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autoCompressPictures="0" defaultThemeVersion="124226"/>
  <bookViews>
    <workbookView xWindow="0" yWindow="0" windowWidth="24240" windowHeight="13740" tabRatio="747" activeTab="7"/>
  </bookViews>
  <sheets>
    <sheet name="TO Filter Summary" sheetId="13" r:id="rId1"/>
    <sheet name="TO Filter Summary Change" sheetId="14" r:id="rId2"/>
    <sheet name="TO BPS Summary" sheetId="12" r:id="rId3"/>
    <sheet name="Wrap-up" sheetId="10" state="hidden" r:id="rId4"/>
    <sheet name="Change History (Filter)" sheetId="11" state="hidden" r:id="rId5"/>
    <sheet name="Command ApIDs" sheetId="8" state="hidden" r:id="rId6"/>
    <sheet name="Telemetry ApIDs" sheetId="1" state="hidden" r:id="rId7"/>
    <sheet name="TO Filter Tables" sheetId="2" r:id="rId8"/>
    <sheet name="DS Filter Tables" sheetId="3" r:id="rId9"/>
  </sheets>
  <externalReferences>
    <externalReference r:id="rId10"/>
  </externalReferences>
  <definedNames>
    <definedName name="_xlnm._FilterDatabase" localSheetId="2" hidden="1">'TO BPS Summary'!$A$10:$S$352</definedName>
    <definedName name="_xlnm._FilterDatabase" localSheetId="0" hidden="1">'TO Filter Summary'!$A$10:$XFB$352</definedName>
    <definedName name="_xlnm._FilterDatabase" localSheetId="1" hidden="1">'TO Filter Summary Change'!$A$10:$Y$351</definedName>
    <definedName name="_xlnm._FilterDatabase" localSheetId="7" hidden="1">'TO Filter Tables'!$A$11:$BI$352</definedName>
    <definedName name="Bus">[1]Sheet1!$P$2:$P$7</definedName>
    <definedName name="Data_Details">'Telemetry ApIDs'!$D$3:$R$206</definedName>
    <definedName name="Data_Volume">[1]Sheet1!$A$4:$E$12</definedName>
    <definedName name="DSschk">#REF!</definedName>
    <definedName name="File_Dest">[1]Sheet1!$R$2:$R$25</definedName>
    <definedName name="File_Details">[1]Sheet1!$H$4:$K$32</definedName>
    <definedName name="File_ID">[1]Sheet1!$H$4:$H$32</definedName>
    <definedName name="Partition_Lookup">[1]Sheet1!$B$4:$H$30</definedName>
    <definedName name="Partition_Select">[1]Sheet1!$A$4:$A$12</definedName>
    <definedName name="_xlnm.Print_Area" localSheetId="6">'Telemetry ApIDs'!$A$1:$R$1773</definedName>
    <definedName name="_xlnm.Print_Titles" localSheetId="8">'DS Filter Tables'!$1:$9</definedName>
    <definedName name="_xlnm.Print_Titles" localSheetId="6">'Telemetry ApIDs'!$1:$1</definedName>
    <definedName name="_xlnm.Print_Titles" localSheetId="2">'TO BPS Summary'!$1:$9</definedName>
    <definedName name="_xlnm.Print_Titles" localSheetId="0">'TO Filter Summary'!$1:$9</definedName>
    <definedName name="_xlnm.Print_Titles" localSheetId="7">'TO Filter Tables'!$1:$8</definedName>
    <definedName name="System">[1]Sheet1!$N$2:$N$20</definedName>
    <definedName name="TOdata">#REF!</definedName>
    <definedName name="Type_DB">'Telemetry ApIDs'!$C$3:$R$1773</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C3" i="1" l="1"/>
  <c r="C4" i="1"/>
  <c r="C6" i="1"/>
  <c r="C7" i="1"/>
  <c r="C8" i="1"/>
  <c r="C9" i="1"/>
  <c r="C11" i="1"/>
  <c r="C13" i="1"/>
  <c r="C14" i="1"/>
  <c r="C15" i="1"/>
  <c r="C18" i="1"/>
  <c r="C19" i="1"/>
  <c r="C115" i="1"/>
  <c r="C116" i="1"/>
  <c r="C117" i="1"/>
  <c r="C118" i="1"/>
  <c r="C125" i="1"/>
  <c r="C126" i="1"/>
  <c r="C127" i="1"/>
  <c r="C128" i="1"/>
  <c r="C129" i="1"/>
  <c r="C130" i="1"/>
  <c r="C131" i="1"/>
  <c r="C132" i="1"/>
  <c r="C133" i="1"/>
  <c r="C134" i="1"/>
  <c r="C135" i="1"/>
  <c r="C136" i="1"/>
  <c r="C137" i="1"/>
  <c r="C138" i="1"/>
  <c r="C139" i="1"/>
  <c r="C140" i="1"/>
  <c r="C141" i="1"/>
  <c r="C142" i="1"/>
  <c r="C143" i="1"/>
  <c r="C144" i="1"/>
  <c r="C145" i="1"/>
  <c r="C146" i="1"/>
  <c r="C147" i="1"/>
  <c r="C148"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7" i="1"/>
  <c r="C191" i="1"/>
  <c r="C192" i="1"/>
  <c r="C193" i="1"/>
  <c r="C194" i="1"/>
  <c r="C195" i="1"/>
  <c r="C196" i="1"/>
  <c r="C197" i="1"/>
  <c r="C198" i="1"/>
  <c r="C199" i="1"/>
  <c r="C258" i="1"/>
  <c r="C259" i="1"/>
  <c r="C260" i="1"/>
  <c r="C261" i="1"/>
  <c r="C262" i="1"/>
  <c r="C263" i="1"/>
  <c r="C411" i="1"/>
  <c r="C412" i="1"/>
  <c r="C413" i="1"/>
  <c r="C414" i="1"/>
  <c r="C415" i="1"/>
  <c r="C416" i="1"/>
  <c r="C417" i="1"/>
  <c r="C418" i="1"/>
  <c r="C419" i="1"/>
  <c r="C420"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90" i="1"/>
  <c r="C491" i="1"/>
  <c r="C492" i="1"/>
  <c r="C493"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1" i="1"/>
  <c r="A10" i="3"/>
  <c r="A14" i="3"/>
  <c r="A16" i="3"/>
  <c r="A18" i="3"/>
  <c r="A20" i="3"/>
  <c r="A22" i="3"/>
  <c r="A24" i="3"/>
  <c r="A26" i="3"/>
  <c r="A28" i="3"/>
  <c r="A30" i="3"/>
  <c r="A32" i="3"/>
  <c r="A34" i="3"/>
  <c r="A36" i="3"/>
  <c r="A38" i="3"/>
  <c r="A40" i="3"/>
  <c r="A42" i="3"/>
  <c r="A44" i="3"/>
  <c r="A46" i="3"/>
  <c r="A48" i="3"/>
  <c r="A50" i="3"/>
  <c r="A52" i="3"/>
  <c r="A54" i="3"/>
  <c r="A56" i="3"/>
  <c r="A58" i="3"/>
  <c r="A60" i="3"/>
  <c r="A62" i="3"/>
  <c r="A64" i="3"/>
  <c r="A66" i="3"/>
  <c r="A68" i="3"/>
  <c r="A70" i="3"/>
  <c r="A72" i="3"/>
  <c r="A74" i="3"/>
  <c r="A76" i="3"/>
  <c r="A78" i="3"/>
  <c r="A80" i="3"/>
  <c r="A82" i="3"/>
  <c r="A84" i="3"/>
  <c r="A86" i="3"/>
  <c r="A88" i="3"/>
  <c r="A90" i="3"/>
  <c r="A92" i="3"/>
  <c r="A94" i="3"/>
  <c r="A96" i="3"/>
  <c r="A98" i="3"/>
  <c r="A100" i="3"/>
  <c r="A102" i="3"/>
  <c r="A104" i="3"/>
  <c r="A106" i="3"/>
  <c r="A108" i="3"/>
  <c r="A110" i="3"/>
  <c r="A112" i="3"/>
  <c r="A114" i="3"/>
  <c r="A116" i="3"/>
  <c r="A118" i="3"/>
  <c r="A120" i="3"/>
  <c r="A122" i="3"/>
  <c r="A124" i="3"/>
  <c r="A126" i="3"/>
  <c r="A128" i="3"/>
  <c r="A130" i="3"/>
  <c r="A132" i="3"/>
  <c r="A134" i="3"/>
  <c r="A136" i="3"/>
  <c r="A138" i="3"/>
  <c r="A140" i="3"/>
  <c r="A142" i="3"/>
  <c r="A144" i="3"/>
  <c r="A146" i="3"/>
  <c r="A148" i="3"/>
  <c r="A150" i="3"/>
  <c r="A152" i="3"/>
  <c r="A154" i="3"/>
  <c r="A156" i="3"/>
  <c r="A158" i="3"/>
  <c r="A160" i="3"/>
  <c r="A162" i="3"/>
  <c r="A164" i="3"/>
  <c r="A166" i="3"/>
  <c r="A168" i="3"/>
  <c r="A170" i="3"/>
  <c r="A172" i="3"/>
  <c r="A174" i="3"/>
  <c r="A176" i="3"/>
  <c r="A178" i="3"/>
  <c r="A180" i="3"/>
  <c r="A182" i="3"/>
  <c r="A184" i="3"/>
  <c r="A186" i="3"/>
  <c r="A188" i="3"/>
  <c r="A190" i="3"/>
  <c r="A192" i="3"/>
  <c r="A194" i="3"/>
  <c r="A196" i="3"/>
  <c r="A198" i="3"/>
  <c r="A200" i="3"/>
  <c r="A202" i="3"/>
  <c r="A204" i="3"/>
  <c r="A206" i="3"/>
  <c r="A208" i="3"/>
  <c r="A210" i="3"/>
  <c r="A212" i="3"/>
  <c r="A214" i="3"/>
  <c r="A216" i="3"/>
  <c r="A218" i="3"/>
  <c r="A220" i="3"/>
  <c r="A222" i="3"/>
  <c r="A224" i="3"/>
  <c r="A226" i="3"/>
  <c r="A228" i="3"/>
  <c r="A230" i="3"/>
  <c r="A232" i="3"/>
  <c r="A234" i="3"/>
  <c r="A236" i="3"/>
  <c r="A238" i="3"/>
  <c r="A240" i="3"/>
  <c r="A242" i="3"/>
  <c r="A244" i="3"/>
  <c r="A246" i="3"/>
  <c r="A248" i="3"/>
  <c r="A250" i="3"/>
  <c r="A252" i="3"/>
  <c r="A254" i="3"/>
  <c r="A256" i="3"/>
  <c r="A258" i="3"/>
  <c r="A260" i="3"/>
  <c r="A262" i="3"/>
  <c r="A264" i="3"/>
  <c r="A266" i="3"/>
  <c r="A268" i="3"/>
  <c r="A270" i="3"/>
  <c r="A272" i="3"/>
  <c r="A274" i="3"/>
  <c r="A276" i="3"/>
  <c r="A278" i="3"/>
  <c r="A280" i="3"/>
  <c r="A282" i="3"/>
  <c r="A284" i="3"/>
  <c r="A286" i="3"/>
  <c r="A288" i="3"/>
  <c r="A290" i="3"/>
  <c r="A292" i="3"/>
  <c r="A294" i="3"/>
  <c r="A296" i="3"/>
  <c r="A298" i="3"/>
  <c r="A300" i="3"/>
  <c r="A302" i="3"/>
  <c r="A304" i="3"/>
  <c r="A306" i="3"/>
  <c r="A308" i="3"/>
  <c r="A310" i="3"/>
  <c r="A312" i="3"/>
  <c r="A314" i="3"/>
  <c r="A316" i="3"/>
  <c r="A318" i="3"/>
  <c r="A320" i="3"/>
  <c r="A322" i="3"/>
  <c r="A324" i="3"/>
  <c r="A326" i="3"/>
  <c r="A328" i="3"/>
  <c r="A330" i="3"/>
  <c r="A332" i="3"/>
  <c r="A334" i="3"/>
  <c r="A336" i="3"/>
  <c r="A338" i="3"/>
  <c r="A340" i="3"/>
  <c r="A342" i="3"/>
  <c r="A344" i="3"/>
  <c r="A346" i="3"/>
  <c r="A348" i="3"/>
  <c r="A350" i="3"/>
  <c r="A352" i="3"/>
  <c r="A354" i="3"/>
  <c r="A356" i="3"/>
  <c r="A358" i="3"/>
  <c r="A360" i="3"/>
  <c r="A362" i="3"/>
  <c r="A364" i="3"/>
  <c r="A366" i="3"/>
  <c r="A368" i="3"/>
  <c r="A370" i="3"/>
  <c r="A372" i="3"/>
  <c r="A374" i="3"/>
  <c r="A376" i="3"/>
  <c r="A378" i="3"/>
  <c r="A380" i="3"/>
  <c r="A382" i="3"/>
  <c r="A384" i="3"/>
  <c r="A386" i="3"/>
  <c r="A388" i="3"/>
  <c r="A390" i="3"/>
  <c r="A392" i="3"/>
  <c r="A394" i="3"/>
  <c r="A396" i="3"/>
  <c r="A398" i="3"/>
  <c r="A400" i="3"/>
  <c r="J400" i="3"/>
  <c r="X400" i="3"/>
  <c r="P400" i="3"/>
  <c r="AR213" i="3"/>
  <c r="AP213" i="3"/>
  <c r="AN213" i="3"/>
  <c r="AR212" i="3"/>
  <c r="AP212" i="3"/>
  <c r="J212" i="3"/>
  <c r="AN212" i="3"/>
  <c r="AR655" i="3"/>
  <c r="AP655" i="3"/>
  <c r="AN655" i="3"/>
  <c r="AR654" i="3"/>
  <c r="AP654" i="3"/>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57" i="1"/>
  <c r="C658" i="1"/>
  <c r="C659" i="1"/>
  <c r="C660" i="1"/>
  <c r="C661" i="1"/>
  <c r="C662" i="1"/>
  <c r="C663" i="1"/>
  <c r="C664" i="1"/>
  <c r="C665" i="1"/>
  <c r="C673" i="1"/>
  <c r="C689" i="1"/>
  <c r="C690" i="1"/>
  <c r="C691" i="1"/>
  <c r="C692" i="1"/>
  <c r="C693" i="1"/>
  <c r="C694" i="1"/>
  <c r="C695" i="1"/>
  <c r="C696" i="1"/>
  <c r="C697" i="1"/>
  <c r="C706" i="1"/>
  <c r="C707" i="1"/>
  <c r="C708" i="1"/>
  <c r="C709" i="1"/>
  <c r="C710" i="1"/>
  <c r="C711" i="1"/>
  <c r="C712" i="1"/>
  <c r="C713" i="1"/>
  <c r="C714" i="1"/>
  <c r="C715" i="1"/>
  <c r="C716" i="1"/>
  <c r="C718"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A402" i="3"/>
  <c r="A404" i="3"/>
  <c r="A406" i="3"/>
  <c r="A408" i="3"/>
  <c r="A410" i="3"/>
  <c r="A412" i="3"/>
  <c r="A414" i="3"/>
  <c r="A416" i="3"/>
  <c r="A418" i="3"/>
  <c r="A420" i="3"/>
  <c r="A422" i="3"/>
  <c r="A424" i="3"/>
  <c r="A426" i="3"/>
  <c r="A428" i="3"/>
  <c r="A430" i="3"/>
  <c r="A432" i="3"/>
  <c r="A434" i="3"/>
  <c r="A436" i="3"/>
  <c r="A438" i="3"/>
  <c r="A440" i="3"/>
  <c r="A442" i="3"/>
  <c r="A444" i="3"/>
  <c r="A446" i="3"/>
  <c r="A448" i="3"/>
  <c r="A450" i="3"/>
  <c r="A452" i="3"/>
  <c r="A454" i="3"/>
  <c r="A456" i="3"/>
  <c r="A458" i="3"/>
  <c r="A460" i="3"/>
  <c r="A462" i="3"/>
  <c r="A464" i="3"/>
  <c r="A466" i="3"/>
  <c r="A468" i="3"/>
  <c r="A470" i="3"/>
  <c r="A472" i="3"/>
  <c r="A474" i="3"/>
  <c r="A476" i="3"/>
  <c r="A478" i="3"/>
  <c r="A480" i="3"/>
  <c r="A482" i="3"/>
  <c r="A484" i="3"/>
  <c r="A486" i="3"/>
  <c r="A488" i="3"/>
  <c r="A490" i="3"/>
  <c r="A492" i="3"/>
  <c r="A494" i="3"/>
  <c r="A496" i="3"/>
  <c r="A498" i="3"/>
  <c r="A500" i="3"/>
  <c r="A502" i="3"/>
  <c r="A504" i="3"/>
  <c r="A506" i="3"/>
  <c r="A508" i="3"/>
  <c r="A510" i="3"/>
  <c r="A512" i="3"/>
  <c r="A514" i="3"/>
  <c r="A516" i="3"/>
  <c r="A518" i="3"/>
  <c r="A520" i="3"/>
  <c r="A522" i="3"/>
  <c r="A524" i="3"/>
  <c r="A526" i="3"/>
  <c r="A528" i="3"/>
  <c r="A530" i="3"/>
  <c r="A532" i="3"/>
  <c r="A534" i="3"/>
  <c r="A536" i="3"/>
  <c r="A538" i="3"/>
  <c r="A540" i="3"/>
  <c r="A542" i="3"/>
  <c r="A544" i="3"/>
  <c r="A546" i="3"/>
  <c r="A548" i="3"/>
  <c r="A550" i="3"/>
  <c r="A552" i="3"/>
  <c r="A554" i="3"/>
  <c r="A556" i="3"/>
  <c r="A558" i="3"/>
  <c r="A560" i="3"/>
  <c r="A562" i="3"/>
  <c r="A564" i="3"/>
  <c r="A566" i="3"/>
  <c r="A568" i="3"/>
  <c r="A570" i="3"/>
  <c r="A572" i="3"/>
  <c r="A574" i="3"/>
  <c r="A576" i="3"/>
  <c r="A578" i="3"/>
  <c r="A580" i="3"/>
  <c r="A582" i="3"/>
  <c r="A584" i="3"/>
  <c r="A586" i="3"/>
  <c r="A588" i="3"/>
  <c r="A590" i="3"/>
  <c r="A592" i="3"/>
  <c r="A594" i="3"/>
  <c r="A596" i="3"/>
  <c r="A598" i="3"/>
  <c r="A600" i="3"/>
  <c r="A602" i="3"/>
  <c r="A604" i="3"/>
  <c r="A606" i="3"/>
  <c r="A608" i="3"/>
  <c r="A610" i="3"/>
  <c r="A612" i="3"/>
  <c r="A614" i="3"/>
  <c r="A616" i="3"/>
  <c r="A618" i="3"/>
  <c r="A620" i="3"/>
  <c r="A622" i="3"/>
  <c r="A624" i="3"/>
  <c r="A626" i="3"/>
  <c r="A628" i="3"/>
  <c r="A630" i="3"/>
  <c r="A632" i="3"/>
  <c r="A634" i="3"/>
  <c r="A636" i="3"/>
  <c r="A638" i="3"/>
  <c r="A640" i="3"/>
  <c r="A642" i="3"/>
  <c r="A644" i="3"/>
  <c r="A646" i="3"/>
  <c r="A648" i="3"/>
  <c r="A650" i="3"/>
  <c r="A652" i="3"/>
  <c r="A654" i="3"/>
  <c r="J654" i="3"/>
  <c r="AN654" i="3"/>
  <c r="AR635" i="3"/>
  <c r="AP635" i="3"/>
  <c r="AN635" i="3"/>
  <c r="AR634" i="3"/>
  <c r="AP634" i="3"/>
  <c r="J634" i="3"/>
  <c r="AN634" i="3"/>
  <c r="AR611" i="3"/>
  <c r="AP611" i="3"/>
  <c r="AN611" i="3"/>
  <c r="AR610" i="3"/>
  <c r="AP610" i="3"/>
  <c r="J610" i="3"/>
  <c r="AN610" i="3"/>
  <c r="AR609" i="3"/>
  <c r="AP609" i="3"/>
  <c r="AN609" i="3"/>
  <c r="AR608" i="3"/>
  <c r="AP608" i="3"/>
  <c r="J608" i="3"/>
  <c r="AN608" i="3"/>
  <c r="AR607" i="3"/>
  <c r="AP607" i="3"/>
  <c r="AN607" i="3"/>
  <c r="AR606" i="3"/>
  <c r="AP606" i="3"/>
  <c r="J606" i="3"/>
  <c r="AN606" i="3"/>
  <c r="AR605" i="3"/>
  <c r="AP605" i="3"/>
  <c r="AN605" i="3"/>
  <c r="AR604" i="3"/>
  <c r="AP604" i="3"/>
  <c r="J604" i="3"/>
  <c r="AN604" i="3"/>
  <c r="AR585" i="3"/>
  <c r="AP585" i="3"/>
  <c r="AN585" i="3"/>
  <c r="AR584" i="3"/>
  <c r="AP584" i="3"/>
  <c r="J584" i="3"/>
  <c r="AN584" i="3"/>
  <c r="AR581" i="3"/>
  <c r="AP581" i="3"/>
  <c r="AN581" i="3"/>
  <c r="AR580" i="3"/>
  <c r="AP580" i="3"/>
  <c r="J580" i="3"/>
  <c r="AN580" i="3"/>
  <c r="AR579" i="3"/>
  <c r="AP579" i="3"/>
  <c r="AN579" i="3"/>
  <c r="AR578" i="3"/>
  <c r="AP578" i="3"/>
  <c r="J578" i="3"/>
  <c r="AN578" i="3"/>
  <c r="AR577" i="3"/>
  <c r="AP577" i="3"/>
  <c r="AN577" i="3"/>
  <c r="AR576" i="3"/>
  <c r="AP576" i="3"/>
  <c r="J576" i="3"/>
  <c r="AN576" i="3"/>
  <c r="AR575" i="3"/>
  <c r="AP575" i="3"/>
  <c r="AN575" i="3"/>
  <c r="AR574" i="3"/>
  <c r="AP574" i="3"/>
  <c r="J574" i="3"/>
  <c r="AN574" i="3"/>
  <c r="AR573" i="3"/>
  <c r="AP573" i="3"/>
  <c r="AN573" i="3"/>
  <c r="AR572" i="3"/>
  <c r="AP572" i="3"/>
  <c r="J572" i="3"/>
  <c r="AN572" i="3"/>
  <c r="AR571" i="3"/>
  <c r="AP571" i="3"/>
  <c r="AN571" i="3"/>
  <c r="AR570" i="3"/>
  <c r="AP570" i="3"/>
  <c r="J570" i="3"/>
  <c r="AN570" i="3"/>
  <c r="AR569" i="3"/>
  <c r="AP569" i="3"/>
  <c r="AN569" i="3"/>
  <c r="AR568" i="3"/>
  <c r="AP568" i="3"/>
  <c r="J568" i="3"/>
  <c r="AN568" i="3"/>
  <c r="AR567" i="3"/>
  <c r="AP567" i="3"/>
  <c r="AN567" i="3"/>
  <c r="AR566" i="3"/>
  <c r="AP566" i="3"/>
  <c r="J566" i="3"/>
  <c r="AN566" i="3"/>
  <c r="AR565" i="3"/>
  <c r="AP565" i="3"/>
  <c r="AN565" i="3"/>
  <c r="AR564" i="3"/>
  <c r="AP564" i="3"/>
  <c r="J564" i="3"/>
  <c r="AN564" i="3"/>
  <c r="AR563" i="3"/>
  <c r="AP563" i="3"/>
  <c r="AN563" i="3"/>
  <c r="AR562" i="3"/>
  <c r="AP562" i="3"/>
  <c r="J562" i="3"/>
  <c r="AN562" i="3"/>
  <c r="AR561" i="3"/>
  <c r="AP561" i="3"/>
  <c r="AN561" i="3"/>
  <c r="AR560" i="3"/>
  <c r="AP560" i="3"/>
  <c r="J560" i="3"/>
  <c r="AN560" i="3"/>
  <c r="AR559" i="3"/>
  <c r="AP559" i="3"/>
  <c r="AN559" i="3"/>
  <c r="AR558" i="3"/>
  <c r="AP558" i="3"/>
  <c r="J558" i="3"/>
  <c r="AN558" i="3"/>
  <c r="AR557" i="3"/>
  <c r="AP557" i="3"/>
  <c r="AN557" i="3"/>
  <c r="AR556" i="3"/>
  <c r="AP556" i="3"/>
  <c r="J556" i="3"/>
  <c r="AN556" i="3"/>
  <c r="AR555" i="3"/>
  <c r="AP555" i="3"/>
  <c r="AN555" i="3"/>
  <c r="AR554" i="3"/>
  <c r="AP554" i="3"/>
  <c r="J554" i="3"/>
  <c r="AN554" i="3"/>
  <c r="AR553" i="3"/>
  <c r="AP553" i="3"/>
  <c r="AN553" i="3"/>
  <c r="AR552" i="3"/>
  <c r="AP552" i="3"/>
  <c r="J552" i="3"/>
  <c r="AN552" i="3"/>
  <c r="AR551" i="3"/>
  <c r="AP551" i="3"/>
  <c r="AN551" i="3"/>
  <c r="AR550" i="3"/>
  <c r="AP550" i="3"/>
  <c r="J550" i="3"/>
  <c r="AN550" i="3"/>
  <c r="AR549" i="3"/>
  <c r="AP549" i="3"/>
  <c r="AN549" i="3"/>
  <c r="AR548" i="3"/>
  <c r="AP548" i="3"/>
  <c r="J548" i="3"/>
  <c r="AN548" i="3"/>
  <c r="AR547" i="3"/>
  <c r="AP547" i="3"/>
  <c r="AN547" i="3"/>
  <c r="AR546" i="3"/>
  <c r="AP546" i="3"/>
  <c r="J546" i="3"/>
  <c r="AN546" i="3"/>
  <c r="AR545" i="3"/>
  <c r="AP545" i="3"/>
  <c r="AN545" i="3"/>
  <c r="AR544" i="3"/>
  <c r="AP544" i="3"/>
  <c r="J544" i="3"/>
  <c r="AN544" i="3"/>
  <c r="AR503" i="3"/>
  <c r="AP503" i="3"/>
  <c r="AN503" i="3"/>
  <c r="AR502" i="3"/>
  <c r="AP502" i="3"/>
  <c r="J502" i="3"/>
  <c r="AN502" i="3"/>
  <c r="AR483" i="3"/>
  <c r="AP483" i="3"/>
  <c r="AN483" i="3"/>
  <c r="AR482" i="3"/>
  <c r="AP482" i="3"/>
  <c r="J482" i="3"/>
  <c r="AN482" i="3"/>
  <c r="AR459" i="3"/>
  <c r="AP459" i="3"/>
  <c r="AN459" i="3"/>
  <c r="AR458" i="3"/>
  <c r="AP458" i="3"/>
  <c r="J458" i="3"/>
  <c r="AN458" i="3"/>
  <c r="AR457" i="3"/>
  <c r="AP457" i="3"/>
  <c r="AN457" i="3"/>
  <c r="AR456" i="3"/>
  <c r="AP456" i="3"/>
  <c r="J456" i="3"/>
  <c r="AN456" i="3"/>
  <c r="AR455" i="3"/>
  <c r="AP455" i="3"/>
  <c r="AN455" i="3"/>
  <c r="AR454" i="3"/>
  <c r="AP454" i="3"/>
  <c r="J454" i="3"/>
  <c r="AN454" i="3"/>
  <c r="AR453" i="3"/>
  <c r="AP453" i="3"/>
  <c r="AN453" i="3"/>
  <c r="AR452" i="3"/>
  <c r="AP452" i="3"/>
  <c r="J452" i="3"/>
  <c r="AN452" i="3"/>
  <c r="AR451" i="3"/>
  <c r="AP451" i="3"/>
  <c r="AN451" i="3"/>
  <c r="AR450" i="3"/>
  <c r="AP450" i="3"/>
  <c r="J450" i="3"/>
  <c r="AN450" i="3"/>
  <c r="AR449" i="3"/>
  <c r="AP449" i="3"/>
  <c r="AN449" i="3"/>
  <c r="AR448" i="3"/>
  <c r="AP448" i="3"/>
  <c r="J448" i="3"/>
  <c r="AN448" i="3"/>
  <c r="AR421" i="3"/>
  <c r="AP421" i="3"/>
  <c r="AN421" i="3"/>
  <c r="AR420" i="3"/>
  <c r="AP420" i="3"/>
  <c r="J420" i="3"/>
  <c r="AN420" i="3"/>
  <c r="AR419" i="3"/>
  <c r="AP419" i="3"/>
  <c r="AN419" i="3"/>
  <c r="AR418" i="3"/>
  <c r="AP418" i="3"/>
  <c r="J418" i="3"/>
  <c r="AN418" i="3"/>
  <c r="AR405" i="3"/>
  <c r="AP405" i="3"/>
  <c r="AN405" i="3"/>
  <c r="AR404" i="3"/>
  <c r="AP404" i="3"/>
  <c r="J404" i="3"/>
  <c r="AN404" i="3"/>
  <c r="AR403" i="3"/>
  <c r="AP403" i="3"/>
  <c r="AN403" i="3"/>
  <c r="AR402" i="3"/>
  <c r="AP402" i="3"/>
  <c r="J402" i="3"/>
  <c r="AN402" i="3"/>
  <c r="AR399" i="3"/>
  <c r="AP399" i="3"/>
  <c r="AN399" i="3"/>
  <c r="AR398" i="3"/>
  <c r="AP398" i="3"/>
  <c r="J398" i="3"/>
  <c r="AN398" i="3"/>
  <c r="AR397" i="3"/>
  <c r="AP397" i="3"/>
  <c r="AN397" i="3"/>
  <c r="AR396" i="3"/>
  <c r="AP396" i="3"/>
  <c r="J396" i="3"/>
  <c r="AN396" i="3"/>
  <c r="AR377" i="3"/>
  <c r="AP377" i="3"/>
  <c r="AN377" i="3"/>
  <c r="AR376" i="3"/>
  <c r="AP376" i="3"/>
  <c r="J376" i="3"/>
  <c r="AN376" i="3"/>
  <c r="AR375" i="3"/>
  <c r="AP375" i="3"/>
  <c r="AN375" i="3"/>
  <c r="AR374" i="3"/>
  <c r="AP374" i="3"/>
  <c r="J374" i="3"/>
  <c r="AN374" i="3"/>
  <c r="AR367" i="3"/>
  <c r="AP367" i="3"/>
  <c r="AN367" i="3"/>
  <c r="AR366" i="3"/>
  <c r="AP366" i="3"/>
  <c r="J366" i="3"/>
  <c r="AN366" i="3"/>
  <c r="AR365" i="3"/>
  <c r="AP365" i="3"/>
  <c r="AN365" i="3"/>
  <c r="AR364" i="3"/>
  <c r="AP364" i="3"/>
  <c r="J364" i="3"/>
  <c r="AN364" i="3"/>
  <c r="AR359" i="3"/>
  <c r="AP359" i="3"/>
  <c r="AN359" i="3"/>
  <c r="AR358" i="3"/>
  <c r="AP358" i="3"/>
  <c r="J358" i="3"/>
  <c r="AN358" i="3"/>
  <c r="AR357" i="3"/>
  <c r="AP357" i="3"/>
  <c r="AN357" i="3"/>
  <c r="AR356" i="3"/>
  <c r="AP356" i="3"/>
  <c r="J356" i="3"/>
  <c r="AN356" i="3"/>
  <c r="AR349" i="3"/>
  <c r="AP349" i="3"/>
  <c r="AN349" i="3"/>
  <c r="AR348" i="3"/>
  <c r="AP348" i="3"/>
  <c r="J348" i="3"/>
  <c r="AN348" i="3"/>
  <c r="AR335" i="3"/>
  <c r="AP335" i="3"/>
  <c r="AN335" i="3"/>
  <c r="AR334" i="3"/>
  <c r="AP334" i="3"/>
  <c r="J334" i="3"/>
  <c r="AN334" i="3"/>
  <c r="AR333" i="3"/>
  <c r="AP333" i="3"/>
  <c r="AN333" i="3"/>
  <c r="AR332" i="3"/>
  <c r="AP332" i="3"/>
  <c r="J332" i="3"/>
  <c r="AN332" i="3"/>
  <c r="AR331" i="3"/>
  <c r="AP331" i="3"/>
  <c r="AN331" i="3"/>
  <c r="AR330" i="3"/>
  <c r="AP330" i="3"/>
  <c r="J330" i="3"/>
  <c r="AN330" i="3"/>
  <c r="AR329" i="3"/>
  <c r="AP329" i="3"/>
  <c r="AN329" i="3"/>
  <c r="AR328" i="3"/>
  <c r="AP328" i="3"/>
  <c r="J328" i="3"/>
  <c r="AN328" i="3"/>
  <c r="AR327" i="3"/>
  <c r="AP327" i="3"/>
  <c r="AN327" i="3"/>
  <c r="AR326" i="3"/>
  <c r="AP326" i="3"/>
  <c r="J326" i="3"/>
  <c r="AN326" i="3"/>
  <c r="AR323" i="3"/>
  <c r="AP323" i="3"/>
  <c r="AN323" i="3"/>
  <c r="AR322" i="3"/>
  <c r="AP322" i="3"/>
  <c r="J322" i="3"/>
  <c r="AN322" i="3"/>
  <c r="AR311" i="3"/>
  <c r="AP311" i="3"/>
  <c r="AN311" i="3"/>
  <c r="AR310" i="3"/>
  <c r="AP310" i="3"/>
  <c r="J310" i="3"/>
  <c r="AN310" i="3"/>
  <c r="AR309" i="3"/>
  <c r="AP309" i="3"/>
  <c r="AN309" i="3"/>
  <c r="AR308" i="3"/>
  <c r="AP308" i="3"/>
  <c r="J308" i="3"/>
  <c r="AN308" i="3"/>
  <c r="AR307" i="3"/>
  <c r="AP307" i="3"/>
  <c r="AN307" i="3"/>
  <c r="AR306" i="3"/>
  <c r="AP306" i="3"/>
  <c r="J306" i="3"/>
  <c r="AN306" i="3"/>
  <c r="AR305" i="3"/>
  <c r="AP305" i="3"/>
  <c r="AN305" i="3"/>
  <c r="AR304" i="3"/>
  <c r="AP304" i="3"/>
  <c r="J304" i="3"/>
  <c r="AN304" i="3"/>
  <c r="AR291" i="3"/>
  <c r="AP291" i="3"/>
  <c r="AN291" i="3"/>
  <c r="AR290" i="3"/>
  <c r="AP290" i="3"/>
  <c r="J290" i="3"/>
  <c r="AN290" i="3"/>
  <c r="AR289" i="3"/>
  <c r="AP289" i="3"/>
  <c r="AN289" i="3"/>
  <c r="AR288" i="3"/>
  <c r="AP288" i="3"/>
  <c r="J288" i="3"/>
  <c r="AN288" i="3"/>
  <c r="AR287" i="3"/>
  <c r="AP287" i="3"/>
  <c r="AN287" i="3"/>
  <c r="AR286" i="3"/>
  <c r="AP286" i="3"/>
  <c r="J286" i="3"/>
  <c r="AN286" i="3"/>
  <c r="AR285" i="3"/>
  <c r="AP285" i="3"/>
  <c r="AN285" i="3"/>
  <c r="AR284" i="3"/>
  <c r="AP284" i="3"/>
  <c r="J284" i="3"/>
  <c r="AN284" i="3"/>
  <c r="AR273" i="3"/>
  <c r="AP273" i="3"/>
  <c r="AN273" i="3"/>
  <c r="AR272" i="3"/>
  <c r="AP272" i="3"/>
  <c r="J272" i="3"/>
  <c r="AN272" i="3"/>
  <c r="AR271" i="3"/>
  <c r="AP271" i="3"/>
  <c r="AN271" i="3"/>
  <c r="AR270" i="3"/>
  <c r="AP270" i="3"/>
  <c r="J270" i="3"/>
  <c r="AN270" i="3"/>
  <c r="AR269" i="3"/>
  <c r="AP269" i="3"/>
  <c r="AN269" i="3"/>
  <c r="AR268" i="3"/>
  <c r="AP268" i="3"/>
  <c r="J268" i="3"/>
  <c r="AN268" i="3"/>
  <c r="AR267" i="3"/>
  <c r="AP267" i="3"/>
  <c r="AN267" i="3"/>
  <c r="AR266" i="3"/>
  <c r="AP266" i="3"/>
  <c r="J266" i="3"/>
  <c r="AN266" i="3"/>
  <c r="AR265" i="3"/>
  <c r="AP265" i="3"/>
  <c r="AN265" i="3"/>
  <c r="AR264" i="3"/>
  <c r="AP264" i="3"/>
  <c r="J264" i="3"/>
  <c r="AN264" i="3"/>
  <c r="AR253" i="3"/>
  <c r="AP253" i="3"/>
  <c r="AN253" i="3"/>
  <c r="AR252" i="3"/>
  <c r="AP252" i="3"/>
  <c r="J252" i="3"/>
  <c r="AN252" i="3"/>
  <c r="AR251" i="3"/>
  <c r="AP251" i="3"/>
  <c r="AN251" i="3"/>
  <c r="AR250" i="3"/>
  <c r="AP250" i="3"/>
  <c r="J250" i="3"/>
  <c r="AN250" i="3"/>
  <c r="AR237" i="3"/>
  <c r="AP237" i="3"/>
  <c r="AN237" i="3"/>
  <c r="AR236" i="3"/>
  <c r="AP236" i="3"/>
  <c r="J236" i="3"/>
  <c r="AN236" i="3"/>
  <c r="AR235" i="3"/>
  <c r="AP235" i="3"/>
  <c r="AN235" i="3"/>
  <c r="AR234" i="3"/>
  <c r="AP234" i="3"/>
  <c r="J234" i="3"/>
  <c r="AN234" i="3"/>
  <c r="AR233" i="3"/>
  <c r="AP233" i="3"/>
  <c r="AN233" i="3"/>
  <c r="AR232" i="3"/>
  <c r="AP232" i="3"/>
  <c r="J232" i="3"/>
  <c r="AN232" i="3"/>
  <c r="AR231" i="3"/>
  <c r="AP231" i="3"/>
  <c r="AN231" i="3"/>
  <c r="AR230" i="3"/>
  <c r="AP230" i="3"/>
  <c r="J230" i="3"/>
  <c r="AN230" i="3"/>
  <c r="AR229" i="3"/>
  <c r="AP229" i="3"/>
  <c r="AN229" i="3"/>
  <c r="AR228" i="3"/>
  <c r="AP228" i="3"/>
  <c r="J228" i="3"/>
  <c r="AN228" i="3"/>
  <c r="AR227" i="3"/>
  <c r="AP227" i="3"/>
  <c r="AN227" i="3"/>
  <c r="AR226" i="3"/>
  <c r="AP226" i="3"/>
  <c r="J226" i="3"/>
  <c r="AN226" i="3"/>
  <c r="AR225" i="3"/>
  <c r="AP225" i="3"/>
  <c r="AN225" i="3"/>
  <c r="AR224" i="3"/>
  <c r="AP224" i="3"/>
  <c r="J224" i="3"/>
  <c r="AN224" i="3"/>
  <c r="AR223" i="3"/>
  <c r="AP223" i="3"/>
  <c r="AN223" i="3"/>
  <c r="AR222" i="3"/>
  <c r="AP222" i="3"/>
  <c r="J222" i="3"/>
  <c r="AN222" i="3"/>
  <c r="AR221" i="3"/>
  <c r="AP221" i="3"/>
  <c r="AN221" i="3"/>
  <c r="AR220" i="3"/>
  <c r="AP220" i="3"/>
  <c r="J220" i="3"/>
  <c r="AN220" i="3"/>
  <c r="AR219" i="3"/>
  <c r="AP219" i="3"/>
  <c r="AN219" i="3"/>
  <c r="AR218" i="3"/>
  <c r="AP218" i="3"/>
  <c r="J218" i="3"/>
  <c r="AN218" i="3"/>
  <c r="AR217" i="3"/>
  <c r="AP217" i="3"/>
  <c r="AN217" i="3"/>
  <c r="AR216" i="3"/>
  <c r="AP216" i="3"/>
  <c r="J216" i="3"/>
  <c r="AN216" i="3"/>
  <c r="AR159" i="3"/>
  <c r="AP159" i="3"/>
  <c r="AN159" i="3"/>
  <c r="AR158" i="3"/>
  <c r="AP158" i="3"/>
  <c r="J158" i="3"/>
  <c r="AN158" i="3"/>
  <c r="AR157" i="3"/>
  <c r="AP157" i="3"/>
  <c r="AN157" i="3"/>
  <c r="AR156" i="3"/>
  <c r="AP156" i="3"/>
  <c r="J156" i="3"/>
  <c r="AN156" i="3"/>
  <c r="AR155" i="3"/>
  <c r="AP155" i="3"/>
  <c r="AN155" i="3"/>
  <c r="AR154" i="3"/>
  <c r="AP154" i="3"/>
  <c r="J154" i="3"/>
  <c r="AN154" i="3"/>
  <c r="AR153" i="3"/>
  <c r="AP153" i="3"/>
  <c r="AN153" i="3"/>
  <c r="AR152" i="3"/>
  <c r="AP152" i="3"/>
  <c r="J152" i="3"/>
  <c r="AN152" i="3"/>
  <c r="AR151" i="3"/>
  <c r="AP151" i="3"/>
  <c r="AN151" i="3"/>
  <c r="AR150" i="3"/>
  <c r="AP150" i="3"/>
  <c r="J150" i="3"/>
  <c r="AN150" i="3"/>
  <c r="AR149" i="3"/>
  <c r="AP149" i="3"/>
  <c r="AN149" i="3"/>
  <c r="AR148" i="3"/>
  <c r="AP148" i="3"/>
  <c r="J148" i="3"/>
  <c r="AN148" i="3"/>
  <c r="AR147" i="3"/>
  <c r="AP147" i="3"/>
  <c r="AN147" i="3"/>
  <c r="AR146" i="3"/>
  <c r="AP146" i="3"/>
  <c r="J146" i="3"/>
  <c r="AN146" i="3"/>
  <c r="AR145" i="3"/>
  <c r="AP145" i="3"/>
  <c r="AN145" i="3"/>
  <c r="AR144" i="3"/>
  <c r="AP144" i="3"/>
  <c r="J144" i="3"/>
  <c r="AN144" i="3"/>
  <c r="AR143" i="3"/>
  <c r="AP143" i="3"/>
  <c r="AN143" i="3"/>
  <c r="AR142" i="3"/>
  <c r="AP142" i="3"/>
  <c r="J142" i="3"/>
  <c r="AN142" i="3"/>
  <c r="AR141" i="3"/>
  <c r="AP141" i="3"/>
  <c r="AN141" i="3"/>
  <c r="AR140" i="3"/>
  <c r="AP140" i="3"/>
  <c r="J140" i="3"/>
  <c r="AN140" i="3"/>
  <c r="AR139" i="3"/>
  <c r="AP139" i="3"/>
  <c r="AN139" i="3"/>
  <c r="AR138" i="3"/>
  <c r="AP138" i="3"/>
  <c r="J138" i="3"/>
  <c r="AN138" i="3"/>
  <c r="AR137" i="3"/>
  <c r="AP137" i="3"/>
  <c r="AN137" i="3"/>
  <c r="AR136" i="3"/>
  <c r="AP136" i="3"/>
  <c r="J136" i="3"/>
  <c r="AN136" i="3"/>
  <c r="AR135" i="3"/>
  <c r="AP135" i="3"/>
  <c r="AN135" i="3"/>
  <c r="AR134" i="3"/>
  <c r="AP134" i="3"/>
  <c r="J134" i="3"/>
  <c r="AN134" i="3"/>
  <c r="AR133" i="3"/>
  <c r="AP133" i="3"/>
  <c r="AN133" i="3"/>
  <c r="AR132" i="3"/>
  <c r="AP132" i="3"/>
  <c r="J132" i="3"/>
  <c r="AN132" i="3"/>
  <c r="AR131" i="3"/>
  <c r="AP131" i="3"/>
  <c r="AN131" i="3"/>
  <c r="AR130" i="3"/>
  <c r="AP130" i="3"/>
  <c r="J130" i="3"/>
  <c r="AN130" i="3"/>
  <c r="AR129" i="3"/>
  <c r="AP129" i="3"/>
  <c r="AN129" i="3"/>
  <c r="AR128" i="3"/>
  <c r="AP128" i="3"/>
  <c r="J128" i="3"/>
  <c r="AN128" i="3"/>
  <c r="AR127" i="3"/>
  <c r="AP127" i="3"/>
  <c r="AN127" i="3"/>
  <c r="AR126" i="3"/>
  <c r="AP126" i="3"/>
  <c r="J126" i="3"/>
  <c r="AN126" i="3"/>
  <c r="AR125" i="3"/>
  <c r="AP125" i="3"/>
  <c r="AN125" i="3"/>
  <c r="AR124" i="3"/>
  <c r="AP124" i="3"/>
  <c r="J124" i="3"/>
  <c r="AN124" i="3"/>
  <c r="AR123" i="3"/>
  <c r="AP123" i="3"/>
  <c r="AN123" i="3"/>
  <c r="AR122" i="3"/>
  <c r="AP122" i="3"/>
  <c r="J122" i="3"/>
  <c r="AN122" i="3"/>
  <c r="AR121" i="3"/>
  <c r="AP121" i="3"/>
  <c r="AN121" i="3"/>
  <c r="AR120" i="3"/>
  <c r="AP120" i="3"/>
  <c r="J120" i="3"/>
  <c r="AN120" i="3"/>
  <c r="AR99" i="3"/>
  <c r="AP99" i="3"/>
  <c r="AN99" i="3"/>
  <c r="AR98" i="3"/>
  <c r="AP98" i="3"/>
  <c r="J98" i="3"/>
  <c r="AN98" i="3"/>
  <c r="AR97" i="3"/>
  <c r="AP97" i="3"/>
  <c r="AN97" i="3"/>
  <c r="AR96" i="3"/>
  <c r="AP96" i="3"/>
  <c r="J96" i="3"/>
  <c r="AN96" i="3"/>
  <c r="AR95" i="3"/>
  <c r="AP95" i="3"/>
  <c r="AN95" i="3"/>
  <c r="AR94" i="3"/>
  <c r="AP94" i="3"/>
  <c r="J94" i="3"/>
  <c r="AN94" i="3"/>
  <c r="AR93" i="3"/>
  <c r="AP93" i="3"/>
  <c r="AN93" i="3"/>
  <c r="AR92" i="3"/>
  <c r="AP92" i="3"/>
  <c r="J92" i="3"/>
  <c r="AN92" i="3"/>
  <c r="AR91" i="3"/>
  <c r="AP91" i="3"/>
  <c r="AN91" i="3"/>
  <c r="AR90" i="3"/>
  <c r="AP90" i="3"/>
  <c r="J90" i="3"/>
  <c r="AN90" i="3"/>
  <c r="AR89" i="3"/>
  <c r="AP89" i="3"/>
  <c r="AN89" i="3"/>
  <c r="AR88" i="3"/>
  <c r="AP88" i="3"/>
  <c r="J88" i="3"/>
  <c r="AN88" i="3"/>
  <c r="AR87" i="3"/>
  <c r="AP87" i="3"/>
  <c r="AN87" i="3"/>
  <c r="AR86" i="3"/>
  <c r="AP86" i="3"/>
  <c r="J86" i="3"/>
  <c r="AN86" i="3"/>
  <c r="AR85" i="3"/>
  <c r="AP85" i="3"/>
  <c r="AN85" i="3"/>
  <c r="AR84" i="3"/>
  <c r="AP84" i="3"/>
  <c r="J84" i="3"/>
  <c r="AN84" i="3"/>
  <c r="AR77" i="3"/>
  <c r="AP77" i="3"/>
  <c r="AN77" i="3"/>
  <c r="AR76" i="3"/>
  <c r="AP76" i="3"/>
  <c r="J76" i="3"/>
  <c r="AN76" i="3"/>
  <c r="AR75" i="3"/>
  <c r="AP75" i="3"/>
  <c r="AN75" i="3"/>
  <c r="AR74" i="3"/>
  <c r="AP74" i="3"/>
  <c r="J74" i="3"/>
  <c r="AN74" i="3"/>
  <c r="AR73" i="3"/>
  <c r="AP73" i="3"/>
  <c r="AN73" i="3"/>
  <c r="AR72" i="3"/>
  <c r="AP72" i="3"/>
  <c r="J72" i="3"/>
  <c r="AN72" i="3"/>
  <c r="AR71" i="3"/>
  <c r="AP71" i="3"/>
  <c r="AN71" i="3"/>
  <c r="AR70" i="3"/>
  <c r="AP70" i="3"/>
  <c r="J70" i="3"/>
  <c r="AN70" i="3"/>
  <c r="AR69" i="3"/>
  <c r="AP69" i="3"/>
  <c r="AN69" i="3"/>
  <c r="AR68" i="3"/>
  <c r="AP68" i="3"/>
  <c r="J68" i="3"/>
  <c r="AN68" i="3"/>
  <c r="AR55" i="3"/>
  <c r="AP55" i="3"/>
  <c r="AN55" i="3"/>
  <c r="AR54" i="3"/>
  <c r="AP54" i="3"/>
  <c r="J54" i="3"/>
  <c r="AN54" i="3"/>
  <c r="AR53" i="3"/>
  <c r="AP53" i="3"/>
  <c r="AN53" i="3"/>
  <c r="AR52" i="3"/>
  <c r="AP52" i="3"/>
  <c r="J52" i="3"/>
  <c r="AN52" i="3"/>
  <c r="AR51" i="3"/>
  <c r="AP51" i="3"/>
  <c r="AN51" i="3"/>
  <c r="AR50" i="3"/>
  <c r="AP50" i="3"/>
  <c r="J50" i="3"/>
  <c r="AN50" i="3"/>
  <c r="AJ655" i="3"/>
  <c r="AH655" i="3"/>
  <c r="AF655" i="3"/>
  <c r="AJ654" i="3"/>
  <c r="AH654" i="3"/>
  <c r="AF654" i="3"/>
  <c r="AJ635" i="3"/>
  <c r="AH635" i="3"/>
  <c r="AF635" i="3"/>
  <c r="AJ634" i="3"/>
  <c r="AH634" i="3"/>
  <c r="AF634" i="3"/>
  <c r="AJ611" i="3"/>
  <c r="AH611" i="3"/>
  <c r="AF611" i="3"/>
  <c r="AJ610" i="3"/>
  <c r="AH610" i="3"/>
  <c r="AF610" i="3"/>
  <c r="AJ609" i="3"/>
  <c r="AH609" i="3"/>
  <c r="AF609" i="3"/>
  <c r="AJ608" i="3"/>
  <c r="AH608" i="3"/>
  <c r="AF608" i="3"/>
  <c r="AJ607" i="3"/>
  <c r="AH607" i="3"/>
  <c r="AF607" i="3"/>
  <c r="AJ606" i="3"/>
  <c r="AH606" i="3"/>
  <c r="AF606" i="3"/>
  <c r="AJ605" i="3"/>
  <c r="AH605" i="3"/>
  <c r="AF605" i="3"/>
  <c r="AJ604" i="3"/>
  <c r="AH604" i="3"/>
  <c r="AF604" i="3"/>
  <c r="AJ585" i="3"/>
  <c r="AH585" i="3"/>
  <c r="AF585" i="3"/>
  <c r="AJ584" i="3"/>
  <c r="AH584" i="3"/>
  <c r="AF584" i="3"/>
  <c r="AJ581" i="3"/>
  <c r="AH581" i="3"/>
  <c r="AF581" i="3"/>
  <c r="AJ580" i="3"/>
  <c r="AH580" i="3"/>
  <c r="AF580" i="3"/>
  <c r="AJ579" i="3"/>
  <c r="AH579" i="3"/>
  <c r="AF579" i="3"/>
  <c r="AJ578" i="3"/>
  <c r="AH578" i="3"/>
  <c r="AF578" i="3"/>
  <c r="AJ577" i="3"/>
  <c r="AH577" i="3"/>
  <c r="AF577" i="3"/>
  <c r="AJ576" i="3"/>
  <c r="AH576" i="3"/>
  <c r="AF576" i="3"/>
  <c r="AJ575" i="3"/>
  <c r="AH575" i="3"/>
  <c r="AF575" i="3"/>
  <c r="AJ574" i="3"/>
  <c r="AH574" i="3"/>
  <c r="AF574" i="3"/>
  <c r="AJ573" i="3"/>
  <c r="AH573" i="3"/>
  <c r="AF573" i="3"/>
  <c r="AJ572" i="3"/>
  <c r="AH572" i="3"/>
  <c r="AF572" i="3"/>
  <c r="AJ571" i="3"/>
  <c r="AH571" i="3"/>
  <c r="AF571" i="3"/>
  <c r="AJ570" i="3"/>
  <c r="AH570" i="3"/>
  <c r="AF570" i="3"/>
  <c r="AJ569" i="3"/>
  <c r="AH569" i="3"/>
  <c r="AF569" i="3"/>
  <c r="AJ568" i="3"/>
  <c r="AH568" i="3"/>
  <c r="AF568" i="3"/>
  <c r="AJ567" i="3"/>
  <c r="AH567" i="3"/>
  <c r="AF567" i="3"/>
  <c r="AJ566" i="3"/>
  <c r="AH566" i="3"/>
  <c r="AF566" i="3"/>
  <c r="AJ565" i="3"/>
  <c r="AH565" i="3"/>
  <c r="AF565" i="3"/>
  <c r="AJ564" i="3"/>
  <c r="AH564" i="3"/>
  <c r="AF564" i="3"/>
  <c r="AJ563" i="3"/>
  <c r="AH563" i="3"/>
  <c r="AF563" i="3"/>
  <c r="AJ562" i="3"/>
  <c r="AH562" i="3"/>
  <c r="AF562" i="3"/>
  <c r="AJ561" i="3"/>
  <c r="AH561" i="3"/>
  <c r="AF561" i="3"/>
  <c r="AJ560" i="3"/>
  <c r="AH560" i="3"/>
  <c r="AF560" i="3"/>
  <c r="AJ559" i="3"/>
  <c r="AH559" i="3"/>
  <c r="AF559" i="3"/>
  <c r="AJ558" i="3"/>
  <c r="AH558" i="3"/>
  <c r="AF558" i="3"/>
  <c r="AJ557" i="3"/>
  <c r="AH557" i="3"/>
  <c r="AF557" i="3"/>
  <c r="AJ556" i="3"/>
  <c r="AH556" i="3"/>
  <c r="AF556" i="3"/>
  <c r="AJ555" i="3"/>
  <c r="AH555" i="3"/>
  <c r="AF555" i="3"/>
  <c r="AJ554" i="3"/>
  <c r="AH554" i="3"/>
  <c r="AF554" i="3"/>
  <c r="AJ553" i="3"/>
  <c r="AH553" i="3"/>
  <c r="AF553" i="3"/>
  <c r="AJ552" i="3"/>
  <c r="AH552" i="3"/>
  <c r="AF552" i="3"/>
  <c r="AJ551" i="3"/>
  <c r="AH551" i="3"/>
  <c r="AF551" i="3"/>
  <c r="AJ550" i="3"/>
  <c r="AH550" i="3"/>
  <c r="AF550" i="3"/>
  <c r="AJ549" i="3"/>
  <c r="AH549" i="3"/>
  <c r="AF549" i="3"/>
  <c r="AJ548" i="3"/>
  <c r="AH548" i="3"/>
  <c r="AF548" i="3"/>
  <c r="AJ547" i="3"/>
  <c r="AH547" i="3"/>
  <c r="AF547" i="3"/>
  <c r="AJ546" i="3"/>
  <c r="AH546" i="3"/>
  <c r="AF546" i="3"/>
  <c r="AJ545" i="3"/>
  <c r="AH545" i="3"/>
  <c r="AF545" i="3"/>
  <c r="AJ544" i="3"/>
  <c r="AH544" i="3"/>
  <c r="AF544" i="3"/>
  <c r="AJ503" i="3"/>
  <c r="AH503" i="3"/>
  <c r="AF503" i="3"/>
  <c r="AJ502" i="3"/>
  <c r="AH502" i="3"/>
  <c r="AF502" i="3"/>
  <c r="AJ483" i="3"/>
  <c r="AH483" i="3"/>
  <c r="AF483" i="3"/>
  <c r="AJ482" i="3"/>
  <c r="AH482" i="3"/>
  <c r="AF482" i="3"/>
  <c r="AJ459" i="3"/>
  <c r="AH459" i="3"/>
  <c r="AF459" i="3"/>
  <c r="AJ458" i="3"/>
  <c r="AH458" i="3"/>
  <c r="AF458" i="3"/>
  <c r="AJ457" i="3"/>
  <c r="AH457" i="3"/>
  <c r="AF457" i="3"/>
  <c r="AJ456" i="3"/>
  <c r="AH456" i="3"/>
  <c r="AF456" i="3"/>
  <c r="AJ453" i="3"/>
  <c r="AH453" i="3"/>
  <c r="AF453" i="3"/>
  <c r="AJ452" i="3"/>
  <c r="AH452" i="3"/>
  <c r="AF452" i="3"/>
  <c r="AJ451" i="3"/>
  <c r="AH451" i="3"/>
  <c r="AF451" i="3"/>
  <c r="AJ450" i="3"/>
  <c r="AH450" i="3"/>
  <c r="AF450" i="3"/>
  <c r="AJ449" i="3"/>
  <c r="AH449" i="3"/>
  <c r="AF449" i="3"/>
  <c r="AJ448" i="3"/>
  <c r="AH448" i="3"/>
  <c r="AF448" i="3"/>
  <c r="AJ447" i="3"/>
  <c r="AH447" i="3"/>
  <c r="AF447" i="3"/>
  <c r="AJ446" i="3"/>
  <c r="AH446" i="3"/>
  <c r="J446" i="3"/>
  <c r="AF446" i="3"/>
  <c r="AJ445" i="3"/>
  <c r="AH445" i="3"/>
  <c r="AF445" i="3"/>
  <c r="AJ444" i="3"/>
  <c r="AH444" i="3"/>
  <c r="J444" i="3"/>
  <c r="AF444" i="3"/>
  <c r="AJ443" i="3"/>
  <c r="AH443" i="3"/>
  <c r="AF443" i="3"/>
  <c r="AJ442" i="3"/>
  <c r="AH442" i="3"/>
  <c r="J442" i="3"/>
  <c r="AF442" i="3"/>
  <c r="AJ421" i="3"/>
  <c r="AH421" i="3"/>
  <c r="AF421" i="3"/>
  <c r="AJ420" i="3"/>
  <c r="AH420" i="3"/>
  <c r="AF420" i="3"/>
  <c r="AJ419" i="3"/>
  <c r="AH419" i="3"/>
  <c r="AF419" i="3"/>
  <c r="AJ418" i="3"/>
  <c r="AH418" i="3"/>
  <c r="AF418" i="3"/>
  <c r="AJ405" i="3"/>
  <c r="AH405" i="3"/>
  <c r="AF405" i="3"/>
  <c r="AJ404" i="3"/>
  <c r="AH404" i="3"/>
  <c r="AF404" i="3"/>
  <c r="AJ403" i="3"/>
  <c r="AH403" i="3"/>
  <c r="AF403" i="3"/>
  <c r="AJ402" i="3"/>
  <c r="AH402" i="3"/>
  <c r="AF402" i="3"/>
  <c r="AJ399" i="3"/>
  <c r="AH399" i="3"/>
  <c r="AF399" i="3"/>
  <c r="AJ398" i="3"/>
  <c r="AH398" i="3"/>
  <c r="AF398" i="3"/>
  <c r="AJ397" i="3"/>
  <c r="AH397" i="3"/>
  <c r="AF397" i="3"/>
  <c r="AJ396" i="3"/>
  <c r="AH396" i="3"/>
  <c r="AF396" i="3"/>
  <c r="AJ377" i="3"/>
  <c r="AH377" i="3"/>
  <c r="AF377" i="3"/>
  <c r="AJ376" i="3"/>
  <c r="AH376" i="3"/>
  <c r="AF376" i="3"/>
  <c r="AJ375" i="3"/>
  <c r="AH375" i="3"/>
  <c r="AF375" i="3"/>
  <c r="AJ374" i="3"/>
  <c r="AH374" i="3"/>
  <c r="AF374" i="3"/>
  <c r="AJ367" i="3"/>
  <c r="AH367" i="3"/>
  <c r="AF367" i="3"/>
  <c r="AJ366" i="3"/>
  <c r="AH366" i="3"/>
  <c r="AF366" i="3"/>
  <c r="AJ365" i="3"/>
  <c r="AH365" i="3"/>
  <c r="AF365" i="3"/>
  <c r="AJ364" i="3"/>
  <c r="AH364" i="3"/>
  <c r="AF364" i="3"/>
  <c r="AJ359" i="3"/>
  <c r="AH359" i="3"/>
  <c r="AF359" i="3"/>
  <c r="AJ358" i="3"/>
  <c r="AH358" i="3"/>
  <c r="AF358" i="3"/>
  <c r="AJ357" i="3"/>
  <c r="AH357" i="3"/>
  <c r="AF357" i="3"/>
  <c r="AJ356" i="3"/>
  <c r="AH356" i="3"/>
  <c r="AF356" i="3"/>
  <c r="AJ349" i="3"/>
  <c r="AH349" i="3"/>
  <c r="AF349" i="3"/>
  <c r="AJ348" i="3"/>
  <c r="AH348" i="3"/>
  <c r="AF348" i="3"/>
  <c r="AJ335" i="3"/>
  <c r="AH335" i="3"/>
  <c r="AF335" i="3"/>
  <c r="AJ334" i="3"/>
  <c r="AH334" i="3"/>
  <c r="AF334" i="3"/>
  <c r="AJ333" i="3"/>
  <c r="AH333" i="3"/>
  <c r="AF333" i="3"/>
  <c r="AJ332" i="3"/>
  <c r="AH332" i="3"/>
  <c r="AF332" i="3"/>
  <c r="AJ331" i="3"/>
  <c r="AH331" i="3"/>
  <c r="AF331" i="3"/>
  <c r="AJ330" i="3"/>
  <c r="AH330" i="3"/>
  <c r="AF330" i="3"/>
  <c r="AJ329" i="3"/>
  <c r="AH329" i="3"/>
  <c r="AF329" i="3"/>
  <c r="AJ328" i="3"/>
  <c r="AH328" i="3"/>
  <c r="AF328" i="3"/>
  <c r="AJ327" i="3"/>
  <c r="AH327" i="3"/>
  <c r="AF327" i="3"/>
  <c r="AJ326" i="3"/>
  <c r="AH326" i="3"/>
  <c r="AF326" i="3"/>
  <c r="AJ323" i="3"/>
  <c r="AH323" i="3"/>
  <c r="AF323" i="3"/>
  <c r="AJ322" i="3"/>
  <c r="AH322" i="3"/>
  <c r="AF322" i="3"/>
  <c r="AJ313" i="3"/>
  <c r="AH313" i="3"/>
  <c r="AF313" i="3"/>
  <c r="AJ312" i="3"/>
  <c r="AH312" i="3"/>
  <c r="J312" i="3"/>
  <c r="AF312" i="3"/>
  <c r="AJ291" i="3"/>
  <c r="AH291" i="3"/>
  <c r="AF291" i="3"/>
  <c r="AJ290" i="3"/>
  <c r="AH290" i="3"/>
  <c r="AF290" i="3"/>
  <c r="AJ289" i="3"/>
  <c r="AH289" i="3"/>
  <c r="AF289" i="3"/>
  <c r="AJ288" i="3"/>
  <c r="AH288" i="3"/>
  <c r="AF288" i="3"/>
  <c r="AJ287" i="3"/>
  <c r="AH287" i="3"/>
  <c r="AF287" i="3"/>
  <c r="AJ286" i="3"/>
  <c r="AH286" i="3"/>
  <c r="AF286" i="3"/>
  <c r="AJ285" i="3"/>
  <c r="AH285" i="3"/>
  <c r="AF285" i="3"/>
  <c r="AJ284" i="3"/>
  <c r="AH284" i="3"/>
  <c r="AF284" i="3"/>
  <c r="AJ273" i="3"/>
  <c r="AH273" i="3"/>
  <c r="AF273" i="3"/>
  <c r="AJ272" i="3"/>
  <c r="AH272" i="3"/>
  <c r="AF272" i="3"/>
  <c r="AJ271" i="3"/>
  <c r="AH271" i="3"/>
  <c r="AF271" i="3"/>
  <c r="AJ270" i="3"/>
  <c r="AH270" i="3"/>
  <c r="AF270" i="3"/>
  <c r="AJ269" i="3"/>
  <c r="AH269" i="3"/>
  <c r="AF269" i="3"/>
  <c r="AJ268" i="3"/>
  <c r="AH268" i="3"/>
  <c r="AF268" i="3"/>
  <c r="AJ267" i="3"/>
  <c r="AH267" i="3"/>
  <c r="AF267" i="3"/>
  <c r="AJ266" i="3"/>
  <c r="AH266" i="3"/>
  <c r="AF266" i="3"/>
  <c r="AJ265" i="3"/>
  <c r="AH265" i="3"/>
  <c r="AF265" i="3"/>
  <c r="AJ264" i="3"/>
  <c r="AH264" i="3"/>
  <c r="AF264" i="3"/>
  <c r="AJ251" i="3"/>
  <c r="AH251" i="3"/>
  <c r="AF251" i="3"/>
  <c r="AJ250" i="3"/>
  <c r="AH250" i="3"/>
  <c r="AF250" i="3"/>
  <c r="AJ249" i="3"/>
  <c r="AH249" i="3"/>
  <c r="AF249" i="3"/>
  <c r="AJ248" i="3"/>
  <c r="AH248" i="3"/>
  <c r="J248" i="3"/>
  <c r="AF248" i="3"/>
  <c r="AJ247" i="3"/>
  <c r="AH247" i="3"/>
  <c r="AF247" i="3"/>
  <c r="AJ246" i="3"/>
  <c r="AH246" i="3"/>
  <c r="J246" i="3"/>
  <c r="AF246" i="3"/>
  <c r="AJ245" i="3"/>
  <c r="AH245" i="3"/>
  <c r="AF245" i="3"/>
  <c r="AJ244" i="3"/>
  <c r="AH244" i="3"/>
  <c r="J244" i="3"/>
  <c r="AF244" i="3"/>
  <c r="AJ241" i="3"/>
  <c r="AH241" i="3"/>
  <c r="AF241" i="3"/>
  <c r="AJ240" i="3"/>
  <c r="AH240" i="3"/>
  <c r="J240" i="3"/>
  <c r="AF240" i="3"/>
  <c r="AJ239" i="3"/>
  <c r="AH239" i="3"/>
  <c r="AF239" i="3"/>
  <c r="AJ238" i="3"/>
  <c r="AH238" i="3"/>
  <c r="J238" i="3"/>
  <c r="AF238" i="3"/>
  <c r="AJ213" i="3"/>
  <c r="AH213" i="3"/>
  <c r="AF213" i="3"/>
  <c r="AJ212" i="3"/>
  <c r="AH212" i="3"/>
  <c r="AF212" i="3"/>
  <c r="AJ211" i="3"/>
  <c r="AH211" i="3"/>
  <c r="AF211" i="3"/>
  <c r="AJ210" i="3"/>
  <c r="AH210" i="3"/>
  <c r="J210" i="3"/>
  <c r="AF210" i="3"/>
  <c r="AJ159" i="3"/>
  <c r="AH159" i="3"/>
  <c r="AF159" i="3"/>
  <c r="AJ158" i="3"/>
  <c r="AH158" i="3"/>
  <c r="AF158" i="3"/>
  <c r="AJ157" i="3"/>
  <c r="AH157" i="3"/>
  <c r="AF157" i="3"/>
  <c r="AJ156" i="3"/>
  <c r="AH156" i="3"/>
  <c r="AF156" i="3"/>
  <c r="AJ155" i="3"/>
  <c r="AH155" i="3"/>
  <c r="AF155" i="3"/>
  <c r="AJ154" i="3"/>
  <c r="AH154" i="3"/>
  <c r="AF154" i="3"/>
  <c r="AJ153" i="3"/>
  <c r="AH153" i="3"/>
  <c r="AF153" i="3"/>
  <c r="AJ152" i="3"/>
  <c r="AH152" i="3"/>
  <c r="AF152" i="3"/>
  <c r="AJ151" i="3"/>
  <c r="AH151" i="3"/>
  <c r="AF151" i="3"/>
  <c r="AJ150" i="3"/>
  <c r="AH150" i="3"/>
  <c r="AF150" i="3"/>
  <c r="AJ149" i="3"/>
  <c r="AH149" i="3"/>
  <c r="AF149" i="3"/>
  <c r="AJ148" i="3"/>
  <c r="AH148" i="3"/>
  <c r="AF148" i="3"/>
  <c r="AJ147" i="3"/>
  <c r="AH147" i="3"/>
  <c r="AF147" i="3"/>
  <c r="AJ146" i="3"/>
  <c r="AH146" i="3"/>
  <c r="AF146" i="3"/>
  <c r="AJ145" i="3"/>
  <c r="AH145" i="3"/>
  <c r="AF145" i="3"/>
  <c r="AJ144" i="3"/>
  <c r="AH144" i="3"/>
  <c r="AF144" i="3"/>
  <c r="AJ143" i="3"/>
  <c r="AH143" i="3"/>
  <c r="AF143" i="3"/>
  <c r="AJ142" i="3"/>
  <c r="AH142" i="3"/>
  <c r="AF142" i="3"/>
  <c r="AJ141" i="3"/>
  <c r="AH141" i="3"/>
  <c r="AF141" i="3"/>
  <c r="AJ140" i="3"/>
  <c r="AH140" i="3"/>
  <c r="AF140" i="3"/>
  <c r="AJ139" i="3"/>
  <c r="AH139" i="3"/>
  <c r="AF139" i="3"/>
  <c r="AJ138" i="3"/>
  <c r="AH138" i="3"/>
  <c r="AF138" i="3"/>
  <c r="AJ137" i="3"/>
  <c r="AH137" i="3"/>
  <c r="AF137" i="3"/>
  <c r="AJ136" i="3"/>
  <c r="AH136" i="3"/>
  <c r="AF136" i="3"/>
  <c r="AJ135" i="3"/>
  <c r="AH135" i="3"/>
  <c r="AF135" i="3"/>
  <c r="AJ134" i="3"/>
  <c r="AH134" i="3"/>
  <c r="AF134" i="3"/>
  <c r="AJ133" i="3"/>
  <c r="AH133" i="3"/>
  <c r="AF133" i="3"/>
  <c r="AJ132" i="3"/>
  <c r="AH132" i="3"/>
  <c r="AF132" i="3"/>
  <c r="AJ131" i="3"/>
  <c r="AH131" i="3"/>
  <c r="AF131" i="3"/>
  <c r="AJ130" i="3"/>
  <c r="AH130" i="3"/>
  <c r="AF130" i="3"/>
  <c r="AJ129" i="3"/>
  <c r="AH129" i="3"/>
  <c r="AF129" i="3"/>
  <c r="AJ128" i="3"/>
  <c r="AH128" i="3"/>
  <c r="AF128" i="3"/>
  <c r="AJ127" i="3"/>
  <c r="AH127" i="3"/>
  <c r="AF127" i="3"/>
  <c r="AJ126" i="3"/>
  <c r="AH126" i="3"/>
  <c r="AF126" i="3"/>
  <c r="AJ125" i="3"/>
  <c r="AH125" i="3"/>
  <c r="AF125" i="3"/>
  <c r="AJ124" i="3"/>
  <c r="AH124" i="3"/>
  <c r="AF124" i="3"/>
  <c r="AJ123" i="3"/>
  <c r="AH123" i="3"/>
  <c r="AF123" i="3"/>
  <c r="AJ122" i="3"/>
  <c r="AH122" i="3"/>
  <c r="AF122" i="3"/>
  <c r="AJ121" i="3"/>
  <c r="AH121" i="3"/>
  <c r="AF121" i="3"/>
  <c r="AJ120" i="3"/>
  <c r="AH120" i="3"/>
  <c r="AF120" i="3"/>
  <c r="AJ99" i="3"/>
  <c r="AH99" i="3"/>
  <c r="AF99" i="3"/>
  <c r="AJ98" i="3"/>
  <c r="AH98" i="3"/>
  <c r="AF98" i="3"/>
  <c r="AJ97" i="3"/>
  <c r="AH97" i="3"/>
  <c r="AF97" i="3"/>
  <c r="AJ96" i="3"/>
  <c r="AH96" i="3"/>
  <c r="AF96" i="3"/>
  <c r="AJ95" i="3"/>
  <c r="AH95" i="3"/>
  <c r="AF95" i="3"/>
  <c r="AJ94" i="3"/>
  <c r="AH94" i="3"/>
  <c r="AF94" i="3"/>
  <c r="AJ91" i="3"/>
  <c r="AH91" i="3"/>
  <c r="AF91" i="3"/>
  <c r="AJ90" i="3"/>
  <c r="AH90" i="3"/>
  <c r="AF90" i="3"/>
  <c r="AJ89" i="3"/>
  <c r="AH89" i="3"/>
  <c r="AF89" i="3"/>
  <c r="AJ88" i="3"/>
  <c r="AH88" i="3"/>
  <c r="AF88" i="3"/>
  <c r="AJ87" i="3"/>
  <c r="AH87" i="3"/>
  <c r="AF87" i="3"/>
  <c r="AJ86" i="3"/>
  <c r="AH86" i="3"/>
  <c r="AF86" i="3"/>
  <c r="AJ85" i="3"/>
  <c r="AH85" i="3"/>
  <c r="AF85" i="3"/>
  <c r="AJ84" i="3"/>
  <c r="AH84" i="3"/>
  <c r="AF84" i="3"/>
  <c r="AJ77" i="3"/>
  <c r="AH77" i="3"/>
  <c r="AF77" i="3"/>
  <c r="AJ76" i="3"/>
  <c r="AH76" i="3"/>
  <c r="AF76" i="3"/>
  <c r="AJ75" i="3"/>
  <c r="AH75" i="3"/>
  <c r="AF75" i="3"/>
  <c r="AJ74" i="3"/>
  <c r="AH74" i="3"/>
  <c r="AF74" i="3"/>
  <c r="AJ73" i="3"/>
  <c r="AH73" i="3"/>
  <c r="AF73" i="3"/>
  <c r="AJ72" i="3"/>
  <c r="AH72" i="3"/>
  <c r="AF72" i="3"/>
  <c r="AJ71" i="3"/>
  <c r="AH71" i="3"/>
  <c r="AF71" i="3"/>
  <c r="AJ70" i="3"/>
  <c r="AH70" i="3"/>
  <c r="AF70" i="3"/>
  <c r="AJ69" i="3"/>
  <c r="AH69" i="3"/>
  <c r="AF69" i="3"/>
  <c r="AJ68" i="3"/>
  <c r="AH68" i="3"/>
  <c r="AF68" i="3"/>
  <c r="AJ55" i="3"/>
  <c r="AH55" i="3"/>
  <c r="AF55" i="3"/>
  <c r="AJ54" i="3"/>
  <c r="AH54" i="3"/>
  <c r="AF54" i="3"/>
  <c r="AJ53" i="3"/>
  <c r="AH53" i="3"/>
  <c r="AF53" i="3"/>
  <c r="AJ52" i="3"/>
  <c r="AH52" i="3"/>
  <c r="AF52" i="3"/>
  <c r="AJ51" i="3"/>
  <c r="AH51" i="3"/>
  <c r="AF51" i="3"/>
  <c r="AJ50" i="3"/>
  <c r="AH50" i="3"/>
  <c r="AF50" i="3"/>
  <c r="T655" i="3"/>
  <c r="R655" i="3"/>
  <c r="P655" i="3"/>
  <c r="T654" i="3"/>
  <c r="R654" i="3"/>
  <c r="P654" i="3"/>
  <c r="T635" i="3"/>
  <c r="R635" i="3"/>
  <c r="P635" i="3"/>
  <c r="T634" i="3"/>
  <c r="R634" i="3"/>
  <c r="P634" i="3"/>
  <c r="T611" i="3"/>
  <c r="R611" i="3"/>
  <c r="P611" i="3"/>
  <c r="T610" i="3"/>
  <c r="R610" i="3"/>
  <c r="P610" i="3"/>
  <c r="T609" i="3"/>
  <c r="R609" i="3"/>
  <c r="P609" i="3"/>
  <c r="T608" i="3"/>
  <c r="R608" i="3"/>
  <c r="P608" i="3"/>
  <c r="T581" i="3"/>
  <c r="R581" i="3"/>
  <c r="P581" i="3"/>
  <c r="T580" i="3"/>
  <c r="R580" i="3"/>
  <c r="P580" i="3"/>
  <c r="T579" i="3"/>
  <c r="R579" i="3"/>
  <c r="P579" i="3"/>
  <c r="T578" i="3"/>
  <c r="R578" i="3"/>
  <c r="P578" i="3"/>
  <c r="T577" i="3"/>
  <c r="R577" i="3"/>
  <c r="P577" i="3"/>
  <c r="T576" i="3"/>
  <c r="R576" i="3"/>
  <c r="P576" i="3"/>
  <c r="T575" i="3"/>
  <c r="R575" i="3"/>
  <c r="P575" i="3"/>
  <c r="T574" i="3"/>
  <c r="R574" i="3"/>
  <c r="P574" i="3"/>
  <c r="T573" i="3"/>
  <c r="R573" i="3"/>
  <c r="P573" i="3"/>
  <c r="T572" i="3"/>
  <c r="R572" i="3"/>
  <c r="P572" i="3"/>
  <c r="T571" i="3"/>
  <c r="R571" i="3"/>
  <c r="P571" i="3"/>
  <c r="T570" i="3"/>
  <c r="R570" i="3"/>
  <c r="P570" i="3"/>
  <c r="T569" i="3"/>
  <c r="R569" i="3"/>
  <c r="P569" i="3"/>
  <c r="T568" i="3"/>
  <c r="R568" i="3"/>
  <c r="P568" i="3"/>
  <c r="T567" i="3"/>
  <c r="R567" i="3"/>
  <c r="P567" i="3"/>
  <c r="T566" i="3"/>
  <c r="R566" i="3"/>
  <c r="P566" i="3"/>
  <c r="T565" i="3"/>
  <c r="R565" i="3"/>
  <c r="P565" i="3"/>
  <c r="T564" i="3"/>
  <c r="R564" i="3"/>
  <c r="P564" i="3"/>
  <c r="T561" i="3"/>
  <c r="R561" i="3"/>
  <c r="P561" i="3"/>
  <c r="T560" i="3"/>
  <c r="R560" i="3"/>
  <c r="P560" i="3"/>
  <c r="T559" i="3"/>
  <c r="R559" i="3"/>
  <c r="P559" i="3"/>
  <c r="T558" i="3"/>
  <c r="R558" i="3"/>
  <c r="P558" i="3"/>
  <c r="T557" i="3"/>
  <c r="R557" i="3"/>
  <c r="P557" i="3"/>
  <c r="T556" i="3"/>
  <c r="R556" i="3"/>
  <c r="P556" i="3"/>
  <c r="T555" i="3"/>
  <c r="R555" i="3"/>
  <c r="P555" i="3"/>
  <c r="T554" i="3"/>
  <c r="R554" i="3"/>
  <c r="P554" i="3"/>
  <c r="T553" i="3"/>
  <c r="R553" i="3"/>
  <c r="P553" i="3"/>
  <c r="T552" i="3"/>
  <c r="R552" i="3"/>
  <c r="P552" i="3"/>
  <c r="T551" i="3"/>
  <c r="R551" i="3"/>
  <c r="P551" i="3"/>
  <c r="T550" i="3"/>
  <c r="R550" i="3"/>
  <c r="P550" i="3"/>
  <c r="T549" i="3"/>
  <c r="R549" i="3"/>
  <c r="P549" i="3"/>
  <c r="T548" i="3"/>
  <c r="R548" i="3"/>
  <c r="P548" i="3"/>
  <c r="T547" i="3"/>
  <c r="R547" i="3"/>
  <c r="P547" i="3"/>
  <c r="T546" i="3"/>
  <c r="R546" i="3"/>
  <c r="P546" i="3"/>
  <c r="T545" i="3"/>
  <c r="R545" i="3"/>
  <c r="P545" i="3"/>
  <c r="T544" i="3"/>
  <c r="R544" i="3"/>
  <c r="P544" i="3"/>
  <c r="T503" i="3"/>
  <c r="R503" i="3"/>
  <c r="P503" i="3"/>
  <c r="T502" i="3"/>
  <c r="R502" i="3"/>
  <c r="P502" i="3"/>
  <c r="T483" i="3"/>
  <c r="R483" i="3"/>
  <c r="P483" i="3"/>
  <c r="T482" i="3"/>
  <c r="R482" i="3"/>
  <c r="P482" i="3"/>
  <c r="T459" i="3"/>
  <c r="R459" i="3"/>
  <c r="P459" i="3"/>
  <c r="T458" i="3"/>
  <c r="R458" i="3"/>
  <c r="P458" i="3"/>
  <c r="T457" i="3"/>
  <c r="R457" i="3"/>
  <c r="P457" i="3"/>
  <c r="T456" i="3"/>
  <c r="R456" i="3"/>
  <c r="P456" i="3"/>
  <c r="T455" i="3"/>
  <c r="R455" i="3"/>
  <c r="P455" i="3"/>
  <c r="T454" i="3"/>
  <c r="R454" i="3"/>
  <c r="P454" i="3"/>
  <c r="T453" i="3"/>
  <c r="R453" i="3"/>
  <c r="P453" i="3"/>
  <c r="T452" i="3"/>
  <c r="R452" i="3"/>
  <c r="P452" i="3"/>
  <c r="T451" i="3"/>
  <c r="R451" i="3"/>
  <c r="P451" i="3"/>
  <c r="T450" i="3"/>
  <c r="R450" i="3"/>
  <c r="P450" i="3"/>
  <c r="T447" i="3"/>
  <c r="R447" i="3"/>
  <c r="P447" i="3"/>
  <c r="T446" i="3"/>
  <c r="R446" i="3"/>
  <c r="P446" i="3"/>
  <c r="T445" i="3"/>
  <c r="R445" i="3"/>
  <c r="P445" i="3"/>
  <c r="T444" i="3"/>
  <c r="R444" i="3"/>
  <c r="P444" i="3"/>
  <c r="T443" i="3"/>
  <c r="R443" i="3"/>
  <c r="P443" i="3"/>
  <c r="T442" i="3"/>
  <c r="R442" i="3"/>
  <c r="P442" i="3"/>
  <c r="T405" i="3"/>
  <c r="R405" i="3"/>
  <c r="P405" i="3"/>
  <c r="T404" i="3"/>
  <c r="R404" i="3"/>
  <c r="P404" i="3"/>
  <c r="T403" i="3"/>
  <c r="R403" i="3"/>
  <c r="P403" i="3"/>
  <c r="T402" i="3"/>
  <c r="R402" i="3"/>
  <c r="P402" i="3"/>
  <c r="T399" i="3"/>
  <c r="R399" i="3"/>
  <c r="P399" i="3"/>
  <c r="T398" i="3"/>
  <c r="R398" i="3"/>
  <c r="P398" i="3"/>
  <c r="T397" i="3"/>
  <c r="R397" i="3"/>
  <c r="P397" i="3"/>
  <c r="T396" i="3"/>
  <c r="R396" i="3"/>
  <c r="P396" i="3"/>
  <c r="T367" i="3"/>
  <c r="R367" i="3"/>
  <c r="P367" i="3"/>
  <c r="T366" i="3"/>
  <c r="R366" i="3"/>
  <c r="P366" i="3"/>
  <c r="T365" i="3"/>
  <c r="R365" i="3"/>
  <c r="P365" i="3"/>
  <c r="T364" i="3"/>
  <c r="R364" i="3"/>
  <c r="P364" i="3"/>
  <c r="T359" i="3"/>
  <c r="R359" i="3"/>
  <c r="P359" i="3"/>
  <c r="T358" i="3"/>
  <c r="R358" i="3"/>
  <c r="P358" i="3"/>
  <c r="T357" i="3"/>
  <c r="R357" i="3"/>
  <c r="P357" i="3"/>
  <c r="T356" i="3"/>
  <c r="R356" i="3"/>
  <c r="P356" i="3"/>
  <c r="T349" i="3"/>
  <c r="R349" i="3"/>
  <c r="P349" i="3"/>
  <c r="T348" i="3"/>
  <c r="R348" i="3"/>
  <c r="P348" i="3"/>
  <c r="T323" i="3"/>
  <c r="R323" i="3"/>
  <c r="P323" i="3"/>
  <c r="T322" i="3"/>
  <c r="R322" i="3"/>
  <c r="P322" i="3"/>
  <c r="T291" i="3"/>
  <c r="R291" i="3"/>
  <c r="P291" i="3"/>
  <c r="T290" i="3"/>
  <c r="R290" i="3"/>
  <c r="P290" i="3"/>
  <c r="T289" i="3"/>
  <c r="R289" i="3"/>
  <c r="P289" i="3"/>
  <c r="T288" i="3"/>
  <c r="R288" i="3"/>
  <c r="P288" i="3"/>
  <c r="T287" i="3"/>
  <c r="R287" i="3"/>
  <c r="P287" i="3"/>
  <c r="T286" i="3"/>
  <c r="R286" i="3"/>
  <c r="P286" i="3"/>
  <c r="T285" i="3"/>
  <c r="R285" i="3"/>
  <c r="P285" i="3"/>
  <c r="T284" i="3"/>
  <c r="R284" i="3"/>
  <c r="P284" i="3"/>
  <c r="T273" i="3"/>
  <c r="R273" i="3"/>
  <c r="P273" i="3"/>
  <c r="T272" i="3"/>
  <c r="R272" i="3"/>
  <c r="P272" i="3"/>
  <c r="T271" i="3"/>
  <c r="R271" i="3"/>
  <c r="P271" i="3"/>
  <c r="T270" i="3"/>
  <c r="R270" i="3"/>
  <c r="P270" i="3"/>
  <c r="T269" i="3"/>
  <c r="R269" i="3"/>
  <c r="P269" i="3"/>
  <c r="T268" i="3"/>
  <c r="R268" i="3"/>
  <c r="P268" i="3"/>
  <c r="T267" i="3"/>
  <c r="R267" i="3"/>
  <c r="P267" i="3"/>
  <c r="T266" i="3"/>
  <c r="R266" i="3"/>
  <c r="P266" i="3"/>
  <c r="T265" i="3"/>
  <c r="R265" i="3"/>
  <c r="P265" i="3"/>
  <c r="T264" i="3"/>
  <c r="R264" i="3"/>
  <c r="P264" i="3"/>
  <c r="T253" i="3"/>
  <c r="R253" i="3"/>
  <c r="P253" i="3"/>
  <c r="T252" i="3"/>
  <c r="R252" i="3"/>
  <c r="P252" i="3"/>
  <c r="T237" i="3"/>
  <c r="R237" i="3"/>
  <c r="P237" i="3"/>
  <c r="T236" i="3"/>
  <c r="R236" i="3"/>
  <c r="P236" i="3"/>
  <c r="T235" i="3"/>
  <c r="R235" i="3"/>
  <c r="P235" i="3"/>
  <c r="T234" i="3"/>
  <c r="R234" i="3"/>
  <c r="P234" i="3"/>
  <c r="T233" i="3"/>
  <c r="R233" i="3"/>
  <c r="P233" i="3"/>
  <c r="T232" i="3"/>
  <c r="R232" i="3"/>
  <c r="P232" i="3"/>
  <c r="T231" i="3"/>
  <c r="R231" i="3"/>
  <c r="P231" i="3"/>
  <c r="T230" i="3"/>
  <c r="R230" i="3"/>
  <c r="P230" i="3"/>
  <c r="T229" i="3"/>
  <c r="R229" i="3"/>
  <c r="P229" i="3"/>
  <c r="T228" i="3"/>
  <c r="R228" i="3"/>
  <c r="P228" i="3"/>
  <c r="T227" i="3"/>
  <c r="R227" i="3"/>
  <c r="P227" i="3"/>
  <c r="T226" i="3"/>
  <c r="R226" i="3"/>
  <c r="P226" i="3"/>
  <c r="T225" i="3"/>
  <c r="R225" i="3"/>
  <c r="P225" i="3"/>
  <c r="T224" i="3"/>
  <c r="R224" i="3"/>
  <c r="P224" i="3"/>
  <c r="T223" i="3"/>
  <c r="R223" i="3"/>
  <c r="P223" i="3"/>
  <c r="T222" i="3"/>
  <c r="R222" i="3"/>
  <c r="P222" i="3"/>
  <c r="T221" i="3"/>
  <c r="R221" i="3"/>
  <c r="P221" i="3"/>
  <c r="T220" i="3"/>
  <c r="R220" i="3"/>
  <c r="P220" i="3"/>
  <c r="T219" i="3"/>
  <c r="R219" i="3"/>
  <c r="P219" i="3"/>
  <c r="T218" i="3"/>
  <c r="R218" i="3"/>
  <c r="P218" i="3"/>
  <c r="T217" i="3"/>
  <c r="R217" i="3"/>
  <c r="P217" i="3"/>
  <c r="T216" i="3"/>
  <c r="R216" i="3"/>
  <c r="P216" i="3"/>
  <c r="T159" i="3"/>
  <c r="R159" i="3"/>
  <c r="P159" i="3"/>
  <c r="T158" i="3"/>
  <c r="R158" i="3"/>
  <c r="P158" i="3"/>
  <c r="T157" i="3"/>
  <c r="R157" i="3"/>
  <c r="P157" i="3"/>
  <c r="T156" i="3"/>
  <c r="R156" i="3"/>
  <c r="P156" i="3"/>
  <c r="T155" i="3"/>
  <c r="R155" i="3"/>
  <c r="P155" i="3"/>
  <c r="T154" i="3"/>
  <c r="R154" i="3"/>
  <c r="P154" i="3"/>
  <c r="T153" i="3"/>
  <c r="R153" i="3"/>
  <c r="P153" i="3"/>
  <c r="T152" i="3"/>
  <c r="R152" i="3"/>
  <c r="P152" i="3"/>
  <c r="T151" i="3"/>
  <c r="R151" i="3"/>
  <c r="P151" i="3"/>
  <c r="T150" i="3"/>
  <c r="R150" i="3"/>
  <c r="P150" i="3"/>
  <c r="T149" i="3"/>
  <c r="R149" i="3"/>
  <c r="P149" i="3"/>
  <c r="T148" i="3"/>
  <c r="R148" i="3"/>
  <c r="P148" i="3"/>
  <c r="T147" i="3"/>
  <c r="R147" i="3"/>
  <c r="P147" i="3"/>
  <c r="T146" i="3"/>
  <c r="R146" i="3"/>
  <c r="P146" i="3"/>
  <c r="T145" i="3"/>
  <c r="R145" i="3"/>
  <c r="P145" i="3"/>
  <c r="T144" i="3"/>
  <c r="R144" i="3"/>
  <c r="P144" i="3"/>
  <c r="T143" i="3"/>
  <c r="R143" i="3"/>
  <c r="P143" i="3"/>
  <c r="T142" i="3"/>
  <c r="R142" i="3"/>
  <c r="P142" i="3"/>
  <c r="T141" i="3"/>
  <c r="R141" i="3"/>
  <c r="P141" i="3"/>
  <c r="T140" i="3"/>
  <c r="R140" i="3"/>
  <c r="P140" i="3"/>
  <c r="T139" i="3"/>
  <c r="R139" i="3"/>
  <c r="P139" i="3"/>
  <c r="T138" i="3"/>
  <c r="R138" i="3"/>
  <c r="P138" i="3"/>
  <c r="T137" i="3"/>
  <c r="R137" i="3"/>
  <c r="P137" i="3"/>
  <c r="T136" i="3"/>
  <c r="R136" i="3"/>
  <c r="P136" i="3"/>
  <c r="T135" i="3"/>
  <c r="R135" i="3"/>
  <c r="P135" i="3"/>
  <c r="T134" i="3"/>
  <c r="R134" i="3"/>
  <c r="P134" i="3"/>
  <c r="T133" i="3"/>
  <c r="R133" i="3"/>
  <c r="P133" i="3"/>
  <c r="T132" i="3"/>
  <c r="R132" i="3"/>
  <c r="P132" i="3"/>
  <c r="T131" i="3"/>
  <c r="R131" i="3"/>
  <c r="P131" i="3"/>
  <c r="T130" i="3"/>
  <c r="R130" i="3"/>
  <c r="P130" i="3"/>
  <c r="T129" i="3"/>
  <c r="R129" i="3"/>
  <c r="P129" i="3"/>
  <c r="T128" i="3"/>
  <c r="R128" i="3"/>
  <c r="P128" i="3"/>
  <c r="T127" i="3"/>
  <c r="R127" i="3"/>
  <c r="P127" i="3"/>
  <c r="T126" i="3"/>
  <c r="R126" i="3"/>
  <c r="P126" i="3"/>
  <c r="T125" i="3"/>
  <c r="R125" i="3"/>
  <c r="P125" i="3"/>
  <c r="T124" i="3"/>
  <c r="R124" i="3"/>
  <c r="P124" i="3"/>
  <c r="T123" i="3"/>
  <c r="R123" i="3"/>
  <c r="P123" i="3"/>
  <c r="T122" i="3"/>
  <c r="R122" i="3"/>
  <c r="P122" i="3"/>
  <c r="T121" i="3"/>
  <c r="R121" i="3"/>
  <c r="P121" i="3"/>
  <c r="T120" i="3"/>
  <c r="R120" i="3"/>
  <c r="P120" i="3"/>
  <c r="T99" i="3"/>
  <c r="R99" i="3"/>
  <c r="P99" i="3"/>
  <c r="T98" i="3"/>
  <c r="R98" i="3"/>
  <c r="P98" i="3"/>
  <c r="T97" i="3"/>
  <c r="R97" i="3"/>
  <c r="P97" i="3"/>
  <c r="T96" i="3"/>
  <c r="R96" i="3"/>
  <c r="P96" i="3"/>
  <c r="T95" i="3"/>
  <c r="R95" i="3"/>
  <c r="P95" i="3"/>
  <c r="T94" i="3"/>
  <c r="R94" i="3"/>
  <c r="P94" i="3"/>
  <c r="T93" i="3"/>
  <c r="R93" i="3"/>
  <c r="P93" i="3"/>
  <c r="T92" i="3"/>
  <c r="R92" i="3"/>
  <c r="P92" i="3"/>
  <c r="T91" i="3"/>
  <c r="R91" i="3"/>
  <c r="P91" i="3"/>
  <c r="T90" i="3"/>
  <c r="R90" i="3"/>
  <c r="P90" i="3"/>
  <c r="T89" i="3"/>
  <c r="R89" i="3"/>
  <c r="P89" i="3"/>
  <c r="T88" i="3"/>
  <c r="R88" i="3"/>
  <c r="P88" i="3"/>
  <c r="T87" i="3"/>
  <c r="R87" i="3"/>
  <c r="P87" i="3"/>
  <c r="T86" i="3"/>
  <c r="R86" i="3"/>
  <c r="P86" i="3"/>
  <c r="T85" i="3"/>
  <c r="R85" i="3"/>
  <c r="P85" i="3"/>
  <c r="T84" i="3"/>
  <c r="R84" i="3"/>
  <c r="P84" i="3"/>
  <c r="T77" i="3"/>
  <c r="R77" i="3"/>
  <c r="P77" i="3"/>
  <c r="T76" i="3"/>
  <c r="R76" i="3"/>
  <c r="P76" i="3"/>
  <c r="T75" i="3"/>
  <c r="R75" i="3"/>
  <c r="P75" i="3"/>
  <c r="T74" i="3"/>
  <c r="R74" i="3"/>
  <c r="P74" i="3"/>
  <c r="T73" i="3"/>
  <c r="R73" i="3"/>
  <c r="P73" i="3"/>
  <c r="T72" i="3"/>
  <c r="R72" i="3"/>
  <c r="P72" i="3"/>
  <c r="T71" i="3"/>
  <c r="R71" i="3"/>
  <c r="P71" i="3"/>
  <c r="T70" i="3"/>
  <c r="R70" i="3"/>
  <c r="P70" i="3"/>
  <c r="T69" i="3"/>
  <c r="R69" i="3"/>
  <c r="P69" i="3"/>
  <c r="T68" i="3"/>
  <c r="R68" i="3"/>
  <c r="P68" i="3"/>
  <c r="T55" i="3"/>
  <c r="R55" i="3"/>
  <c r="P55" i="3"/>
  <c r="T54" i="3"/>
  <c r="R54" i="3"/>
  <c r="P54" i="3"/>
  <c r="T53" i="3"/>
  <c r="R53" i="3"/>
  <c r="P53" i="3"/>
  <c r="T52" i="3"/>
  <c r="R52" i="3"/>
  <c r="P52" i="3"/>
  <c r="T51" i="3"/>
  <c r="R51" i="3"/>
  <c r="P51" i="3"/>
  <c r="T50" i="3"/>
  <c r="R50" i="3"/>
  <c r="P50" i="3"/>
  <c r="AB695" i="3"/>
  <c r="Z695" i="3"/>
  <c r="X695" i="3"/>
  <c r="AB694" i="3"/>
  <c r="Z694" i="3"/>
  <c r="C747" i="1"/>
  <c r="C748" i="1"/>
  <c r="C749" i="1"/>
  <c r="C750" i="1"/>
  <c r="C751" i="1"/>
  <c r="C752" i="1"/>
  <c r="C753" i="1"/>
  <c r="C754" i="1"/>
  <c r="C755" i="1"/>
  <c r="C756" i="1"/>
  <c r="C757" i="1"/>
  <c r="C758" i="1"/>
  <c r="C759" i="1"/>
  <c r="C760" i="1"/>
  <c r="C761" i="1"/>
  <c r="C762" i="1"/>
  <c r="C763" i="1"/>
  <c r="C764" i="1"/>
  <c r="C765" i="1"/>
  <c r="C766" i="1"/>
  <c r="A656" i="3"/>
  <c r="A658" i="3"/>
  <c r="A660" i="3"/>
  <c r="A662" i="3"/>
  <c r="A664" i="3"/>
  <c r="A666" i="3"/>
  <c r="A668" i="3"/>
  <c r="A670" i="3"/>
  <c r="A672" i="3"/>
  <c r="A674" i="3"/>
  <c r="A676" i="3"/>
  <c r="A678" i="3"/>
  <c r="A680" i="3"/>
  <c r="A682" i="3"/>
  <c r="A684" i="3"/>
  <c r="A686" i="3"/>
  <c r="A688" i="3"/>
  <c r="A690" i="3"/>
  <c r="A692" i="3"/>
  <c r="A694" i="3"/>
  <c r="J694" i="3"/>
  <c r="X694" i="3"/>
  <c r="AB693" i="3"/>
  <c r="Z693" i="3"/>
  <c r="X693" i="3"/>
  <c r="AB692" i="3"/>
  <c r="Z692" i="3"/>
  <c r="J692" i="3"/>
  <c r="X692" i="3"/>
  <c r="AB691" i="3"/>
  <c r="Z691" i="3"/>
  <c r="X691" i="3"/>
  <c r="AB690" i="3"/>
  <c r="Z690" i="3"/>
  <c r="J690" i="3"/>
  <c r="X690" i="3"/>
  <c r="AB689" i="3"/>
  <c r="Z689" i="3"/>
  <c r="X689" i="3"/>
  <c r="AB688" i="3"/>
  <c r="Z688" i="3"/>
  <c r="J688" i="3"/>
  <c r="X688" i="3"/>
  <c r="AB687" i="3"/>
  <c r="Z687" i="3"/>
  <c r="X687" i="3"/>
  <c r="AB686" i="3"/>
  <c r="Z686" i="3"/>
  <c r="J686" i="3"/>
  <c r="X686" i="3"/>
  <c r="AB685" i="3"/>
  <c r="Z685" i="3"/>
  <c r="X685" i="3"/>
  <c r="AB684" i="3"/>
  <c r="Z684" i="3"/>
  <c r="J684" i="3"/>
  <c r="X684" i="3"/>
  <c r="AB683" i="3"/>
  <c r="Z683" i="3"/>
  <c r="X683" i="3"/>
  <c r="AB682" i="3"/>
  <c r="Z682" i="3"/>
  <c r="J682" i="3"/>
  <c r="X682" i="3"/>
  <c r="AB681" i="3"/>
  <c r="Z681" i="3"/>
  <c r="X681" i="3"/>
  <c r="AB680" i="3"/>
  <c r="Z680" i="3"/>
  <c r="J680" i="3"/>
  <c r="X680" i="3"/>
  <c r="AB679" i="3"/>
  <c r="Z679" i="3"/>
  <c r="X679" i="3"/>
  <c r="AB678" i="3"/>
  <c r="Z678" i="3"/>
  <c r="J678" i="3"/>
  <c r="X678" i="3"/>
  <c r="AB677" i="3"/>
  <c r="Z677" i="3"/>
  <c r="X677" i="3"/>
  <c r="AB676" i="3"/>
  <c r="Z676" i="3"/>
  <c r="J676" i="3"/>
  <c r="X676" i="3"/>
  <c r="AB675" i="3"/>
  <c r="Z675" i="3"/>
  <c r="X675" i="3"/>
  <c r="AB674" i="3"/>
  <c r="Z674" i="3"/>
  <c r="J674" i="3"/>
  <c r="X674" i="3"/>
  <c r="AB673" i="3"/>
  <c r="Z673" i="3"/>
  <c r="X673" i="3"/>
  <c r="AB672" i="3"/>
  <c r="Z672" i="3"/>
  <c r="J672" i="3"/>
  <c r="X672" i="3"/>
  <c r="AB671" i="3"/>
  <c r="Z671" i="3"/>
  <c r="X671" i="3"/>
  <c r="AB670" i="3"/>
  <c r="Z670" i="3"/>
  <c r="J670" i="3"/>
  <c r="X670" i="3"/>
  <c r="AB669" i="3"/>
  <c r="Z669" i="3"/>
  <c r="X669" i="3"/>
  <c r="AB668" i="3"/>
  <c r="Z668" i="3"/>
  <c r="J668" i="3"/>
  <c r="X668" i="3"/>
  <c r="AB667" i="3"/>
  <c r="Z667" i="3"/>
  <c r="X667" i="3"/>
  <c r="AB666" i="3"/>
  <c r="Z666" i="3"/>
  <c r="J666" i="3"/>
  <c r="X666" i="3"/>
  <c r="AB665" i="3"/>
  <c r="Z665" i="3"/>
  <c r="X665" i="3"/>
  <c r="AB664" i="3"/>
  <c r="Z664" i="3"/>
  <c r="J664" i="3"/>
  <c r="X664" i="3"/>
  <c r="AB663" i="3"/>
  <c r="Z663" i="3"/>
  <c r="X663" i="3"/>
  <c r="AB662" i="3"/>
  <c r="Z662" i="3"/>
  <c r="J662" i="3"/>
  <c r="X662" i="3"/>
  <c r="AB661" i="3"/>
  <c r="Z661" i="3"/>
  <c r="X661" i="3"/>
  <c r="AB660" i="3"/>
  <c r="Z660" i="3"/>
  <c r="J660" i="3"/>
  <c r="X660" i="3"/>
  <c r="AB659" i="3"/>
  <c r="Z659" i="3"/>
  <c r="X659" i="3"/>
  <c r="AB658" i="3"/>
  <c r="Z658" i="3"/>
  <c r="J658" i="3"/>
  <c r="X658" i="3"/>
  <c r="AB657" i="3"/>
  <c r="Z657" i="3"/>
  <c r="X657" i="3"/>
  <c r="AB656" i="3"/>
  <c r="Z656" i="3"/>
  <c r="J656" i="3"/>
  <c r="X656" i="3"/>
  <c r="AB655" i="3"/>
  <c r="Z655" i="3"/>
  <c r="X655" i="3"/>
  <c r="AB654" i="3"/>
  <c r="Z654" i="3"/>
  <c r="X654" i="3"/>
  <c r="AB653" i="3"/>
  <c r="Z653" i="3"/>
  <c r="X653" i="3"/>
  <c r="AB652" i="3"/>
  <c r="Z652" i="3"/>
  <c r="J652" i="3"/>
  <c r="X652" i="3"/>
  <c r="AB651" i="3"/>
  <c r="Z651" i="3"/>
  <c r="X651" i="3"/>
  <c r="AB650" i="3"/>
  <c r="Z650" i="3"/>
  <c r="J650" i="3"/>
  <c r="X650" i="3"/>
  <c r="AB649" i="3"/>
  <c r="Z649" i="3"/>
  <c r="X649" i="3"/>
  <c r="AB648" i="3"/>
  <c r="Z648" i="3"/>
  <c r="J648" i="3"/>
  <c r="X648" i="3"/>
  <c r="AB647" i="3"/>
  <c r="Z647" i="3"/>
  <c r="X647" i="3"/>
  <c r="AB646" i="3"/>
  <c r="Z646" i="3"/>
  <c r="J646" i="3"/>
  <c r="X646" i="3"/>
  <c r="AB645" i="3"/>
  <c r="Z645" i="3"/>
  <c r="X645" i="3"/>
  <c r="AB644" i="3"/>
  <c r="Z644" i="3"/>
  <c r="J644" i="3"/>
  <c r="X644" i="3"/>
  <c r="AB643" i="3"/>
  <c r="Z643" i="3"/>
  <c r="X643" i="3"/>
  <c r="AB642" i="3"/>
  <c r="Z642" i="3"/>
  <c r="J642" i="3"/>
  <c r="X642" i="3"/>
  <c r="AB641" i="3"/>
  <c r="Z641" i="3"/>
  <c r="X641" i="3"/>
  <c r="AB640" i="3"/>
  <c r="Z640" i="3"/>
  <c r="J640" i="3"/>
  <c r="X640" i="3"/>
  <c r="AB639" i="3"/>
  <c r="Z639" i="3"/>
  <c r="X639" i="3"/>
  <c r="AB638" i="3"/>
  <c r="Z638" i="3"/>
  <c r="J638" i="3"/>
  <c r="X638" i="3"/>
  <c r="AB637" i="3"/>
  <c r="Z637" i="3"/>
  <c r="X637" i="3"/>
  <c r="AB636" i="3"/>
  <c r="Z636" i="3"/>
  <c r="J636" i="3"/>
  <c r="X636" i="3"/>
  <c r="AB635" i="3"/>
  <c r="Z635" i="3"/>
  <c r="X635" i="3"/>
  <c r="AB634" i="3"/>
  <c r="Z634" i="3"/>
  <c r="X634" i="3"/>
  <c r="AB633" i="3"/>
  <c r="Z633" i="3"/>
  <c r="X633" i="3"/>
  <c r="AB632" i="3"/>
  <c r="Z632" i="3"/>
  <c r="J632" i="3"/>
  <c r="X632" i="3"/>
  <c r="AB631" i="3"/>
  <c r="Z631" i="3"/>
  <c r="X631" i="3"/>
  <c r="AB630" i="3"/>
  <c r="Z630" i="3"/>
  <c r="J630" i="3"/>
  <c r="X630" i="3"/>
  <c r="AB629" i="3"/>
  <c r="Z629" i="3"/>
  <c r="X629" i="3"/>
  <c r="AB628" i="3"/>
  <c r="Z628" i="3"/>
  <c r="J628" i="3"/>
  <c r="X628" i="3"/>
  <c r="AB627" i="3"/>
  <c r="Z627" i="3"/>
  <c r="X627" i="3"/>
  <c r="AB626" i="3"/>
  <c r="Z626" i="3"/>
  <c r="J626" i="3"/>
  <c r="X626" i="3"/>
  <c r="AB625" i="3"/>
  <c r="Z625" i="3"/>
  <c r="X625" i="3"/>
  <c r="AB624" i="3"/>
  <c r="Z624" i="3"/>
  <c r="J624" i="3"/>
  <c r="X624" i="3"/>
  <c r="AB623" i="3"/>
  <c r="Z623" i="3"/>
  <c r="X623" i="3"/>
  <c r="AB622" i="3"/>
  <c r="Z622" i="3"/>
  <c r="J622" i="3"/>
  <c r="X622" i="3"/>
  <c r="AB621" i="3"/>
  <c r="Z621" i="3"/>
  <c r="X621" i="3"/>
  <c r="AB620" i="3"/>
  <c r="Z620" i="3"/>
  <c r="J620" i="3"/>
  <c r="X620" i="3"/>
  <c r="AB619" i="3"/>
  <c r="Z619" i="3"/>
  <c r="X619" i="3"/>
  <c r="AB618" i="3"/>
  <c r="Z618" i="3"/>
  <c r="J618" i="3"/>
  <c r="X618" i="3"/>
  <c r="AB617" i="3"/>
  <c r="Z617" i="3"/>
  <c r="X617" i="3"/>
  <c r="AB616" i="3"/>
  <c r="Z616" i="3"/>
  <c r="J616" i="3"/>
  <c r="X616" i="3"/>
  <c r="AB615" i="3"/>
  <c r="Z615" i="3"/>
  <c r="X615" i="3"/>
  <c r="AB614" i="3"/>
  <c r="Z614" i="3"/>
  <c r="J614" i="3"/>
  <c r="X614" i="3"/>
  <c r="AB613" i="3"/>
  <c r="Z613" i="3"/>
  <c r="X613" i="3"/>
  <c r="AB612" i="3"/>
  <c r="Z612" i="3"/>
  <c r="J612" i="3"/>
  <c r="X612" i="3"/>
  <c r="AB611" i="3"/>
  <c r="Z611" i="3"/>
  <c r="X611" i="3"/>
  <c r="AB610" i="3"/>
  <c r="Z610" i="3"/>
  <c r="X610" i="3"/>
  <c r="AB609" i="3"/>
  <c r="Z609" i="3"/>
  <c r="X609" i="3"/>
  <c r="AB608" i="3"/>
  <c r="Z608" i="3"/>
  <c r="X608" i="3"/>
  <c r="AB607" i="3"/>
  <c r="Z607" i="3"/>
  <c r="X607" i="3"/>
  <c r="N721" i="1"/>
  <c r="R721" i="1"/>
  <c r="L606" i="3"/>
  <c r="AB606" i="3"/>
  <c r="Z606" i="3"/>
  <c r="X606" i="3"/>
  <c r="AB605" i="3"/>
  <c r="Z605" i="3"/>
  <c r="X605" i="3"/>
  <c r="AB604" i="3"/>
  <c r="Z604" i="3"/>
  <c r="X604" i="3"/>
  <c r="AB581" i="3"/>
  <c r="Z581" i="3"/>
  <c r="X581" i="3"/>
  <c r="AB580" i="3"/>
  <c r="Z580" i="3"/>
  <c r="X580" i="3"/>
  <c r="AB579" i="3"/>
  <c r="Z579" i="3"/>
  <c r="X579" i="3"/>
  <c r="AB578" i="3"/>
  <c r="Z578" i="3"/>
  <c r="X578" i="3"/>
  <c r="AB577" i="3"/>
  <c r="Z577" i="3"/>
  <c r="X577" i="3"/>
  <c r="AB576" i="3"/>
  <c r="Z576" i="3"/>
  <c r="X576" i="3"/>
  <c r="AB575" i="3"/>
  <c r="Z575" i="3"/>
  <c r="X575" i="3"/>
  <c r="AB574" i="3"/>
  <c r="Z574" i="3"/>
  <c r="X574" i="3"/>
  <c r="AB573" i="3"/>
  <c r="Z573" i="3"/>
  <c r="X573" i="3"/>
  <c r="AB572" i="3"/>
  <c r="Z572" i="3"/>
  <c r="X572" i="3"/>
  <c r="AB571" i="3"/>
  <c r="Z571" i="3"/>
  <c r="X571" i="3"/>
  <c r="AB570" i="3"/>
  <c r="Z570" i="3"/>
  <c r="X570" i="3"/>
  <c r="AB569" i="3"/>
  <c r="Z569" i="3"/>
  <c r="X569" i="3"/>
  <c r="AB568" i="3"/>
  <c r="Z568" i="3"/>
  <c r="X568" i="3"/>
  <c r="AB567" i="3"/>
  <c r="Z567" i="3"/>
  <c r="X567" i="3"/>
  <c r="AB566" i="3"/>
  <c r="Z566" i="3"/>
  <c r="X566" i="3"/>
  <c r="AB565" i="3"/>
  <c r="Z565" i="3"/>
  <c r="X565" i="3"/>
  <c r="AB564" i="3"/>
  <c r="Z564" i="3"/>
  <c r="X564" i="3"/>
  <c r="AB563" i="3"/>
  <c r="Z563" i="3"/>
  <c r="X563" i="3"/>
  <c r="AB562" i="3"/>
  <c r="Z562" i="3"/>
  <c r="X562" i="3"/>
  <c r="AB561" i="3"/>
  <c r="Z561" i="3"/>
  <c r="X561" i="3"/>
  <c r="AB560" i="3"/>
  <c r="Z560" i="3"/>
  <c r="X560" i="3"/>
  <c r="AB559" i="3"/>
  <c r="Z559" i="3"/>
  <c r="X559" i="3"/>
  <c r="AB558" i="3"/>
  <c r="Z558" i="3"/>
  <c r="X558" i="3"/>
  <c r="AB557" i="3"/>
  <c r="Z557" i="3"/>
  <c r="X557" i="3"/>
  <c r="AB556" i="3"/>
  <c r="Z556" i="3"/>
  <c r="X556" i="3"/>
  <c r="AB555" i="3"/>
  <c r="Z555" i="3"/>
  <c r="X555" i="3"/>
  <c r="AB554" i="3"/>
  <c r="Z554" i="3"/>
  <c r="X554" i="3"/>
  <c r="AB553" i="3"/>
  <c r="Z553" i="3"/>
  <c r="X553" i="3"/>
  <c r="AB552" i="3"/>
  <c r="Z552" i="3"/>
  <c r="X552" i="3"/>
  <c r="AB551" i="3"/>
  <c r="Z551" i="3"/>
  <c r="X551" i="3"/>
  <c r="AB550" i="3"/>
  <c r="Z550" i="3"/>
  <c r="X550" i="3"/>
  <c r="AB549" i="3"/>
  <c r="Z549" i="3"/>
  <c r="X549" i="3"/>
  <c r="AB548" i="3"/>
  <c r="Z548" i="3"/>
  <c r="X548" i="3"/>
  <c r="AB547" i="3"/>
  <c r="Z547" i="3"/>
  <c r="X547" i="3"/>
  <c r="AB546" i="3"/>
  <c r="Z546" i="3"/>
  <c r="X546" i="3"/>
  <c r="AB545" i="3"/>
  <c r="Z545" i="3"/>
  <c r="X545" i="3"/>
  <c r="AB544" i="3"/>
  <c r="Z544" i="3"/>
  <c r="X544" i="3"/>
  <c r="AB543" i="3"/>
  <c r="Z543" i="3"/>
  <c r="X543" i="3"/>
  <c r="AB542" i="3"/>
  <c r="Z542" i="3"/>
  <c r="J542" i="3"/>
  <c r="X542" i="3"/>
  <c r="AB541" i="3"/>
  <c r="Z541" i="3"/>
  <c r="X541" i="3"/>
  <c r="AB540" i="3"/>
  <c r="Z540" i="3"/>
  <c r="J540" i="3"/>
  <c r="X540" i="3"/>
  <c r="AB539" i="3"/>
  <c r="Z539" i="3"/>
  <c r="X539" i="3"/>
  <c r="AB538" i="3"/>
  <c r="Z538" i="3"/>
  <c r="J538" i="3"/>
  <c r="X538" i="3"/>
  <c r="AB537" i="3"/>
  <c r="Z537" i="3"/>
  <c r="X537" i="3"/>
  <c r="AB536" i="3"/>
  <c r="Z536" i="3"/>
  <c r="J536" i="3"/>
  <c r="X536" i="3"/>
  <c r="AB535" i="3"/>
  <c r="Z535" i="3"/>
  <c r="X535" i="3"/>
  <c r="AB534" i="3"/>
  <c r="Z534" i="3"/>
  <c r="J534" i="3"/>
  <c r="X534" i="3"/>
  <c r="AB533" i="3"/>
  <c r="Z533" i="3"/>
  <c r="X533" i="3"/>
  <c r="AB532" i="3"/>
  <c r="Z532" i="3"/>
  <c r="J532" i="3"/>
  <c r="X532" i="3"/>
  <c r="AB531" i="3"/>
  <c r="Z531" i="3"/>
  <c r="X531" i="3"/>
  <c r="AB530" i="3"/>
  <c r="Z530" i="3"/>
  <c r="J530" i="3"/>
  <c r="X530" i="3"/>
  <c r="AB529" i="3"/>
  <c r="Z529" i="3"/>
  <c r="X529" i="3"/>
  <c r="AB528" i="3"/>
  <c r="Z528" i="3"/>
  <c r="J528" i="3"/>
  <c r="X528" i="3"/>
  <c r="AB527" i="3"/>
  <c r="Z527" i="3"/>
  <c r="X527" i="3"/>
  <c r="AB526" i="3"/>
  <c r="Z526" i="3"/>
  <c r="J526" i="3"/>
  <c r="X526" i="3"/>
  <c r="AB525" i="3"/>
  <c r="Z525" i="3"/>
  <c r="X525" i="3"/>
  <c r="AB524" i="3"/>
  <c r="Z524" i="3"/>
  <c r="J524" i="3"/>
  <c r="X524" i="3"/>
  <c r="AB523" i="3"/>
  <c r="Z523" i="3"/>
  <c r="X523" i="3"/>
  <c r="AB522" i="3"/>
  <c r="Z522" i="3"/>
  <c r="J522" i="3"/>
  <c r="X522" i="3"/>
  <c r="AB521" i="3"/>
  <c r="Z521" i="3"/>
  <c r="X521" i="3"/>
  <c r="AB520" i="3"/>
  <c r="Z520" i="3"/>
  <c r="J520" i="3"/>
  <c r="X520" i="3"/>
  <c r="AB519" i="3"/>
  <c r="Z519" i="3"/>
  <c r="X519" i="3"/>
  <c r="AB518" i="3"/>
  <c r="Z518" i="3"/>
  <c r="J518" i="3"/>
  <c r="X518" i="3"/>
  <c r="AB517" i="3"/>
  <c r="Z517" i="3"/>
  <c r="X517" i="3"/>
  <c r="AB516" i="3"/>
  <c r="Z516" i="3"/>
  <c r="J516" i="3"/>
  <c r="X516" i="3"/>
  <c r="AB515" i="3"/>
  <c r="Z515" i="3"/>
  <c r="X515" i="3"/>
  <c r="AB514" i="3"/>
  <c r="Z514" i="3"/>
  <c r="J514" i="3"/>
  <c r="X514" i="3"/>
  <c r="AB513" i="3"/>
  <c r="Z513" i="3"/>
  <c r="X513" i="3"/>
  <c r="AB512" i="3"/>
  <c r="Z512" i="3"/>
  <c r="J512" i="3"/>
  <c r="X512" i="3"/>
  <c r="AB511" i="3"/>
  <c r="Z511" i="3"/>
  <c r="X511" i="3"/>
  <c r="AB510" i="3"/>
  <c r="Z510" i="3"/>
  <c r="J510" i="3"/>
  <c r="X510" i="3"/>
  <c r="AB509" i="3"/>
  <c r="Z509" i="3"/>
  <c r="X509" i="3"/>
  <c r="AB508" i="3"/>
  <c r="Z508" i="3"/>
  <c r="J508" i="3"/>
  <c r="X508" i="3"/>
  <c r="AB507" i="3"/>
  <c r="Z507" i="3"/>
  <c r="X507" i="3"/>
  <c r="AB506" i="3"/>
  <c r="Z506" i="3"/>
  <c r="J506" i="3"/>
  <c r="X506" i="3"/>
  <c r="AB505" i="3"/>
  <c r="Z505" i="3"/>
  <c r="X505" i="3"/>
  <c r="AB504" i="3"/>
  <c r="Z504" i="3"/>
  <c r="J504" i="3"/>
  <c r="X504" i="3"/>
  <c r="AB503" i="3"/>
  <c r="Z503" i="3"/>
  <c r="X503" i="3"/>
  <c r="AB502" i="3"/>
  <c r="Z502" i="3"/>
  <c r="X502" i="3"/>
  <c r="AB501" i="3"/>
  <c r="Z501" i="3"/>
  <c r="X501" i="3"/>
  <c r="AB500" i="3"/>
  <c r="Z500" i="3"/>
  <c r="J500" i="3"/>
  <c r="X500" i="3"/>
  <c r="AB499" i="3"/>
  <c r="Z499" i="3"/>
  <c r="X499" i="3"/>
  <c r="AB498" i="3"/>
  <c r="Z498" i="3"/>
  <c r="J498" i="3"/>
  <c r="X498" i="3"/>
  <c r="AB497" i="3"/>
  <c r="Z497" i="3"/>
  <c r="X497" i="3"/>
  <c r="AB496" i="3"/>
  <c r="Z496" i="3"/>
  <c r="J496" i="3"/>
  <c r="X496" i="3"/>
  <c r="AB495" i="3"/>
  <c r="Z495" i="3"/>
  <c r="X495" i="3"/>
  <c r="AB494" i="3"/>
  <c r="Z494" i="3"/>
  <c r="J494" i="3"/>
  <c r="X494" i="3"/>
  <c r="AB493" i="3"/>
  <c r="Z493" i="3"/>
  <c r="X493" i="3"/>
  <c r="AB492" i="3"/>
  <c r="Z492" i="3"/>
  <c r="J492" i="3"/>
  <c r="X492" i="3"/>
  <c r="AB491" i="3"/>
  <c r="Z491" i="3"/>
  <c r="X491" i="3"/>
  <c r="AB490" i="3"/>
  <c r="Z490" i="3"/>
  <c r="J490" i="3"/>
  <c r="X490" i="3"/>
  <c r="AB489" i="3"/>
  <c r="Z489" i="3"/>
  <c r="X489" i="3"/>
  <c r="AB488" i="3"/>
  <c r="Z488" i="3"/>
  <c r="J488" i="3"/>
  <c r="X488" i="3"/>
  <c r="AB487" i="3"/>
  <c r="Z487" i="3"/>
  <c r="X487" i="3"/>
  <c r="AB486" i="3"/>
  <c r="Z486" i="3"/>
  <c r="J486" i="3"/>
  <c r="X486" i="3"/>
  <c r="AB485" i="3"/>
  <c r="Z485" i="3"/>
  <c r="X485" i="3"/>
  <c r="AB484" i="3"/>
  <c r="Z484" i="3"/>
  <c r="J484" i="3"/>
  <c r="X484" i="3"/>
  <c r="AB483" i="3"/>
  <c r="Z483" i="3"/>
  <c r="X483" i="3"/>
  <c r="AB482" i="3"/>
  <c r="Z482" i="3"/>
  <c r="X482" i="3"/>
  <c r="AB481" i="3"/>
  <c r="Z481" i="3"/>
  <c r="X481" i="3"/>
  <c r="AB480" i="3"/>
  <c r="Z480" i="3"/>
  <c r="J480" i="3"/>
  <c r="X480" i="3"/>
  <c r="AB479" i="3"/>
  <c r="Z479" i="3"/>
  <c r="X479" i="3"/>
  <c r="AB478" i="3"/>
  <c r="Z478" i="3"/>
  <c r="J478" i="3"/>
  <c r="X478" i="3"/>
  <c r="AB477" i="3"/>
  <c r="Z477" i="3"/>
  <c r="X477" i="3"/>
  <c r="AB476" i="3"/>
  <c r="Z476" i="3"/>
  <c r="J476" i="3"/>
  <c r="X476" i="3"/>
  <c r="AB475" i="3"/>
  <c r="Z475" i="3"/>
  <c r="X475" i="3"/>
  <c r="AB474" i="3"/>
  <c r="Z474" i="3"/>
  <c r="J474" i="3"/>
  <c r="X474" i="3"/>
  <c r="AB473" i="3"/>
  <c r="Z473" i="3"/>
  <c r="X473" i="3"/>
  <c r="AB472" i="3"/>
  <c r="Z472" i="3"/>
  <c r="J472" i="3"/>
  <c r="X472" i="3"/>
  <c r="AB471" i="3"/>
  <c r="Z471" i="3"/>
  <c r="X471" i="3"/>
  <c r="AB470" i="3"/>
  <c r="Z470" i="3"/>
  <c r="J470" i="3"/>
  <c r="X470" i="3"/>
  <c r="AB469" i="3"/>
  <c r="Z469" i="3"/>
  <c r="X469" i="3"/>
  <c r="AB468" i="3"/>
  <c r="Z468" i="3"/>
  <c r="J468" i="3"/>
  <c r="X468" i="3"/>
  <c r="AB467" i="3"/>
  <c r="Z467" i="3"/>
  <c r="X467" i="3"/>
  <c r="AB466" i="3"/>
  <c r="Z466" i="3"/>
  <c r="J466" i="3"/>
  <c r="X466" i="3"/>
  <c r="AB465" i="3"/>
  <c r="Z465" i="3"/>
  <c r="X465" i="3"/>
  <c r="AB464" i="3"/>
  <c r="Z464" i="3"/>
  <c r="J464" i="3"/>
  <c r="X464" i="3"/>
  <c r="AB463" i="3"/>
  <c r="Z463" i="3"/>
  <c r="X463" i="3"/>
  <c r="AB462" i="3"/>
  <c r="Z462" i="3"/>
  <c r="J462" i="3"/>
  <c r="X462" i="3"/>
  <c r="AB461" i="3"/>
  <c r="Z461" i="3"/>
  <c r="X461" i="3"/>
  <c r="AB460" i="3"/>
  <c r="Z460" i="3"/>
  <c r="J460" i="3"/>
  <c r="X460" i="3"/>
  <c r="AB459" i="3"/>
  <c r="Z459" i="3"/>
  <c r="X459" i="3"/>
  <c r="AB458" i="3"/>
  <c r="Z458" i="3"/>
  <c r="X458" i="3"/>
  <c r="AB457" i="3"/>
  <c r="Z457" i="3"/>
  <c r="X457" i="3"/>
  <c r="AB456" i="3"/>
  <c r="Z456" i="3"/>
  <c r="X456" i="3"/>
  <c r="AB455" i="3"/>
  <c r="Z455" i="3"/>
  <c r="X455" i="3"/>
  <c r="AB454" i="3"/>
  <c r="Z454" i="3"/>
  <c r="X454" i="3"/>
  <c r="AB453" i="3"/>
  <c r="Z453" i="3"/>
  <c r="X453" i="3"/>
  <c r="AB452" i="3"/>
  <c r="Z452" i="3"/>
  <c r="X452" i="3"/>
  <c r="AB451" i="3"/>
  <c r="Z451" i="3"/>
  <c r="X451" i="3"/>
  <c r="AB450" i="3"/>
  <c r="Z450" i="3"/>
  <c r="X450" i="3"/>
  <c r="AB449" i="3"/>
  <c r="Z449" i="3"/>
  <c r="X449" i="3"/>
  <c r="AB448" i="3"/>
  <c r="Z448" i="3"/>
  <c r="X448" i="3"/>
  <c r="AB421" i="3"/>
  <c r="Z421" i="3"/>
  <c r="X421" i="3"/>
  <c r="AB420" i="3"/>
  <c r="Z420" i="3"/>
  <c r="X420" i="3"/>
  <c r="AB419" i="3"/>
  <c r="Z419" i="3"/>
  <c r="X419" i="3"/>
  <c r="AB418" i="3"/>
  <c r="Z418" i="3"/>
  <c r="X418" i="3"/>
  <c r="AB405" i="3"/>
  <c r="Z405" i="3"/>
  <c r="X405" i="3"/>
  <c r="AB404" i="3"/>
  <c r="Z404" i="3"/>
  <c r="X404" i="3"/>
  <c r="AB403" i="3"/>
  <c r="Z403" i="3"/>
  <c r="X403" i="3"/>
  <c r="AB402" i="3"/>
  <c r="Z402" i="3"/>
  <c r="X402" i="3"/>
  <c r="AB401" i="3"/>
  <c r="Z401" i="3"/>
  <c r="X401" i="3"/>
  <c r="N559" i="1"/>
  <c r="R559" i="1"/>
  <c r="L400" i="3"/>
  <c r="E400" i="3"/>
  <c r="AB400" i="3"/>
  <c r="Z400" i="3"/>
  <c r="AB399" i="3"/>
  <c r="Z399" i="3"/>
  <c r="X399" i="3"/>
  <c r="AB398" i="3"/>
  <c r="Z398" i="3"/>
  <c r="X398" i="3"/>
  <c r="AB397" i="3"/>
  <c r="Z397" i="3"/>
  <c r="X397" i="3"/>
  <c r="AB396" i="3"/>
  <c r="Z396" i="3"/>
  <c r="X396" i="3"/>
  <c r="AB367" i="3"/>
  <c r="Z367" i="3"/>
  <c r="X367" i="3"/>
  <c r="AB366" i="3"/>
  <c r="Z366" i="3"/>
  <c r="X366" i="3"/>
  <c r="AB365" i="3"/>
  <c r="Z365" i="3"/>
  <c r="X365" i="3"/>
  <c r="AB364" i="3"/>
  <c r="Z364" i="3"/>
  <c r="X364" i="3"/>
  <c r="AB359" i="3"/>
  <c r="Z359" i="3"/>
  <c r="X359" i="3"/>
  <c r="AB358" i="3"/>
  <c r="Z358" i="3"/>
  <c r="X358" i="3"/>
  <c r="AB357" i="3"/>
  <c r="Z357" i="3"/>
  <c r="X357" i="3"/>
  <c r="AB356" i="3"/>
  <c r="Z356" i="3"/>
  <c r="X356" i="3"/>
  <c r="AB343" i="3"/>
  <c r="Z343" i="3"/>
  <c r="X343" i="3"/>
  <c r="N523" i="1"/>
  <c r="R523" i="1"/>
  <c r="L342" i="3"/>
  <c r="E342" i="3"/>
  <c r="AB342" i="3"/>
  <c r="Z342" i="3"/>
  <c r="J342" i="3"/>
  <c r="X342" i="3"/>
  <c r="AB323" i="3"/>
  <c r="Z323" i="3"/>
  <c r="X323" i="3"/>
  <c r="AB322" i="3"/>
  <c r="Z322" i="3"/>
  <c r="X322" i="3"/>
  <c r="AB311" i="3"/>
  <c r="Z311" i="3"/>
  <c r="X311" i="3"/>
  <c r="AB310" i="3"/>
  <c r="Z310" i="3"/>
  <c r="X310" i="3"/>
  <c r="AB309" i="3"/>
  <c r="Z309" i="3"/>
  <c r="X309" i="3"/>
  <c r="AB308" i="3"/>
  <c r="Z308" i="3"/>
  <c r="X308" i="3"/>
  <c r="AB307" i="3"/>
  <c r="Z307" i="3"/>
  <c r="X307" i="3"/>
  <c r="AB306" i="3"/>
  <c r="Z306" i="3"/>
  <c r="X306" i="3"/>
  <c r="AB305" i="3"/>
  <c r="Z305" i="3"/>
  <c r="X305" i="3"/>
  <c r="AB304" i="3"/>
  <c r="Z304" i="3"/>
  <c r="X304" i="3"/>
  <c r="AB291" i="3"/>
  <c r="Z291" i="3"/>
  <c r="X291" i="3"/>
  <c r="AB290" i="3"/>
  <c r="Z290" i="3"/>
  <c r="X290" i="3"/>
  <c r="AB289" i="3"/>
  <c r="Z289" i="3"/>
  <c r="X289" i="3"/>
  <c r="AB288" i="3"/>
  <c r="Z288" i="3"/>
  <c r="X288" i="3"/>
  <c r="AB287" i="3"/>
  <c r="Z287" i="3"/>
  <c r="X287" i="3"/>
  <c r="AB286" i="3"/>
  <c r="Z286" i="3"/>
  <c r="X286" i="3"/>
  <c r="AB285" i="3"/>
  <c r="Z285" i="3"/>
  <c r="X285" i="3"/>
  <c r="AB284" i="3"/>
  <c r="Z284" i="3"/>
  <c r="X284" i="3"/>
  <c r="AB273" i="3"/>
  <c r="Z273" i="3"/>
  <c r="X273" i="3"/>
  <c r="AB272" i="3"/>
  <c r="Z272" i="3"/>
  <c r="X272" i="3"/>
  <c r="AB271" i="3"/>
  <c r="Z271" i="3"/>
  <c r="X271" i="3"/>
  <c r="AB270" i="3"/>
  <c r="Z270" i="3"/>
  <c r="X270" i="3"/>
  <c r="AB269" i="3"/>
  <c r="Z269" i="3"/>
  <c r="X269" i="3"/>
  <c r="AB268" i="3"/>
  <c r="Z268" i="3"/>
  <c r="X268" i="3"/>
  <c r="AB267" i="3"/>
  <c r="Z267" i="3"/>
  <c r="X267" i="3"/>
  <c r="AB266" i="3"/>
  <c r="Z266" i="3"/>
  <c r="X266" i="3"/>
  <c r="AB265" i="3"/>
  <c r="Z265" i="3"/>
  <c r="X265" i="3"/>
  <c r="AB264" i="3"/>
  <c r="Z264" i="3"/>
  <c r="X264" i="3"/>
  <c r="AB253" i="3"/>
  <c r="Z253" i="3"/>
  <c r="X253" i="3"/>
  <c r="AB252" i="3"/>
  <c r="Z252" i="3"/>
  <c r="X252" i="3"/>
  <c r="AB251" i="3"/>
  <c r="Z251" i="3"/>
  <c r="X251" i="3"/>
  <c r="AB250" i="3"/>
  <c r="Z250" i="3"/>
  <c r="X250" i="3"/>
  <c r="AB237" i="3"/>
  <c r="Z237" i="3"/>
  <c r="X237" i="3"/>
  <c r="AB236" i="3"/>
  <c r="Z236" i="3"/>
  <c r="X236" i="3"/>
  <c r="AB235" i="3"/>
  <c r="Z235" i="3"/>
  <c r="X235" i="3"/>
  <c r="AB234" i="3"/>
  <c r="Z234" i="3"/>
  <c r="X234" i="3"/>
  <c r="AB233" i="3"/>
  <c r="Z233" i="3"/>
  <c r="X233" i="3"/>
  <c r="AB232" i="3"/>
  <c r="Z232" i="3"/>
  <c r="X232" i="3"/>
  <c r="AB231" i="3"/>
  <c r="Z231" i="3"/>
  <c r="X231" i="3"/>
  <c r="AB230" i="3"/>
  <c r="Z230" i="3"/>
  <c r="X230" i="3"/>
  <c r="AB229" i="3"/>
  <c r="Z229" i="3"/>
  <c r="X229" i="3"/>
  <c r="AB228" i="3"/>
  <c r="Z228" i="3"/>
  <c r="X228" i="3"/>
  <c r="AB227" i="3"/>
  <c r="Z227" i="3"/>
  <c r="X227" i="3"/>
  <c r="AB226" i="3"/>
  <c r="Z226" i="3"/>
  <c r="X226" i="3"/>
  <c r="AB225" i="3"/>
  <c r="Z225" i="3"/>
  <c r="X225" i="3"/>
  <c r="AB224" i="3"/>
  <c r="Z224" i="3"/>
  <c r="X224" i="3"/>
  <c r="AB223" i="3"/>
  <c r="Z223" i="3"/>
  <c r="X223" i="3"/>
  <c r="AB222" i="3"/>
  <c r="Z222" i="3"/>
  <c r="X222" i="3"/>
  <c r="AB221" i="3"/>
  <c r="Z221" i="3"/>
  <c r="X221" i="3"/>
  <c r="AB220" i="3"/>
  <c r="Z220" i="3"/>
  <c r="X220" i="3"/>
  <c r="AB219" i="3"/>
  <c r="Z219" i="3"/>
  <c r="X219" i="3"/>
  <c r="AB218" i="3"/>
  <c r="Z218" i="3"/>
  <c r="X218" i="3"/>
  <c r="AB217" i="3"/>
  <c r="Z217" i="3"/>
  <c r="X217" i="3"/>
  <c r="AB216" i="3"/>
  <c r="Z216" i="3"/>
  <c r="X216" i="3"/>
  <c r="AB213" i="3"/>
  <c r="Z213" i="3"/>
  <c r="X213" i="3"/>
  <c r="AB212" i="3"/>
  <c r="Z212" i="3"/>
  <c r="X212" i="3"/>
  <c r="AB159" i="3"/>
  <c r="Z159" i="3"/>
  <c r="X159" i="3"/>
  <c r="AB158" i="3"/>
  <c r="Z158" i="3"/>
  <c r="X158" i="3"/>
  <c r="AB157" i="3"/>
  <c r="Z157" i="3"/>
  <c r="X157" i="3"/>
  <c r="AB156" i="3"/>
  <c r="Z156" i="3"/>
  <c r="X156" i="3"/>
  <c r="AB155" i="3"/>
  <c r="Z155" i="3"/>
  <c r="X155" i="3"/>
  <c r="AB154" i="3"/>
  <c r="Z154" i="3"/>
  <c r="X154" i="3"/>
  <c r="AB153" i="3"/>
  <c r="Z153" i="3"/>
  <c r="X153" i="3"/>
  <c r="AB152" i="3"/>
  <c r="Z152" i="3"/>
  <c r="X152" i="3"/>
  <c r="AB151" i="3"/>
  <c r="Z151" i="3"/>
  <c r="X151" i="3"/>
  <c r="AB150" i="3"/>
  <c r="Z150" i="3"/>
  <c r="X150" i="3"/>
  <c r="AB149" i="3"/>
  <c r="Z149" i="3"/>
  <c r="X149" i="3"/>
  <c r="AB148" i="3"/>
  <c r="Z148" i="3"/>
  <c r="X148" i="3"/>
  <c r="AB147" i="3"/>
  <c r="Z147" i="3"/>
  <c r="X147" i="3"/>
  <c r="AB146" i="3"/>
  <c r="Z146" i="3"/>
  <c r="X146" i="3"/>
  <c r="AB145" i="3"/>
  <c r="Z145" i="3"/>
  <c r="X145" i="3"/>
  <c r="AB144" i="3"/>
  <c r="Z144" i="3"/>
  <c r="X144" i="3"/>
  <c r="AB143" i="3"/>
  <c r="Z143" i="3"/>
  <c r="X143" i="3"/>
  <c r="AB142" i="3"/>
  <c r="Z142" i="3"/>
  <c r="X142" i="3"/>
  <c r="AB141" i="3"/>
  <c r="Z141" i="3"/>
  <c r="X141" i="3"/>
  <c r="AB140" i="3"/>
  <c r="Z140" i="3"/>
  <c r="X140" i="3"/>
  <c r="AB139" i="3"/>
  <c r="Z139" i="3"/>
  <c r="X139" i="3"/>
  <c r="L138" i="3"/>
  <c r="AB138" i="3"/>
  <c r="Z138" i="3"/>
  <c r="X138" i="3"/>
  <c r="AB137" i="3"/>
  <c r="Z137" i="3"/>
  <c r="X137" i="3"/>
  <c r="N262" i="1"/>
  <c r="R262" i="1"/>
  <c r="L136" i="3"/>
  <c r="AB136" i="3"/>
  <c r="Z136" i="3"/>
  <c r="X136" i="3"/>
  <c r="AB135" i="3"/>
  <c r="Z135" i="3"/>
  <c r="X135" i="3"/>
  <c r="AB134" i="3"/>
  <c r="Z134" i="3"/>
  <c r="X134" i="3"/>
  <c r="AB133" i="3"/>
  <c r="Z133" i="3"/>
  <c r="X133" i="3"/>
  <c r="AB132" i="3"/>
  <c r="Z132" i="3"/>
  <c r="X132" i="3"/>
  <c r="AB131" i="3"/>
  <c r="Z131" i="3"/>
  <c r="X131" i="3"/>
  <c r="AB130" i="3"/>
  <c r="Z130" i="3"/>
  <c r="X130" i="3"/>
  <c r="AB129" i="3"/>
  <c r="Z129" i="3"/>
  <c r="X129" i="3"/>
  <c r="AB128" i="3"/>
  <c r="Z128" i="3"/>
  <c r="X128" i="3"/>
  <c r="AB127" i="3"/>
  <c r="Z127" i="3"/>
  <c r="X127" i="3"/>
  <c r="AB126" i="3"/>
  <c r="Z126" i="3"/>
  <c r="X126" i="3"/>
  <c r="AB125" i="3"/>
  <c r="Z125" i="3"/>
  <c r="X125" i="3"/>
  <c r="AB124" i="3"/>
  <c r="Z124" i="3"/>
  <c r="X124" i="3"/>
  <c r="AB123" i="3"/>
  <c r="Z123" i="3"/>
  <c r="X123" i="3"/>
  <c r="AB122" i="3"/>
  <c r="Z122" i="3"/>
  <c r="X122" i="3"/>
  <c r="AB121" i="3"/>
  <c r="Z121" i="3"/>
  <c r="X121" i="3"/>
  <c r="AB120" i="3"/>
  <c r="Z120" i="3"/>
  <c r="X120" i="3"/>
  <c r="AB99" i="3"/>
  <c r="Z99" i="3"/>
  <c r="X99" i="3"/>
  <c r="AB98" i="3"/>
  <c r="Z98" i="3"/>
  <c r="X98" i="3"/>
  <c r="AB97" i="3"/>
  <c r="Z97" i="3"/>
  <c r="X97" i="3"/>
  <c r="AB96" i="3"/>
  <c r="Z96" i="3"/>
  <c r="X96" i="3"/>
  <c r="AB95" i="3"/>
  <c r="Z95" i="3"/>
  <c r="X95" i="3"/>
  <c r="AB94" i="3"/>
  <c r="Z94" i="3"/>
  <c r="X94" i="3"/>
  <c r="AB93" i="3"/>
  <c r="Z93" i="3"/>
  <c r="X93" i="3"/>
  <c r="AB92" i="3"/>
  <c r="Z92" i="3"/>
  <c r="X92" i="3"/>
  <c r="AB91" i="3"/>
  <c r="Z91" i="3"/>
  <c r="X91" i="3"/>
  <c r="AB90" i="3"/>
  <c r="Z90" i="3"/>
  <c r="X90" i="3"/>
  <c r="AB89" i="3"/>
  <c r="Z89" i="3"/>
  <c r="X89" i="3"/>
  <c r="AB88" i="3"/>
  <c r="Z88" i="3"/>
  <c r="X88" i="3"/>
  <c r="AB87" i="3"/>
  <c r="Z87" i="3"/>
  <c r="X87" i="3"/>
  <c r="AB86" i="3"/>
  <c r="Z86" i="3"/>
  <c r="X86" i="3"/>
  <c r="AB85" i="3"/>
  <c r="Z85" i="3"/>
  <c r="X85" i="3"/>
  <c r="AB84" i="3"/>
  <c r="Z84" i="3"/>
  <c r="X84" i="3"/>
  <c r="AB77" i="3"/>
  <c r="Z77" i="3"/>
  <c r="X77" i="3"/>
  <c r="AB76" i="3"/>
  <c r="Z76" i="3"/>
  <c r="X76" i="3"/>
  <c r="AB75" i="3"/>
  <c r="Z75" i="3"/>
  <c r="X75" i="3"/>
  <c r="AB74" i="3"/>
  <c r="Z74" i="3"/>
  <c r="X74" i="3"/>
  <c r="AB73" i="3"/>
  <c r="Z73" i="3"/>
  <c r="X73" i="3"/>
  <c r="AB72" i="3"/>
  <c r="Z72" i="3"/>
  <c r="X72" i="3"/>
  <c r="AB71" i="3"/>
  <c r="Z71" i="3"/>
  <c r="X71" i="3"/>
  <c r="AB70" i="3"/>
  <c r="Z70" i="3"/>
  <c r="X70" i="3"/>
  <c r="AB69" i="3"/>
  <c r="Z69" i="3"/>
  <c r="X69" i="3"/>
  <c r="AB68" i="3"/>
  <c r="Z68" i="3"/>
  <c r="X68" i="3"/>
  <c r="AB55" i="3"/>
  <c r="Z55" i="3"/>
  <c r="X55" i="3"/>
  <c r="AB54" i="3"/>
  <c r="Z54" i="3"/>
  <c r="X54" i="3"/>
  <c r="AB53" i="3"/>
  <c r="Z53" i="3"/>
  <c r="X53" i="3"/>
  <c r="AB52" i="3"/>
  <c r="Z52" i="3"/>
  <c r="X52" i="3"/>
  <c r="AB51" i="3"/>
  <c r="Z51" i="3"/>
  <c r="X51" i="3"/>
  <c r="N134" i="1"/>
  <c r="R134" i="1"/>
  <c r="L50" i="3"/>
  <c r="AB50" i="3"/>
  <c r="Z50" i="3"/>
  <c r="X50" i="3"/>
  <c r="AA38" i="2"/>
  <c r="AA39" i="2"/>
  <c r="AA250" i="2"/>
  <c r="N260" i="1"/>
  <c r="P260" i="1"/>
  <c r="N263" i="1"/>
  <c r="P263" i="1"/>
  <c r="O673" i="1"/>
  <c r="AR695" i="3"/>
  <c r="R766" i="1"/>
  <c r="E694" i="3"/>
  <c r="AR693" i="3"/>
  <c r="R765" i="1"/>
  <c r="E692" i="3"/>
  <c r="AR691" i="3"/>
  <c r="E690" i="3"/>
  <c r="AR689" i="3"/>
  <c r="E688" i="3"/>
  <c r="AR687" i="3"/>
  <c r="E686" i="3"/>
  <c r="T686" i="3"/>
  <c r="AR685" i="3"/>
  <c r="E684" i="3"/>
  <c r="AR684" i="3"/>
  <c r="AR683" i="3"/>
  <c r="E682" i="3"/>
  <c r="AR682" i="3"/>
  <c r="AR681" i="3"/>
  <c r="E680" i="3"/>
  <c r="AR679" i="3"/>
  <c r="E678" i="3"/>
  <c r="T678" i="3"/>
  <c r="AR677" i="3"/>
  <c r="E676" i="3"/>
  <c r="T676" i="3"/>
  <c r="AR675" i="3"/>
  <c r="D342" i="13"/>
  <c r="E674" i="3"/>
  <c r="AR673" i="3"/>
  <c r="D341" i="13"/>
  <c r="E672" i="3"/>
  <c r="AR671" i="3"/>
  <c r="AR670" i="3"/>
  <c r="AR669" i="3"/>
  <c r="D339" i="13"/>
  <c r="E668" i="3"/>
  <c r="AR668" i="3"/>
  <c r="AR667" i="3"/>
  <c r="AR666" i="3"/>
  <c r="AR665" i="3"/>
  <c r="E664" i="3"/>
  <c r="AR664" i="3"/>
  <c r="AR663" i="3"/>
  <c r="E662" i="3"/>
  <c r="AR662" i="3"/>
  <c r="AR661" i="3"/>
  <c r="E660" i="3"/>
  <c r="AR659" i="3"/>
  <c r="E658" i="3"/>
  <c r="T658" i="3"/>
  <c r="AR657" i="3"/>
  <c r="E656" i="3"/>
  <c r="AJ656" i="3"/>
  <c r="AR653" i="3"/>
  <c r="E652" i="3"/>
  <c r="AJ652" i="3"/>
  <c r="AR651" i="3"/>
  <c r="E650" i="3"/>
  <c r="AR649" i="3"/>
  <c r="E648" i="3"/>
  <c r="AR648" i="3"/>
  <c r="AR647" i="3"/>
  <c r="E646" i="3"/>
  <c r="AR645" i="3"/>
  <c r="E644" i="3"/>
  <c r="AJ644" i="3"/>
  <c r="AR643" i="3"/>
  <c r="D326" i="13"/>
  <c r="E642" i="3"/>
  <c r="AR642" i="3"/>
  <c r="AR641" i="3"/>
  <c r="D325" i="13"/>
  <c r="E640" i="3"/>
  <c r="AR640" i="3"/>
  <c r="AR639" i="3"/>
  <c r="D324" i="13"/>
  <c r="E638" i="3"/>
  <c r="AJ638" i="3"/>
  <c r="AR637" i="3"/>
  <c r="D323" i="13"/>
  <c r="E636" i="3"/>
  <c r="AR633" i="3"/>
  <c r="AR632" i="3"/>
  <c r="AR631" i="3"/>
  <c r="AR630" i="3"/>
  <c r="AR629" i="3"/>
  <c r="AR628" i="3"/>
  <c r="AR627" i="3"/>
  <c r="AR626" i="3"/>
  <c r="AR625" i="3"/>
  <c r="AR624" i="3"/>
  <c r="AR623" i="3"/>
  <c r="AR622" i="3"/>
  <c r="AR621" i="3"/>
  <c r="AR620" i="3"/>
  <c r="AR619" i="3"/>
  <c r="AR618" i="3"/>
  <c r="AR617" i="3"/>
  <c r="D313" i="13"/>
  <c r="E616" i="3"/>
  <c r="AR615" i="3"/>
  <c r="D312" i="13"/>
  <c r="E614" i="3"/>
  <c r="AR613" i="3"/>
  <c r="D311" i="13"/>
  <c r="E612" i="3"/>
  <c r="AR612" i="3"/>
  <c r="AR603" i="3"/>
  <c r="N716" i="1"/>
  <c r="R716" i="1"/>
  <c r="E602" i="3"/>
  <c r="AR601" i="3"/>
  <c r="N715" i="1"/>
  <c r="R715" i="1"/>
  <c r="E600" i="3"/>
  <c r="AR599" i="3"/>
  <c r="N714" i="1"/>
  <c r="R714" i="1"/>
  <c r="E598" i="3"/>
  <c r="AR597" i="3"/>
  <c r="N713" i="1"/>
  <c r="R713" i="1"/>
  <c r="E596" i="3"/>
  <c r="AR595" i="3"/>
  <c r="N712" i="1"/>
  <c r="R712" i="1"/>
  <c r="E594" i="3"/>
  <c r="AR593" i="3"/>
  <c r="N711" i="1"/>
  <c r="R711" i="1"/>
  <c r="E592" i="3"/>
  <c r="AR591" i="3"/>
  <c r="N710" i="1"/>
  <c r="R710" i="1"/>
  <c r="E590" i="3"/>
  <c r="AR589" i="3"/>
  <c r="N709" i="1"/>
  <c r="R709" i="1"/>
  <c r="E588" i="3"/>
  <c r="AR587" i="3"/>
  <c r="N708" i="1"/>
  <c r="R708" i="1"/>
  <c r="E586" i="3"/>
  <c r="AR583" i="3"/>
  <c r="N706" i="1"/>
  <c r="R706" i="1"/>
  <c r="E582" i="3"/>
  <c r="AR543" i="3"/>
  <c r="R635" i="1"/>
  <c r="E542" i="3"/>
  <c r="AR541" i="3"/>
  <c r="R634" i="1"/>
  <c r="E540" i="3"/>
  <c r="AR539" i="3"/>
  <c r="R633" i="1"/>
  <c r="E538" i="3"/>
  <c r="AR537" i="3"/>
  <c r="R632" i="1"/>
  <c r="E536" i="3"/>
  <c r="AR535" i="3"/>
  <c r="R631" i="1"/>
  <c r="E534" i="3"/>
  <c r="AR533" i="3"/>
  <c r="R630" i="1"/>
  <c r="E532" i="3"/>
  <c r="AR531" i="3"/>
  <c r="R629" i="1"/>
  <c r="E530" i="3"/>
  <c r="AR529" i="3"/>
  <c r="R628" i="1"/>
  <c r="E528" i="3"/>
  <c r="AR527" i="3"/>
  <c r="R627" i="1"/>
  <c r="E526" i="3"/>
  <c r="AR525" i="3"/>
  <c r="R626" i="1"/>
  <c r="E524" i="3"/>
  <c r="AR523" i="3"/>
  <c r="N625" i="1"/>
  <c r="R625" i="1"/>
  <c r="E522" i="3"/>
  <c r="AR521" i="3"/>
  <c r="N624" i="1"/>
  <c r="R624" i="1"/>
  <c r="E520" i="3"/>
  <c r="AR519" i="3"/>
  <c r="AR518" i="3"/>
  <c r="AR517" i="3"/>
  <c r="N622" i="1"/>
  <c r="R622" i="1"/>
  <c r="E516" i="3"/>
  <c r="AR515" i="3"/>
  <c r="AR514" i="3"/>
  <c r="AR513" i="3"/>
  <c r="R620" i="1"/>
  <c r="E512" i="3"/>
  <c r="AR511" i="3"/>
  <c r="R619" i="1"/>
  <c r="E510" i="3"/>
  <c r="AR509" i="3"/>
  <c r="R618" i="1"/>
  <c r="E508" i="3"/>
  <c r="AR507" i="3"/>
  <c r="R617" i="1"/>
  <c r="E506" i="3"/>
  <c r="AR505" i="3"/>
  <c r="R616" i="1"/>
  <c r="E504" i="3"/>
  <c r="AR501" i="3"/>
  <c r="R614" i="1"/>
  <c r="E500" i="3"/>
  <c r="AR499" i="3"/>
  <c r="R613" i="1"/>
  <c r="E498" i="3"/>
  <c r="AR497" i="3"/>
  <c r="R612" i="1"/>
  <c r="E496" i="3"/>
  <c r="AR495" i="3"/>
  <c r="R611" i="1"/>
  <c r="E494" i="3"/>
  <c r="AR493" i="3"/>
  <c r="R610" i="1"/>
  <c r="E492" i="3"/>
  <c r="AR491" i="3"/>
  <c r="N609" i="1"/>
  <c r="R609" i="1"/>
  <c r="E490" i="3"/>
  <c r="AR489" i="3"/>
  <c r="N608" i="1"/>
  <c r="R608" i="1"/>
  <c r="E488" i="3"/>
  <c r="AR487" i="3"/>
  <c r="N607" i="1"/>
  <c r="R607" i="1"/>
  <c r="E486" i="3"/>
  <c r="AR485" i="3"/>
  <c r="N606" i="1"/>
  <c r="R606" i="1"/>
  <c r="E484" i="3"/>
  <c r="AR481" i="3"/>
  <c r="AR480" i="3"/>
  <c r="AR479" i="3"/>
  <c r="AR478" i="3"/>
  <c r="AR477" i="3"/>
  <c r="AR476" i="3"/>
  <c r="AR475" i="3"/>
  <c r="AR474" i="3"/>
  <c r="AR473" i="3"/>
  <c r="AR472" i="3"/>
  <c r="AR471" i="3"/>
  <c r="N599" i="1"/>
  <c r="R599" i="1"/>
  <c r="E470" i="3"/>
  <c r="AR469" i="3"/>
  <c r="N598" i="1"/>
  <c r="R598" i="1"/>
  <c r="E468" i="3"/>
  <c r="AR467" i="3"/>
  <c r="N597" i="1"/>
  <c r="R597" i="1"/>
  <c r="E466" i="3"/>
  <c r="AR465" i="3"/>
  <c r="N596" i="1"/>
  <c r="R596" i="1"/>
  <c r="E464" i="3"/>
  <c r="AR463" i="3"/>
  <c r="N595" i="1"/>
  <c r="R595" i="1"/>
  <c r="E462" i="3"/>
  <c r="AR461" i="3"/>
  <c r="N594" i="1"/>
  <c r="R594" i="1"/>
  <c r="E460" i="3"/>
  <c r="AR447" i="3"/>
  <c r="N586" i="1"/>
  <c r="R586" i="1"/>
  <c r="E446" i="3"/>
  <c r="AR445" i="3"/>
  <c r="N585" i="1"/>
  <c r="R585" i="1"/>
  <c r="E444" i="3"/>
  <c r="AR443" i="3"/>
  <c r="N584" i="1"/>
  <c r="R584" i="1"/>
  <c r="E442" i="3"/>
  <c r="AR441" i="3"/>
  <c r="E440" i="3"/>
  <c r="AR440" i="3"/>
  <c r="AR439" i="3"/>
  <c r="E438" i="3"/>
  <c r="AR437" i="3"/>
  <c r="E436" i="3"/>
  <c r="AR436" i="3"/>
  <c r="AR435" i="3"/>
  <c r="E434" i="3"/>
  <c r="AR434" i="3"/>
  <c r="AR433" i="3"/>
  <c r="AR432" i="3"/>
  <c r="AR431" i="3"/>
  <c r="N577" i="1"/>
  <c r="R577" i="1"/>
  <c r="E430" i="3"/>
  <c r="AR429" i="3"/>
  <c r="N576" i="1"/>
  <c r="R576" i="1"/>
  <c r="E428" i="3"/>
  <c r="AR427" i="3"/>
  <c r="N575" i="1"/>
  <c r="R575" i="1"/>
  <c r="E426" i="3"/>
  <c r="AR425" i="3"/>
  <c r="N574" i="1"/>
  <c r="R574" i="1"/>
  <c r="E424" i="3"/>
  <c r="AR423" i="3"/>
  <c r="AR422" i="3"/>
  <c r="AR417" i="3"/>
  <c r="R567" i="1"/>
  <c r="E416" i="3"/>
  <c r="AR415" i="3"/>
  <c r="N566" i="1"/>
  <c r="R566" i="1"/>
  <c r="E414" i="3"/>
  <c r="AR413" i="3"/>
  <c r="N565" i="1"/>
  <c r="R565" i="1"/>
  <c r="E412" i="3"/>
  <c r="AR411" i="3"/>
  <c r="N564" i="1"/>
  <c r="R564" i="1"/>
  <c r="E410" i="3"/>
  <c r="AR409" i="3"/>
  <c r="N563" i="1"/>
  <c r="R563" i="1"/>
  <c r="E408" i="3"/>
  <c r="AR407" i="3"/>
  <c r="N562" i="1"/>
  <c r="R562" i="1"/>
  <c r="E406" i="3"/>
  <c r="AR401" i="3"/>
  <c r="AR395" i="3"/>
  <c r="N556" i="1"/>
  <c r="R556" i="1"/>
  <c r="E394" i="3"/>
  <c r="AR393" i="3"/>
  <c r="N555" i="1"/>
  <c r="R555" i="1"/>
  <c r="E392" i="3"/>
  <c r="AR391" i="3"/>
  <c r="N554" i="1"/>
  <c r="R554" i="1"/>
  <c r="E390" i="3"/>
  <c r="AR389" i="3"/>
  <c r="N553" i="1"/>
  <c r="R553" i="1"/>
  <c r="E388" i="3"/>
  <c r="AR387" i="3"/>
  <c r="N552" i="1"/>
  <c r="R552" i="1"/>
  <c r="E386" i="3"/>
  <c r="AR385" i="3"/>
  <c r="N551" i="1"/>
  <c r="R551" i="1"/>
  <c r="E384" i="3"/>
  <c r="AR383" i="3"/>
  <c r="N550" i="1"/>
  <c r="R550" i="1"/>
  <c r="E382" i="3"/>
  <c r="AR381" i="3"/>
  <c r="N549" i="1"/>
  <c r="R549" i="1"/>
  <c r="E380" i="3"/>
  <c r="AR379" i="3"/>
  <c r="N548" i="1"/>
  <c r="R548" i="1"/>
  <c r="E378" i="3"/>
  <c r="AR373" i="3"/>
  <c r="D191" i="13"/>
  <c r="D190" i="2"/>
  <c r="BI190" i="2"/>
  <c r="AR371" i="3"/>
  <c r="N542" i="1"/>
  <c r="R542" i="1"/>
  <c r="E370" i="3"/>
  <c r="AR369" i="3"/>
  <c r="R539" i="1"/>
  <c r="E368" i="3"/>
  <c r="AR363" i="3"/>
  <c r="N536" i="1"/>
  <c r="R536" i="1"/>
  <c r="E362" i="3"/>
  <c r="AR361" i="3"/>
  <c r="N535" i="1"/>
  <c r="R535" i="1"/>
  <c r="E360" i="3"/>
  <c r="AR355" i="3"/>
  <c r="N531" i="1"/>
  <c r="R531" i="1"/>
  <c r="E354" i="3"/>
  <c r="AR353" i="3"/>
  <c r="N530" i="1"/>
  <c r="R530" i="1"/>
  <c r="E352" i="3"/>
  <c r="AR351" i="3"/>
  <c r="R529" i="1"/>
  <c r="E350" i="3"/>
  <c r="AR347" i="3"/>
  <c r="R527" i="1"/>
  <c r="E346" i="3"/>
  <c r="AR345" i="3"/>
  <c r="N526" i="1"/>
  <c r="R526" i="1"/>
  <c r="E344" i="3"/>
  <c r="AR343" i="3"/>
  <c r="AR342" i="3"/>
  <c r="AR341" i="3"/>
  <c r="N521" i="1"/>
  <c r="R521" i="1"/>
  <c r="E340" i="3"/>
  <c r="AR339" i="3"/>
  <c r="AR338" i="3"/>
  <c r="AR337" i="3"/>
  <c r="AR336" i="3"/>
  <c r="AR325" i="3"/>
  <c r="E324" i="3"/>
  <c r="AR321" i="3"/>
  <c r="E320" i="3"/>
  <c r="AR319" i="3"/>
  <c r="E318" i="3"/>
  <c r="AR317" i="3"/>
  <c r="E316" i="3"/>
  <c r="AR315" i="3"/>
  <c r="E314" i="3"/>
  <c r="AR313" i="3"/>
  <c r="E312" i="3"/>
  <c r="AR303" i="3"/>
  <c r="E302" i="3"/>
  <c r="AR302" i="3"/>
  <c r="AR301" i="3"/>
  <c r="E300" i="3"/>
  <c r="AR299" i="3"/>
  <c r="E298" i="3"/>
  <c r="AR297" i="3"/>
  <c r="E296" i="3"/>
  <c r="AR295" i="3"/>
  <c r="E294" i="3"/>
  <c r="AR293" i="3"/>
  <c r="E292" i="3"/>
  <c r="AR283" i="3"/>
  <c r="E282" i="3"/>
  <c r="AR281" i="3"/>
  <c r="E280" i="3"/>
  <c r="AR279" i="3"/>
  <c r="E278" i="3"/>
  <c r="AR277" i="3"/>
  <c r="E276" i="3"/>
  <c r="AR275" i="3"/>
  <c r="E274" i="3"/>
  <c r="AR263" i="3"/>
  <c r="E262" i="3"/>
  <c r="AR261" i="3"/>
  <c r="E260" i="3"/>
  <c r="AR259" i="3"/>
  <c r="E258" i="3"/>
  <c r="AR257" i="3"/>
  <c r="E256" i="3"/>
  <c r="AR255" i="3"/>
  <c r="E254" i="3"/>
  <c r="AR249" i="3"/>
  <c r="E248" i="3"/>
  <c r="AR247" i="3"/>
  <c r="E246" i="3"/>
  <c r="AR245" i="3"/>
  <c r="E244" i="3"/>
  <c r="AR243" i="3"/>
  <c r="E242" i="3"/>
  <c r="AR241" i="3"/>
  <c r="E240" i="3"/>
  <c r="AR239" i="3"/>
  <c r="E238" i="3"/>
  <c r="AR215" i="3"/>
  <c r="N450" i="1"/>
  <c r="R450" i="1"/>
  <c r="E214" i="3"/>
  <c r="AR211" i="3"/>
  <c r="N448" i="1"/>
  <c r="R448" i="1"/>
  <c r="E210" i="3"/>
  <c r="AR209" i="3"/>
  <c r="N446" i="1"/>
  <c r="R446" i="1"/>
  <c r="E208" i="3"/>
  <c r="AR207" i="3"/>
  <c r="N445" i="1"/>
  <c r="R445" i="1"/>
  <c r="E206" i="3"/>
  <c r="AR205" i="3"/>
  <c r="N444" i="1"/>
  <c r="R444" i="1"/>
  <c r="E204" i="3"/>
  <c r="AR203" i="3"/>
  <c r="R443" i="1"/>
  <c r="E202" i="3"/>
  <c r="AR201" i="3"/>
  <c r="R442" i="1"/>
  <c r="E200" i="3"/>
  <c r="AR199" i="3"/>
  <c r="N441" i="1"/>
  <c r="R441" i="1"/>
  <c r="E198" i="3"/>
  <c r="AR197" i="3"/>
  <c r="R440" i="1"/>
  <c r="E196" i="3"/>
  <c r="AR195" i="3"/>
  <c r="R439" i="1"/>
  <c r="E194" i="3"/>
  <c r="AR193" i="3"/>
  <c r="R438" i="1"/>
  <c r="E192" i="3"/>
  <c r="AR191" i="3"/>
  <c r="R437" i="1"/>
  <c r="E190" i="3"/>
  <c r="AR189" i="3"/>
  <c r="N436" i="1"/>
  <c r="R436" i="1"/>
  <c r="E188" i="3"/>
  <c r="AR187" i="3"/>
  <c r="N435" i="1"/>
  <c r="R435" i="1"/>
  <c r="E186" i="3"/>
  <c r="AR185" i="3"/>
  <c r="N434" i="1"/>
  <c r="R434" i="1"/>
  <c r="E184" i="3"/>
  <c r="AR183" i="3"/>
  <c r="N433" i="1"/>
  <c r="R433" i="1"/>
  <c r="E182" i="3"/>
  <c r="AR181" i="3"/>
  <c r="N432" i="1"/>
  <c r="R432" i="1"/>
  <c r="E180" i="3"/>
  <c r="AR179" i="3"/>
  <c r="N431" i="1"/>
  <c r="R431" i="1"/>
  <c r="E178" i="3"/>
  <c r="AR177" i="3"/>
  <c r="N430" i="1"/>
  <c r="R430" i="1"/>
  <c r="E176" i="3"/>
  <c r="AR175" i="3"/>
  <c r="N429" i="1"/>
  <c r="R429" i="1"/>
  <c r="E174" i="3"/>
  <c r="AR173" i="3"/>
  <c r="N428" i="1"/>
  <c r="R428" i="1"/>
  <c r="E172" i="3"/>
  <c r="AR171" i="3"/>
  <c r="N427" i="1"/>
  <c r="R427" i="1"/>
  <c r="E170" i="3"/>
  <c r="AR169" i="3"/>
  <c r="N426" i="1"/>
  <c r="P426" i="1"/>
  <c r="E168" i="3"/>
  <c r="AR167" i="3"/>
  <c r="N425" i="1"/>
  <c r="R425" i="1"/>
  <c r="E166" i="3"/>
  <c r="AR165" i="3"/>
  <c r="N424" i="1"/>
  <c r="R424" i="1"/>
  <c r="E164" i="3"/>
  <c r="AR163" i="3"/>
  <c r="N423" i="1"/>
  <c r="R423" i="1"/>
  <c r="E162" i="3"/>
  <c r="AR161" i="3"/>
  <c r="N422" i="1"/>
  <c r="R422" i="1"/>
  <c r="E160" i="3"/>
  <c r="AR119" i="3"/>
  <c r="N195" i="1"/>
  <c r="R195" i="1"/>
  <c r="E118" i="3"/>
  <c r="AR117" i="3"/>
  <c r="N192" i="1"/>
  <c r="R192" i="1"/>
  <c r="E116" i="3"/>
  <c r="AR115" i="3"/>
  <c r="R187" i="1"/>
  <c r="E114" i="3"/>
  <c r="AR113" i="3"/>
  <c r="R185" i="1"/>
  <c r="E112" i="3"/>
  <c r="AR111" i="3"/>
  <c r="N184" i="1"/>
  <c r="R184" i="1"/>
  <c r="E110" i="3"/>
  <c r="AR109" i="3"/>
  <c r="N182" i="1"/>
  <c r="R182" i="1"/>
  <c r="E108" i="3"/>
  <c r="AR107" i="3"/>
  <c r="N181" i="1"/>
  <c r="R181" i="1"/>
  <c r="E106" i="3"/>
  <c r="AR105" i="3"/>
  <c r="N178" i="1"/>
  <c r="R178" i="1"/>
  <c r="E104" i="3"/>
  <c r="AR103" i="3"/>
  <c r="N175" i="1"/>
  <c r="R175" i="1"/>
  <c r="E102" i="3"/>
  <c r="AR101" i="3"/>
  <c r="N172" i="1"/>
  <c r="R172" i="1"/>
  <c r="E100" i="3"/>
  <c r="AR83" i="3"/>
  <c r="N163" i="1"/>
  <c r="R163" i="1"/>
  <c r="E82" i="3"/>
  <c r="AR81" i="3"/>
  <c r="R162" i="1"/>
  <c r="E80" i="3"/>
  <c r="AR79" i="3"/>
  <c r="N161" i="1"/>
  <c r="R161" i="1"/>
  <c r="E78" i="3"/>
  <c r="AR67" i="3"/>
  <c r="R148" i="1"/>
  <c r="E66" i="3"/>
  <c r="AR65" i="3"/>
  <c r="R147" i="1"/>
  <c r="E64" i="3"/>
  <c r="AR63" i="3"/>
  <c r="R146" i="1"/>
  <c r="E62" i="3"/>
  <c r="AR61" i="3"/>
  <c r="R145" i="1"/>
  <c r="E60" i="3"/>
  <c r="AR59" i="3"/>
  <c r="N144" i="1"/>
  <c r="R144" i="1"/>
  <c r="E58" i="3"/>
  <c r="AR57" i="3"/>
  <c r="N141" i="1"/>
  <c r="R141" i="1"/>
  <c r="E56" i="3"/>
  <c r="AR49" i="3"/>
  <c r="N128" i="1"/>
  <c r="R128" i="1"/>
  <c r="E48" i="3"/>
  <c r="AR47" i="3"/>
  <c r="N127" i="1"/>
  <c r="R127" i="1"/>
  <c r="E46" i="3"/>
  <c r="AR45" i="3"/>
  <c r="N126" i="1"/>
  <c r="R126" i="1"/>
  <c r="E44" i="3"/>
  <c r="AR43" i="3"/>
  <c r="R125" i="1"/>
  <c r="E42" i="3"/>
  <c r="AR41" i="3"/>
  <c r="N118" i="1"/>
  <c r="R118" i="1"/>
  <c r="E40" i="3"/>
  <c r="AR39" i="3"/>
  <c r="N116" i="1"/>
  <c r="R116" i="1"/>
  <c r="E38" i="3"/>
  <c r="AR37" i="3"/>
  <c r="N115" i="1"/>
  <c r="R115" i="1"/>
  <c r="E36" i="3"/>
  <c r="AR35" i="3"/>
  <c r="R19" i="1"/>
  <c r="E34" i="3"/>
  <c r="AR33" i="3"/>
  <c r="R18" i="1"/>
  <c r="E32" i="3"/>
  <c r="AR31" i="3"/>
  <c r="R15" i="1"/>
  <c r="E30" i="3"/>
  <c r="AR29" i="3"/>
  <c r="N14" i="1"/>
  <c r="R14" i="1"/>
  <c r="E28" i="3"/>
  <c r="AR27" i="3"/>
  <c r="R13" i="1"/>
  <c r="E26" i="3"/>
  <c r="AR25" i="3"/>
  <c r="E24" i="3"/>
  <c r="AR23" i="3"/>
  <c r="E22" i="3"/>
  <c r="AR21" i="3"/>
  <c r="E20" i="3"/>
  <c r="AR19" i="3"/>
  <c r="E18" i="3"/>
  <c r="AR17" i="3"/>
  <c r="E16" i="3"/>
  <c r="AR15" i="3"/>
  <c r="E14" i="3"/>
  <c r="AR13" i="3"/>
  <c r="E12" i="3"/>
  <c r="AJ695" i="3"/>
  <c r="AJ693" i="3"/>
  <c r="AJ691" i="3"/>
  <c r="AJ689" i="3"/>
  <c r="AJ687" i="3"/>
  <c r="AJ686" i="3"/>
  <c r="AJ685" i="3"/>
  <c r="AJ684" i="3"/>
  <c r="AJ683" i="3"/>
  <c r="AJ682" i="3"/>
  <c r="AJ681" i="3"/>
  <c r="AJ679" i="3"/>
  <c r="AJ677" i="3"/>
  <c r="AJ676" i="3"/>
  <c r="AJ675" i="3"/>
  <c r="AJ673" i="3"/>
  <c r="AJ671" i="3"/>
  <c r="AJ670" i="3"/>
  <c r="AJ669" i="3"/>
  <c r="AJ668" i="3"/>
  <c r="AJ667" i="3"/>
  <c r="AJ666" i="3"/>
  <c r="AJ665" i="3"/>
  <c r="AJ664" i="3"/>
  <c r="AJ663" i="3"/>
  <c r="AJ662" i="3"/>
  <c r="AJ661" i="3"/>
  <c r="AJ659" i="3"/>
  <c r="AJ658" i="3"/>
  <c r="AJ657" i="3"/>
  <c r="AJ653" i="3"/>
  <c r="AJ651" i="3"/>
  <c r="AJ650" i="3"/>
  <c r="AJ649" i="3"/>
  <c r="AJ648" i="3"/>
  <c r="AJ647" i="3"/>
  <c r="AJ646" i="3"/>
  <c r="AJ645" i="3"/>
  <c r="AJ643" i="3"/>
  <c r="AJ642" i="3"/>
  <c r="AJ641" i="3"/>
  <c r="AJ640" i="3"/>
  <c r="AJ639" i="3"/>
  <c r="AJ637" i="3"/>
  <c r="AJ633" i="3"/>
  <c r="AJ632" i="3"/>
  <c r="AJ631" i="3"/>
  <c r="AJ630" i="3"/>
  <c r="AJ629" i="3"/>
  <c r="AJ628" i="3"/>
  <c r="AJ627" i="3"/>
  <c r="AJ626" i="3"/>
  <c r="AJ625" i="3"/>
  <c r="AJ624" i="3"/>
  <c r="AJ623" i="3"/>
  <c r="AJ622" i="3"/>
  <c r="AJ621" i="3"/>
  <c r="AJ620" i="3"/>
  <c r="AJ619" i="3"/>
  <c r="AJ618" i="3"/>
  <c r="AJ617" i="3"/>
  <c r="AJ615" i="3"/>
  <c r="AJ613" i="3"/>
  <c r="AJ612" i="3"/>
  <c r="AJ603" i="3"/>
  <c r="AJ601" i="3"/>
  <c r="AJ599" i="3"/>
  <c r="AJ597" i="3"/>
  <c r="AJ595" i="3"/>
  <c r="AJ593" i="3"/>
  <c r="AJ591" i="3"/>
  <c r="AJ589" i="3"/>
  <c r="AJ587" i="3"/>
  <c r="AJ583" i="3"/>
  <c r="AJ543" i="3"/>
  <c r="AJ541" i="3"/>
  <c r="AJ539" i="3"/>
  <c r="AJ537" i="3"/>
  <c r="AJ535" i="3"/>
  <c r="AJ533" i="3"/>
  <c r="AJ531" i="3"/>
  <c r="AJ529" i="3"/>
  <c r="AJ527" i="3"/>
  <c r="AJ525" i="3"/>
  <c r="AJ523" i="3"/>
  <c r="AJ521" i="3"/>
  <c r="AJ519" i="3"/>
  <c r="AJ518" i="3"/>
  <c r="AJ517" i="3"/>
  <c r="AJ515" i="3"/>
  <c r="AJ514" i="3"/>
  <c r="AJ513" i="3"/>
  <c r="AJ511" i="3"/>
  <c r="AJ509" i="3"/>
  <c r="AJ507" i="3"/>
  <c r="AJ505" i="3"/>
  <c r="AJ501" i="3"/>
  <c r="AJ499" i="3"/>
  <c r="AJ497" i="3"/>
  <c r="AJ495" i="3"/>
  <c r="AJ493" i="3"/>
  <c r="AJ491" i="3"/>
  <c r="AJ489" i="3"/>
  <c r="AJ487" i="3"/>
  <c r="AJ485" i="3"/>
  <c r="AJ481" i="3"/>
  <c r="AJ480" i="3"/>
  <c r="AJ479" i="3"/>
  <c r="AJ478" i="3"/>
  <c r="AJ477" i="3"/>
  <c r="AJ476" i="3"/>
  <c r="AJ475" i="3"/>
  <c r="AJ474" i="3"/>
  <c r="AJ473" i="3"/>
  <c r="AJ472" i="3"/>
  <c r="AJ471" i="3"/>
  <c r="AJ470" i="3"/>
  <c r="AJ469" i="3"/>
  <c r="AJ468" i="3"/>
  <c r="AJ467" i="3"/>
  <c r="AJ466" i="3"/>
  <c r="AJ465" i="3"/>
  <c r="AJ463" i="3"/>
  <c r="AJ461" i="3"/>
  <c r="AJ455" i="3"/>
  <c r="N590" i="1"/>
  <c r="R590" i="1"/>
  <c r="E454" i="3"/>
  <c r="AJ441" i="3"/>
  <c r="AJ440" i="3"/>
  <c r="AJ439" i="3"/>
  <c r="AJ437" i="3"/>
  <c r="AJ435" i="3"/>
  <c r="AJ434" i="3"/>
  <c r="AJ433" i="3"/>
  <c r="AJ432" i="3"/>
  <c r="AJ431" i="3"/>
  <c r="AJ429" i="3"/>
  <c r="AJ427" i="3"/>
  <c r="AJ425" i="3"/>
  <c r="AJ423" i="3"/>
  <c r="AJ422" i="3"/>
  <c r="AJ417" i="3"/>
  <c r="AJ415" i="3"/>
  <c r="AJ413" i="3"/>
  <c r="AJ411" i="3"/>
  <c r="AJ409" i="3"/>
  <c r="AJ407" i="3"/>
  <c r="AJ401" i="3"/>
  <c r="AJ400" i="3"/>
  <c r="AJ395" i="3"/>
  <c r="AJ393" i="3"/>
  <c r="AJ391" i="3"/>
  <c r="AJ389" i="3"/>
  <c r="AJ387" i="3"/>
  <c r="AJ385" i="3"/>
  <c r="AJ383" i="3"/>
  <c r="AJ381" i="3"/>
  <c r="AJ379" i="3"/>
  <c r="AJ373" i="3"/>
  <c r="AJ371" i="3"/>
  <c r="AJ369" i="3"/>
  <c r="AJ363" i="3"/>
  <c r="AJ361" i="3"/>
  <c r="AJ355" i="3"/>
  <c r="AJ353" i="3"/>
  <c r="AJ351" i="3"/>
  <c r="AJ347" i="3"/>
  <c r="AJ345" i="3"/>
  <c r="AJ343" i="3"/>
  <c r="AJ342" i="3"/>
  <c r="AJ341" i="3"/>
  <c r="AJ339" i="3"/>
  <c r="AJ338" i="3"/>
  <c r="AJ337" i="3"/>
  <c r="AJ336" i="3"/>
  <c r="AJ325" i="3"/>
  <c r="AJ321" i="3"/>
  <c r="AJ319" i="3"/>
  <c r="AJ317" i="3"/>
  <c r="AJ315" i="3"/>
  <c r="AJ311" i="3"/>
  <c r="D160" i="13"/>
  <c r="D159" i="2"/>
  <c r="AW159" i="2"/>
  <c r="AW190" i="2"/>
  <c r="AF31" i="10"/>
  <c r="AG31" i="10"/>
  <c r="AJ309" i="3"/>
  <c r="D159" i="13"/>
  <c r="E308" i="3"/>
  <c r="AJ307" i="3"/>
  <c r="E306" i="3"/>
  <c r="AJ305" i="3"/>
  <c r="E304" i="3"/>
  <c r="AJ303" i="3"/>
  <c r="AJ302" i="3"/>
  <c r="AJ301" i="3"/>
  <c r="AJ299" i="3"/>
  <c r="AJ297" i="3"/>
  <c r="AJ295" i="3"/>
  <c r="AJ293" i="3"/>
  <c r="AJ283" i="3"/>
  <c r="AJ281" i="3"/>
  <c r="AJ279" i="3"/>
  <c r="AJ277" i="3"/>
  <c r="AJ275" i="3"/>
  <c r="AJ263" i="3"/>
  <c r="AJ261" i="3"/>
  <c r="AJ259" i="3"/>
  <c r="AJ257" i="3"/>
  <c r="AJ255" i="3"/>
  <c r="AJ253" i="3"/>
  <c r="E252" i="3"/>
  <c r="AJ243" i="3"/>
  <c r="AJ237" i="3"/>
  <c r="E236" i="3"/>
  <c r="AJ235" i="3"/>
  <c r="R460" i="1"/>
  <c r="E234" i="3"/>
  <c r="AJ233" i="3"/>
  <c r="R459" i="1"/>
  <c r="E232" i="3"/>
  <c r="AJ231" i="3"/>
  <c r="R458" i="1"/>
  <c r="E230" i="3"/>
  <c r="AJ229" i="3"/>
  <c r="R457" i="1"/>
  <c r="E228" i="3"/>
  <c r="AJ227" i="3"/>
  <c r="R456" i="1"/>
  <c r="E226" i="3"/>
  <c r="AJ225" i="3"/>
  <c r="R455" i="1"/>
  <c r="E224" i="3"/>
  <c r="AJ223" i="3"/>
  <c r="R454" i="1"/>
  <c r="E222" i="3"/>
  <c r="AJ221" i="3"/>
  <c r="R453" i="1"/>
  <c r="E220" i="3"/>
  <c r="AJ219" i="3"/>
  <c r="R452" i="1"/>
  <c r="E218" i="3"/>
  <c r="AJ217" i="3"/>
  <c r="R451" i="1"/>
  <c r="E216" i="3"/>
  <c r="AJ215" i="3"/>
  <c r="AJ209" i="3"/>
  <c r="AJ207" i="3"/>
  <c r="AJ205" i="3"/>
  <c r="AJ203" i="3"/>
  <c r="AJ201" i="3"/>
  <c r="AJ199" i="3"/>
  <c r="AJ197" i="3"/>
  <c r="AJ195" i="3"/>
  <c r="AJ193" i="3"/>
  <c r="AJ191" i="3"/>
  <c r="AJ189" i="3"/>
  <c r="AJ187" i="3"/>
  <c r="AJ185" i="3"/>
  <c r="AJ183" i="3"/>
  <c r="AJ181" i="3"/>
  <c r="AJ179" i="3"/>
  <c r="AJ177" i="3"/>
  <c r="AJ175" i="3"/>
  <c r="AJ173" i="3"/>
  <c r="AJ171" i="3"/>
  <c r="AJ169" i="3"/>
  <c r="AJ167" i="3"/>
  <c r="AJ165" i="3"/>
  <c r="AJ163" i="3"/>
  <c r="AJ161" i="3"/>
  <c r="AJ119" i="3"/>
  <c r="AJ117" i="3"/>
  <c r="AJ115" i="3"/>
  <c r="AJ113" i="3"/>
  <c r="AJ111" i="3"/>
  <c r="AJ109" i="3"/>
  <c r="AJ107" i="3"/>
  <c r="AJ105" i="3"/>
  <c r="AJ103" i="3"/>
  <c r="AJ101" i="3"/>
  <c r="AJ93" i="3"/>
  <c r="N168" i="1"/>
  <c r="R168" i="1"/>
  <c r="E92" i="3"/>
  <c r="AJ83" i="3"/>
  <c r="AJ81" i="3"/>
  <c r="AJ79" i="3"/>
  <c r="AJ67" i="3"/>
  <c r="AJ65" i="3"/>
  <c r="AJ63" i="3"/>
  <c r="AJ61" i="3"/>
  <c r="AJ59" i="3"/>
  <c r="AJ57" i="3"/>
  <c r="AJ49" i="3"/>
  <c r="AJ47" i="3"/>
  <c r="AJ45" i="3"/>
  <c r="AJ43" i="3"/>
  <c r="AJ41" i="3"/>
  <c r="AJ39" i="3"/>
  <c r="AJ37" i="3"/>
  <c r="AJ35" i="3"/>
  <c r="AJ33" i="3"/>
  <c r="AJ31" i="3"/>
  <c r="AJ29" i="3"/>
  <c r="AJ27" i="3"/>
  <c r="AJ25" i="3"/>
  <c r="AJ23" i="3"/>
  <c r="AJ21" i="3"/>
  <c r="AJ19" i="3"/>
  <c r="AJ17" i="3"/>
  <c r="AJ15" i="3"/>
  <c r="AJ13" i="3"/>
  <c r="AB603" i="3"/>
  <c r="AB601" i="3"/>
  <c r="AB599" i="3"/>
  <c r="AB597" i="3"/>
  <c r="AB595" i="3"/>
  <c r="AB593" i="3"/>
  <c r="AB591" i="3"/>
  <c r="AB589" i="3"/>
  <c r="AB587" i="3"/>
  <c r="AB585" i="3"/>
  <c r="N707" i="1"/>
  <c r="R707" i="1"/>
  <c r="E584" i="3"/>
  <c r="AB583" i="3"/>
  <c r="AB447" i="3"/>
  <c r="AB445" i="3"/>
  <c r="AB443" i="3"/>
  <c r="AB441" i="3"/>
  <c r="AB440" i="3"/>
  <c r="AB439" i="3"/>
  <c r="AB437" i="3"/>
  <c r="AB436" i="3"/>
  <c r="AB435" i="3"/>
  <c r="AB434" i="3"/>
  <c r="AB433" i="3"/>
  <c r="AB432" i="3"/>
  <c r="AB431" i="3"/>
  <c r="AB429" i="3"/>
  <c r="AB427" i="3"/>
  <c r="AB425" i="3"/>
  <c r="AB423" i="3"/>
  <c r="AB422" i="3"/>
  <c r="AB417" i="3"/>
  <c r="AB415" i="3"/>
  <c r="AB413" i="3"/>
  <c r="AB411" i="3"/>
  <c r="AB409" i="3"/>
  <c r="AB407" i="3"/>
  <c r="AB395" i="3"/>
  <c r="AB393" i="3"/>
  <c r="AB391" i="3"/>
  <c r="AB389" i="3"/>
  <c r="AB387" i="3"/>
  <c r="AB385" i="3"/>
  <c r="AB383" i="3"/>
  <c r="AB381" i="3"/>
  <c r="AB379" i="3"/>
  <c r="AB377" i="3"/>
  <c r="D193" i="13"/>
  <c r="E376" i="3"/>
  <c r="AB376" i="3"/>
  <c r="AB375" i="3"/>
  <c r="N545" i="1"/>
  <c r="R545" i="1"/>
  <c r="E374" i="3"/>
  <c r="AB373" i="3"/>
  <c r="AB371" i="3"/>
  <c r="AB369" i="3"/>
  <c r="AB363" i="3"/>
  <c r="AB361" i="3"/>
  <c r="AB355" i="3"/>
  <c r="AB353" i="3"/>
  <c r="AB351" i="3"/>
  <c r="AB349" i="3"/>
  <c r="E348" i="3"/>
  <c r="AB348" i="3"/>
  <c r="AB347" i="3"/>
  <c r="AB345" i="3"/>
  <c r="AB341" i="3"/>
  <c r="AB339" i="3"/>
  <c r="AB338" i="3"/>
  <c r="AB337" i="3"/>
  <c r="AB336" i="3"/>
  <c r="AB335" i="3"/>
  <c r="AB334" i="3"/>
  <c r="AB333" i="3"/>
  <c r="N516" i="1"/>
  <c r="R516" i="1"/>
  <c r="E332" i="3"/>
  <c r="AB331" i="3"/>
  <c r="N515" i="1"/>
  <c r="R515" i="1"/>
  <c r="E330" i="3"/>
  <c r="AB329" i="3"/>
  <c r="N514" i="1"/>
  <c r="R514" i="1"/>
  <c r="E328" i="3"/>
  <c r="AB327" i="3"/>
  <c r="E326" i="3"/>
  <c r="AB325" i="3"/>
  <c r="AB321" i="3"/>
  <c r="AB319" i="3"/>
  <c r="AB317" i="3"/>
  <c r="AB315" i="3"/>
  <c r="AB313" i="3"/>
  <c r="AB303" i="3"/>
  <c r="AB302" i="3"/>
  <c r="AB301" i="3"/>
  <c r="AB299" i="3"/>
  <c r="AB297" i="3"/>
  <c r="AB295" i="3"/>
  <c r="AB293" i="3"/>
  <c r="AB283" i="3"/>
  <c r="AB281" i="3"/>
  <c r="AB279" i="3"/>
  <c r="AB277" i="3"/>
  <c r="AB275" i="3"/>
  <c r="AB263" i="3"/>
  <c r="AB261" i="3"/>
  <c r="AB259" i="3"/>
  <c r="AB257" i="3"/>
  <c r="AB255" i="3"/>
  <c r="AB249" i="3"/>
  <c r="AB247" i="3"/>
  <c r="AB245" i="3"/>
  <c r="AB243" i="3"/>
  <c r="AB241" i="3"/>
  <c r="AB239" i="3"/>
  <c r="AB215" i="3"/>
  <c r="AB211" i="3"/>
  <c r="AB209" i="3"/>
  <c r="AB207" i="3"/>
  <c r="AB205" i="3"/>
  <c r="AB203" i="3"/>
  <c r="AB201" i="3"/>
  <c r="AB199" i="3"/>
  <c r="AB197" i="3"/>
  <c r="AB195" i="3"/>
  <c r="AB193" i="3"/>
  <c r="AB191" i="3"/>
  <c r="AB189" i="3"/>
  <c r="AB187" i="3"/>
  <c r="AB185" i="3"/>
  <c r="AB183" i="3"/>
  <c r="AB181" i="3"/>
  <c r="AB179" i="3"/>
  <c r="AB177" i="3"/>
  <c r="AB175" i="3"/>
  <c r="AB173" i="3"/>
  <c r="AB171" i="3"/>
  <c r="AB169" i="3"/>
  <c r="AB167" i="3"/>
  <c r="AB165" i="3"/>
  <c r="AB163" i="3"/>
  <c r="AB161" i="3"/>
  <c r="AB119" i="3"/>
  <c r="AB117" i="3"/>
  <c r="AB115" i="3"/>
  <c r="AB113" i="3"/>
  <c r="AB111" i="3"/>
  <c r="AB109" i="3"/>
  <c r="AB107" i="3"/>
  <c r="AB105" i="3"/>
  <c r="AB103" i="3"/>
  <c r="AB101" i="3"/>
  <c r="AB83" i="3"/>
  <c r="AB81" i="3"/>
  <c r="AB79" i="3"/>
  <c r="AB67" i="3"/>
  <c r="AB65" i="3"/>
  <c r="AB63" i="3"/>
  <c r="AB61" i="3"/>
  <c r="AB59" i="3"/>
  <c r="AB57" i="3"/>
  <c r="AB49" i="3"/>
  <c r="AB47" i="3"/>
  <c r="AB45" i="3"/>
  <c r="AB43" i="3"/>
  <c r="AB41" i="3"/>
  <c r="AB39" i="3"/>
  <c r="AB37" i="3"/>
  <c r="AB35" i="3"/>
  <c r="AB33" i="3"/>
  <c r="AB31" i="3"/>
  <c r="AB29" i="3"/>
  <c r="AB27" i="3"/>
  <c r="AB25" i="3"/>
  <c r="AB23" i="3"/>
  <c r="AB21" i="3"/>
  <c r="AB19" i="3"/>
  <c r="AB17" i="3"/>
  <c r="AB15" i="3"/>
  <c r="AB13" i="3"/>
  <c r="T695" i="3"/>
  <c r="T693" i="3"/>
  <c r="T691" i="3"/>
  <c r="T690" i="3"/>
  <c r="T689" i="3"/>
  <c r="T687" i="3"/>
  <c r="T685" i="3"/>
  <c r="T684" i="3"/>
  <c r="T683" i="3"/>
  <c r="T682" i="3"/>
  <c r="T681" i="3"/>
  <c r="T680" i="3"/>
  <c r="T679" i="3"/>
  <c r="T677" i="3"/>
  <c r="T675" i="3"/>
  <c r="T673" i="3"/>
  <c r="T672" i="3"/>
  <c r="T671" i="3"/>
  <c r="T670" i="3"/>
  <c r="T669" i="3"/>
  <c r="T668" i="3"/>
  <c r="T667" i="3"/>
  <c r="T666" i="3"/>
  <c r="T665" i="3"/>
  <c r="T664" i="3"/>
  <c r="T663" i="3"/>
  <c r="T662" i="3"/>
  <c r="T661" i="3"/>
  <c r="T659" i="3"/>
  <c r="T657" i="3"/>
  <c r="T656" i="3"/>
  <c r="T653" i="3"/>
  <c r="T652" i="3"/>
  <c r="T651" i="3"/>
  <c r="T649" i="3"/>
  <c r="T648" i="3"/>
  <c r="T647" i="3"/>
  <c r="T645" i="3"/>
  <c r="T644" i="3"/>
  <c r="T643" i="3"/>
  <c r="T642" i="3"/>
  <c r="T641" i="3"/>
  <c r="T640" i="3"/>
  <c r="T639" i="3"/>
  <c r="T637" i="3"/>
  <c r="T636" i="3"/>
  <c r="T633" i="3"/>
  <c r="T632" i="3"/>
  <c r="T631" i="3"/>
  <c r="T630" i="3"/>
  <c r="T629" i="3"/>
  <c r="T628" i="3"/>
  <c r="T627" i="3"/>
  <c r="T626" i="3"/>
  <c r="T625" i="3"/>
  <c r="T624" i="3"/>
  <c r="T623" i="3"/>
  <c r="D316" i="13"/>
  <c r="E622" i="3"/>
  <c r="T622" i="3"/>
  <c r="T621" i="3"/>
  <c r="D315" i="13"/>
  <c r="E620" i="3"/>
  <c r="T620" i="3"/>
  <c r="T619" i="3"/>
  <c r="D314" i="13"/>
  <c r="E618" i="3"/>
  <c r="T618" i="3"/>
  <c r="T617" i="3"/>
  <c r="T615" i="3"/>
  <c r="T613" i="3"/>
  <c r="T612" i="3"/>
  <c r="T607" i="3"/>
  <c r="E606" i="3"/>
  <c r="T605" i="3"/>
  <c r="E604" i="3"/>
  <c r="T603" i="3"/>
  <c r="T601" i="3"/>
  <c r="T599" i="3"/>
  <c r="T597" i="3"/>
  <c r="T595" i="3"/>
  <c r="T593" i="3"/>
  <c r="T591" i="3"/>
  <c r="T589" i="3"/>
  <c r="T587" i="3"/>
  <c r="T585" i="3"/>
  <c r="T583" i="3"/>
  <c r="T563" i="3"/>
  <c r="E562" i="3"/>
  <c r="T543" i="3"/>
  <c r="T541" i="3"/>
  <c r="T539" i="3"/>
  <c r="T537" i="3"/>
  <c r="T535" i="3"/>
  <c r="T533" i="3"/>
  <c r="T531" i="3"/>
  <c r="T529" i="3"/>
  <c r="T527" i="3"/>
  <c r="T525" i="3"/>
  <c r="T523" i="3"/>
  <c r="T521" i="3"/>
  <c r="T519" i="3"/>
  <c r="T518" i="3"/>
  <c r="T517" i="3"/>
  <c r="T515" i="3"/>
  <c r="T514" i="3"/>
  <c r="T513" i="3"/>
  <c r="T511" i="3"/>
  <c r="T509" i="3"/>
  <c r="T507" i="3"/>
  <c r="T505" i="3"/>
  <c r="T501" i="3"/>
  <c r="T499" i="3"/>
  <c r="T497" i="3"/>
  <c r="T495" i="3"/>
  <c r="T493" i="3"/>
  <c r="T491" i="3"/>
  <c r="T489" i="3"/>
  <c r="T487" i="3"/>
  <c r="T485" i="3"/>
  <c r="T481" i="3"/>
  <c r="T480" i="3"/>
  <c r="T479" i="3"/>
  <c r="T478" i="3"/>
  <c r="T477" i="3"/>
  <c r="T476" i="3"/>
  <c r="T475" i="3"/>
  <c r="T474" i="3"/>
  <c r="T473" i="3"/>
  <c r="T472" i="3"/>
  <c r="T471" i="3"/>
  <c r="T469" i="3"/>
  <c r="T467" i="3"/>
  <c r="T465" i="3"/>
  <c r="T463" i="3"/>
  <c r="T461" i="3"/>
  <c r="T449" i="3"/>
  <c r="N587" i="1"/>
  <c r="R587" i="1"/>
  <c r="E448" i="3"/>
  <c r="T441" i="3"/>
  <c r="T440" i="3"/>
  <c r="T439" i="3"/>
  <c r="T437" i="3"/>
  <c r="T435" i="3"/>
  <c r="T434" i="3"/>
  <c r="T433" i="3"/>
  <c r="T432" i="3"/>
  <c r="T431" i="3"/>
  <c r="T429" i="3"/>
  <c r="T427" i="3"/>
  <c r="T425" i="3"/>
  <c r="T423" i="3"/>
  <c r="T422" i="3"/>
  <c r="T421" i="3"/>
  <c r="E420" i="3"/>
  <c r="T420" i="3"/>
  <c r="T419" i="3"/>
  <c r="N569" i="1"/>
  <c r="R569" i="1"/>
  <c r="E418" i="3"/>
  <c r="T417" i="3"/>
  <c r="T415" i="3"/>
  <c r="T413" i="3"/>
  <c r="T411" i="3"/>
  <c r="T409" i="3"/>
  <c r="T407" i="3"/>
  <c r="T401" i="3"/>
  <c r="T395" i="3"/>
  <c r="T393" i="3"/>
  <c r="T391" i="3"/>
  <c r="T389" i="3"/>
  <c r="T387" i="3"/>
  <c r="T385" i="3"/>
  <c r="T383" i="3"/>
  <c r="T381" i="3"/>
  <c r="T379" i="3"/>
  <c r="T377" i="3"/>
  <c r="T376" i="3"/>
  <c r="T375" i="3"/>
  <c r="T373" i="3"/>
  <c r="T371" i="3"/>
  <c r="T369" i="3"/>
  <c r="T363" i="3"/>
  <c r="T361" i="3"/>
  <c r="T355" i="3"/>
  <c r="T353" i="3"/>
  <c r="T351" i="3"/>
  <c r="T347" i="3"/>
  <c r="T345" i="3"/>
  <c r="T343" i="3"/>
  <c r="T342" i="3"/>
  <c r="T341" i="3"/>
  <c r="T339" i="3"/>
  <c r="T338" i="3"/>
  <c r="T337" i="3"/>
  <c r="T336" i="3"/>
  <c r="T335" i="3"/>
  <c r="T334" i="3"/>
  <c r="T333" i="3"/>
  <c r="T331" i="3"/>
  <c r="T329" i="3"/>
  <c r="T327" i="3"/>
  <c r="T325" i="3"/>
  <c r="T321" i="3"/>
  <c r="T319" i="3"/>
  <c r="T317" i="3"/>
  <c r="T315" i="3"/>
  <c r="T313" i="3"/>
  <c r="T311" i="3"/>
  <c r="T309" i="3"/>
  <c r="T307" i="3"/>
  <c r="T305" i="3"/>
  <c r="T303" i="3"/>
  <c r="T302" i="3"/>
  <c r="T301" i="3"/>
  <c r="T299" i="3"/>
  <c r="T297" i="3"/>
  <c r="T295" i="3"/>
  <c r="T293" i="3"/>
  <c r="T283" i="3"/>
  <c r="T281" i="3"/>
  <c r="T279" i="3"/>
  <c r="T277" i="3"/>
  <c r="T275" i="3"/>
  <c r="T263" i="3"/>
  <c r="T261" i="3"/>
  <c r="T259" i="3"/>
  <c r="T257" i="3"/>
  <c r="T255" i="3"/>
  <c r="T251" i="3"/>
  <c r="E250" i="3"/>
  <c r="T249" i="3"/>
  <c r="T247" i="3"/>
  <c r="T245" i="3"/>
  <c r="T243" i="3"/>
  <c r="T241" i="3"/>
  <c r="T239" i="3"/>
  <c r="T215" i="3"/>
  <c r="T213" i="3"/>
  <c r="N449" i="1"/>
  <c r="R449" i="1"/>
  <c r="E212" i="3"/>
  <c r="T211" i="3"/>
  <c r="T209" i="3"/>
  <c r="T207" i="3"/>
  <c r="T205" i="3"/>
  <c r="T203" i="3"/>
  <c r="T201" i="3"/>
  <c r="T199" i="3"/>
  <c r="T197" i="3"/>
  <c r="T195" i="3"/>
  <c r="T193" i="3"/>
  <c r="T191" i="3"/>
  <c r="T189" i="3"/>
  <c r="T187" i="3"/>
  <c r="T185" i="3"/>
  <c r="T183" i="3"/>
  <c r="T181" i="3"/>
  <c r="T179" i="3"/>
  <c r="T177" i="3"/>
  <c r="T175" i="3"/>
  <c r="T173" i="3"/>
  <c r="T171" i="3"/>
  <c r="T169" i="3"/>
  <c r="T167" i="3"/>
  <c r="T165" i="3"/>
  <c r="T163" i="3"/>
  <c r="T161" i="3"/>
  <c r="T119" i="3"/>
  <c r="T117" i="3"/>
  <c r="T115" i="3"/>
  <c r="T113" i="3"/>
  <c r="T111" i="3"/>
  <c r="T109" i="3"/>
  <c r="T107" i="3"/>
  <c r="T105" i="3"/>
  <c r="T103" i="3"/>
  <c r="T101" i="3"/>
  <c r="T83" i="3"/>
  <c r="T81" i="3"/>
  <c r="T79" i="3"/>
  <c r="T67" i="3"/>
  <c r="T65" i="3"/>
  <c r="T63" i="3"/>
  <c r="T61" i="3"/>
  <c r="T59" i="3"/>
  <c r="T57" i="3"/>
  <c r="T49" i="3"/>
  <c r="T47" i="3"/>
  <c r="T45" i="3"/>
  <c r="T43" i="3"/>
  <c r="T41" i="3"/>
  <c r="T39" i="3"/>
  <c r="T37" i="3"/>
  <c r="T35" i="3"/>
  <c r="T33" i="3"/>
  <c r="T31" i="3"/>
  <c r="T29" i="3"/>
  <c r="T27" i="3"/>
  <c r="T25" i="3"/>
  <c r="T23" i="3"/>
  <c r="T21" i="3"/>
  <c r="T19" i="3"/>
  <c r="T17" i="3"/>
  <c r="T15" i="3"/>
  <c r="T13" i="3"/>
  <c r="A9" i="2"/>
  <c r="A11" i="2"/>
  <c r="A12" i="2"/>
  <c r="A13" i="2"/>
  <c r="A14" i="2"/>
  <c r="A15" i="2"/>
  <c r="A16" i="2"/>
  <c r="A17" i="2"/>
  <c r="A18" i="2"/>
  <c r="D16" i="2"/>
  <c r="D17" i="2"/>
  <c r="D18" i="2"/>
  <c r="D20" i="2"/>
  <c r="D21" i="2"/>
  <c r="D22" i="2"/>
  <c r="D23" i="2"/>
  <c r="D24" i="2"/>
  <c r="D25" i="2"/>
  <c r="D26" i="2"/>
  <c r="A27" i="2"/>
  <c r="D27" i="2"/>
  <c r="A28" i="2"/>
  <c r="D28" i="2"/>
  <c r="R135" i="1"/>
  <c r="A29" i="2"/>
  <c r="D30" i="2"/>
  <c r="D33" i="2"/>
  <c r="D34" i="2"/>
  <c r="D35" i="2"/>
  <c r="D36" i="2"/>
  <c r="D44" i="2"/>
  <c r="N164" i="1"/>
  <c r="R164" i="1"/>
  <c r="D46" i="2"/>
  <c r="N165" i="1"/>
  <c r="R165" i="1"/>
  <c r="D47" i="2"/>
  <c r="N166" i="1"/>
  <c r="R166" i="1"/>
  <c r="D48" i="2"/>
  <c r="N167" i="1"/>
  <c r="R167" i="1"/>
  <c r="D49" i="2"/>
  <c r="S49" i="2"/>
  <c r="M50" i="12"/>
  <c r="D55" i="2"/>
  <c r="D56" i="2"/>
  <c r="D57" i="2"/>
  <c r="D59" i="2"/>
  <c r="D60" i="2"/>
  <c r="D61" i="2"/>
  <c r="D90" i="2"/>
  <c r="D91" i="2"/>
  <c r="D95" i="2"/>
  <c r="D97" i="2"/>
  <c r="D98" i="2"/>
  <c r="D99" i="2"/>
  <c r="D100" i="2"/>
  <c r="D101" i="2"/>
  <c r="D102" i="2"/>
  <c r="D104" i="2"/>
  <c r="D105" i="2"/>
  <c r="D131" i="2"/>
  <c r="D132" i="2"/>
  <c r="D133" i="2"/>
  <c r="D134" i="2"/>
  <c r="D135" i="2"/>
  <c r="D141" i="2"/>
  <c r="D142" i="2"/>
  <c r="D143" i="2"/>
  <c r="D144" i="2"/>
  <c r="AQ144" i="2"/>
  <c r="D145" i="2"/>
  <c r="D150" i="2"/>
  <c r="D151" i="2"/>
  <c r="D152" i="2"/>
  <c r="D153" i="2"/>
  <c r="D154" i="2"/>
  <c r="D160" i="2"/>
  <c r="D161" i="2"/>
  <c r="D162" i="2"/>
  <c r="D163" i="2"/>
  <c r="D164" i="2"/>
  <c r="D166" i="2"/>
  <c r="D167" i="2"/>
  <c r="D168" i="2"/>
  <c r="D169" i="2"/>
  <c r="D170" i="2"/>
  <c r="D174" i="2"/>
  <c r="D176" i="2"/>
  <c r="D177" i="2"/>
  <c r="D179" i="2"/>
  <c r="D180" i="2"/>
  <c r="D181" i="2"/>
  <c r="D184" i="2"/>
  <c r="D185" i="2"/>
  <c r="D188" i="2"/>
  <c r="D189" i="2"/>
  <c r="D191" i="2"/>
  <c r="D193" i="2"/>
  <c r="D194" i="2"/>
  <c r="D196" i="2"/>
  <c r="D197" i="2"/>
  <c r="D198" i="2"/>
  <c r="D200" i="2"/>
  <c r="D201" i="2"/>
  <c r="D207" i="2"/>
  <c r="D208" i="2"/>
  <c r="D209" i="2"/>
  <c r="D210" i="2"/>
  <c r="D211" i="2"/>
  <c r="D212" i="2"/>
  <c r="D213" i="2"/>
  <c r="D216" i="2"/>
  <c r="D217" i="2"/>
  <c r="D218" i="2"/>
  <c r="D219" i="2"/>
  <c r="D234" i="2"/>
  <c r="D235" i="2"/>
  <c r="D250" i="2"/>
  <c r="D251" i="2"/>
  <c r="D252" i="2"/>
  <c r="D253" i="2"/>
  <c r="AK253" i="2"/>
  <c r="D254" i="2"/>
  <c r="D256" i="2"/>
  <c r="D257" i="2"/>
  <c r="D258" i="2"/>
  <c r="AK258" i="2"/>
  <c r="D259" i="2"/>
  <c r="D260" i="2"/>
  <c r="D266" i="2"/>
  <c r="D267" i="2"/>
  <c r="D268" i="2"/>
  <c r="D269" i="2"/>
  <c r="D270" i="2"/>
  <c r="D271" i="2"/>
  <c r="D272" i="2"/>
  <c r="D273" i="2"/>
  <c r="D274" i="2"/>
  <c r="D275" i="2"/>
  <c r="D11" i="2" a="1"/>
  <c r="D11" i="2"/>
  <c r="BI11" i="2"/>
  <c r="D12" i="2"/>
  <c r="BI12" i="2"/>
  <c r="S12" i="12"/>
  <c r="D13" i="2"/>
  <c r="BI13" i="2"/>
  <c r="D14" i="2"/>
  <c r="BI14" i="2"/>
  <c r="S14" i="12"/>
  <c r="D15" i="2"/>
  <c r="BI15" i="2"/>
  <c r="S15" i="12"/>
  <c r="D19" i="2"/>
  <c r="BI19" i="2"/>
  <c r="D29" i="2"/>
  <c r="D31" i="2"/>
  <c r="D32" i="2"/>
  <c r="BI32" i="2"/>
  <c r="S33" i="12"/>
  <c r="D37" i="2"/>
  <c r="BI37" i="2"/>
  <c r="D38" i="2"/>
  <c r="BI38" i="2"/>
  <c r="D39" i="2"/>
  <c r="D40" i="2"/>
  <c r="AW40" i="2"/>
  <c r="Q41" i="12"/>
  <c r="D41" i="2"/>
  <c r="AW41" i="2"/>
  <c r="BI41" i="2"/>
  <c r="D42" i="2"/>
  <c r="D43" i="2"/>
  <c r="BI43" i="2"/>
  <c r="S44" i="12"/>
  <c r="D45" i="2"/>
  <c r="BI45" i="2"/>
  <c r="D50" i="2"/>
  <c r="BI50" i="2"/>
  <c r="S51" i="12"/>
  <c r="D51" i="2"/>
  <c r="D52" i="2"/>
  <c r="D53" i="2"/>
  <c r="D54" i="2"/>
  <c r="BI54" i="2"/>
  <c r="D58" i="2"/>
  <c r="D62" i="2"/>
  <c r="BI62" i="2"/>
  <c r="D63" i="2"/>
  <c r="BI63" i="2"/>
  <c r="S64" i="12"/>
  <c r="D64" i="2"/>
  <c r="BI64" i="2"/>
  <c r="D65" i="2"/>
  <c r="D66" i="2"/>
  <c r="D67" i="2"/>
  <c r="AQ67" i="2"/>
  <c r="P68" i="12"/>
  <c r="D68" i="2"/>
  <c r="Y68" i="2"/>
  <c r="BI68" i="2"/>
  <c r="D69" i="2"/>
  <c r="D70" i="2"/>
  <c r="D71" i="2"/>
  <c r="D72" i="2"/>
  <c r="BI72" i="2"/>
  <c r="S73" i="12"/>
  <c r="D73" i="2"/>
  <c r="Y73" i="2"/>
  <c r="N74" i="12"/>
  <c r="D74" i="2"/>
  <c r="D75" i="2"/>
  <c r="D76" i="2"/>
  <c r="AW76" i="2"/>
  <c r="Q77" i="12"/>
  <c r="BI76" i="2"/>
  <c r="D77" i="2"/>
  <c r="D78" i="2"/>
  <c r="D79" i="2"/>
  <c r="D80" i="2"/>
  <c r="BI80" i="2"/>
  <c r="D81" i="2"/>
  <c r="D82" i="2"/>
  <c r="D83" i="2"/>
  <c r="D84" i="2"/>
  <c r="BI84" i="2"/>
  <c r="D85" i="2"/>
  <c r="BI85" i="2"/>
  <c r="D86" i="2"/>
  <c r="BI86" i="2"/>
  <c r="S87" i="12"/>
  <c r="D87" i="2"/>
  <c r="BI87" i="2"/>
  <c r="D88" i="2"/>
  <c r="BI88" i="2"/>
  <c r="D89" i="2"/>
  <c r="BI89" i="2"/>
  <c r="D92" i="2"/>
  <c r="BI92" i="2"/>
  <c r="D93" i="2"/>
  <c r="BI93" i="2"/>
  <c r="D94" i="2"/>
  <c r="BI94" i="2"/>
  <c r="D96" i="2"/>
  <c r="BI96" i="2"/>
  <c r="S97" i="12"/>
  <c r="D103" i="2"/>
  <c r="BI103" i="2"/>
  <c r="D106" i="2"/>
  <c r="BI106" i="2"/>
  <c r="S107" i="12"/>
  <c r="D107" i="2"/>
  <c r="BI107" i="2"/>
  <c r="D108" i="2"/>
  <c r="BI108" i="2"/>
  <c r="D109" i="2"/>
  <c r="D110" i="2"/>
  <c r="BC110" i="2"/>
  <c r="R111" i="12"/>
  <c r="D111" i="2"/>
  <c r="BC111" i="2"/>
  <c r="R112" i="12"/>
  <c r="BI111" i="2"/>
  <c r="D112" i="2"/>
  <c r="D113" i="2"/>
  <c r="AE113" i="2"/>
  <c r="O114" i="12"/>
  <c r="D114" i="2"/>
  <c r="D115" i="2"/>
  <c r="BI115" i="2"/>
  <c r="S116" i="12"/>
  <c r="D116" i="2"/>
  <c r="AE116" i="2"/>
  <c r="O117" i="12"/>
  <c r="D117" i="2"/>
  <c r="D118" i="2"/>
  <c r="D119" i="2"/>
  <c r="S119" i="2"/>
  <c r="BI119" i="2"/>
  <c r="D120" i="2"/>
  <c r="D121" i="2"/>
  <c r="D122" i="2"/>
  <c r="D123" i="2"/>
  <c r="BI123" i="2"/>
  <c r="D124" i="2"/>
  <c r="AE124" i="2"/>
  <c r="O125" i="12"/>
  <c r="D125" i="2"/>
  <c r="BC125" i="2"/>
  <c r="R126" i="12"/>
  <c r="D126" i="2"/>
  <c r="AK126" i="2"/>
  <c r="D127" i="2"/>
  <c r="AK127" i="2"/>
  <c r="BI127" i="2"/>
  <c r="D128" i="2"/>
  <c r="D129" i="2"/>
  <c r="Y129" i="2"/>
  <c r="D130" i="2"/>
  <c r="D136" i="2"/>
  <c r="BI136" i="2"/>
  <c r="S137" i="12"/>
  <c r="D137" i="2"/>
  <c r="AE137" i="2"/>
  <c r="O138" i="12"/>
  <c r="D138" i="2"/>
  <c r="D139" i="2"/>
  <c r="D140" i="2"/>
  <c r="BC140" i="2"/>
  <c r="R141" i="12"/>
  <c r="BI140" i="2"/>
  <c r="S141" i="12"/>
  <c r="D146" i="2"/>
  <c r="D147" i="2"/>
  <c r="D148" i="2"/>
  <c r="D149" i="2"/>
  <c r="BI149" i="2"/>
  <c r="D155" i="2"/>
  <c r="AE155" i="2"/>
  <c r="O156" i="12"/>
  <c r="D156" i="2"/>
  <c r="D157" i="2"/>
  <c r="D158" i="2"/>
  <c r="BI158" i="2"/>
  <c r="D165" i="2"/>
  <c r="AW165" i="2"/>
  <c r="Q166" i="12"/>
  <c r="D172" i="13"/>
  <c r="D171" i="2"/>
  <c r="D172" i="2"/>
  <c r="D174" i="13"/>
  <c r="D173" i="2"/>
  <c r="BI173" i="2"/>
  <c r="S174" i="12"/>
  <c r="D175" i="2"/>
  <c r="D178" i="2"/>
  <c r="D182" i="2"/>
  <c r="AK182" i="2"/>
  <c r="BI182" i="2"/>
  <c r="S183" i="12"/>
  <c r="D183" i="2"/>
  <c r="D186" i="2"/>
  <c r="D187" i="2"/>
  <c r="D192" i="2"/>
  <c r="D195" i="2"/>
  <c r="BI195" i="2"/>
  <c r="S196" i="12"/>
  <c r="D199" i="2"/>
  <c r="D202" i="2"/>
  <c r="BI202" i="2"/>
  <c r="S203" i="12"/>
  <c r="D203" i="2"/>
  <c r="D204" i="2"/>
  <c r="D205" i="2"/>
  <c r="D206" i="2"/>
  <c r="BI206" i="2"/>
  <c r="D214" i="2"/>
  <c r="D215" i="2"/>
  <c r="D220" i="2"/>
  <c r="D221" i="2"/>
  <c r="BI221" i="2"/>
  <c r="D222" i="2"/>
  <c r="D223" i="2"/>
  <c r="D224" i="2"/>
  <c r="BC224" i="2"/>
  <c r="R225" i="12"/>
  <c r="D225" i="2"/>
  <c r="AW225" i="2"/>
  <c r="BI225" i="2"/>
  <c r="D226" i="2"/>
  <c r="D227" i="2"/>
  <c r="AW227" i="2"/>
  <c r="Q228" i="12"/>
  <c r="D228" i="2"/>
  <c r="D229" i="2"/>
  <c r="BI229" i="2"/>
  <c r="S230" i="12"/>
  <c r="D230" i="2"/>
  <c r="AW230" i="2"/>
  <c r="Q231" i="12"/>
  <c r="D231" i="2"/>
  <c r="D232" i="2"/>
  <c r="D233" i="2"/>
  <c r="BI233" i="2"/>
  <c r="S234" i="12"/>
  <c r="D236" i="2"/>
  <c r="D237" i="2"/>
  <c r="BI237" i="2"/>
  <c r="D238" i="2"/>
  <c r="D239" i="2"/>
  <c r="BI239" i="2"/>
  <c r="D240" i="2"/>
  <c r="AW240" i="2"/>
  <c r="D241" i="2"/>
  <c r="D242" i="2"/>
  <c r="D243" i="2"/>
  <c r="BI243" i="2"/>
  <c r="D244" i="2"/>
  <c r="D245" i="2"/>
  <c r="S245" i="2"/>
  <c r="M246" i="12"/>
  <c r="D246" i="2"/>
  <c r="D247" i="2"/>
  <c r="BI247" i="2"/>
  <c r="D248" i="2"/>
  <c r="D249" i="2"/>
  <c r="D255" i="2"/>
  <c r="S255" i="2"/>
  <c r="D261" i="2"/>
  <c r="BC261" i="2"/>
  <c r="R262" i="12"/>
  <c r="BI261" i="2"/>
  <c r="D262" i="2"/>
  <c r="D263" i="2"/>
  <c r="D264" i="2"/>
  <c r="D265" i="2"/>
  <c r="BI265" i="2"/>
  <c r="D276" i="2"/>
  <c r="BI276" i="2"/>
  <c r="D277" i="2"/>
  <c r="S277" i="2"/>
  <c r="M278" i="12"/>
  <c r="D278" i="2"/>
  <c r="D279" i="2"/>
  <c r="Y279" i="2"/>
  <c r="BI279" i="2"/>
  <c r="D280" i="2"/>
  <c r="D281" i="2"/>
  <c r="D282" i="2"/>
  <c r="S282" i="2"/>
  <c r="D283" i="2"/>
  <c r="BI283" i="2"/>
  <c r="S284" i="12"/>
  <c r="D284" i="2"/>
  <c r="D285" i="2"/>
  <c r="D286" i="2"/>
  <c r="BI286" i="2"/>
  <c r="D287" i="2"/>
  <c r="BC287" i="2"/>
  <c r="R288" i="12"/>
  <c r="BI287" i="2"/>
  <c r="D288" i="2"/>
  <c r="D289" i="2"/>
  <c r="D290" i="2"/>
  <c r="D291" i="2"/>
  <c r="BI291" i="2"/>
  <c r="D292" i="2"/>
  <c r="Y292" i="2"/>
  <c r="D293" i="2"/>
  <c r="D294" i="2"/>
  <c r="D295" i="2"/>
  <c r="AW295" i="2"/>
  <c r="BI295" i="2"/>
  <c r="D296" i="2"/>
  <c r="D297" i="2"/>
  <c r="AW297" i="2"/>
  <c r="Q298" i="12"/>
  <c r="D298" i="2"/>
  <c r="AW298" i="2"/>
  <c r="D299" i="2"/>
  <c r="BI299" i="2"/>
  <c r="S300" i="12"/>
  <c r="D300" i="2"/>
  <c r="AW300" i="2"/>
  <c r="Q301" i="12"/>
  <c r="D301" i="2"/>
  <c r="D302" i="2"/>
  <c r="AW302" i="2"/>
  <c r="D303" i="2"/>
  <c r="S303" i="2"/>
  <c r="M304" i="12"/>
  <c r="BI303" i="2"/>
  <c r="S304" i="12"/>
  <c r="D304" i="2"/>
  <c r="D305" i="2"/>
  <c r="D306" i="2"/>
  <c r="D307" i="2"/>
  <c r="BI307" i="2"/>
  <c r="D308" i="2"/>
  <c r="D309" i="2"/>
  <c r="BC309" i="2"/>
  <c r="R310" i="12"/>
  <c r="D310" i="2"/>
  <c r="D311" i="2"/>
  <c r="S311" i="2"/>
  <c r="BI311" i="2"/>
  <c r="D312" i="2"/>
  <c r="D313" i="2"/>
  <c r="D314" i="2"/>
  <c r="D315" i="2"/>
  <c r="BI315" i="2"/>
  <c r="S316" i="12"/>
  <c r="D317" i="13"/>
  <c r="D316" i="2"/>
  <c r="BC316" i="2"/>
  <c r="R317" i="12"/>
  <c r="D318" i="13"/>
  <c r="D317" i="2"/>
  <c r="D319" i="13"/>
  <c r="D318" i="2"/>
  <c r="D320" i="13"/>
  <c r="D319" i="2"/>
  <c r="Y319" i="2"/>
  <c r="N320" i="12"/>
  <c r="BI319" i="2"/>
  <c r="D321" i="13"/>
  <c r="D320" i="2"/>
  <c r="D321" i="2"/>
  <c r="D322" i="2"/>
  <c r="D323" i="2"/>
  <c r="BI323" i="2"/>
  <c r="D324" i="2"/>
  <c r="BC324" i="2"/>
  <c r="D325" i="2"/>
  <c r="Y325" i="2"/>
  <c r="N326" i="12"/>
  <c r="D326" i="2"/>
  <c r="D327" i="2"/>
  <c r="AW327" i="2"/>
  <c r="BI327" i="2"/>
  <c r="D328" i="2"/>
  <c r="D329" i="2"/>
  <c r="S329" i="2"/>
  <c r="M330" i="12"/>
  <c r="D330" i="2"/>
  <c r="D331" i="2"/>
  <c r="BI331" i="2"/>
  <c r="D332" i="2"/>
  <c r="BC332" i="2"/>
  <c r="R333" i="12"/>
  <c r="D333" i="2"/>
  <c r="D334" i="2"/>
  <c r="D335" i="2"/>
  <c r="S335" i="2"/>
  <c r="BI335" i="2"/>
  <c r="S336" i="12"/>
  <c r="D336" i="2"/>
  <c r="D338" i="13"/>
  <c r="D337" i="2"/>
  <c r="D338" i="2"/>
  <c r="AW338" i="2"/>
  <c r="Q339" i="12"/>
  <c r="D339" i="2"/>
  <c r="BI339" i="2"/>
  <c r="D340" i="2"/>
  <c r="BC340" i="2"/>
  <c r="R341" i="12"/>
  <c r="D341" i="2"/>
  <c r="D342" i="2"/>
  <c r="D343" i="2"/>
  <c r="S343" i="2"/>
  <c r="BI343" i="2"/>
  <c r="D344" i="2"/>
  <c r="D345" i="2"/>
  <c r="D346" i="2"/>
  <c r="D347" i="2"/>
  <c r="BI347" i="2"/>
  <c r="S348" i="12"/>
  <c r="D348" i="2"/>
  <c r="BC348" i="2"/>
  <c r="R349" i="12"/>
  <c r="D349" i="2"/>
  <c r="D350" i="2"/>
  <c r="D351" i="2"/>
  <c r="Y351" i="2"/>
  <c r="BI351" i="2"/>
  <c r="S352" i="12"/>
  <c r="N151" i="1"/>
  <c r="R151" i="1"/>
  <c r="N258" i="1"/>
  <c r="R258" i="1"/>
  <c r="N259" i="1"/>
  <c r="R259" i="1"/>
  <c r="N657" i="1"/>
  <c r="R657" i="1"/>
  <c r="N689" i="1"/>
  <c r="R689" i="1"/>
  <c r="BC29" i="2"/>
  <c r="BC37" i="2"/>
  <c r="R38" i="12"/>
  <c r="BC41" i="2"/>
  <c r="BC50" i="2"/>
  <c r="BC52" i="2"/>
  <c r="BC64" i="2"/>
  <c r="BC71"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M72" i="2"/>
  <c r="BC72" i="2"/>
  <c r="BC74" i="2"/>
  <c r="BC76" i="2"/>
  <c r="BC80" i="2"/>
  <c r="BC82" i="2"/>
  <c r="R83" i="12"/>
  <c r="BC88" i="2"/>
  <c r="BC115" i="2"/>
  <c r="R116" i="12"/>
  <c r="BC119" i="2"/>
  <c r="R120" i="12"/>
  <c r="BC123" i="2"/>
  <c r="BC127" i="2"/>
  <c r="R128" i="12"/>
  <c r="BC130" i="2"/>
  <c r="BC136" i="2"/>
  <c r="BC138" i="2"/>
  <c r="R139" i="12"/>
  <c r="BC147" i="2"/>
  <c r="BC149" i="2"/>
  <c r="BC158" i="2"/>
  <c r="BC173" i="2"/>
  <c r="BC182" i="2"/>
  <c r="BC186" i="2"/>
  <c r="R187" i="12"/>
  <c r="BC195" i="2"/>
  <c r="R196" i="12"/>
  <c r="BC20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M204" i="2"/>
  <c r="BC204" i="2"/>
  <c r="BC206" i="2"/>
  <c r="R207" i="12"/>
  <c r="BC221" i="2"/>
  <c r="R222" i="12"/>
  <c r="BC225" i="2"/>
  <c r="BC227" i="2"/>
  <c r="BC229" i="2"/>
  <c r="R230" i="12"/>
  <c r="BC231" i="2"/>
  <c r="BC233" i="2"/>
  <c r="BC243" i="2"/>
  <c r="R244" i="12"/>
  <c r="BC249" i="2"/>
  <c r="BC263" i="2"/>
  <c r="BC279" i="2"/>
  <c r="BC282" i="2"/>
  <c r="R283" i="12"/>
  <c r="BC283" i="2"/>
  <c r="BC285" i="2"/>
  <c r="BC289" i="2"/>
  <c r="BC291" i="2"/>
  <c r="BC295" i="2"/>
  <c r="BC299" i="2"/>
  <c r="BC302" i="2"/>
  <c r="R303" i="12"/>
  <c r="BC303" i="2"/>
  <c r="BC305" i="2"/>
  <c r="BC307" i="2"/>
  <c r="BC311" i="2"/>
  <c r="R312" i="12"/>
  <c r="BC312" i="2"/>
  <c r="R313" i="12"/>
  <c r="BC315" i="2"/>
  <c r="R316" i="12"/>
  <c r="BC317" i="2"/>
  <c r="R318" i="12"/>
  <c r="BC319" i="2"/>
  <c r="BC320" i="2"/>
  <c r="R321" i="12"/>
  <c r="BC321" i="2"/>
  <c r="R322" i="12"/>
  <c r="BC323" i="2"/>
  <c r="BC327" i="2"/>
  <c r="BC328" i="2"/>
  <c r="BC329" i="2"/>
  <c r="R330" i="12"/>
  <c r="BC331" i="2"/>
  <c r="BC333" i="2"/>
  <c r="BC335" i="2"/>
  <c r="R336" i="12"/>
  <c r="BC336" i="2"/>
  <c r="R337" i="12"/>
  <c r="BC337" i="2"/>
  <c r="BC339" i="2"/>
  <c r="BC341" i="2"/>
  <c r="R342" i="12"/>
  <c r="BC343" i="2"/>
  <c r="BC344" i="2"/>
  <c r="R345" i="12"/>
  <c r="BC347" i="2"/>
  <c r="R348" i="12"/>
  <c r="BC349" i="2"/>
  <c r="R350" i="12"/>
  <c r="BC351" i="2"/>
  <c r="AW29" i="2"/>
  <c r="AW31" i="2"/>
  <c r="Q32" i="12"/>
  <c r="AW37" i="2"/>
  <c r="AW50" i="2"/>
  <c r="AW51" i="2"/>
  <c r="AW52" i="2"/>
  <c r="Q53" i="12"/>
  <c r="AW64" i="2"/>
  <c r="AW72" i="2"/>
  <c r="Q73" i="12"/>
  <c r="AW75" i="2"/>
  <c r="Q76" i="12"/>
  <c r="AW78" i="2"/>
  <c r="AW80" i="2"/>
  <c r="AW83" i="2"/>
  <c r="Q84" i="12"/>
  <c r="AW88" i="2"/>
  <c r="Q89" i="12"/>
  <c r="AW111" i="2"/>
  <c r="AW112" i="2"/>
  <c r="Q113" i="12"/>
  <c r="AW113" i="2"/>
  <c r="Q114" i="12"/>
  <c r="AW115" i="2"/>
  <c r="AW116" i="2"/>
  <c r="Q117" i="12"/>
  <c r="AW117" i="2"/>
  <c r="Q118" i="12"/>
  <c r="AW119" i="2"/>
  <c r="AW120" i="2"/>
  <c r="Q121" i="12"/>
  <c r="AW121" i="2"/>
  <c r="AW123" i="2"/>
  <c r="Q124" i="12"/>
  <c r="AW124" i="2"/>
  <c r="Q125" i="12"/>
  <c r="AW127" i="2"/>
  <c r="AW128" i="2"/>
  <c r="Q129" i="12"/>
  <c r="AW129" i="2"/>
  <c r="AW136" i="2"/>
  <c r="AW137" i="2"/>
  <c r="Q138" i="12"/>
  <c r="AW138" i="2"/>
  <c r="AW140" i="2"/>
  <c r="AW146" i="2"/>
  <c r="Q147" i="12"/>
  <c r="AW147" i="2"/>
  <c r="AW149" i="2"/>
  <c r="Q150" i="12"/>
  <c r="AW155" i="2"/>
  <c r="AW158" i="2"/>
  <c r="AW173" i="2"/>
  <c r="AW182" i="2"/>
  <c r="AW187" i="2"/>
  <c r="Q188" i="12"/>
  <c r="AW195" i="2"/>
  <c r="AW202" i="2"/>
  <c r="AW203" i="2"/>
  <c r="AW204" i="2"/>
  <c r="Q205" i="12"/>
  <c r="AW206" i="2"/>
  <c r="Q207" i="12"/>
  <c r="AW221" i="2"/>
  <c r="AW222" i="2"/>
  <c r="Q223" i="12"/>
  <c r="AW224" i="2"/>
  <c r="Q225" i="12"/>
  <c r="AW229" i="2"/>
  <c r="AW231" i="2"/>
  <c r="Q232" i="12"/>
  <c r="AW233" i="2"/>
  <c r="AW243" i="2"/>
  <c r="AW249" i="2"/>
  <c r="Q250" i="12"/>
  <c r="AW261" i="2"/>
  <c r="AW263" i="2"/>
  <c r="AW279" i="2"/>
  <c r="Q280" i="12"/>
  <c r="AW283" i="2"/>
  <c r="AW287" i="2"/>
  <c r="Q288" i="12"/>
  <c r="AW291" i="2"/>
  <c r="AW292" i="2"/>
  <c r="Q293" i="12"/>
  <c r="AW294" i="2"/>
  <c r="AW299" i="2"/>
  <c r="AW301" i="2"/>
  <c r="Q302" i="12"/>
  <c r="AW303" i="2"/>
  <c r="AW307" i="2"/>
  <c r="AW308" i="2"/>
  <c r="Q309" i="12"/>
  <c r="AW310" i="2"/>
  <c r="AW311" i="2"/>
  <c r="AW315" i="2"/>
  <c r="Q316" i="12"/>
  <c r="AW316" i="2"/>
  <c r="AW317" i="2"/>
  <c r="AW319" i="2"/>
  <c r="AW322" i="2"/>
  <c r="Q323" i="12"/>
  <c r="AW323" i="2"/>
  <c r="AW324" i="2"/>
  <c r="AW329" i="2"/>
  <c r="AW331" i="2"/>
  <c r="Q332" i="12"/>
  <c r="AW333" i="2"/>
  <c r="AW335" i="2"/>
  <c r="AW339" i="2"/>
  <c r="AW340" i="2"/>
  <c r="Q341" i="12"/>
  <c r="AW343" i="2"/>
  <c r="AW345" i="2"/>
  <c r="Q346" i="12"/>
  <c r="AW347" i="2"/>
  <c r="AW348" i="2"/>
  <c r="AW349" i="2"/>
  <c r="Q350" i="12"/>
  <c r="AW351" i="2"/>
  <c r="AK37" i="2"/>
  <c r="AK41" i="2"/>
  <c r="AK50" i="2"/>
  <c r="AK51" i="2"/>
  <c r="AK53" i="2"/>
  <c r="AK64" i="2"/>
  <c r="AK66" i="2"/>
  <c r="AK71" i="2"/>
  <c r="AK72" i="2"/>
  <c r="AK73" i="2"/>
  <c r="AK75" i="2"/>
  <c r="AK76" i="2"/>
  <c r="AK78" i="2"/>
  <c r="AK80" i="2"/>
  <c r="AK81" i="2"/>
  <c r="AK88" i="2"/>
  <c r="AK113" i="2"/>
  <c r="AK115" i="2"/>
  <c r="AK118" i="2"/>
  <c r="AK119" i="2"/>
  <c r="AK121" i="2"/>
  <c r="AK123" i="2"/>
  <c r="AK136" i="2"/>
  <c r="AK139" i="2"/>
  <c r="AK140" i="2"/>
  <c r="AK147" i="2"/>
  <c r="AK149" i="2"/>
  <c r="AK158" i="2"/>
  <c r="AK172" i="2"/>
  <c r="M175" i="2"/>
  <c r="AK175" i="2"/>
  <c r="AK186" i="2"/>
  <c r="AK190" i="2"/>
  <c r="AK202" i="2"/>
  <c r="AK204" i="2"/>
  <c r="AK206" i="2"/>
  <c r="AK215" i="2"/>
  <c r="AK221" i="2"/>
  <c r="AK225" i="2"/>
  <c r="AK229" i="2"/>
  <c r="AK231" i="2"/>
  <c r="AK233" i="2"/>
  <c r="AK237" i="2"/>
  <c r="AK239" i="2"/>
  <c r="AK243" i="2"/>
  <c r="AK247" i="2"/>
  <c r="AK249" i="2"/>
  <c r="AK251" i="2"/>
  <c r="AK254" i="2"/>
  <c r="AK256" i="2"/>
  <c r="AK259" i="2"/>
  <c r="AK260" i="2"/>
  <c r="AK261" i="2"/>
  <c r="AK265" i="2"/>
  <c r="AK267" i="2"/>
  <c r="AK268" i="2"/>
  <c r="AK269" i="2"/>
  <c r="AK271" i="2"/>
  <c r="AK272" i="2"/>
  <c r="AK273" i="2"/>
  <c r="AK275" i="2"/>
  <c r="AK279" i="2"/>
  <c r="AK282" i="2"/>
  <c r="AK283" i="2"/>
  <c r="AK284" i="2"/>
  <c r="AK287" i="2"/>
  <c r="AK291" i="2"/>
  <c r="AK295" i="2"/>
  <c r="AK299" i="2"/>
  <c r="AK303" i="2"/>
  <c r="AK307" i="2"/>
  <c r="AK311" i="2"/>
  <c r="AK315" i="2"/>
  <c r="AK319" i="2"/>
  <c r="AK323" i="2"/>
  <c r="AK327" i="2"/>
  <c r="AK331" i="2"/>
  <c r="AK335" i="2"/>
  <c r="AK339" i="2"/>
  <c r="AK343" i="2"/>
  <c r="AK347" i="2"/>
  <c r="AK351" i="2"/>
  <c r="AE37" i="2"/>
  <c r="AE41" i="2"/>
  <c r="AE50" i="2"/>
  <c r="AE52" i="2"/>
  <c r="AE64" i="2"/>
  <c r="AE65" i="2"/>
  <c r="AE72" i="2"/>
  <c r="O73" i="12"/>
  <c r="AE75" i="2"/>
  <c r="AE76" i="2"/>
  <c r="AE78" i="2"/>
  <c r="AE80" i="2"/>
  <c r="O81" i="12"/>
  <c r="AE83" i="2"/>
  <c r="AE88" i="2"/>
  <c r="O89" i="12"/>
  <c r="AE111" i="2"/>
  <c r="O112" i="12"/>
  <c r="AE112" i="2"/>
  <c r="O113" i="12"/>
  <c r="AE115" i="2"/>
  <c r="AE117" i="2"/>
  <c r="O118" i="12"/>
  <c r="AE119" i="2"/>
  <c r="O120" i="12"/>
  <c r="AE120" i="2"/>
  <c r="O121" i="12"/>
  <c r="AE121" i="2"/>
  <c r="AE123" i="2"/>
  <c r="O124" i="12"/>
  <c r="AE127" i="2"/>
  <c r="AE128" i="2"/>
  <c r="O129" i="12"/>
  <c r="AE129" i="2"/>
  <c r="O130" i="12"/>
  <c r="AE136" i="2"/>
  <c r="AE138" i="2"/>
  <c r="AE140" i="2"/>
  <c r="AE146" i="2"/>
  <c r="O147" i="12"/>
  <c r="AE147" i="2"/>
  <c r="O148" i="12"/>
  <c r="AE149" i="2"/>
  <c r="AE158" i="2"/>
  <c r="AE171" i="2"/>
  <c r="O172" i="12"/>
  <c r="AE175" i="2"/>
  <c r="O176" i="12"/>
  <c r="AE182" i="2"/>
  <c r="AE187" i="2"/>
  <c r="AE190" i="2"/>
  <c r="AE195" i="2"/>
  <c r="O196" i="12"/>
  <c r="AE202" i="2"/>
  <c r="AE203" i="2"/>
  <c r="AE204" i="2"/>
  <c r="O205" i="12"/>
  <c r="AE206" i="2"/>
  <c r="AE221" i="2"/>
  <c r="AE222" i="2"/>
  <c r="AE224" i="2"/>
  <c r="AE229" i="2"/>
  <c r="AE231" i="2"/>
  <c r="AE233" i="2"/>
  <c r="O234" i="12"/>
  <c r="AE243" i="2"/>
  <c r="AE251" i="2"/>
  <c r="O252" i="12"/>
  <c r="AE253" i="2"/>
  <c r="O254" i="12"/>
  <c r="AE254" i="2"/>
  <c r="AE255" i="2"/>
  <c r="AE256" i="2"/>
  <c r="AE259" i="2"/>
  <c r="AE260" i="2"/>
  <c r="AE261" i="2"/>
  <c r="O262" i="12"/>
  <c r="AE265" i="2"/>
  <c r="AE267" i="2"/>
  <c r="AE268" i="2"/>
  <c r="AE269" i="2"/>
  <c r="AE271" i="2"/>
  <c r="AE272" i="2"/>
  <c r="AE273" i="2"/>
  <c r="O274" i="12"/>
  <c r="AE275" i="2"/>
  <c r="AE279" i="2"/>
  <c r="AE282" i="2"/>
  <c r="O283" i="12"/>
  <c r="AE283" i="2"/>
  <c r="AE284" i="2"/>
  <c r="AE287" i="2"/>
  <c r="AE291" i="2"/>
  <c r="O292" i="12"/>
  <c r="AE295" i="2"/>
  <c r="O296" i="12"/>
  <c r="AE299" i="2"/>
  <c r="AE303" i="2"/>
  <c r="AE307" i="2"/>
  <c r="O308" i="12"/>
  <c r="AE311" i="2"/>
  <c r="AE315" i="2"/>
  <c r="AE319" i="2"/>
  <c r="AE323" i="2"/>
  <c r="O324" i="12"/>
  <c r="AE327" i="2"/>
  <c r="O328" i="12"/>
  <c r="AE331" i="2"/>
  <c r="AE335" i="2"/>
  <c r="AE339" i="2"/>
  <c r="O340" i="12"/>
  <c r="AE343" i="2"/>
  <c r="O344" i="12"/>
  <c r="AE347" i="2"/>
  <c r="AE351" i="2"/>
  <c r="N152" i="1"/>
  <c r="R152" i="1"/>
  <c r="Y31" i="2"/>
  <c r="Y41" i="2"/>
  <c r="Y48" i="2"/>
  <c r="Y51" i="2"/>
  <c r="N52" i="12"/>
  <c r="Y53" i="2"/>
  <c r="N54" i="12"/>
  <c r="Y64" i="2"/>
  <c r="Y65" i="2"/>
  <c r="Y67" i="2"/>
  <c r="N68" i="12"/>
  <c r="Y70" i="2"/>
  <c r="Y72" i="2"/>
  <c r="Y74" i="2"/>
  <c r="Y76" i="2"/>
  <c r="Y80" i="2"/>
  <c r="Y81" i="2"/>
  <c r="Y83" i="2"/>
  <c r="N84" i="12"/>
  <c r="Y88" i="2"/>
  <c r="Y115" i="2"/>
  <c r="Y119" i="2"/>
  <c r="Y123" i="2"/>
  <c r="Y125" i="2"/>
  <c r="Y127" i="2"/>
  <c r="Y136" i="2"/>
  <c r="Y140" i="2"/>
  <c r="N141" i="12"/>
  <c r="Y149" i="2"/>
  <c r="Y158" i="2"/>
  <c r="Y171" i="2"/>
  <c r="N172" i="12"/>
  <c r="Y175" i="2"/>
  <c r="Y186" i="2"/>
  <c r="Y190" i="2"/>
  <c r="Y202" i="2"/>
  <c r="N203" i="12"/>
  <c r="Y206" i="2"/>
  <c r="Y221" i="2"/>
  <c r="N222" i="12"/>
  <c r="Y225" i="2"/>
  <c r="Y229" i="2"/>
  <c r="N230" i="12"/>
  <c r="Y233" i="2"/>
  <c r="N234" i="12"/>
  <c r="Y243" i="2"/>
  <c r="Y261" i="2"/>
  <c r="Y277" i="2"/>
  <c r="N278" i="12"/>
  <c r="Y281" i="2"/>
  <c r="N282" i="12"/>
  <c r="Y283" i="2"/>
  <c r="Y285" i="2"/>
  <c r="Y289" i="2"/>
  <c r="N290" i="12"/>
  <c r="Y291" i="2"/>
  <c r="Y295" i="2"/>
  <c r="Y298" i="2"/>
  <c r="N299" i="12"/>
  <c r="Y299" i="2"/>
  <c r="Y300" i="2"/>
  <c r="Y302" i="2"/>
  <c r="N303" i="12"/>
  <c r="Y303" i="2"/>
  <c r="Y305" i="2"/>
  <c r="Y307" i="2"/>
  <c r="Y308" i="2"/>
  <c r="Y311" i="2"/>
  <c r="N312" i="12"/>
  <c r="Y314" i="2"/>
  <c r="Y315" i="2"/>
  <c r="Y316" i="2"/>
  <c r="N317" i="12"/>
  <c r="Y318" i="2"/>
  <c r="Y321" i="2"/>
  <c r="Y323" i="2"/>
  <c r="Y327" i="2"/>
  <c r="Y330" i="2"/>
  <c r="N331" i="12"/>
  <c r="Y331" i="2"/>
  <c r="Y332" i="2"/>
  <c r="Y334" i="2"/>
  <c r="N335" i="12"/>
  <c r="Y335" i="2"/>
  <c r="Y337" i="2"/>
  <c r="Y339" i="2"/>
  <c r="N340" i="12"/>
  <c r="Y340" i="2"/>
  <c r="Y343" i="2"/>
  <c r="Y346" i="2"/>
  <c r="N347" i="12"/>
  <c r="Y347" i="2"/>
  <c r="Y348" i="2"/>
  <c r="Y350" i="2"/>
  <c r="S31" i="2"/>
  <c r="M32" i="12"/>
  <c r="S41" i="2"/>
  <c r="S48" i="2"/>
  <c r="S50" i="2"/>
  <c r="S51" i="2"/>
  <c r="S53" i="2"/>
  <c r="S64" i="2"/>
  <c r="S65" i="2"/>
  <c r="M66" i="12"/>
  <c r="S67" i="2"/>
  <c r="M68" i="12"/>
  <c r="S68" i="2"/>
  <c r="S72" i="2"/>
  <c r="M73" i="12"/>
  <c r="S75" i="2"/>
  <c r="M76" i="12"/>
  <c r="S78" i="2"/>
  <c r="S80" i="2"/>
  <c r="S83" i="2"/>
  <c r="M84" i="12"/>
  <c r="S88" i="2"/>
  <c r="S111" i="2"/>
  <c r="S114" i="2"/>
  <c r="M115" i="12"/>
  <c r="S115" i="2"/>
  <c r="S116" i="2"/>
  <c r="S118" i="2"/>
  <c r="S121" i="2"/>
  <c r="S123" i="2"/>
  <c r="S127" i="2"/>
  <c r="S130" i="2"/>
  <c r="M131" i="12"/>
  <c r="S136" i="2"/>
  <c r="S137" i="2"/>
  <c r="S139" i="2"/>
  <c r="S140" i="2"/>
  <c r="S147" i="2"/>
  <c r="S149" i="2"/>
  <c r="S155" i="2"/>
  <c r="S158" i="2"/>
  <c r="M159" i="12"/>
  <c r="S171" i="2"/>
  <c r="M172" i="12"/>
  <c r="S175" i="2"/>
  <c r="S182" i="2"/>
  <c r="S187" i="2"/>
  <c r="M188" i="12"/>
  <c r="S190" i="2"/>
  <c r="S202" i="2"/>
  <c r="S203" i="2"/>
  <c r="S204" i="2"/>
  <c r="M205" i="12"/>
  <c r="S206" i="2"/>
  <c r="M207" i="12"/>
  <c r="S214" i="2"/>
  <c r="S215" i="2"/>
  <c r="S221" i="2"/>
  <c r="M222" i="12"/>
  <c r="S222" i="2"/>
  <c r="S225" i="2"/>
  <c r="S226" i="2"/>
  <c r="S227" i="2"/>
  <c r="S229" i="2"/>
  <c r="S230" i="2"/>
  <c r="S231" i="2"/>
  <c r="M232" i="12"/>
  <c r="S233" i="2"/>
  <c r="S240" i="2"/>
  <c r="M241" i="12"/>
  <c r="S243" i="2"/>
  <c r="S244" i="2"/>
  <c r="M245" i="12"/>
  <c r="S261" i="2"/>
  <c r="S279" i="2"/>
  <c r="M280" i="12"/>
  <c r="S280" i="2"/>
  <c r="S283" i="2"/>
  <c r="M284" i="12"/>
  <c r="S284" i="2"/>
  <c r="S285" i="2"/>
  <c r="S289" i="2"/>
  <c r="S291" i="2"/>
  <c r="S299" i="2"/>
  <c r="S301" i="2"/>
  <c r="M302" i="12"/>
  <c r="S305" i="2"/>
  <c r="M306" i="12"/>
  <c r="S307" i="2"/>
  <c r="S313" i="2"/>
  <c r="S315" i="2"/>
  <c r="M316" i="12"/>
  <c r="S317" i="2"/>
  <c r="S321" i="2"/>
  <c r="S323" i="2"/>
  <c r="S331" i="2"/>
  <c r="S333" i="2"/>
  <c r="M334" i="12"/>
  <c r="S337" i="2"/>
  <c r="S339" i="2"/>
  <c r="M340" i="12"/>
  <c r="S345" i="2"/>
  <c r="S347" i="2"/>
  <c r="S349" i="2"/>
  <c r="AQ31" i="2"/>
  <c r="AQ37" i="2"/>
  <c r="AQ41" i="2"/>
  <c r="AQ51" i="2"/>
  <c r="AQ52" i="2"/>
  <c r="AQ64" i="2"/>
  <c r="P65" i="12"/>
  <c r="AQ71" i="2"/>
  <c r="AQ72" i="2"/>
  <c r="AQ73" i="2"/>
  <c r="AQ75" i="2"/>
  <c r="AQ76" i="2"/>
  <c r="AQ78" i="2"/>
  <c r="P79" i="12"/>
  <c r="AQ80" i="2"/>
  <c r="P81" i="12"/>
  <c r="AQ81" i="2"/>
  <c r="AQ88" i="2"/>
  <c r="P89" i="12"/>
  <c r="AQ110" i="2"/>
  <c r="P111" i="12"/>
  <c r="AQ115" i="2"/>
  <c r="AQ118" i="2"/>
  <c r="P119" i="12"/>
  <c r="AQ119" i="2"/>
  <c r="AQ121" i="2"/>
  <c r="AQ123" i="2"/>
  <c r="AQ126" i="2"/>
  <c r="AQ129" i="2"/>
  <c r="P130" i="12"/>
  <c r="AQ136" i="2"/>
  <c r="AQ139" i="2"/>
  <c r="AQ140" i="2"/>
  <c r="AQ147" i="2"/>
  <c r="P148" i="12"/>
  <c r="AQ149" i="2"/>
  <c r="AQ155" i="2"/>
  <c r="AQ158" i="2"/>
  <c r="P159" i="12"/>
  <c r="AQ171" i="2"/>
  <c r="AQ175" i="2"/>
  <c r="AQ182" i="2"/>
  <c r="AQ183" i="2"/>
  <c r="AQ186" i="2"/>
  <c r="AQ190" i="2"/>
  <c r="AQ192" i="2"/>
  <c r="AQ195" i="2"/>
  <c r="P196" i="12"/>
  <c r="AQ202" i="2"/>
  <c r="AQ203" i="2"/>
  <c r="AQ204" i="2"/>
  <c r="AQ206" i="2"/>
  <c r="P207" i="12"/>
  <c r="AQ214" i="2"/>
  <c r="AQ215" i="2"/>
  <c r="AQ221" i="2"/>
  <c r="AQ222" i="2"/>
  <c r="AQ225" i="2"/>
  <c r="AQ226" i="2"/>
  <c r="AQ227" i="2"/>
  <c r="P228" i="12"/>
  <c r="AQ229" i="2"/>
  <c r="AQ230" i="2"/>
  <c r="AQ231" i="2"/>
  <c r="AQ233" i="2"/>
  <c r="AQ240" i="2"/>
  <c r="AQ243" i="2"/>
  <c r="AQ244" i="2"/>
  <c r="AQ245" i="2"/>
  <c r="AQ261" i="2"/>
  <c r="AQ279" i="2"/>
  <c r="P280" i="12"/>
  <c r="AQ282" i="2"/>
  <c r="P283" i="12"/>
  <c r="AQ283" i="2"/>
  <c r="AQ284" i="2"/>
  <c r="AQ287" i="2"/>
  <c r="P288" i="12"/>
  <c r="AQ291" i="2"/>
  <c r="P292" i="12"/>
  <c r="AQ295" i="2"/>
  <c r="AQ299" i="2"/>
  <c r="AQ303" i="2"/>
  <c r="P304" i="12"/>
  <c r="AQ307" i="2"/>
  <c r="AQ311" i="2"/>
  <c r="AQ315" i="2"/>
  <c r="AQ319" i="2"/>
  <c r="P320" i="12"/>
  <c r="AQ323" i="2"/>
  <c r="P324" i="12"/>
  <c r="AQ327" i="2"/>
  <c r="AQ331" i="2"/>
  <c r="AQ335" i="2"/>
  <c r="P336" i="12"/>
  <c r="AQ339" i="2"/>
  <c r="AQ343" i="2"/>
  <c r="AQ347" i="2"/>
  <c r="AQ351" i="2"/>
  <c r="P352" i="12"/>
  <c r="N766" i="1"/>
  <c r="F4" i="1"/>
  <c r="F5" i="1"/>
  <c r="F6" i="1"/>
  <c r="N765" i="1"/>
  <c r="P765" i="1"/>
  <c r="R764" i="1"/>
  <c r="N764" i="1"/>
  <c r="R763" i="1"/>
  <c r="N763" i="1"/>
  <c r="P763" i="1"/>
  <c r="R762" i="1"/>
  <c r="N762" i="1"/>
  <c r="R761" i="1"/>
  <c r="N761" i="1"/>
  <c r="P761" i="1"/>
  <c r="R760" i="1"/>
  <c r="N760" i="1"/>
  <c r="R759" i="1"/>
  <c r="N759" i="1"/>
  <c r="P759" i="1"/>
  <c r="R758" i="1"/>
  <c r="N758" i="1"/>
  <c r="R757" i="1"/>
  <c r="N757" i="1"/>
  <c r="P757" i="1"/>
  <c r="N756" i="1"/>
  <c r="R756" i="1"/>
  <c r="N755" i="1"/>
  <c r="R755" i="1"/>
  <c r="N754" i="1"/>
  <c r="R754" i="1"/>
  <c r="N753" i="1"/>
  <c r="R753" i="1"/>
  <c r="N752" i="1"/>
  <c r="R752" i="1"/>
  <c r="R751" i="1"/>
  <c r="N751" i="1"/>
  <c r="R750" i="1"/>
  <c r="N750" i="1"/>
  <c r="P750" i="1"/>
  <c r="R749" i="1"/>
  <c r="N749" i="1"/>
  <c r="R748" i="1"/>
  <c r="N748" i="1"/>
  <c r="P748" i="1"/>
  <c r="R747" i="1"/>
  <c r="N747" i="1"/>
  <c r="R745" i="1"/>
  <c r="N745" i="1"/>
  <c r="P745" i="1"/>
  <c r="R744" i="1"/>
  <c r="N744" i="1"/>
  <c r="R743" i="1"/>
  <c r="N743" i="1"/>
  <c r="P743" i="1"/>
  <c r="R742" i="1"/>
  <c r="N742" i="1"/>
  <c r="R741" i="1"/>
  <c r="N741" i="1"/>
  <c r="P741" i="1"/>
  <c r="N740" i="1"/>
  <c r="R740" i="1"/>
  <c r="N739" i="1"/>
  <c r="R739" i="1"/>
  <c r="N738" i="1"/>
  <c r="R738" i="1"/>
  <c r="N737" i="1"/>
  <c r="R737" i="1"/>
  <c r="R736" i="1"/>
  <c r="N736" i="1"/>
  <c r="N735" i="1"/>
  <c r="R735" i="1"/>
  <c r="N734" i="1"/>
  <c r="R734" i="1"/>
  <c r="N733" i="1"/>
  <c r="R733" i="1"/>
  <c r="N732" i="1"/>
  <c r="R732" i="1"/>
  <c r="N731" i="1"/>
  <c r="R731" i="1"/>
  <c r="N730" i="1"/>
  <c r="R730" i="1"/>
  <c r="N729" i="1"/>
  <c r="R729" i="1"/>
  <c r="N728" i="1"/>
  <c r="R728" i="1"/>
  <c r="N727" i="1"/>
  <c r="R727" i="1"/>
  <c r="N726" i="1"/>
  <c r="R726" i="1"/>
  <c r="N725" i="1"/>
  <c r="R725" i="1"/>
  <c r="R724" i="1"/>
  <c r="N724" i="1"/>
  <c r="R723" i="1"/>
  <c r="N723" i="1"/>
  <c r="N697" i="1"/>
  <c r="R697" i="1"/>
  <c r="N696" i="1"/>
  <c r="R696" i="1"/>
  <c r="N695" i="1"/>
  <c r="R695" i="1"/>
  <c r="N694" i="1"/>
  <c r="R694" i="1"/>
  <c r="N693" i="1"/>
  <c r="R693" i="1"/>
  <c r="N692" i="1"/>
  <c r="R692" i="1"/>
  <c r="N691" i="1"/>
  <c r="R691" i="1"/>
  <c r="N690" i="1"/>
  <c r="R690" i="1"/>
  <c r="N665" i="1"/>
  <c r="R665" i="1"/>
  <c r="N664" i="1"/>
  <c r="R664" i="1"/>
  <c r="N663" i="1"/>
  <c r="R663" i="1"/>
  <c r="N662" i="1"/>
  <c r="R662" i="1"/>
  <c r="N661" i="1"/>
  <c r="R661" i="1"/>
  <c r="N660" i="1"/>
  <c r="R660" i="1"/>
  <c r="N659" i="1"/>
  <c r="R659" i="1"/>
  <c r="N658" i="1"/>
  <c r="R658" i="1"/>
  <c r="N635" i="1"/>
  <c r="N634" i="1"/>
  <c r="N633" i="1"/>
  <c r="N632" i="1"/>
  <c r="N631" i="1"/>
  <c r="N630" i="1"/>
  <c r="N629" i="1"/>
  <c r="N628" i="1"/>
  <c r="N627" i="1"/>
  <c r="N626" i="1"/>
  <c r="P626" i="1"/>
  <c r="N623" i="1"/>
  <c r="R623" i="1"/>
  <c r="N621" i="1"/>
  <c r="R621" i="1"/>
  <c r="N620" i="1"/>
  <c r="P620" i="1"/>
  <c r="N619" i="1"/>
  <c r="N618" i="1"/>
  <c r="N617" i="1"/>
  <c r="N616" i="1"/>
  <c r="P616" i="1"/>
  <c r="R615" i="1"/>
  <c r="N615" i="1"/>
  <c r="N614" i="1"/>
  <c r="N613" i="1"/>
  <c r="P613" i="1"/>
  <c r="N612" i="1"/>
  <c r="N611" i="1"/>
  <c r="N610" i="1"/>
  <c r="R605" i="1"/>
  <c r="N605" i="1"/>
  <c r="N604" i="1"/>
  <c r="R604" i="1"/>
  <c r="N603" i="1"/>
  <c r="R603" i="1"/>
  <c r="N602" i="1"/>
  <c r="R602" i="1"/>
  <c r="N601" i="1"/>
  <c r="R601" i="1"/>
  <c r="N600" i="1"/>
  <c r="R600" i="1"/>
  <c r="R593" i="1"/>
  <c r="N593" i="1"/>
  <c r="R592" i="1"/>
  <c r="N592" i="1"/>
  <c r="N589" i="1"/>
  <c r="R589" i="1"/>
  <c r="N588" i="1"/>
  <c r="R588" i="1"/>
  <c r="N582" i="1"/>
  <c r="P582" i="1"/>
  <c r="N581" i="1"/>
  <c r="R581" i="1"/>
  <c r="N580" i="1"/>
  <c r="R580" i="1"/>
  <c r="N579" i="1"/>
  <c r="R579" i="1"/>
  <c r="N578" i="1"/>
  <c r="R578" i="1"/>
  <c r="N573" i="1"/>
  <c r="R573" i="1"/>
  <c r="N571" i="1"/>
  <c r="R571" i="1"/>
  <c r="N567" i="1"/>
  <c r="N561" i="1"/>
  <c r="P561" i="1"/>
  <c r="N560" i="1"/>
  <c r="R560" i="1"/>
  <c r="N558" i="1"/>
  <c r="R558" i="1"/>
  <c r="N557" i="1"/>
  <c r="R557" i="1"/>
  <c r="N546" i="1"/>
  <c r="R546" i="1"/>
  <c r="N543" i="1"/>
  <c r="R543" i="1"/>
  <c r="N539" i="1"/>
  <c r="P539" i="1"/>
  <c r="N538" i="1"/>
  <c r="R538" i="1"/>
  <c r="N537" i="1"/>
  <c r="R537" i="1"/>
  <c r="N533" i="1"/>
  <c r="R533" i="1"/>
  <c r="N532" i="1"/>
  <c r="R532" i="1"/>
  <c r="N529" i="1"/>
  <c r="N528" i="1"/>
  <c r="R528" i="1"/>
  <c r="N527" i="1"/>
  <c r="N520" i="1"/>
  <c r="R520" i="1"/>
  <c r="N519" i="1"/>
  <c r="R519" i="1"/>
  <c r="N518" i="1"/>
  <c r="R518" i="1"/>
  <c r="N443" i="1"/>
  <c r="P443" i="1"/>
  <c r="N442" i="1"/>
  <c r="N440" i="1"/>
  <c r="N439" i="1"/>
  <c r="N438" i="1"/>
  <c r="P438" i="1"/>
  <c r="N437" i="1"/>
  <c r="N420" i="1"/>
  <c r="N419" i="1"/>
  <c r="N418" i="1"/>
  <c r="N417" i="1"/>
  <c r="N416" i="1"/>
  <c r="N415" i="1"/>
  <c r="N414" i="1"/>
  <c r="N413" i="1"/>
  <c r="N412" i="1"/>
  <c r="N411" i="1"/>
  <c r="N261" i="1"/>
  <c r="R261" i="1"/>
  <c r="N199" i="1"/>
  <c r="R199" i="1"/>
  <c r="N198" i="1"/>
  <c r="R198" i="1"/>
  <c r="N197" i="1"/>
  <c r="R197" i="1"/>
  <c r="N196" i="1"/>
  <c r="R196" i="1"/>
  <c r="N187" i="1"/>
  <c r="N185" i="1"/>
  <c r="R171" i="1"/>
  <c r="N171" i="1"/>
  <c r="P171" i="1"/>
  <c r="R170" i="1"/>
  <c r="N170" i="1"/>
  <c r="N169" i="1"/>
  <c r="R169" i="1"/>
  <c r="N162" i="1"/>
  <c r="P162" i="1"/>
  <c r="N156" i="1"/>
  <c r="R156" i="1"/>
  <c r="N155" i="1"/>
  <c r="R155" i="1"/>
  <c r="N153" i="1"/>
  <c r="R153" i="1"/>
  <c r="N148" i="1"/>
  <c r="N147" i="1"/>
  <c r="N146" i="1"/>
  <c r="N145" i="1"/>
  <c r="P145" i="1"/>
  <c r="N138" i="1"/>
  <c r="R138" i="1"/>
  <c r="N135" i="1"/>
  <c r="N125" i="1"/>
  <c r="G4" i="1"/>
  <c r="G3" i="1"/>
  <c r="N509" i="1"/>
  <c r="R509" i="1"/>
  <c r="N507" i="1"/>
  <c r="R507" i="1"/>
  <c r="N505" i="1"/>
  <c r="R505" i="1"/>
  <c r="N504" i="1"/>
  <c r="R504" i="1"/>
  <c r="N503" i="1"/>
  <c r="R503" i="1"/>
  <c r="N502" i="1"/>
  <c r="R502" i="1"/>
  <c r="N497" i="1"/>
  <c r="R497" i="1"/>
  <c r="N496" i="1"/>
  <c r="R496" i="1"/>
  <c r="N493" i="1"/>
  <c r="R493" i="1"/>
  <c r="N492" i="1"/>
  <c r="R492" i="1"/>
  <c r="N491" i="1"/>
  <c r="R491" i="1"/>
  <c r="N490" i="1"/>
  <c r="R490" i="1"/>
  <c r="N484" i="1"/>
  <c r="R484" i="1"/>
  <c r="N483" i="1"/>
  <c r="R483" i="1"/>
  <c r="N482" i="1"/>
  <c r="R482" i="1"/>
  <c r="N481" i="1"/>
  <c r="R481" i="1"/>
  <c r="N480" i="1"/>
  <c r="R480" i="1"/>
  <c r="N474" i="1"/>
  <c r="R474" i="1"/>
  <c r="N473" i="1"/>
  <c r="R473" i="1"/>
  <c r="N472" i="1"/>
  <c r="R472" i="1"/>
  <c r="N471" i="1"/>
  <c r="R471" i="1"/>
  <c r="N470" i="1"/>
  <c r="R470" i="1"/>
  <c r="N467" i="1"/>
  <c r="R467" i="1"/>
  <c r="N466" i="1"/>
  <c r="R466" i="1"/>
  <c r="N465" i="1"/>
  <c r="R465" i="1"/>
  <c r="N464" i="1"/>
  <c r="R464" i="1"/>
  <c r="N463" i="1"/>
  <c r="R463" i="1"/>
  <c r="N462" i="1"/>
  <c r="R462" i="1"/>
  <c r="R11" i="1"/>
  <c r="R9" i="1"/>
  <c r="N8" i="1"/>
  <c r="R8" i="1"/>
  <c r="N7" i="1"/>
  <c r="R7" i="1"/>
  <c r="N6" i="1"/>
  <c r="R6" i="1"/>
  <c r="N4" i="1"/>
  <c r="R4" i="1"/>
  <c r="N3" i="1"/>
  <c r="R3" i="1"/>
  <c r="N501" i="1"/>
  <c r="R501" i="1"/>
  <c r="N500" i="1"/>
  <c r="R500" i="1"/>
  <c r="N499" i="1"/>
  <c r="R499" i="1"/>
  <c r="N498" i="1"/>
  <c r="R498" i="1"/>
  <c r="N469" i="1"/>
  <c r="R469" i="1"/>
  <c r="R461" i="1"/>
  <c r="N513" i="1"/>
  <c r="R513" i="1"/>
  <c r="N718" i="1"/>
  <c r="R718" i="1"/>
  <c r="N673" i="1"/>
  <c r="R673" i="1"/>
  <c r="N468" i="1"/>
  <c r="R468" i="1"/>
  <c r="AP695" i="3"/>
  <c r="AP694" i="3"/>
  <c r="AP693" i="3"/>
  <c r="AP692" i="3"/>
  <c r="AP691" i="3"/>
  <c r="AP690" i="3"/>
  <c r="AP689" i="3"/>
  <c r="AP688" i="3"/>
  <c r="AP687" i="3"/>
  <c r="AP686" i="3"/>
  <c r="AP685" i="3"/>
  <c r="AP684" i="3"/>
  <c r="AP683" i="3"/>
  <c r="AP682" i="3"/>
  <c r="AP681" i="3"/>
  <c r="AP680" i="3"/>
  <c r="AP679" i="3"/>
  <c r="AP678" i="3"/>
  <c r="AP677" i="3"/>
  <c r="AP676" i="3"/>
  <c r="AP675" i="3"/>
  <c r="AP674" i="3"/>
  <c r="AP673" i="3"/>
  <c r="AP672" i="3"/>
  <c r="AP671" i="3"/>
  <c r="AP670" i="3"/>
  <c r="AP669" i="3"/>
  <c r="AP668" i="3"/>
  <c r="AP667" i="3"/>
  <c r="AP666" i="3"/>
  <c r="AP665" i="3"/>
  <c r="AP664" i="3"/>
  <c r="AP663" i="3"/>
  <c r="AP662" i="3"/>
  <c r="AP661" i="3"/>
  <c r="AP660" i="3"/>
  <c r="AP659" i="3"/>
  <c r="AP658" i="3"/>
  <c r="AP657" i="3"/>
  <c r="AP656" i="3"/>
  <c r="AP653" i="3"/>
  <c r="AP652" i="3"/>
  <c r="AP651" i="3"/>
  <c r="AP650" i="3"/>
  <c r="AP649" i="3"/>
  <c r="AP648" i="3"/>
  <c r="AP647" i="3"/>
  <c r="AP646" i="3"/>
  <c r="AP645" i="3"/>
  <c r="AP644" i="3"/>
  <c r="AP643" i="3"/>
  <c r="AP642" i="3"/>
  <c r="AP641" i="3"/>
  <c r="AP640" i="3"/>
  <c r="AP639" i="3"/>
  <c r="AP638" i="3"/>
  <c r="AP637" i="3"/>
  <c r="AP636" i="3"/>
  <c r="AP633" i="3"/>
  <c r="AP632" i="3"/>
  <c r="AP631" i="3"/>
  <c r="AP630" i="3"/>
  <c r="AP629" i="3"/>
  <c r="AP628" i="3"/>
  <c r="AP627" i="3"/>
  <c r="AP626" i="3"/>
  <c r="AP625" i="3"/>
  <c r="AP624" i="3"/>
  <c r="AP623" i="3"/>
  <c r="AP622" i="3"/>
  <c r="AP621" i="3"/>
  <c r="AP620" i="3"/>
  <c r="AP619" i="3"/>
  <c r="AP618" i="3"/>
  <c r="AP617" i="3"/>
  <c r="AP616" i="3"/>
  <c r="AP615" i="3"/>
  <c r="AP614" i="3"/>
  <c r="AP613" i="3"/>
  <c r="AP612" i="3"/>
  <c r="AP603" i="3"/>
  <c r="AP602" i="3"/>
  <c r="AP601" i="3"/>
  <c r="AP600" i="3"/>
  <c r="AP599" i="3"/>
  <c r="AP598" i="3"/>
  <c r="AP597" i="3"/>
  <c r="AP596" i="3"/>
  <c r="AP595" i="3"/>
  <c r="AP594" i="3"/>
  <c r="AP593" i="3"/>
  <c r="AP592" i="3"/>
  <c r="AP591" i="3"/>
  <c r="AP590" i="3"/>
  <c r="AP589" i="3"/>
  <c r="AP588" i="3"/>
  <c r="AP587" i="3"/>
  <c r="AP586" i="3"/>
  <c r="AP583" i="3"/>
  <c r="AP582" i="3"/>
  <c r="AP543" i="3"/>
  <c r="AP542" i="3"/>
  <c r="AP541" i="3"/>
  <c r="AP540" i="3"/>
  <c r="AP539" i="3"/>
  <c r="AP538" i="3"/>
  <c r="AP537" i="3"/>
  <c r="AP536" i="3"/>
  <c r="AP535" i="3"/>
  <c r="AP534" i="3"/>
  <c r="AP533" i="3"/>
  <c r="AP532" i="3"/>
  <c r="AP531" i="3"/>
  <c r="AP530" i="3"/>
  <c r="AP529" i="3"/>
  <c r="AP528" i="3"/>
  <c r="AP527" i="3"/>
  <c r="AP526" i="3"/>
  <c r="AP525" i="3"/>
  <c r="AP524" i="3"/>
  <c r="AP523" i="3"/>
  <c r="AP522" i="3"/>
  <c r="AP521" i="3"/>
  <c r="AP520" i="3"/>
  <c r="AP519" i="3"/>
  <c r="AP518" i="3"/>
  <c r="AP517" i="3"/>
  <c r="AP516" i="3"/>
  <c r="AP515" i="3"/>
  <c r="AP514" i="3"/>
  <c r="AP513" i="3"/>
  <c r="AP512" i="3"/>
  <c r="AP511" i="3"/>
  <c r="AP510" i="3"/>
  <c r="AP509" i="3"/>
  <c r="AP508" i="3"/>
  <c r="AP507" i="3"/>
  <c r="AP506" i="3"/>
  <c r="AP505" i="3"/>
  <c r="AP504" i="3"/>
  <c r="AP501" i="3"/>
  <c r="AP500" i="3"/>
  <c r="AP499" i="3"/>
  <c r="AP498" i="3"/>
  <c r="AP497" i="3"/>
  <c r="AP496" i="3"/>
  <c r="AP495" i="3"/>
  <c r="AP494" i="3"/>
  <c r="AP493" i="3"/>
  <c r="AP492" i="3"/>
  <c r="AP491" i="3"/>
  <c r="AP490" i="3"/>
  <c r="AP489" i="3"/>
  <c r="AP488" i="3"/>
  <c r="AP487" i="3"/>
  <c r="AP486" i="3"/>
  <c r="AP485" i="3"/>
  <c r="AP484" i="3"/>
  <c r="AP481" i="3"/>
  <c r="AP480" i="3"/>
  <c r="AP479" i="3"/>
  <c r="AP478" i="3"/>
  <c r="AP477" i="3"/>
  <c r="AP476" i="3"/>
  <c r="AP475" i="3"/>
  <c r="AP474" i="3"/>
  <c r="AP473" i="3"/>
  <c r="AP472" i="3"/>
  <c r="AP471" i="3"/>
  <c r="AP470" i="3"/>
  <c r="AP469" i="3"/>
  <c r="AP468" i="3"/>
  <c r="AP467" i="3"/>
  <c r="AP466" i="3"/>
  <c r="AP465" i="3"/>
  <c r="AP464" i="3"/>
  <c r="AP463" i="3"/>
  <c r="AP462" i="3"/>
  <c r="AP461" i="3"/>
  <c r="AP460" i="3"/>
  <c r="AP447" i="3"/>
  <c r="AP446" i="3"/>
  <c r="AP445" i="3"/>
  <c r="AP444" i="3"/>
  <c r="AP443" i="3"/>
  <c r="AP442" i="3"/>
  <c r="AP441" i="3"/>
  <c r="AP440" i="3"/>
  <c r="AP439" i="3"/>
  <c r="AP438" i="3"/>
  <c r="AP437" i="3"/>
  <c r="AP436" i="3"/>
  <c r="AP435" i="3"/>
  <c r="AP434" i="3"/>
  <c r="AP433" i="3"/>
  <c r="AP432" i="3"/>
  <c r="AP431" i="3"/>
  <c r="AP430" i="3"/>
  <c r="AP429" i="3"/>
  <c r="AP428" i="3"/>
  <c r="AP427" i="3"/>
  <c r="AP426" i="3"/>
  <c r="AP425" i="3"/>
  <c r="AP424" i="3"/>
  <c r="AP423" i="3"/>
  <c r="AP422" i="3"/>
  <c r="AP417" i="3"/>
  <c r="AP416" i="3"/>
  <c r="AP415" i="3"/>
  <c r="AP414" i="3"/>
  <c r="AP413" i="3"/>
  <c r="AP412" i="3"/>
  <c r="AP411" i="3"/>
  <c r="AP410" i="3"/>
  <c r="AP409" i="3"/>
  <c r="AP408" i="3"/>
  <c r="AP407" i="3"/>
  <c r="AP406" i="3"/>
  <c r="AP401" i="3"/>
  <c r="AP400" i="3"/>
  <c r="AP395" i="3"/>
  <c r="AP394" i="3"/>
  <c r="AP393" i="3"/>
  <c r="AP392" i="3"/>
  <c r="AP391" i="3"/>
  <c r="AP390" i="3"/>
  <c r="AP389" i="3"/>
  <c r="AP388" i="3"/>
  <c r="AP387" i="3"/>
  <c r="AP386" i="3"/>
  <c r="AP385" i="3"/>
  <c r="AP384" i="3"/>
  <c r="AP383" i="3"/>
  <c r="AP382" i="3"/>
  <c r="AP381" i="3"/>
  <c r="AP380" i="3"/>
  <c r="AP379" i="3"/>
  <c r="AP378" i="3"/>
  <c r="AP373" i="3"/>
  <c r="AP372" i="3"/>
  <c r="AP371" i="3"/>
  <c r="AP370" i="3"/>
  <c r="AP369" i="3"/>
  <c r="AP368" i="3"/>
  <c r="AP363" i="3"/>
  <c r="AP362" i="3"/>
  <c r="AP361" i="3"/>
  <c r="AP360" i="3"/>
  <c r="AP355" i="3"/>
  <c r="AP354" i="3"/>
  <c r="AP353" i="3"/>
  <c r="AP352" i="3"/>
  <c r="AP351" i="3"/>
  <c r="AP350" i="3"/>
  <c r="AP347" i="3"/>
  <c r="AP346" i="3"/>
  <c r="AP345" i="3"/>
  <c r="AP344" i="3"/>
  <c r="AP343" i="3"/>
  <c r="AP342" i="3"/>
  <c r="AP341" i="3"/>
  <c r="AP340" i="3"/>
  <c r="AP339" i="3"/>
  <c r="AP338" i="3"/>
  <c r="AP337" i="3"/>
  <c r="AP336" i="3"/>
  <c r="AP325" i="3"/>
  <c r="AP324" i="3"/>
  <c r="AP321" i="3"/>
  <c r="AP320" i="3"/>
  <c r="AP319" i="3"/>
  <c r="AP318" i="3"/>
  <c r="AP317" i="3"/>
  <c r="AP316" i="3"/>
  <c r="AP315" i="3"/>
  <c r="AP314" i="3"/>
  <c r="AP313" i="3"/>
  <c r="AP312" i="3"/>
  <c r="AP303" i="3"/>
  <c r="AP302" i="3"/>
  <c r="AP301" i="3"/>
  <c r="AP300" i="3"/>
  <c r="AP299" i="3"/>
  <c r="AP298" i="3"/>
  <c r="AP297" i="3"/>
  <c r="AP296" i="3"/>
  <c r="AP295" i="3"/>
  <c r="AP294" i="3"/>
  <c r="AP293" i="3"/>
  <c r="AP292" i="3"/>
  <c r="AP283" i="3"/>
  <c r="AP282" i="3"/>
  <c r="AP281" i="3"/>
  <c r="AP280" i="3"/>
  <c r="AP279" i="3"/>
  <c r="AP278" i="3"/>
  <c r="AP277" i="3"/>
  <c r="AP276" i="3"/>
  <c r="AP275" i="3"/>
  <c r="AP274" i="3"/>
  <c r="AP263" i="3"/>
  <c r="AP262" i="3"/>
  <c r="AP261" i="3"/>
  <c r="AP260" i="3"/>
  <c r="AP259" i="3"/>
  <c r="AP258" i="3"/>
  <c r="AP257" i="3"/>
  <c r="AP256" i="3"/>
  <c r="AP255" i="3"/>
  <c r="AP254" i="3"/>
  <c r="AP249" i="3"/>
  <c r="AP248" i="3"/>
  <c r="AP247" i="3"/>
  <c r="AP246" i="3"/>
  <c r="AP245" i="3"/>
  <c r="AP244" i="3"/>
  <c r="AP243" i="3"/>
  <c r="AP242" i="3"/>
  <c r="AP241" i="3"/>
  <c r="AP240" i="3"/>
  <c r="AP239" i="3"/>
  <c r="AP238" i="3"/>
  <c r="AP215" i="3"/>
  <c r="AP214" i="3"/>
  <c r="AP211" i="3"/>
  <c r="AP210" i="3"/>
  <c r="AP209" i="3"/>
  <c r="AP208" i="3"/>
  <c r="AP207" i="3"/>
  <c r="AP206" i="3"/>
  <c r="AP205" i="3"/>
  <c r="AP204" i="3"/>
  <c r="AP203" i="3"/>
  <c r="AP202" i="3"/>
  <c r="AP201" i="3"/>
  <c r="AP200" i="3"/>
  <c r="AP199" i="3"/>
  <c r="AP198" i="3"/>
  <c r="AP197" i="3"/>
  <c r="AP196" i="3"/>
  <c r="AP195" i="3"/>
  <c r="AP194" i="3"/>
  <c r="AP193" i="3"/>
  <c r="AP192" i="3"/>
  <c r="AP191" i="3"/>
  <c r="AP190" i="3"/>
  <c r="AP189" i="3"/>
  <c r="AP188" i="3"/>
  <c r="AP187" i="3"/>
  <c r="AP186" i="3"/>
  <c r="AP185" i="3"/>
  <c r="AP184" i="3"/>
  <c r="AP183" i="3"/>
  <c r="AP182" i="3"/>
  <c r="AP181" i="3"/>
  <c r="AP180" i="3"/>
  <c r="AP179" i="3"/>
  <c r="AP178" i="3"/>
  <c r="AP177" i="3"/>
  <c r="AP176" i="3"/>
  <c r="AP175" i="3"/>
  <c r="AP174" i="3"/>
  <c r="AP173" i="3"/>
  <c r="AP172" i="3"/>
  <c r="AP171" i="3"/>
  <c r="AP170" i="3"/>
  <c r="AP169" i="3"/>
  <c r="AP168" i="3"/>
  <c r="AP167" i="3"/>
  <c r="AP166" i="3"/>
  <c r="AP165" i="3"/>
  <c r="AP164" i="3"/>
  <c r="AP163" i="3"/>
  <c r="AP162" i="3"/>
  <c r="AP161" i="3"/>
  <c r="AP160" i="3"/>
  <c r="AP119" i="3"/>
  <c r="AP118" i="3"/>
  <c r="AP117" i="3"/>
  <c r="AP116" i="3"/>
  <c r="AP115" i="3"/>
  <c r="AP114" i="3"/>
  <c r="AP113" i="3"/>
  <c r="AP112" i="3"/>
  <c r="AP111" i="3"/>
  <c r="AP110" i="3"/>
  <c r="AP109" i="3"/>
  <c r="AP108" i="3"/>
  <c r="AP107" i="3"/>
  <c r="AP106" i="3"/>
  <c r="AP105" i="3"/>
  <c r="AP104" i="3"/>
  <c r="AP103" i="3"/>
  <c r="AP102" i="3"/>
  <c r="AP101" i="3"/>
  <c r="AP100" i="3"/>
  <c r="AP83" i="3"/>
  <c r="AP82" i="3"/>
  <c r="AP81" i="3"/>
  <c r="AP80" i="3"/>
  <c r="AP79" i="3"/>
  <c r="AP78" i="3"/>
  <c r="AP67" i="3"/>
  <c r="AP66" i="3"/>
  <c r="AP65" i="3"/>
  <c r="AP64" i="3"/>
  <c r="AP63" i="3"/>
  <c r="AP62" i="3"/>
  <c r="AP61" i="3"/>
  <c r="AP60" i="3"/>
  <c r="AP59" i="3"/>
  <c r="AP58" i="3"/>
  <c r="AP57" i="3"/>
  <c r="AP56" i="3"/>
  <c r="AP49" i="3"/>
  <c r="AP48" i="3"/>
  <c r="AP47" i="3"/>
  <c r="AP46" i="3"/>
  <c r="AP45" i="3"/>
  <c r="AP44" i="3"/>
  <c r="AP43" i="3"/>
  <c r="AP42" i="3"/>
  <c r="AP41" i="3"/>
  <c r="AP40" i="3"/>
  <c r="AP39" i="3"/>
  <c r="AP38" i="3"/>
  <c r="AP37" i="3"/>
  <c r="AP36" i="3"/>
  <c r="AP35" i="3"/>
  <c r="AP34" i="3"/>
  <c r="AP33" i="3"/>
  <c r="AP32" i="3"/>
  <c r="AP31" i="3"/>
  <c r="AP30" i="3"/>
  <c r="AP29" i="3"/>
  <c r="AP28" i="3"/>
  <c r="AP27" i="3"/>
  <c r="AP26" i="3"/>
  <c r="AP25" i="3"/>
  <c r="AP24" i="3"/>
  <c r="AP23" i="3"/>
  <c r="AP22" i="3"/>
  <c r="AP21" i="3"/>
  <c r="AP20" i="3"/>
  <c r="AP19" i="3"/>
  <c r="AP18" i="3"/>
  <c r="AP17" i="3"/>
  <c r="AP16" i="3"/>
  <c r="AP15" i="3"/>
  <c r="AP14" i="3"/>
  <c r="AP13" i="3"/>
  <c r="AP12" i="3"/>
  <c r="AH695" i="3"/>
  <c r="AH694" i="3"/>
  <c r="AH693" i="3"/>
  <c r="AH692" i="3"/>
  <c r="AH691" i="3"/>
  <c r="AH690" i="3"/>
  <c r="AH689" i="3"/>
  <c r="AH688" i="3"/>
  <c r="AH687" i="3"/>
  <c r="AH686" i="3"/>
  <c r="AH685" i="3"/>
  <c r="AH684" i="3"/>
  <c r="AH683" i="3"/>
  <c r="AH682" i="3"/>
  <c r="AH681" i="3"/>
  <c r="AH680" i="3"/>
  <c r="AH679" i="3"/>
  <c r="AH678" i="3"/>
  <c r="AH677" i="3"/>
  <c r="AH676" i="3"/>
  <c r="AH675" i="3"/>
  <c r="AH674" i="3"/>
  <c r="AH673" i="3"/>
  <c r="AH672" i="3"/>
  <c r="AH671" i="3"/>
  <c r="AH670" i="3"/>
  <c r="AH669" i="3"/>
  <c r="AH668" i="3"/>
  <c r="AH667" i="3"/>
  <c r="AH666" i="3"/>
  <c r="AH665" i="3"/>
  <c r="AH664" i="3"/>
  <c r="AH663" i="3"/>
  <c r="AH662" i="3"/>
  <c r="AH661" i="3"/>
  <c r="AH660" i="3"/>
  <c r="AH659" i="3"/>
  <c r="AH658" i="3"/>
  <c r="AH657" i="3"/>
  <c r="AH656" i="3"/>
  <c r="AH653" i="3"/>
  <c r="AH652" i="3"/>
  <c r="AH651" i="3"/>
  <c r="AH650" i="3"/>
  <c r="AH649" i="3"/>
  <c r="AH648" i="3"/>
  <c r="AH647" i="3"/>
  <c r="AH646" i="3"/>
  <c r="AH645" i="3"/>
  <c r="AH644" i="3"/>
  <c r="AH643" i="3"/>
  <c r="AH642" i="3"/>
  <c r="AH641" i="3"/>
  <c r="AH640" i="3"/>
  <c r="AH639" i="3"/>
  <c r="AH638" i="3"/>
  <c r="AH637" i="3"/>
  <c r="AH636" i="3"/>
  <c r="AH633" i="3"/>
  <c r="AH632" i="3"/>
  <c r="AH631" i="3"/>
  <c r="AH630" i="3"/>
  <c r="AH629" i="3"/>
  <c r="AH628" i="3"/>
  <c r="AH627" i="3"/>
  <c r="AH626" i="3"/>
  <c r="AH625" i="3"/>
  <c r="AH624" i="3"/>
  <c r="AH623" i="3"/>
  <c r="AH622" i="3"/>
  <c r="AH621" i="3"/>
  <c r="AH620" i="3"/>
  <c r="AH619" i="3"/>
  <c r="AH618" i="3"/>
  <c r="AH617" i="3"/>
  <c r="AH616" i="3"/>
  <c r="AH615" i="3"/>
  <c r="AH614" i="3"/>
  <c r="AH613" i="3"/>
  <c r="AH612" i="3"/>
  <c r="AH603" i="3"/>
  <c r="AH602" i="3"/>
  <c r="AH601" i="3"/>
  <c r="AH600" i="3"/>
  <c r="AH599" i="3"/>
  <c r="AH598" i="3"/>
  <c r="AH597" i="3"/>
  <c r="AH596" i="3"/>
  <c r="AH595" i="3"/>
  <c r="AH594" i="3"/>
  <c r="AH593" i="3"/>
  <c r="AH592" i="3"/>
  <c r="AH591" i="3"/>
  <c r="AH590" i="3"/>
  <c r="AH589" i="3"/>
  <c r="AH588" i="3"/>
  <c r="AH587" i="3"/>
  <c r="AH586" i="3"/>
  <c r="AH583" i="3"/>
  <c r="AH582" i="3"/>
  <c r="AH543" i="3"/>
  <c r="AH542" i="3"/>
  <c r="AH541" i="3"/>
  <c r="AH540" i="3"/>
  <c r="AH539" i="3"/>
  <c r="AH538" i="3"/>
  <c r="AH537" i="3"/>
  <c r="AH536" i="3"/>
  <c r="AH535" i="3"/>
  <c r="AH534" i="3"/>
  <c r="AH533" i="3"/>
  <c r="AH532" i="3"/>
  <c r="AH531" i="3"/>
  <c r="AH530" i="3"/>
  <c r="AH529" i="3"/>
  <c r="AH528" i="3"/>
  <c r="AH527" i="3"/>
  <c r="AH526" i="3"/>
  <c r="AH525" i="3"/>
  <c r="AH524" i="3"/>
  <c r="AH523" i="3"/>
  <c r="AH522" i="3"/>
  <c r="AH521" i="3"/>
  <c r="AH520" i="3"/>
  <c r="AH519" i="3"/>
  <c r="AH518" i="3"/>
  <c r="AH517" i="3"/>
  <c r="AH516" i="3"/>
  <c r="AH515" i="3"/>
  <c r="AH514" i="3"/>
  <c r="AH513" i="3"/>
  <c r="AH512" i="3"/>
  <c r="AH511" i="3"/>
  <c r="AH510" i="3"/>
  <c r="AH509" i="3"/>
  <c r="AH508" i="3"/>
  <c r="AH507" i="3"/>
  <c r="AH506" i="3"/>
  <c r="AH505" i="3"/>
  <c r="AH504" i="3"/>
  <c r="AH501" i="3"/>
  <c r="AH500" i="3"/>
  <c r="AH499" i="3"/>
  <c r="AH498" i="3"/>
  <c r="AH497" i="3"/>
  <c r="AH496" i="3"/>
  <c r="AH495" i="3"/>
  <c r="AH494" i="3"/>
  <c r="AH493" i="3"/>
  <c r="AH492" i="3"/>
  <c r="AH491" i="3"/>
  <c r="AH490" i="3"/>
  <c r="AH489" i="3"/>
  <c r="AH488" i="3"/>
  <c r="AH487" i="3"/>
  <c r="AH486" i="3"/>
  <c r="AH485" i="3"/>
  <c r="AH484" i="3"/>
  <c r="AH481" i="3"/>
  <c r="AH480" i="3"/>
  <c r="AH479" i="3"/>
  <c r="AH478" i="3"/>
  <c r="AH477" i="3"/>
  <c r="AH476" i="3"/>
  <c r="AH475" i="3"/>
  <c r="AH474" i="3"/>
  <c r="AH473" i="3"/>
  <c r="AH472" i="3"/>
  <c r="AH471" i="3"/>
  <c r="AH470" i="3"/>
  <c r="AH469" i="3"/>
  <c r="AH468" i="3"/>
  <c r="AH467" i="3"/>
  <c r="AH466" i="3"/>
  <c r="AH465" i="3"/>
  <c r="AH464" i="3"/>
  <c r="AH463" i="3"/>
  <c r="AH462" i="3"/>
  <c r="AH461" i="3"/>
  <c r="AH460" i="3"/>
  <c r="AH455" i="3"/>
  <c r="AH454" i="3"/>
  <c r="AH441" i="3"/>
  <c r="AH440" i="3"/>
  <c r="AH439" i="3"/>
  <c r="AH438" i="3"/>
  <c r="AH437" i="3"/>
  <c r="AH436" i="3"/>
  <c r="AH435" i="3"/>
  <c r="AH434" i="3"/>
  <c r="AH433" i="3"/>
  <c r="AH432" i="3"/>
  <c r="AH431" i="3"/>
  <c r="AH430" i="3"/>
  <c r="AH429" i="3"/>
  <c r="AH428" i="3"/>
  <c r="AH427" i="3"/>
  <c r="AH426" i="3"/>
  <c r="AH425" i="3"/>
  <c r="AH424" i="3"/>
  <c r="AH423" i="3"/>
  <c r="AH422" i="3"/>
  <c r="AH417" i="3"/>
  <c r="AH416" i="3"/>
  <c r="AH415" i="3"/>
  <c r="AH414" i="3"/>
  <c r="AH413" i="3"/>
  <c r="AH412" i="3"/>
  <c r="AH411" i="3"/>
  <c r="AH410" i="3"/>
  <c r="AH409" i="3"/>
  <c r="AH408" i="3"/>
  <c r="AH407" i="3"/>
  <c r="AH406" i="3"/>
  <c r="AH401" i="3"/>
  <c r="AH400" i="3"/>
  <c r="AH395" i="3"/>
  <c r="AH394" i="3"/>
  <c r="AH393" i="3"/>
  <c r="AH392" i="3"/>
  <c r="AH391" i="3"/>
  <c r="AH390" i="3"/>
  <c r="AH389" i="3"/>
  <c r="AH388" i="3"/>
  <c r="AH387" i="3"/>
  <c r="AH386" i="3"/>
  <c r="AH385" i="3"/>
  <c r="AH384" i="3"/>
  <c r="AH383" i="3"/>
  <c r="AH382" i="3"/>
  <c r="AH381" i="3"/>
  <c r="AH380" i="3"/>
  <c r="AH379" i="3"/>
  <c r="AH378" i="3"/>
  <c r="AH373" i="3"/>
  <c r="AH372" i="3"/>
  <c r="AH371" i="3"/>
  <c r="AH370" i="3"/>
  <c r="AH369" i="3"/>
  <c r="AH368" i="3"/>
  <c r="AH363" i="3"/>
  <c r="AH362" i="3"/>
  <c r="AH361" i="3"/>
  <c r="AH360" i="3"/>
  <c r="AH355" i="3"/>
  <c r="AH354" i="3"/>
  <c r="AH353" i="3"/>
  <c r="AH352" i="3"/>
  <c r="AH351" i="3"/>
  <c r="AH350" i="3"/>
  <c r="AH347" i="3"/>
  <c r="AH346" i="3"/>
  <c r="AH345" i="3"/>
  <c r="AH344" i="3"/>
  <c r="AH343" i="3"/>
  <c r="AH342" i="3"/>
  <c r="AH341" i="3"/>
  <c r="AH340" i="3"/>
  <c r="AH339" i="3"/>
  <c r="AH338" i="3"/>
  <c r="AH337" i="3"/>
  <c r="AH336" i="3"/>
  <c r="AH325" i="3"/>
  <c r="AH324" i="3"/>
  <c r="AH321" i="3"/>
  <c r="AH320" i="3"/>
  <c r="AH319" i="3"/>
  <c r="AH318" i="3"/>
  <c r="AH317" i="3"/>
  <c r="AH316" i="3"/>
  <c r="AH315" i="3"/>
  <c r="AH314" i="3"/>
  <c r="AH311" i="3"/>
  <c r="AH310" i="3"/>
  <c r="AH309" i="3"/>
  <c r="AH308" i="3"/>
  <c r="AH307" i="3"/>
  <c r="AH306" i="3"/>
  <c r="AH305" i="3"/>
  <c r="AH304" i="3"/>
  <c r="AH303" i="3"/>
  <c r="AH302" i="3"/>
  <c r="AH301" i="3"/>
  <c r="AH300" i="3"/>
  <c r="AH299" i="3"/>
  <c r="AH298" i="3"/>
  <c r="AH297" i="3"/>
  <c r="AH296" i="3"/>
  <c r="AH295" i="3"/>
  <c r="AH294" i="3"/>
  <c r="AH293" i="3"/>
  <c r="AH292" i="3"/>
  <c r="AH283" i="3"/>
  <c r="AH282" i="3"/>
  <c r="AH281" i="3"/>
  <c r="AH280" i="3"/>
  <c r="AH279" i="3"/>
  <c r="AH278" i="3"/>
  <c r="AH277" i="3"/>
  <c r="AH276" i="3"/>
  <c r="AH275" i="3"/>
  <c r="AH274" i="3"/>
  <c r="AH263" i="3"/>
  <c r="AH262" i="3"/>
  <c r="AH261" i="3"/>
  <c r="AH260" i="3"/>
  <c r="AH259" i="3"/>
  <c r="AH258" i="3"/>
  <c r="AH257" i="3"/>
  <c r="AH256" i="3"/>
  <c r="AH255" i="3"/>
  <c r="AH254" i="3"/>
  <c r="AH253" i="3"/>
  <c r="AH252" i="3"/>
  <c r="AH243" i="3"/>
  <c r="AH242" i="3"/>
  <c r="AH237" i="3"/>
  <c r="AH236" i="3"/>
  <c r="AH235" i="3"/>
  <c r="AH234" i="3"/>
  <c r="AH233" i="3"/>
  <c r="AH232" i="3"/>
  <c r="AH231" i="3"/>
  <c r="AH230" i="3"/>
  <c r="AH229" i="3"/>
  <c r="AH228" i="3"/>
  <c r="AH227" i="3"/>
  <c r="AH226" i="3"/>
  <c r="AH225" i="3"/>
  <c r="AH224" i="3"/>
  <c r="AH223" i="3"/>
  <c r="AH222" i="3"/>
  <c r="AH221" i="3"/>
  <c r="AH220" i="3"/>
  <c r="AH219" i="3"/>
  <c r="AH218" i="3"/>
  <c r="AH217" i="3"/>
  <c r="AH216" i="3"/>
  <c r="AH215" i="3"/>
  <c r="AH214" i="3"/>
  <c r="AH209" i="3"/>
  <c r="AH208" i="3"/>
  <c r="AH207" i="3"/>
  <c r="AH206" i="3"/>
  <c r="AH205" i="3"/>
  <c r="AH204" i="3"/>
  <c r="AH203" i="3"/>
  <c r="AH202" i="3"/>
  <c r="AH201" i="3"/>
  <c r="AH200" i="3"/>
  <c r="AH199" i="3"/>
  <c r="AH198" i="3"/>
  <c r="AH197" i="3"/>
  <c r="AH196" i="3"/>
  <c r="AH195" i="3"/>
  <c r="AH194" i="3"/>
  <c r="AH193" i="3"/>
  <c r="AH192" i="3"/>
  <c r="AH191" i="3"/>
  <c r="AH190" i="3"/>
  <c r="AH189" i="3"/>
  <c r="AH188" i="3"/>
  <c r="AH187" i="3"/>
  <c r="AH186" i="3"/>
  <c r="AH185" i="3"/>
  <c r="AH184" i="3"/>
  <c r="AH183" i="3"/>
  <c r="AH182" i="3"/>
  <c r="AH181" i="3"/>
  <c r="AH180" i="3"/>
  <c r="AH179" i="3"/>
  <c r="AH178" i="3"/>
  <c r="AH177" i="3"/>
  <c r="AH176" i="3"/>
  <c r="AH175" i="3"/>
  <c r="AH174" i="3"/>
  <c r="AH173" i="3"/>
  <c r="AH172" i="3"/>
  <c r="AH171" i="3"/>
  <c r="AH170" i="3"/>
  <c r="AH169" i="3"/>
  <c r="AH168" i="3"/>
  <c r="AH167" i="3"/>
  <c r="AH166" i="3"/>
  <c r="AH165" i="3"/>
  <c r="AH164" i="3"/>
  <c r="AH163" i="3"/>
  <c r="AH162" i="3"/>
  <c r="AH161" i="3"/>
  <c r="AH160" i="3"/>
  <c r="AH119" i="3"/>
  <c r="AH118" i="3"/>
  <c r="AH117" i="3"/>
  <c r="AH116" i="3"/>
  <c r="AH115" i="3"/>
  <c r="AH114" i="3"/>
  <c r="AH113" i="3"/>
  <c r="AH112" i="3"/>
  <c r="AH111" i="3"/>
  <c r="AH110" i="3"/>
  <c r="AH109" i="3"/>
  <c r="AH108" i="3"/>
  <c r="AH107" i="3"/>
  <c r="AH106" i="3"/>
  <c r="AH105" i="3"/>
  <c r="AH104" i="3"/>
  <c r="AH103" i="3"/>
  <c r="AH102" i="3"/>
  <c r="AH101" i="3"/>
  <c r="AH100" i="3"/>
  <c r="AH93" i="3"/>
  <c r="AH92" i="3"/>
  <c r="AH83" i="3"/>
  <c r="AH82" i="3"/>
  <c r="AH81" i="3"/>
  <c r="AH80" i="3"/>
  <c r="AH79" i="3"/>
  <c r="AH78" i="3"/>
  <c r="AH67" i="3"/>
  <c r="AH66" i="3"/>
  <c r="AH65" i="3"/>
  <c r="AH64" i="3"/>
  <c r="AH63" i="3"/>
  <c r="AH62" i="3"/>
  <c r="AH61" i="3"/>
  <c r="AH60" i="3"/>
  <c r="AH59" i="3"/>
  <c r="AH58" i="3"/>
  <c r="AH57" i="3"/>
  <c r="AH56" i="3"/>
  <c r="AH49" i="3"/>
  <c r="AH48" i="3"/>
  <c r="AH47" i="3"/>
  <c r="AH46" i="3"/>
  <c r="AH45" i="3"/>
  <c r="AH44" i="3"/>
  <c r="AH43" i="3"/>
  <c r="AH42" i="3"/>
  <c r="AH41" i="3"/>
  <c r="AH40" i="3"/>
  <c r="AH39" i="3"/>
  <c r="AH38" i="3"/>
  <c r="AH37" i="3"/>
  <c r="AH36" i="3"/>
  <c r="AH35" i="3"/>
  <c r="AH34" i="3"/>
  <c r="AH33" i="3"/>
  <c r="AH32" i="3"/>
  <c r="AH31" i="3"/>
  <c r="AH30" i="3"/>
  <c r="AH29" i="3"/>
  <c r="AH28" i="3"/>
  <c r="AH27" i="3"/>
  <c r="AH26" i="3"/>
  <c r="AH25" i="3"/>
  <c r="AH24" i="3"/>
  <c r="AH23" i="3"/>
  <c r="AH22" i="3"/>
  <c r="AH21" i="3"/>
  <c r="AH20" i="3"/>
  <c r="AH19" i="3"/>
  <c r="AH18" i="3"/>
  <c r="AH17" i="3"/>
  <c r="AH16" i="3"/>
  <c r="AH15" i="3"/>
  <c r="AH14" i="3"/>
  <c r="AH13" i="3"/>
  <c r="AH12" i="3"/>
  <c r="Z603" i="3"/>
  <c r="Z602" i="3"/>
  <c r="Z601" i="3"/>
  <c r="Z600" i="3"/>
  <c r="Z599" i="3"/>
  <c r="Z598" i="3"/>
  <c r="Z597" i="3"/>
  <c r="Z596" i="3"/>
  <c r="Z595" i="3"/>
  <c r="Z594" i="3"/>
  <c r="Z593" i="3"/>
  <c r="Z592" i="3"/>
  <c r="Z591" i="3"/>
  <c r="Z590" i="3"/>
  <c r="Z589" i="3"/>
  <c r="Z588" i="3"/>
  <c r="Z587" i="3"/>
  <c r="Z586" i="3"/>
  <c r="Z585" i="3"/>
  <c r="Z584" i="3"/>
  <c r="Z583" i="3"/>
  <c r="Z582" i="3"/>
  <c r="Z447" i="3"/>
  <c r="Z446" i="3"/>
  <c r="Z445" i="3"/>
  <c r="Z444" i="3"/>
  <c r="Z443" i="3"/>
  <c r="Z442" i="3"/>
  <c r="Z441" i="3"/>
  <c r="Z440" i="3"/>
  <c r="Z439" i="3"/>
  <c r="Z438" i="3"/>
  <c r="Z437" i="3"/>
  <c r="Z436" i="3"/>
  <c r="Z435" i="3"/>
  <c r="Z434" i="3"/>
  <c r="Z433" i="3"/>
  <c r="Z432" i="3"/>
  <c r="Z431" i="3"/>
  <c r="Z430" i="3"/>
  <c r="Z429" i="3"/>
  <c r="Z428" i="3"/>
  <c r="Z427" i="3"/>
  <c r="Z426" i="3"/>
  <c r="Z425" i="3"/>
  <c r="Z424" i="3"/>
  <c r="Z423" i="3"/>
  <c r="Z422" i="3"/>
  <c r="Z417" i="3"/>
  <c r="Z416" i="3"/>
  <c r="Z415" i="3"/>
  <c r="Z414" i="3"/>
  <c r="Z413" i="3"/>
  <c r="Z412" i="3"/>
  <c r="Z411" i="3"/>
  <c r="Z410" i="3"/>
  <c r="Z409" i="3"/>
  <c r="Z408" i="3"/>
  <c r="Z407" i="3"/>
  <c r="Z406" i="3"/>
  <c r="Z395" i="3"/>
  <c r="Z394" i="3"/>
  <c r="Z393" i="3"/>
  <c r="Z392" i="3"/>
  <c r="Z391" i="3"/>
  <c r="Z390" i="3"/>
  <c r="Z389" i="3"/>
  <c r="Z388" i="3"/>
  <c r="Z387" i="3"/>
  <c r="Z386" i="3"/>
  <c r="Z385" i="3"/>
  <c r="Z384" i="3"/>
  <c r="Z383" i="3"/>
  <c r="Z382" i="3"/>
  <c r="Z381" i="3"/>
  <c r="Z380" i="3"/>
  <c r="Z379" i="3"/>
  <c r="Z378" i="3"/>
  <c r="Z377" i="3"/>
  <c r="Z376" i="3"/>
  <c r="Z375" i="3"/>
  <c r="Z374" i="3"/>
  <c r="Z373" i="3"/>
  <c r="Z372" i="3"/>
  <c r="Z371" i="3"/>
  <c r="Z370" i="3"/>
  <c r="Z369" i="3"/>
  <c r="Z368" i="3"/>
  <c r="Z363" i="3"/>
  <c r="Z362" i="3"/>
  <c r="Z361" i="3"/>
  <c r="Z360" i="3"/>
  <c r="Z355" i="3"/>
  <c r="Z354" i="3"/>
  <c r="Z353" i="3"/>
  <c r="Z352" i="3"/>
  <c r="Z351" i="3"/>
  <c r="Z350" i="3"/>
  <c r="Z349" i="3"/>
  <c r="Z348" i="3"/>
  <c r="Z347" i="3"/>
  <c r="Z346" i="3"/>
  <c r="Z345" i="3"/>
  <c r="Z344" i="3"/>
  <c r="Z341" i="3"/>
  <c r="Z340" i="3"/>
  <c r="Z339" i="3"/>
  <c r="Z338" i="3"/>
  <c r="Z337" i="3"/>
  <c r="Z336" i="3"/>
  <c r="Z335" i="3"/>
  <c r="Z334" i="3"/>
  <c r="Z333" i="3"/>
  <c r="Z332" i="3"/>
  <c r="Z331" i="3"/>
  <c r="Z330" i="3"/>
  <c r="Z329" i="3"/>
  <c r="Z328" i="3"/>
  <c r="Z327" i="3"/>
  <c r="Z326" i="3"/>
  <c r="Z325" i="3"/>
  <c r="Z324" i="3"/>
  <c r="Z321" i="3"/>
  <c r="Z320" i="3"/>
  <c r="Z319" i="3"/>
  <c r="Z318" i="3"/>
  <c r="Z317" i="3"/>
  <c r="Z316" i="3"/>
  <c r="Z315" i="3"/>
  <c r="Z314" i="3"/>
  <c r="Z313" i="3"/>
  <c r="Z312" i="3"/>
  <c r="Z303" i="3"/>
  <c r="Z302" i="3"/>
  <c r="Z301" i="3"/>
  <c r="Z300" i="3"/>
  <c r="Z299" i="3"/>
  <c r="Z298" i="3"/>
  <c r="Z297" i="3"/>
  <c r="Z296" i="3"/>
  <c r="Z295" i="3"/>
  <c r="Z294" i="3"/>
  <c r="Z293" i="3"/>
  <c r="Z292" i="3"/>
  <c r="Z283" i="3"/>
  <c r="Z282" i="3"/>
  <c r="Z281" i="3"/>
  <c r="Z280" i="3"/>
  <c r="Z279" i="3"/>
  <c r="Z278" i="3"/>
  <c r="Z277" i="3"/>
  <c r="Z276" i="3"/>
  <c r="Z275" i="3"/>
  <c r="Z274" i="3"/>
  <c r="Z263" i="3"/>
  <c r="Z262" i="3"/>
  <c r="Z261" i="3"/>
  <c r="Z260" i="3"/>
  <c r="Z259" i="3"/>
  <c r="Z258" i="3"/>
  <c r="Z257" i="3"/>
  <c r="Z256" i="3"/>
  <c r="Z255" i="3"/>
  <c r="Z254" i="3"/>
  <c r="Z249" i="3"/>
  <c r="Z248" i="3"/>
  <c r="Z247" i="3"/>
  <c r="Z246" i="3"/>
  <c r="Z245" i="3"/>
  <c r="Z244" i="3"/>
  <c r="Z243" i="3"/>
  <c r="Z242" i="3"/>
  <c r="Z241" i="3"/>
  <c r="Z240" i="3"/>
  <c r="Z239" i="3"/>
  <c r="Z238" i="3"/>
  <c r="Z215" i="3"/>
  <c r="Z214"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4" i="3"/>
  <c r="Z173" i="3"/>
  <c r="Z172" i="3"/>
  <c r="Z171" i="3"/>
  <c r="Z170" i="3"/>
  <c r="Z169" i="3"/>
  <c r="Z168" i="3"/>
  <c r="Z167" i="3"/>
  <c r="Z166" i="3"/>
  <c r="Z165" i="3"/>
  <c r="Z164" i="3"/>
  <c r="Z163" i="3"/>
  <c r="Z162" i="3"/>
  <c r="Z161" i="3"/>
  <c r="Z160" i="3"/>
  <c r="Z119" i="3"/>
  <c r="Z118" i="3"/>
  <c r="Z117" i="3"/>
  <c r="Z116" i="3"/>
  <c r="Z115" i="3"/>
  <c r="Z114" i="3"/>
  <c r="Z113" i="3"/>
  <c r="Z112" i="3"/>
  <c r="Z111" i="3"/>
  <c r="Z110" i="3"/>
  <c r="Z109" i="3"/>
  <c r="Z108" i="3"/>
  <c r="Z107" i="3"/>
  <c r="Z106" i="3"/>
  <c r="Z105" i="3"/>
  <c r="Z104" i="3"/>
  <c r="Z103" i="3"/>
  <c r="Z102" i="3"/>
  <c r="Z101" i="3"/>
  <c r="Z100" i="3"/>
  <c r="Z83" i="3"/>
  <c r="Z82" i="3"/>
  <c r="Z81" i="3"/>
  <c r="Z80" i="3"/>
  <c r="Z79" i="3"/>
  <c r="Z78" i="3"/>
  <c r="Z67" i="3"/>
  <c r="Z66" i="3"/>
  <c r="Z65" i="3"/>
  <c r="Z64" i="3"/>
  <c r="Z63" i="3"/>
  <c r="Z62" i="3"/>
  <c r="Z61" i="3"/>
  <c r="Z60" i="3"/>
  <c r="Z59" i="3"/>
  <c r="Z58" i="3"/>
  <c r="Z57" i="3"/>
  <c r="Z56"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3" i="3"/>
  <c r="R652" i="3"/>
  <c r="R651" i="3"/>
  <c r="R650" i="3"/>
  <c r="R649" i="3"/>
  <c r="R648" i="3"/>
  <c r="R647" i="3"/>
  <c r="R646" i="3"/>
  <c r="R645" i="3"/>
  <c r="R644" i="3"/>
  <c r="R643" i="3"/>
  <c r="R642" i="3"/>
  <c r="R641" i="3"/>
  <c r="R640" i="3"/>
  <c r="R639" i="3"/>
  <c r="R638" i="3"/>
  <c r="R637" i="3"/>
  <c r="R636" i="3"/>
  <c r="R633" i="3"/>
  <c r="R632" i="3"/>
  <c r="R631" i="3"/>
  <c r="R630" i="3"/>
  <c r="R629" i="3"/>
  <c r="R628" i="3"/>
  <c r="R627" i="3"/>
  <c r="R626" i="3"/>
  <c r="R625" i="3"/>
  <c r="R624" i="3"/>
  <c r="R623" i="3"/>
  <c r="R622" i="3"/>
  <c r="R621" i="3"/>
  <c r="R620" i="3"/>
  <c r="R619" i="3"/>
  <c r="R618" i="3"/>
  <c r="R617" i="3"/>
  <c r="R616" i="3"/>
  <c r="R615" i="3"/>
  <c r="R614" i="3"/>
  <c r="R613" i="3"/>
  <c r="R612"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63" i="3"/>
  <c r="R562"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1" i="3"/>
  <c r="R500" i="3"/>
  <c r="R499" i="3"/>
  <c r="R498" i="3"/>
  <c r="R497" i="3"/>
  <c r="R496" i="3"/>
  <c r="R495" i="3"/>
  <c r="R494" i="3"/>
  <c r="R493" i="3"/>
  <c r="R492" i="3"/>
  <c r="R491" i="3"/>
  <c r="R490" i="3"/>
  <c r="R489" i="3"/>
  <c r="R488" i="3"/>
  <c r="R487" i="3"/>
  <c r="R486" i="3"/>
  <c r="R485" i="3"/>
  <c r="R484" i="3"/>
  <c r="R481" i="3"/>
  <c r="R480" i="3"/>
  <c r="R479" i="3"/>
  <c r="R478" i="3"/>
  <c r="R477" i="3"/>
  <c r="R476" i="3"/>
  <c r="R475" i="3"/>
  <c r="R474" i="3"/>
  <c r="R473" i="3"/>
  <c r="R472" i="3"/>
  <c r="R471" i="3"/>
  <c r="R470" i="3"/>
  <c r="R469" i="3"/>
  <c r="R468" i="3"/>
  <c r="R467" i="3"/>
  <c r="R466" i="3"/>
  <c r="R465" i="3"/>
  <c r="R464" i="3"/>
  <c r="R463" i="3"/>
  <c r="R462" i="3"/>
  <c r="R461" i="3"/>
  <c r="R460" i="3"/>
  <c r="R449" i="3"/>
  <c r="R448"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1" i="3"/>
  <c r="R400"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3" i="3"/>
  <c r="R362" i="3"/>
  <c r="R361" i="3"/>
  <c r="R360" i="3"/>
  <c r="R355" i="3"/>
  <c r="R354" i="3"/>
  <c r="R353" i="3"/>
  <c r="R352" i="3"/>
  <c r="R351" i="3"/>
  <c r="R350" i="3"/>
  <c r="R347" i="3"/>
  <c r="R346" i="3"/>
  <c r="R345" i="3"/>
  <c r="R344" i="3"/>
  <c r="R343" i="3"/>
  <c r="R342" i="3"/>
  <c r="R341" i="3"/>
  <c r="R340" i="3"/>
  <c r="R339" i="3"/>
  <c r="R338" i="3"/>
  <c r="R337" i="3"/>
  <c r="R336" i="3"/>
  <c r="R335" i="3"/>
  <c r="R334" i="3"/>
  <c r="R333" i="3"/>
  <c r="R332" i="3"/>
  <c r="R331" i="3"/>
  <c r="R330" i="3"/>
  <c r="R329" i="3"/>
  <c r="R328" i="3"/>
  <c r="R327" i="3"/>
  <c r="R326" i="3"/>
  <c r="R325" i="3"/>
  <c r="R324"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83" i="3"/>
  <c r="R282" i="3"/>
  <c r="R281" i="3"/>
  <c r="R280" i="3"/>
  <c r="R279" i="3"/>
  <c r="R278" i="3"/>
  <c r="R277" i="3"/>
  <c r="R276" i="3"/>
  <c r="R275" i="3"/>
  <c r="R274" i="3"/>
  <c r="R263" i="3"/>
  <c r="R262" i="3"/>
  <c r="R261" i="3"/>
  <c r="R260" i="3"/>
  <c r="R259" i="3"/>
  <c r="R258" i="3"/>
  <c r="R257" i="3"/>
  <c r="R256" i="3"/>
  <c r="R255" i="3"/>
  <c r="R254" i="3"/>
  <c r="R251" i="3"/>
  <c r="R250" i="3"/>
  <c r="R249" i="3"/>
  <c r="R248" i="3"/>
  <c r="R247" i="3"/>
  <c r="R246" i="3"/>
  <c r="R245" i="3"/>
  <c r="R244" i="3"/>
  <c r="R243" i="3"/>
  <c r="R242" i="3"/>
  <c r="R241" i="3"/>
  <c r="R240" i="3"/>
  <c r="R239" i="3"/>
  <c r="R238"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19" i="3"/>
  <c r="R118" i="3"/>
  <c r="R117" i="3"/>
  <c r="R116" i="3"/>
  <c r="R115" i="3"/>
  <c r="R114" i="3"/>
  <c r="R113" i="3"/>
  <c r="R112" i="3"/>
  <c r="R111" i="3"/>
  <c r="R110" i="3"/>
  <c r="R109" i="3"/>
  <c r="R108" i="3"/>
  <c r="R107" i="3"/>
  <c r="R106" i="3"/>
  <c r="R105" i="3"/>
  <c r="R104" i="3"/>
  <c r="R103" i="3"/>
  <c r="R102" i="3"/>
  <c r="R101" i="3"/>
  <c r="R100" i="3"/>
  <c r="R83" i="3"/>
  <c r="R82" i="3"/>
  <c r="R81" i="3"/>
  <c r="R80" i="3"/>
  <c r="R79" i="3"/>
  <c r="R78" i="3"/>
  <c r="R67" i="3"/>
  <c r="R66" i="3"/>
  <c r="R65" i="3"/>
  <c r="R64" i="3"/>
  <c r="R63" i="3"/>
  <c r="R62" i="3"/>
  <c r="R61" i="3"/>
  <c r="R60" i="3"/>
  <c r="R59" i="3"/>
  <c r="R58" i="3"/>
  <c r="R57" i="3"/>
  <c r="R56"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AN695" i="3"/>
  <c r="AN693" i="3"/>
  <c r="AN691" i="3"/>
  <c r="AN689" i="3"/>
  <c r="AN687" i="3"/>
  <c r="AN685" i="3"/>
  <c r="AN683" i="3"/>
  <c r="AN681" i="3"/>
  <c r="AN679" i="3"/>
  <c r="AN677" i="3"/>
  <c r="AN675" i="3"/>
  <c r="AN673" i="3"/>
  <c r="AN671" i="3"/>
  <c r="AN669" i="3"/>
  <c r="AN667" i="3"/>
  <c r="AN665" i="3"/>
  <c r="AN663" i="3"/>
  <c r="AN661" i="3"/>
  <c r="AN659" i="3"/>
  <c r="AN657" i="3"/>
  <c r="AN653" i="3"/>
  <c r="AN651" i="3"/>
  <c r="AN649" i="3"/>
  <c r="AN647" i="3"/>
  <c r="AN645" i="3"/>
  <c r="AN643" i="3"/>
  <c r="AN641" i="3"/>
  <c r="AN639" i="3"/>
  <c r="AN637" i="3"/>
  <c r="AN633" i="3"/>
  <c r="AN631" i="3"/>
  <c r="AN629" i="3"/>
  <c r="AN627" i="3"/>
  <c r="AN625" i="3"/>
  <c r="AN623" i="3"/>
  <c r="AN621" i="3"/>
  <c r="AN619" i="3"/>
  <c r="AN617" i="3"/>
  <c r="AN615" i="3"/>
  <c r="AN613" i="3"/>
  <c r="AN603" i="3"/>
  <c r="AN601" i="3"/>
  <c r="AN599" i="3"/>
  <c r="AN597" i="3"/>
  <c r="AN595" i="3"/>
  <c r="AN593" i="3"/>
  <c r="AN591" i="3"/>
  <c r="AN589" i="3"/>
  <c r="AN587" i="3"/>
  <c r="AN583" i="3"/>
  <c r="AN543" i="3"/>
  <c r="AN541" i="3"/>
  <c r="AN539" i="3"/>
  <c r="AN537" i="3"/>
  <c r="AN535" i="3"/>
  <c r="AN533" i="3"/>
  <c r="AN531" i="3"/>
  <c r="AN529" i="3"/>
  <c r="AN527" i="3"/>
  <c r="AN525" i="3"/>
  <c r="AN523" i="3"/>
  <c r="AN521" i="3"/>
  <c r="AN519" i="3"/>
  <c r="AN517" i="3"/>
  <c r="AN515" i="3"/>
  <c r="AN513" i="3"/>
  <c r="AN511" i="3"/>
  <c r="AN509" i="3"/>
  <c r="AN507" i="3"/>
  <c r="AN505" i="3"/>
  <c r="AN501" i="3"/>
  <c r="AN499" i="3"/>
  <c r="AN497" i="3"/>
  <c r="AN495" i="3"/>
  <c r="AN493" i="3"/>
  <c r="AN491" i="3"/>
  <c r="AN489" i="3"/>
  <c r="AN487" i="3"/>
  <c r="AN485" i="3"/>
  <c r="AN481" i="3"/>
  <c r="AN479" i="3"/>
  <c r="AN477" i="3"/>
  <c r="AN475" i="3"/>
  <c r="AN473" i="3"/>
  <c r="AN471" i="3"/>
  <c r="AN469" i="3"/>
  <c r="AN467" i="3"/>
  <c r="AN465" i="3"/>
  <c r="AN463" i="3"/>
  <c r="AN461" i="3"/>
  <c r="AN447" i="3"/>
  <c r="AN445" i="3"/>
  <c r="AN443" i="3"/>
  <c r="AN441" i="3"/>
  <c r="AN439" i="3"/>
  <c r="AN437" i="3"/>
  <c r="AN435" i="3"/>
  <c r="AN433" i="3"/>
  <c r="AN431" i="3"/>
  <c r="AN429" i="3"/>
  <c r="AN427" i="3"/>
  <c r="AN425" i="3"/>
  <c r="AN423" i="3"/>
  <c r="AN417" i="3"/>
  <c r="AN415" i="3"/>
  <c r="AN413" i="3"/>
  <c r="AN411" i="3"/>
  <c r="AN409" i="3"/>
  <c r="AN407" i="3"/>
  <c r="AN401" i="3"/>
  <c r="AN395" i="3"/>
  <c r="AN393" i="3"/>
  <c r="AN391" i="3"/>
  <c r="AN389" i="3"/>
  <c r="AN387" i="3"/>
  <c r="AN385" i="3"/>
  <c r="AN383" i="3"/>
  <c r="AN381" i="3"/>
  <c r="AN379" i="3"/>
  <c r="AN373" i="3"/>
  <c r="AN371" i="3"/>
  <c r="AN369" i="3"/>
  <c r="AN363" i="3"/>
  <c r="AN361" i="3"/>
  <c r="AN355" i="3"/>
  <c r="AN353" i="3"/>
  <c r="AN351" i="3"/>
  <c r="AN347" i="3"/>
  <c r="AN345" i="3"/>
  <c r="AN343" i="3"/>
  <c r="AN341" i="3"/>
  <c r="AN339" i="3"/>
  <c r="AN337" i="3"/>
  <c r="AN325" i="3"/>
  <c r="AN321" i="3"/>
  <c r="AN319" i="3"/>
  <c r="AN317" i="3"/>
  <c r="AN315" i="3"/>
  <c r="AN313" i="3"/>
  <c r="AN303" i="3"/>
  <c r="AN301" i="3"/>
  <c r="AN299" i="3"/>
  <c r="AN297" i="3"/>
  <c r="AN295" i="3"/>
  <c r="AN293" i="3"/>
  <c r="AN283" i="3"/>
  <c r="AN281" i="3"/>
  <c r="AN279" i="3"/>
  <c r="AN277" i="3"/>
  <c r="AN275" i="3"/>
  <c r="AN263" i="3"/>
  <c r="AN261" i="3"/>
  <c r="AN259" i="3"/>
  <c r="AN257" i="3"/>
  <c r="AN255" i="3"/>
  <c r="AN249" i="3"/>
  <c r="AN247" i="3"/>
  <c r="AN245" i="3"/>
  <c r="AN243" i="3"/>
  <c r="AN241" i="3"/>
  <c r="AN239" i="3"/>
  <c r="AN215" i="3"/>
  <c r="AN211" i="3"/>
  <c r="AN209" i="3"/>
  <c r="AN207" i="3"/>
  <c r="AN205" i="3"/>
  <c r="AN203" i="3"/>
  <c r="AN201" i="3"/>
  <c r="AN199" i="3"/>
  <c r="AN197" i="3"/>
  <c r="AN195" i="3"/>
  <c r="AN193" i="3"/>
  <c r="AN191" i="3"/>
  <c r="AN189" i="3"/>
  <c r="AN187" i="3"/>
  <c r="AN185" i="3"/>
  <c r="AN183" i="3"/>
  <c r="AN181" i="3"/>
  <c r="AN179" i="3"/>
  <c r="AN177" i="3"/>
  <c r="AN175" i="3"/>
  <c r="AN173" i="3"/>
  <c r="AN171" i="3"/>
  <c r="AN169" i="3"/>
  <c r="AN167" i="3"/>
  <c r="AN165" i="3"/>
  <c r="AN163" i="3"/>
  <c r="AN161" i="3"/>
  <c r="AN119" i="3"/>
  <c r="AN117" i="3"/>
  <c r="AN115" i="3"/>
  <c r="AN113" i="3"/>
  <c r="AN111" i="3"/>
  <c r="AN109" i="3"/>
  <c r="AN107" i="3"/>
  <c r="AN105" i="3"/>
  <c r="AN103" i="3"/>
  <c r="AN101" i="3"/>
  <c r="AN83" i="3"/>
  <c r="AN81" i="3"/>
  <c r="AN79" i="3"/>
  <c r="AN67" i="3"/>
  <c r="AN65" i="3"/>
  <c r="AN63" i="3"/>
  <c r="AN61" i="3"/>
  <c r="AN59" i="3"/>
  <c r="AN57" i="3"/>
  <c r="AN49" i="3"/>
  <c r="AN47" i="3"/>
  <c r="AN45" i="3"/>
  <c r="AN43" i="3"/>
  <c r="AN41" i="3"/>
  <c r="AN39" i="3"/>
  <c r="AN37" i="3"/>
  <c r="AN35" i="3"/>
  <c r="AN33" i="3"/>
  <c r="AN31" i="3"/>
  <c r="AN29" i="3"/>
  <c r="AN27" i="3"/>
  <c r="AN25" i="3"/>
  <c r="AN23" i="3"/>
  <c r="AN21" i="3"/>
  <c r="AN19" i="3"/>
  <c r="AN17" i="3"/>
  <c r="AN15" i="3"/>
  <c r="AN13" i="3"/>
  <c r="AF695" i="3"/>
  <c r="AF693" i="3"/>
  <c r="AF691" i="3"/>
  <c r="AF689" i="3"/>
  <c r="AF687" i="3"/>
  <c r="AF685" i="3"/>
  <c r="AF683" i="3"/>
  <c r="AF681" i="3"/>
  <c r="AF679" i="3"/>
  <c r="AF677" i="3"/>
  <c r="AF675" i="3"/>
  <c r="AF673" i="3"/>
  <c r="AF671" i="3"/>
  <c r="AF669" i="3"/>
  <c r="AF667" i="3"/>
  <c r="AF665" i="3"/>
  <c r="AF663" i="3"/>
  <c r="AF661" i="3"/>
  <c r="AF659" i="3"/>
  <c r="AF657" i="3"/>
  <c r="AF653" i="3"/>
  <c r="AF651" i="3"/>
  <c r="AF649" i="3"/>
  <c r="AF647" i="3"/>
  <c r="AF645" i="3"/>
  <c r="AF643" i="3"/>
  <c r="AF641" i="3"/>
  <c r="AF639" i="3"/>
  <c r="AF637" i="3"/>
  <c r="AF633" i="3"/>
  <c r="AF631" i="3"/>
  <c r="AF629" i="3"/>
  <c r="AF627" i="3"/>
  <c r="AF625" i="3"/>
  <c r="AF623" i="3"/>
  <c r="AF621" i="3"/>
  <c r="AF619" i="3"/>
  <c r="AF617" i="3"/>
  <c r="AF615" i="3"/>
  <c r="AF613" i="3"/>
  <c r="AF603" i="3"/>
  <c r="AF601" i="3"/>
  <c r="AF599" i="3"/>
  <c r="AF597" i="3"/>
  <c r="AF595" i="3"/>
  <c r="AF593" i="3"/>
  <c r="AF591" i="3"/>
  <c r="AF589" i="3"/>
  <c r="AF587" i="3"/>
  <c r="AF583" i="3"/>
  <c r="AF543" i="3"/>
  <c r="AF541" i="3"/>
  <c r="AF539" i="3"/>
  <c r="AF537" i="3"/>
  <c r="AF535" i="3"/>
  <c r="AF533" i="3"/>
  <c r="AF531" i="3"/>
  <c r="AF529" i="3"/>
  <c r="AF527" i="3"/>
  <c r="AF525" i="3"/>
  <c r="AF523" i="3"/>
  <c r="AF521" i="3"/>
  <c r="AF519" i="3"/>
  <c r="AF517" i="3"/>
  <c r="AF515" i="3"/>
  <c r="AF513" i="3"/>
  <c r="AF511" i="3"/>
  <c r="AF509" i="3"/>
  <c r="AF507" i="3"/>
  <c r="AF505" i="3"/>
  <c r="AF501" i="3"/>
  <c r="AF499" i="3"/>
  <c r="AF497" i="3"/>
  <c r="AF495" i="3"/>
  <c r="AF493" i="3"/>
  <c r="AF491" i="3"/>
  <c r="AF489" i="3"/>
  <c r="AF487" i="3"/>
  <c r="AF485" i="3"/>
  <c r="AF481" i="3"/>
  <c r="AF479" i="3"/>
  <c r="AF477" i="3"/>
  <c r="AF475" i="3"/>
  <c r="AF473" i="3"/>
  <c r="AF471" i="3"/>
  <c r="AF469" i="3"/>
  <c r="AF467" i="3"/>
  <c r="AF465" i="3"/>
  <c r="AF463" i="3"/>
  <c r="AF461" i="3"/>
  <c r="AF455" i="3"/>
  <c r="AF441" i="3"/>
  <c r="AF439" i="3"/>
  <c r="AF437" i="3"/>
  <c r="AF435" i="3"/>
  <c r="AF433" i="3"/>
  <c r="AF431" i="3"/>
  <c r="AF429" i="3"/>
  <c r="AF427" i="3"/>
  <c r="AF425" i="3"/>
  <c r="AF423" i="3"/>
  <c r="AF417" i="3"/>
  <c r="AF415" i="3"/>
  <c r="AF413" i="3"/>
  <c r="AF411" i="3"/>
  <c r="AF409" i="3"/>
  <c r="AF407" i="3"/>
  <c r="AF401" i="3"/>
  <c r="AF395" i="3"/>
  <c r="AF393" i="3"/>
  <c r="AF391" i="3"/>
  <c r="AF389" i="3"/>
  <c r="AF387" i="3"/>
  <c r="AF385" i="3"/>
  <c r="AF383" i="3"/>
  <c r="AF381" i="3"/>
  <c r="AF379" i="3"/>
  <c r="AF373" i="3"/>
  <c r="AF371" i="3"/>
  <c r="AF369" i="3"/>
  <c r="AF363" i="3"/>
  <c r="AF361" i="3"/>
  <c r="AF355" i="3"/>
  <c r="AF353" i="3"/>
  <c r="AF351" i="3"/>
  <c r="AF347" i="3"/>
  <c r="AF345" i="3"/>
  <c r="AF343" i="3"/>
  <c r="AF341" i="3"/>
  <c r="AF339" i="3"/>
  <c r="AF337" i="3"/>
  <c r="AF325" i="3"/>
  <c r="AF321" i="3"/>
  <c r="AF319" i="3"/>
  <c r="AF317" i="3"/>
  <c r="AF315" i="3"/>
  <c r="AF311" i="3"/>
  <c r="AF309" i="3"/>
  <c r="AF307" i="3"/>
  <c r="AF305" i="3"/>
  <c r="AF303" i="3"/>
  <c r="AF301" i="3"/>
  <c r="AF299" i="3"/>
  <c r="AF297" i="3"/>
  <c r="AF295" i="3"/>
  <c r="AF293" i="3"/>
  <c r="AF283" i="3"/>
  <c r="AF281" i="3"/>
  <c r="AF279" i="3"/>
  <c r="AF277" i="3"/>
  <c r="AF275" i="3"/>
  <c r="AF263" i="3"/>
  <c r="AF261" i="3"/>
  <c r="AF259" i="3"/>
  <c r="AF257" i="3"/>
  <c r="AF255" i="3"/>
  <c r="AF253" i="3"/>
  <c r="AF243" i="3"/>
  <c r="AF237" i="3"/>
  <c r="AF235" i="3"/>
  <c r="AF233" i="3"/>
  <c r="AF231" i="3"/>
  <c r="AF229" i="3"/>
  <c r="AF227" i="3"/>
  <c r="AF225" i="3"/>
  <c r="AF223" i="3"/>
  <c r="AF221" i="3"/>
  <c r="AF219" i="3"/>
  <c r="AF217" i="3"/>
  <c r="AF215" i="3"/>
  <c r="AF209" i="3"/>
  <c r="AF207" i="3"/>
  <c r="AF205" i="3"/>
  <c r="AF203" i="3"/>
  <c r="AF201" i="3"/>
  <c r="AF199" i="3"/>
  <c r="AF197" i="3"/>
  <c r="AF195" i="3"/>
  <c r="AF193" i="3"/>
  <c r="AF191" i="3"/>
  <c r="AF189" i="3"/>
  <c r="AF187" i="3"/>
  <c r="AF185" i="3"/>
  <c r="AF183" i="3"/>
  <c r="AF181" i="3"/>
  <c r="AF179" i="3"/>
  <c r="AF177" i="3"/>
  <c r="AF175" i="3"/>
  <c r="AF173" i="3"/>
  <c r="AF171" i="3"/>
  <c r="AF169" i="3"/>
  <c r="AF167" i="3"/>
  <c r="AF165" i="3"/>
  <c r="AF163" i="3"/>
  <c r="AF161" i="3"/>
  <c r="AF119" i="3"/>
  <c r="AF117" i="3"/>
  <c r="AF115" i="3"/>
  <c r="AF113" i="3"/>
  <c r="AF111" i="3"/>
  <c r="AF109" i="3"/>
  <c r="AF107" i="3"/>
  <c r="AF105" i="3"/>
  <c r="AF103" i="3"/>
  <c r="AF101" i="3"/>
  <c r="AF93" i="3"/>
  <c r="AF83" i="3"/>
  <c r="AF81" i="3"/>
  <c r="AF79" i="3"/>
  <c r="AF67" i="3"/>
  <c r="AF65" i="3"/>
  <c r="AF63" i="3"/>
  <c r="AF61" i="3"/>
  <c r="AF59" i="3"/>
  <c r="AF57" i="3"/>
  <c r="AF49" i="3"/>
  <c r="AF47" i="3"/>
  <c r="AF45" i="3"/>
  <c r="AF43" i="3"/>
  <c r="AF41" i="3"/>
  <c r="AF39" i="3"/>
  <c r="AF37" i="3"/>
  <c r="AF35" i="3"/>
  <c r="AF33" i="3"/>
  <c r="AF31" i="3"/>
  <c r="AF29" i="3"/>
  <c r="AF27" i="3"/>
  <c r="AF25" i="3"/>
  <c r="AF23" i="3"/>
  <c r="AF21" i="3"/>
  <c r="AF19" i="3"/>
  <c r="AF17" i="3"/>
  <c r="AF15" i="3"/>
  <c r="AF13" i="3"/>
  <c r="X603" i="3"/>
  <c r="X601" i="3"/>
  <c r="X599" i="3"/>
  <c r="X597" i="3"/>
  <c r="X595" i="3"/>
  <c r="X593" i="3"/>
  <c r="X591" i="3"/>
  <c r="X589" i="3"/>
  <c r="X587" i="3"/>
  <c r="X585" i="3"/>
  <c r="X583" i="3"/>
  <c r="X447" i="3"/>
  <c r="X445" i="3"/>
  <c r="X443" i="3"/>
  <c r="X441" i="3"/>
  <c r="X439" i="3"/>
  <c r="X437" i="3"/>
  <c r="X435" i="3"/>
  <c r="X433" i="3"/>
  <c r="X431" i="3"/>
  <c r="X429" i="3"/>
  <c r="X427" i="3"/>
  <c r="X425" i="3"/>
  <c r="X423" i="3"/>
  <c r="X417" i="3"/>
  <c r="X415" i="3"/>
  <c r="X413" i="3"/>
  <c r="X411" i="3"/>
  <c r="X409" i="3"/>
  <c r="X407" i="3"/>
  <c r="X395" i="3"/>
  <c r="X393" i="3"/>
  <c r="X391" i="3"/>
  <c r="X389" i="3"/>
  <c r="X387" i="3"/>
  <c r="X385" i="3"/>
  <c r="X383" i="3"/>
  <c r="X381" i="3"/>
  <c r="X379" i="3"/>
  <c r="X377" i="3"/>
  <c r="X375" i="3"/>
  <c r="X373" i="3"/>
  <c r="X371" i="3"/>
  <c r="X369" i="3"/>
  <c r="X363" i="3"/>
  <c r="X361" i="3"/>
  <c r="X355" i="3"/>
  <c r="X353" i="3"/>
  <c r="X351" i="3"/>
  <c r="X349" i="3"/>
  <c r="X347" i="3"/>
  <c r="X345" i="3"/>
  <c r="X341" i="3"/>
  <c r="X339" i="3"/>
  <c r="X337" i="3"/>
  <c r="X335" i="3"/>
  <c r="X333" i="3"/>
  <c r="X331" i="3"/>
  <c r="X329" i="3"/>
  <c r="X327" i="3"/>
  <c r="X325" i="3"/>
  <c r="X321" i="3"/>
  <c r="X319" i="3"/>
  <c r="X317" i="3"/>
  <c r="X315" i="3"/>
  <c r="X313" i="3"/>
  <c r="X303" i="3"/>
  <c r="X301" i="3"/>
  <c r="X299" i="3"/>
  <c r="X297" i="3"/>
  <c r="X295" i="3"/>
  <c r="X293" i="3"/>
  <c r="X283" i="3"/>
  <c r="X281" i="3"/>
  <c r="X279" i="3"/>
  <c r="X277" i="3"/>
  <c r="X275" i="3"/>
  <c r="X263" i="3"/>
  <c r="X261" i="3"/>
  <c r="X259" i="3"/>
  <c r="X257" i="3"/>
  <c r="X255" i="3"/>
  <c r="X249" i="3"/>
  <c r="X247" i="3"/>
  <c r="X245" i="3"/>
  <c r="X243" i="3"/>
  <c r="X241" i="3"/>
  <c r="X239" i="3"/>
  <c r="X215" i="3"/>
  <c r="X211" i="3"/>
  <c r="X209" i="3"/>
  <c r="X207" i="3"/>
  <c r="X205" i="3"/>
  <c r="X203" i="3"/>
  <c r="X201" i="3"/>
  <c r="X199" i="3"/>
  <c r="X197" i="3"/>
  <c r="X195" i="3"/>
  <c r="X193" i="3"/>
  <c r="X191" i="3"/>
  <c r="X189" i="3"/>
  <c r="X187" i="3"/>
  <c r="X185" i="3"/>
  <c r="X183" i="3"/>
  <c r="X181" i="3"/>
  <c r="X179" i="3"/>
  <c r="X177" i="3"/>
  <c r="X175" i="3"/>
  <c r="X173" i="3"/>
  <c r="X171" i="3"/>
  <c r="X169" i="3"/>
  <c r="X167" i="3"/>
  <c r="X165" i="3"/>
  <c r="X163" i="3"/>
  <c r="X161" i="3"/>
  <c r="X119" i="3"/>
  <c r="X117" i="3"/>
  <c r="X115" i="3"/>
  <c r="X113" i="3"/>
  <c r="X111" i="3"/>
  <c r="X109" i="3"/>
  <c r="X107" i="3"/>
  <c r="X105" i="3"/>
  <c r="X103" i="3"/>
  <c r="X101" i="3"/>
  <c r="X83" i="3"/>
  <c r="X81" i="3"/>
  <c r="X79" i="3"/>
  <c r="X67" i="3"/>
  <c r="X65" i="3"/>
  <c r="X63" i="3"/>
  <c r="X61" i="3"/>
  <c r="X59" i="3"/>
  <c r="X57" i="3"/>
  <c r="X49" i="3"/>
  <c r="X47" i="3"/>
  <c r="X45" i="3"/>
  <c r="X43" i="3"/>
  <c r="X41" i="3"/>
  <c r="X39" i="3"/>
  <c r="X37" i="3"/>
  <c r="X35" i="3"/>
  <c r="X33" i="3"/>
  <c r="X31" i="3"/>
  <c r="X29" i="3"/>
  <c r="X27" i="3"/>
  <c r="X25" i="3"/>
  <c r="X23" i="3"/>
  <c r="X21" i="3"/>
  <c r="X19" i="3"/>
  <c r="X17" i="3"/>
  <c r="X15" i="3"/>
  <c r="X13" i="3"/>
  <c r="AR8" i="3"/>
  <c r="AJ8" i="3"/>
  <c r="AB8" i="3"/>
  <c r="P695" i="3"/>
  <c r="P693" i="3"/>
  <c r="P691" i="3"/>
  <c r="P689" i="3"/>
  <c r="P687" i="3"/>
  <c r="P685" i="3"/>
  <c r="P683" i="3"/>
  <c r="P681" i="3"/>
  <c r="P679" i="3"/>
  <c r="P677" i="3"/>
  <c r="P675" i="3"/>
  <c r="P673" i="3"/>
  <c r="P671" i="3"/>
  <c r="P669" i="3"/>
  <c r="P667" i="3"/>
  <c r="P665" i="3"/>
  <c r="P663" i="3"/>
  <c r="P661" i="3"/>
  <c r="P659" i="3"/>
  <c r="P657" i="3"/>
  <c r="P653" i="3"/>
  <c r="P651" i="3"/>
  <c r="P649" i="3"/>
  <c r="P647" i="3"/>
  <c r="P645" i="3"/>
  <c r="P643" i="3"/>
  <c r="P641" i="3"/>
  <c r="P639" i="3"/>
  <c r="P633" i="3"/>
  <c r="P631" i="3"/>
  <c r="P629" i="3"/>
  <c r="P627" i="3"/>
  <c r="P625" i="3"/>
  <c r="P623" i="3"/>
  <c r="P621" i="3"/>
  <c r="P619" i="3"/>
  <c r="P615" i="3"/>
  <c r="P613" i="3"/>
  <c r="P607" i="3"/>
  <c r="P605" i="3"/>
  <c r="P603" i="3"/>
  <c r="P601" i="3"/>
  <c r="P599" i="3"/>
  <c r="P597" i="3"/>
  <c r="P595" i="3"/>
  <c r="P593" i="3"/>
  <c r="P591" i="3"/>
  <c r="P589" i="3"/>
  <c r="P587" i="3"/>
  <c r="P585" i="3"/>
  <c r="P583" i="3"/>
  <c r="P563" i="3"/>
  <c r="P543" i="3"/>
  <c r="P541" i="3"/>
  <c r="P539" i="3"/>
  <c r="P537" i="3"/>
  <c r="P535" i="3"/>
  <c r="P533" i="3"/>
  <c r="P531" i="3"/>
  <c r="P529" i="3"/>
  <c r="P527" i="3"/>
  <c r="P525" i="3"/>
  <c r="P523" i="3"/>
  <c r="P521" i="3"/>
  <c r="P519" i="3"/>
  <c r="P517" i="3"/>
  <c r="P515" i="3"/>
  <c r="P513" i="3"/>
  <c r="P511" i="3"/>
  <c r="P509" i="3"/>
  <c r="P507" i="3"/>
  <c r="P505" i="3"/>
  <c r="P501" i="3"/>
  <c r="P499" i="3"/>
  <c r="P497" i="3"/>
  <c r="P495" i="3"/>
  <c r="P493" i="3"/>
  <c r="P491" i="3"/>
  <c r="P489" i="3"/>
  <c r="P487" i="3"/>
  <c r="P481" i="3"/>
  <c r="P479" i="3"/>
  <c r="P477" i="3"/>
  <c r="P475" i="3"/>
  <c r="P473" i="3"/>
  <c r="P471" i="3"/>
  <c r="P469" i="3"/>
  <c r="P467" i="3"/>
  <c r="P463" i="3"/>
  <c r="P461" i="3"/>
  <c r="P449" i="3"/>
  <c r="P441" i="3"/>
  <c r="P439" i="3"/>
  <c r="P437" i="3"/>
  <c r="P435" i="3"/>
  <c r="P433" i="3"/>
  <c r="P431" i="3"/>
  <c r="P429" i="3"/>
  <c r="P427" i="3"/>
  <c r="P425" i="3"/>
  <c r="P423" i="3"/>
  <c r="P421" i="3"/>
  <c r="P419" i="3"/>
  <c r="P417" i="3"/>
  <c r="P415" i="3"/>
  <c r="P413" i="3"/>
  <c r="P411" i="3"/>
  <c r="P409" i="3"/>
  <c r="P407" i="3"/>
  <c r="P401" i="3"/>
  <c r="P395" i="3"/>
  <c r="P393" i="3"/>
  <c r="P391" i="3"/>
  <c r="P389" i="3"/>
  <c r="P387" i="3"/>
  <c r="P385" i="3"/>
  <c r="P383" i="3"/>
  <c r="P381" i="3"/>
  <c r="P379" i="3"/>
  <c r="P377" i="3"/>
  <c r="P375" i="3"/>
  <c r="P373" i="3"/>
  <c r="P371" i="3"/>
  <c r="P369" i="3"/>
  <c r="P363" i="3"/>
  <c r="P361" i="3"/>
  <c r="P355" i="3"/>
  <c r="P353" i="3"/>
  <c r="P351" i="3"/>
  <c r="P347" i="3"/>
  <c r="P345" i="3"/>
  <c r="P343" i="3"/>
  <c r="P341" i="3"/>
  <c r="P339" i="3"/>
  <c r="P337" i="3"/>
  <c r="P335" i="3"/>
  <c r="P333" i="3"/>
  <c r="P331" i="3"/>
  <c r="P329" i="3"/>
  <c r="P327" i="3"/>
  <c r="P325" i="3"/>
  <c r="P321" i="3"/>
  <c r="P319" i="3"/>
  <c r="P317" i="3"/>
  <c r="P315" i="3"/>
  <c r="P313" i="3"/>
  <c r="P311" i="3"/>
  <c r="P309" i="3"/>
  <c r="P307" i="3"/>
  <c r="P305" i="3"/>
  <c r="P303" i="3"/>
  <c r="P301" i="3"/>
  <c r="P299" i="3"/>
  <c r="P297" i="3"/>
  <c r="P295" i="3"/>
  <c r="P293" i="3"/>
  <c r="P283" i="3"/>
  <c r="P281" i="3"/>
  <c r="P279" i="3"/>
  <c r="P277" i="3"/>
  <c r="P275" i="3"/>
  <c r="P263" i="3"/>
  <c r="P261" i="3"/>
  <c r="P259" i="3"/>
  <c r="P257" i="3"/>
  <c r="P255" i="3"/>
  <c r="P251" i="3"/>
  <c r="P249" i="3"/>
  <c r="P247" i="3"/>
  <c r="P245" i="3"/>
  <c r="P243" i="3"/>
  <c r="P241" i="3"/>
  <c r="P239" i="3"/>
  <c r="P215" i="3"/>
  <c r="P213" i="3"/>
  <c r="P211" i="3"/>
  <c r="P209" i="3"/>
  <c r="P207" i="3"/>
  <c r="P205" i="3"/>
  <c r="P203" i="3"/>
  <c r="P201" i="3"/>
  <c r="P199" i="3"/>
  <c r="P197" i="3"/>
  <c r="P195" i="3"/>
  <c r="P193" i="3"/>
  <c r="P191" i="3"/>
  <c r="P189" i="3"/>
  <c r="P187" i="3"/>
  <c r="P185" i="3"/>
  <c r="P183" i="3"/>
  <c r="P181" i="3"/>
  <c r="P179" i="3"/>
  <c r="P177" i="3"/>
  <c r="P175" i="3"/>
  <c r="P173" i="3"/>
  <c r="P171" i="3"/>
  <c r="P169" i="3"/>
  <c r="P167" i="3"/>
  <c r="P165" i="3"/>
  <c r="P163" i="3"/>
  <c r="P161" i="3"/>
  <c r="P119" i="3"/>
  <c r="P117" i="3"/>
  <c r="P115" i="3"/>
  <c r="P113" i="3"/>
  <c r="P111" i="3"/>
  <c r="P109" i="3"/>
  <c r="P107" i="3"/>
  <c r="P105" i="3"/>
  <c r="P103" i="3"/>
  <c r="P101" i="3"/>
  <c r="P83" i="3"/>
  <c r="P81" i="3"/>
  <c r="P79" i="3"/>
  <c r="P67" i="3"/>
  <c r="P65" i="3"/>
  <c r="P63" i="3"/>
  <c r="P61" i="3"/>
  <c r="P59" i="3"/>
  <c r="P57" i="3"/>
  <c r="P49" i="3"/>
  <c r="P47" i="3"/>
  <c r="P45" i="3"/>
  <c r="P43" i="3"/>
  <c r="P41" i="3"/>
  <c r="P39" i="3"/>
  <c r="P37" i="3"/>
  <c r="P35" i="3"/>
  <c r="P33" i="3"/>
  <c r="P31" i="3"/>
  <c r="P29" i="3"/>
  <c r="P27" i="3"/>
  <c r="P25" i="3"/>
  <c r="P23" i="3"/>
  <c r="P21" i="3"/>
  <c r="P19" i="3"/>
  <c r="P17" i="3"/>
  <c r="R746" i="1"/>
  <c r="N508" i="1"/>
  <c r="R508" i="1"/>
  <c r="N488" i="1"/>
  <c r="R488" i="1"/>
  <c r="N487" i="1"/>
  <c r="R487" i="1"/>
  <c r="N486" i="1"/>
  <c r="R486" i="1"/>
  <c r="N485" i="1"/>
  <c r="R485" i="1"/>
  <c r="N479" i="1"/>
  <c r="R479" i="1"/>
  <c r="N478" i="1"/>
  <c r="R478" i="1"/>
  <c r="N477" i="1"/>
  <c r="R477" i="1"/>
  <c r="N476" i="1"/>
  <c r="R476" i="1"/>
  <c r="N475" i="1"/>
  <c r="R475" i="1"/>
  <c r="P15" i="3"/>
  <c r="P13" i="3"/>
  <c r="N746" i="1"/>
  <c r="N461" i="1"/>
  <c r="N460" i="1"/>
  <c r="N459" i="1"/>
  <c r="N458" i="1"/>
  <c r="N457" i="1"/>
  <c r="N456" i="1"/>
  <c r="N455" i="1"/>
  <c r="N454" i="1"/>
  <c r="N453" i="1"/>
  <c r="N452" i="1"/>
  <c r="N451" i="1"/>
  <c r="N19" i="1"/>
  <c r="N18" i="1"/>
  <c r="N15" i="1"/>
  <c r="N13" i="1"/>
  <c r="N11" i="1"/>
  <c r="N9" i="1"/>
  <c r="E670" i="3"/>
  <c r="E666" i="3"/>
  <c r="E654" i="3"/>
  <c r="E634" i="3"/>
  <c r="E632" i="3"/>
  <c r="E630" i="3"/>
  <c r="E628" i="3"/>
  <c r="E626" i="3"/>
  <c r="E624" i="3"/>
  <c r="E610" i="3"/>
  <c r="E608" i="3"/>
  <c r="E580" i="3"/>
  <c r="E578" i="3"/>
  <c r="E576" i="3"/>
  <c r="E574" i="3"/>
  <c r="E572" i="3"/>
  <c r="E570" i="3"/>
  <c r="E568" i="3"/>
  <c r="E566" i="3"/>
  <c r="E564" i="3"/>
  <c r="E560" i="3"/>
  <c r="E558" i="3"/>
  <c r="E556" i="3"/>
  <c r="E554" i="3"/>
  <c r="E552" i="3"/>
  <c r="E550" i="3"/>
  <c r="E548" i="3"/>
  <c r="E546" i="3"/>
  <c r="E544" i="3"/>
  <c r="E518" i="3"/>
  <c r="E514" i="3"/>
  <c r="E502" i="3"/>
  <c r="E482" i="3"/>
  <c r="E480" i="3"/>
  <c r="E478" i="3"/>
  <c r="E476" i="3"/>
  <c r="E474" i="3"/>
  <c r="E472" i="3"/>
  <c r="E458" i="3"/>
  <c r="E456" i="3"/>
  <c r="E452" i="3"/>
  <c r="E450" i="3"/>
  <c r="E432" i="3"/>
  <c r="E422" i="3"/>
  <c r="E404" i="3"/>
  <c r="E402" i="3"/>
  <c r="E398" i="3"/>
  <c r="E396" i="3"/>
  <c r="E366" i="3"/>
  <c r="E364" i="3"/>
  <c r="E358" i="3"/>
  <c r="E356" i="3"/>
  <c r="E338" i="3"/>
  <c r="E336" i="3"/>
  <c r="E322" i="3"/>
  <c r="E290" i="3"/>
  <c r="E288" i="3"/>
  <c r="E286" i="3"/>
  <c r="E284" i="3"/>
  <c r="E272" i="3"/>
  <c r="E270" i="3"/>
  <c r="E268" i="3"/>
  <c r="E266" i="3"/>
  <c r="E264" i="3"/>
  <c r="E158" i="3"/>
  <c r="E156" i="3"/>
  <c r="E154" i="3"/>
  <c r="E152" i="3"/>
  <c r="E150" i="3"/>
  <c r="E148" i="3"/>
  <c r="E146" i="3"/>
  <c r="E144" i="3"/>
  <c r="E142" i="3"/>
  <c r="E140" i="3"/>
  <c r="E138" i="3"/>
  <c r="E136" i="3"/>
  <c r="E134" i="3"/>
  <c r="E132" i="3"/>
  <c r="E130" i="3"/>
  <c r="E128" i="3"/>
  <c r="E126" i="3"/>
  <c r="E124" i="3"/>
  <c r="E122" i="3"/>
  <c r="E120" i="3"/>
  <c r="E98" i="3"/>
  <c r="E96" i="3"/>
  <c r="E94" i="3"/>
  <c r="E90" i="3"/>
  <c r="E88" i="3"/>
  <c r="E86" i="3"/>
  <c r="E84" i="3"/>
  <c r="E76" i="3"/>
  <c r="E74" i="3"/>
  <c r="E72" i="3"/>
  <c r="E70" i="3"/>
  <c r="E68" i="3"/>
  <c r="E54" i="3"/>
  <c r="E52" i="3"/>
  <c r="E50" i="3"/>
  <c r="B694" i="3"/>
  <c r="B692" i="3"/>
  <c r="B690" i="3"/>
  <c r="B688" i="3"/>
  <c r="B686" i="3"/>
  <c r="B684" i="3"/>
  <c r="B682" i="3"/>
  <c r="B680" i="3"/>
  <c r="B678" i="3"/>
  <c r="B676" i="3"/>
  <c r="B674" i="3"/>
  <c r="B672" i="3"/>
  <c r="B670" i="3"/>
  <c r="B668" i="3"/>
  <c r="B666" i="3"/>
  <c r="B664" i="3"/>
  <c r="B662" i="3"/>
  <c r="B660" i="3"/>
  <c r="B658" i="3"/>
  <c r="B656" i="3"/>
  <c r="B654" i="3"/>
  <c r="B652" i="3"/>
  <c r="B650" i="3"/>
  <c r="B648" i="3"/>
  <c r="B646" i="3"/>
  <c r="B644" i="3"/>
  <c r="B642" i="3"/>
  <c r="B640" i="3"/>
  <c r="B638" i="3"/>
  <c r="B636" i="3"/>
  <c r="B634" i="3"/>
  <c r="B632" i="3"/>
  <c r="B630" i="3"/>
  <c r="B628" i="3"/>
  <c r="B626" i="3"/>
  <c r="B624" i="3"/>
  <c r="B622" i="3"/>
  <c r="B620" i="3"/>
  <c r="B618" i="3"/>
  <c r="B616" i="3"/>
  <c r="B614" i="3"/>
  <c r="B612" i="3"/>
  <c r="B610" i="3"/>
  <c r="B608" i="3"/>
  <c r="B606" i="3"/>
  <c r="B604" i="3"/>
  <c r="B602" i="3"/>
  <c r="B600" i="3"/>
  <c r="B598" i="3"/>
  <c r="B596" i="3"/>
  <c r="B594" i="3"/>
  <c r="B592" i="3"/>
  <c r="B590" i="3"/>
  <c r="B588" i="3"/>
  <c r="B586" i="3"/>
  <c r="B584" i="3"/>
  <c r="B582" i="3"/>
  <c r="B580" i="3"/>
  <c r="B578" i="3"/>
  <c r="B576" i="3"/>
  <c r="B574" i="3"/>
  <c r="B572" i="3"/>
  <c r="B570" i="3"/>
  <c r="B568" i="3"/>
  <c r="B566" i="3"/>
  <c r="B564" i="3"/>
  <c r="B562" i="3"/>
  <c r="B560" i="3"/>
  <c r="B558" i="3"/>
  <c r="B556" i="3"/>
  <c r="B554" i="3"/>
  <c r="B552" i="3"/>
  <c r="B550" i="3"/>
  <c r="B548" i="3"/>
  <c r="B546" i="3"/>
  <c r="B544" i="3"/>
  <c r="B542" i="3"/>
  <c r="B540" i="3"/>
  <c r="B538" i="3"/>
  <c r="B536" i="3"/>
  <c r="B534" i="3"/>
  <c r="B532" i="3"/>
  <c r="B530" i="3"/>
  <c r="B528" i="3"/>
  <c r="B526" i="3"/>
  <c r="B524" i="3"/>
  <c r="B522" i="3"/>
  <c r="B520" i="3"/>
  <c r="B518" i="3"/>
  <c r="B516" i="3"/>
  <c r="B514" i="3"/>
  <c r="B512" i="3"/>
  <c r="B510" i="3"/>
  <c r="B508" i="3"/>
  <c r="B506" i="3"/>
  <c r="B504" i="3"/>
  <c r="B502" i="3"/>
  <c r="B500" i="3"/>
  <c r="B498" i="3"/>
  <c r="B496" i="2"/>
  <c r="B496" i="3"/>
  <c r="B494" i="2"/>
  <c r="B494" i="3"/>
  <c r="B492" i="2"/>
  <c r="B492" i="3"/>
  <c r="B490" i="2"/>
  <c r="B490" i="3"/>
  <c r="B488" i="2"/>
  <c r="B488" i="3"/>
  <c r="B486" i="2"/>
  <c r="B486" i="3"/>
  <c r="B484" i="2"/>
  <c r="B484" i="3"/>
  <c r="B482" i="2"/>
  <c r="B482" i="3"/>
  <c r="B480" i="2"/>
  <c r="B480" i="3"/>
  <c r="B478" i="2"/>
  <c r="B478" i="3"/>
  <c r="B476" i="2"/>
  <c r="B476" i="3"/>
  <c r="B474" i="2"/>
  <c r="B474" i="3"/>
  <c r="B472" i="2"/>
  <c r="B472" i="3"/>
  <c r="B470" i="2"/>
  <c r="B470" i="3"/>
  <c r="B468" i="2"/>
  <c r="B468" i="3"/>
  <c r="B466" i="2"/>
  <c r="B466" i="3"/>
  <c r="B464" i="2"/>
  <c r="B464" i="3"/>
  <c r="B462" i="2"/>
  <c r="B462" i="3"/>
  <c r="B460" i="2"/>
  <c r="B460" i="3"/>
  <c r="B458" i="2"/>
  <c r="B458" i="3"/>
  <c r="B456" i="2"/>
  <c r="B456" i="3"/>
  <c r="B513" i="2"/>
  <c r="B512" i="2"/>
  <c r="B511" i="2"/>
  <c r="B510" i="2"/>
  <c r="B509" i="2"/>
  <c r="B508" i="2"/>
  <c r="B507" i="2"/>
  <c r="B506" i="2"/>
  <c r="B505" i="2"/>
  <c r="B504" i="2"/>
  <c r="B503" i="2"/>
  <c r="B502" i="2"/>
  <c r="B501" i="2"/>
  <c r="B500" i="2"/>
  <c r="B499" i="2"/>
  <c r="B498" i="2"/>
  <c r="B497" i="2"/>
  <c r="B495" i="2"/>
  <c r="B493" i="2"/>
  <c r="B491" i="2"/>
  <c r="B489" i="2"/>
  <c r="B487" i="2"/>
  <c r="B485" i="2"/>
  <c r="B483" i="2"/>
  <c r="B481" i="2"/>
  <c r="B479" i="2"/>
  <c r="B477" i="2"/>
  <c r="B475" i="2"/>
  <c r="B473" i="2"/>
  <c r="B471" i="2"/>
  <c r="B469" i="2"/>
  <c r="B467" i="2"/>
  <c r="B465" i="2"/>
  <c r="B463" i="2"/>
  <c r="B461" i="2"/>
  <c r="B459" i="2"/>
  <c r="B457" i="2"/>
  <c r="B454" i="3"/>
  <c r="B452" i="3"/>
  <c r="B450" i="3"/>
  <c r="B448" i="3"/>
  <c r="B446" i="3"/>
  <c r="B444" i="3"/>
  <c r="B442" i="3"/>
  <c r="B440" i="3"/>
  <c r="B438" i="3"/>
  <c r="B436" i="3"/>
  <c r="B434" i="3"/>
  <c r="B432" i="3"/>
  <c r="B430" i="3"/>
  <c r="B428" i="3"/>
  <c r="B426" i="3"/>
  <c r="B424" i="3"/>
  <c r="B422" i="3"/>
  <c r="B420" i="3"/>
  <c r="B418" i="3"/>
  <c r="B416" i="3"/>
  <c r="B414" i="3"/>
  <c r="B412" i="3"/>
  <c r="B410" i="3"/>
  <c r="B408" i="3"/>
  <c r="B406" i="3"/>
  <c r="B404" i="3"/>
  <c r="B402" i="3"/>
  <c r="B400" i="3"/>
  <c r="B398" i="3"/>
  <c r="B396" i="3"/>
  <c r="B394" i="3"/>
  <c r="B392" i="3"/>
  <c r="B390" i="3"/>
  <c r="B388" i="3"/>
  <c r="B386" i="3"/>
  <c r="B384" i="3"/>
  <c r="B382" i="3"/>
  <c r="B380" i="3"/>
  <c r="B378" i="3"/>
  <c r="B376" i="3"/>
  <c r="B374" i="3"/>
  <c r="B372" i="3"/>
  <c r="B370" i="3"/>
  <c r="B368" i="3"/>
  <c r="B366" i="3"/>
  <c r="B364" i="3"/>
  <c r="B362" i="3"/>
  <c r="B360" i="3"/>
  <c r="B358" i="3"/>
  <c r="B356" i="3"/>
  <c r="B354" i="3"/>
  <c r="B352" i="3"/>
  <c r="B350" i="3"/>
  <c r="B348" i="3"/>
  <c r="B346" i="3"/>
  <c r="B344" i="3"/>
  <c r="B342" i="3"/>
  <c r="B340" i="3"/>
  <c r="B338" i="3"/>
  <c r="B336" i="3"/>
  <c r="B334" i="3"/>
  <c r="B332" i="3"/>
  <c r="B330" i="3"/>
  <c r="B328" i="3"/>
  <c r="B326" i="3"/>
  <c r="B324" i="3"/>
  <c r="B322" i="3"/>
  <c r="B320" i="3"/>
  <c r="B318" i="3"/>
  <c r="B316" i="3"/>
  <c r="B314" i="3"/>
  <c r="B312" i="3"/>
  <c r="B310" i="3"/>
  <c r="B308" i="3"/>
  <c r="B306" i="3"/>
  <c r="B304" i="3"/>
  <c r="B302" i="3"/>
  <c r="B300" i="3"/>
  <c r="B298" i="3"/>
  <c r="B296" i="3"/>
  <c r="B294" i="3"/>
  <c r="B292" i="3"/>
  <c r="B290" i="3"/>
  <c r="B288" i="3"/>
  <c r="B286" i="3"/>
  <c r="B284" i="3"/>
  <c r="B282" i="3"/>
  <c r="B280" i="3"/>
  <c r="B278" i="3"/>
  <c r="B276" i="3"/>
  <c r="B274" i="3"/>
  <c r="B272" i="3"/>
  <c r="B270" i="3"/>
  <c r="B268" i="3"/>
  <c r="B266" i="3"/>
  <c r="B264" i="3"/>
  <c r="B262" i="3"/>
  <c r="B260" i="3"/>
  <c r="B258" i="3"/>
  <c r="B256" i="3"/>
  <c r="B254" i="3"/>
  <c r="B252" i="3"/>
  <c r="B250" i="3"/>
  <c r="B248" i="3"/>
  <c r="B246" i="3"/>
  <c r="B244" i="3"/>
  <c r="B242" i="3"/>
  <c r="B240" i="3"/>
  <c r="B238" i="3"/>
  <c r="B236" i="3"/>
  <c r="B234" i="3"/>
  <c r="B232" i="3"/>
  <c r="B230" i="3"/>
  <c r="B228" i="3"/>
  <c r="B226" i="3"/>
  <c r="B224" i="3"/>
  <c r="B222" i="3"/>
  <c r="B220" i="3"/>
  <c r="B218" i="3"/>
  <c r="B216" i="3"/>
  <c r="B214" i="3"/>
  <c r="B212" i="3"/>
  <c r="B210" i="3"/>
  <c r="B208" i="3"/>
  <c r="B206" i="3"/>
  <c r="B204" i="3"/>
  <c r="B202" i="3"/>
  <c r="B200" i="3"/>
  <c r="B198" i="3"/>
  <c r="B196" i="3"/>
  <c r="B194" i="3"/>
  <c r="B192" i="3"/>
  <c r="B190" i="3"/>
  <c r="B188" i="3"/>
  <c r="B186" i="3"/>
  <c r="B184" i="3"/>
  <c r="B182" i="3"/>
  <c r="B180" i="3"/>
  <c r="B178" i="3"/>
  <c r="B176" i="3"/>
  <c r="B174" i="3"/>
  <c r="B172" i="3"/>
  <c r="B170" i="3"/>
  <c r="B168" i="3"/>
  <c r="B166" i="3"/>
  <c r="B164" i="3"/>
  <c r="B162" i="3"/>
  <c r="B160" i="3"/>
  <c r="B158" i="3"/>
  <c r="B156" i="3"/>
  <c r="B154" i="3"/>
  <c r="B152" i="3"/>
  <c r="B150" i="3"/>
  <c r="B148" i="3"/>
  <c r="B146" i="3"/>
  <c r="B144" i="3"/>
  <c r="B142" i="3"/>
  <c r="B140" i="3"/>
  <c r="B138" i="3"/>
  <c r="B136" i="3"/>
  <c r="B134" i="3"/>
  <c r="B132" i="3"/>
  <c r="B130" i="3"/>
  <c r="B128" i="3"/>
  <c r="B126" i="3"/>
  <c r="B124" i="3"/>
  <c r="B122" i="3"/>
  <c r="B120" i="3"/>
  <c r="B118" i="3"/>
  <c r="B116" i="3"/>
  <c r="B114" i="3"/>
  <c r="B112" i="3"/>
  <c r="B12" i="3"/>
  <c r="B14" i="3"/>
  <c r="B110" i="3"/>
  <c r="B108" i="3"/>
  <c r="B106" i="3"/>
  <c r="B104" i="3"/>
  <c r="B102" i="3"/>
  <c r="B100" i="3"/>
  <c r="B98" i="3"/>
  <c r="B96" i="3"/>
  <c r="B94" i="3"/>
  <c r="B92" i="3"/>
  <c r="B90" i="3"/>
  <c r="B88" i="3"/>
  <c r="B86" i="3"/>
  <c r="B84" i="3"/>
  <c r="B82" i="3"/>
  <c r="B80" i="3"/>
  <c r="B78" i="3"/>
  <c r="B76" i="3"/>
  <c r="B74" i="3"/>
  <c r="B72" i="3"/>
  <c r="B70" i="3"/>
  <c r="B68" i="3"/>
  <c r="B66" i="3"/>
  <c r="B64" i="3"/>
  <c r="B62" i="3"/>
  <c r="B60" i="3"/>
  <c r="B58" i="3"/>
  <c r="B56" i="3"/>
  <c r="B54" i="3"/>
  <c r="B52" i="3"/>
  <c r="B50" i="3"/>
  <c r="B48" i="3"/>
  <c r="B46" i="3"/>
  <c r="B44" i="3"/>
  <c r="B42" i="3"/>
  <c r="B40" i="3"/>
  <c r="B38" i="3"/>
  <c r="B36" i="3"/>
  <c r="B34" i="3"/>
  <c r="B32" i="3"/>
  <c r="B30" i="3"/>
  <c r="B28" i="3"/>
  <c r="B26" i="3"/>
  <c r="B24" i="3"/>
  <c r="B22" i="3"/>
  <c r="B20" i="3"/>
  <c r="B18" i="3"/>
  <c r="B16" i="3"/>
  <c r="B26" i="2"/>
  <c r="I12" i="13"/>
  <c r="A13" i="13"/>
  <c r="I13" i="13"/>
  <c r="I14" i="13"/>
  <c r="A15" i="13"/>
  <c r="I15" i="13"/>
  <c r="I16" i="13"/>
  <c r="A17" i="13"/>
  <c r="I17" i="13"/>
  <c r="I18" i="13"/>
  <c r="I19" i="13"/>
  <c r="I20" i="13"/>
  <c r="I21" i="13"/>
  <c r="I22" i="13"/>
  <c r="I23" i="13"/>
  <c r="I24" i="13"/>
  <c r="I25" i="13"/>
  <c r="A26" i="13"/>
  <c r="C26" i="13"/>
  <c r="E26" i="13"/>
  <c r="F26" i="13"/>
  <c r="G26" i="13"/>
  <c r="H26" i="13"/>
  <c r="I26" i="13"/>
  <c r="J26" i="13"/>
  <c r="K26" i="13"/>
  <c r="L26" i="13"/>
  <c r="A27" i="13"/>
  <c r="I27" i="13"/>
  <c r="A28" i="13"/>
  <c r="I28" i="13"/>
  <c r="A29"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11" i="13"/>
  <c r="A11" i="13"/>
  <c r="X3" i="13"/>
  <c r="W3" i="13"/>
  <c r="V3" i="13"/>
  <c r="U3" i="13"/>
  <c r="T3" i="13"/>
  <c r="S3" i="13"/>
  <c r="R3" i="13"/>
  <c r="R26" i="13"/>
  <c r="AB26" i="13"/>
  <c r="S26" i="13"/>
  <c r="T26" i="13"/>
  <c r="U26" i="13"/>
  <c r="V26" i="13"/>
  <c r="W26" i="13"/>
  <c r="X26" i="13"/>
  <c r="S5" i="2"/>
  <c r="B12" i="2"/>
  <c r="B13" i="2"/>
  <c r="B14" i="2"/>
  <c r="B15" i="2"/>
  <c r="B16" i="2"/>
  <c r="B17" i="2"/>
  <c r="B18" i="2"/>
  <c r="B19" i="2"/>
  <c r="B20" i="2"/>
  <c r="B21" i="2"/>
  <c r="B22" i="2"/>
  <c r="B23" i="2"/>
  <c r="B24" i="2"/>
  <c r="B25"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11" i="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11" i="12"/>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11" i="14"/>
  <c r="AG351" i="2"/>
  <c r="AG350" i="2"/>
  <c r="AG349" i="2"/>
  <c r="AG348" i="2"/>
  <c r="AG347" i="2"/>
  <c r="AG346" i="2"/>
  <c r="AG345" i="2"/>
  <c r="AG344" i="2"/>
  <c r="AG343" i="2"/>
  <c r="AG342" i="2"/>
  <c r="AG341" i="2"/>
  <c r="AG340" i="2"/>
  <c r="AG339" i="2"/>
  <c r="AG338" i="2"/>
  <c r="AG337" i="2"/>
  <c r="AG336" i="2"/>
  <c r="AG335" i="2"/>
  <c r="AG334" i="2"/>
  <c r="AG333" i="2"/>
  <c r="AG332" i="2"/>
  <c r="AG331" i="2"/>
  <c r="AG330" i="2"/>
  <c r="AG329" i="2"/>
  <c r="AG328" i="2"/>
  <c r="AG327" i="2"/>
  <c r="AG326" i="2"/>
  <c r="AG325" i="2"/>
  <c r="AG324" i="2"/>
  <c r="AG323" i="2"/>
  <c r="AG322" i="2"/>
  <c r="AG321" i="2"/>
  <c r="AG320" i="2"/>
  <c r="AG319" i="2"/>
  <c r="AG318" i="2"/>
  <c r="AG317" i="2"/>
  <c r="AG316" i="2"/>
  <c r="AG315" i="2"/>
  <c r="AG314" i="2"/>
  <c r="AG313" i="2"/>
  <c r="AG312" i="2"/>
  <c r="AG311" i="2"/>
  <c r="AG309" i="2"/>
  <c r="AG308" i="2"/>
  <c r="AG307" i="2"/>
  <c r="AG306" i="2"/>
  <c r="AG305" i="2"/>
  <c r="AG304" i="2"/>
  <c r="AG303" i="2"/>
  <c r="AG302" i="2"/>
  <c r="AG301" i="2"/>
  <c r="AG300" i="2"/>
  <c r="AG299" i="2"/>
  <c r="AG298" i="2"/>
  <c r="AG297" i="2"/>
  <c r="AG296" i="2"/>
  <c r="AG295" i="2"/>
  <c r="AG294" i="2"/>
  <c r="AG293" i="2"/>
  <c r="AG292" i="2"/>
  <c r="AG291" i="2"/>
  <c r="AG290" i="2"/>
  <c r="AG289" i="2"/>
  <c r="AG288" i="2"/>
  <c r="AG287" i="2"/>
  <c r="AG285" i="2"/>
  <c r="AG284" i="2"/>
  <c r="AG283" i="2"/>
  <c r="AG282" i="2"/>
  <c r="AG281" i="2"/>
  <c r="AG280" i="2"/>
  <c r="AG279" i="2"/>
  <c r="AG278" i="2"/>
  <c r="AG277" i="2"/>
  <c r="AG275" i="2"/>
  <c r="AG274" i="2"/>
  <c r="AG273" i="2"/>
  <c r="AG272" i="2"/>
  <c r="AG271" i="2"/>
  <c r="AG270" i="2"/>
  <c r="AG269" i="2"/>
  <c r="AG268" i="2"/>
  <c r="AG267" i="2"/>
  <c r="AG266" i="2"/>
  <c r="AG265" i="2"/>
  <c r="AG264" i="2"/>
  <c r="AG263" i="2"/>
  <c r="AG262" i="2"/>
  <c r="AG261" i="2"/>
  <c r="AG260" i="2"/>
  <c r="AG259" i="2"/>
  <c r="AG258" i="2"/>
  <c r="AG257" i="2"/>
  <c r="AG256" i="2"/>
  <c r="AG255" i="2"/>
  <c r="AG254" i="2"/>
  <c r="AG253" i="2"/>
  <c r="AG252" i="2"/>
  <c r="AG251" i="2"/>
  <c r="AG250" i="2"/>
  <c r="AG249" i="2"/>
  <c r="AG248" i="2"/>
  <c r="AG247" i="2"/>
  <c r="AG246" i="2"/>
  <c r="AG245" i="2"/>
  <c r="AG244" i="2"/>
  <c r="AG243" i="2"/>
  <c r="AG242" i="2"/>
  <c r="AG241" i="2"/>
  <c r="AG240" i="2"/>
  <c r="AG239" i="2"/>
  <c r="AG238" i="2"/>
  <c r="AG237" i="2"/>
  <c r="AG236" i="2"/>
  <c r="AG233" i="2"/>
  <c r="AG232" i="2"/>
  <c r="AG231" i="2"/>
  <c r="AG230" i="2"/>
  <c r="AG229" i="2"/>
  <c r="AG228" i="2"/>
  <c r="AG227" i="2"/>
  <c r="AG226" i="2"/>
  <c r="AG225" i="2"/>
  <c r="AG224" i="2"/>
  <c r="AG223" i="2"/>
  <c r="AG222" i="2"/>
  <c r="AG221" i="2"/>
  <c r="AG220" i="2"/>
  <c r="AG219" i="2"/>
  <c r="AG218" i="2"/>
  <c r="AG217" i="2"/>
  <c r="AG216" i="2"/>
  <c r="AG215" i="2"/>
  <c r="AG214" i="2"/>
  <c r="AG213" i="2"/>
  <c r="AG212" i="2"/>
  <c r="AG211" i="2"/>
  <c r="AG210" i="2"/>
  <c r="AG209" i="2"/>
  <c r="AG208" i="2"/>
  <c r="AG207" i="2"/>
  <c r="AG206" i="2"/>
  <c r="AG205" i="2"/>
  <c r="AG204" i="2"/>
  <c r="AG203" i="2"/>
  <c r="AG202" i="2"/>
  <c r="AG201" i="2"/>
  <c r="AG200" i="2"/>
  <c r="AG199" i="2"/>
  <c r="AG198" i="2"/>
  <c r="AG197" i="2"/>
  <c r="AG196" i="2"/>
  <c r="AG195" i="2"/>
  <c r="AG194" i="2"/>
  <c r="AG193" i="2"/>
  <c r="AG192" i="2"/>
  <c r="AG191" i="2"/>
  <c r="AG190" i="2"/>
  <c r="AG189" i="2"/>
  <c r="AG188" i="2"/>
  <c r="AG187" i="2"/>
  <c r="AG186" i="2"/>
  <c r="AG185" i="2"/>
  <c r="AG184" i="2"/>
  <c r="AG183" i="2"/>
  <c r="AG182" i="2"/>
  <c r="AG181" i="2"/>
  <c r="AG180" i="2"/>
  <c r="AG179" i="2"/>
  <c r="AG178" i="2"/>
  <c r="AG177" i="2"/>
  <c r="AG176" i="2"/>
  <c r="AG175" i="2"/>
  <c r="AG174" i="2"/>
  <c r="AG173" i="2"/>
  <c r="AG172" i="2"/>
  <c r="AG171" i="2"/>
  <c r="AG170" i="2"/>
  <c r="AG169" i="2"/>
  <c r="AG168" i="2"/>
  <c r="AG167" i="2"/>
  <c r="AG166" i="2"/>
  <c r="AG165" i="2"/>
  <c r="AG164" i="2"/>
  <c r="AG163" i="2"/>
  <c r="AG162" i="2"/>
  <c r="AG161" i="2"/>
  <c r="AG160"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1" i="2"/>
  <c r="AG70" i="2"/>
  <c r="AG69" i="2"/>
  <c r="AG68" i="2"/>
  <c r="AG67" i="2"/>
  <c r="AG66" i="2"/>
  <c r="AG65" i="2"/>
  <c r="AG64" i="2"/>
  <c r="AG63" i="2"/>
  <c r="AG62" i="2"/>
  <c r="AG61" i="2"/>
  <c r="AG60" i="2"/>
  <c r="AG59" i="2"/>
  <c r="AG58" i="2"/>
  <c r="AG57" i="2"/>
  <c r="AG56" i="2"/>
  <c r="AG55" i="2"/>
  <c r="AG54" i="2"/>
  <c r="AG53" i="2"/>
  <c r="AG52" i="2"/>
  <c r="AG51" i="2"/>
  <c r="AG50" i="2"/>
  <c r="AG49" i="2"/>
  <c r="AG48" i="2"/>
  <c r="AG47" i="2"/>
  <c r="AG46" i="2"/>
  <c r="AG45" i="2"/>
  <c r="AG44" i="2"/>
  <c r="AG43" i="2"/>
  <c r="AG42" i="2"/>
  <c r="AG41" i="2"/>
  <c r="AG40" i="2"/>
  <c r="AG39" i="2"/>
  <c r="AG37" i="2"/>
  <c r="AG36" i="2"/>
  <c r="AG35" i="2"/>
  <c r="AG34" i="2"/>
  <c r="AG33" i="2"/>
  <c r="AG32" i="2"/>
  <c r="AG31" i="2"/>
  <c r="AG30" i="2"/>
  <c r="AG29" i="2"/>
  <c r="AG28" i="2"/>
  <c r="AG27" i="2"/>
  <c r="AG26" i="2"/>
  <c r="AG25" i="2"/>
  <c r="AG24" i="2"/>
  <c r="AG23" i="2"/>
  <c r="AG22" i="2"/>
  <c r="AG21" i="2"/>
  <c r="AG20" i="2"/>
  <c r="AG19" i="2"/>
  <c r="AG18" i="2"/>
  <c r="AG17" i="2"/>
  <c r="AG16" i="2"/>
  <c r="AG15" i="2"/>
  <c r="AG14" i="2"/>
  <c r="AG13" i="2"/>
  <c r="AG12" i="2"/>
  <c r="AG11" i="2"/>
  <c r="BI5" i="2"/>
  <c r="BC5" i="2"/>
  <c r="AW5" i="2"/>
  <c r="AQ5" i="2"/>
  <c r="AE5" i="2"/>
  <c r="Y5" i="2"/>
  <c r="N3" i="13"/>
  <c r="O3" i="13"/>
  <c r="P3" i="13"/>
  <c r="Q3" i="13"/>
  <c r="N341" i="12"/>
  <c r="S340" i="12"/>
  <c r="R340" i="12"/>
  <c r="Q340" i="12"/>
  <c r="P340" i="12"/>
  <c r="R338" i="12"/>
  <c r="N338" i="12"/>
  <c r="M338" i="12"/>
  <c r="R325" i="12"/>
  <c r="Q325" i="12"/>
  <c r="S324" i="12"/>
  <c r="R324" i="12"/>
  <c r="Q324" i="12"/>
  <c r="N324" i="12"/>
  <c r="M324" i="12"/>
  <c r="S320" i="12"/>
  <c r="R320" i="12"/>
  <c r="Q320" i="12"/>
  <c r="O320" i="12"/>
  <c r="N319" i="12"/>
  <c r="Q318" i="12"/>
  <c r="M318" i="12"/>
  <c r="Q317" i="12"/>
  <c r="P316" i="12"/>
  <c r="O316" i="12"/>
  <c r="N316" i="12"/>
  <c r="N315" i="12"/>
  <c r="M314" i="12"/>
  <c r="S312" i="12"/>
  <c r="Q312" i="12"/>
  <c r="P312" i="12"/>
  <c r="O312" i="12"/>
  <c r="M312" i="12"/>
  <c r="Q311" i="12"/>
  <c r="S308" i="12"/>
  <c r="R308" i="12"/>
  <c r="Q308" i="12"/>
  <c r="P308" i="12"/>
  <c r="N308" i="12"/>
  <c r="M308" i="12"/>
  <c r="R306" i="12"/>
  <c r="N306" i="12"/>
  <c r="R304" i="12"/>
  <c r="Q304" i="12"/>
  <c r="O304" i="12"/>
  <c r="N304" i="12"/>
  <c r="Q303" i="12"/>
  <c r="N301" i="12"/>
  <c r="R300" i="12"/>
  <c r="Q300" i="12"/>
  <c r="P300" i="12"/>
  <c r="O300" i="12"/>
  <c r="N300" i="12"/>
  <c r="M300" i="12"/>
  <c r="Q299" i="12"/>
  <c r="S296" i="12"/>
  <c r="R296" i="12"/>
  <c r="Q296" i="12"/>
  <c r="P296" i="12"/>
  <c r="N296" i="12"/>
  <c r="Q295" i="12"/>
  <c r="N293" i="12"/>
  <c r="S292" i="12"/>
  <c r="R292" i="12"/>
  <c r="Q292" i="12"/>
  <c r="N292" i="12"/>
  <c r="M292" i="12"/>
  <c r="R290" i="12"/>
  <c r="M290" i="12"/>
  <c r="S288" i="12"/>
  <c r="O288" i="12"/>
  <c r="S287" i="12"/>
  <c r="R286" i="12"/>
  <c r="N286" i="12"/>
  <c r="M286" i="12"/>
  <c r="P285" i="12"/>
  <c r="O285" i="12"/>
  <c r="M285" i="12"/>
  <c r="R284" i="12"/>
  <c r="Q284" i="12"/>
  <c r="P284" i="12"/>
  <c r="O284" i="12"/>
  <c r="N284" i="12"/>
  <c r="M283" i="12"/>
  <c r="M281" i="12"/>
  <c r="S280" i="12"/>
  <c r="R280" i="12"/>
  <c r="O280" i="12"/>
  <c r="N280" i="12"/>
  <c r="S277" i="12"/>
  <c r="S266" i="12"/>
  <c r="O266" i="12"/>
  <c r="R264" i="12"/>
  <c r="Q264" i="12"/>
  <c r="S262" i="12"/>
  <c r="Q262" i="12"/>
  <c r="P262" i="12"/>
  <c r="N262" i="12"/>
  <c r="M262" i="12"/>
  <c r="R250" i="12"/>
  <c r="S248" i="12"/>
  <c r="P245" i="12"/>
  <c r="S244" i="12"/>
  <c r="Q244" i="12"/>
  <c r="P244" i="12"/>
  <c r="O244" i="12"/>
  <c r="N244" i="12"/>
  <c r="M244" i="12"/>
  <c r="Q241" i="12"/>
  <c r="P241" i="12"/>
  <c r="S240" i="12"/>
  <c r="S238" i="12"/>
  <c r="R232" i="12"/>
  <c r="P232" i="12"/>
  <c r="O232" i="12"/>
  <c r="P231" i="12"/>
  <c r="M231" i="12"/>
  <c r="Q230" i="12"/>
  <c r="P230" i="12"/>
  <c r="O230" i="12"/>
  <c r="M230" i="12"/>
  <c r="R228" i="12"/>
  <c r="M228" i="12"/>
  <c r="P227" i="12"/>
  <c r="M227" i="12"/>
  <c r="S226" i="12"/>
  <c r="R226" i="12"/>
  <c r="Q226" i="12"/>
  <c r="P226" i="12"/>
  <c r="N226" i="12"/>
  <c r="M226" i="12"/>
  <c r="O225" i="12"/>
  <c r="P223" i="12"/>
  <c r="O223" i="12"/>
  <c r="M223" i="12"/>
  <c r="S222" i="12"/>
  <c r="Q222" i="12"/>
  <c r="P222" i="12"/>
  <c r="O222" i="12"/>
  <c r="P216" i="12"/>
  <c r="M216" i="12"/>
  <c r="P215" i="12"/>
  <c r="M215" i="12"/>
  <c r="S207" i="12"/>
  <c r="O207" i="12"/>
  <c r="N207" i="12"/>
  <c r="R205" i="12"/>
  <c r="P205" i="12"/>
  <c r="Q204" i="12"/>
  <c r="P204" i="12"/>
  <c r="O204" i="12"/>
  <c r="M204" i="12"/>
  <c r="R203" i="12"/>
  <c r="Q203" i="12"/>
  <c r="P203" i="12"/>
  <c r="O203" i="12"/>
  <c r="M203" i="12"/>
  <c r="Q196" i="12"/>
  <c r="P193" i="12"/>
  <c r="S191" i="12"/>
  <c r="Q191" i="12"/>
  <c r="P191" i="12"/>
  <c r="O191" i="12"/>
  <c r="N191" i="12"/>
  <c r="M191" i="12"/>
  <c r="O188" i="12"/>
  <c r="P187" i="12"/>
  <c r="N187" i="12"/>
  <c r="P184" i="12"/>
  <c r="R183" i="12"/>
  <c r="Q183" i="12"/>
  <c r="P183" i="12"/>
  <c r="O183" i="12"/>
  <c r="M183" i="12"/>
  <c r="P176" i="12"/>
  <c r="N176" i="12"/>
  <c r="M176" i="12"/>
  <c r="R174" i="12"/>
  <c r="Q174" i="12"/>
  <c r="P172" i="12"/>
  <c r="S159" i="12"/>
  <c r="R159" i="12"/>
  <c r="Q159" i="12"/>
  <c r="O159" i="12"/>
  <c r="N159" i="12"/>
  <c r="P156" i="12"/>
  <c r="M156" i="12"/>
  <c r="S150" i="12"/>
  <c r="R150" i="12"/>
  <c r="P150" i="12"/>
  <c r="O150" i="12"/>
  <c r="N150" i="12"/>
  <c r="M150" i="12"/>
  <c r="R148" i="12"/>
  <c r="Q148" i="12"/>
  <c r="M148" i="12"/>
  <c r="P145" i="12"/>
  <c r="Q141" i="12"/>
  <c r="P141" i="12"/>
  <c r="O141" i="12"/>
  <c r="M141" i="12"/>
  <c r="P140" i="12"/>
  <c r="M140" i="12"/>
  <c r="Q139" i="12"/>
  <c r="O139" i="12"/>
  <c r="M138" i="12"/>
  <c r="R137" i="12"/>
  <c r="Q137" i="12"/>
  <c r="P137" i="12"/>
  <c r="O137" i="12"/>
  <c r="N137" i="12"/>
  <c r="M137" i="12"/>
  <c r="R131" i="12"/>
  <c r="Q130" i="12"/>
  <c r="N130" i="12"/>
  <c r="S128" i="12"/>
  <c r="Q128" i="12"/>
  <c r="O128" i="12"/>
  <c r="N128" i="12"/>
  <c r="M128" i="12"/>
  <c r="P127" i="12"/>
  <c r="N126" i="12"/>
  <c r="S124" i="12"/>
  <c r="R124" i="12"/>
  <c r="P124" i="12"/>
  <c r="N124" i="12"/>
  <c r="M124" i="12"/>
  <c r="S112" i="12"/>
  <c r="Q112" i="12"/>
  <c r="M112" i="12"/>
  <c r="S109" i="12"/>
  <c r="S108" i="12"/>
  <c r="S104" i="12"/>
  <c r="S95" i="12"/>
  <c r="S94" i="12"/>
  <c r="S93" i="12"/>
  <c r="S90" i="12"/>
  <c r="S89" i="12"/>
  <c r="R89" i="12"/>
  <c r="N89" i="12"/>
  <c r="M89" i="12"/>
  <c r="S88" i="12"/>
  <c r="S86" i="12"/>
  <c r="S85" i="12"/>
  <c r="P74" i="12"/>
  <c r="R73" i="12"/>
  <c r="P73" i="12"/>
  <c r="N73" i="12"/>
  <c r="R72" i="12"/>
  <c r="P72" i="12"/>
  <c r="N71" i="12"/>
  <c r="S69" i="12"/>
  <c r="N69" i="12"/>
  <c r="M69" i="12"/>
  <c r="O66" i="12"/>
  <c r="N66" i="12"/>
  <c r="S65" i="12"/>
  <c r="R65" i="12"/>
  <c r="Q65" i="12"/>
  <c r="O65" i="12"/>
  <c r="N65" i="12"/>
  <c r="M65" i="12"/>
  <c r="S63" i="12"/>
  <c r="S55" i="12"/>
  <c r="Q52" i="12"/>
  <c r="P52" i="12"/>
  <c r="M52" i="12"/>
  <c r="R51" i="12"/>
  <c r="Q51" i="12"/>
  <c r="O51" i="12"/>
  <c r="M51" i="12"/>
  <c r="N49" i="12"/>
  <c r="M49" i="12"/>
  <c r="S46" i="12"/>
  <c r="S42" i="12"/>
  <c r="R42" i="12"/>
  <c r="Q42" i="12"/>
  <c r="P42" i="12"/>
  <c r="O42" i="12"/>
  <c r="N42" i="12"/>
  <c r="M42" i="12"/>
  <c r="S39" i="12"/>
  <c r="P32" i="12"/>
  <c r="N32" i="12"/>
  <c r="R30" i="12"/>
  <c r="Q30" i="12"/>
  <c r="S19" i="12"/>
  <c r="S13" i="12"/>
  <c r="S11" i="12"/>
  <c r="I351" i="14"/>
  <c r="I350" i="14"/>
  <c r="I349" i="14"/>
  <c r="I348" i="14"/>
  <c r="I347" i="14"/>
  <c r="I346" i="14"/>
  <c r="I345" i="14"/>
  <c r="I344" i="14"/>
  <c r="I343" i="14"/>
  <c r="I342" i="14"/>
  <c r="W341" i="14"/>
  <c r="I341" i="14"/>
  <c r="W340" i="14"/>
  <c r="I340" i="14"/>
  <c r="W339" i="14"/>
  <c r="I339" i="14"/>
  <c r="W338" i="14"/>
  <c r="I338" i="14"/>
  <c r="I337" i="14"/>
  <c r="I336" i="14"/>
  <c r="I335" i="14"/>
  <c r="I334" i="14"/>
  <c r="I333" i="14"/>
  <c r="I332" i="14"/>
  <c r="I331" i="14"/>
  <c r="I330" i="14"/>
  <c r="I329" i="14"/>
  <c r="I328" i="14"/>
  <c r="I327" i="14"/>
  <c r="I326" i="14"/>
  <c r="W325" i="14"/>
  <c r="I325" i="14"/>
  <c r="W324" i="14"/>
  <c r="I324" i="14"/>
  <c r="W323" i="14"/>
  <c r="I323" i="14"/>
  <c r="W322" i="14"/>
  <c r="I322" i="14"/>
  <c r="I321" i="14"/>
  <c r="I320" i="14"/>
  <c r="I319" i="14"/>
  <c r="I318" i="14"/>
  <c r="I317" i="14"/>
  <c r="I316" i="14"/>
  <c r="I315" i="14"/>
  <c r="I314" i="14"/>
  <c r="I313" i="14"/>
  <c r="I312" i="14"/>
  <c r="W311" i="14"/>
  <c r="I311" i="14"/>
  <c r="W310" i="14"/>
  <c r="I310" i="14"/>
  <c r="I309" i="14"/>
  <c r="I308" i="14"/>
  <c r="I307" i="14"/>
  <c r="I306" i="14"/>
  <c r="I305" i="14"/>
  <c r="I304" i="14"/>
  <c r="I303" i="14"/>
  <c r="I302" i="14"/>
  <c r="I301" i="14"/>
  <c r="I300" i="14"/>
  <c r="I299" i="14"/>
  <c r="I298" i="14"/>
  <c r="I297" i="14"/>
  <c r="I296" i="14"/>
  <c r="I295" i="14"/>
  <c r="I294" i="14"/>
  <c r="I293" i="14"/>
  <c r="I292" i="14"/>
  <c r="I291" i="14"/>
  <c r="I290" i="14"/>
  <c r="I289" i="14"/>
  <c r="I288" i="14"/>
  <c r="I287" i="14"/>
  <c r="I286" i="14"/>
  <c r="I285" i="14"/>
  <c r="I284" i="14"/>
  <c r="I283" i="14"/>
  <c r="I282" i="14"/>
  <c r="I281" i="14"/>
  <c r="I280" i="14"/>
  <c r="I279" i="14"/>
  <c r="I278" i="14"/>
  <c r="I277" i="14"/>
  <c r="I276" i="14"/>
  <c r="I275" i="14"/>
  <c r="I274" i="14"/>
  <c r="I273" i="14"/>
  <c r="I272" i="14"/>
  <c r="I271" i="14"/>
  <c r="I270" i="14"/>
  <c r="I269" i="14"/>
  <c r="I268" i="14"/>
  <c r="I267" i="14"/>
  <c r="I266" i="14"/>
  <c r="I265" i="14"/>
  <c r="I264" i="14"/>
  <c r="I263" i="14"/>
  <c r="I262" i="14"/>
  <c r="I261" i="14"/>
  <c r="I260" i="14"/>
  <c r="I259" i="14"/>
  <c r="I258" i="14"/>
  <c r="I257" i="14"/>
  <c r="I256" i="14"/>
  <c r="I255" i="14"/>
  <c r="I254" i="14"/>
  <c r="I253" i="14"/>
  <c r="I252" i="14"/>
  <c r="I251" i="14"/>
  <c r="I250" i="14"/>
  <c r="I249" i="14"/>
  <c r="I248" i="14"/>
  <c r="I247" i="14"/>
  <c r="I246" i="14"/>
  <c r="I245" i="14"/>
  <c r="I244" i="14"/>
  <c r="I243" i="14"/>
  <c r="I242" i="14"/>
  <c r="I241" i="14"/>
  <c r="I240" i="14"/>
  <c r="I239" i="14"/>
  <c r="I238" i="14"/>
  <c r="I237" i="14"/>
  <c r="I236" i="14"/>
  <c r="I235" i="14"/>
  <c r="I234" i="14"/>
  <c r="I233" i="14"/>
  <c r="I232" i="14"/>
  <c r="I231" i="14"/>
  <c r="I230" i="14"/>
  <c r="I229" i="14"/>
  <c r="I228" i="14"/>
  <c r="I227" i="14"/>
  <c r="I226" i="14"/>
  <c r="I225" i="14"/>
  <c r="W224" i="14"/>
  <c r="I224" i="14"/>
  <c r="W223" i="14"/>
  <c r="I223" i="14"/>
  <c r="W222" i="14"/>
  <c r="I222" i="14"/>
  <c r="W221" i="14"/>
  <c r="I221" i="14"/>
  <c r="I220" i="14"/>
  <c r="I219" i="14"/>
  <c r="I218" i="14"/>
  <c r="I217" i="14"/>
  <c r="I216" i="14"/>
  <c r="I215" i="14"/>
  <c r="W214" i="14"/>
  <c r="I214" i="14"/>
  <c r="I213" i="14"/>
  <c r="I212" i="14"/>
  <c r="I211" i="14"/>
  <c r="I210" i="14"/>
  <c r="I209" i="14"/>
  <c r="I208" i="14"/>
  <c r="I207" i="14"/>
  <c r="I206" i="14"/>
  <c r="I205" i="14"/>
  <c r="I204" i="14"/>
  <c r="I203" i="14"/>
  <c r="I202" i="14"/>
  <c r="I201" i="14"/>
  <c r="I200" i="14"/>
  <c r="I199" i="14"/>
  <c r="I198" i="14"/>
  <c r="I197" i="14"/>
  <c r="I196" i="14"/>
  <c r="I195" i="14"/>
  <c r="I194" i="14"/>
  <c r="I193" i="14"/>
  <c r="I192" i="14"/>
  <c r="I191" i="14"/>
  <c r="I190" i="14"/>
  <c r="I189" i="14"/>
  <c r="I188" i="14"/>
  <c r="I187" i="14"/>
  <c r="I186" i="14"/>
  <c r="I185" i="14"/>
  <c r="I184" i="14"/>
  <c r="I183" i="14"/>
  <c r="I182" i="14"/>
  <c r="I181" i="14"/>
  <c r="I180" i="14"/>
  <c r="I179" i="14"/>
  <c r="W178" i="14"/>
  <c r="I178" i="14"/>
  <c r="I177" i="14"/>
  <c r="I176" i="14"/>
  <c r="W175" i="14"/>
  <c r="I175" i="14"/>
  <c r="I174" i="14"/>
  <c r="W173" i="14"/>
  <c r="I173" i="14"/>
  <c r="W172" i="14"/>
  <c r="I172" i="14"/>
  <c r="W171" i="14"/>
  <c r="I171" i="14"/>
  <c r="I170" i="14"/>
  <c r="I169" i="14"/>
  <c r="I168" i="14"/>
  <c r="I167" i="14"/>
  <c r="I166" i="14"/>
  <c r="I165" i="14"/>
  <c r="I164" i="14"/>
  <c r="I163" i="14"/>
  <c r="I162" i="14"/>
  <c r="I161" i="14"/>
  <c r="I160" i="14"/>
  <c r="I159" i="14"/>
  <c r="I158" i="14"/>
  <c r="I157" i="14"/>
  <c r="I156" i="14"/>
  <c r="I155" i="14"/>
  <c r="I154" i="14"/>
  <c r="I153" i="14"/>
  <c r="I152" i="14"/>
  <c r="I151" i="14"/>
  <c r="I150" i="14"/>
  <c r="I149" i="14"/>
  <c r="I148" i="14"/>
  <c r="I147" i="14"/>
  <c r="I146" i="14"/>
  <c r="I145" i="14"/>
  <c r="I144" i="14"/>
  <c r="I143" i="14"/>
  <c r="I142" i="14"/>
  <c r="I141" i="14"/>
  <c r="I140" i="14"/>
  <c r="I139" i="14"/>
  <c r="I138" i="14"/>
  <c r="I137" i="14"/>
  <c r="I136" i="14"/>
  <c r="I135" i="14"/>
  <c r="I134" i="14"/>
  <c r="I133" i="14"/>
  <c r="I132" i="14"/>
  <c r="I131" i="14"/>
  <c r="I130" i="14"/>
  <c r="I129" i="14"/>
  <c r="I128" i="14"/>
  <c r="I127" i="14"/>
  <c r="I126" i="14"/>
  <c r="I125" i="14"/>
  <c r="I124" i="14"/>
  <c r="I123" i="14"/>
  <c r="I122" i="14"/>
  <c r="I121" i="14"/>
  <c r="I120" i="14"/>
  <c r="I119" i="14"/>
  <c r="I118" i="14"/>
  <c r="I117" i="14"/>
  <c r="I116" i="14"/>
  <c r="I115" i="14"/>
  <c r="I114" i="14"/>
  <c r="I113" i="14"/>
  <c r="I112" i="14"/>
  <c r="I111" i="14"/>
  <c r="I110" i="14"/>
  <c r="I109" i="14"/>
  <c r="I108" i="14"/>
  <c r="I107" i="14"/>
  <c r="I106" i="14"/>
  <c r="I105" i="14"/>
  <c r="I104" i="14"/>
  <c r="I103" i="14"/>
  <c r="I102" i="14"/>
  <c r="I101" i="14"/>
  <c r="I100" i="14"/>
  <c r="I99" i="14"/>
  <c r="I98" i="14"/>
  <c r="I97" i="14"/>
  <c r="I96" i="14"/>
  <c r="I95" i="14"/>
  <c r="I94" i="14"/>
  <c r="I93" i="14"/>
  <c r="I92" i="14"/>
  <c r="I91" i="14"/>
  <c r="I90" i="14"/>
  <c r="I89" i="14"/>
  <c r="I88" i="14"/>
  <c r="I87" i="14"/>
  <c r="I86" i="14"/>
  <c r="I85" i="14"/>
  <c r="I84" i="14"/>
  <c r="I83" i="14"/>
  <c r="I82" i="14"/>
  <c r="I81" i="14"/>
  <c r="I80" i="14"/>
  <c r="I79" i="14"/>
  <c r="I78" i="14"/>
  <c r="I77" i="14"/>
  <c r="I76" i="14"/>
  <c r="I75" i="14"/>
  <c r="I74" i="14"/>
  <c r="I73" i="14"/>
  <c r="I72" i="14"/>
  <c r="I71" i="14"/>
  <c r="I70" i="14"/>
  <c r="I69" i="14"/>
  <c r="I68" i="14"/>
  <c r="I67" i="14"/>
  <c r="I66" i="14"/>
  <c r="I65" i="14"/>
  <c r="I64" i="14"/>
  <c r="I63" i="14"/>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A29" i="14"/>
  <c r="W28" i="14"/>
  <c r="I28" i="14"/>
  <c r="A28" i="14"/>
  <c r="I27" i="14"/>
  <c r="A27" i="14"/>
  <c r="I26" i="14"/>
  <c r="A26" i="14"/>
  <c r="W25" i="14"/>
  <c r="I25" i="14"/>
  <c r="I24" i="14"/>
  <c r="I23" i="14"/>
  <c r="I22" i="14"/>
  <c r="I21" i="14"/>
  <c r="I20" i="14"/>
  <c r="I19" i="14"/>
  <c r="I18" i="14"/>
  <c r="I17" i="14"/>
  <c r="I16" i="14"/>
  <c r="I15" i="14"/>
  <c r="A15" i="14"/>
  <c r="I14" i="14"/>
  <c r="I13" i="14"/>
  <c r="A13" i="14"/>
  <c r="I12" i="14"/>
  <c r="I11" i="14"/>
  <c r="A11" i="14"/>
  <c r="T10" i="14"/>
  <c r="S10" i="14"/>
  <c r="R10" i="14"/>
  <c r="Q10" i="14"/>
  <c r="P10" i="14"/>
  <c r="O10" i="14"/>
  <c r="N10" i="14"/>
  <c r="M10" i="14"/>
  <c r="L10" i="14"/>
  <c r="K10" i="14"/>
  <c r="J10" i="14"/>
  <c r="I10" i="14"/>
  <c r="H10" i="14"/>
  <c r="G10" i="14"/>
  <c r="F10" i="14"/>
  <c r="E10" i="14"/>
  <c r="C10" i="14"/>
  <c r="A10" i="14"/>
  <c r="T9" i="14"/>
  <c r="S9" i="14"/>
  <c r="R9" i="14"/>
  <c r="Q9" i="14"/>
  <c r="P9" i="14"/>
  <c r="O9" i="14"/>
  <c r="N9" i="14"/>
  <c r="M9" i="14"/>
  <c r="L9" i="14"/>
  <c r="K9" i="14"/>
  <c r="J9" i="14"/>
  <c r="I9" i="14"/>
  <c r="H9" i="14"/>
  <c r="G9" i="14"/>
  <c r="F9" i="14"/>
  <c r="E9" i="14"/>
  <c r="C9" i="14"/>
  <c r="A9" i="14"/>
  <c r="L8" i="14"/>
  <c r="L6" i="14"/>
  <c r="T5" i="14"/>
  <c r="S5" i="14"/>
  <c r="R5" i="14"/>
  <c r="Q5" i="14"/>
  <c r="P5" i="14"/>
  <c r="O5" i="14"/>
  <c r="N5" i="14"/>
  <c r="L5" i="14"/>
  <c r="T3" i="14"/>
  <c r="S3" i="14"/>
  <c r="R3" i="14"/>
  <c r="Q3" i="14"/>
  <c r="P3" i="14"/>
  <c r="O3" i="14"/>
  <c r="N3" i="14"/>
  <c r="C1" i="14"/>
  <c r="M26" i="13"/>
  <c r="X10" i="13"/>
  <c r="X9" i="13"/>
  <c r="W10" i="13"/>
  <c r="W9" i="13"/>
  <c r="V10" i="13"/>
  <c r="V9" i="13"/>
  <c r="U10" i="13"/>
  <c r="U9" i="13"/>
  <c r="T10" i="13"/>
  <c r="T9" i="13"/>
  <c r="S10" i="13"/>
  <c r="S9" i="13"/>
  <c r="R9" i="13"/>
  <c r="R10" i="13"/>
  <c r="M10" i="13"/>
  <c r="L10" i="13"/>
  <c r="K10" i="13"/>
  <c r="J10" i="13"/>
  <c r="I10" i="13"/>
  <c r="H10" i="13"/>
  <c r="G10" i="13"/>
  <c r="F10" i="13"/>
  <c r="E10" i="13"/>
  <c r="C10" i="13"/>
  <c r="A10" i="13"/>
  <c r="M9" i="13"/>
  <c r="L9" i="13"/>
  <c r="K9" i="13"/>
  <c r="J9" i="13"/>
  <c r="I9" i="13"/>
  <c r="H9" i="13"/>
  <c r="G9" i="13"/>
  <c r="F9" i="13"/>
  <c r="E9" i="13"/>
  <c r="C9" i="13"/>
  <c r="A9" i="13"/>
  <c r="L8" i="13"/>
  <c r="L6" i="13"/>
  <c r="X5" i="13"/>
  <c r="W5" i="13"/>
  <c r="V5" i="13"/>
  <c r="U5" i="13"/>
  <c r="T5" i="13"/>
  <c r="S5" i="13"/>
  <c r="R5" i="13"/>
  <c r="L5" i="13"/>
  <c r="C1" i="13"/>
  <c r="O84" i="12"/>
  <c r="M322" i="12"/>
  <c r="N322" i="12"/>
  <c r="M81" i="12"/>
  <c r="N81" i="12"/>
  <c r="Q81" i="12"/>
  <c r="R81" i="12"/>
  <c r="S81" i="12"/>
  <c r="M79" i="12"/>
  <c r="O79" i="12"/>
  <c r="Q79" i="12"/>
  <c r="N77" i="12"/>
  <c r="O77" i="12"/>
  <c r="P77" i="12"/>
  <c r="R77" i="12"/>
  <c r="S77" i="12"/>
  <c r="O76" i="12"/>
  <c r="P76" i="12"/>
  <c r="N75" i="12"/>
  <c r="R75" i="12"/>
  <c r="M54" i="12"/>
  <c r="O53" i="12"/>
  <c r="P53" i="12"/>
  <c r="R53" i="12"/>
  <c r="M26" i="12"/>
  <c r="N26" i="12"/>
  <c r="O26" i="12"/>
  <c r="P26" i="12"/>
  <c r="Q26" i="12"/>
  <c r="R26" i="12"/>
  <c r="S26" i="12"/>
  <c r="L26" i="12"/>
  <c r="O276" i="12"/>
  <c r="O261" i="12"/>
  <c r="P246" i="12"/>
  <c r="M234" i="12"/>
  <c r="P234" i="12"/>
  <c r="Q234" i="12"/>
  <c r="R234" i="12"/>
  <c r="M332" i="12"/>
  <c r="N332" i="12"/>
  <c r="O332" i="12"/>
  <c r="P332" i="12"/>
  <c r="R332" i="12"/>
  <c r="S332" i="12"/>
  <c r="N309" i="12"/>
  <c r="Q334" i="12"/>
  <c r="R334" i="12"/>
  <c r="M350" i="12"/>
  <c r="M348" i="12"/>
  <c r="N348" i="12"/>
  <c r="O348" i="12"/>
  <c r="P348" i="12"/>
  <c r="Q348" i="12"/>
  <c r="M344" i="12"/>
  <c r="N344" i="12"/>
  <c r="P344" i="12"/>
  <c r="Q344" i="12"/>
  <c r="R344" i="12"/>
  <c r="S344" i="12"/>
  <c r="N349" i="12"/>
  <c r="Q349" i="12"/>
  <c r="M336" i="12"/>
  <c r="N336" i="12"/>
  <c r="O336" i="12"/>
  <c r="Q336" i="12"/>
  <c r="M346" i="12"/>
  <c r="N333" i="12"/>
  <c r="N352" i="12"/>
  <c r="O352" i="12"/>
  <c r="Q352" i="12"/>
  <c r="R352" i="12"/>
  <c r="Q330" i="12"/>
  <c r="N328" i="12"/>
  <c r="P328" i="12"/>
  <c r="Q328" i="12"/>
  <c r="R328" i="12"/>
  <c r="S328" i="12"/>
  <c r="N351" i="12"/>
  <c r="R329" i="12"/>
  <c r="O255" i="12"/>
  <c r="M256" i="12"/>
  <c r="O256" i="12"/>
  <c r="O269" i="12"/>
  <c r="O272" i="12"/>
  <c r="O268" i="12"/>
  <c r="O273" i="12"/>
  <c r="O260" i="12"/>
  <c r="O270" i="12"/>
  <c r="O257" i="12"/>
  <c r="O38" i="12"/>
  <c r="P38" i="12"/>
  <c r="Q38" i="12"/>
  <c r="S38" i="12"/>
  <c r="J26" i="12"/>
  <c r="O5" i="12"/>
  <c r="M3" i="12"/>
  <c r="N3" i="12"/>
  <c r="O3" i="12"/>
  <c r="P3" i="12"/>
  <c r="Q3" i="12"/>
  <c r="R3" i="12"/>
  <c r="S3" i="12"/>
  <c r="R5" i="12"/>
  <c r="S5" i="12"/>
  <c r="R9" i="12"/>
  <c r="S9" i="12"/>
  <c r="R10" i="12"/>
  <c r="S10" i="12"/>
  <c r="S120" i="12"/>
  <c r="M5" i="12"/>
  <c r="N5" i="12"/>
  <c r="P5" i="12"/>
  <c r="Q5" i="12"/>
  <c r="M9" i="12"/>
  <c r="N9" i="12"/>
  <c r="O9" i="12"/>
  <c r="P9" i="12"/>
  <c r="Q9" i="12"/>
  <c r="M10" i="12"/>
  <c r="N10" i="12"/>
  <c r="O10" i="12"/>
  <c r="P10" i="12"/>
  <c r="Q10" i="12"/>
  <c r="N82" i="12"/>
  <c r="P82" i="12"/>
  <c r="M116" i="12"/>
  <c r="N116" i="12"/>
  <c r="O116" i="12"/>
  <c r="P116" i="12"/>
  <c r="Q116" i="12"/>
  <c r="M117" i="12"/>
  <c r="M119" i="12"/>
  <c r="M120" i="12"/>
  <c r="N120" i="12"/>
  <c r="P120" i="12"/>
  <c r="Q120" i="12"/>
  <c r="M122" i="12"/>
  <c r="O122" i="12"/>
  <c r="P122" i="12"/>
  <c r="Q122" i="12"/>
  <c r="C1" i="12"/>
  <c r="K5" i="12"/>
  <c r="K6" i="12"/>
  <c r="K8" i="12"/>
  <c r="C9" i="12"/>
  <c r="D9" i="12"/>
  <c r="E9" i="12"/>
  <c r="F9" i="12"/>
  <c r="G9" i="12"/>
  <c r="H9" i="12"/>
  <c r="I9" i="12"/>
  <c r="J9" i="12"/>
  <c r="K9" i="12"/>
  <c r="L9" i="12"/>
  <c r="C10" i="12"/>
  <c r="D10" i="12"/>
  <c r="E10" i="12"/>
  <c r="F10" i="12"/>
  <c r="G10" i="12"/>
  <c r="H10" i="12"/>
  <c r="I10" i="12"/>
  <c r="J10" i="12"/>
  <c r="K10" i="12"/>
  <c r="L10" i="12"/>
  <c r="H11" i="12"/>
  <c r="H12" i="12"/>
  <c r="H13" i="12"/>
  <c r="H14" i="12"/>
  <c r="H15" i="12"/>
  <c r="H16" i="12"/>
  <c r="H17" i="12"/>
  <c r="H18" i="12"/>
  <c r="H19" i="12"/>
  <c r="H20" i="12"/>
  <c r="H21" i="12"/>
  <c r="H22" i="12"/>
  <c r="H23" i="12"/>
  <c r="H24" i="12"/>
  <c r="H25" i="12"/>
  <c r="C26" i="12"/>
  <c r="D26" i="12"/>
  <c r="E26" i="12"/>
  <c r="F26" i="12"/>
  <c r="G26" i="12"/>
  <c r="H26" i="12"/>
  <c r="I26" i="12"/>
  <c r="K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A9" i="12"/>
  <c r="A10" i="12"/>
  <c r="A11" i="12"/>
  <c r="A12" i="12"/>
  <c r="A13" i="12"/>
  <c r="A16" i="12"/>
  <c r="A17" i="12"/>
  <c r="A26" i="12"/>
  <c r="A27" i="12"/>
  <c r="A28" i="12"/>
  <c r="A29" i="12"/>
  <c r="A30" i="12"/>
  <c r="U24"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3" i="2"/>
  <c r="U22" i="2"/>
  <c r="U21" i="2"/>
  <c r="U20" i="2"/>
  <c r="U19" i="2"/>
  <c r="U18" i="2"/>
  <c r="U17" i="2"/>
  <c r="U16" i="2"/>
  <c r="U15" i="2"/>
  <c r="U14" i="2"/>
  <c r="U13" i="2"/>
  <c r="U12" i="2"/>
  <c r="U11" i="2"/>
  <c r="O51" i="2"/>
  <c r="AA51" i="2"/>
  <c r="AM51" i="2"/>
  <c r="AS51" i="2"/>
  <c r="AY51" i="2"/>
  <c r="BE51" i="2"/>
  <c r="O52" i="2"/>
  <c r="AA52" i="2"/>
  <c r="AM52" i="2"/>
  <c r="AS52" i="2"/>
  <c r="AY52" i="2"/>
  <c r="BE52" i="2"/>
  <c r="O221" i="2"/>
  <c r="O222" i="2"/>
  <c r="O223" i="2"/>
  <c r="O224" i="2"/>
  <c r="P529" i="1"/>
  <c r="BE351" i="2"/>
  <c r="BE350" i="2"/>
  <c r="BE349" i="2"/>
  <c r="BE348" i="2"/>
  <c r="BE347" i="2"/>
  <c r="BE346" i="2"/>
  <c r="BE345" i="2"/>
  <c r="BE344" i="2"/>
  <c r="BE343" i="2"/>
  <c r="BE342" i="2"/>
  <c r="BE341" i="2"/>
  <c r="BE340" i="2"/>
  <c r="BE339" i="2"/>
  <c r="BE338" i="2"/>
  <c r="BE337" i="2"/>
  <c r="BE336" i="2"/>
  <c r="BE335" i="2"/>
  <c r="BE334" i="2"/>
  <c r="BE333" i="2"/>
  <c r="BE332" i="2"/>
  <c r="BE331" i="2"/>
  <c r="BE330" i="2"/>
  <c r="BE329" i="2"/>
  <c r="BE328" i="2"/>
  <c r="BE327" i="2"/>
  <c r="BE326" i="2"/>
  <c r="BE325" i="2"/>
  <c r="BE324" i="2"/>
  <c r="BE323" i="2"/>
  <c r="BE322" i="2"/>
  <c r="BE321" i="2"/>
  <c r="BE320" i="2"/>
  <c r="BE319" i="2"/>
  <c r="BE318" i="2"/>
  <c r="BE317" i="2"/>
  <c r="BE316" i="2"/>
  <c r="BE315" i="2"/>
  <c r="BE314" i="2"/>
  <c r="BE313" i="2"/>
  <c r="BE312" i="2"/>
  <c r="BE311" i="2"/>
  <c r="BE310" i="2"/>
  <c r="BE309" i="2"/>
  <c r="BE308" i="2"/>
  <c r="BE307" i="2"/>
  <c r="BE306" i="2"/>
  <c r="BE305" i="2"/>
  <c r="BE304" i="2"/>
  <c r="BE303" i="2"/>
  <c r="BE302" i="2"/>
  <c r="BE301" i="2"/>
  <c r="BE300" i="2"/>
  <c r="BE299" i="2"/>
  <c r="BE298" i="2"/>
  <c r="BE297" i="2"/>
  <c r="BE296" i="2"/>
  <c r="BE295" i="2"/>
  <c r="BE294" i="2"/>
  <c r="BE293" i="2"/>
  <c r="BE292" i="2"/>
  <c r="BE291" i="2"/>
  <c r="BE290" i="2"/>
  <c r="BE289" i="2"/>
  <c r="BE288" i="2"/>
  <c r="BE287" i="2"/>
  <c r="BE286" i="2"/>
  <c r="BE285" i="2"/>
  <c r="BE284" i="2"/>
  <c r="BE283" i="2"/>
  <c r="BE282" i="2"/>
  <c r="BE281" i="2"/>
  <c r="BE280" i="2"/>
  <c r="BE279" i="2"/>
  <c r="BE278" i="2"/>
  <c r="BE277" i="2"/>
  <c r="BE276" i="2"/>
  <c r="BE275" i="2"/>
  <c r="BE274" i="2"/>
  <c r="BE273" i="2"/>
  <c r="BE272" i="2"/>
  <c r="BE271" i="2"/>
  <c r="BE270" i="2"/>
  <c r="BE269" i="2"/>
  <c r="BE268" i="2"/>
  <c r="BE267" i="2"/>
  <c r="BE266" i="2"/>
  <c r="BE265" i="2"/>
  <c r="BE264" i="2"/>
  <c r="BE263" i="2"/>
  <c r="BE262" i="2"/>
  <c r="BE261" i="2"/>
  <c r="BE260" i="2"/>
  <c r="BE259" i="2"/>
  <c r="BE258" i="2"/>
  <c r="BE257" i="2"/>
  <c r="BE256" i="2"/>
  <c r="BE255" i="2"/>
  <c r="BE254" i="2"/>
  <c r="BE253" i="2"/>
  <c r="BE252" i="2"/>
  <c r="BE251" i="2"/>
  <c r="BE250" i="2"/>
  <c r="BE249" i="2"/>
  <c r="BE248" i="2"/>
  <c r="BE247" i="2"/>
  <c r="BE246" i="2"/>
  <c r="BE245" i="2"/>
  <c r="BE244" i="2"/>
  <c r="BE243" i="2"/>
  <c r="BE242" i="2"/>
  <c r="BE241" i="2"/>
  <c r="BE240" i="2"/>
  <c r="BE239" i="2"/>
  <c r="BE238" i="2"/>
  <c r="BE237" i="2"/>
  <c r="BE236" i="2"/>
  <c r="BE235" i="2"/>
  <c r="BE234" i="2"/>
  <c r="BE233" i="2"/>
  <c r="BE232" i="2"/>
  <c r="BE231" i="2"/>
  <c r="BE230" i="2"/>
  <c r="BE229" i="2"/>
  <c r="BE228" i="2"/>
  <c r="BE227" i="2"/>
  <c r="BE226" i="2"/>
  <c r="BE225" i="2"/>
  <c r="BE224" i="2"/>
  <c r="BE223" i="2"/>
  <c r="BE222" i="2"/>
  <c r="BE221" i="2"/>
  <c r="BE220" i="2"/>
  <c r="BE219" i="2"/>
  <c r="BE218" i="2"/>
  <c r="BE217" i="2"/>
  <c r="BE216" i="2"/>
  <c r="BE215" i="2"/>
  <c r="BE214" i="2"/>
  <c r="BE213" i="2"/>
  <c r="BE212" i="2"/>
  <c r="BE211" i="2"/>
  <c r="BE210" i="2"/>
  <c r="BE209" i="2"/>
  <c r="BE208" i="2"/>
  <c r="BE207" i="2"/>
  <c r="BE206" i="2"/>
  <c r="BE205" i="2"/>
  <c r="BE204" i="2"/>
  <c r="BE203" i="2"/>
  <c r="BE202" i="2"/>
  <c r="BE201" i="2"/>
  <c r="BE200" i="2"/>
  <c r="BE199" i="2"/>
  <c r="BE198" i="2"/>
  <c r="BE197" i="2"/>
  <c r="BE196" i="2"/>
  <c r="BE195" i="2"/>
  <c r="BE194" i="2"/>
  <c r="BE193" i="2"/>
  <c r="BE192" i="2"/>
  <c r="BE191" i="2"/>
  <c r="BE190" i="2"/>
  <c r="BE189" i="2"/>
  <c r="BE188" i="2"/>
  <c r="BE187" i="2"/>
  <c r="BE186" i="2"/>
  <c r="BE185" i="2"/>
  <c r="BE184" i="2"/>
  <c r="BE183" i="2"/>
  <c r="BE182" i="2"/>
  <c r="BE181" i="2"/>
  <c r="BE180" i="2"/>
  <c r="BE179" i="2"/>
  <c r="BE178" i="2"/>
  <c r="BE177" i="2"/>
  <c r="BE176" i="2"/>
  <c r="BE175" i="2"/>
  <c r="BE174" i="2"/>
  <c r="BE173" i="2"/>
  <c r="BE172" i="2"/>
  <c r="BE171" i="2"/>
  <c r="BE170" i="2"/>
  <c r="BE169" i="2"/>
  <c r="BE168" i="2"/>
  <c r="BE167" i="2"/>
  <c r="BE166" i="2"/>
  <c r="BE165" i="2"/>
  <c r="BE164" i="2"/>
  <c r="BE163" i="2"/>
  <c r="BE162" i="2"/>
  <c r="BE161" i="2"/>
  <c r="BE160" i="2"/>
  <c r="BE159" i="2"/>
  <c r="BE158" i="2"/>
  <c r="BE157" i="2"/>
  <c r="BE156" i="2"/>
  <c r="BE155" i="2"/>
  <c r="BE154" i="2"/>
  <c r="BE153" i="2"/>
  <c r="BE152" i="2"/>
  <c r="BE151" i="2"/>
  <c r="BE150" i="2"/>
  <c r="BE149" i="2"/>
  <c r="BE148" i="2"/>
  <c r="BE147" i="2"/>
  <c r="BE146" i="2"/>
  <c r="BE145" i="2"/>
  <c r="BE144" i="2"/>
  <c r="BE143" i="2"/>
  <c r="BE142" i="2"/>
  <c r="BE141" i="2"/>
  <c r="BE140" i="2"/>
  <c r="BE139" i="2"/>
  <c r="BE138" i="2"/>
  <c r="BE137" i="2"/>
  <c r="BE136" i="2"/>
  <c r="BE135" i="2"/>
  <c r="BE134" i="2"/>
  <c r="BE133" i="2"/>
  <c r="BE132" i="2"/>
  <c r="BE131" i="2"/>
  <c r="BE130" i="2"/>
  <c r="BE129" i="2"/>
  <c r="BE128" i="2"/>
  <c r="BE127" i="2"/>
  <c r="BE126" i="2"/>
  <c r="BE125" i="2"/>
  <c r="BE124" i="2"/>
  <c r="BE123" i="2"/>
  <c r="BE122" i="2"/>
  <c r="BE121" i="2"/>
  <c r="BE120" i="2"/>
  <c r="BE119" i="2"/>
  <c r="BE118" i="2"/>
  <c r="BE117" i="2"/>
  <c r="BE116" i="2"/>
  <c r="BE115" i="2"/>
  <c r="BE114" i="2"/>
  <c r="BE113" i="2"/>
  <c r="BE112" i="2"/>
  <c r="BE111" i="2"/>
  <c r="BE110" i="2"/>
  <c r="BE109" i="2"/>
  <c r="BE108" i="2"/>
  <c r="BE107" i="2"/>
  <c r="BE106" i="2"/>
  <c r="BE105" i="2"/>
  <c r="BE104" i="2"/>
  <c r="BE103" i="2"/>
  <c r="BE102" i="2"/>
  <c r="BE101" i="2"/>
  <c r="BE100" i="2"/>
  <c r="BE99" i="2"/>
  <c r="BE98" i="2"/>
  <c r="BE97" i="2"/>
  <c r="BE96" i="2"/>
  <c r="BE95" i="2"/>
  <c r="BE94" i="2"/>
  <c r="BE93" i="2"/>
  <c r="BE92" i="2"/>
  <c r="BE91" i="2"/>
  <c r="BE90" i="2"/>
  <c r="BE89" i="2"/>
  <c r="BE88" i="2"/>
  <c r="BE87" i="2"/>
  <c r="BE86" i="2"/>
  <c r="BE85" i="2"/>
  <c r="BE84" i="2"/>
  <c r="BE83" i="2"/>
  <c r="BE82" i="2"/>
  <c r="BE81" i="2"/>
  <c r="BE80" i="2"/>
  <c r="BE79" i="2"/>
  <c r="BE78" i="2"/>
  <c r="BE77" i="2"/>
  <c r="BE76" i="2"/>
  <c r="BE75" i="2"/>
  <c r="BE74" i="2"/>
  <c r="BE73" i="2"/>
  <c r="BE72" i="2"/>
  <c r="BE71" i="2"/>
  <c r="BE70" i="2"/>
  <c r="BE69" i="2"/>
  <c r="BE68" i="2"/>
  <c r="BE67" i="2"/>
  <c r="BE66" i="2"/>
  <c r="BE65" i="2"/>
  <c r="BE64" i="2"/>
  <c r="BE63" i="2"/>
  <c r="BE62" i="2"/>
  <c r="BE61" i="2"/>
  <c r="BE60" i="2"/>
  <c r="BE59" i="2"/>
  <c r="BE58" i="2"/>
  <c r="BE57" i="2"/>
  <c r="BE56" i="2"/>
  <c r="BE55" i="2"/>
  <c r="BE54" i="2"/>
  <c r="BE53" i="2"/>
  <c r="BE50" i="2"/>
  <c r="BE49" i="2"/>
  <c r="BE48" i="2"/>
  <c r="BE47" i="2"/>
  <c r="BE46" i="2"/>
  <c r="BE45" i="2"/>
  <c r="BE44" i="2"/>
  <c r="BE43" i="2"/>
  <c r="BE42" i="2"/>
  <c r="BE41" i="2"/>
  <c r="BE40" i="2"/>
  <c r="BE39" i="2"/>
  <c r="BE38" i="2"/>
  <c r="BE37" i="2"/>
  <c r="BE36" i="2"/>
  <c r="BE35" i="2"/>
  <c r="BE34" i="2"/>
  <c r="BE33" i="2"/>
  <c r="BE32" i="2"/>
  <c r="BE31" i="2"/>
  <c r="BE30" i="2"/>
  <c r="BE29" i="2"/>
  <c r="BE28" i="2"/>
  <c r="BE27" i="2"/>
  <c r="BE26" i="2"/>
  <c r="BE25" i="2"/>
  <c r="BE24" i="2"/>
  <c r="BE23" i="2"/>
  <c r="BE22" i="2"/>
  <c r="BE21" i="2"/>
  <c r="BE20" i="2"/>
  <c r="BE19" i="2"/>
  <c r="BE18" i="2"/>
  <c r="BE17" i="2"/>
  <c r="BE16" i="2"/>
  <c r="BE15" i="2"/>
  <c r="BE14" i="2"/>
  <c r="BE13" i="2"/>
  <c r="BE12" i="2"/>
  <c r="BE11" i="2"/>
  <c r="AY122" i="2"/>
  <c r="AY121" i="2"/>
  <c r="AY120" i="2"/>
  <c r="AS122" i="2"/>
  <c r="AS121" i="2"/>
  <c r="AS120" i="2"/>
  <c r="AM122" i="2"/>
  <c r="AM121" i="2"/>
  <c r="AM120" i="2"/>
  <c r="AA122" i="2"/>
  <c r="AA121" i="2"/>
  <c r="AA120" i="2"/>
  <c r="P628" i="1"/>
  <c r="P697" i="1"/>
  <c r="O697" i="1"/>
  <c r="P696" i="1"/>
  <c r="O696" i="1"/>
  <c r="P695" i="1"/>
  <c r="O695" i="1"/>
  <c r="P694" i="1"/>
  <c r="O694" i="1"/>
  <c r="P693" i="1"/>
  <c r="O693" i="1"/>
  <c r="P692" i="1"/>
  <c r="O692" i="1"/>
  <c r="P691" i="1"/>
  <c r="O691" i="1"/>
  <c r="P690" i="1"/>
  <c r="O690" i="1"/>
  <c r="P665" i="1"/>
  <c r="O665" i="1"/>
  <c r="P664" i="1"/>
  <c r="O664" i="1"/>
  <c r="P663" i="1"/>
  <c r="O663" i="1"/>
  <c r="P662" i="1"/>
  <c r="O662" i="1"/>
  <c r="P661" i="1"/>
  <c r="O661" i="1"/>
  <c r="P660" i="1"/>
  <c r="O660" i="1"/>
  <c r="P659" i="1"/>
  <c r="O659" i="1"/>
  <c r="P658" i="1"/>
  <c r="O658" i="1"/>
  <c r="O26" i="2"/>
  <c r="AA26" i="2"/>
  <c r="AM26" i="2"/>
  <c r="AS26" i="2"/>
  <c r="AY26" i="2"/>
  <c r="O27" i="2"/>
  <c r="AA27" i="2"/>
  <c r="AM27" i="2"/>
  <c r="AS27" i="2"/>
  <c r="AY27" i="2"/>
  <c r="O28" i="2"/>
  <c r="AA28" i="2"/>
  <c r="AM28" i="2"/>
  <c r="AS28" i="2"/>
  <c r="AY28" i="2"/>
  <c r="O29" i="2"/>
  <c r="AA29" i="2"/>
  <c r="AM29" i="2"/>
  <c r="AS29" i="2"/>
  <c r="AY29" i="2"/>
  <c r="O30" i="2"/>
  <c r="AA30" i="2"/>
  <c r="AM30" i="2"/>
  <c r="AS30" i="2"/>
  <c r="AY30" i="2"/>
  <c r="O31" i="2"/>
  <c r="AA31" i="2"/>
  <c r="AM31" i="2"/>
  <c r="AS31" i="2"/>
  <c r="AY31" i="2"/>
  <c r="O32" i="2"/>
  <c r="AA32" i="2"/>
  <c r="AM32" i="2"/>
  <c r="AS32" i="2"/>
  <c r="AY32" i="2"/>
  <c r="O33" i="2"/>
  <c r="AA33" i="2"/>
  <c r="AM33" i="2"/>
  <c r="AS33" i="2"/>
  <c r="AY33" i="2"/>
  <c r="O34" i="2"/>
  <c r="AA34" i="2"/>
  <c r="AM34" i="2"/>
  <c r="AS34" i="2"/>
  <c r="AY34" i="2"/>
  <c r="O35" i="2"/>
  <c r="AA35" i="2"/>
  <c r="AM35" i="2"/>
  <c r="AS35" i="2"/>
  <c r="AY35" i="2"/>
  <c r="O36" i="2"/>
  <c r="AA36" i="2"/>
  <c r="AM36" i="2"/>
  <c r="AS36" i="2"/>
  <c r="AY36" i="2"/>
  <c r="O37" i="2"/>
  <c r="AA37" i="2"/>
  <c r="AM37" i="2"/>
  <c r="AS37" i="2"/>
  <c r="AY37" i="2"/>
  <c r="O38" i="2"/>
  <c r="O39" i="2"/>
  <c r="AM39" i="2"/>
  <c r="AS39" i="2"/>
  <c r="AY39" i="2"/>
  <c r="O40" i="2"/>
  <c r="AA40" i="2"/>
  <c r="AM40" i="2"/>
  <c r="AS40" i="2"/>
  <c r="AY40" i="2"/>
  <c r="O41" i="2"/>
  <c r="AA41" i="2"/>
  <c r="AM41" i="2"/>
  <c r="AS41" i="2"/>
  <c r="AY41" i="2"/>
  <c r="O42" i="2"/>
  <c r="AA42" i="2"/>
  <c r="AM42" i="2"/>
  <c r="AS42" i="2"/>
  <c r="AY42" i="2"/>
  <c r="O43" i="2"/>
  <c r="AA43" i="2"/>
  <c r="AM43" i="2"/>
  <c r="AS43" i="2"/>
  <c r="AY43" i="2"/>
  <c r="O44" i="2"/>
  <c r="AA44" i="2"/>
  <c r="AM44" i="2"/>
  <c r="AS44" i="2"/>
  <c r="AY44" i="2"/>
  <c r="O45" i="2"/>
  <c r="AA45" i="2"/>
  <c r="AM45" i="2"/>
  <c r="AS45" i="2"/>
  <c r="AY45" i="2"/>
  <c r="O46" i="2"/>
  <c r="AA46" i="2"/>
  <c r="AM46" i="2"/>
  <c r="AS46" i="2"/>
  <c r="AY46" i="2"/>
  <c r="O47" i="2"/>
  <c r="AA47" i="2"/>
  <c r="AM47" i="2"/>
  <c r="AS47" i="2"/>
  <c r="AY47" i="2"/>
  <c r="O48" i="2"/>
  <c r="AA48" i="2"/>
  <c r="AM48" i="2"/>
  <c r="AS48" i="2"/>
  <c r="AY48" i="2"/>
  <c r="O49" i="2"/>
  <c r="AA49" i="2"/>
  <c r="AM49" i="2"/>
  <c r="AS49" i="2"/>
  <c r="AY49" i="2"/>
  <c r="O50" i="2"/>
  <c r="AA50" i="2"/>
  <c r="AM50" i="2"/>
  <c r="AS50" i="2"/>
  <c r="AY50" i="2"/>
  <c r="O53" i="2"/>
  <c r="AA53" i="2"/>
  <c r="AM53" i="2"/>
  <c r="AS53" i="2"/>
  <c r="AY53" i="2"/>
  <c r="O54" i="2"/>
  <c r="AA54" i="2"/>
  <c r="AM54" i="2"/>
  <c r="AS54" i="2"/>
  <c r="AY54" i="2"/>
  <c r="O55" i="2"/>
  <c r="AA55" i="2"/>
  <c r="AM55" i="2"/>
  <c r="AS55" i="2"/>
  <c r="AY55" i="2"/>
  <c r="O56" i="2"/>
  <c r="AA56" i="2"/>
  <c r="AM56" i="2"/>
  <c r="AS56" i="2"/>
  <c r="AY56" i="2"/>
  <c r="O57" i="2"/>
  <c r="AA57" i="2"/>
  <c r="AM57" i="2"/>
  <c r="AS57" i="2"/>
  <c r="AY57" i="2"/>
  <c r="O58" i="2"/>
  <c r="AA58" i="2"/>
  <c r="AM58" i="2"/>
  <c r="AS58" i="2"/>
  <c r="AY58" i="2"/>
  <c r="O59" i="2"/>
  <c r="AA59" i="2"/>
  <c r="AM59" i="2"/>
  <c r="AS59" i="2"/>
  <c r="AY59" i="2"/>
  <c r="O60" i="2"/>
  <c r="AA60" i="2"/>
  <c r="AM60" i="2"/>
  <c r="AS60" i="2"/>
  <c r="AY60" i="2"/>
  <c r="O61" i="2"/>
  <c r="AA61" i="2"/>
  <c r="AM61" i="2"/>
  <c r="AS61" i="2"/>
  <c r="AY61" i="2"/>
  <c r="O62" i="2"/>
  <c r="AA62" i="2"/>
  <c r="AM62" i="2"/>
  <c r="AS62" i="2"/>
  <c r="AY62" i="2"/>
  <c r="O63" i="2"/>
  <c r="AA63" i="2"/>
  <c r="AM63" i="2"/>
  <c r="AS63" i="2"/>
  <c r="AY63" i="2"/>
  <c r="O64" i="2"/>
  <c r="AA64" i="2"/>
  <c r="AM64" i="2"/>
  <c r="AS64" i="2"/>
  <c r="AY64" i="2"/>
  <c r="O65" i="2"/>
  <c r="AA65" i="2"/>
  <c r="AM65" i="2"/>
  <c r="AS65" i="2"/>
  <c r="AY65" i="2"/>
  <c r="O66" i="2"/>
  <c r="AA66" i="2"/>
  <c r="AM66" i="2"/>
  <c r="AS66" i="2"/>
  <c r="AY66" i="2"/>
  <c r="O67" i="2"/>
  <c r="AA67" i="2"/>
  <c r="AM67" i="2"/>
  <c r="AS67" i="2"/>
  <c r="AY67" i="2"/>
  <c r="O68" i="2"/>
  <c r="AA68" i="2"/>
  <c r="AM68" i="2"/>
  <c r="AS68" i="2"/>
  <c r="AY68" i="2"/>
  <c r="O69" i="2"/>
  <c r="AA69" i="2"/>
  <c r="AM69" i="2"/>
  <c r="AS69" i="2"/>
  <c r="AY69" i="2"/>
  <c r="O70" i="2"/>
  <c r="AA70" i="2"/>
  <c r="AM70" i="2"/>
  <c r="AS70" i="2"/>
  <c r="AY70" i="2"/>
  <c r="O71" i="2"/>
  <c r="AA71" i="2"/>
  <c r="AM71" i="2"/>
  <c r="AS71" i="2"/>
  <c r="AY71" i="2"/>
  <c r="AM72" i="2"/>
  <c r="O73" i="2"/>
  <c r="AA73" i="2"/>
  <c r="AM73" i="2"/>
  <c r="AS73" i="2"/>
  <c r="AY73" i="2"/>
  <c r="O74" i="2"/>
  <c r="AA74" i="2"/>
  <c r="AM74" i="2"/>
  <c r="AS74" i="2"/>
  <c r="AY74" i="2"/>
  <c r="O75" i="2"/>
  <c r="AA75" i="2"/>
  <c r="AM75" i="2"/>
  <c r="AS75" i="2"/>
  <c r="AY75" i="2"/>
  <c r="O76" i="2"/>
  <c r="AA76" i="2"/>
  <c r="AM76" i="2"/>
  <c r="AS76" i="2"/>
  <c r="AY76" i="2"/>
  <c r="O77" i="2"/>
  <c r="AA77" i="2"/>
  <c r="AM77" i="2"/>
  <c r="AS77" i="2"/>
  <c r="AY77" i="2"/>
  <c r="O78" i="2"/>
  <c r="AA78" i="2"/>
  <c r="AM78" i="2"/>
  <c r="AS78" i="2"/>
  <c r="AY78" i="2"/>
  <c r="O79" i="2"/>
  <c r="AA79" i="2"/>
  <c r="AM79" i="2"/>
  <c r="AS79" i="2"/>
  <c r="AY79" i="2"/>
  <c r="O80" i="2"/>
  <c r="AA80" i="2"/>
  <c r="AM80" i="2"/>
  <c r="AS80" i="2"/>
  <c r="AY80" i="2"/>
  <c r="O81" i="2"/>
  <c r="AA81" i="2"/>
  <c r="AM81" i="2"/>
  <c r="AS81" i="2"/>
  <c r="AY81" i="2"/>
  <c r="O82" i="2"/>
  <c r="AA82" i="2"/>
  <c r="AM82" i="2"/>
  <c r="AS82" i="2"/>
  <c r="AY82" i="2"/>
  <c r="O83" i="2"/>
  <c r="AA83" i="2"/>
  <c r="AM83" i="2"/>
  <c r="AS83" i="2"/>
  <c r="AY83" i="2"/>
  <c r="O84" i="2"/>
  <c r="AA84" i="2"/>
  <c r="AM84" i="2"/>
  <c r="AS84" i="2"/>
  <c r="AY84" i="2"/>
  <c r="O85" i="2"/>
  <c r="AA85" i="2"/>
  <c r="AM85" i="2"/>
  <c r="AS85" i="2"/>
  <c r="AY85" i="2"/>
  <c r="O86" i="2"/>
  <c r="AA86" i="2"/>
  <c r="AM86" i="2"/>
  <c r="AS86" i="2"/>
  <c r="AY86" i="2"/>
  <c r="O87" i="2"/>
  <c r="AA87" i="2"/>
  <c r="AM87" i="2"/>
  <c r="AS87" i="2"/>
  <c r="AY87" i="2"/>
  <c r="O88" i="2"/>
  <c r="AA88" i="2"/>
  <c r="AM88" i="2"/>
  <c r="AS88" i="2"/>
  <c r="AY88" i="2"/>
  <c r="O89" i="2"/>
  <c r="AA89" i="2"/>
  <c r="AM89" i="2"/>
  <c r="AS89" i="2"/>
  <c r="AY89" i="2"/>
  <c r="O90" i="2"/>
  <c r="AA90" i="2"/>
  <c r="AM90" i="2"/>
  <c r="AS90" i="2"/>
  <c r="AY90" i="2"/>
  <c r="O91" i="2"/>
  <c r="AA91" i="2"/>
  <c r="AM91" i="2"/>
  <c r="AS91" i="2"/>
  <c r="AY91" i="2"/>
  <c r="O92" i="2"/>
  <c r="AA92" i="2"/>
  <c r="AM92" i="2"/>
  <c r="AS92" i="2"/>
  <c r="AY92" i="2"/>
  <c r="O93" i="2"/>
  <c r="AA93" i="2"/>
  <c r="AM93" i="2"/>
  <c r="AS93" i="2"/>
  <c r="AY93" i="2"/>
  <c r="O94" i="2"/>
  <c r="AA94" i="2"/>
  <c r="AM94" i="2"/>
  <c r="AS94" i="2"/>
  <c r="AY94" i="2"/>
  <c r="O95" i="2"/>
  <c r="AA95" i="2"/>
  <c r="AM95" i="2"/>
  <c r="AS95" i="2"/>
  <c r="AY95" i="2"/>
  <c r="O96" i="2"/>
  <c r="AA96" i="2"/>
  <c r="AM96" i="2"/>
  <c r="AS96" i="2"/>
  <c r="AY96" i="2"/>
  <c r="O97" i="2"/>
  <c r="AA97" i="2"/>
  <c r="AM97" i="2"/>
  <c r="AS97" i="2"/>
  <c r="AY97" i="2"/>
  <c r="O98" i="2"/>
  <c r="AA98" i="2"/>
  <c r="AM98" i="2"/>
  <c r="AS98" i="2"/>
  <c r="AY98" i="2"/>
  <c r="O99" i="2"/>
  <c r="AA99" i="2"/>
  <c r="AM99" i="2"/>
  <c r="AS99" i="2"/>
  <c r="AY99" i="2"/>
  <c r="O100" i="2"/>
  <c r="AA100" i="2"/>
  <c r="AM100" i="2"/>
  <c r="AS100" i="2"/>
  <c r="AY100" i="2"/>
  <c r="O101" i="2"/>
  <c r="AA101" i="2"/>
  <c r="AM101" i="2"/>
  <c r="AS101" i="2"/>
  <c r="AY101" i="2"/>
  <c r="O102" i="2"/>
  <c r="AA102" i="2"/>
  <c r="AM102" i="2"/>
  <c r="AS102" i="2"/>
  <c r="AY102" i="2"/>
  <c r="O103" i="2"/>
  <c r="AA103" i="2"/>
  <c r="AM103" i="2"/>
  <c r="AS103" i="2"/>
  <c r="AY103" i="2"/>
  <c r="O104" i="2"/>
  <c r="AA104" i="2"/>
  <c r="AM104" i="2"/>
  <c r="AS104" i="2"/>
  <c r="AY104" i="2"/>
  <c r="O105" i="2"/>
  <c r="AA105" i="2"/>
  <c r="AM105" i="2"/>
  <c r="AS105" i="2"/>
  <c r="AY105" i="2"/>
  <c r="O106" i="2"/>
  <c r="AA106" i="2"/>
  <c r="AM106" i="2"/>
  <c r="AS106" i="2"/>
  <c r="AY106" i="2"/>
  <c r="O107" i="2"/>
  <c r="AA107" i="2"/>
  <c r="AM107" i="2"/>
  <c r="AS107" i="2"/>
  <c r="AY107" i="2"/>
  <c r="O108" i="2"/>
  <c r="AA108" i="2"/>
  <c r="AM108" i="2"/>
  <c r="AS108" i="2"/>
  <c r="AY108" i="2"/>
  <c r="O109" i="2"/>
  <c r="AA109" i="2"/>
  <c r="AM109" i="2"/>
  <c r="AS109" i="2"/>
  <c r="AY109" i="2"/>
  <c r="O110" i="2"/>
  <c r="AA110" i="2"/>
  <c r="AM110" i="2"/>
  <c r="AS110" i="2"/>
  <c r="AY110" i="2"/>
  <c r="O111" i="2"/>
  <c r="AA111" i="2"/>
  <c r="AM111" i="2"/>
  <c r="AS111" i="2"/>
  <c r="AY111" i="2"/>
  <c r="O112" i="2"/>
  <c r="AA112" i="2"/>
  <c r="AM112" i="2"/>
  <c r="AS112" i="2"/>
  <c r="AY112" i="2"/>
  <c r="O113" i="2"/>
  <c r="AA113" i="2"/>
  <c r="AM113" i="2"/>
  <c r="AS113" i="2"/>
  <c r="AY113" i="2"/>
  <c r="O114" i="2"/>
  <c r="AA114" i="2"/>
  <c r="AM114" i="2"/>
  <c r="AS114" i="2"/>
  <c r="AY114" i="2"/>
  <c r="O115" i="2"/>
  <c r="AA115" i="2"/>
  <c r="AM115" i="2"/>
  <c r="AS115" i="2"/>
  <c r="AY115" i="2"/>
  <c r="O116" i="2"/>
  <c r="AA116" i="2"/>
  <c r="AM116" i="2"/>
  <c r="AS116" i="2"/>
  <c r="AY116" i="2"/>
  <c r="O117" i="2"/>
  <c r="AA117" i="2"/>
  <c r="AM117" i="2"/>
  <c r="AS117" i="2"/>
  <c r="AY117" i="2"/>
  <c r="O118" i="2"/>
  <c r="AA118" i="2"/>
  <c r="AM118" i="2"/>
  <c r="AS118" i="2"/>
  <c r="AY118" i="2"/>
  <c r="O119" i="2"/>
  <c r="AA119" i="2"/>
  <c r="AM119" i="2"/>
  <c r="AS119" i="2"/>
  <c r="AY119" i="2"/>
  <c r="O120" i="2"/>
  <c r="O121" i="2"/>
  <c r="O122" i="2"/>
  <c r="O123" i="2"/>
  <c r="AA123" i="2"/>
  <c r="AM123" i="2"/>
  <c r="AS123" i="2"/>
  <c r="AY123" i="2"/>
  <c r="O124" i="2"/>
  <c r="AA124" i="2"/>
  <c r="AM124" i="2"/>
  <c r="AS124" i="2"/>
  <c r="AY124" i="2"/>
  <c r="O125" i="2"/>
  <c r="AA125" i="2"/>
  <c r="AM125" i="2"/>
  <c r="AS125" i="2"/>
  <c r="AY125" i="2"/>
  <c r="O126" i="2"/>
  <c r="AA126" i="2"/>
  <c r="AM126" i="2"/>
  <c r="AS126" i="2"/>
  <c r="AY126" i="2"/>
  <c r="O127" i="2"/>
  <c r="AA127" i="2"/>
  <c r="AM127" i="2"/>
  <c r="AS127" i="2"/>
  <c r="AY127" i="2"/>
  <c r="O128" i="2"/>
  <c r="AA128" i="2"/>
  <c r="AM128" i="2"/>
  <c r="AS128" i="2"/>
  <c r="AY128" i="2"/>
  <c r="O129" i="2"/>
  <c r="AA129" i="2"/>
  <c r="AM129" i="2"/>
  <c r="AS129" i="2"/>
  <c r="AY129" i="2"/>
  <c r="O130" i="2"/>
  <c r="AA130" i="2"/>
  <c r="AM130" i="2"/>
  <c r="AS130" i="2"/>
  <c r="AY130" i="2"/>
  <c r="O131" i="2"/>
  <c r="AA131" i="2"/>
  <c r="AM131" i="2"/>
  <c r="AS131" i="2"/>
  <c r="AY131" i="2"/>
  <c r="O132" i="2"/>
  <c r="AA132" i="2"/>
  <c r="AM132" i="2"/>
  <c r="AS132" i="2"/>
  <c r="AY132" i="2"/>
  <c r="O133" i="2"/>
  <c r="AA133" i="2"/>
  <c r="AM133" i="2"/>
  <c r="AS133" i="2"/>
  <c r="AY133" i="2"/>
  <c r="O134" i="2"/>
  <c r="AA134" i="2"/>
  <c r="AM134" i="2"/>
  <c r="AS134" i="2"/>
  <c r="AY134" i="2"/>
  <c r="O135" i="2"/>
  <c r="AA135" i="2"/>
  <c r="AM135" i="2"/>
  <c r="AS135" i="2"/>
  <c r="AY135" i="2"/>
  <c r="O136" i="2"/>
  <c r="AA136" i="2"/>
  <c r="AM136" i="2"/>
  <c r="AS136" i="2"/>
  <c r="AY136" i="2"/>
  <c r="O137" i="2"/>
  <c r="AA137" i="2"/>
  <c r="AM137" i="2"/>
  <c r="AS137" i="2"/>
  <c r="AY137" i="2"/>
  <c r="O138" i="2"/>
  <c r="AA138" i="2"/>
  <c r="AM138" i="2"/>
  <c r="AS138" i="2"/>
  <c r="AY138" i="2"/>
  <c r="O139" i="2"/>
  <c r="AA139" i="2"/>
  <c r="AM139" i="2"/>
  <c r="AS139" i="2"/>
  <c r="AY139" i="2"/>
  <c r="O140" i="2"/>
  <c r="AA140" i="2"/>
  <c r="AM140" i="2"/>
  <c r="AS140" i="2"/>
  <c r="AY140" i="2"/>
  <c r="O141" i="2"/>
  <c r="AA141" i="2"/>
  <c r="AM141" i="2"/>
  <c r="AS141" i="2"/>
  <c r="AY141" i="2"/>
  <c r="O142" i="2"/>
  <c r="AA142" i="2"/>
  <c r="AM142" i="2"/>
  <c r="AS142" i="2"/>
  <c r="AY142" i="2"/>
  <c r="O143" i="2"/>
  <c r="AA143" i="2"/>
  <c r="AM143" i="2"/>
  <c r="AS143" i="2"/>
  <c r="AY143" i="2"/>
  <c r="O144" i="2"/>
  <c r="AA144" i="2"/>
  <c r="AM144" i="2"/>
  <c r="AS144" i="2"/>
  <c r="AY144" i="2"/>
  <c r="O145" i="2"/>
  <c r="AA145" i="2"/>
  <c r="AM145" i="2"/>
  <c r="AS145" i="2"/>
  <c r="AY145" i="2"/>
  <c r="O146" i="2"/>
  <c r="AA146" i="2"/>
  <c r="AM146" i="2"/>
  <c r="AS146" i="2"/>
  <c r="AY146" i="2"/>
  <c r="O147" i="2"/>
  <c r="AA147" i="2"/>
  <c r="AM147" i="2"/>
  <c r="AS147" i="2"/>
  <c r="AY147" i="2"/>
  <c r="O148" i="2"/>
  <c r="AA148" i="2"/>
  <c r="AM148" i="2"/>
  <c r="AS148" i="2"/>
  <c r="AY148" i="2"/>
  <c r="O149" i="2"/>
  <c r="AA149" i="2"/>
  <c r="AM149" i="2"/>
  <c r="AS149" i="2"/>
  <c r="AY149" i="2"/>
  <c r="O150" i="2"/>
  <c r="AA150" i="2"/>
  <c r="AM150" i="2"/>
  <c r="AS150" i="2"/>
  <c r="AY150" i="2"/>
  <c r="O151" i="2"/>
  <c r="AA151" i="2"/>
  <c r="AM151" i="2"/>
  <c r="AS151" i="2"/>
  <c r="AY151" i="2"/>
  <c r="O152" i="2"/>
  <c r="AA152" i="2"/>
  <c r="AM152" i="2"/>
  <c r="AS152" i="2"/>
  <c r="AY152" i="2"/>
  <c r="O153" i="2"/>
  <c r="AA153" i="2"/>
  <c r="AM153" i="2"/>
  <c r="AS153" i="2"/>
  <c r="AY153" i="2"/>
  <c r="O154" i="2"/>
  <c r="AA154" i="2"/>
  <c r="AM154" i="2"/>
  <c r="AS154" i="2"/>
  <c r="AY154" i="2"/>
  <c r="O155" i="2"/>
  <c r="AA155" i="2"/>
  <c r="AM155" i="2"/>
  <c r="AS155" i="2"/>
  <c r="AY155" i="2"/>
  <c r="O156" i="2"/>
  <c r="AM156" i="2"/>
  <c r="AS156" i="2"/>
  <c r="AY156" i="2"/>
  <c r="O157" i="2"/>
  <c r="AM157" i="2"/>
  <c r="AS157" i="2"/>
  <c r="AY157" i="2"/>
  <c r="O158" i="2"/>
  <c r="AM158" i="2"/>
  <c r="AS158" i="2"/>
  <c r="AY158" i="2"/>
  <c r="O159" i="2"/>
  <c r="AM159" i="2"/>
  <c r="AS159" i="2"/>
  <c r="AY159" i="2"/>
  <c r="O160" i="2"/>
  <c r="AA160" i="2"/>
  <c r="AM160" i="2"/>
  <c r="AS160" i="2"/>
  <c r="AY160" i="2"/>
  <c r="O161" i="2"/>
  <c r="AA161" i="2"/>
  <c r="AM161" i="2"/>
  <c r="AS161" i="2"/>
  <c r="AY161" i="2"/>
  <c r="O162" i="2"/>
  <c r="AA162" i="2"/>
  <c r="AM162" i="2"/>
  <c r="AS162" i="2"/>
  <c r="AY162" i="2"/>
  <c r="O163" i="2"/>
  <c r="AA163" i="2"/>
  <c r="AM163" i="2"/>
  <c r="AS163" i="2"/>
  <c r="AY163" i="2"/>
  <c r="O164" i="2"/>
  <c r="AA164" i="2"/>
  <c r="AM164" i="2"/>
  <c r="AS164" i="2"/>
  <c r="AY164" i="2"/>
  <c r="O165" i="2"/>
  <c r="AA165" i="2"/>
  <c r="AM165" i="2"/>
  <c r="AS165" i="2"/>
  <c r="AY165" i="2"/>
  <c r="O166" i="2"/>
  <c r="AA166" i="2"/>
  <c r="AM166" i="2"/>
  <c r="AS166" i="2"/>
  <c r="AY166" i="2"/>
  <c r="O167" i="2"/>
  <c r="AA167" i="2"/>
  <c r="AM167" i="2"/>
  <c r="AS167" i="2"/>
  <c r="AY167" i="2"/>
  <c r="O168" i="2"/>
  <c r="AA168" i="2"/>
  <c r="AM168" i="2"/>
  <c r="AS168" i="2"/>
  <c r="AY168" i="2"/>
  <c r="O169" i="2"/>
  <c r="AA169" i="2"/>
  <c r="AM169" i="2"/>
  <c r="AS169" i="2"/>
  <c r="AY169" i="2"/>
  <c r="O170" i="2"/>
  <c r="AA170" i="2"/>
  <c r="AM170" i="2"/>
  <c r="AS170" i="2"/>
  <c r="AY170" i="2"/>
  <c r="O171" i="2"/>
  <c r="AA171" i="2"/>
  <c r="AM171" i="2"/>
  <c r="AS171" i="2"/>
  <c r="AY171" i="2"/>
  <c r="O172" i="2"/>
  <c r="AA172" i="2"/>
  <c r="AM172" i="2"/>
  <c r="AS172" i="2"/>
  <c r="AY172" i="2"/>
  <c r="O173" i="2"/>
  <c r="AA173" i="2"/>
  <c r="AM173" i="2"/>
  <c r="AS173" i="2"/>
  <c r="AY173" i="2"/>
  <c r="O174" i="2"/>
  <c r="AA174" i="2"/>
  <c r="AM174" i="2"/>
  <c r="AS174" i="2"/>
  <c r="AY174" i="2"/>
  <c r="O175" i="2"/>
  <c r="AA175" i="2"/>
  <c r="AM175" i="2"/>
  <c r="AS175" i="2"/>
  <c r="AY175" i="2"/>
  <c r="O176" i="2"/>
  <c r="AA176" i="2"/>
  <c r="AM176" i="2"/>
  <c r="AS176" i="2"/>
  <c r="AY176" i="2"/>
  <c r="O177" i="2"/>
  <c r="AA177" i="2"/>
  <c r="AM177" i="2"/>
  <c r="AS177" i="2"/>
  <c r="AY177" i="2"/>
  <c r="O178" i="2"/>
  <c r="AA178" i="2"/>
  <c r="AM178" i="2"/>
  <c r="AS178" i="2"/>
  <c r="AY178" i="2"/>
  <c r="O179" i="2"/>
  <c r="AA179" i="2"/>
  <c r="AM179" i="2"/>
  <c r="AS179" i="2"/>
  <c r="AY179" i="2"/>
  <c r="O180" i="2"/>
  <c r="AA180" i="2"/>
  <c r="AM180" i="2"/>
  <c r="AS180" i="2"/>
  <c r="AY180" i="2"/>
  <c r="O181" i="2"/>
  <c r="AA181" i="2"/>
  <c r="AM181" i="2"/>
  <c r="AS181" i="2"/>
  <c r="AY181" i="2"/>
  <c r="O182" i="2"/>
  <c r="AA182" i="2"/>
  <c r="AM182" i="2"/>
  <c r="AS182" i="2"/>
  <c r="AY182" i="2"/>
  <c r="O183" i="2"/>
  <c r="AA183" i="2"/>
  <c r="AM183" i="2"/>
  <c r="AS183" i="2"/>
  <c r="AY183" i="2"/>
  <c r="O184" i="2"/>
  <c r="AA184" i="2"/>
  <c r="AM184" i="2"/>
  <c r="AS184" i="2"/>
  <c r="AY184" i="2"/>
  <c r="O185" i="2"/>
  <c r="AA185" i="2"/>
  <c r="AM185" i="2"/>
  <c r="AS185" i="2"/>
  <c r="AY185" i="2"/>
  <c r="O186" i="2"/>
  <c r="AA186" i="2"/>
  <c r="AM186" i="2"/>
  <c r="AS186" i="2"/>
  <c r="AY186" i="2"/>
  <c r="O187" i="2"/>
  <c r="AA187" i="2"/>
  <c r="AM187" i="2"/>
  <c r="AS187" i="2"/>
  <c r="AY187" i="2"/>
  <c r="O188" i="2"/>
  <c r="AA188" i="2"/>
  <c r="AM188" i="2"/>
  <c r="AS188" i="2"/>
  <c r="AY188" i="2"/>
  <c r="O189" i="2"/>
  <c r="AA189" i="2"/>
  <c r="AM189" i="2"/>
  <c r="AS189" i="2"/>
  <c r="AY189" i="2"/>
  <c r="O190" i="2"/>
  <c r="AA190" i="2"/>
  <c r="AM190" i="2"/>
  <c r="AS190" i="2"/>
  <c r="AY190" i="2"/>
  <c r="O191" i="2"/>
  <c r="AA191" i="2"/>
  <c r="AM191" i="2"/>
  <c r="AS191" i="2"/>
  <c r="AY191" i="2"/>
  <c r="O192" i="2"/>
  <c r="AA192" i="2"/>
  <c r="AM192" i="2"/>
  <c r="AS192" i="2"/>
  <c r="AY192" i="2"/>
  <c r="O193" i="2"/>
  <c r="AA193" i="2"/>
  <c r="AM193" i="2"/>
  <c r="AS193" i="2"/>
  <c r="AY193" i="2"/>
  <c r="O194" i="2"/>
  <c r="AA194" i="2"/>
  <c r="AM194" i="2"/>
  <c r="AS194" i="2"/>
  <c r="AY194" i="2"/>
  <c r="O195" i="2"/>
  <c r="AA195" i="2"/>
  <c r="AM195" i="2"/>
  <c r="AS195" i="2"/>
  <c r="AY195" i="2"/>
  <c r="O196" i="2"/>
  <c r="AA196" i="2"/>
  <c r="AM196" i="2"/>
  <c r="AS196" i="2"/>
  <c r="AY196" i="2"/>
  <c r="O197" i="2"/>
  <c r="AA197" i="2"/>
  <c r="AM197" i="2"/>
  <c r="AS197" i="2"/>
  <c r="AY197" i="2"/>
  <c r="O198" i="2"/>
  <c r="AA198" i="2"/>
  <c r="AM198" i="2"/>
  <c r="AS198" i="2"/>
  <c r="AY198" i="2"/>
  <c r="O199" i="2"/>
  <c r="AA199" i="2"/>
  <c r="AM199" i="2"/>
  <c r="AS199" i="2"/>
  <c r="AY199" i="2"/>
  <c r="O200" i="2"/>
  <c r="AA200" i="2"/>
  <c r="AM200" i="2"/>
  <c r="AS200" i="2"/>
  <c r="AY200" i="2"/>
  <c r="O201" i="2"/>
  <c r="AA201" i="2"/>
  <c r="AM201" i="2"/>
  <c r="AS201" i="2"/>
  <c r="AY201" i="2"/>
  <c r="O202" i="2"/>
  <c r="AA202" i="2"/>
  <c r="AM202" i="2"/>
  <c r="AS202" i="2"/>
  <c r="AY202" i="2"/>
  <c r="O203" i="2"/>
  <c r="AA203" i="2"/>
  <c r="AM203" i="2"/>
  <c r="AS203" i="2"/>
  <c r="AY203" i="2"/>
  <c r="O204" i="2"/>
  <c r="AA204" i="2"/>
  <c r="AM204" i="2"/>
  <c r="AS204" i="2"/>
  <c r="AY204" i="2"/>
  <c r="O205" i="2"/>
  <c r="AA205" i="2"/>
  <c r="AM205" i="2"/>
  <c r="AS205" i="2"/>
  <c r="AY205" i="2"/>
  <c r="O206" i="2"/>
  <c r="AA206" i="2"/>
  <c r="AM206" i="2"/>
  <c r="AS206" i="2"/>
  <c r="AY206" i="2"/>
  <c r="O207" i="2"/>
  <c r="AA207" i="2"/>
  <c r="AM207" i="2"/>
  <c r="AS207" i="2"/>
  <c r="AY207" i="2"/>
  <c r="O208" i="2"/>
  <c r="AA208" i="2"/>
  <c r="AM208" i="2"/>
  <c r="AS208" i="2"/>
  <c r="AY208" i="2"/>
  <c r="O209" i="2"/>
  <c r="AA209" i="2"/>
  <c r="AM209" i="2"/>
  <c r="AS209" i="2"/>
  <c r="AY209" i="2"/>
  <c r="O210" i="2"/>
  <c r="AA210" i="2"/>
  <c r="AM210" i="2"/>
  <c r="AS210" i="2"/>
  <c r="AY210" i="2"/>
  <c r="O211" i="2"/>
  <c r="AA211" i="2"/>
  <c r="AM211" i="2"/>
  <c r="AS211" i="2"/>
  <c r="AY211" i="2"/>
  <c r="O212" i="2"/>
  <c r="AA212" i="2"/>
  <c r="AM212" i="2"/>
  <c r="AS212" i="2"/>
  <c r="AY212" i="2"/>
  <c r="O213" i="2"/>
  <c r="AA213" i="2"/>
  <c r="AM213" i="2"/>
  <c r="AS213" i="2"/>
  <c r="AY213" i="2"/>
  <c r="O214" i="2"/>
  <c r="AA214" i="2"/>
  <c r="AM214" i="2"/>
  <c r="AS214" i="2"/>
  <c r="AY214" i="2"/>
  <c r="O215" i="2"/>
  <c r="AA215" i="2"/>
  <c r="AM215" i="2"/>
  <c r="AS215" i="2"/>
  <c r="AY215" i="2"/>
  <c r="O216" i="2"/>
  <c r="AA216" i="2"/>
  <c r="AM216" i="2"/>
  <c r="AS216" i="2"/>
  <c r="AY216" i="2"/>
  <c r="O217" i="2"/>
  <c r="AA217" i="2"/>
  <c r="AM217" i="2"/>
  <c r="AS217" i="2"/>
  <c r="AY217" i="2"/>
  <c r="O218" i="2"/>
  <c r="AA218" i="2"/>
  <c r="AM218" i="2"/>
  <c r="AS218" i="2"/>
  <c r="AY218" i="2"/>
  <c r="O219" i="2"/>
  <c r="AA219" i="2"/>
  <c r="AM219" i="2"/>
  <c r="AS219" i="2"/>
  <c r="AY219" i="2"/>
  <c r="O220" i="2"/>
  <c r="AA220" i="2"/>
  <c r="AM220" i="2"/>
  <c r="AS220" i="2"/>
  <c r="AY220" i="2"/>
  <c r="AA221" i="2"/>
  <c r="AM221" i="2"/>
  <c r="AS221" i="2"/>
  <c r="AY221" i="2"/>
  <c r="AA222" i="2"/>
  <c r="AM222" i="2"/>
  <c r="AS222" i="2"/>
  <c r="AY222" i="2"/>
  <c r="AA223" i="2"/>
  <c r="AM223" i="2"/>
  <c r="AS223" i="2"/>
  <c r="AY223" i="2"/>
  <c r="AA224" i="2"/>
  <c r="AM224" i="2"/>
  <c r="AS224" i="2"/>
  <c r="AY224" i="2"/>
  <c r="O225" i="2"/>
  <c r="AA225" i="2"/>
  <c r="AM225" i="2"/>
  <c r="AS225" i="2"/>
  <c r="AY225" i="2"/>
  <c r="O226" i="2"/>
  <c r="AA226" i="2"/>
  <c r="AM226" i="2"/>
  <c r="AS226" i="2"/>
  <c r="AY226" i="2"/>
  <c r="O227" i="2"/>
  <c r="AA227" i="2"/>
  <c r="AM227" i="2"/>
  <c r="AS227" i="2"/>
  <c r="AY227" i="2"/>
  <c r="O228" i="2"/>
  <c r="AA228" i="2"/>
  <c r="AM228" i="2"/>
  <c r="AS228" i="2"/>
  <c r="AY228" i="2"/>
  <c r="O229" i="2"/>
  <c r="AA229" i="2"/>
  <c r="AM229" i="2"/>
  <c r="AS229" i="2"/>
  <c r="AY229" i="2"/>
  <c r="O230" i="2"/>
  <c r="AA230" i="2"/>
  <c r="AM230" i="2"/>
  <c r="AS230" i="2"/>
  <c r="AY230" i="2"/>
  <c r="O231" i="2"/>
  <c r="AA231" i="2"/>
  <c r="AM231" i="2"/>
  <c r="AS231" i="2"/>
  <c r="AY231" i="2"/>
  <c r="O232" i="2"/>
  <c r="AA232" i="2"/>
  <c r="AM232" i="2"/>
  <c r="AS232" i="2"/>
  <c r="AY232" i="2"/>
  <c r="O233" i="2"/>
  <c r="AA233" i="2"/>
  <c r="AM233" i="2"/>
  <c r="AS233" i="2"/>
  <c r="AY233" i="2"/>
  <c r="O234" i="2"/>
  <c r="AM234" i="2"/>
  <c r="AS234" i="2"/>
  <c r="AY234" i="2"/>
  <c r="O235" i="2"/>
  <c r="AM235" i="2"/>
  <c r="AS235" i="2"/>
  <c r="AY235" i="2"/>
  <c r="O236" i="2"/>
  <c r="AA236" i="2"/>
  <c r="AM236" i="2"/>
  <c r="AS236" i="2"/>
  <c r="AY236" i="2"/>
  <c r="O237" i="2"/>
  <c r="AA237" i="2"/>
  <c r="AM237" i="2"/>
  <c r="AS237" i="2"/>
  <c r="AY237" i="2"/>
  <c r="O238" i="2"/>
  <c r="AA238" i="2"/>
  <c r="AM238" i="2"/>
  <c r="AS238" i="2"/>
  <c r="AY238" i="2"/>
  <c r="O239" i="2"/>
  <c r="AA239" i="2"/>
  <c r="AM239" i="2"/>
  <c r="AS239" i="2"/>
  <c r="AY239" i="2"/>
  <c r="O240" i="2"/>
  <c r="AA240" i="2"/>
  <c r="AM240" i="2"/>
  <c r="AS240" i="2"/>
  <c r="AY240" i="2"/>
  <c r="O241" i="2"/>
  <c r="AA241" i="2"/>
  <c r="AM241" i="2"/>
  <c r="AS241" i="2"/>
  <c r="AY241" i="2"/>
  <c r="O242" i="2"/>
  <c r="AA242" i="2"/>
  <c r="AM242" i="2"/>
  <c r="AS242" i="2"/>
  <c r="AY242" i="2"/>
  <c r="O243" i="2"/>
  <c r="AA243" i="2"/>
  <c r="AM243" i="2"/>
  <c r="AS243" i="2"/>
  <c r="AY243" i="2"/>
  <c r="O244" i="2"/>
  <c r="AA244" i="2"/>
  <c r="AM244" i="2"/>
  <c r="AS244" i="2"/>
  <c r="AY244" i="2"/>
  <c r="O245" i="2"/>
  <c r="AA245" i="2"/>
  <c r="AM245" i="2"/>
  <c r="AS245" i="2"/>
  <c r="AY245" i="2"/>
  <c r="O246" i="2"/>
  <c r="AA246" i="2"/>
  <c r="AM246" i="2"/>
  <c r="AS246" i="2"/>
  <c r="AY246" i="2"/>
  <c r="O247" i="2"/>
  <c r="AA247" i="2"/>
  <c r="AM247" i="2"/>
  <c r="AS247" i="2"/>
  <c r="AY247" i="2"/>
  <c r="O248" i="2"/>
  <c r="AA248" i="2"/>
  <c r="AM248" i="2"/>
  <c r="AS248" i="2"/>
  <c r="AY248" i="2"/>
  <c r="O249" i="2"/>
  <c r="AA249" i="2"/>
  <c r="AM249" i="2"/>
  <c r="AS249" i="2"/>
  <c r="AY249" i="2"/>
  <c r="O250" i="2"/>
  <c r="AM250" i="2"/>
  <c r="AS250" i="2"/>
  <c r="AY250" i="2"/>
  <c r="O251" i="2"/>
  <c r="AA251" i="2"/>
  <c r="AM251" i="2"/>
  <c r="AS251" i="2"/>
  <c r="AY251" i="2"/>
  <c r="O252" i="2"/>
  <c r="AA252" i="2"/>
  <c r="AM252" i="2"/>
  <c r="AS252" i="2"/>
  <c r="AY252" i="2"/>
  <c r="O253" i="2"/>
  <c r="AA253" i="2"/>
  <c r="AM253" i="2"/>
  <c r="AS253" i="2"/>
  <c r="AY253" i="2"/>
  <c r="O254" i="2"/>
  <c r="AA254" i="2"/>
  <c r="AM254" i="2"/>
  <c r="AS254" i="2"/>
  <c r="AY254" i="2"/>
  <c r="O255" i="2"/>
  <c r="AA255" i="2"/>
  <c r="AM255" i="2"/>
  <c r="AS255" i="2"/>
  <c r="AY255" i="2"/>
  <c r="O256" i="2"/>
  <c r="AA256" i="2"/>
  <c r="AM256" i="2"/>
  <c r="AS256" i="2"/>
  <c r="AY256" i="2"/>
  <c r="O257" i="2"/>
  <c r="AA257" i="2"/>
  <c r="AM257" i="2"/>
  <c r="AS257" i="2"/>
  <c r="AY257" i="2"/>
  <c r="O258" i="2"/>
  <c r="AA258" i="2"/>
  <c r="AM258" i="2"/>
  <c r="AS258" i="2"/>
  <c r="AY258" i="2"/>
  <c r="O259" i="2"/>
  <c r="AA259" i="2"/>
  <c r="AM259" i="2"/>
  <c r="AS259" i="2"/>
  <c r="AY259" i="2"/>
  <c r="O260" i="2"/>
  <c r="AA260" i="2"/>
  <c r="AM260" i="2"/>
  <c r="AS260" i="2"/>
  <c r="AY260" i="2"/>
  <c r="O261" i="2"/>
  <c r="AA261" i="2"/>
  <c r="AM261" i="2"/>
  <c r="AS261" i="2"/>
  <c r="AY261" i="2"/>
  <c r="O262" i="2"/>
  <c r="AA262" i="2"/>
  <c r="AM262" i="2"/>
  <c r="AS262" i="2"/>
  <c r="AY262" i="2"/>
  <c r="O263" i="2"/>
  <c r="AA263" i="2"/>
  <c r="AM263" i="2"/>
  <c r="AS263" i="2"/>
  <c r="AY263" i="2"/>
  <c r="O264" i="2"/>
  <c r="AA264" i="2"/>
  <c r="AM264" i="2"/>
  <c r="AS264" i="2"/>
  <c r="AY264" i="2"/>
  <c r="O265" i="2"/>
  <c r="AA265" i="2"/>
  <c r="AM265" i="2"/>
  <c r="AS265" i="2"/>
  <c r="AY265" i="2"/>
  <c r="O266" i="2"/>
  <c r="AA266" i="2"/>
  <c r="AM266" i="2"/>
  <c r="AS266" i="2"/>
  <c r="AY266" i="2"/>
  <c r="O267" i="2"/>
  <c r="AA267" i="2"/>
  <c r="AM267" i="2"/>
  <c r="AS267" i="2"/>
  <c r="AY267" i="2"/>
  <c r="O268" i="2"/>
  <c r="AA268" i="2"/>
  <c r="AM268" i="2"/>
  <c r="AS268" i="2"/>
  <c r="AY268" i="2"/>
  <c r="O269" i="2"/>
  <c r="AA269" i="2"/>
  <c r="AM269" i="2"/>
  <c r="AS269" i="2"/>
  <c r="AY269" i="2"/>
  <c r="O270" i="2"/>
  <c r="AA270" i="2"/>
  <c r="AM270" i="2"/>
  <c r="AS270" i="2"/>
  <c r="AY270" i="2"/>
  <c r="O271" i="2"/>
  <c r="AA271" i="2"/>
  <c r="AM271" i="2"/>
  <c r="AS271" i="2"/>
  <c r="AY271" i="2"/>
  <c r="O272" i="2"/>
  <c r="AA272" i="2"/>
  <c r="AM272" i="2"/>
  <c r="AS272" i="2"/>
  <c r="AY272" i="2"/>
  <c r="O273" i="2"/>
  <c r="AA273" i="2"/>
  <c r="AM273" i="2"/>
  <c r="AS273" i="2"/>
  <c r="AY273" i="2"/>
  <c r="O274" i="2"/>
  <c r="AA274" i="2"/>
  <c r="AM274" i="2"/>
  <c r="AS274" i="2"/>
  <c r="AY274" i="2"/>
  <c r="O275" i="2"/>
  <c r="AA275" i="2"/>
  <c r="AM275" i="2"/>
  <c r="AS275" i="2"/>
  <c r="AY275" i="2"/>
  <c r="O276" i="2"/>
  <c r="O277" i="2"/>
  <c r="AA277" i="2"/>
  <c r="AM277" i="2"/>
  <c r="AS277" i="2"/>
  <c r="AY277" i="2"/>
  <c r="O278" i="2"/>
  <c r="AA278" i="2"/>
  <c r="AM278" i="2"/>
  <c r="AS278" i="2"/>
  <c r="AY278" i="2"/>
  <c r="O279" i="2"/>
  <c r="AA279" i="2"/>
  <c r="AM279" i="2"/>
  <c r="AS279" i="2"/>
  <c r="AY279" i="2"/>
  <c r="O280" i="2"/>
  <c r="AA280" i="2"/>
  <c r="AM280" i="2"/>
  <c r="AS280" i="2"/>
  <c r="AY280" i="2"/>
  <c r="O281" i="2"/>
  <c r="AA281" i="2"/>
  <c r="AM281" i="2"/>
  <c r="AS281" i="2"/>
  <c r="AY281" i="2"/>
  <c r="O282" i="2"/>
  <c r="AA282" i="2"/>
  <c r="AM282" i="2"/>
  <c r="AS282" i="2"/>
  <c r="AY282" i="2"/>
  <c r="O283" i="2"/>
  <c r="AA283" i="2"/>
  <c r="AM283" i="2"/>
  <c r="AS283" i="2"/>
  <c r="AY283" i="2"/>
  <c r="O284" i="2"/>
  <c r="AA284" i="2"/>
  <c r="AM284" i="2"/>
  <c r="AS284" i="2"/>
  <c r="AY284" i="2"/>
  <c r="O285" i="2"/>
  <c r="AA285" i="2"/>
  <c r="AM285" i="2"/>
  <c r="AS285" i="2"/>
  <c r="AY285" i="2"/>
  <c r="O286" i="2"/>
  <c r="O287" i="2"/>
  <c r="AA287" i="2"/>
  <c r="AM287" i="2"/>
  <c r="AS287" i="2"/>
  <c r="AY287" i="2"/>
  <c r="O288" i="2"/>
  <c r="AA288" i="2"/>
  <c r="AM288" i="2"/>
  <c r="AS288" i="2"/>
  <c r="AY288" i="2"/>
  <c r="O289" i="2"/>
  <c r="AA289" i="2"/>
  <c r="AM289" i="2"/>
  <c r="AS289" i="2"/>
  <c r="AY289" i="2"/>
  <c r="O290" i="2"/>
  <c r="AA290" i="2"/>
  <c r="AM290" i="2"/>
  <c r="AS290" i="2"/>
  <c r="AY290" i="2"/>
  <c r="O291" i="2"/>
  <c r="AA291" i="2"/>
  <c r="AM291" i="2"/>
  <c r="AS291" i="2"/>
  <c r="AY291" i="2"/>
  <c r="O292" i="2"/>
  <c r="AA292" i="2"/>
  <c r="AM292" i="2"/>
  <c r="AS292" i="2"/>
  <c r="AY292" i="2"/>
  <c r="O293" i="2"/>
  <c r="AA293" i="2"/>
  <c r="AM293" i="2"/>
  <c r="AS293" i="2"/>
  <c r="AY293" i="2"/>
  <c r="O294" i="2"/>
  <c r="AA294" i="2"/>
  <c r="AM294" i="2"/>
  <c r="AS294" i="2"/>
  <c r="AY294" i="2"/>
  <c r="O295" i="2"/>
  <c r="AA295" i="2"/>
  <c r="AM295" i="2"/>
  <c r="AS295" i="2"/>
  <c r="AY295" i="2"/>
  <c r="O296" i="2"/>
  <c r="AA296" i="2"/>
  <c r="AM296" i="2"/>
  <c r="AS296" i="2"/>
  <c r="AY296" i="2"/>
  <c r="O297" i="2"/>
  <c r="AA297" i="2"/>
  <c r="AM297" i="2"/>
  <c r="AS297" i="2"/>
  <c r="AY297" i="2"/>
  <c r="O298" i="2"/>
  <c r="AA298" i="2"/>
  <c r="AM298" i="2"/>
  <c r="AS298" i="2"/>
  <c r="AY298" i="2"/>
  <c r="O299" i="2"/>
  <c r="AA299" i="2"/>
  <c r="AM299" i="2"/>
  <c r="AS299" i="2"/>
  <c r="AY299" i="2"/>
  <c r="O300" i="2"/>
  <c r="AA300" i="2"/>
  <c r="AM300" i="2"/>
  <c r="AS300" i="2"/>
  <c r="AY300" i="2"/>
  <c r="O301" i="2"/>
  <c r="AA301" i="2"/>
  <c r="AM301" i="2"/>
  <c r="AS301" i="2"/>
  <c r="AY301" i="2"/>
  <c r="O302" i="2"/>
  <c r="AA302" i="2"/>
  <c r="AM302" i="2"/>
  <c r="AS302" i="2"/>
  <c r="AY302" i="2"/>
  <c r="O303" i="2"/>
  <c r="AA303" i="2"/>
  <c r="AM303" i="2"/>
  <c r="AS303" i="2"/>
  <c r="AY303" i="2"/>
  <c r="O304" i="2"/>
  <c r="AA304" i="2"/>
  <c r="AM304" i="2"/>
  <c r="AS304" i="2"/>
  <c r="AY304" i="2"/>
  <c r="O305" i="2"/>
  <c r="AA305" i="2"/>
  <c r="AM305" i="2"/>
  <c r="AS305" i="2"/>
  <c r="AY305" i="2"/>
  <c r="O306" i="2"/>
  <c r="AA306" i="2"/>
  <c r="AM306" i="2"/>
  <c r="AS306" i="2"/>
  <c r="AY306" i="2"/>
  <c r="O307" i="2"/>
  <c r="AA307" i="2"/>
  <c r="AM307" i="2"/>
  <c r="AS307" i="2"/>
  <c r="AY307" i="2"/>
  <c r="O308" i="2"/>
  <c r="AA308" i="2"/>
  <c r="AM308" i="2"/>
  <c r="AS308" i="2"/>
  <c r="AY308" i="2"/>
  <c r="O309" i="2"/>
  <c r="AA309" i="2"/>
  <c r="AM309" i="2"/>
  <c r="AS309" i="2"/>
  <c r="AY309" i="2"/>
  <c r="O310" i="2"/>
  <c r="AM310" i="2"/>
  <c r="AS310" i="2"/>
  <c r="AY310" i="2"/>
  <c r="O311" i="2"/>
  <c r="AA311" i="2"/>
  <c r="AM311" i="2"/>
  <c r="AS311" i="2"/>
  <c r="AY311" i="2"/>
  <c r="O312" i="2"/>
  <c r="AA312" i="2"/>
  <c r="AM312" i="2"/>
  <c r="AS312" i="2"/>
  <c r="AY312" i="2"/>
  <c r="O313" i="2"/>
  <c r="AA313" i="2"/>
  <c r="AM313" i="2"/>
  <c r="AS313" i="2"/>
  <c r="AY313" i="2"/>
  <c r="O314" i="2"/>
  <c r="AA314" i="2"/>
  <c r="AM314" i="2"/>
  <c r="AS314" i="2"/>
  <c r="AY314" i="2"/>
  <c r="O315" i="2"/>
  <c r="AA315" i="2"/>
  <c r="AM315" i="2"/>
  <c r="AS315" i="2"/>
  <c r="AY315" i="2"/>
  <c r="O316" i="2"/>
  <c r="AA316" i="2"/>
  <c r="AM316" i="2"/>
  <c r="AS316" i="2"/>
  <c r="AY316" i="2"/>
  <c r="O317" i="2"/>
  <c r="AA317" i="2"/>
  <c r="AM317" i="2"/>
  <c r="AS317" i="2"/>
  <c r="AY317" i="2"/>
  <c r="O318" i="2"/>
  <c r="AA318" i="2"/>
  <c r="AM318" i="2"/>
  <c r="AS318" i="2"/>
  <c r="AY318" i="2"/>
  <c r="O319" i="2"/>
  <c r="AA319" i="2"/>
  <c r="AM319" i="2"/>
  <c r="AS319" i="2"/>
  <c r="AY319" i="2"/>
  <c r="O320" i="2"/>
  <c r="AA320" i="2"/>
  <c r="AM320" i="2"/>
  <c r="AS320" i="2"/>
  <c r="AY320" i="2"/>
  <c r="O321" i="2"/>
  <c r="AA321" i="2"/>
  <c r="AM321" i="2"/>
  <c r="AS321" i="2"/>
  <c r="AY321" i="2"/>
  <c r="O322" i="2"/>
  <c r="AA322" i="2"/>
  <c r="AM322" i="2"/>
  <c r="AS322" i="2"/>
  <c r="AY322" i="2"/>
  <c r="O323" i="2"/>
  <c r="AA323" i="2"/>
  <c r="AM323" i="2"/>
  <c r="AS323" i="2"/>
  <c r="AY323" i="2"/>
  <c r="O324" i="2"/>
  <c r="AA324" i="2"/>
  <c r="AM324" i="2"/>
  <c r="AS324" i="2"/>
  <c r="AY324" i="2"/>
  <c r="O325" i="2"/>
  <c r="AA325" i="2"/>
  <c r="AM325" i="2"/>
  <c r="AS325" i="2"/>
  <c r="AY325" i="2"/>
  <c r="O326" i="2"/>
  <c r="AA326" i="2"/>
  <c r="AM326" i="2"/>
  <c r="AS326" i="2"/>
  <c r="AY326" i="2"/>
  <c r="O327" i="2"/>
  <c r="AA327" i="2"/>
  <c r="AM327" i="2"/>
  <c r="AS327" i="2"/>
  <c r="AY327" i="2"/>
  <c r="O328" i="2"/>
  <c r="AA328" i="2"/>
  <c r="AM328" i="2"/>
  <c r="AS328" i="2"/>
  <c r="AY328" i="2"/>
  <c r="O329" i="2"/>
  <c r="AA329" i="2"/>
  <c r="AM329" i="2"/>
  <c r="AS329" i="2"/>
  <c r="AY329" i="2"/>
  <c r="O330" i="2"/>
  <c r="AA330" i="2"/>
  <c r="AM330" i="2"/>
  <c r="AS330" i="2"/>
  <c r="AY330" i="2"/>
  <c r="O331" i="2"/>
  <c r="AA331" i="2"/>
  <c r="AM331" i="2"/>
  <c r="AS331" i="2"/>
  <c r="AY331" i="2"/>
  <c r="O332" i="2"/>
  <c r="AA332" i="2"/>
  <c r="AM332" i="2"/>
  <c r="AS332" i="2"/>
  <c r="AY332" i="2"/>
  <c r="O333" i="2"/>
  <c r="AA333" i="2"/>
  <c r="AM333" i="2"/>
  <c r="AS333" i="2"/>
  <c r="AY333" i="2"/>
  <c r="O334" i="2"/>
  <c r="AA334" i="2"/>
  <c r="AM334" i="2"/>
  <c r="AS334" i="2"/>
  <c r="AY334" i="2"/>
  <c r="O335" i="2"/>
  <c r="AA335" i="2"/>
  <c r="AM335" i="2"/>
  <c r="AS335" i="2"/>
  <c r="AY335" i="2"/>
  <c r="O336" i="2"/>
  <c r="AA336" i="2"/>
  <c r="AM336" i="2"/>
  <c r="AS336" i="2"/>
  <c r="AY336" i="2"/>
  <c r="O337" i="2"/>
  <c r="AA337" i="2"/>
  <c r="AM337" i="2"/>
  <c r="AS337" i="2"/>
  <c r="AY337" i="2"/>
  <c r="O338" i="2"/>
  <c r="AA338" i="2"/>
  <c r="AM338" i="2"/>
  <c r="AS338" i="2"/>
  <c r="AY338" i="2"/>
  <c r="O339" i="2"/>
  <c r="AA339" i="2"/>
  <c r="AM339" i="2"/>
  <c r="AS339" i="2"/>
  <c r="AY339" i="2"/>
  <c r="O340" i="2"/>
  <c r="AA340" i="2"/>
  <c r="AM340" i="2"/>
  <c r="AS340" i="2"/>
  <c r="AY340" i="2"/>
  <c r="O341" i="2"/>
  <c r="AA341" i="2"/>
  <c r="AM341" i="2"/>
  <c r="AS341" i="2"/>
  <c r="AY341" i="2"/>
  <c r="O342" i="2"/>
  <c r="AA342" i="2"/>
  <c r="AM342" i="2"/>
  <c r="AS342" i="2"/>
  <c r="AY342" i="2"/>
  <c r="O343" i="2"/>
  <c r="AA343" i="2"/>
  <c r="AM343" i="2"/>
  <c r="AS343" i="2"/>
  <c r="AY343" i="2"/>
  <c r="O344" i="2"/>
  <c r="AA344" i="2"/>
  <c r="AM344" i="2"/>
  <c r="AS344" i="2"/>
  <c r="AY344" i="2"/>
  <c r="O345" i="2"/>
  <c r="AA345" i="2"/>
  <c r="AM345" i="2"/>
  <c r="AS345" i="2"/>
  <c r="AY345" i="2"/>
  <c r="O346" i="2"/>
  <c r="AA346" i="2"/>
  <c r="AM346" i="2"/>
  <c r="AS346" i="2"/>
  <c r="AY346" i="2"/>
  <c r="O347" i="2"/>
  <c r="AA347" i="2"/>
  <c r="AM347" i="2"/>
  <c r="AS347" i="2"/>
  <c r="AY347" i="2"/>
  <c r="O348" i="2"/>
  <c r="AA348" i="2"/>
  <c r="AM348" i="2"/>
  <c r="AS348" i="2"/>
  <c r="AY348" i="2"/>
  <c r="O349" i="2"/>
  <c r="AA349" i="2"/>
  <c r="AM349" i="2"/>
  <c r="AS349" i="2"/>
  <c r="AY349" i="2"/>
  <c r="O350" i="2"/>
  <c r="AA350" i="2"/>
  <c r="AM350" i="2"/>
  <c r="AS350" i="2"/>
  <c r="AY350" i="2"/>
  <c r="O351" i="2"/>
  <c r="AA351" i="2"/>
  <c r="AM351" i="2"/>
  <c r="AS351" i="2"/>
  <c r="AY351" i="2"/>
  <c r="O125" i="1"/>
  <c r="P125" i="1"/>
  <c r="AJ38" i="10"/>
  <c r="AK38" i="10"/>
  <c r="AJ39" i="10"/>
  <c r="AD38" i="10"/>
  <c r="AE38" i="10"/>
  <c r="AE40" i="10"/>
  <c r="AD39" i="10"/>
  <c r="X24" i="10"/>
  <c r="X38" i="10"/>
  <c r="Y38" i="10"/>
  <c r="Y40" i="10"/>
  <c r="R38" i="10"/>
  <c r="S38" i="10"/>
  <c r="R24" i="10"/>
  <c r="R39" i="10"/>
  <c r="S24" i="10"/>
  <c r="D38" i="10"/>
  <c r="E38" i="10"/>
  <c r="D24" i="10"/>
  <c r="O172" i="1"/>
  <c r="D39" i="10"/>
  <c r="E24" i="10"/>
  <c r="E39" i="10"/>
  <c r="AJ40" i="10"/>
  <c r="AE39" i="10"/>
  <c r="AD40" i="10"/>
  <c r="X39" i="10"/>
  <c r="X40" i="10"/>
  <c r="Y39" i="10"/>
  <c r="R40" i="10"/>
  <c r="AK39" i="10"/>
  <c r="AK40" i="10"/>
  <c r="S39" i="10"/>
  <c r="S40" i="10"/>
  <c r="O721" i="1"/>
  <c r="P721" i="1"/>
  <c r="AS25" i="2"/>
  <c r="AS24" i="2"/>
  <c r="AS23" i="2"/>
  <c r="AS22" i="2"/>
  <c r="AS21" i="2"/>
  <c r="AS20" i="2"/>
  <c r="AS19" i="2"/>
  <c r="AS18" i="2"/>
  <c r="AS17" i="2"/>
  <c r="AS16" i="2"/>
  <c r="AS15" i="2"/>
  <c r="AS14" i="2"/>
  <c r="AS13" i="2"/>
  <c r="AS12" i="2"/>
  <c r="AS11" i="2"/>
  <c r="P27" i="10"/>
  <c r="Q27" i="10"/>
  <c r="AB31" i="10"/>
  <c r="AC31" i="10"/>
  <c r="AB37" i="10"/>
  <c r="AC37" i="10"/>
  <c r="AH37" i="10"/>
  <c r="V37" i="10"/>
  <c r="W37" i="10"/>
  <c r="V31" i="10"/>
  <c r="W31" i="10"/>
  <c r="P37" i="10"/>
  <c r="Q37" i="10"/>
  <c r="B37" i="10"/>
  <c r="C37" i="10"/>
  <c r="O148" i="1"/>
  <c r="P148" i="1"/>
  <c r="O740" i="1"/>
  <c r="P740" i="1"/>
  <c r="O609" i="1"/>
  <c r="P609" i="1"/>
  <c r="O263" i="1"/>
  <c r="O262" i="1"/>
  <c r="O261" i="1"/>
  <c r="O260" i="1"/>
  <c r="O259" i="1"/>
  <c r="O258" i="1"/>
  <c r="P262" i="1"/>
  <c r="P259" i="1"/>
  <c r="AI37" i="10"/>
  <c r="P261" i="1"/>
  <c r="N786" i="1"/>
  <c r="N785" i="1"/>
  <c r="N784" i="1"/>
  <c r="N783" i="1"/>
  <c r="N782" i="1"/>
  <c r="N781" i="1"/>
  <c r="N780" i="1"/>
  <c r="N779" i="1"/>
  <c r="N778" i="1"/>
  <c r="N777" i="1"/>
  <c r="N776" i="1"/>
  <c r="N775" i="1"/>
  <c r="N774" i="1"/>
  <c r="N773" i="1"/>
  <c r="N772" i="1"/>
  <c r="N771" i="1"/>
  <c r="N770" i="1"/>
  <c r="N769" i="1"/>
  <c r="N768" i="1"/>
  <c r="N767" i="1"/>
  <c r="N656" i="1"/>
  <c r="N655" i="1"/>
  <c r="N654" i="1"/>
  <c r="N653" i="1"/>
  <c r="N652" i="1"/>
  <c r="N651" i="1"/>
  <c r="N650" i="1"/>
  <c r="N649" i="1"/>
  <c r="N648" i="1"/>
  <c r="N647" i="1"/>
  <c r="N646" i="1"/>
  <c r="N645" i="1"/>
  <c r="N644" i="1"/>
  <c r="N643" i="1"/>
  <c r="N642" i="1"/>
  <c r="N641" i="1"/>
  <c r="N640" i="1"/>
  <c r="N639" i="1"/>
  <c r="N638" i="1"/>
  <c r="N637" i="1"/>
  <c r="N636" i="1"/>
  <c r="P766" i="1"/>
  <c r="O766" i="1"/>
  <c r="O765" i="1"/>
  <c r="P764" i="1"/>
  <c r="O764" i="1"/>
  <c r="O763" i="1"/>
  <c r="P762" i="1"/>
  <c r="O762" i="1"/>
  <c r="O761" i="1"/>
  <c r="P760" i="1"/>
  <c r="O760" i="1"/>
  <c r="O759" i="1"/>
  <c r="P758" i="1"/>
  <c r="O758" i="1"/>
  <c r="O757" i="1"/>
  <c r="P756" i="1"/>
  <c r="O756" i="1"/>
  <c r="P755" i="1"/>
  <c r="O755" i="1"/>
  <c r="O754" i="1"/>
  <c r="P753" i="1"/>
  <c r="O753" i="1"/>
  <c r="P752" i="1"/>
  <c r="O752" i="1"/>
  <c r="P751" i="1"/>
  <c r="O751" i="1"/>
  <c r="O750" i="1"/>
  <c r="P749" i="1"/>
  <c r="O749" i="1"/>
  <c r="O748" i="1"/>
  <c r="P747" i="1"/>
  <c r="O747" i="1"/>
  <c r="O745" i="1"/>
  <c r="P744" i="1"/>
  <c r="O744" i="1"/>
  <c r="O743" i="1"/>
  <c r="P742" i="1"/>
  <c r="O742" i="1"/>
  <c r="O741" i="1"/>
  <c r="O739" i="1"/>
  <c r="P739" i="1"/>
  <c r="O738" i="1"/>
  <c r="P738" i="1"/>
  <c r="O737" i="1"/>
  <c r="P737" i="1"/>
  <c r="P735" i="1"/>
  <c r="O735" i="1"/>
  <c r="O734" i="1"/>
  <c r="P733" i="1"/>
  <c r="O733" i="1"/>
  <c r="O732" i="1"/>
  <c r="P731" i="1"/>
  <c r="O731" i="1"/>
  <c r="P730" i="1"/>
  <c r="O730" i="1"/>
  <c r="P729" i="1"/>
  <c r="O729" i="1"/>
  <c r="P728" i="1"/>
  <c r="O728" i="1"/>
  <c r="P727" i="1"/>
  <c r="O727" i="1"/>
  <c r="O726" i="1"/>
  <c r="P725" i="1"/>
  <c r="O725" i="1"/>
  <c r="O450" i="1"/>
  <c r="P450" i="1"/>
  <c r="P182" i="1"/>
  <c r="O182" i="1"/>
  <c r="O488" i="1"/>
  <c r="O165" i="1"/>
  <c r="P165" i="1"/>
  <c r="O166" i="1"/>
  <c r="O167" i="1"/>
  <c r="O168" i="1"/>
  <c r="AY25" i="2"/>
  <c r="AY24" i="2"/>
  <c r="AY23" i="2"/>
  <c r="AY22" i="2"/>
  <c r="AY21" i="2"/>
  <c r="AY20" i="2"/>
  <c r="AY19" i="2"/>
  <c r="AY18" i="2"/>
  <c r="AY17" i="2"/>
  <c r="AY16" i="2"/>
  <c r="AY15" i="2"/>
  <c r="AY14" i="2"/>
  <c r="AY13" i="2"/>
  <c r="AY12" i="2"/>
  <c r="AY11" i="2"/>
  <c r="AM25" i="2"/>
  <c r="AM24" i="2"/>
  <c r="AM23" i="2"/>
  <c r="AM22" i="2"/>
  <c r="AM21" i="2"/>
  <c r="AM20" i="2"/>
  <c r="AM19" i="2"/>
  <c r="AM18" i="2"/>
  <c r="AM17" i="2"/>
  <c r="AM16" i="2"/>
  <c r="AM15" i="2"/>
  <c r="AM14" i="2"/>
  <c r="AM13" i="2"/>
  <c r="AM12" i="2"/>
  <c r="AM11" i="2"/>
  <c r="AA25" i="2"/>
  <c r="AA24" i="2"/>
  <c r="AA23" i="2"/>
  <c r="AA22" i="2"/>
  <c r="AA21" i="2"/>
  <c r="AA20" i="2"/>
  <c r="AA19" i="2"/>
  <c r="AA18" i="2"/>
  <c r="AA17" i="2"/>
  <c r="AA16" i="2"/>
  <c r="AA15" i="2"/>
  <c r="AA14" i="2"/>
  <c r="AA13" i="2"/>
  <c r="AA12" i="2"/>
  <c r="AA11" i="2"/>
  <c r="O25" i="2"/>
  <c r="O24" i="2"/>
  <c r="O23" i="2"/>
  <c r="O22" i="2"/>
  <c r="O21" i="2"/>
  <c r="O20" i="2"/>
  <c r="O19" i="2"/>
  <c r="O18" i="2"/>
  <c r="O17" i="2"/>
  <c r="O16" i="2"/>
  <c r="O15" i="2"/>
  <c r="O14" i="2"/>
  <c r="O13" i="2"/>
  <c r="O12" i="2"/>
  <c r="O11" i="2"/>
  <c r="P526" i="1"/>
  <c r="P527" i="1"/>
  <c r="N2" i="1"/>
  <c r="O3" i="1"/>
  <c r="P3" i="1"/>
  <c r="O4" i="1"/>
  <c r="N5" i="1"/>
  <c r="O6" i="1"/>
  <c r="O7" i="1"/>
  <c r="O8" i="1"/>
  <c r="O9" i="1"/>
  <c r="P9" i="1"/>
  <c r="N10" i="1"/>
  <c r="O10" i="1"/>
  <c r="P10" i="1"/>
  <c r="R10" i="1"/>
  <c r="O11" i="1"/>
  <c r="P11" i="1"/>
  <c r="N12" i="1"/>
  <c r="O13" i="1"/>
  <c r="P13" i="1"/>
  <c r="O14" i="1"/>
  <c r="P14" i="1"/>
  <c r="O15" i="1"/>
  <c r="P15" i="1"/>
  <c r="N16" i="1"/>
  <c r="R16" i="1"/>
  <c r="N17" i="1"/>
  <c r="R17" i="1"/>
  <c r="O18" i="1"/>
  <c r="P18" i="1"/>
  <c r="O19" i="1"/>
  <c r="P19" i="1"/>
  <c r="N20" i="1"/>
  <c r="R20" i="1"/>
  <c r="N21" i="1"/>
  <c r="P21" i="1"/>
  <c r="O21" i="1"/>
  <c r="R21" i="1"/>
  <c r="N22" i="1"/>
  <c r="P22" i="1"/>
  <c r="O22" i="1"/>
  <c r="R22" i="1"/>
  <c r="N23" i="1"/>
  <c r="P23" i="1"/>
  <c r="O23" i="1"/>
  <c r="R23" i="1"/>
  <c r="N24" i="1"/>
  <c r="P24" i="1"/>
  <c r="O24" i="1"/>
  <c r="R24" i="1"/>
  <c r="N25" i="1"/>
  <c r="P25" i="1"/>
  <c r="O25" i="1"/>
  <c r="R25" i="1"/>
  <c r="N26" i="1"/>
  <c r="P26" i="1"/>
  <c r="O26" i="1"/>
  <c r="R26" i="1"/>
  <c r="N27" i="1"/>
  <c r="P27" i="1"/>
  <c r="O27" i="1"/>
  <c r="R27" i="1"/>
  <c r="N28" i="1"/>
  <c r="P28" i="1"/>
  <c r="O28" i="1"/>
  <c r="R28" i="1"/>
  <c r="N29" i="1"/>
  <c r="P29" i="1"/>
  <c r="O29" i="1"/>
  <c r="R29" i="1"/>
  <c r="N30" i="1"/>
  <c r="P30" i="1"/>
  <c r="O30" i="1"/>
  <c r="R30" i="1"/>
  <c r="N31" i="1"/>
  <c r="P31" i="1"/>
  <c r="O31" i="1"/>
  <c r="R31" i="1"/>
  <c r="N32" i="1"/>
  <c r="P32" i="1"/>
  <c r="O32" i="1"/>
  <c r="R32" i="1"/>
  <c r="N33" i="1"/>
  <c r="P33" i="1"/>
  <c r="O33" i="1"/>
  <c r="R33" i="1"/>
  <c r="N34" i="1"/>
  <c r="P34" i="1"/>
  <c r="O34" i="1"/>
  <c r="R34" i="1"/>
  <c r="N35" i="1"/>
  <c r="P35" i="1"/>
  <c r="O35" i="1"/>
  <c r="R35" i="1"/>
  <c r="N36" i="1"/>
  <c r="P36" i="1"/>
  <c r="O36" i="1"/>
  <c r="R36" i="1"/>
  <c r="N37" i="1"/>
  <c r="P37" i="1"/>
  <c r="O37" i="1"/>
  <c r="R37" i="1"/>
  <c r="N38" i="1"/>
  <c r="P38" i="1"/>
  <c r="O38" i="1"/>
  <c r="R38" i="1"/>
  <c r="N39" i="1"/>
  <c r="P39" i="1"/>
  <c r="O39" i="1"/>
  <c r="R39" i="1"/>
  <c r="N40" i="1"/>
  <c r="P40" i="1"/>
  <c r="O40" i="1"/>
  <c r="R40" i="1"/>
  <c r="N41" i="1"/>
  <c r="P41" i="1"/>
  <c r="O41" i="1"/>
  <c r="R41" i="1"/>
  <c r="N42" i="1"/>
  <c r="P42" i="1"/>
  <c r="O42" i="1"/>
  <c r="R42" i="1"/>
  <c r="N43" i="1"/>
  <c r="P43" i="1"/>
  <c r="O43" i="1"/>
  <c r="R43" i="1"/>
  <c r="N44" i="1"/>
  <c r="P44" i="1"/>
  <c r="O44" i="1"/>
  <c r="R44" i="1"/>
  <c r="N45" i="1"/>
  <c r="P45" i="1"/>
  <c r="O45" i="1"/>
  <c r="R45" i="1"/>
  <c r="N46" i="1"/>
  <c r="P46" i="1"/>
  <c r="O46" i="1"/>
  <c r="R46" i="1"/>
  <c r="N47" i="1"/>
  <c r="P47" i="1"/>
  <c r="O47" i="1"/>
  <c r="R47" i="1"/>
  <c r="N48" i="1"/>
  <c r="P48" i="1"/>
  <c r="O48" i="1"/>
  <c r="R48" i="1"/>
  <c r="N49" i="1"/>
  <c r="P49" i="1"/>
  <c r="O49" i="1"/>
  <c r="R49" i="1"/>
  <c r="N50" i="1"/>
  <c r="P50" i="1"/>
  <c r="O50" i="1"/>
  <c r="R50" i="1"/>
  <c r="N51" i="1"/>
  <c r="P51" i="1"/>
  <c r="O51" i="1"/>
  <c r="R51" i="1"/>
  <c r="N52" i="1"/>
  <c r="P52" i="1"/>
  <c r="O52" i="1"/>
  <c r="R52" i="1"/>
  <c r="N53" i="1"/>
  <c r="P53" i="1"/>
  <c r="O53" i="1"/>
  <c r="R53" i="1"/>
  <c r="N54" i="1"/>
  <c r="P54" i="1"/>
  <c r="O54" i="1"/>
  <c r="R54" i="1"/>
  <c r="N55" i="1"/>
  <c r="P55" i="1"/>
  <c r="O55" i="1"/>
  <c r="R55" i="1"/>
  <c r="N56" i="1"/>
  <c r="P56" i="1"/>
  <c r="O56" i="1"/>
  <c r="R56" i="1"/>
  <c r="N57" i="1"/>
  <c r="P57" i="1"/>
  <c r="O57" i="1"/>
  <c r="R57" i="1"/>
  <c r="N58" i="1"/>
  <c r="P58" i="1"/>
  <c r="O58" i="1"/>
  <c r="R58" i="1"/>
  <c r="N59" i="1"/>
  <c r="P59" i="1"/>
  <c r="O59" i="1"/>
  <c r="R59" i="1"/>
  <c r="N60" i="1"/>
  <c r="P60" i="1"/>
  <c r="O60" i="1"/>
  <c r="R60" i="1"/>
  <c r="N61" i="1"/>
  <c r="P61" i="1"/>
  <c r="O61" i="1"/>
  <c r="R61" i="1"/>
  <c r="N62" i="1"/>
  <c r="P62" i="1"/>
  <c r="O62" i="1"/>
  <c r="R62" i="1"/>
  <c r="N63" i="1"/>
  <c r="P63" i="1"/>
  <c r="O63" i="1"/>
  <c r="R63" i="1"/>
  <c r="N64" i="1"/>
  <c r="P64" i="1"/>
  <c r="O64" i="1"/>
  <c r="R64" i="1"/>
  <c r="N65" i="1"/>
  <c r="P65" i="1"/>
  <c r="O65" i="1"/>
  <c r="R65" i="1"/>
  <c r="N66" i="1"/>
  <c r="P66" i="1"/>
  <c r="O66" i="1"/>
  <c r="R66" i="1"/>
  <c r="N67" i="1"/>
  <c r="P67" i="1"/>
  <c r="O67" i="1"/>
  <c r="R67" i="1"/>
  <c r="N68" i="1"/>
  <c r="P68" i="1"/>
  <c r="O68" i="1"/>
  <c r="R68" i="1"/>
  <c r="N69" i="1"/>
  <c r="P69" i="1"/>
  <c r="O69" i="1"/>
  <c r="R69" i="1"/>
  <c r="N70" i="1"/>
  <c r="P70" i="1"/>
  <c r="O70" i="1"/>
  <c r="R70" i="1"/>
  <c r="N71" i="1"/>
  <c r="P71" i="1"/>
  <c r="O71" i="1"/>
  <c r="R71" i="1"/>
  <c r="N72" i="1"/>
  <c r="P72" i="1"/>
  <c r="O72" i="1"/>
  <c r="R72" i="1"/>
  <c r="N73" i="1"/>
  <c r="P73" i="1"/>
  <c r="O73" i="1"/>
  <c r="R73" i="1"/>
  <c r="N74" i="1"/>
  <c r="P74" i="1"/>
  <c r="O74" i="1"/>
  <c r="R74" i="1"/>
  <c r="N75" i="1"/>
  <c r="P75" i="1"/>
  <c r="O75" i="1"/>
  <c r="R75" i="1"/>
  <c r="N76" i="1"/>
  <c r="P76" i="1"/>
  <c r="O76" i="1"/>
  <c r="R76" i="1"/>
  <c r="N77" i="1"/>
  <c r="P77" i="1"/>
  <c r="O77" i="1"/>
  <c r="R77" i="1"/>
  <c r="N78" i="1"/>
  <c r="P78" i="1"/>
  <c r="O78" i="1"/>
  <c r="R78" i="1"/>
  <c r="N79" i="1"/>
  <c r="P79" i="1"/>
  <c r="O79" i="1"/>
  <c r="R79" i="1"/>
  <c r="N80" i="1"/>
  <c r="P80" i="1"/>
  <c r="O80" i="1"/>
  <c r="R80" i="1"/>
  <c r="N81" i="1"/>
  <c r="P81" i="1"/>
  <c r="O81" i="1"/>
  <c r="R81" i="1"/>
  <c r="N82" i="1"/>
  <c r="P82" i="1"/>
  <c r="O82" i="1"/>
  <c r="R82" i="1"/>
  <c r="N83" i="1"/>
  <c r="P83" i="1"/>
  <c r="O83" i="1"/>
  <c r="R83" i="1"/>
  <c r="N84" i="1"/>
  <c r="P84" i="1"/>
  <c r="O84" i="1"/>
  <c r="R84" i="1"/>
  <c r="N85" i="1"/>
  <c r="P85" i="1"/>
  <c r="O85" i="1"/>
  <c r="R85" i="1"/>
  <c r="N86" i="1"/>
  <c r="P86" i="1"/>
  <c r="O86" i="1"/>
  <c r="R86" i="1"/>
  <c r="N87" i="1"/>
  <c r="P87" i="1"/>
  <c r="O87" i="1"/>
  <c r="R87" i="1"/>
  <c r="N88" i="1"/>
  <c r="P88" i="1"/>
  <c r="O88" i="1"/>
  <c r="R88" i="1"/>
  <c r="N89" i="1"/>
  <c r="P89" i="1"/>
  <c r="O89" i="1"/>
  <c r="R89" i="1"/>
  <c r="N90" i="1"/>
  <c r="P90" i="1"/>
  <c r="O90" i="1"/>
  <c r="R90" i="1"/>
  <c r="N91" i="1"/>
  <c r="P91" i="1"/>
  <c r="O91" i="1"/>
  <c r="R91" i="1"/>
  <c r="N92" i="1"/>
  <c r="P92" i="1"/>
  <c r="O92" i="1"/>
  <c r="R92" i="1"/>
  <c r="N93" i="1"/>
  <c r="P93" i="1"/>
  <c r="O93" i="1"/>
  <c r="R93" i="1"/>
  <c r="N94" i="1"/>
  <c r="P94" i="1"/>
  <c r="O94" i="1"/>
  <c r="R94" i="1"/>
  <c r="N95" i="1"/>
  <c r="P95" i="1"/>
  <c r="O95" i="1"/>
  <c r="R95" i="1"/>
  <c r="N96" i="1"/>
  <c r="P96" i="1"/>
  <c r="O96" i="1"/>
  <c r="R96" i="1"/>
  <c r="N97" i="1"/>
  <c r="P97" i="1"/>
  <c r="O97" i="1"/>
  <c r="R97" i="1"/>
  <c r="N98" i="1"/>
  <c r="P98" i="1"/>
  <c r="O98" i="1"/>
  <c r="R98" i="1"/>
  <c r="N99" i="1"/>
  <c r="P99" i="1"/>
  <c r="O99" i="1"/>
  <c r="R99" i="1"/>
  <c r="N100" i="1"/>
  <c r="P100" i="1"/>
  <c r="O100" i="1"/>
  <c r="R100" i="1"/>
  <c r="N101" i="1"/>
  <c r="P101" i="1"/>
  <c r="O101" i="1"/>
  <c r="R101" i="1"/>
  <c r="N102" i="1"/>
  <c r="P102" i="1"/>
  <c r="O102" i="1"/>
  <c r="R102" i="1"/>
  <c r="N103" i="1"/>
  <c r="P103" i="1"/>
  <c r="O103" i="1"/>
  <c r="R103" i="1"/>
  <c r="N104" i="1"/>
  <c r="P104" i="1"/>
  <c r="O104" i="1"/>
  <c r="R104" i="1"/>
  <c r="N105" i="1"/>
  <c r="P105" i="1"/>
  <c r="O105" i="1"/>
  <c r="R105" i="1"/>
  <c r="N106" i="1"/>
  <c r="P106" i="1"/>
  <c r="O106" i="1"/>
  <c r="R106" i="1"/>
  <c r="N107" i="1"/>
  <c r="P107" i="1"/>
  <c r="O107" i="1"/>
  <c r="R107" i="1"/>
  <c r="N108" i="1"/>
  <c r="P108" i="1"/>
  <c r="O108" i="1"/>
  <c r="R108" i="1"/>
  <c r="N109" i="1"/>
  <c r="P109" i="1"/>
  <c r="O109" i="1"/>
  <c r="R109" i="1"/>
  <c r="N110" i="1"/>
  <c r="P110" i="1"/>
  <c r="O110" i="1"/>
  <c r="R110" i="1"/>
  <c r="N111" i="1"/>
  <c r="R111" i="1"/>
  <c r="N112" i="1"/>
  <c r="R112" i="1"/>
  <c r="N113" i="1"/>
  <c r="R113" i="1"/>
  <c r="N114" i="1"/>
  <c r="R114" i="1"/>
  <c r="O115" i="1"/>
  <c r="O116" i="1"/>
  <c r="N117" i="1"/>
  <c r="P117" i="1"/>
  <c r="O117" i="1"/>
  <c r="R117" i="1"/>
  <c r="P118" i="1"/>
  <c r="O118" i="1"/>
  <c r="N119" i="1"/>
  <c r="P119" i="1"/>
  <c r="O119" i="1"/>
  <c r="R119" i="1"/>
  <c r="N120" i="1"/>
  <c r="P120" i="1"/>
  <c r="O120" i="1"/>
  <c r="R120" i="1"/>
  <c r="N121" i="1"/>
  <c r="P121" i="1"/>
  <c r="O121" i="1"/>
  <c r="R121" i="1"/>
  <c r="N122" i="1"/>
  <c r="R122" i="1"/>
  <c r="N123" i="1"/>
  <c r="R123" i="1"/>
  <c r="N124" i="1"/>
  <c r="P124" i="1"/>
  <c r="O124" i="1"/>
  <c r="R124" i="1"/>
  <c r="O126" i="1"/>
  <c r="O127" i="1"/>
  <c r="O128" i="1"/>
  <c r="N129" i="1"/>
  <c r="P129" i="1"/>
  <c r="O129" i="1"/>
  <c r="R129" i="1"/>
  <c r="N130" i="1"/>
  <c r="P130" i="1"/>
  <c r="O130" i="1"/>
  <c r="R130" i="1"/>
  <c r="N131" i="1"/>
  <c r="P131" i="1"/>
  <c r="O131" i="1"/>
  <c r="R131" i="1"/>
  <c r="N132" i="1"/>
  <c r="P132" i="1"/>
  <c r="O132" i="1"/>
  <c r="R132" i="1"/>
  <c r="N133" i="1"/>
  <c r="R133" i="1"/>
  <c r="O134" i="1"/>
  <c r="P135" i="1"/>
  <c r="O135" i="1"/>
  <c r="N136" i="1"/>
  <c r="P136" i="1"/>
  <c r="O136" i="1"/>
  <c r="R136" i="1"/>
  <c r="N137" i="1"/>
  <c r="P137" i="1"/>
  <c r="O137" i="1"/>
  <c r="R137" i="1"/>
  <c r="O138" i="1"/>
  <c r="N139" i="1"/>
  <c r="P139" i="1"/>
  <c r="O139" i="1"/>
  <c r="R139" i="1"/>
  <c r="N140" i="1"/>
  <c r="P140" i="1"/>
  <c r="O140" i="1"/>
  <c r="R140" i="1"/>
  <c r="O141" i="1"/>
  <c r="N142" i="1"/>
  <c r="P142" i="1"/>
  <c r="O142" i="1"/>
  <c r="R142" i="1"/>
  <c r="N143" i="1"/>
  <c r="P143" i="1"/>
  <c r="O143" i="1"/>
  <c r="R143" i="1"/>
  <c r="O144" i="1"/>
  <c r="O145" i="1"/>
  <c r="P146" i="1"/>
  <c r="O146" i="1"/>
  <c r="P147" i="1"/>
  <c r="O147" i="1"/>
  <c r="N149" i="1"/>
  <c r="P149" i="1"/>
  <c r="O149" i="1"/>
  <c r="R149" i="1"/>
  <c r="N150" i="1"/>
  <c r="R150" i="1"/>
  <c r="O151" i="1"/>
  <c r="O152" i="1"/>
  <c r="O153" i="1"/>
  <c r="N154" i="1"/>
  <c r="P154" i="1"/>
  <c r="O154" i="1"/>
  <c r="R154" i="1"/>
  <c r="P155" i="1"/>
  <c r="O155" i="1"/>
  <c r="P156" i="1"/>
  <c r="O156" i="1"/>
  <c r="N157" i="1"/>
  <c r="P157" i="1"/>
  <c r="O157" i="1"/>
  <c r="R157" i="1"/>
  <c r="N158" i="1"/>
  <c r="P158" i="1"/>
  <c r="O158" i="1"/>
  <c r="R158" i="1"/>
  <c r="N159" i="1"/>
  <c r="P159" i="1"/>
  <c r="O159" i="1"/>
  <c r="R159" i="1"/>
  <c r="N160" i="1"/>
  <c r="R160" i="1"/>
  <c r="O161" i="1"/>
  <c r="O162" i="1"/>
  <c r="O163" i="1"/>
  <c r="O164" i="1"/>
  <c r="O169" i="1"/>
  <c r="P170" i="1"/>
  <c r="O170" i="1"/>
  <c r="O171" i="1"/>
  <c r="N173" i="1"/>
  <c r="P173" i="1"/>
  <c r="O173" i="1"/>
  <c r="R173" i="1"/>
  <c r="N174" i="1"/>
  <c r="P174" i="1"/>
  <c r="O174" i="1"/>
  <c r="R174" i="1"/>
  <c r="O175" i="1"/>
  <c r="N176" i="1"/>
  <c r="P176" i="1"/>
  <c r="O176" i="1"/>
  <c r="R176" i="1"/>
  <c r="N177" i="1"/>
  <c r="P177" i="1"/>
  <c r="O177" i="1"/>
  <c r="R177" i="1"/>
  <c r="O178" i="1"/>
  <c r="N179" i="1"/>
  <c r="P179" i="1"/>
  <c r="O179" i="1"/>
  <c r="R179" i="1"/>
  <c r="N180" i="1"/>
  <c r="P180" i="1"/>
  <c r="O180" i="1"/>
  <c r="R180" i="1"/>
  <c r="O181" i="1"/>
  <c r="N183" i="1"/>
  <c r="P183" i="1"/>
  <c r="O183" i="1"/>
  <c r="R183" i="1"/>
  <c r="O184" i="1"/>
  <c r="P185" i="1"/>
  <c r="O185" i="1"/>
  <c r="P187" i="1"/>
  <c r="O187" i="1"/>
  <c r="N191" i="1"/>
  <c r="P191" i="1"/>
  <c r="R191" i="1"/>
  <c r="O192" i="1"/>
  <c r="N193" i="1"/>
  <c r="P193" i="1"/>
  <c r="O193" i="1"/>
  <c r="R193" i="1"/>
  <c r="N194" i="1"/>
  <c r="P194" i="1"/>
  <c r="O194" i="1"/>
  <c r="R194" i="1"/>
  <c r="O195" i="1"/>
  <c r="O196" i="1"/>
  <c r="P197" i="1"/>
  <c r="O197" i="1"/>
  <c r="O198" i="1"/>
  <c r="O199" i="1"/>
  <c r="N200" i="1"/>
  <c r="P200" i="1"/>
  <c r="O200" i="1"/>
  <c r="R200" i="1"/>
  <c r="N201" i="1"/>
  <c r="P201" i="1"/>
  <c r="O201" i="1"/>
  <c r="R201" i="1"/>
  <c r="N202" i="1"/>
  <c r="P202" i="1"/>
  <c r="O202" i="1"/>
  <c r="R202" i="1"/>
  <c r="N203" i="1"/>
  <c r="P203" i="1"/>
  <c r="O203" i="1"/>
  <c r="R203" i="1"/>
  <c r="N204" i="1"/>
  <c r="P204" i="1"/>
  <c r="O204" i="1"/>
  <c r="R204" i="1"/>
  <c r="N205" i="1"/>
  <c r="P205" i="1"/>
  <c r="O205" i="1"/>
  <c r="R205" i="1"/>
  <c r="N206" i="1"/>
  <c r="P206" i="1"/>
  <c r="O206" i="1"/>
  <c r="R206" i="1"/>
  <c r="N207" i="1"/>
  <c r="P207" i="1"/>
  <c r="O207" i="1"/>
  <c r="R207" i="1"/>
  <c r="N208" i="1"/>
  <c r="P208" i="1"/>
  <c r="O208" i="1"/>
  <c r="R208" i="1"/>
  <c r="N209" i="1"/>
  <c r="P209" i="1"/>
  <c r="O209" i="1"/>
  <c r="R209" i="1"/>
  <c r="N210" i="1"/>
  <c r="P210" i="1"/>
  <c r="O210" i="1"/>
  <c r="R210" i="1"/>
  <c r="N211" i="1"/>
  <c r="P211" i="1"/>
  <c r="O211" i="1"/>
  <c r="R211" i="1"/>
  <c r="N212" i="1"/>
  <c r="P212" i="1"/>
  <c r="O212" i="1"/>
  <c r="R212" i="1"/>
  <c r="N213" i="1"/>
  <c r="P213" i="1"/>
  <c r="O213" i="1"/>
  <c r="R213" i="1"/>
  <c r="N214" i="1"/>
  <c r="P214" i="1"/>
  <c r="O214" i="1"/>
  <c r="R214" i="1"/>
  <c r="N215" i="1"/>
  <c r="P215" i="1"/>
  <c r="O215" i="1"/>
  <c r="R215" i="1"/>
  <c r="N216" i="1"/>
  <c r="P216" i="1"/>
  <c r="O216" i="1"/>
  <c r="R216" i="1"/>
  <c r="N217" i="1"/>
  <c r="P217" i="1"/>
  <c r="O217" i="1"/>
  <c r="R217" i="1"/>
  <c r="N218" i="1"/>
  <c r="P218" i="1"/>
  <c r="O218" i="1"/>
  <c r="R218" i="1"/>
  <c r="N219" i="1"/>
  <c r="P219" i="1"/>
  <c r="O219" i="1"/>
  <c r="R219" i="1"/>
  <c r="N220" i="1"/>
  <c r="P220" i="1"/>
  <c r="O220" i="1"/>
  <c r="R220" i="1"/>
  <c r="N221" i="1"/>
  <c r="P221" i="1"/>
  <c r="O221" i="1"/>
  <c r="R221" i="1"/>
  <c r="N222" i="1"/>
  <c r="P222" i="1"/>
  <c r="O222" i="1"/>
  <c r="R222" i="1"/>
  <c r="N223" i="1"/>
  <c r="P223" i="1"/>
  <c r="O223" i="1"/>
  <c r="R223" i="1"/>
  <c r="N224" i="1"/>
  <c r="P224" i="1"/>
  <c r="O224" i="1"/>
  <c r="R224" i="1"/>
  <c r="N225" i="1"/>
  <c r="P225" i="1"/>
  <c r="O225" i="1"/>
  <c r="R225" i="1"/>
  <c r="N226" i="1"/>
  <c r="P226" i="1"/>
  <c r="O226" i="1"/>
  <c r="R226" i="1"/>
  <c r="N227" i="1"/>
  <c r="P227" i="1"/>
  <c r="O227" i="1"/>
  <c r="R227" i="1"/>
  <c r="N228" i="1"/>
  <c r="P228" i="1"/>
  <c r="O228" i="1"/>
  <c r="R228" i="1"/>
  <c r="N229" i="1"/>
  <c r="P229" i="1"/>
  <c r="O229" i="1"/>
  <c r="R229" i="1"/>
  <c r="N230" i="1"/>
  <c r="P230" i="1"/>
  <c r="O230" i="1"/>
  <c r="R230" i="1"/>
  <c r="N231" i="1"/>
  <c r="P231" i="1"/>
  <c r="O231" i="1"/>
  <c r="R231" i="1"/>
  <c r="N232" i="1"/>
  <c r="P232" i="1"/>
  <c r="O232" i="1"/>
  <c r="R232" i="1"/>
  <c r="N233" i="1"/>
  <c r="P233" i="1"/>
  <c r="O233" i="1"/>
  <c r="R233" i="1"/>
  <c r="N234" i="1"/>
  <c r="P234" i="1"/>
  <c r="O234" i="1"/>
  <c r="R234" i="1"/>
  <c r="N235" i="1"/>
  <c r="P235" i="1"/>
  <c r="O235" i="1"/>
  <c r="R235" i="1"/>
  <c r="N236" i="1"/>
  <c r="P236" i="1"/>
  <c r="O236" i="1"/>
  <c r="R236" i="1"/>
  <c r="N237" i="1"/>
  <c r="P237" i="1"/>
  <c r="O237" i="1"/>
  <c r="R237" i="1"/>
  <c r="N238" i="1"/>
  <c r="P238" i="1"/>
  <c r="O238" i="1"/>
  <c r="R238" i="1"/>
  <c r="N239" i="1"/>
  <c r="P239" i="1"/>
  <c r="O239" i="1"/>
  <c r="R239" i="1"/>
  <c r="N240" i="1"/>
  <c r="P240" i="1"/>
  <c r="O240" i="1"/>
  <c r="R240" i="1"/>
  <c r="N241" i="1"/>
  <c r="P241" i="1"/>
  <c r="O241" i="1"/>
  <c r="R241" i="1"/>
  <c r="N242" i="1"/>
  <c r="P242" i="1"/>
  <c r="O242" i="1"/>
  <c r="R242" i="1"/>
  <c r="N243" i="1"/>
  <c r="P243" i="1"/>
  <c r="O243" i="1"/>
  <c r="R243" i="1"/>
  <c r="N244" i="1"/>
  <c r="P244" i="1"/>
  <c r="O244" i="1"/>
  <c r="R244" i="1"/>
  <c r="N245" i="1"/>
  <c r="P245" i="1"/>
  <c r="O245" i="1"/>
  <c r="R245" i="1"/>
  <c r="N246" i="1"/>
  <c r="P246" i="1"/>
  <c r="O246" i="1"/>
  <c r="R246" i="1"/>
  <c r="N247" i="1"/>
  <c r="P247" i="1"/>
  <c r="O247" i="1"/>
  <c r="R247" i="1"/>
  <c r="N248" i="1"/>
  <c r="P248" i="1"/>
  <c r="O248" i="1"/>
  <c r="R248" i="1"/>
  <c r="N249" i="1"/>
  <c r="P249" i="1"/>
  <c r="O249" i="1"/>
  <c r="R249" i="1"/>
  <c r="N250" i="1"/>
  <c r="P250" i="1"/>
  <c r="O250" i="1"/>
  <c r="R250" i="1"/>
  <c r="N251" i="1"/>
  <c r="P251" i="1"/>
  <c r="O251" i="1"/>
  <c r="R251" i="1"/>
  <c r="N252" i="1"/>
  <c r="P252" i="1"/>
  <c r="O252" i="1"/>
  <c r="R252" i="1"/>
  <c r="N253" i="1"/>
  <c r="P253" i="1"/>
  <c r="O253" i="1"/>
  <c r="R253" i="1"/>
  <c r="N254" i="1"/>
  <c r="P254" i="1"/>
  <c r="O254" i="1"/>
  <c r="R254" i="1"/>
  <c r="N255" i="1"/>
  <c r="P255" i="1"/>
  <c r="O255" i="1"/>
  <c r="R255" i="1"/>
  <c r="N256" i="1"/>
  <c r="P256" i="1"/>
  <c r="O256" i="1"/>
  <c r="R256" i="1"/>
  <c r="N257" i="1"/>
  <c r="P257" i="1"/>
  <c r="O257" i="1"/>
  <c r="R257" i="1"/>
  <c r="N264" i="1"/>
  <c r="R264" i="1"/>
  <c r="N265" i="1"/>
  <c r="R265" i="1"/>
  <c r="N266" i="1"/>
  <c r="R266" i="1"/>
  <c r="N267" i="1"/>
  <c r="R267" i="1"/>
  <c r="N268" i="1"/>
  <c r="R268" i="1"/>
  <c r="N269" i="1"/>
  <c r="R269" i="1"/>
  <c r="N270" i="1"/>
  <c r="R270" i="1"/>
  <c r="N271" i="1"/>
  <c r="R271" i="1"/>
  <c r="N272" i="1"/>
  <c r="R272" i="1"/>
  <c r="N273" i="1"/>
  <c r="R273" i="1"/>
  <c r="N274" i="1"/>
  <c r="R274" i="1"/>
  <c r="N275" i="1"/>
  <c r="R275" i="1"/>
  <c r="N276" i="1"/>
  <c r="R276" i="1"/>
  <c r="N277" i="1"/>
  <c r="R277" i="1"/>
  <c r="N278" i="1"/>
  <c r="R278" i="1"/>
  <c r="N279" i="1"/>
  <c r="R279" i="1"/>
  <c r="N280" i="1"/>
  <c r="R280" i="1"/>
  <c r="N281" i="1"/>
  <c r="R281" i="1"/>
  <c r="N282" i="1"/>
  <c r="R282" i="1"/>
  <c r="N283" i="1"/>
  <c r="R283" i="1"/>
  <c r="N284" i="1"/>
  <c r="R284" i="1"/>
  <c r="N285" i="1"/>
  <c r="R285" i="1"/>
  <c r="N286" i="1"/>
  <c r="R286" i="1"/>
  <c r="N287" i="1"/>
  <c r="R287" i="1"/>
  <c r="N288" i="1"/>
  <c r="R288" i="1"/>
  <c r="N289" i="1"/>
  <c r="R289" i="1"/>
  <c r="N290" i="1"/>
  <c r="R290" i="1"/>
  <c r="N291" i="1"/>
  <c r="R291" i="1"/>
  <c r="N292" i="1"/>
  <c r="R292" i="1"/>
  <c r="N293" i="1"/>
  <c r="R293" i="1"/>
  <c r="N294" i="1"/>
  <c r="R294" i="1"/>
  <c r="N295" i="1"/>
  <c r="R295" i="1"/>
  <c r="N296" i="1"/>
  <c r="R296" i="1"/>
  <c r="N297" i="1"/>
  <c r="R297" i="1"/>
  <c r="N298" i="1"/>
  <c r="R298" i="1"/>
  <c r="N299" i="1"/>
  <c r="R299" i="1"/>
  <c r="N300" i="1"/>
  <c r="R300" i="1"/>
  <c r="N301" i="1"/>
  <c r="R301" i="1"/>
  <c r="N302" i="1"/>
  <c r="R302" i="1"/>
  <c r="N303" i="1"/>
  <c r="R303" i="1"/>
  <c r="N304" i="1"/>
  <c r="R304" i="1"/>
  <c r="N305" i="1"/>
  <c r="R305" i="1"/>
  <c r="N306" i="1"/>
  <c r="R306" i="1"/>
  <c r="N307" i="1"/>
  <c r="R307" i="1"/>
  <c r="N308" i="1"/>
  <c r="R308" i="1"/>
  <c r="N309" i="1"/>
  <c r="R309" i="1"/>
  <c r="N310" i="1"/>
  <c r="R310" i="1"/>
  <c r="N311" i="1"/>
  <c r="R311" i="1"/>
  <c r="N312" i="1"/>
  <c r="R312" i="1"/>
  <c r="N313" i="1"/>
  <c r="R313" i="1"/>
  <c r="N314" i="1"/>
  <c r="R314" i="1"/>
  <c r="N315" i="1"/>
  <c r="R315" i="1"/>
  <c r="N316" i="1"/>
  <c r="R316" i="1"/>
  <c r="N317" i="1"/>
  <c r="R317" i="1"/>
  <c r="N318" i="1"/>
  <c r="R318" i="1"/>
  <c r="N319" i="1"/>
  <c r="R319" i="1"/>
  <c r="N320" i="1"/>
  <c r="R320" i="1"/>
  <c r="N321" i="1"/>
  <c r="R321" i="1"/>
  <c r="N322" i="1"/>
  <c r="R322" i="1"/>
  <c r="N323" i="1"/>
  <c r="R323" i="1"/>
  <c r="N324" i="1"/>
  <c r="R324" i="1"/>
  <c r="N325" i="1"/>
  <c r="R325" i="1"/>
  <c r="N326" i="1"/>
  <c r="R326" i="1"/>
  <c r="N327" i="1"/>
  <c r="R327" i="1"/>
  <c r="N328" i="1"/>
  <c r="R328" i="1"/>
  <c r="N329" i="1"/>
  <c r="R329" i="1"/>
  <c r="N330" i="1"/>
  <c r="R330" i="1"/>
  <c r="N331" i="1"/>
  <c r="R331" i="1"/>
  <c r="N332" i="1"/>
  <c r="R332" i="1"/>
  <c r="N333" i="1"/>
  <c r="R333" i="1"/>
  <c r="N334" i="1"/>
  <c r="R334" i="1"/>
  <c r="N335" i="1"/>
  <c r="R335" i="1"/>
  <c r="N336" i="1"/>
  <c r="R336" i="1"/>
  <c r="N337" i="1"/>
  <c r="R337" i="1"/>
  <c r="N338" i="1"/>
  <c r="R338" i="1"/>
  <c r="N339" i="1"/>
  <c r="R339" i="1"/>
  <c r="N340" i="1"/>
  <c r="R340" i="1"/>
  <c r="N341" i="1"/>
  <c r="R341" i="1"/>
  <c r="N342" i="1"/>
  <c r="R342" i="1"/>
  <c r="N343" i="1"/>
  <c r="R343" i="1"/>
  <c r="N344" i="1"/>
  <c r="R344" i="1"/>
  <c r="N345" i="1"/>
  <c r="R345" i="1"/>
  <c r="N346" i="1"/>
  <c r="R346" i="1"/>
  <c r="N347" i="1"/>
  <c r="R347" i="1"/>
  <c r="N348" i="1"/>
  <c r="R348" i="1"/>
  <c r="N349" i="1"/>
  <c r="R349" i="1"/>
  <c r="N350" i="1"/>
  <c r="R350" i="1"/>
  <c r="N351" i="1"/>
  <c r="R351" i="1"/>
  <c r="N352" i="1"/>
  <c r="R352" i="1"/>
  <c r="N353" i="1"/>
  <c r="R353" i="1"/>
  <c r="N354" i="1"/>
  <c r="R354" i="1"/>
  <c r="N355" i="1"/>
  <c r="R355" i="1"/>
  <c r="N356" i="1"/>
  <c r="R356" i="1"/>
  <c r="N357" i="1"/>
  <c r="R357" i="1"/>
  <c r="N358" i="1"/>
  <c r="R358" i="1"/>
  <c r="N359" i="1"/>
  <c r="R359" i="1"/>
  <c r="N360" i="1"/>
  <c r="R360" i="1"/>
  <c r="N361" i="1"/>
  <c r="R361" i="1"/>
  <c r="N362" i="1"/>
  <c r="R362" i="1"/>
  <c r="N363" i="1"/>
  <c r="R363" i="1"/>
  <c r="N364" i="1"/>
  <c r="R364" i="1"/>
  <c r="N365" i="1"/>
  <c r="R365" i="1"/>
  <c r="N366" i="1"/>
  <c r="R366" i="1"/>
  <c r="N367" i="1"/>
  <c r="R367" i="1"/>
  <c r="N368" i="1"/>
  <c r="R368" i="1"/>
  <c r="N369" i="1"/>
  <c r="R369" i="1"/>
  <c r="N370" i="1"/>
  <c r="R370" i="1"/>
  <c r="N371" i="1"/>
  <c r="R371" i="1"/>
  <c r="N372" i="1"/>
  <c r="R372" i="1"/>
  <c r="N373" i="1"/>
  <c r="R373" i="1"/>
  <c r="N374" i="1"/>
  <c r="R374" i="1"/>
  <c r="N375" i="1"/>
  <c r="R375" i="1"/>
  <c r="N376" i="1"/>
  <c r="R376" i="1"/>
  <c r="N377" i="1"/>
  <c r="R377" i="1"/>
  <c r="N378" i="1"/>
  <c r="R378" i="1"/>
  <c r="N379" i="1"/>
  <c r="R379" i="1"/>
  <c r="N380" i="1"/>
  <c r="R380" i="1"/>
  <c r="N381" i="1"/>
  <c r="R381" i="1"/>
  <c r="N382" i="1"/>
  <c r="R382" i="1"/>
  <c r="N383" i="1"/>
  <c r="R383" i="1"/>
  <c r="N384" i="1"/>
  <c r="R384" i="1"/>
  <c r="N385" i="1"/>
  <c r="R385" i="1"/>
  <c r="N386" i="1"/>
  <c r="R386" i="1"/>
  <c r="N387" i="1"/>
  <c r="R387" i="1"/>
  <c r="N388" i="1"/>
  <c r="R388" i="1"/>
  <c r="N389" i="1"/>
  <c r="R389" i="1"/>
  <c r="N390" i="1"/>
  <c r="R390" i="1"/>
  <c r="N391" i="1"/>
  <c r="R391" i="1"/>
  <c r="N392" i="1"/>
  <c r="R392" i="1"/>
  <c r="N393" i="1"/>
  <c r="R393" i="1"/>
  <c r="N394" i="1"/>
  <c r="R394" i="1"/>
  <c r="N395" i="1"/>
  <c r="R395" i="1"/>
  <c r="N396" i="1"/>
  <c r="R396" i="1"/>
  <c r="N397" i="1"/>
  <c r="R397" i="1"/>
  <c r="N398" i="1"/>
  <c r="R398" i="1"/>
  <c r="N399" i="1"/>
  <c r="R399" i="1"/>
  <c r="N400" i="1"/>
  <c r="R400" i="1"/>
  <c r="N401" i="1"/>
  <c r="R401" i="1"/>
  <c r="N402" i="1"/>
  <c r="R402" i="1"/>
  <c r="N403" i="1"/>
  <c r="R403" i="1"/>
  <c r="N404" i="1"/>
  <c r="R404" i="1"/>
  <c r="N405" i="1"/>
  <c r="R405" i="1"/>
  <c r="N406" i="1"/>
  <c r="R406" i="1"/>
  <c r="N407" i="1"/>
  <c r="R407" i="1"/>
  <c r="N408" i="1"/>
  <c r="R408" i="1"/>
  <c r="N409" i="1"/>
  <c r="R409" i="1"/>
  <c r="N410" i="1"/>
  <c r="R410" i="1"/>
  <c r="N421" i="1"/>
  <c r="O422" i="1"/>
  <c r="O423" i="1"/>
  <c r="O424" i="1"/>
  <c r="O425" i="1"/>
  <c r="O426" i="1"/>
  <c r="O427" i="1"/>
  <c r="O428" i="1"/>
  <c r="O429" i="1"/>
  <c r="O430" i="1"/>
  <c r="O431" i="1"/>
  <c r="O432" i="1"/>
  <c r="O433" i="1"/>
  <c r="O434" i="1"/>
  <c r="O435" i="1"/>
  <c r="O436" i="1"/>
  <c r="P437" i="1"/>
  <c r="O437" i="1"/>
  <c r="O438" i="1"/>
  <c r="P439" i="1"/>
  <c r="O439" i="1"/>
  <c r="P440" i="1"/>
  <c r="O440" i="1"/>
  <c r="O441" i="1"/>
  <c r="P442" i="1"/>
  <c r="O442" i="1"/>
  <c r="O443" i="1"/>
  <c r="P444" i="1"/>
  <c r="O444" i="1"/>
  <c r="O445" i="1"/>
  <c r="P446" i="1"/>
  <c r="O446" i="1"/>
  <c r="N447" i="1"/>
  <c r="R447" i="1"/>
  <c r="O448" i="1"/>
  <c r="P448" i="1"/>
  <c r="O449" i="1"/>
  <c r="O462" i="1"/>
  <c r="P462" i="1"/>
  <c r="O463" i="1"/>
  <c r="O464" i="1"/>
  <c r="O465" i="1"/>
  <c r="P465" i="1"/>
  <c r="O466" i="1"/>
  <c r="P466" i="1"/>
  <c r="O467" i="1"/>
  <c r="O468" i="1"/>
  <c r="O469" i="1"/>
  <c r="P469" i="1"/>
  <c r="O470" i="1"/>
  <c r="O471" i="1"/>
  <c r="O472" i="1"/>
  <c r="P472" i="1"/>
  <c r="O473" i="1"/>
  <c r="P473" i="1"/>
  <c r="O474" i="1"/>
  <c r="O475" i="1"/>
  <c r="O476" i="1"/>
  <c r="P476" i="1"/>
  <c r="O477" i="1"/>
  <c r="P477" i="1"/>
  <c r="O478" i="1"/>
  <c r="O479" i="1"/>
  <c r="P479" i="1"/>
  <c r="O480" i="1"/>
  <c r="O481" i="1"/>
  <c r="O482" i="1"/>
  <c r="O483" i="1"/>
  <c r="P483" i="1"/>
  <c r="O484" i="1"/>
  <c r="P484" i="1"/>
  <c r="O485" i="1"/>
  <c r="O486" i="1"/>
  <c r="O487" i="1"/>
  <c r="P487" i="1"/>
  <c r="P488" i="1"/>
  <c r="O490" i="1"/>
  <c r="O491" i="1"/>
  <c r="O492" i="1"/>
  <c r="O493" i="1"/>
  <c r="N494" i="1"/>
  <c r="R494" i="1"/>
  <c r="N495" i="1"/>
  <c r="R495" i="1"/>
  <c r="O496" i="1"/>
  <c r="P496" i="1"/>
  <c r="O497" i="1"/>
  <c r="P497" i="1"/>
  <c r="O498" i="1"/>
  <c r="P498" i="1"/>
  <c r="O499" i="1"/>
  <c r="P499" i="1"/>
  <c r="O500" i="1"/>
  <c r="O501" i="1"/>
  <c r="O502" i="1"/>
  <c r="P502" i="1"/>
  <c r="O503" i="1"/>
  <c r="P503" i="1"/>
  <c r="O504" i="1"/>
  <c r="O505" i="1"/>
  <c r="N506" i="1"/>
  <c r="R506" i="1"/>
  <c r="O507" i="1"/>
  <c r="P508" i="1"/>
  <c r="O508" i="1"/>
  <c r="O509" i="1"/>
  <c r="N510" i="1"/>
  <c r="R510" i="1"/>
  <c r="N511" i="1"/>
  <c r="R511" i="1"/>
  <c r="N512" i="1"/>
  <c r="R512" i="1"/>
  <c r="O513" i="1"/>
  <c r="P513" i="1"/>
  <c r="O514" i="1"/>
  <c r="O515" i="1"/>
  <c r="P516" i="1"/>
  <c r="O516" i="1"/>
  <c r="N517" i="1"/>
  <c r="R517" i="1"/>
  <c r="P518" i="1"/>
  <c r="O518" i="1"/>
  <c r="O519" i="1"/>
  <c r="O520" i="1"/>
  <c r="O521" i="1"/>
  <c r="N522" i="1"/>
  <c r="R522" i="1"/>
  <c r="O523" i="1"/>
  <c r="N524" i="1"/>
  <c r="R524" i="1"/>
  <c r="N525" i="1"/>
  <c r="R525" i="1"/>
  <c r="O526" i="1"/>
  <c r="O527" i="1"/>
  <c r="O528" i="1"/>
  <c r="O529" i="1"/>
  <c r="O530" i="1"/>
  <c r="O531" i="1"/>
  <c r="O532" i="1"/>
  <c r="O533" i="1"/>
  <c r="N534" i="1"/>
  <c r="R534" i="1"/>
  <c r="O535" i="1"/>
  <c r="O536" i="1"/>
  <c r="P537" i="1"/>
  <c r="O537" i="1"/>
  <c r="O538" i="1"/>
  <c r="O539" i="1"/>
  <c r="N540" i="1"/>
  <c r="R540" i="1"/>
  <c r="N541" i="1"/>
  <c r="R541" i="1"/>
  <c r="O542" i="1"/>
  <c r="O543" i="1"/>
  <c r="N544" i="1"/>
  <c r="R544" i="1"/>
  <c r="O545" i="1"/>
  <c r="P546" i="1"/>
  <c r="O546" i="1"/>
  <c r="N547" i="1"/>
  <c r="R547" i="1"/>
  <c r="O548" i="1"/>
  <c r="O549" i="1"/>
  <c r="O550" i="1"/>
  <c r="O551" i="1"/>
  <c r="O552" i="1"/>
  <c r="O553" i="1"/>
  <c r="O554" i="1"/>
  <c r="O555" i="1"/>
  <c r="O556" i="1"/>
  <c r="O557" i="1"/>
  <c r="P558" i="1"/>
  <c r="O558" i="1"/>
  <c r="O559" i="1"/>
  <c r="O560" i="1"/>
  <c r="O561" i="1"/>
  <c r="O562" i="1"/>
  <c r="P563" i="1"/>
  <c r="O563" i="1"/>
  <c r="P564" i="1"/>
  <c r="O564" i="1"/>
  <c r="O565" i="1"/>
  <c r="P566" i="1"/>
  <c r="O566" i="1"/>
  <c r="P567" i="1"/>
  <c r="O567" i="1"/>
  <c r="N568" i="1"/>
  <c r="R568" i="1"/>
  <c r="O569" i="1"/>
  <c r="N570" i="1"/>
  <c r="R570" i="1"/>
  <c r="O571" i="1"/>
  <c r="N572" i="1"/>
  <c r="R572" i="1"/>
  <c r="O573" i="1"/>
  <c r="O574" i="1"/>
  <c r="O575" i="1"/>
  <c r="O576" i="1"/>
  <c r="O577" i="1"/>
  <c r="P578" i="1"/>
  <c r="O578" i="1"/>
  <c r="P579" i="1"/>
  <c r="O579" i="1"/>
  <c r="O580" i="1"/>
  <c r="O581" i="1"/>
  <c r="O582" i="1"/>
  <c r="N583" i="1"/>
  <c r="R583" i="1"/>
  <c r="P584" i="1"/>
  <c r="O584" i="1"/>
  <c r="O585" i="1"/>
  <c r="P586" i="1"/>
  <c r="O586" i="1"/>
  <c r="O587" i="1"/>
  <c r="O588" i="1"/>
  <c r="O589" i="1"/>
  <c r="O590" i="1"/>
  <c r="N591" i="1"/>
  <c r="R591" i="1"/>
  <c r="O594" i="1"/>
  <c r="P595" i="1"/>
  <c r="O595" i="1"/>
  <c r="O596" i="1"/>
  <c r="O597" i="1"/>
  <c r="O598" i="1"/>
  <c r="P599" i="1"/>
  <c r="O599" i="1"/>
  <c r="O600" i="1"/>
  <c r="P601" i="1"/>
  <c r="O601" i="1"/>
  <c r="P602" i="1"/>
  <c r="O602" i="1"/>
  <c r="P603" i="1"/>
  <c r="O603" i="1"/>
  <c r="P604" i="1"/>
  <c r="O604" i="1"/>
  <c r="P606" i="1"/>
  <c r="O606" i="1"/>
  <c r="P607" i="1"/>
  <c r="O607" i="1"/>
  <c r="O608" i="1"/>
  <c r="P610" i="1"/>
  <c r="O610" i="1"/>
  <c r="P611" i="1"/>
  <c r="O611" i="1"/>
  <c r="P612" i="1"/>
  <c r="O612" i="1"/>
  <c r="O613" i="1"/>
  <c r="P614" i="1"/>
  <c r="O614" i="1"/>
  <c r="O616" i="1"/>
  <c r="P617" i="1"/>
  <c r="O617" i="1"/>
  <c r="P618" i="1"/>
  <c r="O618" i="1"/>
  <c r="P619" i="1"/>
  <c r="O619" i="1"/>
  <c r="O620" i="1"/>
  <c r="P621" i="1"/>
  <c r="O621" i="1"/>
  <c r="O622" i="1"/>
  <c r="P623" i="1"/>
  <c r="O623" i="1"/>
  <c r="P624" i="1"/>
  <c r="O624" i="1"/>
  <c r="O625" i="1"/>
  <c r="O626" i="1"/>
  <c r="P627" i="1"/>
  <c r="O627" i="1"/>
  <c r="O628" i="1"/>
  <c r="P629" i="1"/>
  <c r="O629" i="1"/>
  <c r="P630" i="1"/>
  <c r="O630" i="1"/>
  <c r="P631" i="1"/>
  <c r="O631" i="1"/>
  <c r="P632" i="1"/>
  <c r="O632" i="1"/>
  <c r="P633" i="1"/>
  <c r="O633" i="1"/>
  <c r="P634" i="1"/>
  <c r="O634" i="1"/>
  <c r="P635" i="1"/>
  <c r="O635" i="1"/>
  <c r="R636" i="1"/>
  <c r="R637" i="1"/>
  <c r="R638" i="1"/>
  <c r="R639" i="1"/>
  <c r="R640" i="1"/>
  <c r="R641" i="1"/>
  <c r="R642" i="1"/>
  <c r="R643" i="1"/>
  <c r="R644" i="1"/>
  <c r="R645" i="1"/>
  <c r="R646" i="1"/>
  <c r="R647" i="1"/>
  <c r="R648" i="1"/>
  <c r="R649" i="1"/>
  <c r="R650" i="1"/>
  <c r="R651" i="1"/>
  <c r="R652" i="1"/>
  <c r="R653" i="1"/>
  <c r="R654" i="1"/>
  <c r="R655" i="1"/>
  <c r="R656" i="1"/>
  <c r="O657" i="1"/>
  <c r="N666" i="1"/>
  <c r="R666" i="1"/>
  <c r="N667" i="1"/>
  <c r="R667" i="1"/>
  <c r="N668" i="1"/>
  <c r="R668" i="1"/>
  <c r="N669" i="1"/>
  <c r="R669" i="1"/>
  <c r="N670" i="1"/>
  <c r="R670" i="1"/>
  <c r="N671" i="1"/>
  <c r="R671" i="1"/>
  <c r="N672" i="1"/>
  <c r="R672" i="1"/>
  <c r="P673" i="1"/>
  <c r="N674" i="1"/>
  <c r="R674" i="1"/>
  <c r="N675" i="1"/>
  <c r="R675" i="1"/>
  <c r="N676" i="1"/>
  <c r="R676" i="1"/>
  <c r="N677" i="1"/>
  <c r="R677" i="1"/>
  <c r="N678" i="1"/>
  <c r="R678" i="1"/>
  <c r="N679" i="1"/>
  <c r="R679" i="1"/>
  <c r="N680" i="1"/>
  <c r="R680" i="1"/>
  <c r="N681" i="1"/>
  <c r="R681" i="1"/>
  <c r="N682" i="1"/>
  <c r="R682" i="1"/>
  <c r="N683" i="1"/>
  <c r="R683" i="1"/>
  <c r="N684" i="1"/>
  <c r="R684" i="1"/>
  <c r="N685" i="1"/>
  <c r="R685" i="1"/>
  <c r="N686" i="1"/>
  <c r="R686" i="1"/>
  <c r="N687" i="1"/>
  <c r="R687" i="1"/>
  <c r="N688" i="1"/>
  <c r="R688" i="1"/>
  <c r="O689" i="1"/>
  <c r="N698" i="1"/>
  <c r="R698" i="1"/>
  <c r="N699" i="1"/>
  <c r="R699" i="1"/>
  <c r="N700" i="1"/>
  <c r="R700" i="1"/>
  <c r="N701" i="1"/>
  <c r="R701" i="1"/>
  <c r="N702" i="1"/>
  <c r="R702" i="1"/>
  <c r="N703" i="1"/>
  <c r="R703" i="1"/>
  <c r="N704" i="1"/>
  <c r="R704" i="1"/>
  <c r="N705" i="1"/>
  <c r="R705" i="1"/>
  <c r="O706" i="1"/>
  <c r="O707" i="1"/>
  <c r="O708" i="1"/>
  <c r="P709" i="1"/>
  <c r="O709" i="1"/>
  <c r="O710" i="1"/>
  <c r="O711" i="1"/>
  <c r="O712" i="1"/>
  <c r="O713" i="1"/>
  <c r="P714" i="1"/>
  <c r="O714" i="1"/>
  <c r="P715" i="1"/>
  <c r="O715" i="1"/>
  <c r="O716" i="1"/>
  <c r="P718" i="1"/>
  <c r="O718" i="1"/>
  <c r="N722" i="1"/>
  <c r="R722" i="1"/>
  <c r="G789" i="1"/>
  <c r="N789" i="1"/>
  <c r="R789" i="1"/>
  <c r="O789" i="1"/>
  <c r="P789" i="1"/>
  <c r="F790" i="1"/>
  <c r="N790" i="1"/>
  <c r="O790" i="1"/>
  <c r="P790" i="1"/>
  <c r="R790" i="1"/>
  <c r="N791" i="1"/>
  <c r="O791" i="1"/>
  <c r="P791" i="1"/>
  <c r="R791" i="1"/>
  <c r="N792" i="1"/>
  <c r="O792" i="1"/>
  <c r="P792" i="1"/>
  <c r="R792" i="1"/>
  <c r="N793" i="1"/>
  <c r="O793" i="1"/>
  <c r="P793" i="1"/>
  <c r="R793" i="1"/>
  <c r="N794" i="1"/>
  <c r="O794" i="1"/>
  <c r="P794" i="1"/>
  <c r="R794" i="1"/>
  <c r="N795" i="1"/>
  <c r="O795" i="1"/>
  <c r="P795" i="1"/>
  <c r="R795" i="1"/>
  <c r="N796" i="1"/>
  <c r="O796" i="1"/>
  <c r="P796" i="1"/>
  <c r="R796" i="1"/>
  <c r="N797" i="1"/>
  <c r="O797" i="1"/>
  <c r="P797" i="1"/>
  <c r="R797" i="1"/>
  <c r="N798" i="1"/>
  <c r="O798" i="1"/>
  <c r="P798" i="1"/>
  <c r="R798" i="1"/>
  <c r="N799" i="1"/>
  <c r="O799" i="1"/>
  <c r="P799" i="1"/>
  <c r="R799" i="1"/>
  <c r="N800" i="1"/>
  <c r="O800" i="1"/>
  <c r="P800" i="1"/>
  <c r="R800" i="1"/>
  <c r="N801" i="1"/>
  <c r="O801" i="1"/>
  <c r="P801" i="1"/>
  <c r="R801" i="1"/>
  <c r="N802" i="1"/>
  <c r="O802" i="1"/>
  <c r="P802" i="1"/>
  <c r="R802" i="1"/>
  <c r="N803" i="1"/>
  <c r="O803" i="1"/>
  <c r="P803" i="1"/>
  <c r="R803" i="1"/>
  <c r="N804" i="1"/>
  <c r="O804" i="1"/>
  <c r="P804" i="1"/>
  <c r="R804" i="1"/>
  <c r="N805" i="1"/>
  <c r="O805" i="1"/>
  <c r="P805" i="1"/>
  <c r="R805" i="1"/>
  <c r="N806" i="1"/>
  <c r="O806" i="1"/>
  <c r="P806" i="1"/>
  <c r="R806" i="1"/>
  <c r="N807" i="1"/>
  <c r="O807" i="1"/>
  <c r="P807" i="1"/>
  <c r="R807" i="1"/>
  <c r="N808" i="1"/>
  <c r="O808" i="1"/>
  <c r="P808" i="1"/>
  <c r="R808" i="1"/>
  <c r="N809" i="1"/>
  <c r="O809" i="1"/>
  <c r="P809" i="1"/>
  <c r="R809" i="1"/>
  <c r="N810" i="1"/>
  <c r="O810" i="1"/>
  <c r="P810" i="1"/>
  <c r="R810" i="1"/>
  <c r="N811" i="1"/>
  <c r="O811" i="1"/>
  <c r="P811" i="1"/>
  <c r="R811" i="1"/>
  <c r="N812" i="1"/>
  <c r="O812" i="1"/>
  <c r="P812" i="1"/>
  <c r="R812" i="1"/>
  <c r="N813" i="1"/>
  <c r="O813" i="1"/>
  <c r="P813" i="1"/>
  <c r="R813" i="1"/>
  <c r="N814" i="1"/>
  <c r="O814" i="1"/>
  <c r="P814" i="1"/>
  <c r="R814" i="1"/>
  <c r="N815" i="1"/>
  <c r="O815" i="1"/>
  <c r="P815" i="1"/>
  <c r="R815" i="1"/>
  <c r="N816" i="1"/>
  <c r="O816" i="1"/>
  <c r="P816" i="1"/>
  <c r="R816" i="1"/>
  <c r="N817" i="1"/>
  <c r="O817" i="1"/>
  <c r="P817" i="1"/>
  <c r="R817" i="1"/>
  <c r="N818" i="1"/>
  <c r="O818" i="1"/>
  <c r="P818" i="1"/>
  <c r="R818" i="1"/>
  <c r="N819" i="1"/>
  <c r="O819" i="1"/>
  <c r="P819" i="1"/>
  <c r="R819" i="1"/>
  <c r="N820" i="1"/>
  <c r="O820" i="1"/>
  <c r="P820" i="1"/>
  <c r="R820" i="1"/>
  <c r="N821" i="1"/>
  <c r="P821" i="1"/>
  <c r="O821" i="1"/>
  <c r="N822" i="1"/>
  <c r="R822" i="1"/>
  <c r="O822" i="1"/>
  <c r="N823" i="1"/>
  <c r="R823" i="1"/>
  <c r="O823" i="1"/>
  <c r="N824" i="1"/>
  <c r="O824" i="1"/>
  <c r="N825" i="1"/>
  <c r="R825" i="1"/>
  <c r="O825" i="1"/>
  <c r="N826" i="1"/>
  <c r="R826" i="1"/>
  <c r="O826" i="1"/>
  <c r="N827" i="1"/>
  <c r="O827" i="1"/>
  <c r="N828" i="1"/>
  <c r="R828" i="1"/>
  <c r="O828" i="1"/>
  <c r="N829" i="1"/>
  <c r="O829" i="1"/>
  <c r="N830" i="1"/>
  <c r="R830" i="1"/>
  <c r="O830" i="1"/>
  <c r="N831" i="1"/>
  <c r="R831" i="1"/>
  <c r="O831" i="1"/>
  <c r="N832" i="1"/>
  <c r="O832" i="1"/>
  <c r="N833" i="1"/>
  <c r="O833" i="1"/>
  <c r="N834" i="1"/>
  <c r="R834" i="1"/>
  <c r="O834" i="1"/>
  <c r="N835" i="1"/>
  <c r="R835" i="1"/>
  <c r="O835" i="1"/>
  <c r="N836" i="1"/>
  <c r="R836" i="1"/>
  <c r="O836" i="1"/>
  <c r="N837" i="1"/>
  <c r="P837" i="1"/>
  <c r="O837" i="1"/>
  <c r="N838" i="1"/>
  <c r="O838" i="1"/>
  <c r="N839" i="1"/>
  <c r="O839" i="1"/>
  <c r="N840" i="1"/>
  <c r="R840" i="1"/>
  <c r="O840" i="1"/>
  <c r="N841" i="1"/>
  <c r="O841" i="1"/>
  <c r="N842" i="1"/>
  <c r="O842" i="1"/>
  <c r="N843" i="1"/>
  <c r="P843" i="1"/>
  <c r="O843" i="1"/>
  <c r="N844" i="1"/>
  <c r="P844" i="1"/>
  <c r="O844" i="1"/>
  <c r="N845" i="1"/>
  <c r="R845" i="1"/>
  <c r="O845" i="1"/>
  <c r="N846" i="1"/>
  <c r="R846" i="1"/>
  <c r="O846" i="1"/>
  <c r="N847" i="1"/>
  <c r="P847" i="1"/>
  <c r="O847" i="1"/>
  <c r="N848" i="1"/>
  <c r="R848" i="1"/>
  <c r="O848" i="1"/>
  <c r="N849" i="1"/>
  <c r="O849" i="1"/>
  <c r="N850" i="1"/>
  <c r="R850" i="1"/>
  <c r="O850" i="1"/>
  <c r="N851" i="1"/>
  <c r="R851" i="1"/>
  <c r="O851" i="1"/>
  <c r="N852" i="1"/>
  <c r="R852" i="1"/>
  <c r="O852" i="1"/>
  <c r="N853" i="1"/>
  <c r="O853" i="1"/>
  <c r="P853" i="1"/>
  <c r="R853" i="1"/>
  <c r="N854" i="1"/>
  <c r="O854" i="1"/>
  <c r="P854" i="1"/>
  <c r="R854" i="1"/>
  <c r="N855" i="1"/>
  <c r="O855" i="1"/>
  <c r="P855" i="1"/>
  <c r="R855" i="1"/>
  <c r="N856" i="1"/>
  <c r="O856" i="1"/>
  <c r="P856" i="1"/>
  <c r="R856" i="1"/>
  <c r="N857" i="1"/>
  <c r="O857" i="1"/>
  <c r="P857" i="1"/>
  <c r="R857" i="1"/>
  <c r="N858" i="1"/>
  <c r="O858" i="1"/>
  <c r="P858" i="1"/>
  <c r="R858" i="1"/>
  <c r="N859" i="1"/>
  <c r="O859" i="1"/>
  <c r="P859" i="1"/>
  <c r="R859" i="1"/>
  <c r="N860" i="1"/>
  <c r="O860" i="1"/>
  <c r="P860" i="1"/>
  <c r="R860" i="1"/>
  <c r="N861" i="1"/>
  <c r="O861" i="1"/>
  <c r="P861" i="1"/>
  <c r="R861" i="1"/>
  <c r="N862" i="1"/>
  <c r="O862" i="1"/>
  <c r="P862" i="1"/>
  <c r="R862" i="1"/>
  <c r="N863" i="1"/>
  <c r="O863" i="1"/>
  <c r="P863" i="1"/>
  <c r="R863" i="1"/>
  <c r="N864" i="1"/>
  <c r="O864" i="1"/>
  <c r="P864" i="1"/>
  <c r="R864" i="1"/>
  <c r="N865" i="1"/>
  <c r="O865" i="1"/>
  <c r="P865" i="1"/>
  <c r="R865" i="1"/>
  <c r="N866" i="1"/>
  <c r="O866" i="1"/>
  <c r="P866" i="1"/>
  <c r="R866" i="1"/>
  <c r="N867" i="1"/>
  <c r="O867" i="1"/>
  <c r="P867" i="1"/>
  <c r="R867" i="1"/>
  <c r="N868" i="1"/>
  <c r="O868" i="1"/>
  <c r="P868" i="1"/>
  <c r="R868" i="1"/>
  <c r="N869" i="1"/>
  <c r="O869" i="1"/>
  <c r="P869" i="1"/>
  <c r="R869" i="1"/>
  <c r="N870" i="1"/>
  <c r="O870" i="1"/>
  <c r="P870" i="1"/>
  <c r="R870" i="1"/>
  <c r="N871" i="1"/>
  <c r="O871" i="1"/>
  <c r="P871" i="1"/>
  <c r="R871" i="1"/>
  <c r="N872" i="1"/>
  <c r="O872" i="1"/>
  <c r="P872" i="1"/>
  <c r="R872" i="1"/>
  <c r="N873" i="1"/>
  <c r="O873" i="1"/>
  <c r="P873" i="1"/>
  <c r="R873" i="1"/>
  <c r="N874" i="1"/>
  <c r="O874" i="1"/>
  <c r="P874" i="1"/>
  <c r="R874" i="1"/>
  <c r="N875" i="1"/>
  <c r="O875" i="1"/>
  <c r="P875" i="1"/>
  <c r="R875" i="1"/>
  <c r="N876" i="1"/>
  <c r="O876" i="1"/>
  <c r="P876" i="1"/>
  <c r="R876" i="1"/>
  <c r="N877" i="1"/>
  <c r="O877" i="1"/>
  <c r="P877" i="1"/>
  <c r="R877" i="1"/>
  <c r="N878" i="1"/>
  <c r="O878" i="1"/>
  <c r="P878" i="1"/>
  <c r="R878" i="1"/>
  <c r="N879" i="1"/>
  <c r="O879" i="1"/>
  <c r="P879" i="1"/>
  <c r="R879" i="1"/>
  <c r="N880" i="1"/>
  <c r="O880" i="1"/>
  <c r="P880" i="1"/>
  <c r="R880" i="1"/>
  <c r="N881" i="1"/>
  <c r="O881" i="1"/>
  <c r="P881" i="1"/>
  <c r="R881" i="1"/>
  <c r="N882" i="1"/>
  <c r="O882" i="1"/>
  <c r="P882" i="1"/>
  <c r="R882" i="1"/>
  <c r="N883" i="1"/>
  <c r="O883" i="1"/>
  <c r="P883" i="1"/>
  <c r="R883" i="1"/>
  <c r="N884" i="1"/>
  <c r="O884" i="1"/>
  <c r="P884" i="1"/>
  <c r="R884" i="1"/>
  <c r="N885" i="1"/>
  <c r="O885" i="1"/>
  <c r="P885" i="1"/>
  <c r="R885" i="1"/>
  <c r="N886" i="1"/>
  <c r="O886" i="1"/>
  <c r="P886" i="1"/>
  <c r="R886" i="1"/>
  <c r="N887" i="1"/>
  <c r="O887" i="1"/>
  <c r="P887" i="1"/>
  <c r="R887" i="1"/>
  <c r="N888" i="1"/>
  <c r="O888" i="1"/>
  <c r="P888" i="1"/>
  <c r="R888" i="1"/>
  <c r="N889" i="1"/>
  <c r="O889" i="1"/>
  <c r="P889" i="1"/>
  <c r="R889" i="1"/>
  <c r="N890" i="1"/>
  <c r="O890" i="1"/>
  <c r="P890" i="1"/>
  <c r="R890" i="1"/>
  <c r="N891" i="1"/>
  <c r="O891" i="1"/>
  <c r="P891" i="1"/>
  <c r="R891" i="1"/>
  <c r="N892" i="1"/>
  <c r="O892" i="1"/>
  <c r="P892" i="1"/>
  <c r="R892" i="1"/>
  <c r="N893" i="1"/>
  <c r="O893" i="1"/>
  <c r="P893" i="1"/>
  <c r="R893" i="1"/>
  <c r="N894" i="1"/>
  <c r="O894" i="1"/>
  <c r="P894" i="1"/>
  <c r="R894" i="1"/>
  <c r="N895" i="1"/>
  <c r="O895" i="1"/>
  <c r="P895" i="1"/>
  <c r="R895" i="1"/>
  <c r="N896" i="1"/>
  <c r="O896" i="1"/>
  <c r="P896" i="1"/>
  <c r="R896" i="1"/>
  <c r="N897" i="1"/>
  <c r="O897" i="1"/>
  <c r="P897" i="1"/>
  <c r="R897" i="1"/>
  <c r="N898" i="1"/>
  <c r="O898" i="1"/>
  <c r="P898" i="1"/>
  <c r="R898" i="1"/>
  <c r="N899" i="1"/>
  <c r="O899" i="1"/>
  <c r="P899" i="1"/>
  <c r="R899" i="1"/>
  <c r="N900" i="1"/>
  <c r="O900" i="1"/>
  <c r="P900" i="1"/>
  <c r="R900" i="1"/>
  <c r="N901" i="1"/>
  <c r="O901" i="1"/>
  <c r="P901" i="1"/>
  <c r="R901" i="1"/>
  <c r="N902" i="1"/>
  <c r="O902" i="1"/>
  <c r="P902" i="1"/>
  <c r="R902" i="1"/>
  <c r="N903" i="1"/>
  <c r="O903" i="1"/>
  <c r="P903" i="1"/>
  <c r="R903" i="1"/>
  <c r="N904" i="1"/>
  <c r="O904" i="1"/>
  <c r="P904" i="1"/>
  <c r="R904" i="1"/>
  <c r="N905" i="1"/>
  <c r="O905" i="1"/>
  <c r="P905" i="1"/>
  <c r="R905" i="1"/>
  <c r="N906" i="1"/>
  <c r="O906" i="1"/>
  <c r="P906" i="1"/>
  <c r="R906" i="1"/>
  <c r="N907" i="1"/>
  <c r="O907" i="1"/>
  <c r="P907" i="1"/>
  <c r="R907" i="1"/>
  <c r="N908" i="1"/>
  <c r="O908" i="1"/>
  <c r="P908" i="1"/>
  <c r="R908" i="1"/>
  <c r="N909" i="1"/>
  <c r="O909" i="1"/>
  <c r="P909" i="1"/>
  <c r="R909" i="1"/>
  <c r="N910" i="1"/>
  <c r="O910" i="1"/>
  <c r="P910" i="1"/>
  <c r="R910" i="1"/>
  <c r="N911" i="1"/>
  <c r="O911" i="1"/>
  <c r="P911" i="1"/>
  <c r="R911" i="1"/>
  <c r="N912" i="1"/>
  <c r="O912" i="1"/>
  <c r="P912" i="1"/>
  <c r="R912" i="1"/>
  <c r="N913" i="1"/>
  <c r="O913" i="1"/>
  <c r="P913" i="1"/>
  <c r="R913" i="1"/>
  <c r="N914" i="1"/>
  <c r="O914" i="1"/>
  <c r="P914" i="1"/>
  <c r="R914" i="1"/>
  <c r="N915" i="1"/>
  <c r="O915" i="1"/>
  <c r="P915" i="1"/>
  <c r="R915" i="1"/>
  <c r="N916" i="1"/>
  <c r="O916" i="1"/>
  <c r="P916" i="1"/>
  <c r="R916" i="1"/>
  <c r="N917" i="1"/>
  <c r="P917" i="1"/>
  <c r="O917" i="1"/>
  <c r="N918" i="1"/>
  <c r="P918" i="1"/>
  <c r="O918" i="1"/>
  <c r="N919" i="1"/>
  <c r="P919" i="1"/>
  <c r="O919" i="1"/>
  <c r="N920" i="1"/>
  <c r="R920" i="1"/>
  <c r="O920" i="1"/>
  <c r="N921" i="1"/>
  <c r="O921" i="1"/>
  <c r="N922" i="1"/>
  <c r="P922" i="1"/>
  <c r="O922" i="1"/>
  <c r="N923" i="1"/>
  <c r="O923" i="1"/>
  <c r="N924" i="1"/>
  <c r="O924" i="1"/>
  <c r="N925" i="1"/>
  <c r="O925" i="1"/>
  <c r="N926" i="1"/>
  <c r="P926" i="1"/>
  <c r="O926" i="1"/>
  <c r="N927" i="1"/>
  <c r="R927" i="1"/>
  <c r="O927" i="1"/>
  <c r="N928" i="1"/>
  <c r="R928" i="1"/>
  <c r="O928" i="1"/>
  <c r="N929" i="1"/>
  <c r="R929" i="1"/>
  <c r="O929" i="1"/>
  <c r="N930" i="1"/>
  <c r="R930" i="1"/>
  <c r="O930" i="1"/>
  <c r="N931" i="1"/>
  <c r="R931" i="1"/>
  <c r="O931" i="1"/>
  <c r="N932" i="1"/>
  <c r="O932" i="1"/>
  <c r="N933" i="1"/>
  <c r="O933" i="1"/>
  <c r="N934" i="1"/>
  <c r="P934" i="1"/>
  <c r="O934" i="1"/>
  <c r="N935" i="1"/>
  <c r="O935" i="1"/>
  <c r="N936" i="1"/>
  <c r="P936" i="1"/>
  <c r="O936" i="1"/>
  <c r="N937" i="1"/>
  <c r="R937" i="1"/>
  <c r="O937" i="1"/>
  <c r="N938" i="1"/>
  <c r="P938" i="1"/>
  <c r="O938" i="1"/>
  <c r="N939" i="1"/>
  <c r="O939" i="1"/>
  <c r="N940" i="1"/>
  <c r="P940" i="1"/>
  <c r="O940" i="1"/>
  <c r="N941" i="1"/>
  <c r="O941" i="1"/>
  <c r="N942" i="1"/>
  <c r="O942" i="1"/>
  <c r="N943" i="1"/>
  <c r="O943" i="1"/>
  <c r="N944" i="1"/>
  <c r="P944" i="1"/>
  <c r="O944" i="1"/>
  <c r="N945" i="1"/>
  <c r="O945" i="1"/>
  <c r="N946" i="1"/>
  <c r="R946" i="1"/>
  <c r="O946" i="1"/>
  <c r="N947" i="1"/>
  <c r="R947" i="1"/>
  <c r="O947" i="1"/>
  <c r="N948" i="1"/>
  <c r="R948" i="1"/>
  <c r="O948" i="1"/>
  <c r="N949" i="1"/>
  <c r="R949" i="1"/>
  <c r="O949" i="1"/>
  <c r="N950" i="1"/>
  <c r="P950" i="1"/>
  <c r="O950" i="1"/>
  <c r="N951" i="1"/>
  <c r="O951" i="1"/>
  <c r="N952" i="1"/>
  <c r="R952" i="1"/>
  <c r="O952" i="1"/>
  <c r="N953" i="1"/>
  <c r="P953" i="1"/>
  <c r="O953" i="1"/>
  <c r="N954" i="1"/>
  <c r="R954" i="1"/>
  <c r="O954" i="1"/>
  <c r="N955" i="1"/>
  <c r="P955" i="1"/>
  <c r="R955" i="1"/>
  <c r="O955" i="1"/>
  <c r="N956" i="1"/>
  <c r="P956" i="1"/>
  <c r="O956" i="1"/>
  <c r="N957" i="1"/>
  <c r="O957" i="1"/>
  <c r="N958" i="1"/>
  <c r="O958" i="1"/>
  <c r="N959" i="1"/>
  <c r="P959" i="1"/>
  <c r="O959" i="1"/>
  <c r="N960" i="1"/>
  <c r="R960" i="1"/>
  <c r="O960" i="1"/>
  <c r="N961" i="1"/>
  <c r="P961" i="1"/>
  <c r="O961" i="1"/>
  <c r="N962" i="1"/>
  <c r="P962" i="1"/>
  <c r="O962" i="1"/>
  <c r="N963" i="1"/>
  <c r="P963" i="1"/>
  <c r="O963" i="1"/>
  <c r="N964" i="1"/>
  <c r="P964" i="1"/>
  <c r="O964" i="1"/>
  <c r="N965" i="1"/>
  <c r="O965" i="1"/>
  <c r="N966" i="1"/>
  <c r="R966" i="1"/>
  <c r="O966" i="1"/>
  <c r="N967" i="1"/>
  <c r="P967" i="1"/>
  <c r="O967" i="1"/>
  <c r="N968" i="1"/>
  <c r="O968" i="1"/>
  <c r="N969" i="1"/>
  <c r="R969" i="1"/>
  <c r="O969" i="1"/>
  <c r="N970" i="1"/>
  <c r="P970" i="1"/>
  <c r="O970" i="1"/>
  <c r="N971" i="1"/>
  <c r="P971" i="1"/>
  <c r="O971" i="1"/>
  <c r="N972" i="1"/>
  <c r="P972" i="1"/>
  <c r="O972" i="1"/>
  <c r="N973" i="1"/>
  <c r="P973" i="1"/>
  <c r="O973" i="1"/>
  <c r="N974" i="1"/>
  <c r="O974" i="1"/>
  <c r="N975" i="1"/>
  <c r="P975" i="1"/>
  <c r="O975" i="1"/>
  <c r="N976" i="1"/>
  <c r="P976" i="1"/>
  <c r="O976" i="1"/>
  <c r="N977" i="1"/>
  <c r="P977" i="1"/>
  <c r="O977" i="1"/>
  <c r="N978" i="1"/>
  <c r="O978" i="1"/>
  <c r="N979" i="1"/>
  <c r="P979" i="1"/>
  <c r="O979" i="1"/>
  <c r="N980" i="1"/>
  <c r="P980" i="1"/>
  <c r="O980" i="1"/>
  <c r="G983" i="1"/>
  <c r="N983" i="1"/>
  <c r="R983" i="1"/>
  <c r="O983" i="1"/>
  <c r="F984" i="1"/>
  <c r="F985" i="1"/>
  <c r="N984" i="1"/>
  <c r="R984" i="1"/>
  <c r="O984" i="1"/>
  <c r="N985" i="1"/>
  <c r="R985" i="1"/>
  <c r="O985" i="1"/>
  <c r="N986" i="1"/>
  <c r="R986" i="1"/>
  <c r="O986" i="1"/>
  <c r="N987" i="1"/>
  <c r="R987" i="1"/>
  <c r="O987" i="1"/>
  <c r="N988" i="1"/>
  <c r="R988" i="1"/>
  <c r="O988" i="1"/>
  <c r="N989" i="1"/>
  <c r="R989" i="1"/>
  <c r="O989" i="1"/>
  <c r="N990" i="1"/>
  <c r="R990" i="1"/>
  <c r="O990" i="1"/>
  <c r="N991" i="1"/>
  <c r="O991" i="1"/>
  <c r="N992" i="1"/>
  <c r="R992" i="1"/>
  <c r="O992" i="1"/>
  <c r="N993" i="1"/>
  <c r="R993" i="1"/>
  <c r="O993" i="1"/>
  <c r="N994" i="1"/>
  <c r="R994" i="1"/>
  <c r="O994" i="1"/>
  <c r="N995" i="1"/>
  <c r="R995" i="1"/>
  <c r="O995" i="1"/>
  <c r="N996" i="1"/>
  <c r="R996" i="1"/>
  <c r="O996" i="1"/>
  <c r="N997" i="1"/>
  <c r="R997" i="1"/>
  <c r="O997" i="1"/>
  <c r="N998" i="1"/>
  <c r="R998" i="1"/>
  <c r="O998" i="1"/>
  <c r="N999" i="1"/>
  <c r="R999" i="1"/>
  <c r="O999" i="1"/>
  <c r="N1000" i="1"/>
  <c r="R1000" i="1"/>
  <c r="O1000" i="1"/>
  <c r="N1001" i="1"/>
  <c r="R1001" i="1"/>
  <c r="O1001" i="1"/>
  <c r="N1002" i="1"/>
  <c r="R1002" i="1"/>
  <c r="O1002" i="1"/>
  <c r="N1003" i="1"/>
  <c r="R1003" i="1"/>
  <c r="O1003" i="1"/>
  <c r="N1004" i="1"/>
  <c r="R1004" i="1"/>
  <c r="O1004" i="1"/>
  <c r="N1005" i="1"/>
  <c r="R1005" i="1"/>
  <c r="O1005" i="1"/>
  <c r="N1006" i="1"/>
  <c r="R1006" i="1"/>
  <c r="O1006" i="1"/>
  <c r="N1007" i="1"/>
  <c r="O1007" i="1"/>
  <c r="N1008" i="1"/>
  <c r="R1008" i="1"/>
  <c r="O1008" i="1"/>
  <c r="N1009" i="1"/>
  <c r="R1009" i="1"/>
  <c r="O1009" i="1"/>
  <c r="N1010" i="1"/>
  <c r="R1010" i="1"/>
  <c r="O1010" i="1"/>
  <c r="N1011" i="1"/>
  <c r="R1011" i="1"/>
  <c r="O1011" i="1"/>
  <c r="N1012" i="1"/>
  <c r="R1012" i="1"/>
  <c r="O1012" i="1"/>
  <c r="N1013" i="1"/>
  <c r="R1013" i="1"/>
  <c r="O1013" i="1"/>
  <c r="N1014" i="1"/>
  <c r="R1014" i="1"/>
  <c r="O1014" i="1"/>
  <c r="N1015" i="1"/>
  <c r="R1015" i="1"/>
  <c r="O1015" i="1"/>
  <c r="N1016" i="1"/>
  <c r="R1016" i="1"/>
  <c r="O1016" i="1"/>
  <c r="N1017" i="1"/>
  <c r="R1017" i="1"/>
  <c r="O1017" i="1"/>
  <c r="N1018" i="1"/>
  <c r="R1018" i="1"/>
  <c r="O1018" i="1"/>
  <c r="N1019" i="1"/>
  <c r="R1019" i="1"/>
  <c r="O1019" i="1"/>
  <c r="N1020" i="1"/>
  <c r="R1020" i="1"/>
  <c r="O1020" i="1"/>
  <c r="N1021" i="1"/>
  <c r="R1021" i="1"/>
  <c r="O1021" i="1"/>
  <c r="N1022" i="1"/>
  <c r="R1022" i="1"/>
  <c r="O1022" i="1"/>
  <c r="N1023" i="1"/>
  <c r="O1023" i="1"/>
  <c r="N1024" i="1"/>
  <c r="R1024" i="1"/>
  <c r="O1024" i="1"/>
  <c r="N1025" i="1"/>
  <c r="R1025" i="1"/>
  <c r="O1025" i="1"/>
  <c r="N1026" i="1"/>
  <c r="R1026" i="1"/>
  <c r="O1026" i="1"/>
  <c r="N1027" i="1"/>
  <c r="R1027" i="1"/>
  <c r="O1027" i="1"/>
  <c r="N1028" i="1"/>
  <c r="R1028" i="1"/>
  <c r="O1028" i="1"/>
  <c r="N1029" i="1"/>
  <c r="R1029" i="1"/>
  <c r="O1029" i="1"/>
  <c r="N1030" i="1"/>
  <c r="R1030" i="1"/>
  <c r="O1030" i="1"/>
  <c r="N1031" i="1"/>
  <c r="R1031" i="1"/>
  <c r="O1031" i="1"/>
  <c r="N1032" i="1"/>
  <c r="R1032" i="1"/>
  <c r="O1032" i="1"/>
  <c r="N1033" i="1"/>
  <c r="R1033" i="1"/>
  <c r="O1033" i="1"/>
  <c r="N1034" i="1"/>
  <c r="R1034" i="1"/>
  <c r="O1034" i="1"/>
  <c r="N1035" i="1"/>
  <c r="R1035" i="1"/>
  <c r="O1035" i="1"/>
  <c r="N1036" i="1"/>
  <c r="R1036" i="1"/>
  <c r="O1036" i="1"/>
  <c r="N1037" i="1"/>
  <c r="R1037" i="1"/>
  <c r="O1037" i="1"/>
  <c r="N1038" i="1"/>
  <c r="R1038" i="1"/>
  <c r="O1038" i="1"/>
  <c r="N1039" i="1"/>
  <c r="O1039" i="1"/>
  <c r="N1040" i="1"/>
  <c r="R1040" i="1"/>
  <c r="O1040" i="1"/>
  <c r="N1041" i="1"/>
  <c r="R1041" i="1"/>
  <c r="O1041" i="1"/>
  <c r="N1042" i="1"/>
  <c r="R1042" i="1"/>
  <c r="O1042" i="1"/>
  <c r="N1043" i="1"/>
  <c r="R1043" i="1"/>
  <c r="O1043" i="1"/>
  <c r="N1044" i="1"/>
  <c r="R1044" i="1"/>
  <c r="O1044" i="1"/>
  <c r="N1045" i="1"/>
  <c r="R1045" i="1"/>
  <c r="O1045" i="1"/>
  <c r="N1046" i="1"/>
  <c r="R1046" i="1"/>
  <c r="O1046" i="1"/>
  <c r="G1049" i="1"/>
  <c r="N1049" i="1"/>
  <c r="P1049" i="1"/>
  <c r="O1049" i="1"/>
  <c r="R1049" i="1"/>
  <c r="F1050" i="1"/>
  <c r="G1050" i="1"/>
  <c r="N1050" i="1"/>
  <c r="R1050" i="1"/>
  <c r="O1050" i="1"/>
  <c r="P1050" i="1"/>
  <c r="N1051" i="1"/>
  <c r="P1051" i="1"/>
  <c r="O1051" i="1"/>
  <c r="R1051" i="1"/>
  <c r="N1052" i="1"/>
  <c r="O1052" i="1"/>
  <c r="N1053" i="1"/>
  <c r="P1053" i="1"/>
  <c r="O1053" i="1"/>
  <c r="N1054" i="1"/>
  <c r="P1054" i="1"/>
  <c r="O1054" i="1"/>
  <c r="R1054" i="1"/>
  <c r="N1055" i="1"/>
  <c r="P1055" i="1"/>
  <c r="O1055" i="1"/>
  <c r="R1055" i="1"/>
  <c r="N1056" i="1"/>
  <c r="O1056" i="1"/>
  <c r="N1057" i="1"/>
  <c r="P1057" i="1"/>
  <c r="O1057" i="1"/>
  <c r="N1058" i="1"/>
  <c r="P1058" i="1"/>
  <c r="O1058" i="1"/>
  <c r="R1058" i="1"/>
  <c r="N1059" i="1"/>
  <c r="P1059" i="1"/>
  <c r="O1059" i="1"/>
  <c r="R1059" i="1"/>
  <c r="N1060" i="1"/>
  <c r="O1060" i="1"/>
  <c r="N1061" i="1"/>
  <c r="P1061" i="1"/>
  <c r="O1061" i="1"/>
  <c r="N1062" i="1"/>
  <c r="P1062" i="1"/>
  <c r="O1062" i="1"/>
  <c r="R1062" i="1"/>
  <c r="N1063" i="1"/>
  <c r="P1063" i="1"/>
  <c r="O1063" i="1"/>
  <c r="R1063" i="1"/>
  <c r="N1064" i="1"/>
  <c r="O1064" i="1"/>
  <c r="N1065" i="1"/>
  <c r="P1065" i="1"/>
  <c r="O1065" i="1"/>
  <c r="N1066" i="1"/>
  <c r="P1066" i="1"/>
  <c r="O1066" i="1"/>
  <c r="R1066" i="1"/>
  <c r="N1067" i="1"/>
  <c r="P1067" i="1"/>
  <c r="O1067" i="1"/>
  <c r="R1067" i="1"/>
  <c r="N1068" i="1"/>
  <c r="O1068" i="1"/>
  <c r="N1069" i="1"/>
  <c r="P1069" i="1"/>
  <c r="O1069" i="1"/>
  <c r="N1070" i="1"/>
  <c r="P1070" i="1"/>
  <c r="O1070" i="1"/>
  <c r="R1070" i="1"/>
  <c r="N1071" i="1"/>
  <c r="P1071" i="1"/>
  <c r="O1071" i="1"/>
  <c r="R1071" i="1"/>
  <c r="N1072" i="1"/>
  <c r="O1072" i="1"/>
  <c r="N1073" i="1"/>
  <c r="P1073" i="1"/>
  <c r="O1073" i="1"/>
  <c r="N1074" i="1"/>
  <c r="P1074" i="1"/>
  <c r="O1074" i="1"/>
  <c r="R1074" i="1"/>
  <c r="N1075" i="1"/>
  <c r="P1075" i="1"/>
  <c r="O1075" i="1"/>
  <c r="R1075" i="1"/>
  <c r="N1076" i="1"/>
  <c r="O1076" i="1"/>
  <c r="N1077" i="1"/>
  <c r="P1077" i="1"/>
  <c r="O1077" i="1"/>
  <c r="N1078" i="1"/>
  <c r="P1078" i="1"/>
  <c r="O1078" i="1"/>
  <c r="R1078" i="1"/>
  <c r="N1079" i="1"/>
  <c r="P1079" i="1"/>
  <c r="O1079" i="1"/>
  <c r="R1079" i="1"/>
  <c r="N1080" i="1"/>
  <c r="O1080" i="1"/>
  <c r="N1081" i="1"/>
  <c r="P1081" i="1"/>
  <c r="O1081" i="1"/>
  <c r="N1082" i="1"/>
  <c r="P1082" i="1"/>
  <c r="O1082" i="1"/>
  <c r="R1082" i="1"/>
  <c r="N1083" i="1"/>
  <c r="P1083" i="1"/>
  <c r="O1083" i="1"/>
  <c r="R1083" i="1"/>
  <c r="N1084" i="1"/>
  <c r="O1084" i="1"/>
  <c r="N1085" i="1"/>
  <c r="P1085" i="1"/>
  <c r="O1085" i="1"/>
  <c r="N1086" i="1"/>
  <c r="P1086" i="1"/>
  <c r="O1086" i="1"/>
  <c r="R1086" i="1"/>
  <c r="N1087" i="1"/>
  <c r="P1087" i="1"/>
  <c r="O1087" i="1"/>
  <c r="R1087" i="1"/>
  <c r="N1088" i="1"/>
  <c r="O1088" i="1"/>
  <c r="N1089" i="1"/>
  <c r="P1089" i="1"/>
  <c r="O1089" i="1"/>
  <c r="N1090" i="1"/>
  <c r="P1090" i="1"/>
  <c r="O1090" i="1"/>
  <c r="R1090" i="1"/>
  <c r="N1091" i="1"/>
  <c r="P1091" i="1"/>
  <c r="O1091" i="1"/>
  <c r="R1091" i="1"/>
  <c r="N1092" i="1"/>
  <c r="O1092" i="1"/>
  <c r="N1093" i="1"/>
  <c r="P1093" i="1"/>
  <c r="O1093" i="1"/>
  <c r="N1094" i="1"/>
  <c r="P1094" i="1"/>
  <c r="O1094" i="1"/>
  <c r="R1094" i="1"/>
  <c r="N1095" i="1"/>
  <c r="P1095" i="1"/>
  <c r="O1095" i="1"/>
  <c r="R1095" i="1"/>
  <c r="N1096" i="1"/>
  <c r="O1096" i="1"/>
  <c r="N1097" i="1"/>
  <c r="P1097" i="1"/>
  <c r="O1097" i="1"/>
  <c r="N1098" i="1"/>
  <c r="P1098" i="1"/>
  <c r="O1098" i="1"/>
  <c r="R1098" i="1"/>
  <c r="N1099" i="1"/>
  <c r="P1099" i="1"/>
  <c r="O1099" i="1"/>
  <c r="R1099" i="1"/>
  <c r="N1100" i="1"/>
  <c r="O1100" i="1"/>
  <c r="N1101" i="1"/>
  <c r="P1101" i="1"/>
  <c r="O1101" i="1"/>
  <c r="N1102" i="1"/>
  <c r="P1102" i="1"/>
  <c r="O1102" i="1"/>
  <c r="R1102" i="1"/>
  <c r="N1103" i="1"/>
  <c r="P1103" i="1"/>
  <c r="O1103" i="1"/>
  <c r="R1103" i="1"/>
  <c r="N1104" i="1"/>
  <c r="O1104" i="1"/>
  <c r="N1105" i="1"/>
  <c r="P1105" i="1"/>
  <c r="O1105" i="1"/>
  <c r="N1106" i="1"/>
  <c r="P1106" i="1"/>
  <c r="O1106" i="1"/>
  <c r="R1106" i="1"/>
  <c r="N1107" i="1"/>
  <c r="P1107" i="1"/>
  <c r="O1107" i="1"/>
  <c r="R1107" i="1"/>
  <c r="N1108" i="1"/>
  <c r="O1108" i="1"/>
  <c r="N1109" i="1"/>
  <c r="P1109" i="1"/>
  <c r="O1109" i="1"/>
  <c r="N1110" i="1"/>
  <c r="P1110" i="1"/>
  <c r="O1110" i="1"/>
  <c r="R1110" i="1"/>
  <c r="N1111" i="1"/>
  <c r="P1111" i="1"/>
  <c r="O1111" i="1"/>
  <c r="R1111" i="1"/>
  <c r="N1112" i="1"/>
  <c r="O1112" i="1"/>
  <c r="N1113" i="1"/>
  <c r="P1113" i="1"/>
  <c r="O1113" i="1"/>
  <c r="N1114" i="1"/>
  <c r="P1114" i="1"/>
  <c r="O1114" i="1"/>
  <c r="R1114" i="1"/>
  <c r="N1115" i="1"/>
  <c r="P1115" i="1"/>
  <c r="O1115" i="1"/>
  <c r="R1115" i="1"/>
  <c r="N1116" i="1"/>
  <c r="O1116" i="1"/>
  <c r="N1117" i="1"/>
  <c r="P1117" i="1"/>
  <c r="O1117" i="1"/>
  <c r="N1118" i="1"/>
  <c r="P1118" i="1"/>
  <c r="O1118" i="1"/>
  <c r="R1118" i="1"/>
  <c r="N1119" i="1"/>
  <c r="P1119" i="1"/>
  <c r="O1119" i="1"/>
  <c r="R1119" i="1"/>
  <c r="N1120" i="1"/>
  <c r="O1120" i="1"/>
  <c r="N1121" i="1"/>
  <c r="P1121" i="1"/>
  <c r="O1121" i="1"/>
  <c r="N1122" i="1"/>
  <c r="P1122" i="1"/>
  <c r="O1122" i="1"/>
  <c r="R1122" i="1"/>
  <c r="N1123" i="1"/>
  <c r="P1123" i="1"/>
  <c r="O1123" i="1"/>
  <c r="R1123" i="1"/>
  <c r="N1124" i="1"/>
  <c r="O1124" i="1"/>
  <c r="N1125" i="1"/>
  <c r="P1125" i="1"/>
  <c r="O1125" i="1"/>
  <c r="N1126" i="1"/>
  <c r="P1126" i="1"/>
  <c r="O1126" i="1"/>
  <c r="R1126" i="1"/>
  <c r="N1127" i="1"/>
  <c r="P1127" i="1"/>
  <c r="O1127" i="1"/>
  <c r="R1127" i="1"/>
  <c r="N1128" i="1"/>
  <c r="O1128" i="1"/>
  <c r="N1129" i="1"/>
  <c r="P1129" i="1"/>
  <c r="O1129" i="1"/>
  <c r="N1130" i="1"/>
  <c r="P1130" i="1"/>
  <c r="O1130" i="1"/>
  <c r="R1130" i="1"/>
  <c r="N1131" i="1"/>
  <c r="P1131" i="1"/>
  <c r="O1131" i="1"/>
  <c r="R1131" i="1"/>
  <c r="N1132" i="1"/>
  <c r="O1132" i="1"/>
  <c r="N1133" i="1"/>
  <c r="P1133" i="1"/>
  <c r="O1133" i="1"/>
  <c r="N1134" i="1"/>
  <c r="P1134" i="1"/>
  <c r="O1134" i="1"/>
  <c r="R1134" i="1"/>
  <c r="N1135" i="1"/>
  <c r="P1135" i="1"/>
  <c r="O1135" i="1"/>
  <c r="R1135" i="1"/>
  <c r="N1136" i="1"/>
  <c r="O1136" i="1"/>
  <c r="N1137" i="1"/>
  <c r="P1137" i="1"/>
  <c r="O1137" i="1"/>
  <c r="N1138" i="1"/>
  <c r="P1138" i="1"/>
  <c r="O1138" i="1"/>
  <c r="R1138" i="1"/>
  <c r="N1139" i="1"/>
  <c r="P1139" i="1"/>
  <c r="O1139" i="1"/>
  <c r="R1139" i="1"/>
  <c r="N1140" i="1"/>
  <c r="O1140" i="1"/>
  <c r="N1141" i="1"/>
  <c r="P1141" i="1"/>
  <c r="O1141" i="1"/>
  <c r="N1142" i="1"/>
  <c r="P1142" i="1"/>
  <c r="O1142" i="1"/>
  <c r="R1142" i="1"/>
  <c r="N1143" i="1"/>
  <c r="P1143" i="1"/>
  <c r="O1143" i="1"/>
  <c r="R1143" i="1"/>
  <c r="N1144" i="1"/>
  <c r="O1144" i="1"/>
  <c r="N1145" i="1"/>
  <c r="P1145" i="1"/>
  <c r="O1145" i="1"/>
  <c r="N1146" i="1"/>
  <c r="P1146" i="1"/>
  <c r="O1146" i="1"/>
  <c r="R1146" i="1"/>
  <c r="N1147" i="1"/>
  <c r="P1147" i="1"/>
  <c r="O1147" i="1"/>
  <c r="R1147" i="1"/>
  <c r="N1148" i="1"/>
  <c r="O1148" i="1"/>
  <c r="N1149" i="1"/>
  <c r="P1149" i="1"/>
  <c r="O1149" i="1"/>
  <c r="N1150" i="1"/>
  <c r="P1150" i="1"/>
  <c r="O1150" i="1"/>
  <c r="R1150" i="1"/>
  <c r="N1151" i="1"/>
  <c r="P1151" i="1"/>
  <c r="O1151" i="1"/>
  <c r="R1151" i="1"/>
  <c r="N1152" i="1"/>
  <c r="O1152" i="1"/>
  <c r="N1153" i="1"/>
  <c r="P1153" i="1"/>
  <c r="O1153" i="1"/>
  <c r="N1154" i="1"/>
  <c r="P1154" i="1"/>
  <c r="O1154" i="1"/>
  <c r="R1154" i="1"/>
  <c r="N1155" i="1"/>
  <c r="P1155" i="1"/>
  <c r="O1155" i="1"/>
  <c r="R1155" i="1"/>
  <c r="N1156" i="1"/>
  <c r="O1156" i="1"/>
  <c r="N1157" i="1"/>
  <c r="P1157" i="1"/>
  <c r="O1157" i="1"/>
  <c r="N1158" i="1"/>
  <c r="P1158" i="1"/>
  <c r="O1158" i="1"/>
  <c r="R1158" i="1"/>
  <c r="N1159" i="1"/>
  <c r="P1159" i="1"/>
  <c r="O1159" i="1"/>
  <c r="R1159" i="1"/>
  <c r="N1160" i="1"/>
  <c r="O1160" i="1"/>
  <c r="N1161" i="1"/>
  <c r="P1161" i="1"/>
  <c r="O1161" i="1"/>
  <c r="N1162" i="1"/>
  <c r="P1162" i="1"/>
  <c r="O1162" i="1"/>
  <c r="R1162" i="1"/>
  <c r="N1163" i="1"/>
  <c r="P1163" i="1"/>
  <c r="O1163" i="1"/>
  <c r="R1163" i="1"/>
  <c r="N1164" i="1"/>
  <c r="O1164" i="1"/>
  <c r="N1165" i="1"/>
  <c r="P1165" i="1"/>
  <c r="O1165" i="1"/>
  <c r="N1166" i="1"/>
  <c r="P1166" i="1"/>
  <c r="O1166" i="1"/>
  <c r="R1166" i="1"/>
  <c r="N1167" i="1"/>
  <c r="P1167" i="1"/>
  <c r="O1167" i="1"/>
  <c r="R1167" i="1"/>
  <c r="N1168" i="1"/>
  <c r="O1168" i="1"/>
  <c r="N1169" i="1"/>
  <c r="P1169" i="1"/>
  <c r="O1169" i="1"/>
  <c r="N1170" i="1"/>
  <c r="P1170" i="1"/>
  <c r="O1170" i="1"/>
  <c r="R1170" i="1"/>
  <c r="N1171" i="1"/>
  <c r="P1171" i="1"/>
  <c r="O1171" i="1"/>
  <c r="R1171" i="1"/>
  <c r="N1172" i="1"/>
  <c r="O1172" i="1"/>
  <c r="N1173" i="1"/>
  <c r="P1173" i="1"/>
  <c r="O1173" i="1"/>
  <c r="N1174" i="1"/>
  <c r="P1174" i="1"/>
  <c r="O1174" i="1"/>
  <c r="R1174" i="1"/>
  <c r="N1175" i="1"/>
  <c r="P1175" i="1"/>
  <c r="O1175" i="1"/>
  <c r="R1175" i="1"/>
  <c r="N1176" i="1"/>
  <c r="O1176" i="1"/>
  <c r="N1177" i="1"/>
  <c r="P1177" i="1"/>
  <c r="O1177" i="1"/>
  <c r="N1178" i="1"/>
  <c r="P1178" i="1"/>
  <c r="O1178" i="1"/>
  <c r="R1178" i="1"/>
  <c r="N1179" i="1"/>
  <c r="P1179" i="1"/>
  <c r="O1179" i="1"/>
  <c r="R1179" i="1"/>
  <c r="N1180" i="1"/>
  <c r="O1180" i="1"/>
  <c r="N1181" i="1"/>
  <c r="P1181" i="1"/>
  <c r="O1181" i="1"/>
  <c r="N1182" i="1"/>
  <c r="P1182" i="1"/>
  <c r="O1182" i="1"/>
  <c r="R1182" i="1"/>
  <c r="N1183" i="1"/>
  <c r="P1183" i="1"/>
  <c r="O1183" i="1"/>
  <c r="R1183" i="1"/>
  <c r="N1184" i="1"/>
  <c r="O1184" i="1"/>
  <c r="N1185" i="1"/>
  <c r="P1185" i="1"/>
  <c r="O1185" i="1"/>
  <c r="N1186" i="1"/>
  <c r="P1186" i="1"/>
  <c r="O1186" i="1"/>
  <c r="R1186" i="1"/>
  <c r="N1187" i="1"/>
  <c r="P1187" i="1"/>
  <c r="O1187" i="1"/>
  <c r="R1187" i="1"/>
  <c r="N1188" i="1"/>
  <c r="O1188" i="1"/>
  <c r="N1189" i="1"/>
  <c r="P1189" i="1"/>
  <c r="O1189" i="1"/>
  <c r="N1190" i="1"/>
  <c r="P1190" i="1"/>
  <c r="O1190" i="1"/>
  <c r="R1190" i="1"/>
  <c r="N1191" i="1"/>
  <c r="P1191" i="1"/>
  <c r="O1191" i="1"/>
  <c r="R1191" i="1"/>
  <c r="N1192" i="1"/>
  <c r="O1192" i="1"/>
  <c r="N1193" i="1"/>
  <c r="P1193" i="1"/>
  <c r="O1193" i="1"/>
  <c r="N1194" i="1"/>
  <c r="P1194" i="1"/>
  <c r="O1194" i="1"/>
  <c r="R1194" i="1"/>
  <c r="N1195" i="1"/>
  <c r="P1195" i="1"/>
  <c r="O1195" i="1"/>
  <c r="R1195" i="1"/>
  <c r="N1196" i="1"/>
  <c r="O1196" i="1"/>
  <c r="N1197" i="1"/>
  <c r="P1197" i="1"/>
  <c r="O1197" i="1"/>
  <c r="N1198" i="1"/>
  <c r="P1198" i="1"/>
  <c r="O1198" i="1"/>
  <c r="R1198" i="1"/>
  <c r="N1199" i="1"/>
  <c r="P1199" i="1"/>
  <c r="O1199" i="1"/>
  <c r="R1199" i="1"/>
  <c r="N1200" i="1"/>
  <c r="O1200" i="1"/>
  <c r="N1201" i="1"/>
  <c r="P1201" i="1"/>
  <c r="O1201" i="1"/>
  <c r="N1202" i="1"/>
  <c r="P1202" i="1"/>
  <c r="O1202" i="1"/>
  <c r="R1202" i="1"/>
  <c r="N1203" i="1"/>
  <c r="P1203" i="1"/>
  <c r="O1203" i="1"/>
  <c r="R1203" i="1"/>
  <c r="N1204" i="1"/>
  <c r="O1204" i="1"/>
  <c r="N1205" i="1"/>
  <c r="P1205" i="1"/>
  <c r="O1205" i="1"/>
  <c r="N1206" i="1"/>
  <c r="P1206" i="1"/>
  <c r="O1206" i="1"/>
  <c r="R1206" i="1"/>
  <c r="N1207" i="1"/>
  <c r="P1207" i="1"/>
  <c r="O1207" i="1"/>
  <c r="R1207" i="1"/>
  <c r="N1208" i="1"/>
  <c r="O1208" i="1"/>
  <c r="N1209" i="1"/>
  <c r="P1209" i="1"/>
  <c r="O1209" i="1"/>
  <c r="N1210" i="1"/>
  <c r="P1210" i="1"/>
  <c r="O1210" i="1"/>
  <c r="R1210" i="1"/>
  <c r="N1211" i="1"/>
  <c r="P1211" i="1"/>
  <c r="O1211" i="1"/>
  <c r="R1211" i="1"/>
  <c r="N1212" i="1"/>
  <c r="O1212" i="1"/>
  <c r="N1213" i="1"/>
  <c r="P1213" i="1"/>
  <c r="O1213" i="1"/>
  <c r="N1214" i="1"/>
  <c r="P1214" i="1"/>
  <c r="O1214" i="1"/>
  <c r="R1214" i="1"/>
  <c r="N1215" i="1"/>
  <c r="P1215" i="1"/>
  <c r="O1215" i="1"/>
  <c r="R1215" i="1"/>
  <c r="N1216" i="1"/>
  <c r="O1216" i="1"/>
  <c r="N1217" i="1"/>
  <c r="P1217" i="1"/>
  <c r="O1217" i="1"/>
  <c r="N1218" i="1"/>
  <c r="P1218" i="1"/>
  <c r="O1218" i="1"/>
  <c r="R1218" i="1"/>
  <c r="N1219" i="1"/>
  <c r="P1219" i="1"/>
  <c r="O1219" i="1"/>
  <c r="R1219" i="1"/>
  <c r="N1220" i="1"/>
  <c r="O1220" i="1"/>
  <c r="N1221" i="1"/>
  <c r="P1221" i="1"/>
  <c r="O1221" i="1"/>
  <c r="N1222" i="1"/>
  <c r="P1222" i="1"/>
  <c r="O1222" i="1"/>
  <c r="R1222" i="1"/>
  <c r="N1223" i="1"/>
  <c r="P1223" i="1"/>
  <c r="O1223" i="1"/>
  <c r="R1223" i="1"/>
  <c r="N1224" i="1"/>
  <c r="O1224" i="1"/>
  <c r="G1225" i="1"/>
  <c r="N1225" i="1"/>
  <c r="O1225" i="1"/>
  <c r="F1226" i="1"/>
  <c r="N1226" i="1"/>
  <c r="R1226" i="1"/>
  <c r="O1226" i="1"/>
  <c r="N1227" i="1"/>
  <c r="R1227" i="1"/>
  <c r="O1227" i="1"/>
  <c r="N1228" i="1"/>
  <c r="R1228" i="1"/>
  <c r="O1228" i="1"/>
  <c r="N1229" i="1"/>
  <c r="R1229" i="1"/>
  <c r="O1229" i="1"/>
  <c r="N1230" i="1"/>
  <c r="R1230" i="1"/>
  <c r="O1230" i="1"/>
  <c r="N1231" i="1"/>
  <c r="R1231" i="1"/>
  <c r="O1231" i="1"/>
  <c r="N1232" i="1"/>
  <c r="R1232" i="1"/>
  <c r="O1232" i="1"/>
  <c r="N1233" i="1"/>
  <c r="R1233" i="1"/>
  <c r="O1233" i="1"/>
  <c r="N1234" i="1"/>
  <c r="R1234" i="1"/>
  <c r="O1234" i="1"/>
  <c r="N1235" i="1"/>
  <c r="R1235" i="1"/>
  <c r="O1235" i="1"/>
  <c r="N1236" i="1"/>
  <c r="R1236" i="1"/>
  <c r="O1236" i="1"/>
  <c r="N1237" i="1"/>
  <c r="R1237" i="1"/>
  <c r="O1237" i="1"/>
  <c r="N1238" i="1"/>
  <c r="R1238" i="1"/>
  <c r="O1238" i="1"/>
  <c r="N1239" i="1"/>
  <c r="R1239" i="1"/>
  <c r="O1239" i="1"/>
  <c r="N1240" i="1"/>
  <c r="R1240" i="1"/>
  <c r="O1240" i="1"/>
  <c r="N1241" i="1"/>
  <c r="R1241" i="1"/>
  <c r="O1241" i="1"/>
  <c r="N1242" i="1"/>
  <c r="R1242" i="1"/>
  <c r="O1242" i="1"/>
  <c r="N1243" i="1"/>
  <c r="R1243" i="1"/>
  <c r="O1243" i="1"/>
  <c r="N1244" i="1"/>
  <c r="R1244" i="1"/>
  <c r="O1244" i="1"/>
  <c r="N1245" i="1"/>
  <c r="P1245" i="1"/>
  <c r="O1245" i="1"/>
  <c r="N1246" i="1"/>
  <c r="P1246" i="1"/>
  <c r="O1246" i="1"/>
  <c r="N1247" i="1"/>
  <c r="R1247" i="1"/>
  <c r="O1247" i="1"/>
  <c r="N1248" i="1"/>
  <c r="P1248" i="1"/>
  <c r="O1248" i="1"/>
  <c r="N1249" i="1"/>
  <c r="O1249" i="1"/>
  <c r="N1250" i="1"/>
  <c r="O1250" i="1"/>
  <c r="N1251" i="1"/>
  <c r="P1251" i="1"/>
  <c r="O1251" i="1"/>
  <c r="N1252" i="1"/>
  <c r="R1252" i="1"/>
  <c r="O1252" i="1"/>
  <c r="N1253" i="1"/>
  <c r="R1253" i="1"/>
  <c r="O1253" i="1"/>
  <c r="N1254" i="1"/>
  <c r="R1254" i="1"/>
  <c r="O1254" i="1"/>
  <c r="N1255" i="1"/>
  <c r="P1255" i="1"/>
  <c r="O1255" i="1"/>
  <c r="N1256" i="1"/>
  <c r="O1256" i="1"/>
  <c r="N1257" i="1"/>
  <c r="P1257" i="1"/>
  <c r="O1257" i="1"/>
  <c r="N1258" i="1"/>
  <c r="R1258" i="1"/>
  <c r="O1258" i="1"/>
  <c r="N1259" i="1"/>
  <c r="O1259" i="1"/>
  <c r="N1260" i="1"/>
  <c r="R1260" i="1"/>
  <c r="O1260" i="1"/>
  <c r="N1261" i="1"/>
  <c r="R1261" i="1"/>
  <c r="O1261" i="1"/>
  <c r="N1262" i="1"/>
  <c r="R1262" i="1"/>
  <c r="O1262" i="1"/>
  <c r="N1263" i="1"/>
  <c r="P1263" i="1"/>
  <c r="O1263" i="1"/>
  <c r="N1264" i="1"/>
  <c r="R1264" i="1"/>
  <c r="O1264" i="1"/>
  <c r="N1265" i="1"/>
  <c r="O1265" i="1"/>
  <c r="N1266" i="1"/>
  <c r="O1266" i="1"/>
  <c r="N1267" i="1"/>
  <c r="R1267" i="1"/>
  <c r="O1267" i="1"/>
  <c r="N1268" i="1"/>
  <c r="O1268" i="1"/>
  <c r="N1269" i="1"/>
  <c r="O1269" i="1"/>
  <c r="N1270" i="1"/>
  <c r="R1270" i="1"/>
  <c r="O1270" i="1"/>
  <c r="N1271" i="1"/>
  <c r="P1271" i="1"/>
  <c r="O1271" i="1"/>
  <c r="N1272" i="1"/>
  <c r="P1272" i="1"/>
  <c r="O1272" i="1"/>
  <c r="N1273" i="1"/>
  <c r="O1273" i="1"/>
  <c r="N1274" i="1"/>
  <c r="P1274" i="1"/>
  <c r="O1274" i="1"/>
  <c r="N1275" i="1"/>
  <c r="P1275" i="1"/>
  <c r="O1275" i="1"/>
  <c r="N1276" i="1"/>
  <c r="P1276" i="1"/>
  <c r="O1276" i="1"/>
  <c r="N1277" i="1"/>
  <c r="R1277" i="1"/>
  <c r="O1277" i="1"/>
  <c r="N1278" i="1"/>
  <c r="R1278" i="1"/>
  <c r="O1278" i="1"/>
  <c r="N1279" i="1"/>
  <c r="O1279" i="1"/>
  <c r="N1280" i="1"/>
  <c r="O1280" i="1"/>
  <c r="N1281" i="1"/>
  <c r="P1281" i="1"/>
  <c r="O1281" i="1"/>
  <c r="N1282" i="1"/>
  <c r="R1282" i="1"/>
  <c r="O1282" i="1"/>
  <c r="N1283" i="1"/>
  <c r="O1283" i="1"/>
  <c r="N1284" i="1"/>
  <c r="P1284" i="1"/>
  <c r="O1284" i="1"/>
  <c r="N1285" i="1"/>
  <c r="O1285" i="1"/>
  <c r="N1286" i="1"/>
  <c r="P1286" i="1"/>
  <c r="O1286" i="1"/>
  <c r="N1287" i="1"/>
  <c r="R1287" i="1"/>
  <c r="O1287" i="1"/>
  <c r="N1288" i="1"/>
  <c r="P1288" i="1"/>
  <c r="O1288" i="1"/>
  <c r="N1289" i="1"/>
  <c r="P1289" i="1"/>
  <c r="O1289" i="1"/>
  <c r="N1290" i="1"/>
  <c r="R1290" i="1"/>
  <c r="O1290" i="1"/>
  <c r="N1291" i="1"/>
  <c r="R1291" i="1"/>
  <c r="O1291" i="1"/>
  <c r="N1292" i="1"/>
  <c r="O1292" i="1"/>
  <c r="N1293" i="1"/>
  <c r="P1293" i="1"/>
  <c r="O1293" i="1"/>
  <c r="N1294" i="1"/>
  <c r="P1294" i="1"/>
  <c r="O1294" i="1"/>
  <c r="N1295" i="1"/>
  <c r="R1295" i="1"/>
  <c r="O1295" i="1"/>
  <c r="N1296" i="1"/>
  <c r="O1296" i="1"/>
  <c r="N1297" i="1"/>
  <c r="R1297" i="1"/>
  <c r="O1297" i="1"/>
  <c r="N1298" i="1"/>
  <c r="P1298" i="1"/>
  <c r="O1298" i="1"/>
  <c r="N1299" i="1"/>
  <c r="P1299" i="1"/>
  <c r="O1299" i="1"/>
  <c r="N1300" i="1"/>
  <c r="O1300" i="1"/>
  <c r="N1301" i="1"/>
  <c r="P1301" i="1"/>
  <c r="O1301" i="1"/>
  <c r="N1302" i="1"/>
  <c r="P1302" i="1"/>
  <c r="O1302" i="1"/>
  <c r="N1303" i="1"/>
  <c r="O1303" i="1"/>
  <c r="N1304" i="1"/>
  <c r="R1304" i="1"/>
  <c r="O1304" i="1"/>
  <c r="G1563" i="1"/>
  <c r="N1563" i="1"/>
  <c r="P1563" i="1"/>
  <c r="O1563" i="1"/>
  <c r="R1563" i="1"/>
  <c r="F1564" i="1"/>
  <c r="G1564" i="1"/>
  <c r="N1564" i="1"/>
  <c r="O1564" i="1"/>
  <c r="P1564" i="1"/>
  <c r="R1564" i="1"/>
  <c r="N1565" i="1"/>
  <c r="O1565" i="1"/>
  <c r="P1565" i="1"/>
  <c r="R1565" i="1"/>
  <c r="N1566" i="1"/>
  <c r="O1566" i="1"/>
  <c r="P1566" i="1"/>
  <c r="R1566" i="1"/>
  <c r="N1567" i="1"/>
  <c r="O1567" i="1"/>
  <c r="P1567" i="1"/>
  <c r="R1567" i="1"/>
  <c r="N1568" i="1"/>
  <c r="O1568" i="1"/>
  <c r="P1568" i="1"/>
  <c r="R1568" i="1"/>
  <c r="N1569" i="1"/>
  <c r="O1569" i="1"/>
  <c r="P1569" i="1"/>
  <c r="R1569" i="1"/>
  <c r="N1570" i="1"/>
  <c r="O1570" i="1"/>
  <c r="P1570" i="1"/>
  <c r="R1570" i="1"/>
  <c r="N1571" i="1"/>
  <c r="O1571" i="1"/>
  <c r="P1571" i="1"/>
  <c r="R1571" i="1"/>
  <c r="N1572" i="1"/>
  <c r="O1572" i="1"/>
  <c r="P1572" i="1"/>
  <c r="R1572" i="1"/>
  <c r="N1573" i="1"/>
  <c r="O1573" i="1"/>
  <c r="P1573" i="1"/>
  <c r="R1573" i="1"/>
  <c r="N1574" i="1"/>
  <c r="O1574" i="1"/>
  <c r="P1574" i="1"/>
  <c r="R1574" i="1"/>
  <c r="N1575" i="1"/>
  <c r="O1575" i="1"/>
  <c r="P1575" i="1"/>
  <c r="R1575" i="1"/>
  <c r="N1576" i="1"/>
  <c r="O1576" i="1"/>
  <c r="P1576" i="1"/>
  <c r="R1576" i="1"/>
  <c r="N1577" i="1"/>
  <c r="O1577" i="1"/>
  <c r="P1577" i="1"/>
  <c r="R1577" i="1"/>
  <c r="N1578" i="1"/>
  <c r="O1578" i="1"/>
  <c r="P1578" i="1"/>
  <c r="R1578" i="1"/>
  <c r="N1579" i="1"/>
  <c r="O1579" i="1"/>
  <c r="P1579" i="1"/>
  <c r="R1579" i="1"/>
  <c r="N1580" i="1"/>
  <c r="O1580" i="1"/>
  <c r="P1580" i="1"/>
  <c r="R1580" i="1"/>
  <c r="N1581" i="1"/>
  <c r="O1581" i="1"/>
  <c r="P1581" i="1"/>
  <c r="R1581" i="1"/>
  <c r="N1582" i="1"/>
  <c r="O1582" i="1"/>
  <c r="P1582" i="1"/>
  <c r="R1582" i="1"/>
  <c r="N1583" i="1"/>
  <c r="O1583" i="1"/>
  <c r="P1583" i="1"/>
  <c r="R1583" i="1"/>
  <c r="N1584" i="1"/>
  <c r="O1584" i="1"/>
  <c r="P1584" i="1"/>
  <c r="R1584" i="1"/>
  <c r="N1585" i="1"/>
  <c r="O1585" i="1"/>
  <c r="P1585" i="1"/>
  <c r="R1585" i="1"/>
  <c r="N1586" i="1"/>
  <c r="O1586" i="1"/>
  <c r="P1586" i="1"/>
  <c r="R1586" i="1"/>
  <c r="N1587" i="1"/>
  <c r="O1587" i="1"/>
  <c r="P1587" i="1"/>
  <c r="R1587" i="1"/>
  <c r="N1588" i="1"/>
  <c r="O1588" i="1"/>
  <c r="P1588" i="1"/>
  <c r="R1588" i="1"/>
  <c r="N1589" i="1"/>
  <c r="O1589" i="1"/>
  <c r="P1589" i="1"/>
  <c r="R1589" i="1"/>
  <c r="N1590" i="1"/>
  <c r="O1590" i="1"/>
  <c r="P1590" i="1"/>
  <c r="R1590" i="1"/>
  <c r="N1591" i="1"/>
  <c r="O1591" i="1"/>
  <c r="P1591" i="1"/>
  <c r="R1591" i="1"/>
  <c r="N1592" i="1"/>
  <c r="O1592" i="1"/>
  <c r="P1592" i="1"/>
  <c r="R1592" i="1"/>
  <c r="N1593" i="1"/>
  <c r="O1593" i="1"/>
  <c r="P1593" i="1"/>
  <c r="R1593" i="1"/>
  <c r="N1594" i="1"/>
  <c r="O1594" i="1"/>
  <c r="P1594" i="1"/>
  <c r="R1594" i="1"/>
  <c r="N1595" i="1"/>
  <c r="O1595" i="1"/>
  <c r="P1595" i="1"/>
  <c r="R1595" i="1"/>
  <c r="N1596" i="1"/>
  <c r="O1596" i="1"/>
  <c r="P1596" i="1"/>
  <c r="R1596" i="1"/>
  <c r="N1597" i="1"/>
  <c r="O1597" i="1"/>
  <c r="P1597" i="1"/>
  <c r="R1597" i="1"/>
  <c r="N1598" i="1"/>
  <c r="O1598" i="1"/>
  <c r="P1598" i="1"/>
  <c r="R1598" i="1"/>
  <c r="N1599" i="1"/>
  <c r="O1599" i="1"/>
  <c r="P1599" i="1"/>
  <c r="R1599" i="1"/>
  <c r="N1600" i="1"/>
  <c r="O1600" i="1"/>
  <c r="P1600" i="1"/>
  <c r="R1600" i="1"/>
  <c r="N1601" i="1"/>
  <c r="O1601" i="1"/>
  <c r="P1601" i="1"/>
  <c r="R1601" i="1"/>
  <c r="N1602" i="1"/>
  <c r="O1602" i="1"/>
  <c r="P1602" i="1"/>
  <c r="R1602" i="1"/>
  <c r="N1603" i="1"/>
  <c r="O1603" i="1"/>
  <c r="P1603" i="1"/>
  <c r="R1603" i="1"/>
  <c r="N1604" i="1"/>
  <c r="O1604" i="1"/>
  <c r="P1604" i="1"/>
  <c r="R1604" i="1"/>
  <c r="N1605" i="1"/>
  <c r="O1605" i="1"/>
  <c r="P1605" i="1"/>
  <c r="R1605" i="1"/>
  <c r="N1606" i="1"/>
  <c r="O1606" i="1"/>
  <c r="P1606" i="1"/>
  <c r="R1606" i="1"/>
  <c r="N1607" i="1"/>
  <c r="O1607" i="1"/>
  <c r="P1607" i="1"/>
  <c r="R1607" i="1"/>
  <c r="N1608" i="1"/>
  <c r="O1608" i="1"/>
  <c r="P1608" i="1"/>
  <c r="R1608" i="1"/>
  <c r="N1609" i="1"/>
  <c r="O1609" i="1"/>
  <c r="P1609" i="1"/>
  <c r="R1609" i="1"/>
  <c r="N1610" i="1"/>
  <c r="O1610" i="1"/>
  <c r="P1610" i="1"/>
  <c r="R1610" i="1"/>
  <c r="N1611" i="1"/>
  <c r="O1611" i="1"/>
  <c r="P1611" i="1"/>
  <c r="R1611" i="1"/>
  <c r="N1612" i="1"/>
  <c r="O1612" i="1"/>
  <c r="P1612" i="1"/>
  <c r="R1612" i="1"/>
  <c r="N1613" i="1"/>
  <c r="O1613" i="1"/>
  <c r="P1613" i="1"/>
  <c r="R1613" i="1"/>
  <c r="N1614" i="1"/>
  <c r="O1614" i="1"/>
  <c r="P1614" i="1"/>
  <c r="R1614" i="1"/>
  <c r="N1615" i="1"/>
  <c r="O1615" i="1"/>
  <c r="P1615" i="1"/>
  <c r="R1615" i="1"/>
  <c r="N1616" i="1"/>
  <c r="O1616" i="1"/>
  <c r="P1616" i="1"/>
  <c r="R1616" i="1"/>
  <c r="N1617" i="1"/>
  <c r="O1617" i="1"/>
  <c r="P1617" i="1"/>
  <c r="R1617" i="1"/>
  <c r="N1618" i="1"/>
  <c r="O1618" i="1"/>
  <c r="P1618" i="1"/>
  <c r="R1618" i="1"/>
  <c r="N1619" i="1"/>
  <c r="O1619" i="1"/>
  <c r="P1619" i="1"/>
  <c r="R1619" i="1"/>
  <c r="N1620" i="1"/>
  <c r="O1620" i="1"/>
  <c r="P1620" i="1"/>
  <c r="R1620" i="1"/>
  <c r="N1621" i="1"/>
  <c r="O1621" i="1"/>
  <c r="P1621" i="1"/>
  <c r="R1621" i="1"/>
  <c r="N1622" i="1"/>
  <c r="O1622" i="1"/>
  <c r="P1622" i="1"/>
  <c r="R1622" i="1"/>
  <c r="N1623" i="1"/>
  <c r="O1623" i="1"/>
  <c r="P1623" i="1"/>
  <c r="R1623" i="1"/>
  <c r="N1624" i="1"/>
  <c r="O1624" i="1"/>
  <c r="P1624" i="1"/>
  <c r="R1624" i="1"/>
  <c r="N1625" i="1"/>
  <c r="O1625" i="1"/>
  <c r="P1625" i="1"/>
  <c r="R1625" i="1"/>
  <c r="N1626" i="1"/>
  <c r="O1626" i="1"/>
  <c r="P1626" i="1"/>
  <c r="R1626" i="1"/>
  <c r="G1677" i="1"/>
  <c r="N1677" i="1"/>
  <c r="P1677" i="1"/>
  <c r="O1677" i="1"/>
  <c r="R1677" i="1"/>
  <c r="F1678" i="1"/>
  <c r="F1679" i="1"/>
  <c r="N1678" i="1"/>
  <c r="P1678" i="1"/>
  <c r="O1678" i="1"/>
  <c r="R1678" i="1"/>
  <c r="N1679" i="1"/>
  <c r="P1679" i="1"/>
  <c r="O1679" i="1"/>
  <c r="R1679" i="1"/>
  <c r="N1680" i="1"/>
  <c r="P1680" i="1"/>
  <c r="O1680" i="1"/>
  <c r="R1680" i="1"/>
  <c r="N1681" i="1"/>
  <c r="P1681" i="1"/>
  <c r="O1681" i="1"/>
  <c r="R1681" i="1"/>
  <c r="N1682" i="1"/>
  <c r="P1682" i="1"/>
  <c r="O1682" i="1"/>
  <c r="R1682" i="1"/>
  <c r="N1683" i="1"/>
  <c r="P1683" i="1"/>
  <c r="O1683" i="1"/>
  <c r="R1683" i="1"/>
  <c r="N1684" i="1"/>
  <c r="P1684" i="1"/>
  <c r="O1684" i="1"/>
  <c r="R1684" i="1"/>
  <c r="N1685" i="1"/>
  <c r="P1685" i="1"/>
  <c r="O1685" i="1"/>
  <c r="R1685" i="1"/>
  <c r="N1686" i="1"/>
  <c r="P1686" i="1"/>
  <c r="O1686" i="1"/>
  <c r="R1686" i="1"/>
  <c r="N1687" i="1"/>
  <c r="P1687" i="1"/>
  <c r="O1687" i="1"/>
  <c r="R1687" i="1"/>
  <c r="N1688" i="1"/>
  <c r="P1688" i="1"/>
  <c r="O1688" i="1"/>
  <c r="R1688" i="1"/>
  <c r="N1689" i="1"/>
  <c r="P1689" i="1"/>
  <c r="O1689" i="1"/>
  <c r="R1689" i="1"/>
  <c r="N1690" i="1"/>
  <c r="P1690" i="1"/>
  <c r="O1690" i="1"/>
  <c r="R1690" i="1"/>
  <c r="N1691" i="1"/>
  <c r="P1691" i="1"/>
  <c r="O1691" i="1"/>
  <c r="R1691" i="1"/>
  <c r="N1692" i="1"/>
  <c r="P1692" i="1"/>
  <c r="O1692" i="1"/>
  <c r="R1692" i="1"/>
  <c r="N1693" i="1"/>
  <c r="P1693" i="1"/>
  <c r="O1693" i="1"/>
  <c r="R1693" i="1"/>
  <c r="N1694" i="1"/>
  <c r="P1694" i="1"/>
  <c r="O1694" i="1"/>
  <c r="R1694" i="1"/>
  <c r="N1695" i="1"/>
  <c r="P1695" i="1"/>
  <c r="O1695" i="1"/>
  <c r="R1695" i="1"/>
  <c r="N1696" i="1"/>
  <c r="P1696" i="1"/>
  <c r="O1696" i="1"/>
  <c r="R1696" i="1"/>
  <c r="N1697" i="1"/>
  <c r="P1697" i="1"/>
  <c r="O1697" i="1"/>
  <c r="R1697" i="1"/>
  <c r="N1698" i="1"/>
  <c r="P1698" i="1"/>
  <c r="O1698" i="1"/>
  <c r="R1698" i="1"/>
  <c r="N1699" i="1"/>
  <c r="P1699" i="1"/>
  <c r="O1699" i="1"/>
  <c r="R1699" i="1"/>
  <c r="N1700" i="1"/>
  <c r="P1700" i="1"/>
  <c r="O1700" i="1"/>
  <c r="R1700" i="1"/>
  <c r="N1701" i="1"/>
  <c r="P1701" i="1"/>
  <c r="O1701" i="1"/>
  <c r="R1701" i="1"/>
  <c r="N1702" i="1"/>
  <c r="P1702" i="1"/>
  <c r="O1702" i="1"/>
  <c r="R1702" i="1"/>
  <c r="N1703" i="1"/>
  <c r="P1703" i="1"/>
  <c r="O1703" i="1"/>
  <c r="R1703" i="1"/>
  <c r="N1704" i="1"/>
  <c r="P1704" i="1"/>
  <c r="O1704" i="1"/>
  <c r="R1704" i="1"/>
  <c r="N1705" i="1"/>
  <c r="P1705" i="1"/>
  <c r="O1705" i="1"/>
  <c r="R1705" i="1"/>
  <c r="N1706" i="1"/>
  <c r="P1706" i="1"/>
  <c r="O1706" i="1"/>
  <c r="R1706" i="1"/>
  <c r="N1707" i="1"/>
  <c r="P1707" i="1"/>
  <c r="O1707" i="1"/>
  <c r="R1707" i="1"/>
  <c r="N1708" i="1"/>
  <c r="P1708" i="1"/>
  <c r="O1708" i="1"/>
  <c r="R1708" i="1"/>
  <c r="N1709" i="1"/>
  <c r="O1709" i="1"/>
  <c r="P1709" i="1"/>
  <c r="R1709" i="1"/>
  <c r="N1710" i="1"/>
  <c r="O1710" i="1"/>
  <c r="P1710" i="1"/>
  <c r="R1710" i="1"/>
  <c r="N1711" i="1"/>
  <c r="O1711" i="1"/>
  <c r="P1711" i="1"/>
  <c r="R1711" i="1"/>
  <c r="N1712" i="1"/>
  <c r="O1712" i="1"/>
  <c r="P1712" i="1"/>
  <c r="R1712" i="1"/>
  <c r="N1713" i="1"/>
  <c r="O1713" i="1"/>
  <c r="P1713" i="1"/>
  <c r="R1713" i="1"/>
  <c r="N1714" i="1"/>
  <c r="O1714" i="1"/>
  <c r="P1714" i="1"/>
  <c r="R1714" i="1"/>
  <c r="N1715" i="1"/>
  <c r="O1715" i="1"/>
  <c r="P1715" i="1"/>
  <c r="R1715" i="1"/>
  <c r="N1716" i="1"/>
  <c r="O1716" i="1"/>
  <c r="P1716" i="1"/>
  <c r="R1716" i="1"/>
  <c r="N1717" i="1"/>
  <c r="O1717" i="1"/>
  <c r="P1717" i="1"/>
  <c r="R1717" i="1"/>
  <c r="N1718" i="1"/>
  <c r="O1718" i="1"/>
  <c r="P1718" i="1"/>
  <c r="R1718" i="1"/>
  <c r="N1719" i="1"/>
  <c r="O1719" i="1"/>
  <c r="P1719" i="1"/>
  <c r="R1719" i="1"/>
  <c r="N1720" i="1"/>
  <c r="O1720" i="1"/>
  <c r="P1720" i="1"/>
  <c r="R1720" i="1"/>
  <c r="N1721" i="1"/>
  <c r="O1721" i="1"/>
  <c r="P1721" i="1"/>
  <c r="R1721" i="1"/>
  <c r="N1722" i="1"/>
  <c r="O1722" i="1"/>
  <c r="P1722" i="1"/>
  <c r="R1722" i="1"/>
  <c r="N1723" i="1"/>
  <c r="O1723" i="1"/>
  <c r="P1723" i="1"/>
  <c r="R1723" i="1"/>
  <c r="N1724" i="1"/>
  <c r="O1724" i="1"/>
  <c r="P1724" i="1"/>
  <c r="R1724" i="1"/>
  <c r="N1725" i="1"/>
  <c r="O1725" i="1"/>
  <c r="P1725" i="1"/>
  <c r="R1725" i="1"/>
  <c r="N1726" i="1"/>
  <c r="O1726" i="1"/>
  <c r="P1726" i="1"/>
  <c r="R1726" i="1"/>
  <c r="N1727" i="1"/>
  <c r="O1727" i="1"/>
  <c r="P1727" i="1"/>
  <c r="R1727" i="1"/>
  <c r="N1728" i="1"/>
  <c r="O1728" i="1"/>
  <c r="P1728" i="1"/>
  <c r="R1728" i="1"/>
  <c r="N1729" i="1"/>
  <c r="O1729" i="1"/>
  <c r="P1729" i="1"/>
  <c r="R1729" i="1"/>
  <c r="N1730" i="1"/>
  <c r="O1730" i="1"/>
  <c r="P1730" i="1"/>
  <c r="R1730" i="1"/>
  <c r="N1731" i="1"/>
  <c r="O1731" i="1"/>
  <c r="P1731" i="1"/>
  <c r="R1731" i="1"/>
  <c r="N1732" i="1"/>
  <c r="O1732" i="1"/>
  <c r="P1732" i="1"/>
  <c r="R1732" i="1"/>
  <c r="N1733" i="1"/>
  <c r="O1733" i="1"/>
  <c r="P1733" i="1"/>
  <c r="R1733" i="1"/>
  <c r="N1734" i="1"/>
  <c r="O1734" i="1"/>
  <c r="P1734" i="1"/>
  <c r="R1734" i="1"/>
  <c r="N1735" i="1"/>
  <c r="O1735" i="1"/>
  <c r="P1735" i="1"/>
  <c r="R1735" i="1"/>
  <c r="N1736" i="1"/>
  <c r="O1736" i="1"/>
  <c r="P1736" i="1"/>
  <c r="R1736" i="1"/>
  <c r="N1737" i="1"/>
  <c r="O1737" i="1"/>
  <c r="P1737" i="1"/>
  <c r="R1737" i="1"/>
  <c r="N1738" i="1"/>
  <c r="O1738" i="1"/>
  <c r="P1738" i="1"/>
  <c r="R1738" i="1"/>
  <c r="N1739" i="1"/>
  <c r="O1739" i="1"/>
  <c r="P1739" i="1"/>
  <c r="R1739" i="1"/>
  <c r="N1740" i="1"/>
  <c r="O1740" i="1"/>
  <c r="P1740" i="1"/>
  <c r="R1740" i="1"/>
  <c r="N1741" i="1"/>
  <c r="O1741" i="1"/>
  <c r="P1741" i="1"/>
  <c r="R1741" i="1"/>
  <c r="N1742" i="1"/>
  <c r="O1742" i="1"/>
  <c r="P1742" i="1"/>
  <c r="R1742" i="1"/>
  <c r="N1743" i="1"/>
  <c r="O1743" i="1"/>
  <c r="P1743" i="1"/>
  <c r="R1743" i="1"/>
  <c r="N1744" i="1"/>
  <c r="O1744" i="1"/>
  <c r="P1744" i="1"/>
  <c r="R1744" i="1"/>
  <c r="N1745" i="1"/>
  <c r="O1745" i="1"/>
  <c r="P1745" i="1"/>
  <c r="R1745" i="1"/>
  <c r="N1746" i="1"/>
  <c r="O1746" i="1"/>
  <c r="P1746" i="1"/>
  <c r="R1746" i="1"/>
  <c r="N1747" i="1"/>
  <c r="O1747" i="1"/>
  <c r="P1747" i="1"/>
  <c r="R1747" i="1"/>
  <c r="N1748" i="1"/>
  <c r="O1748" i="1"/>
  <c r="P1748" i="1"/>
  <c r="R1748" i="1"/>
  <c r="N1749" i="1"/>
  <c r="O1749" i="1"/>
  <c r="P1749" i="1"/>
  <c r="R1749" i="1"/>
  <c r="N1750" i="1"/>
  <c r="O1750" i="1"/>
  <c r="P1750" i="1"/>
  <c r="R1750" i="1"/>
  <c r="N1751" i="1"/>
  <c r="O1751" i="1"/>
  <c r="P1751" i="1"/>
  <c r="R1751" i="1"/>
  <c r="N1752" i="1"/>
  <c r="O1752" i="1"/>
  <c r="P1752" i="1"/>
  <c r="R1752" i="1"/>
  <c r="N1753" i="1"/>
  <c r="O1753" i="1"/>
  <c r="P1753" i="1"/>
  <c r="R1753" i="1"/>
  <c r="N1754" i="1"/>
  <c r="O1754" i="1"/>
  <c r="P1754" i="1"/>
  <c r="R1754" i="1"/>
  <c r="N1755" i="1"/>
  <c r="O1755" i="1"/>
  <c r="P1755" i="1"/>
  <c r="R1755" i="1"/>
  <c r="N1756" i="1"/>
  <c r="O1756" i="1"/>
  <c r="P1756" i="1"/>
  <c r="R1756" i="1"/>
  <c r="N1757" i="1"/>
  <c r="O1757" i="1"/>
  <c r="P1757" i="1"/>
  <c r="R1757" i="1"/>
  <c r="N1758" i="1"/>
  <c r="O1758" i="1"/>
  <c r="P1758" i="1"/>
  <c r="R1758" i="1"/>
  <c r="N1759" i="1"/>
  <c r="O1759" i="1"/>
  <c r="P1759" i="1"/>
  <c r="R1759" i="1"/>
  <c r="N1760" i="1"/>
  <c r="O1760" i="1"/>
  <c r="P1760" i="1"/>
  <c r="R1760" i="1"/>
  <c r="N1761" i="1"/>
  <c r="O1761" i="1"/>
  <c r="P1761" i="1"/>
  <c r="R1761" i="1"/>
  <c r="N1762" i="1"/>
  <c r="O1762" i="1"/>
  <c r="P1762" i="1"/>
  <c r="R1762" i="1"/>
  <c r="N1763" i="1"/>
  <c r="O1763" i="1"/>
  <c r="P1763" i="1"/>
  <c r="R1763" i="1"/>
  <c r="N1764" i="1"/>
  <c r="O1764" i="1"/>
  <c r="P1764" i="1"/>
  <c r="R1764" i="1"/>
  <c r="N1765" i="1"/>
  <c r="O1765" i="1"/>
  <c r="P1765" i="1"/>
  <c r="R1765" i="1"/>
  <c r="N1766" i="1"/>
  <c r="O1766" i="1"/>
  <c r="P1766" i="1"/>
  <c r="R1766" i="1"/>
  <c r="N1767" i="1"/>
  <c r="O1767" i="1"/>
  <c r="P1767" i="1"/>
  <c r="R1767" i="1"/>
  <c r="N1768" i="1"/>
  <c r="O1768" i="1"/>
  <c r="P1768" i="1"/>
  <c r="R1768" i="1"/>
  <c r="N1769" i="1"/>
  <c r="O1769" i="1"/>
  <c r="P1769" i="1"/>
  <c r="R1769" i="1"/>
  <c r="N1770" i="1"/>
  <c r="O1770" i="1"/>
  <c r="P1770" i="1"/>
  <c r="R1770" i="1"/>
  <c r="N1771" i="1"/>
  <c r="O1771" i="1"/>
  <c r="P1771" i="1"/>
  <c r="R1771" i="1"/>
  <c r="N1772" i="1"/>
  <c r="O1772" i="1"/>
  <c r="P1772" i="1"/>
  <c r="R1772" i="1"/>
  <c r="N1773" i="1"/>
  <c r="O1773" i="1"/>
  <c r="P1773" i="1"/>
  <c r="R1773" i="1"/>
  <c r="N1774" i="1"/>
  <c r="O1774" i="1"/>
  <c r="P1774" i="1"/>
  <c r="R1774" i="1"/>
  <c r="N1775" i="1"/>
  <c r="O1775" i="1"/>
  <c r="P1775" i="1"/>
  <c r="R1775" i="1"/>
  <c r="N1776" i="1"/>
  <c r="O1776" i="1"/>
  <c r="P1776" i="1"/>
  <c r="R1776" i="1"/>
  <c r="N1777" i="1"/>
  <c r="O1777" i="1"/>
  <c r="P1777" i="1"/>
  <c r="R1777" i="1"/>
  <c r="N1778" i="1"/>
  <c r="O1778" i="1"/>
  <c r="P1778" i="1"/>
  <c r="R1778" i="1"/>
  <c r="N1779" i="1"/>
  <c r="O1779" i="1"/>
  <c r="P1779" i="1"/>
  <c r="R1779" i="1"/>
  <c r="N1780" i="1"/>
  <c r="O1780" i="1"/>
  <c r="P1780" i="1"/>
  <c r="R1780" i="1"/>
  <c r="N1781" i="1"/>
  <c r="O1781" i="1"/>
  <c r="P1781" i="1"/>
  <c r="R1781" i="1"/>
  <c r="N1782" i="1"/>
  <c r="O1782" i="1"/>
  <c r="P1782" i="1"/>
  <c r="R1782" i="1"/>
  <c r="N1783" i="1"/>
  <c r="O1783" i="1"/>
  <c r="P1783" i="1"/>
  <c r="R1783" i="1"/>
  <c r="N1784" i="1"/>
  <c r="O1784" i="1"/>
  <c r="P1784" i="1"/>
  <c r="R1784" i="1"/>
  <c r="N1785" i="1"/>
  <c r="O1785" i="1"/>
  <c r="P1785" i="1"/>
  <c r="R1785" i="1"/>
  <c r="N1786" i="1"/>
  <c r="O1786" i="1"/>
  <c r="P1786" i="1"/>
  <c r="R1786" i="1"/>
  <c r="N1787" i="1"/>
  <c r="O1787" i="1"/>
  <c r="P1787" i="1"/>
  <c r="R1787" i="1"/>
  <c r="N1788" i="1"/>
  <c r="O1788" i="1"/>
  <c r="P1788" i="1"/>
  <c r="R1788" i="1"/>
  <c r="N1789" i="1"/>
  <c r="O1789" i="1"/>
  <c r="P1789" i="1"/>
  <c r="R1789" i="1"/>
  <c r="N1790" i="1"/>
  <c r="O1790" i="1"/>
  <c r="P1790" i="1"/>
  <c r="R1790" i="1"/>
  <c r="N1791" i="1"/>
  <c r="O1791" i="1"/>
  <c r="P1791" i="1"/>
  <c r="R1791" i="1"/>
  <c r="N1792" i="1"/>
  <c r="O1792" i="1"/>
  <c r="P1792" i="1"/>
  <c r="R1792" i="1"/>
  <c r="N1793" i="1"/>
  <c r="O1793" i="1"/>
  <c r="P1793" i="1"/>
  <c r="R1793" i="1"/>
  <c r="N1794" i="1"/>
  <c r="O1794" i="1"/>
  <c r="P1794" i="1"/>
  <c r="R1794" i="1"/>
  <c r="N1795" i="1"/>
  <c r="O1795" i="1"/>
  <c r="P1795" i="1"/>
  <c r="R1795" i="1"/>
  <c r="N1796" i="1"/>
  <c r="O1796" i="1"/>
  <c r="P1796" i="1"/>
  <c r="R1796" i="1"/>
  <c r="N1797" i="1"/>
  <c r="O1797" i="1"/>
  <c r="P1797" i="1"/>
  <c r="R1797" i="1"/>
  <c r="N1798" i="1"/>
  <c r="O1798" i="1"/>
  <c r="P1798" i="1"/>
  <c r="R1798" i="1"/>
  <c r="N1799" i="1"/>
  <c r="O1799" i="1"/>
  <c r="P1799" i="1"/>
  <c r="R1799" i="1"/>
  <c r="N1800" i="1"/>
  <c r="O1800" i="1"/>
  <c r="P1800" i="1"/>
  <c r="R1800" i="1"/>
  <c r="N1801" i="1"/>
  <c r="O1801" i="1"/>
  <c r="P1801" i="1"/>
  <c r="R1801" i="1"/>
  <c r="N1802" i="1"/>
  <c r="O1802" i="1"/>
  <c r="P1802" i="1"/>
  <c r="R1802" i="1"/>
  <c r="N1803" i="1"/>
  <c r="O1803" i="1"/>
  <c r="P1803" i="1"/>
  <c r="R1803" i="1"/>
  <c r="N1804" i="1"/>
  <c r="O1804" i="1"/>
  <c r="P1804" i="1"/>
  <c r="R1804" i="1"/>
  <c r="N1805" i="1"/>
  <c r="O1805" i="1"/>
  <c r="P1805" i="1"/>
  <c r="R1805" i="1"/>
  <c r="N1806" i="1"/>
  <c r="O1806" i="1"/>
  <c r="P1806" i="1"/>
  <c r="R1806" i="1"/>
  <c r="N1807" i="1"/>
  <c r="O1807" i="1"/>
  <c r="P1807" i="1"/>
  <c r="R1807" i="1"/>
  <c r="N1808" i="1"/>
  <c r="O1808" i="1"/>
  <c r="P1808" i="1"/>
  <c r="R1808" i="1"/>
  <c r="N1809" i="1"/>
  <c r="O1809" i="1"/>
  <c r="P1809" i="1"/>
  <c r="R1809" i="1"/>
  <c r="N1810" i="1"/>
  <c r="O1810" i="1"/>
  <c r="P1810" i="1"/>
  <c r="R1810" i="1"/>
  <c r="N1811" i="1"/>
  <c r="O1811" i="1"/>
  <c r="P1811" i="1"/>
  <c r="R1811" i="1"/>
  <c r="N1812" i="1"/>
  <c r="O1812" i="1"/>
  <c r="P1812" i="1"/>
  <c r="R1812" i="1"/>
  <c r="N1813" i="1"/>
  <c r="O1813" i="1"/>
  <c r="P1813" i="1"/>
  <c r="R1813" i="1"/>
  <c r="N1814" i="1"/>
  <c r="O1814" i="1"/>
  <c r="P1814" i="1"/>
  <c r="R1814" i="1"/>
  <c r="N1815" i="1"/>
  <c r="O1815" i="1"/>
  <c r="P1815" i="1"/>
  <c r="R1815" i="1"/>
  <c r="N1816" i="1"/>
  <c r="O1816" i="1"/>
  <c r="P1816" i="1"/>
  <c r="R1816" i="1"/>
  <c r="N1817" i="1"/>
  <c r="O1817" i="1"/>
  <c r="P1817" i="1"/>
  <c r="R1817" i="1"/>
  <c r="N1818" i="1"/>
  <c r="O1818" i="1"/>
  <c r="P1818" i="1"/>
  <c r="R1818" i="1"/>
  <c r="N1819" i="1"/>
  <c r="O1819" i="1"/>
  <c r="P1819" i="1"/>
  <c r="R1819" i="1"/>
  <c r="N1820" i="1"/>
  <c r="O1820" i="1"/>
  <c r="P1820" i="1"/>
  <c r="R1820" i="1"/>
  <c r="C1" i="8"/>
  <c r="G3" i="8"/>
  <c r="F4" i="8"/>
  <c r="F5" i="8"/>
  <c r="C95" i="8"/>
  <c r="C96" i="8"/>
  <c r="C97" i="8"/>
  <c r="C98" i="8"/>
  <c r="C99" i="8"/>
  <c r="C103" i="8"/>
  <c r="C106" i="8"/>
  <c r="C107" i="8"/>
  <c r="C108" i="8"/>
  <c r="C109" i="8"/>
  <c r="C110" i="8"/>
  <c r="C135" i="8"/>
  <c r="C136" i="8"/>
  <c r="C139" i="8"/>
  <c r="C140" i="8"/>
  <c r="C143" i="8"/>
  <c r="C144" i="8"/>
  <c r="C147" i="8"/>
  <c r="C148" i="8"/>
  <c r="C152" i="8"/>
  <c r="C153" i="8"/>
  <c r="C157" i="8"/>
  <c r="C158" i="8"/>
  <c r="C162" i="8"/>
  <c r="C163" i="8"/>
  <c r="C167" i="8"/>
  <c r="C168" i="8"/>
  <c r="C172" i="8"/>
  <c r="C173" i="8"/>
  <c r="C177" i="8"/>
  <c r="C178" i="8"/>
  <c r="C182" i="8"/>
  <c r="C183" i="8"/>
  <c r="C184" i="8"/>
  <c r="C185" i="8"/>
  <c r="C189" i="8"/>
  <c r="C191" i="8"/>
  <c r="C437" i="8"/>
  <c r="C438" i="8"/>
  <c r="C439" i="8"/>
  <c r="C440" i="8"/>
  <c r="C441" i="8"/>
  <c r="C442" i="8"/>
  <c r="C456" i="8"/>
  <c r="C457" i="8"/>
  <c r="C459" i="8"/>
  <c r="C460" i="8"/>
  <c r="C461" i="8"/>
  <c r="C462" i="8"/>
  <c r="C463" i="8"/>
  <c r="C464" i="8"/>
  <c r="C465" i="8"/>
  <c r="C466" i="8"/>
  <c r="C467" i="8"/>
  <c r="C468" i="8"/>
  <c r="C469" i="8"/>
  <c r="C470" i="8"/>
  <c r="C471" i="8"/>
  <c r="C472" i="8"/>
  <c r="C473" i="8"/>
  <c r="C474" i="8"/>
  <c r="C481" i="8"/>
  <c r="C482" i="8"/>
  <c r="C483" i="8"/>
  <c r="C484" i="8"/>
  <c r="C485" i="8"/>
  <c r="C486" i="8"/>
  <c r="C487" i="8"/>
  <c r="C488" i="8"/>
  <c r="C489" i="8"/>
  <c r="C490" i="8"/>
  <c r="C496" i="8"/>
  <c r="C497" i="8"/>
  <c r="C504" i="8"/>
  <c r="C505" i="8"/>
  <c r="C506" i="8"/>
  <c r="C510" i="8"/>
  <c r="C515" i="8"/>
  <c r="C522" i="8"/>
  <c r="C523" i="8"/>
  <c r="C527" i="8"/>
  <c r="C531" i="8"/>
  <c r="C534" i="8"/>
  <c r="C539" i="8"/>
  <c r="C544" i="8"/>
  <c r="C547"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G589" i="8"/>
  <c r="C590" i="8"/>
  <c r="F590" i="8"/>
  <c r="F591"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P1240" i="1"/>
  <c r="P1239" i="1"/>
  <c r="P1238" i="1"/>
  <c r="P1237" i="1"/>
  <c r="P1236" i="1"/>
  <c r="P1235" i="1"/>
  <c r="P1234" i="1"/>
  <c r="P1233" i="1"/>
  <c r="P1232" i="1"/>
  <c r="P1231" i="1"/>
  <c r="P1230" i="1"/>
  <c r="P1229" i="1"/>
  <c r="P1228" i="1"/>
  <c r="P1227" i="1"/>
  <c r="P1226" i="1"/>
  <c r="P1046" i="1"/>
  <c r="P1045" i="1"/>
  <c r="P1044" i="1"/>
  <c r="P1043" i="1"/>
  <c r="P1042" i="1"/>
  <c r="P1041" i="1"/>
  <c r="P1040" i="1"/>
  <c r="P1038" i="1"/>
  <c r="P1037" i="1"/>
  <c r="P1036" i="1"/>
  <c r="P1035" i="1"/>
  <c r="P1034" i="1"/>
  <c r="P1033" i="1"/>
  <c r="P1032" i="1"/>
  <c r="P1031" i="1"/>
  <c r="P1030" i="1"/>
  <c r="P1029" i="1"/>
  <c r="P1028" i="1"/>
  <c r="P1027" i="1"/>
  <c r="P1026" i="1"/>
  <c r="P1025" i="1"/>
  <c r="P1024" i="1"/>
  <c r="P1022" i="1"/>
  <c r="P1021" i="1"/>
  <c r="P1020" i="1"/>
  <c r="P1019" i="1"/>
  <c r="P1018" i="1"/>
  <c r="P1017" i="1"/>
  <c r="P1016" i="1"/>
  <c r="P1015" i="1"/>
  <c r="P1014" i="1"/>
  <c r="P1013" i="1"/>
  <c r="P1012" i="1"/>
  <c r="P1011" i="1"/>
  <c r="P1010" i="1"/>
  <c r="P1009" i="1"/>
  <c r="P1008" i="1"/>
  <c r="P1006" i="1"/>
  <c r="P1005" i="1"/>
  <c r="P1004" i="1"/>
  <c r="P1003" i="1"/>
  <c r="P1002" i="1"/>
  <c r="P1001" i="1"/>
  <c r="P1000" i="1"/>
  <c r="P999" i="1"/>
  <c r="P998" i="1"/>
  <c r="P997" i="1"/>
  <c r="P996" i="1"/>
  <c r="P995" i="1"/>
  <c r="P994" i="1"/>
  <c r="P993" i="1"/>
  <c r="P992" i="1"/>
  <c r="P990" i="1"/>
  <c r="P989" i="1"/>
  <c r="P988" i="1"/>
  <c r="P987" i="1"/>
  <c r="P986" i="1"/>
  <c r="P985" i="1"/>
  <c r="P984" i="1"/>
  <c r="P983" i="1"/>
  <c r="P509" i="1"/>
  <c r="P8" i="1"/>
  <c r="P7" i="1"/>
  <c r="P6" i="1"/>
  <c r="P490" i="1"/>
  <c r="P491" i="1"/>
  <c r="P590" i="1"/>
  <c r="P946" i="1"/>
  <c r="P711" i="1"/>
  <c r="P707" i="1"/>
  <c r="P689" i="1"/>
  <c r="P846" i="1"/>
  <c r="P480" i="1"/>
  <c r="P167" i="1"/>
  <c r="P549" i="1"/>
  <c r="P588" i="1"/>
  <c r="P138" i="1"/>
  <c r="P144" i="1"/>
  <c r="P152" i="1"/>
  <c r="P128" i="1"/>
  <c r="P178" i="1"/>
  <c r="P441" i="1"/>
  <c r="P952" i="1"/>
  <c r="P834" i="1"/>
  <c r="P1244" i="1"/>
  <c r="P1260" i="1"/>
  <c r="P580" i="1"/>
  <c r="P1278" i="1"/>
  <c r="R843" i="1"/>
  <c r="R1275" i="1"/>
  <c r="P116" i="1"/>
  <c r="P198" i="1"/>
  <c r="P542" i="1"/>
  <c r="P577" i="1"/>
  <c r="P552" i="1"/>
  <c r="P519" i="1"/>
  <c r="R1299" i="1"/>
  <c r="F1565" i="1"/>
  <c r="G1565" i="1"/>
  <c r="P1261" i="1"/>
  <c r="R1281" i="1"/>
  <c r="P423" i="1"/>
  <c r="P1262" i="1"/>
  <c r="P1242" i="1"/>
  <c r="P1258" i="1"/>
  <c r="P141" i="1"/>
  <c r="R1298" i="1"/>
  <c r="P523" i="1"/>
  <c r="R944" i="1"/>
  <c r="P163" i="1"/>
  <c r="R919" i="1"/>
  <c r="P559" i="1"/>
  <c r="P574" i="1"/>
  <c r="R922" i="1"/>
  <c r="R940" i="1"/>
  <c r="P954" i="1"/>
  <c r="P565" i="1"/>
  <c r="P713" i="1"/>
  <c r="P840" i="1"/>
  <c r="G590" i="8"/>
  <c r="P531" i="1"/>
  <c r="P535" i="1"/>
  <c r="P435" i="1"/>
  <c r="R1245" i="1"/>
  <c r="R967" i="1"/>
  <c r="P1304" i="1"/>
  <c r="P560" i="1"/>
  <c r="P1267" i="1"/>
  <c r="P199" i="1"/>
  <c r="P991" i="1"/>
  <c r="R991" i="1"/>
  <c r="P507" i="1"/>
  <c r="P463" i="1"/>
  <c r="P115" i="1"/>
  <c r="G4" i="8"/>
  <c r="P1023" i="1"/>
  <c r="R1023" i="1"/>
  <c r="P1007" i="1"/>
  <c r="R1007" i="1"/>
  <c r="P500" i="1"/>
  <c r="P1039" i="1"/>
  <c r="R1039" i="1"/>
  <c r="P555" i="1"/>
  <c r="P161" i="1"/>
  <c r="P4" i="1"/>
  <c r="P1220" i="1"/>
  <c r="R1220" i="1"/>
  <c r="P1212" i="1"/>
  <c r="R1212" i="1"/>
  <c r="P1204" i="1"/>
  <c r="R1204" i="1"/>
  <c r="P1196" i="1"/>
  <c r="R1196" i="1"/>
  <c r="P1188" i="1"/>
  <c r="R1188" i="1"/>
  <c r="P1180" i="1"/>
  <c r="R1180" i="1"/>
  <c r="P1172" i="1"/>
  <c r="R1172" i="1"/>
  <c r="P1164" i="1"/>
  <c r="R1164" i="1"/>
  <c r="P1156" i="1"/>
  <c r="R1156" i="1"/>
  <c r="P1148" i="1"/>
  <c r="R1148" i="1"/>
  <c r="P1140" i="1"/>
  <c r="R1140" i="1"/>
  <c r="P1132" i="1"/>
  <c r="R1132" i="1"/>
  <c r="P1124" i="1"/>
  <c r="R1124" i="1"/>
  <c r="P1116" i="1"/>
  <c r="R1116" i="1"/>
  <c r="P1108" i="1"/>
  <c r="R1108" i="1"/>
  <c r="P1100" i="1"/>
  <c r="R1100" i="1"/>
  <c r="P1092" i="1"/>
  <c r="R1092" i="1"/>
  <c r="P1084" i="1"/>
  <c r="R1084" i="1"/>
  <c r="P1076" i="1"/>
  <c r="R1076" i="1"/>
  <c r="P1068" i="1"/>
  <c r="R1068" i="1"/>
  <c r="P1060" i="1"/>
  <c r="R1060" i="1"/>
  <c r="P1052" i="1"/>
  <c r="R1052" i="1"/>
  <c r="G984" i="1"/>
  <c r="P960" i="1"/>
  <c r="P481" i="1"/>
  <c r="P478" i="1"/>
  <c r="P470" i="1"/>
  <c r="R1225" i="1"/>
  <c r="P1225" i="1"/>
  <c r="P831" i="1"/>
  <c r="P504" i="1"/>
  <c r="P467" i="1"/>
  <c r="P1224" i="1"/>
  <c r="R1224" i="1"/>
  <c r="P1216" i="1"/>
  <c r="R1216" i="1"/>
  <c r="P1208" i="1"/>
  <c r="R1208" i="1"/>
  <c r="P1200" i="1"/>
  <c r="R1200" i="1"/>
  <c r="P1192" i="1"/>
  <c r="R1192" i="1"/>
  <c r="P1184" i="1"/>
  <c r="R1184" i="1"/>
  <c r="P1176" i="1"/>
  <c r="R1176" i="1"/>
  <c r="P1168" i="1"/>
  <c r="R1168" i="1"/>
  <c r="P1160" i="1"/>
  <c r="R1160" i="1"/>
  <c r="P1152" i="1"/>
  <c r="R1152" i="1"/>
  <c r="P1144" i="1"/>
  <c r="R1144" i="1"/>
  <c r="P1136" i="1"/>
  <c r="R1136" i="1"/>
  <c r="P1128" i="1"/>
  <c r="R1128" i="1"/>
  <c r="P1120" i="1"/>
  <c r="R1120" i="1"/>
  <c r="P1112" i="1"/>
  <c r="R1112" i="1"/>
  <c r="P1104" i="1"/>
  <c r="R1104" i="1"/>
  <c r="P1096" i="1"/>
  <c r="R1096" i="1"/>
  <c r="P1088" i="1"/>
  <c r="R1088" i="1"/>
  <c r="P1080" i="1"/>
  <c r="R1080" i="1"/>
  <c r="P1072" i="1"/>
  <c r="R1072" i="1"/>
  <c r="P1064" i="1"/>
  <c r="R1064" i="1"/>
  <c r="P1056" i="1"/>
  <c r="R1056" i="1"/>
  <c r="P485" i="1"/>
  <c r="P474" i="1"/>
  <c r="P492" i="1"/>
  <c r="P449" i="1"/>
  <c r="R1221" i="1"/>
  <c r="R1217" i="1"/>
  <c r="R1213" i="1"/>
  <c r="R1209" i="1"/>
  <c r="R1205" i="1"/>
  <c r="R1201" i="1"/>
  <c r="R1197" i="1"/>
  <c r="R1193" i="1"/>
  <c r="R1189" i="1"/>
  <c r="R1185" i="1"/>
  <c r="R1181" i="1"/>
  <c r="R1177" i="1"/>
  <c r="R1173" i="1"/>
  <c r="R1169" i="1"/>
  <c r="R1165" i="1"/>
  <c r="R1161" i="1"/>
  <c r="R1157" i="1"/>
  <c r="R1153" i="1"/>
  <c r="R1149" i="1"/>
  <c r="R1145" i="1"/>
  <c r="R1141" i="1"/>
  <c r="R1137" i="1"/>
  <c r="R1133" i="1"/>
  <c r="R1129" i="1"/>
  <c r="R1125" i="1"/>
  <c r="R1121" i="1"/>
  <c r="R1117" i="1"/>
  <c r="R1113" i="1"/>
  <c r="R1109" i="1"/>
  <c r="R1105" i="1"/>
  <c r="R1101" i="1"/>
  <c r="R1097" i="1"/>
  <c r="R1093" i="1"/>
  <c r="R1089" i="1"/>
  <c r="R1085" i="1"/>
  <c r="R1081" i="1"/>
  <c r="R1077" i="1"/>
  <c r="R1073" i="1"/>
  <c r="R1069" i="1"/>
  <c r="R1065" i="1"/>
  <c r="R1061" i="1"/>
  <c r="R1057" i="1"/>
  <c r="R1053" i="1"/>
  <c r="P505" i="1"/>
  <c r="P501" i="1"/>
  <c r="P493" i="1"/>
  <c r="P486" i="1"/>
  <c r="P482" i="1"/>
  <c r="P475" i="1"/>
  <c r="P471" i="1"/>
  <c r="P464" i="1"/>
  <c r="P126" i="1"/>
  <c r="P928" i="1"/>
  <c r="P553" i="1"/>
  <c r="P468" i="1"/>
  <c r="R1301" i="1"/>
  <c r="P169" i="1"/>
  <c r="R1293" i="1"/>
  <c r="R976" i="1"/>
  <c r="P848" i="1"/>
  <c r="P823" i="1"/>
  <c r="P712" i="1"/>
  <c r="P515" i="1"/>
  <c r="P1280" i="1"/>
  <c r="R1280" i="1"/>
  <c r="R964" i="1"/>
  <c r="R926" i="1"/>
  <c r="P830" i="1"/>
  <c r="P716" i="1"/>
  <c r="P597" i="1"/>
  <c r="P581" i="1"/>
  <c r="P575" i="1"/>
  <c r="P445" i="1"/>
  <c r="P931" i="1"/>
  <c r="P706" i="1"/>
  <c r="R1255" i="1"/>
  <c r="P562" i="1"/>
  <c r="P548" i="1"/>
  <c r="P127" i="1"/>
  <c r="R941" i="1"/>
  <c r="P941" i="1"/>
  <c r="P521" i="1"/>
  <c r="P429" i="1"/>
  <c r="R943" i="1"/>
  <c r="P943" i="1"/>
  <c r="P424" i="1"/>
  <c r="P184" i="1"/>
  <c r="R1288" i="1"/>
  <c r="R1265" i="1"/>
  <c r="P1265" i="1"/>
  <c r="P930" i="1"/>
  <c r="P175" i="1"/>
  <c r="P1254" i="1"/>
  <c r="P589" i="1"/>
  <c r="P937" i="1"/>
  <c r="P1252" i="1"/>
  <c r="P927" i="1"/>
  <c r="P925" i="1"/>
  <c r="R925" i="1"/>
  <c r="P923" i="1"/>
  <c r="R923" i="1"/>
  <c r="P921" i="1"/>
  <c r="R921" i="1"/>
  <c r="P585" i="1"/>
  <c r="P571" i="1"/>
  <c r="P569" i="1"/>
  <c r="R1271" i="1"/>
  <c r="P657" i="1"/>
  <c r="P596" i="1"/>
  <c r="P538" i="1"/>
  <c r="P536" i="1"/>
  <c r="P532" i="1"/>
  <c r="P530" i="1"/>
  <c r="P432" i="1"/>
  <c r="P181" i="1"/>
  <c r="P172" i="1"/>
  <c r="R844" i="1"/>
  <c r="P833" i="1"/>
  <c r="R833" i="1"/>
  <c r="R829" i="1"/>
  <c r="P829" i="1"/>
  <c r="R827" i="1"/>
  <c r="P827" i="1"/>
  <c r="P164" i="1"/>
  <c r="P710" i="1"/>
  <c r="P708" i="1"/>
  <c r="P543" i="1"/>
  <c r="P168" i="1"/>
  <c r="P151" i="1"/>
  <c r="G5" i="1"/>
  <c r="T23" i="10"/>
  <c r="U23" i="10"/>
  <c r="J15" i="10"/>
  <c r="Z23" i="10"/>
  <c r="AA23" i="10"/>
  <c r="N15" i="10"/>
  <c r="D15" i="10"/>
  <c r="E15" i="10"/>
  <c r="F23" i="10"/>
  <c r="G23" i="10"/>
  <c r="AH31" i="10"/>
  <c r="AI31" i="10"/>
  <c r="B31" i="10"/>
  <c r="C31" i="10"/>
  <c r="P31" i="10"/>
  <c r="Q31" i="10"/>
  <c r="B23" i="10"/>
  <c r="C23" i="10"/>
  <c r="P23" i="10"/>
  <c r="Q23" i="10"/>
  <c r="AH23" i="10"/>
  <c r="AI23" i="10"/>
  <c r="V23" i="10"/>
  <c r="W23" i="10"/>
  <c r="AB23" i="10"/>
  <c r="AC23" i="10"/>
  <c r="AB34" i="10"/>
  <c r="AC34" i="10"/>
  <c r="V34" i="10"/>
  <c r="W34" i="10"/>
  <c r="V22" i="10"/>
  <c r="W22" i="10"/>
  <c r="AB22" i="10"/>
  <c r="AC22" i="10"/>
  <c r="B22" i="10"/>
  <c r="C22" i="10"/>
  <c r="AH22" i="10"/>
  <c r="AI22" i="10"/>
  <c r="P22" i="10"/>
  <c r="Q22" i="10"/>
  <c r="B26" i="10"/>
  <c r="C26" i="10"/>
  <c r="V26" i="10"/>
  <c r="W26" i="10"/>
  <c r="AB26" i="10"/>
  <c r="AC26" i="10"/>
  <c r="P26" i="10"/>
  <c r="Q26" i="10"/>
  <c r="AH26" i="10"/>
  <c r="AI26" i="10"/>
  <c r="B21" i="10"/>
  <c r="C21" i="10"/>
  <c r="B25" i="10"/>
  <c r="AB25" i="10"/>
  <c r="V25" i="10"/>
  <c r="P25" i="10"/>
  <c r="Q25" i="10"/>
  <c r="AH25" i="10"/>
  <c r="AH38" i="10"/>
  <c r="AI38" i="10"/>
  <c r="AB29" i="10"/>
  <c r="AC29" i="10"/>
  <c r="V29" i="10"/>
  <c r="W29" i="10"/>
  <c r="P29" i="10"/>
  <c r="Q29" i="10"/>
  <c r="AH29" i="10"/>
  <c r="AI29" i="10"/>
  <c r="B29" i="10"/>
  <c r="C29" i="10"/>
  <c r="B28" i="10"/>
  <c r="C28" i="10"/>
  <c r="AH28" i="10"/>
  <c r="AI28" i="10"/>
  <c r="P28" i="10"/>
  <c r="Q28" i="10"/>
  <c r="AB28" i="10"/>
  <c r="AC28" i="10"/>
  <c r="V28" i="10"/>
  <c r="W28" i="10"/>
  <c r="V36" i="10"/>
  <c r="W36" i="10"/>
  <c r="AB36" i="10"/>
  <c r="AC36" i="10"/>
  <c r="P36" i="10"/>
  <c r="Q36" i="10"/>
  <c r="AH36" i="10"/>
  <c r="AI36" i="10"/>
  <c r="B36" i="10"/>
  <c r="C36" i="10"/>
  <c r="B32" i="10"/>
  <c r="C32" i="10"/>
  <c r="V32" i="10"/>
  <c r="W32" i="10"/>
  <c r="AB32" i="10"/>
  <c r="AC32" i="10"/>
  <c r="P32" i="10"/>
  <c r="Q32" i="10"/>
  <c r="AH32" i="10"/>
  <c r="AI32" i="10"/>
  <c r="V33" i="10"/>
  <c r="W33" i="10"/>
  <c r="AB33" i="10"/>
  <c r="AC33" i="10"/>
  <c r="P33" i="10"/>
  <c r="Q33" i="10"/>
  <c r="AH33" i="10"/>
  <c r="AI33" i="10"/>
  <c r="B33" i="10"/>
  <c r="C33" i="10"/>
  <c r="B19" i="10"/>
  <c r="P19" i="10"/>
  <c r="AB19" i="10"/>
  <c r="AB24" i="10"/>
  <c r="AC24" i="10"/>
  <c r="AC19" i="10"/>
  <c r="V19" i="10"/>
  <c r="W19" i="10"/>
  <c r="AH19" i="10"/>
  <c r="P34" i="10"/>
  <c r="Q34" i="10"/>
  <c r="AH34" i="10"/>
  <c r="AI34" i="10"/>
  <c r="B34" i="10"/>
  <c r="C34" i="10"/>
  <c r="P35" i="10"/>
  <c r="Q35" i="10"/>
  <c r="B35" i="10"/>
  <c r="C35" i="10"/>
  <c r="AB35" i="10"/>
  <c r="AC35" i="10"/>
  <c r="V35" i="10"/>
  <c r="W35" i="10"/>
  <c r="AH35" i="10"/>
  <c r="AI35" i="10"/>
  <c r="AB27" i="10"/>
  <c r="AC27" i="10"/>
  <c r="V27" i="10"/>
  <c r="W27" i="10"/>
  <c r="B27" i="10"/>
  <c r="C27" i="10"/>
  <c r="AH27" i="10"/>
  <c r="AI27" i="10"/>
  <c r="P21" i="10"/>
  <c r="Q21" i="10"/>
  <c r="AH21" i="10"/>
  <c r="AI21" i="10"/>
  <c r="V21" i="10"/>
  <c r="W21" i="10"/>
  <c r="AB21" i="10"/>
  <c r="AC21" i="10"/>
  <c r="P30" i="10"/>
  <c r="Q30" i="10"/>
  <c r="B30" i="10"/>
  <c r="C30" i="10"/>
  <c r="V30" i="10"/>
  <c r="W30" i="10"/>
  <c r="AB30" i="10"/>
  <c r="AC30" i="10"/>
  <c r="AH30" i="10"/>
  <c r="AI30" i="10"/>
  <c r="AB20" i="10"/>
  <c r="AC20" i="10"/>
  <c r="V20" i="10"/>
  <c r="W20" i="10"/>
  <c r="P20" i="10"/>
  <c r="Q20" i="10"/>
  <c r="AH20" i="10"/>
  <c r="AI20" i="10"/>
  <c r="B20" i="10"/>
  <c r="C20" i="10"/>
  <c r="P1279" i="1"/>
  <c r="R1279" i="1"/>
  <c r="P1259" i="1"/>
  <c r="R1259" i="1"/>
  <c r="P965" i="1"/>
  <c r="R965" i="1"/>
  <c r="R945" i="1"/>
  <c r="P945" i="1"/>
  <c r="R933" i="1"/>
  <c r="P933" i="1"/>
  <c r="P851" i="1"/>
  <c r="P839" i="1"/>
  <c r="R839" i="1"/>
  <c r="P1300" i="1"/>
  <c r="R1300" i="1"/>
  <c r="R1272" i="1"/>
  <c r="R956" i="1"/>
  <c r="P948" i="1"/>
  <c r="R936" i="1"/>
  <c r="R832" i="1"/>
  <c r="P832" i="1"/>
  <c r="R1294" i="1"/>
  <c r="R1276" i="1"/>
  <c r="P1266" i="1"/>
  <c r="R1266" i="1"/>
  <c r="R972" i="1"/>
  <c r="R962" i="1"/>
  <c r="R942" i="1"/>
  <c r="P942" i="1"/>
  <c r="P924" i="1"/>
  <c r="R924" i="1"/>
  <c r="R1289" i="1"/>
  <c r="P1287" i="1"/>
  <c r="P1253" i="1"/>
  <c r="P1241" i="1"/>
  <c r="P969" i="1"/>
  <c r="R939" i="1"/>
  <c r="P939" i="1"/>
  <c r="R821" i="1"/>
  <c r="A19" i="2"/>
  <c r="A18" i="13"/>
  <c r="A18" i="14"/>
  <c r="A18" i="12"/>
  <c r="C19" i="10"/>
  <c r="B24" i="10"/>
  <c r="C24" i="10"/>
  <c r="W25" i="10"/>
  <c r="V38" i="10"/>
  <c r="W38" i="10"/>
  <c r="A17" i="14"/>
  <c r="Y309" i="2"/>
  <c r="N310" i="12"/>
  <c r="BI341" i="2"/>
  <c r="S342" i="12"/>
  <c r="AW341" i="2"/>
  <c r="Q342" i="12"/>
  <c r="AK341" i="2"/>
  <c r="AE341" i="2"/>
  <c r="O342" i="12"/>
  <c r="AQ341" i="2"/>
  <c r="P342" i="12"/>
  <c r="S341" i="2"/>
  <c r="M342" i="12"/>
  <c r="Y341" i="2"/>
  <c r="N342" i="12"/>
  <c r="Y338" i="2"/>
  <c r="N339" i="12"/>
  <c r="BC338" i="2"/>
  <c r="R339" i="12"/>
  <c r="BI325" i="2"/>
  <c r="S326" i="12"/>
  <c r="AW325" i="2"/>
  <c r="Q326" i="12"/>
  <c r="AK325" i="2"/>
  <c r="AE325" i="2"/>
  <c r="O326" i="12"/>
  <c r="AQ325" i="2"/>
  <c r="P326" i="12"/>
  <c r="S325" i="2"/>
  <c r="M326" i="12"/>
  <c r="BC325" i="2"/>
  <c r="R326" i="12"/>
  <c r="BC322" i="2"/>
  <c r="R323" i="12"/>
  <c r="Y322" i="2"/>
  <c r="N323" i="12"/>
  <c r="BI309" i="2"/>
  <c r="S310" i="12"/>
  <c r="AW309" i="2"/>
  <c r="Q310" i="12"/>
  <c r="AK309" i="2"/>
  <c r="AE309" i="2"/>
  <c r="O310" i="12"/>
  <c r="AQ309" i="2"/>
  <c r="P310" i="12"/>
  <c r="S309" i="2"/>
  <c r="M310" i="12"/>
  <c r="Y306" i="2"/>
  <c r="N307" i="12"/>
  <c r="AW306" i="2"/>
  <c r="Q307" i="12"/>
  <c r="BI293" i="2"/>
  <c r="S294" i="12"/>
  <c r="AW293" i="2"/>
  <c r="Q294" i="12"/>
  <c r="AK293" i="2"/>
  <c r="AE293" i="2"/>
  <c r="O294" i="12"/>
  <c r="AQ293" i="2"/>
  <c r="P294" i="12"/>
  <c r="BC293" i="2"/>
  <c r="R294" i="12"/>
  <c r="S293" i="2"/>
  <c r="M294" i="12"/>
  <c r="Y293" i="2"/>
  <c r="N294" i="12"/>
  <c r="Y290" i="2"/>
  <c r="N291" i="12"/>
  <c r="AW290" i="2"/>
  <c r="Q291" i="12"/>
  <c r="BI277" i="2"/>
  <c r="S278" i="12"/>
  <c r="AW277" i="2"/>
  <c r="Q278" i="12"/>
  <c r="BC277" i="2"/>
  <c r="R278" i="12"/>
  <c r="AK277" i="2"/>
  <c r="AQ277" i="2"/>
  <c r="P278" i="12"/>
  <c r="AE277" i="2"/>
  <c r="O278" i="12"/>
  <c r="BI264" i="2"/>
  <c r="S265" i="12"/>
  <c r="AE264" i="2"/>
  <c r="O265" i="12"/>
  <c r="AK264" i="2"/>
  <c r="BI241" i="2"/>
  <c r="S242" i="12"/>
  <c r="BC241" i="2"/>
  <c r="R242" i="12"/>
  <c r="Y241" i="2"/>
  <c r="N242" i="12"/>
  <c r="S241" i="2"/>
  <c r="M242" i="12"/>
  <c r="AK241" i="2"/>
  <c r="AW241" i="2"/>
  <c r="Q242" i="12"/>
  <c r="AE241" i="2"/>
  <c r="O242" i="12"/>
  <c r="AQ241" i="2"/>
  <c r="P242" i="12"/>
  <c r="BI223" i="2"/>
  <c r="S224" i="12"/>
  <c r="BC223" i="2"/>
  <c r="R224" i="12"/>
  <c r="Y223" i="2"/>
  <c r="N224" i="12"/>
  <c r="AW223" i="2"/>
  <c r="Q224" i="12"/>
  <c r="AE223" i="2"/>
  <c r="O224" i="12"/>
  <c r="AK223" i="2"/>
  <c r="AQ223" i="2"/>
  <c r="P224" i="12"/>
  <c r="S223" i="2"/>
  <c r="M224" i="12"/>
  <c r="S220" i="2"/>
  <c r="M221" i="12"/>
  <c r="AQ220" i="2"/>
  <c r="P221" i="12"/>
  <c r="AW220" i="2"/>
  <c r="Q221" i="12"/>
  <c r="AE220" i="2"/>
  <c r="O221" i="12"/>
  <c r="Y165" i="2"/>
  <c r="N166" i="12"/>
  <c r="S165" i="2"/>
  <c r="M166" i="12"/>
  <c r="AQ165" i="2"/>
  <c r="P166" i="12"/>
  <c r="BI165" i="2"/>
  <c r="S166" i="12"/>
  <c r="AE165" i="2"/>
  <c r="O166" i="12"/>
  <c r="BC165" i="2"/>
  <c r="R166" i="12"/>
  <c r="AK165" i="2"/>
  <c r="BI156" i="2"/>
  <c r="S157" i="12"/>
  <c r="BC156" i="2"/>
  <c r="R157" i="12"/>
  <c r="AW156" i="2"/>
  <c r="Q157" i="12"/>
  <c r="BI148" i="2"/>
  <c r="S149" i="12"/>
  <c r="AW148" i="2"/>
  <c r="Q149" i="12"/>
  <c r="AK148" i="2"/>
  <c r="S148" i="2"/>
  <c r="M149" i="12"/>
  <c r="AQ148" i="2"/>
  <c r="P149" i="12"/>
  <c r="BC148" i="2"/>
  <c r="R149" i="12"/>
  <c r="AE148" i="2"/>
  <c r="O149" i="12"/>
  <c r="Y148" i="2"/>
  <c r="N149" i="12"/>
  <c r="BI125" i="2"/>
  <c r="S126" i="12"/>
  <c r="AK125" i="2"/>
  <c r="AQ125" i="2"/>
  <c r="P126" i="12"/>
  <c r="AE125" i="2"/>
  <c r="O126" i="12"/>
  <c r="AW125" i="2"/>
  <c r="Q126" i="12"/>
  <c r="S125" i="2"/>
  <c r="M126" i="12"/>
  <c r="BI122" i="2"/>
  <c r="S123" i="12"/>
  <c r="AW122" i="2"/>
  <c r="Q123" i="12"/>
  <c r="AK122" i="2"/>
  <c r="AQ122" i="2"/>
  <c r="P123" i="12"/>
  <c r="AE122" i="2"/>
  <c r="O123" i="12"/>
  <c r="S122" i="2"/>
  <c r="M123" i="12"/>
  <c r="BC122" i="2"/>
  <c r="R123" i="12"/>
  <c r="Y122" i="2"/>
  <c r="N123" i="12"/>
  <c r="BI109" i="2"/>
  <c r="S110" i="12"/>
  <c r="BC109" i="2"/>
  <c r="R110" i="12"/>
  <c r="AK109" i="2"/>
  <c r="AQ109" i="2"/>
  <c r="P110" i="12"/>
  <c r="AE109" i="2"/>
  <c r="O110" i="12"/>
  <c r="AW109" i="2"/>
  <c r="Q110" i="12"/>
  <c r="Y109" i="2"/>
  <c r="N110" i="12"/>
  <c r="S109" i="2"/>
  <c r="M110" i="12"/>
  <c r="BI82" i="2"/>
  <c r="S83" i="12"/>
  <c r="AW82" i="2"/>
  <c r="Q83" i="12"/>
  <c r="Y82" i="2"/>
  <c r="N83" i="12"/>
  <c r="S82" i="2"/>
  <c r="M83" i="12"/>
  <c r="AE82" i="2"/>
  <c r="O83" i="12"/>
  <c r="AQ82" i="2"/>
  <c r="P83" i="12"/>
  <c r="AK82" i="2"/>
  <c r="BI79" i="2"/>
  <c r="S80" i="12"/>
  <c r="AK79" i="2"/>
  <c r="AE79" i="2"/>
  <c r="O80" i="12"/>
  <c r="AQ79" i="2"/>
  <c r="P80" i="12"/>
  <c r="AW79" i="2"/>
  <c r="Q80" i="12"/>
  <c r="S79" i="2"/>
  <c r="M80" i="12"/>
  <c r="Y79" i="2"/>
  <c r="N80" i="12"/>
  <c r="BC79" i="2"/>
  <c r="R80" i="12"/>
  <c r="BI66" i="2"/>
  <c r="S67" i="12"/>
  <c r="AE66" i="2"/>
  <c r="O67" i="12"/>
  <c r="S66" i="2"/>
  <c r="M67" i="12"/>
  <c r="AW66" i="2"/>
  <c r="Q67" i="12"/>
  <c r="Y66" i="2"/>
  <c r="N67" i="12"/>
  <c r="AQ66" i="2"/>
  <c r="P67" i="12"/>
  <c r="BC66" i="2"/>
  <c r="R67" i="12"/>
  <c r="BI39" i="2"/>
  <c r="S40" i="12"/>
  <c r="AQ39" i="2"/>
  <c r="P40" i="12"/>
  <c r="AK270" i="2"/>
  <c r="AE270" i="2"/>
  <c r="O271" i="12"/>
  <c r="AE257" i="2"/>
  <c r="O258" i="12"/>
  <c r="AK257" i="2"/>
  <c r="AE252" i="2"/>
  <c r="O253" i="12"/>
  <c r="AK252" i="2"/>
  <c r="BI349" i="2"/>
  <c r="S350" i="12"/>
  <c r="AK349" i="2"/>
  <c r="AE349" i="2"/>
  <c r="O350" i="12"/>
  <c r="Y349" i="2"/>
  <c r="N350" i="12"/>
  <c r="AQ349" i="2"/>
  <c r="P350" i="12"/>
  <c r="AW346" i="2"/>
  <c r="Q347" i="12"/>
  <c r="BC346" i="2"/>
  <c r="R347" i="12"/>
  <c r="BI333" i="2"/>
  <c r="S334" i="12"/>
  <c r="Y333" i="2"/>
  <c r="N334" i="12"/>
  <c r="AK333" i="2"/>
  <c r="AE333" i="2"/>
  <c r="O334" i="12"/>
  <c r="AQ333" i="2"/>
  <c r="P334" i="12"/>
  <c r="BC330" i="2"/>
  <c r="R331" i="12"/>
  <c r="AW330" i="2"/>
  <c r="Q331" i="12"/>
  <c r="BI317" i="2"/>
  <c r="S318" i="12"/>
  <c r="AK317" i="2"/>
  <c r="AE317" i="2"/>
  <c r="O318" i="12"/>
  <c r="Y317" i="2"/>
  <c r="N318" i="12"/>
  <c r="AQ317" i="2"/>
  <c r="P318" i="12"/>
  <c r="AW314" i="2"/>
  <c r="Q315" i="12"/>
  <c r="BC314" i="2"/>
  <c r="R315" i="12"/>
  <c r="BI301" i="2"/>
  <c r="S302" i="12"/>
  <c r="BC301" i="2"/>
  <c r="R302" i="12"/>
  <c r="Y301" i="2"/>
  <c r="N302" i="12"/>
  <c r="AK301" i="2"/>
  <c r="AE301" i="2"/>
  <c r="O302" i="12"/>
  <c r="AQ301" i="2"/>
  <c r="P302" i="12"/>
  <c r="BI285" i="2"/>
  <c r="S286" i="12"/>
  <c r="AW285" i="2"/>
  <c r="Q286" i="12"/>
  <c r="AK285" i="2"/>
  <c r="AE285" i="2"/>
  <c r="O286" i="12"/>
  <c r="AQ285" i="2"/>
  <c r="P286" i="12"/>
  <c r="BI249" i="2"/>
  <c r="S250" i="12"/>
  <c r="AQ249" i="2"/>
  <c r="P250" i="12"/>
  <c r="BI231" i="2"/>
  <c r="S232" i="12"/>
  <c r="Y231" i="2"/>
  <c r="N232" i="12"/>
  <c r="S228" i="2"/>
  <c r="M229" i="12"/>
  <c r="AQ228" i="2"/>
  <c r="P229" i="12"/>
  <c r="AW228" i="2"/>
  <c r="Q229" i="12"/>
  <c r="AE228" i="2"/>
  <c r="O229" i="12"/>
  <c r="BI204" i="2"/>
  <c r="S205" i="12"/>
  <c r="Y204" i="2"/>
  <c r="N205" i="12"/>
  <c r="AW199" i="2"/>
  <c r="Q200" i="12"/>
  <c r="AE199" i="2"/>
  <c r="O200" i="12"/>
  <c r="AQ199" i="2"/>
  <c r="P200" i="12"/>
  <c r="AW186" i="2"/>
  <c r="Q187" i="12"/>
  <c r="AE186" i="2"/>
  <c r="O187" i="12"/>
  <c r="BI186" i="2"/>
  <c r="S187" i="12"/>
  <c r="S186" i="2"/>
  <c r="M187" i="12"/>
  <c r="S178" i="2"/>
  <c r="M179" i="12"/>
  <c r="AQ178" i="2"/>
  <c r="P179" i="12"/>
  <c r="AW178" i="2"/>
  <c r="Q179" i="12"/>
  <c r="AE178" i="2"/>
  <c r="O179" i="12"/>
  <c r="BI138" i="2"/>
  <c r="S139" i="12"/>
  <c r="AK138" i="2"/>
  <c r="S138" i="2"/>
  <c r="M139" i="12"/>
  <c r="AQ138" i="2"/>
  <c r="P139" i="12"/>
  <c r="Y138" i="2"/>
  <c r="N139" i="12"/>
  <c r="BI130" i="2"/>
  <c r="S131" i="12"/>
  <c r="AW130" i="2"/>
  <c r="Q131" i="12"/>
  <c r="Y130" i="2"/>
  <c r="N131" i="12"/>
  <c r="AK130" i="2"/>
  <c r="AE130" i="2"/>
  <c r="O131" i="12"/>
  <c r="AQ130" i="2"/>
  <c r="P131" i="12"/>
  <c r="BI117" i="2"/>
  <c r="S118" i="12"/>
  <c r="BC117" i="2"/>
  <c r="R118" i="12"/>
  <c r="AK117" i="2"/>
  <c r="Y117" i="2"/>
  <c r="N118" i="12"/>
  <c r="AQ117" i="2"/>
  <c r="P118" i="12"/>
  <c r="S117" i="2"/>
  <c r="M118" i="12"/>
  <c r="BI114" i="2"/>
  <c r="S115" i="12"/>
  <c r="AW114" i="2"/>
  <c r="Q115" i="12"/>
  <c r="BC114" i="2"/>
  <c r="R115" i="12"/>
  <c r="AK114" i="2"/>
  <c r="AE114" i="2"/>
  <c r="O115" i="12"/>
  <c r="Y114" i="2"/>
  <c r="N115" i="12"/>
  <c r="AQ114" i="2"/>
  <c r="P115" i="12"/>
  <c r="BI74" i="2"/>
  <c r="S75" i="12"/>
  <c r="AK74" i="2"/>
  <c r="AE74" i="2"/>
  <c r="O75" i="12"/>
  <c r="AQ74" i="2"/>
  <c r="P75" i="12"/>
  <c r="AW74" i="2"/>
  <c r="Q75" i="12"/>
  <c r="S74" i="2"/>
  <c r="M75" i="12"/>
  <c r="BI71" i="2"/>
  <c r="S72" i="12"/>
  <c r="AW71" i="2"/>
  <c r="Q72" i="12"/>
  <c r="S71" i="2"/>
  <c r="M72" i="12"/>
  <c r="AE71" i="2"/>
  <c r="O72" i="12"/>
  <c r="Y71" i="2"/>
  <c r="N72" i="12"/>
  <c r="BI52" i="2"/>
  <c r="S53" i="12"/>
  <c r="AK52" i="2"/>
  <c r="S52" i="2"/>
  <c r="M53" i="12"/>
  <c r="Y52" i="2"/>
  <c r="N53" i="12"/>
  <c r="A30" i="13"/>
  <c r="AJ308" i="3"/>
  <c r="T308" i="3"/>
  <c r="A14" i="12"/>
  <c r="A12" i="14"/>
  <c r="A14" i="14"/>
  <c r="A16" i="14"/>
  <c r="A16" i="13"/>
  <c r="A14" i="13"/>
  <c r="A12" i="13"/>
  <c r="E334" i="3"/>
  <c r="AQ113" i="2"/>
  <c r="P114" i="12"/>
  <c r="S297" i="2"/>
  <c r="M298" i="12"/>
  <c r="AE227" i="2"/>
  <c r="O228" i="12"/>
  <c r="AK345" i="2"/>
  <c r="AE345" i="2"/>
  <c r="O346" i="12"/>
  <c r="AQ345" i="2"/>
  <c r="P346" i="12"/>
  <c r="BI345" i="2"/>
  <c r="S346" i="12"/>
  <c r="Y345" i="2"/>
  <c r="N346" i="12"/>
  <c r="Y342" i="2"/>
  <c r="N343" i="12"/>
  <c r="BC342" i="2"/>
  <c r="R343" i="12"/>
  <c r="AK329" i="2"/>
  <c r="AE329" i="2"/>
  <c r="O330" i="12"/>
  <c r="Y329" i="2"/>
  <c r="N330" i="12"/>
  <c r="AQ329" i="2"/>
  <c r="P330" i="12"/>
  <c r="BI329" i="2"/>
  <c r="S330" i="12"/>
  <c r="BC326" i="2"/>
  <c r="R327" i="12"/>
  <c r="Y326" i="2"/>
  <c r="N327" i="12"/>
  <c r="AK313" i="2"/>
  <c r="AE313" i="2"/>
  <c r="O314" i="12"/>
  <c r="AQ313" i="2"/>
  <c r="P314" i="12"/>
  <c r="BI313" i="2"/>
  <c r="S314" i="12"/>
  <c r="Y313" i="2"/>
  <c r="N314" i="12"/>
  <c r="Y310" i="2"/>
  <c r="N311" i="12"/>
  <c r="BC310" i="2"/>
  <c r="R311" i="12"/>
  <c r="AK297" i="2"/>
  <c r="AE297" i="2"/>
  <c r="O298" i="12"/>
  <c r="Y297" i="2"/>
  <c r="N298" i="12"/>
  <c r="AQ297" i="2"/>
  <c r="P298" i="12"/>
  <c r="BI297" i="2"/>
  <c r="S298" i="12"/>
  <c r="BC297" i="2"/>
  <c r="R298" i="12"/>
  <c r="BC294" i="2"/>
  <c r="R295" i="12"/>
  <c r="Y294" i="2"/>
  <c r="N295" i="12"/>
  <c r="BC281" i="2"/>
  <c r="R282" i="12"/>
  <c r="BI281" i="2"/>
  <c r="S282" i="12"/>
  <c r="AW281" i="2"/>
  <c r="Q282" i="12"/>
  <c r="AK281" i="2"/>
  <c r="AE281" i="2"/>
  <c r="O282" i="12"/>
  <c r="AQ281" i="2"/>
  <c r="P282" i="12"/>
  <c r="AK278" i="2"/>
  <c r="AE278" i="2"/>
  <c r="O279" i="12"/>
  <c r="S278" i="2"/>
  <c r="M279" i="12"/>
  <c r="AQ278" i="2"/>
  <c r="P279" i="12"/>
  <c r="AW245" i="2"/>
  <c r="Q246" i="12"/>
  <c r="AE245" i="2"/>
  <c r="O246" i="12"/>
  <c r="Y245" i="2"/>
  <c r="N246" i="12"/>
  <c r="BI245" i="2"/>
  <c r="S246" i="12"/>
  <c r="BC245" i="2"/>
  <c r="R246" i="12"/>
  <c r="S242" i="2"/>
  <c r="M243" i="12"/>
  <c r="AQ242" i="2"/>
  <c r="P243" i="12"/>
  <c r="AW242" i="2"/>
  <c r="Q243" i="12"/>
  <c r="AE242" i="2"/>
  <c r="O243" i="12"/>
  <c r="BI227" i="2"/>
  <c r="S228" i="12"/>
  <c r="Y227" i="2"/>
  <c r="N228" i="12"/>
  <c r="S224" i="2"/>
  <c r="M225" i="12"/>
  <c r="AQ224" i="2"/>
  <c r="P225" i="12"/>
  <c r="BI171" i="2"/>
  <c r="S172" i="12"/>
  <c r="BC171" i="2"/>
  <c r="R172" i="12"/>
  <c r="AW171" i="2"/>
  <c r="Q172" i="12"/>
  <c r="AK171" i="2"/>
  <c r="BI157" i="2"/>
  <c r="S158" i="12"/>
  <c r="AW157" i="2"/>
  <c r="Q158" i="12"/>
  <c r="BC129" i="2"/>
  <c r="R130" i="12"/>
  <c r="S129" i="2"/>
  <c r="M130" i="12"/>
  <c r="BI129" i="2"/>
  <c r="S130" i="12"/>
  <c r="BI126" i="2"/>
  <c r="S127" i="12"/>
  <c r="AW126" i="2"/>
  <c r="Q127" i="12"/>
  <c r="BC126" i="2"/>
  <c r="R127" i="12"/>
  <c r="AE126" i="2"/>
  <c r="O127" i="12"/>
  <c r="S126" i="2"/>
  <c r="M127" i="12"/>
  <c r="BI113" i="2"/>
  <c r="S114" i="12"/>
  <c r="S113" i="2"/>
  <c r="M114" i="12"/>
  <c r="BI110" i="2"/>
  <c r="S111" i="12"/>
  <c r="AW110" i="2"/>
  <c r="Q111" i="12"/>
  <c r="S110" i="2"/>
  <c r="M111" i="12"/>
  <c r="AE110" i="2"/>
  <c r="O111" i="12"/>
  <c r="BI83" i="2"/>
  <c r="S84" i="12"/>
  <c r="BC83" i="2"/>
  <c r="R84" i="12"/>
  <c r="AK83" i="2"/>
  <c r="AQ83" i="2"/>
  <c r="P84" i="12"/>
  <c r="AQ70" i="2"/>
  <c r="P71" i="12"/>
  <c r="BI70" i="2"/>
  <c r="S71" i="12"/>
  <c r="BI67" i="2"/>
  <c r="S68" i="12"/>
  <c r="AK67" i="2"/>
  <c r="BC67" i="2"/>
  <c r="R68" i="12"/>
  <c r="BI40" i="2"/>
  <c r="S41" i="12"/>
  <c r="BC40" i="2"/>
  <c r="R41" i="12"/>
  <c r="AK40" i="2"/>
  <c r="AQ40" i="2"/>
  <c r="P41" i="12"/>
  <c r="AE40" i="2"/>
  <c r="O41" i="12"/>
  <c r="Y40" i="2"/>
  <c r="N41" i="12"/>
  <c r="S40" i="2"/>
  <c r="M41" i="12"/>
  <c r="T614" i="3"/>
  <c r="AR614" i="3"/>
  <c r="AJ614" i="3"/>
  <c r="AJ674" i="3"/>
  <c r="AR674" i="3"/>
  <c r="T674" i="3"/>
  <c r="AW350" i="2"/>
  <c r="Q351" i="12"/>
  <c r="BC350" i="2"/>
  <c r="R351" i="12"/>
  <c r="AW337" i="2"/>
  <c r="Q338" i="12"/>
  <c r="AK337" i="2"/>
  <c r="AE337" i="2"/>
  <c r="O338" i="12"/>
  <c r="AQ337" i="2"/>
  <c r="P338" i="12"/>
  <c r="BI337" i="2"/>
  <c r="S338" i="12"/>
  <c r="BC334" i="2"/>
  <c r="R335" i="12"/>
  <c r="AW334" i="2"/>
  <c r="Q335" i="12"/>
  <c r="AK321" i="2"/>
  <c r="AE321" i="2"/>
  <c r="O322" i="12"/>
  <c r="AQ321" i="2"/>
  <c r="P322" i="12"/>
  <c r="BI321" i="2"/>
  <c r="S322" i="12"/>
  <c r="AW321" i="2"/>
  <c r="Q322" i="12"/>
  <c r="AW318" i="2"/>
  <c r="Q319" i="12"/>
  <c r="BC318" i="2"/>
  <c r="R319" i="12"/>
  <c r="AW305" i="2"/>
  <c r="Q306" i="12"/>
  <c r="AK305" i="2"/>
  <c r="AE305" i="2"/>
  <c r="O306" i="12"/>
  <c r="AQ305" i="2"/>
  <c r="P306" i="12"/>
  <c r="BI305" i="2"/>
  <c r="S306" i="12"/>
  <c r="AK289" i="2"/>
  <c r="AE289" i="2"/>
  <c r="O290" i="12"/>
  <c r="AQ289" i="2"/>
  <c r="P290" i="12"/>
  <c r="BI289" i="2"/>
  <c r="S290" i="12"/>
  <c r="AW289" i="2"/>
  <c r="Q290" i="12"/>
  <c r="AK263" i="2"/>
  <c r="AE263" i="2"/>
  <c r="O264" i="12"/>
  <c r="BI263" i="2"/>
  <c r="S264" i="12"/>
  <c r="Y263" i="2"/>
  <c r="N264" i="12"/>
  <c r="S263" i="2"/>
  <c r="M264" i="12"/>
  <c r="AQ263" i="2"/>
  <c r="P264" i="12"/>
  <c r="S232" i="2"/>
  <c r="M233" i="12"/>
  <c r="AQ232" i="2"/>
  <c r="P233" i="12"/>
  <c r="BC232" i="2"/>
  <c r="R233" i="12"/>
  <c r="AW232" i="2"/>
  <c r="Q233" i="12"/>
  <c r="AE232" i="2"/>
  <c r="O233" i="12"/>
  <c r="BI215" i="2"/>
  <c r="S216" i="12"/>
  <c r="BC215" i="2"/>
  <c r="R216" i="12"/>
  <c r="AW215" i="2"/>
  <c r="Q216" i="12"/>
  <c r="AE215" i="2"/>
  <c r="O216" i="12"/>
  <c r="Y215" i="2"/>
  <c r="N216" i="12"/>
  <c r="BC205" i="2"/>
  <c r="R206" i="12"/>
  <c r="AW205" i="2"/>
  <c r="Q206" i="12"/>
  <c r="AE205" i="2"/>
  <c r="O206" i="12"/>
  <c r="S205" i="2"/>
  <c r="M206" i="12"/>
  <c r="AQ205" i="2"/>
  <c r="P206" i="12"/>
  <c r="BC187" i="2"/>
  <c r="R188" i="12"/>
  <c r="AQ187" i="2"/>
  <c r="P188" i="12"/>
  <c r="AE173" i="2"/>
  <c r="O174" i="12"/>
  <c r="AK173" i="2"/>
  <c r="Y173" i="2"/>
  <c r="N174" i="12"/>
  <c r="S173" i="2"/>
  <c r="M174" i="12"/>
  <c r="AQ173" i="2"/>
  <c r="P174" i="12"/>
  <c r="Y147" i="2"/>
  <c r="N148" i="12"/>
  <c r="BI147" i="2"/>
  <c r="S148" i="12"/>
  <c r="BI139" i="2"/>
  <c r="S140" i="12"/>
  <c r="AW139" i="2"/>
  <c r="Q140" i="12"/>
  <c r="AE139" i="2"/>
  <c r="O140" i="12"/>
  <c r="BI121" i="2"/>
  <c r="S122" i="12"/>
  <c r="BC121" i="2"/>
  <c r="R122" i="12"/>
  <c r="Y121" i="2"/>
  <c r="N122" i="12"/>
  <c r="BI118" i="2"/>
  <c r="S119" i="12"/>
  <c r="AW118" i="2"/>
  <c r="Q119" i="12"/>
  <c r="AE118" i="2"/>
  <c r="O119" i="12"/>
  <c r="BC78" i="2"/>
  <c r="R79" i="12"/>
  <c r="Y78" i="2"/>
  <c r="N79" i="12"/>
  <c r="BI78" i="2"/>
  <c r="S79" i="12"/>
  <c r="BI75" i="2"/>
  <c r="S76" i="12"/>
  <c r="BC75" i="2"/>
  <c r="R76" i="12"/>
  <c r="Y75" i="2"/>
  <c r="N76" i="12"/>
  <c r="AW53" i="2"/>
  <c r="Q54" i="12"/>
  <c r="AQ53" i="2"/>
  <c r="P54" i="12"/>
  <c r="AE31" i="2"/>
  <c r="O32" i="12"/>
  <c r="BI31" i="2"/>
  <c r="S32" i="12"/>
  <c r="BC31" i="2"/>
  <c r="R32" i="12"/>
  <c r="AK31" i="2"/>
  <c r="T650" i="3"/>
  <c r="AR650" i="3"/>
  <c r="AJ690" i="3"/>
  <c r="AR690" i="3"/>
  <c r="A15" i="12"/>
  <c r="S281" i="2"/>
  <c r="M282" i="12"/>
  <c r="S70" i="2"/>
  <c r="M71" i="12"/>
  <c r="Y113" i="2"/>
  <c r="N114" i="12"/>
  <c r="AE67" i="2"/>
  <c r="O68" i="12"/>
  <c r="AK245" i="2"/>
  <c r="AK227" i="2"/>
  <c r="AK195" i="2"/>
  <c r="AK129" i="2"/>
  <c r="AK110" i="2"/>
  <c r="AW342" i="2"/>
  <c r="Q343" i="12"/>
  <c r="AW326" i="2"/>
  <c r="Q327" i="12"/>
  <c r="AW313" i="2"/>
  <c r="Q314" i="12"/>
  <c r="AW70" i="2"/>
  <c r="Q71" i="12"/>
  <c r="BC345" i="2"/>
  <c r="R346" i="12"/>
  <c r="BC313" i="2"/>
  <c r="R314" i="12"/>
  <c r="BC157" i="2"/>
  <c r="R158" i="12"/>
  <c r="BC113" i="2"/>
  <c r="R114" i="12"/>
  <c r="E310" i="3"/>
  <c r="AR656" i="3"/>
  <c r="AR676" i="3"/>
  <c r="AQ127" i="2"/>
  <c r="P128" i="12"/>
  <c r="AQ111" i="2"/>
  <c r="P112" i="12"/>
  <c r="S351" i="2"/>
  <c r="M352" i="12"/>
  <c r="S327" i="2"/>
  <c r="M328" i="12"/>
  <c r="S319" i="2"/>
  <c r="M320" i="12"/>
  <c r="S295" i="2"/>
  <c r="M296" i="12"/>
  <c r="S287" i="2"/>
  <c r="M288" i="12"/>
  <c r="S124" i="2"/>
  <c r="M125" i="12"/>
  <c r="S76" i="2"/>
  <c r="M77" i="12"/>
  <c r="Y324" i="2"/>
  <c r="N325" i="12"/>
  <c r="Y287" i="2"/>
  <c r="N288" i="12"/>
  <c r="Y182" i="2"/>
  <c r="N183" i="12"/>
  <c r="Y111" i="2"/>
  <c r="N112" i="12"/>
  <c r="AE258" i="2"/>
  <c r="O259" i="12"/>
  <c r="AE240" i="2"/>
  <c r="O241" i="12"/>
  <c r="AE230" i="2"/>
  <c r="O231" i="12"/>
  <c r="AE225" i="2"/>
  <c r="O226" i="12"/>
  <c r="AK111" i="2"/>
  <c r="AW332" i="2"/>
  <c r="Q333" i="12"/>
  <c r="R970" i="1"/>
  <c r="R1284" i="1"/>
  <c r="P850" i="1"/>
  <c r="F1051" i="1"/>
  <c r="R837" i="1"/>
  <c r="R950" i="1"/>
  <c r="P826" i="1"/>
  <c r="R917" i="1"/>
  <c r="P1290" i="1"/>
  <c r="P166" i="1"/>
  <c r="P845" i="1"/>
  <c r="R977" i="1"/>
  <c r="G1678" i="1"/>
  <c r="R980" i="1"/>
  <c r="P836" i="1"/>
  <c r="R961" i="1"/>
  <c r="R847" i="1"/>
  <c r="R1257" i="1"/>
  <c r="Q160" i="12"/>
  <c r="AB38" i="10"/>
  <c r="AC38" i="10"/>
  <c r="AC39" i="10"/>
  <c r="AC25" i="10"/>
  <c r="AF32" i="10"/>
  <c r="AG32" i="10"/>
  <c r="Q156" i="12"/>
  <c r="AE266" i="2"/>
  <c r="O267" i="12"/>
  <c r="AQ266" i="2"/>
  <c r="P267" i="12"/>
  <c r="AK266" i="2"/>
  <c r="AI19" i="10"/>
  <c r="AH24" i="10"/>
  <c r="AC40" i="10"/>
  <c r="AI25" i="10"/>
  <c r="AE344" i="2"/>
  <c r="O345" i="12"/>
  <c r="AQ344" i="2"/>
  <c r="P345" i="12"/>
  <c r="BI344" i="2"/>
  <c r="S345" i="12"/>
  <c r="AK344" i="2"/>
  <c r="S344" i="2"/>
  <c r="M345" i="12"/>
  <c r="Y344" i="2"/>
  <c r="N345" i="12"/>
  <c r="AW344" i="2"/>
  <c r="Q345" i="12"/>
  <c r="AE336" i="2"/>
  <c r="O337" i="12"/>
  <c r="AQ336" i="2"/>
  <c r="P337" i="12"/>
  <c r="BI336" i="2"/>
  <c r="S337" i="12"/>
  <c r="AK336" i="2"/>
  <c r="S336" i="2"/>
  <c r="M337" i="12"/>
  <c r="Y336" i="2"/>
  <c r="N337" i="12"/>
  <c r="AW336" i="2"/>
  <c r="Q337" i="12"/>
  <c r="AE328" i="2"/>
  <c r="O329" i="12"/>
  <c r="AQ328" i="2"/>
  <c r="P329" i="12"/>
  <c r="BI328" i="2"/>
  <c r="S329" i="12"/>
  <c r="AK328" i="2"/>
  <c r="S328" i="2"/>
  <c r="M329" i="12"/>
  <c r="Y328" i="2"/>
  <c r="N329" i="12"/>
  <c r="AW328" i="2"/>
  <c r="Q329" i="12"/>
  <c r="AE320" i="2"/>
  <c r="O321" i="12"/>
  <c r="AQ320" i="2"/>
  <c r="P321" i="12"/>
  <c r="BI320" i="2"/>
  <c r="S321" i="12"/>
  <c r="AK320" i="2"/>
  <c r="S320" i="2"/>
  <c r="M321" i="12"/>
  <c r="Y320" i="2"/>
  <c r="N321" i="12"/>
  <c r="AW320" i="2"/>
  <c r="Q321" i="12"/>
  <c r="AE312" i="2"/>
  <c r="O313" i="12"/>
  <c r="AQ312" i="2"/>
  <c r="P313" i="12"/>
  <c r="BI312" i="2"/>
  <c r="S313" i="12"/>
  <c r="AK312" i="2"/>
  <c r="S312" i="2"/>
  <c r="M313" i="12"/>
  <c r="Y312" i="2"/>
  <c r="N313" i="12"/>
  <c r="AW312" i="2"/>
  <c r="Q313" i="12"/>
  <c r="BC304" i="2"/>
  <c r="R305" i="12"/>
  <c r="AE304" i="2"/>
  <c r="O305" i="12"/>
  <c r="AQ304" i="2"/>
  <c r="P305" i="12"/>
  <c r="BI304" i="2"/>
  <c r="S305" i="12"/>
  <c r="AK304" i="2"/>
  <c r="S304" i="2"/>
  <c r="M305" i="12"/>
  <c r="Y304" i="2"/>
  <c r="N305" i="12"/>
  <c r="AW304" i="2"/>
  <c r="Q305" i="12"/>
  <c r="BC296" i="2"/>
  <c r="R297" i="12"/>
  <c r="AE296" i="2"/>
  <c r="O297" i="12"/>
  <c r="AQ296" i="2"/>
  <c r="P297" i="12"/>
  <c r="BI296" i="2"/>
  <c r="S297" i="12"/>
  <c r="AK296" i="2"/>
  <c r="S296" i="2"/>
  <c r="M297" i="12"/>
  <c r="Y296" i="2"/>
  <c r="N297" i="12"/>
  <c r="AW296" i="2"/>
  <c r="Q297" i="12"/>
  <c r="BC288" i="2"/>
  <c r="R289" i="12"/>
  <c r="AE288" i="2"/>
  <c r="O289" i="12"/>
  <c r="AQ288" i="2"/>
  <c r="P289" i="12"/>
  <c r="BI288" i="2"/>
  <c r="S289" i="12"/>
  <c r="AK288" i="2"/>
  <c r="S288" i="2"/>
  <c r="M289" i="12"/>
  <c r="Y288" i="2"/>
  <c r="N289" i="12"/>
  <c r="AW288" i="2"/>
  <c r="Q289" i="12"/>
  <c r="BC280" i="2"/>
  <c r="R281" i="12"/>
  <c r="AW280" i="2"/>
  <c r="Q281" i="12"/>
  <c r="BI280" i="2"/>
  <c r="S281" i="12"/>
  <c r="Y280" i="2"/>
  <c r="N281" i="12"/>
  <c r="AE280" i="2"/>
  <c r="O281" i="12"/>
  <c r="AQ280" i="2"/>
  <c r="P281" i="12"/>
  <c r="AK280" i="2"/>
  <c r="BI262" i="2"/>
  <c r="S263" i="12"/>
  <c r="AK262" i="2"/>
  <c r="BC244" i="2"/>
  <c r="R245" i="12"/>
  <c r="BI244" i="2"/>
  <c r="S245" i="12"/>
  <c r="AK244" i="2"/>
  <c r="Y244" i="2"/>
  <c r="N245" i="12"/>
  <c r="AW244" i="2"/>
  <c r="Q245" i="12"/>
  <c r="AE244" i="2"/>
  <c r="O245" i="12"/>
  <c r="BI236" i="2"/>
  <c r="S237" i="12"/>
  <c r="AK236" i="2"/>
  <c r="BC226" i="2"/>
  <c r="R227" i="12"/>
  <c r="BI226" i="2"/>
  <c r="S227" i="12"/>
  <c r="AK226" i="2"/>
  <c r="Y226" i="2"/>
  <c r="N227" i="12"/>
  <c r="AW226" i="2"/>
  <c r="Q227" i="12"/>
  <c r="AE226" i="2"/>
  <c r="O227" i="12"/>
  <c r="BC214" i="2"/>
  <c r="R215" i="12"/>
  <c r="BI214" i="2"/>
  <c r="S215" i="12"/>
  <c r="AK214" i="2"/>
  <c r="Y214" i="2"/>
  <c r="N215" i="12"/>
  <c r="AW214" i="2"/>
  <c r="Q215" i="12"/>
  <c r="AE214" i="2"/>
  <c r="O215" i="12"/>
  <c r="BC192" i="2"/>
  <c r="R193" i="12"/>
  <c r="Y192" i="2"/>
  <c r="N193" i="12"/>
  <c r="BI192" i="2"/>
  <c r="S193" i="12"/>
  <c r="AK192" i="2"/>
  <c r="AW192" i="2"/>
  <c r="Q193" i="12"/>
  <c r="S192" i="2"/>
  <c r="M193" i="12"/>
  <c r="AE192" i="2"/>
  <c r="O193" i="12"/>
  <c r="BC183" i="2"/>
  <c r="R184" i="12"/>
  <c r="BI183" i="2"/>
  <c r="S184" i="12"/>
  <c r="Y183" i="2"/>
  <c r="N184" i="12"/>
  <c r="AK183" i="2"/>
  <c r="AW183" i="2"/>
  <c r="Q184" i="12"/>
  <c r="S183" i="2"/>
  <c r="M184" i="12"/>
  <c r="AE183" i="2"/>
  <c r="O184" i="12"/>
  <c r="AE172" i="2"/>
  <c r="O173" i="12"/>
  <c r="S172" i="2"/>
  <c r="M173" i="12"/>
  <c r="BI172" i="2"/>
  <c r="S173" i="12"/>
  <c r="BC172" i="2"/>
  <c r="R173" i="12"/>
  <c r="AW172" i="2"/>
  <c r="Q173" i="12"/>
  <c r="AQ172" i="2"/>
  <c r="P173" i="12"/>
  <c r="Y172" i="2"/>
  <c r="N173" i="12"/>
  <c r="BI159" i="2"/>
  <c r="S160" i="12"/>
  <c r="BC159" i="2"/>
  <c r="Y159" i="2"/>
  <c r="N160" i="12"/>
  <c r="AK159" i="2"/>
  <c r="AE159" i="2"/>
  <c r="AQ159" i="2"/>
  <c r="S159" i="2"/>
  <c r="BI146" i="2"/>
  <c r="S147" i="12"/>
  <c r="BC146" i="2"/>
  <c r="R147" i="12"/>
  <c r="AK146" i="2"/>
  <c r="Y146" i="2"/>
  <c r="N147" i="12"/>
  <c r="S146" i="2"/>
  <c r="M147" i="12"/>
  <c r="AQ146" i="2"/>
  <c r="P147" i="12"/>
  <c r="BI128" i="2"/>
  <c r="S129" i="12"/>
  <c r="BC128" i="2"/>
  <c r="R129" i="12"/>
  <c r="AK128" i="2"/>
  <c r="AQ128" i="2"/>
  <c r="P129" i="12"/>
  <c r="Y128" i="2"/>
  <c r="N129" i="12"/>
  <c r="S128" i="2"/>
  <c r="M129" i="12"/>
  <c r="BI120" i="2"/>
  <c r="S121" i="12"/>
  <c r="BC120" i="2"/>
  <c r="R121" i="12"/>
  <c r="AK120" i="2"/>
  <c r="AQ120" i="2"/>
  <c r="P121" i="12"/>
  <c r="Y120" i="2"/>
  <c r="N121" i="12"/>
  <c r="S120" i="2"/>
  <c r="M121" i="12"/>
  <c r="BI112" i="2"/>
  <c r="S113" i="12"/>
  <c r="BC112" i="2"/>
  <c r="R113" i="12"/>
  <c r="AK112" i="2"/>
  <c r="AQ112" i="2"/>
  <c r="P113" i="12"/>
  <c r="Y112" i="2"/>
  <c r="N113" i="12"/>
  <c r="S112" i="2"/>
  <c r="M113" i="12"/>
  <c r="BI77" i="2"/>
  <c r="S78" i="12"/>
  <c r="BC77" i="2"/>
  <c r="R78" i="12"/>
  <c r="AW77" i="2"/>
  <c r="Q78" i="12"/>
  <c r="AE77" i="2"/>
  <c r="O78" i="12"/>
  <c r="S77" i="2"/>
  <c r="M78" i="12"/>
  <c r="AQ77" i="2"/>
  <c r="P78" i="12"/>
  <c r="AK77" i="2"/>
  <c r="Y77" i="2"/>
  <c r="N78" i="12"/>
  <c r="BI69" i="2"/>
  <c r="S70" i="12"/>
  <c r="AQ69" i="2"/>
  <c r="P70" i="12"/>
  <c r="Y69" i="2"/>
  <c r="N70" i="12"/>
  <c r="BI58" i="2"/>
  <c r="S59" i="12"/>
  <c r="AW58" i="2"/>
  <c r="Q59" i="12"/>
  <c r="AQ58" i="2"/>
  <c r="P59" i="12"/>
  <c r="BC58" i="2"/>
  <c r="R59" i="12"/>
  <c r="AK58" i="2"/>
  <c r="AE58" i="2"/>
  <c r="O59" i="12"/>
  <c r="BI42" i="2"/>
  <c r="S43" i="12"/>
  <c r="BC42" i="2"/>
  <c r="R43" i="12"/>
  <c r="AE42" i="2"/>
  <c r="O43" i="12"/>
  <c r="AQ42" i="2"/>
  <c r="P43" i="12"/>
  <c r="AW42" i="2"/>
  <c r="Q43" i="12"/>
  <c r="S42" i="2"/>
  <c r="M43" i="12"/>
  <c r="Y42" i="2"/>
  <c r="N43" i="12"/>
  <c r="AK42" i="2"/>
  <c r="BI29" i="2"/>
  <c r="S30" i="12"/>
  <c r="AE29" i="2"/>
  <c r="O30" i="12"/>
  <c r="AQ29" i="2"/>
  <c r="P30" i="12"/>
  <c r="S29" i="2"/>
  <c r="M30" i="12"/>
  <c r="AK29" i="2"/>
  <c r="Y29" i="2"/>
  <c r="N30" i="12"/>
  <c r="AK346" i="2"/>
  <c r="S346" i="2"/>
  <c r="M347" i="12"/>
  <c r="BI346" i="2"/>
  <c r="S347" i="12"/>
  <c r="AE346" i="2"/>
  <c r="O347" i="12"/>
  <c r="AQ346" i="2"/>
  <c r="P347" i="12"/>
  <c r="AK338" i="2"/>
  <c r="S338" i="2"/>
  <c r="M339" i="12"/>
  <c r="BI338" i="2"/>
  <c r="S339" i="12"/>
  <c r="AE338" i="2"/>
  <c r="O339" i="12"/>
  <c r="AQ338" i="2"/>
  <c r="P339" i="12"/>
  <c r="AK330" i="2"/>
  <c r="S330" i="2"/>
  <c r="M331" i="12"/>
  <c r="BI330" i="2"/>
  <c r="S331" i="12"/>
  <c r="AE330" i="2"/>
  <c r="O331" i="12"/>
  <c r="AQ330" i="2"/>
  <c r="P331" i="12"/>
  <c r="AK322" i="2"/>
  <c r="S322" i="2"/>
  <c r="M323" i="12"/>
  <c r="BI322" i="2"/>
  <c r="S323" i="12"/>
  <c r="AE322" i="2"/>
  <c r="O323" i="12"/>
  <c r="AQ322" i="2"/>
  <c r="P323" i="12"/>
  <c r="AK314" i="2"/>
  <c r="S314" i="2"/>
  <c r="M315" i="12"/>
  <c r="BI314" i="2"/>
  <c r="S315" i="12"/>
  <c r="AE314" i="2"/>
  <c r="O315" i="12"/>
  <c r="AQ314" i="2"/>
  <c r="P315" i="12"/>
  <c r="BC306" i="2"/>
  <c r="R307" i="12"/>
  <c r="AK306" i="2"/>
  <c r="S306" i="2"/>
  <c r="M307" i="12"/>
  <c r="BI306" i="2"/>
  <c r="S307" i="12"/>
  <c r="AE306" i="2"/>
  <c r="O307" i="12"/>
  <c r="AQ306" i="2"/>
  <c r="P307" i="12"/>
  <c r="AK298" i="2"/>
  <c r="S298" i="2"/>
  <c r="M299" i="12"/>
  <c r="BI298" i="2"/>
  <c r="S299" i="12"/>
  <c r="BC298" i="2"/>
  <c r="R299" i="12"/>
  <c r="AE298" i="2"/>
  <c r="O299" i="12"/>
  <c r="AQ298" i="2"/>
  <c r="P299" i="12"/>
  <c r="BC290" i="2"/>
  <c r="R291" i="12"/>
  <c r="AK290" i="2"/>
  <c r="S290" i="2"/>
  <c r="M291" i="12"/>
  <c r="BI290" i="2"/>
  <c r="S291" i="12"/>
  <c r="AE290" i="2"/>
  <c r="O291" i="12"/>
  <c r="AQ290" i="2"/>
  <c r="P291" i="12"/>
  <c r="Y282" i="2"/>
  <c r="N283" i="12"/>
  <c r="BI282" i="2"/>
  <c r="S283" i="12"/>
  <c r="AW282" i="2"/>
  <c r="Q283" i="12"/>
  <c r="AK246" i="2"/>
  <c r="BI246" i="2"/>
  <c r="S247" i="12"/>
  <c r="AK238" i="2"/>
  <c r="BI238" i="2"/>
  <c r="S239" i="12"/>
  <c r="AK228" i="2"/>
  <c r="Y228" i="2"/>
  <c r="N229" i="12"/>
  <c r="BI228" i="2"/>
  <c r="S229" i="12"/>
  <c r="BC228" i="2"/>
  <c r="R229" i="12"/>
  <c r="BC220" i="2"/>
  <c r="R221" i="12"/>
  <c r="AK220" i="2"/>
  <c r="Y220" i="2"/>
  <c r="N221" i="12"/>
  <c r="BI220" i="2"/>
  <c r="S221" i="12"/>
  <c r="AK199" i="2"/>
  <c r="BI199" i="2"/>
  <c r="S200" i="12"/>
  <c r="BC199" i="2"/>
  <c r="R200" i="12"/>
  <c r="BI187" i="2"/>
  <c r="S188" i="12"/>
  <c r="AK187" i="2"/>
  <c r="Y187" i="2"/>
  <c r="N188" i="12"/>
  <c r="AR688" i="3"/>
  <c r="AJ688" i="3"/>
  <c r="T688" i="3"/>
  <c r="AK350" i="2"/>
  <c r="S350" i="2"/>
  <c r="M351" i="12"/>
  <c r="BI350" i="2"/>
  <c r="S351" i="12"/>
  <c r="AE350" i="2"/>
  <c r="O351" i="12"/>
  <c r="AQ350" i="2"/>
  <c r="P351" i="12"/>
  <c r="AK342" i="2"/>
  <c r="S342" i="2"/>
  <c r="M343" i="12"/>
  <c r="BI342" i="2"/>
  <c r="S343" i="12"/>
  <c r="AE342" i="2"/>
  <c r="O343" i="12"/>
  <c r="AQ342" i="2"/>
  <c r="P343" i="12"/>
  <c r="AK334" i="2"/>
  <c r="S334" i="2"/>
  <c r="M335" i="12"/>
  <c r="BI334" i="2"/>
  <c r="S335" i="12"/>
  <c r="AE334" i="2"/>
  <c r="O335" i="12"/>
  <c r="AQ334" i="2"/>
  <c r="P335" i="12"/>
  <c r="AK326" i="2"/>
  <c r="S326" i="2"/>
  <c r="M327" i="12"/>
  <c r="BI326" i="2"/>
  <c r="S327" i="12"/>
  <c r="AE326" i="2"/>
  <c r="O327" i="12"/>
  <c r="AQ326" i="2"/>
  <c r="P327" i="12"/>
  <c r="AK318" i="2"/>
  <c r="S318" i="2"/>
  <c r="M319" i="12"/>
  <c r="BI318" i="2"/>
  <c r="S319" i="12"/>
  <c r="AE318" i="2"/>
  <c r="O319" i="12"/>
  <c r="AQ318" i="2"/>
  <c r="P319" i="12"/>
  <c r="AK310" i="2"/>
  <c r="S310" i="2"/>
  <c r="M311" i="12"/>
  <c r="BI310" i="2"/>
  <c r="S311" i="12"/>
  <c r="AE310" i="2"/>
  <c r="O311" i="12"/>
  <c r="AQ310" i="2"/>
  <c r="P311" i="12"/>
  <c r="AK302" i="2"/>
  <c r="S302" i="2"/>
  <c r="M303" i="12"/>
  <c r="BI302" i="2"/>
  <c r="S303" i="12"/>
  <c r="AE302" i="2"/>
  <c r="O303" i="12"/>
  <c r="AQ302" i="2"/>
  <c r="P303" i="12"/>
  <c r="AK294" i="2"/>
  <c r="S294" i="2"/>
  <c r="M295" i="12"/>
  <c r="BI294" i="2"/>
  <c r="S295" i="12"/>
  <c r="AE294" i="2"/>
  <c r="O295" i="12"/>
  <c r="AQ294" i="2"/>
  <c r="P295" i="12"/>
  <c r="BC278" i="2"/>
  <c r="R279" i="12"/>
  <c r="Y278" i="2"/>
  <c r="N279" i="12"/>
  <c r="BI278" i="2"/>
  <c r="S279" i="12"/>
  <c r="AW278" i="2"/>
  <c r="Q279" i="12"/>
  <c r="BC255" i="2"/>
  <c r="R256" i="12"/>
  <c r="AK255" i="2"/>
  <c r="Y255" i="2"/>
  <c r="N256" i="12"/>
  <c r="BI255" i="2"/>
  <c r="S256" i="12"/>
  <c r="AW255" i="2"/>
  <c r="Q256" i="12"/>
  <c r="AQ255" i="2"/>
  <c r="P256" i="12"/>
  <c r="BC242" i="2"/>
  <c r="R243" i="12"/>
  <c r="AK242" i="2"/>
  <c r="Y242" i="2"/>
  <c r="N243" i="12"/>
  <c r="BI242" i="2"/>
  <c r="S243" i="12"/>
  <c r="AK232" i="2"/>
  <c r="Y232" i="2"/>
  <c r="N233" i="12"/>
  <c r="BI232" i="2"/>
  <c r="S233" i="12"/>
  <c r="AK224" i="2"/>
  <c r="Y224" i="2"/>
  <c r="N225" i="12"/>
  <c r="BI224" i="2"/>
  <c r="S225" i="12"/>
  <c r="AK205" i="2"/>
  <c r="Y205" i="2"/>
  <c r="N206" i="12"/>
  <c r="BI205" i="2"/>
  <c r="S206" i="12"/>
  <c r="BI178" i="2"/>
  <c r="S179" i="12"/>
  <c r="BC178" i="2"/>
  <c r="R179" i="12"/>
  <c r="AK178" i="2"/>
  <c r="Y178" i="2"/>
  <c r="N179" i="12"/>
  <c r="AR438" i="3"/>
  <c r="AB438" i="3"/>
  <c r="AJ438" i="3"/>
  <c r="T438" i="3"/>
  <c r="AR660" i="3"/>
  <c r="AJ660" i="3"/>
  <c r="T660" i="3"/>
  <c r="AE348" i="2"/>
  <c r="O349" i="12"/>
  <c r="AQ348" i="2"/>
  <c r="P349" i="12"/>
  <c r="BI348" i="2"/>
  <c r="S349" i="12"/>
  <c r="AK348" i="2"/>
  <c r="S348" i="2"/>
  <c r="M349" i="12"/>
  <c r="AE340" i="2"/>
  <c r="O341" i="12"/>
  <c r="AQ340" i="2"/>
  <c r="P341" i="12"/>
  <c r="BI340" i="2"/>
  <c r="S341" i="12"/>
  <c r="AK340" i="2"/>
  <c r="S340" i="2"/>
  <c r="M341" i="12"/>
  <c r="AE332" i="2"/>
  <c r="O333" i="12"/>
  <c r="AQ332" i="2"/>
  <c r="P333" i="12"/>
  <c r="BI332" i="2"/>
  <c r="S333" i="12"/>
  <c r="AK332" i="2"/>
  <c r="S332" i="2"/>
  <c r="M333" i="12"/>
  <c r="AE324" i="2"/>
  <c r="O325" i="12"/>
  <c r="AQ324" i="2"/>
  <c r="P325" i="12"/>
  <c r="BI324" i="2"/>
  <c r="S325" i="12"/>
  <c r="AK324" i="2"/>
  <c r="S324" i="2"/>
  <c r="M325" i="12"/>
  <c r="AE316" i="2"/>
  <c r="O317" i="12"/>
  <c r="AQ316" i="2"/>
  <c r="P317" i="12"/>
  <c r="BI316" i="2"/>
  <c r="S317" i="12"/>
  <c r="AK316" i="2"/>
  <c r="S316" i="2"/>
  <c r="M317" i="12"/>
  <c r="BC308" i="2"/>
  <c r="R309" i="12"/>
  <c r="AE308" i="2"/>
  <c r="O309" i="12"/>
  <c r="AQ308" i="2"/>
  <c r="P309" i="12"/>
  <c r="BI308" i="2"/>
  <c r="S309" i="12"/>
  <c r="AK308" i="2"/>
  <c r="S308" i="2"/>
  <c r="M309" i="12"/>
  <c r="BC300" i="2"/>
  <c r="R301" i="12"/>
  <c r="AE300" i="2"/>
  <c r="O301" i="12"/>
  <c r="AQ300" i="2"/>
  <c r="P301" i="12"/>
  <c r="BI300" i="2"/>
  <c r="S301" i="12"/>
  <c r="AK300" i="2"/>
  <c r="S300" i="2"/>
  <c r="M301" i="12"/>
  <c r="BC292" i="2"/>
  <c r="R293" i="12"/>
  <c r="AE292" i="2"/>
  <c r="O293" i="12"/>
  <c r="AQ292" i="2"/>
  <c r="P293" i="12"/>
  <c r="BI292" i="2"/>
  <c r="S293" i="12"/>
  <c r="AK292" i="2"/>
  <c r="S292" i="2"/>
  <c r="M293" i="12"/>
  <c r="BC284" i="2"/>
  <c r="R285" i="12"/>
  <c r="AW284" i="2"/>
  <c r="Q285" i="12"/>
  <c r="BI284" i="2"/>
  <c r="S285" i="12"/>
  <c r="Y284" i="2"/>
  <c r="N285" i="12"/>
  <c r="BI248" i="2"/>
  <c r="S249" i="12"/>
  <c r="AK248" i="2"/>
  <c r="BC240" i="2"/>
  <c r="R241" i="12"/>
  <c r="BI240" i="2"/>
  <c r="S241" i="12"/>
  <c r="AK240" i="2"/>
  <c r="Y240" i="2"/>
  <c r="N241" i="12"/>
  <c r="BC230" i="2"/>
  <c r="R231" i="12"/>
  <c r="BI230" i="2"/>
  <c r="S231" i="12"/>
  <c r="AK230" i="2"/>
  <c r="Y230" i="2"/>
  <c r="N231" i="12"/>
  <c r="BC222" i="2"/>
  <c r="R223" i="12"/>
  <c r="BI222" i="2"/>
  <c r="S223" i="12"/>
  <c r="AK222" i="2"/>
  <c r="Y222" i="2"/>
  <c r="N223" i="12"/>
  <c r="BC203" i="2"/>
  <c r="R204" i="12"/>
  <c r="BI203" i="2"/>
  <c r="S204" i="12"/>
  <c r="AK203" i="2"/>
  <c r="Y203" i="2"/>
  <c r="N204" i="12"/>
  <c r="BI155" i="2"/>
  <c r="S156" i="12"/>
  <c r="BC155" i="2"/>
  <c r="AK155" i="2"/>
  <c r="Y155" i="2"/>
  <c r="N156" i="12"/>
  <c r="BI137" i="2"/>
  <c r="S138" i="12"/>
  <c r="BC137" i="2"/>
  <c r="R138" i="12"/>
  <c r="AK137" i="2"/>
  <c r="AQ137" i="2"/>
  <c r="P138" i="12"/>
  <c r="Y137" i="2"/>
  <c r="N138" i="12"/>
  <c r="BI124" i="2"/>
  <c r="S125" i="12"/>
  <c r="BC124" i="2"/>
  <c r="R125" i="12"/>
  <c r="AK124" i="2"/>
  <c r="AQ124" i="2"/>
  <c r="P125" i="12"/>
  <c r="Y124" i="2"/>
  <c r="N125" i="12"/>
  <c r="BI116" i="2"/>
  <c r="S117" i="12"/>
  <c r="BC116" i="2"/>
  <c r="R117" i="12"/>
  <c r="AK116" i="2"/>
  <c r="AQ116" i="2"/>
  <c r="P117" i="12"/>
  <c r="Y116" i="2"/>
  <c r="N117" i="12"/>
  <c r="BI81" i="2"/>
  <c r="S82" i="12"/>
  <c r="BC81" i="2"/>
  <c r="R82" i="12"/>
  <c r="AW81" i="2"/>
  <c r="Q82" i="12"/>
  <c r="AE81" i="2"/>
  <c r="O82" i="12"/>
  <c r="S81" i="2"/>
  <c r="M82" i="12"/>
  <c r="BI73" i="2"/>
  <c r="S74" i="12"/>
  <c r="BC73" i="2"/>
  <c r="R74" i="12"/>
  <c r="AW73" i="2"/>
  <c r="Q74" i="12"/>
  <c r="AE73" i="2"/>
  <c r="O74" i="12"/>
  <c r="S73" i="2"/>
  <c r="M74" i="12"/>
  <c r="BI65" i="2"/>
  <c r="S66" i="12"/>
  <c r="BC65" i="2"/>
  <c r="R66" i="12"/>
  <c r="AK65" i="2"/>
  <c r="AW65" i="2"/>
  <c r="Q66" i="12"/>
  <c r="AQ65" i="2"/>
  <c r="P66" i="12"/>
  <c r="BI51" i="2"/>
  <c r="S52" i="12"/>
  <c r="BC51" i="2"/>
  <c r="R52" i="12"/>
  <c r="AE51" i="2"/>
  <c r="O52" i="12"/>
  <c r="AJ636" i="3"/>
  <c r="AR636" i="3"/>
  <c r="BI175" i="2"/>
  <c r="S176" i="12"/>
  <c r="BC175" i="2"/>
  <c r="BI53" i="2"/>
  <c r="S54" i="12"/>
  <c r="BC53" i="2"/>
  <c r="R54" i="12"/>
  <c r="AR616" i="3"/>
  <c r="AJ616" i="3"/>
  <c r="T436" i="3"/>
  <c r="AJ436" i="3"/>
  <c r="AR638" i="3"/>
  <c r="T638" i="3"/>
  <c r="AR672" i="3"/>
  <c r="AJ672" i="3"/>
  <c r="T616" i="3"/>
  <c r="AJ678" i="3"/>
  <c r="E372" i="3"/>
  <c r="AR644" i="3"/>
  <c r="AR678" i="3"/>
  <c r="AR400" i="3"/>
  <c r="T400" i="3"/>
  <c r="AR646" i="3"/>
  <c r="T646" i="3"/>
  <c r="AR680" i="3"/>
  <c r="AJ680" i="3"/>
  <c r="Y139" i="2"/>
  <c r="N140" i="12"/>
  <c r="Y126" i="2"/>
  <c r="N127" i="12"/>
  <c r="Y118" i="2"/>
  <c r="N119" i="12"/>
  <c r="Y110" i="2"/>
  <c r="N111" i="12"/>
  <c r="AE53" i="2"/>
  <c r="O54" i="12"/>
  <c r="AW175" i="2"/>
  <c r="AW67" i="2"/>
  <c r="Q68" i="12"/>
  <c r="BC190" i="2"/>
  <c r="R191" i="12"/>
  <c r="BC139" i="2"/>
  <c r="R140" i="12"/>
  <c r="BC118" i="2"/>
  <c r="R119" i="12"/>
  <c r="AR652" i="3"/>
  <c r="AR658" i="3"/>
  <c r="AR686" i="3"/>
  <c r="R1268" i="1"/>
  <c r="P1268" i="1"/>
  <c r="R1250" i="1"/>
  <c r="P1250" i="1"/>
  <c r="R957" i="1"/>
  <c r="P957" i="1"/>
  <c r="C25" i="10"/>
  <c r="B38" i="10"/>
  <c r="P1292" i="1"/>
  <c r="R1292" i="1"/>
  <c r="R1285" i="1"/>
  <c r="P1285" i="1"/>
  <c r="P1283" i="1"/>
  <c r="R1283" i="1"/>
  <c r="P974" i="1"/>
  <c r="R974" i="1"/>
  <c r="P935" i="1"/>
  <c r="R935" i="1"/>
  <c r="G790" i="1"/>
  <c r="F791" i="1"/>
  <c r="F6" i="8"/>
  <c r="G5" i="8"/>
  <c r="F1227" i="1"/>
  <c r="G1226" i="1"/>
  <c r="R951" i="1"/>
  <c r="P951" i="1"/>
  <c r="P849" i="1"/>
  <c r="R849" i="1"/>
  <c r="P842" i="1"/>
  <c r="R842" i="1"/>
  <c r="P822" i="1"/>
  <c r="F592" i="8"/>
  <c r="G591" i="8"/>
  <c r="R1303" i="1"/>
  <c r="P1303" i="1"/>
  <c r="R1296" i="1"/>
  <c r="P1296" i="1"/>
  <c r="P1256" i="1"/>
  <c r="R1256" i="1"/>
  <c r="P978" i="1"/>
  <c r="R978" i="1"/>
  <c r="P824" i="1"/>
  <c r="R824" i="1"/>
  <c r="G6" i="1"/>
  <c r="F7" i="1"/>
  <c r="F1680" i="1"/>
  <c r="G1679" i="1"/>
  <c r="R1269" i="1"/>
  <c r="P1269" i="1"/>
  <c r="R1249" i="1"/>
  <c r="P1249" i="1"/>
  <c r="R958" i="1"/>
  <c r="P958" i="1"/>
  <c r="R932" i="1"/>
  <c r="P932" i="1"/>
  <c r="P841" i="1"/>
  <c r="R841" i="1"/>
  <c r="R1274" i="1"/>
  <c r="P24" i="10"/>
  <c r="Q19" i="10"/>
  <c r="P1273" i="1"/>
  <c r="R1273" i="1"/>
  <c r="R968" i="1"/>
  <c r="P968" i="1"/>
  <c r="R838" i="1"/>
  <c r="P838" i="1"/>
  <c r="P852" i="1"/>
  <c r="C1004" i="1"/>
  <c r="C1262" i="1"/>
  <c r="C1019" i="1"/>
  <c r="C838" i="1"/>
  <c r="C1098" i="1"/>
  <c r="C1612" i="1"/>
  <c r="C853" i="1"/>
  <c r="C1113" i="1"/>
  <c r="C1018" i="1"/>
  <c r="C1688" i="1"/>
  <c r="C1075" i="1"/>
  <c r="C812" i="1"/>
  <c r="C1292" i="1"/>
  <c r="C867" i="1"/>
  <c r="C1586" i="1"/>
  <c r="C942" i="1"/>
  <c r="C1718" i="1"/>
  <c r="C1185" i="1"/>
  <c r="C1295" i="1"/>
  <c r="C1051" i="1"/>
  <c r="C956" i="1"/>
  <c r="C1752" i="1"/>
  <c r="C1570" i="1"/>
  <c r="A721" i="1"/>
  <c r="A754" i="8"/>
  <c r="A1700" i="1"/>
  <c r="A1073" i="8"/>
  <c r="A455" i="1"/>
  <c r="A860" i="8"/>
  <c r="A265" i="1"/>
  <c r="A810" i="8"/>
  <c r="C962" i="1"/>
  <c r="C1201" i="1"/>
  <c r="C1574" i="1"/>
  <c r="C1083" i="1"/>
  <c r="C990" i="1"/>
  <c r="C1768" i="1"/>
  <c r="C1591" i="1"/>
  <c r="A593" i="1"/>
  <c r="C4" i="8"/>
  <c r="A310" i="8"/>
  <c r="A1159" i="1"/>
  <c r="A615" i="1"/>
  <c r="A1585" i="1"/>
  <c r="A611" i="8"/>
  <c r="C988" i="1"/>
  <c r="C1246" i="1"/>
  <c r="C1003" i="1"/>
  <c r="C822" i="1"/>
  <c r="C1082" i="1"/>
  <c r="C1596" i="1"/>
  <c r="C837" i="1"/>
  <c r="C1097" i="1"/>
  <c r="C986" i="1"/>
  <c r="C1667" i="1"/>
  <c r="C1041" i="1"/>
  <c r="C1271" i="1"/>
  <c r="C835" i="1"/>
  <c r="C1565" i="1"/>
  <c r="C910" i="1"/>
  <c r="C1686" i="1"/>
  <c r="C1165" i="1"/>
  <c r="C1268" i="1"/>
  <c r="C1001" i="1"/>
  <c r="C916" i="1"/>
  <c r="C1732" i="1"/>
  <c r="C1280" i="1"/>
  <c r="P465" i="3"/>
  <c r="A1662" i="1"/>
  <c r="A858" i="1"/>
  <c r="A782" i="8"/>
  <c r="A943" i="1"/>
  <c r="A1817" i="1"/>
  <c r="A913" i="1"/>
  <c r="A990" i="1"/>
  <c r="C930" i="1"/>
  <c r="C1706" i="1"/>
  <c r="C1181" i="1"/>
  <c r="C1289" i="1"/>
  <c r="C1033" i="1"/>
  <c r="C948" i="1"/>
  <c r="C1748" i="1"/>
  <c r="C1301" i="1"/>
  <c r="A125" i="1"/>
  <c r="A1006" i="1"/>
  <c r="A226" i="1"/>
  <c r="A229" i="8"/>
  <c r="A456" i="1"/>
  <c r="A644" i="8"/>
  <c r="A885" i="1"/>
  <c r="C970" i="1"/>
  <c r="C1230" i="1"/>
  <c r="C987" i="1"/>
  <c r="C806" i="1"/>
  <c r="C1066" i="1"/>
  <c r="C1580" i="1"/>
  <c r="C821" i="1"/>
  <c r="C1081" i="1"/>
  <c r="C952" i="1"/>
  <c r="C1645" i="1"/>
  <c r="C1009" i="1"/>
  <c r="C1249" i="1"/>
  <c r="C803" i="1"/>
  <c r="C1285" i="1"/>
  <c r="C878" i="1"/>
  <c r="C1654" i="1"/>
  <c r="C1141" i="1"/>
  <c r="C1241" i="1"/>
  <c r="C959" i="1"/>
  <c r="C868" i="1"/>
  <c r="C1707" i="1"/>
  <c r="C1253" i="1"/>
  <c r="C1676" i="1"/>
  <c r="A1745" i="1"/>
  <c r="A1761" i="1"/>
  <c r="A35" i="8"/>
  <c r="A1303" i="8"/>
  <c r="A755" i="1"/>
  <c r="A1577" i="1"/>
  <c r="A403" i="8"/>
  <c r="C898" i="1"/>
  <c r="C1674" i="1"/>
  <c r="C1157" i="1"/>
  <c r="C1263" i="1"/>
  <c r="C993" i="1"/>
  <c r="C900" i="1"/>
  <c r="C1728" i="1"/>
  <c r="C1275" i="1"/>
  <c r="P485" i="3"/>
  <c r="A445" i="8"/>
  <c r="A1040" i="1"/>
  <c r="A1211" i="8"/>
  <c r="A1037" i="1"/>
  <c r="A870" i="1"/>
  <c r="A1131" i="1"/>
  <c r="C954" i="1"/>
  <c r="C1214" i="1"/>
  <c r="C969" i="1"/>
  <c r="C790" i="1"/>
  <c r="C1050" i="1"/>
  <c r="C1564" i="1"/>
  <c r="C805" i="1"/>
  <c r="C1065" i="1"/>
  <c r="C920" i="1"/>
  <c r="C1622" i="1"/>
  <c r="C975" i="1"/>
  <c r="C1228" i="1"/>
  <c r="C1264" i="1"/>
  <c r="C846" i="1"/>
  <c r="C1620" i="1"/>
  <c r="C1121" i="1"/>
  <c r="C1204" i="1"/>
  <c r="C919" i="1"/>
  <c r="C828" i="1"/>
  <c r="C1675" i="1"/>
  <c r="C1227" i="1"/>
  <c r="C1773" i="1"/>
  <c r="A74" i="1"/>
  <c r="A203" i="8"/>
  <c r="A904" i="8"/>
  <c r="A1157" i="8"/>
  <c r="A22" i="8"/>
  <c r="A1180" i="8"/>
  <c r="A66" i="8"/>
  <c r="C866" i="1"/>
  <c r="C1642" i="1"/>
  <c r="C1137" i="1"/>
  <c r="C1231" i="1"/>
  <c r="C951" i="1"/>
  <c r="C860" i="1"/>
  <c r="C1696" i="1"/>
  <c r="C1248" i="1"/>
  <c r="C1769" i="1"/>
  <c r="A574" i="1"/>
  <c r="A1124" i="1"/>
  <c r="C176" i="8"/>
  <c r="A169" i="8"/>
  <c r="A583" i="8"/>
  <c r="A1154" i="8"/>
  <c r="C874" i="1"/>
  <c r="C1198" i="1"/>
  <c r="C825" i="1"/>
  <c r="C1032" i="1"/>
  <c r="C1678" i="1"/>
  <c r="C983" i="1"/>
  <c r="C888" i="1"/>
  <c r="C1762" i="1"/>
  <c r="C1293" i="1"/>
  <c r="C1200" i="1"/>
  <c r="C997" i="1"/>
  <c r="C1588" i="1"/>
  <c r="C816" i="1"/>
  <c r="C1770" i="1"/>
  <c r="C843" i="1"/>
  <c r="C1767" i="1"/>
  <c r="A1213" i="8"/>
  <c r="A923" i="8"/>
  <c r="A960" i="8"/>
  <c r="A751" i="1"/>
  <c r="A1140" i="1"/>
  <c r="A1014" i="1"/>
  <c r="C1608" i="1"/>
  <c r="C848" i="1"/>
  <c r="C820" i="1"/>
  <c r="C875" i="1"/>
  <c r="C1692" i="1"/>
  <c r="A1076" i="1"/>
  <c r="A603" i="1"/>
  <c r="A135" i="1"/>
  <c r="A667" i="1"/>
  <c r="A1314" i="8"/>
  <c r="C858" i="1"/>
  <c r="C1182" i="1"/>
  <c r="C809" i="1"/>
  <c r="C1016" i="1"/>
  <c r="C1662" i="1"/>
  <c r="C965" i="1"/>
  <c r="C856" i="1"/>
  <c r="C1746" i="1"/>
  <c r="C1272" i="1"/>
  <c r="C1168" i="1"/>
  <c r="C963" i="1"/>
  <c r="C1298" i="1"/>
  <c r="C1750" i="1"/>
  <c r="C795" i="1"/>
  <c r="C1751" i="1"/>
  <c r="A216" i="8"/>
  <c r="A1580" i="1"/>
  <c r="A704" i="8"/>
  <c r="A1070" i="1"/>
  <c r="A396" i="1"/>
  <c r="A419" i="8"/>
  <c r="C1576" i="1"/>
  <c r="C808" i="1"/>
  <c r="C1766" i="1"/>
  <c r="C827" i="1"/>
  <c r="C1763" i="1"/>
  <c r="A308" i="1"/>
  <c r="A960" i="1"/>
  <c r="A356" i="8"/>
  <c r="A400" i="8"/>
  <c r="A1732" i="1"/>
  <c r="C842" i="1"/>
  <c r="C1166" i="1"/>
  <c r="C793" i="1"/>
  <c r="C1117" i="1"/>
  <c r="C1000" i="1"/>
  <c r="C1646" i="1"/>
  <c r="C949" i="1"/>
  <c r="C824" i="1"/>
  <c r="C1730" i="1"/>
  <c r="C1251" i="1"/>
  <c r="C1136" i="1"/>
  <c r="C931" i="1"/>
  <c r="C1716" i="1"/>
  <c r="C1266" i="1"/>
  <c r="C1725" i="1"/>
  <c r="C1649" i="1"/>
  <c r="C1735" i="1"/>
  <c r="A1081" i="8"/>
  <c r="A951" i="8"/>
  <c r="A122" i="8"/>
  <c r="A622" i="1"/>
  <c r="A555" i="1"/>
  <c r="A618" i="1"/>
  <c r="C1286" i="1"/>
  <c r="C1742" i="1"/>
  <c r="C1747" i="1"/>
  <c r="A331" i="8"/>
  <c r="A225" i="8"/>
  <c r="A527" i="8"/>
  <c r="A372" i="8"/>
  <c r="A705" i="8"/>
  <c r="C826" i="1"/>
  <c r="C1150" i="1"/>
  <c r="C1101" i="1"/>
  <c r="C984" i="1"/>
  <c r="C1630" i="1"/>
  <c r="C933" i="1"/>
  <c r="C792" i="1"/>
  <c r="C1709" i="1"/>
  <c r="C1229" i="1"/>
  <c r="C1104" i="1"/>
  <c r="C899" i="1"/>
  <c r="C1695" i="1"/>
  <c r="C1234" i="1"/>
  <c r="C1205" i="1"/>
  <c r="C1699" i="1"/>
  <c r="C1621" i="1"/>
  <c r="C1711" i="1"/>
  <c r="A1243" i="8"/>
  <c r="A558" i="1"/>
  <c r="A1782" i="1"/>
  <c r="A659" i="8"/>
  <c r="A854" i="8"/>
  <c r="A900" i="1"/>
  <c r="C1254" i="1"/>
  <c r="C1720" i="1"/>
  <c r="C1644" i="1"/>
  <c r="C1731" i="1"/>
  <c r="C478" i="8"/>
  <c r="A431" i="1"/>
  <c r="C430" i="8"/>
  <c r="A738" i="8"/>
  <c r="A1122" i="1"/>
  <c r="A326" i="1"/>
  <c r="C1058" i="1"/>
  <c r="C813" i="1"/>
  <c r="C800" i="1"/>
  <c r="C1656" i="1"/>
  <c r="C1195" i="1"/>
  <c r="C1112" i="1"/>
  <c r="C819" i="1"/>
  <c r="C1668" i="1"/>
  <c r="A873" i="8"/>
  <c r="C548" i="8"/>
  <c r="A1660" i="1"/>
  <c r="A1607" i="1"/>
  <c r="A256" i="8"/>
  <c r="A31" i="1"/>
  <c r="A1759" i="1"/>
  <c r="A181" i="8"/>
  <c r="A1041" i="8"/>
  <c r="C493" i="8"/>
  <c r="A838" i="8"/>
  <c r="A1593" i="1"/>
  <c r="A276" i="8"/>
  <c r="A839" i="1"/>
  <c r="A1248" i="8"/>
  <c r="A1586" i="1"/>
  <c r="C961" i="1"/>
  <c r="C1281" i="1"/>
  <c r="A791" i="1"/>
  <c r="A168" i="1"/>
  <c r="A405" i="1"/>
  <c r="A661" i="8"/>
  <c r="C426" i="8"/>
  <c r="A749" i="1"/>
  <c r="A1244" i="8"/>
  <c r="A892" i="8"/>
  <c r="A508" i="8"/>
  <c r="A821" i="1"/>
  <c r="A1215" i="8"/>
  <c r="A974" i="1"/>
  <c r="A1128" i="8"/>
  <c r="A915" i="8"/>
  <c r="C454" i="8"/>
  <c r="A987" i="1"/>
  <c r="A465" i="1"/>
  <c r="A1743" i="1"/>
  <c r="C912" i="1"/>
  <c r="C939" i="1"/>
  <c r="A1666" i="1"/>
  <c r="A1075" i="8"/>
  <c r="A1667" i="1"/>
  <c r="A917" i="8"/>
  <c r="A769" i="8"/>
  <c r="A684" i="8"/>
  <c r="A347" i="1"/>
  <c r="A742" i="8"/>
  <c r="A283" i="8"/>
  <c r="A407" i="8"/>
  <c r="A49" i="1"/>
  <c r="A1302" i="1"/>
  <c r="A565" i="1"/>
  <c r="A406" i="8"/>
  <c r="A623" i="1"/>
  <c r="A1757" i="1"/>
  <c r="C447" i="8"/>
  <c r="C938" i="1"/>
  <c r="C1584" i="1"/>
  <c r="C889" i="1"/>
  <c r="C1162" i="1"/>
  <c r="C1049" i="1"/>
  <c r="C1148" i="1"/>
  <c r="C815" i="1"/>
  <c r="C1639" i="1"/>
  <c r="C1637" i="1"/>
  <c r="C1127" i="1"/>
  <c r="C814" i="1"/>
  <c r="C829" i="1"/>
  <c r="C994" i="1"/>
  <c r="C871" i="1"/>
  <c r="C1128" i="1"/>
  <c r="C1013" i="1"/>
  <c r="C1703" i="1"/>
  <c r="A1074" i="1"/>
  <c r="A700" i="8"/>
  <c r="A903" i="1"/>
  <c r="A617" i="1"/>
  <c r="C6" i="8"/>
  <c r="C834" i="1"/>
  <c r="C849" i="1"/>
  <c r="C1026" i="1"/>
  <c r="C903" i="1"/>
  <c r="C1160" i="1"/>
  <c r="C1045" i="1"/>
  <c r="C1757" i="1"/>
  <c r="A1011" i="8"/>
  <c r="A618" i="8"/>
  <c r="A549" i="1"/>
  <c r="A298" i="8"/>
  <c r="A1615" i="1"/>
  <c r="C922" i="1"/>
  <c r="C1568" i="1"/>
  <c r="C873" i="1"/>
  <c r="C1146" i="1"/>
  <c r="C1726" i="1"/>
  <c r="C1031" i="1"/>
  <c r="C1116" i="1"/>
  <c r="C1615" i="1"/>
  <c r="C1614" i="1"/>
  <c r="C1095" i="1"/>
  <c r="C797" i="1"/>
  <c r="C944" i="1"/>
  <c r="C831" i="1"/>
  <c r="C1088" i="1"/>
  <c r="C971" i="1"/>
  <c r="C1745" i="1"/>
  <c r="A86" i="8"/>
  <c r="C1800" i="1"/>
  <c r="A1244" i="1"/>
  <c r="A260" i="8"/>
  <c r="A239" i="8"/>
  <c r="C802" i="1"/>
  <c r="C817" i="1"/>
  <c r="C976" i="1"/>
  <c r="C863" i="1"/>
  <c r="C1120" i="1"/>
  <c r="C1005" i="1"/>
  <c r="C1681" i="1"/>
  <c r="A705" i="1"/>
  <c r="A318" i="1"/>
  <c r="A929" i="8"/>
  <c r="A1236" i="8"/>
  <c r="A930" i="8"/>
  <c r="C906" i="1"/>
  <c r="C1294" i="1"/>
  <c r="C857" i="1"/>
  <c r="C1130" i="1"/>
  <c r="C1710" i="1"/>
  <c r="C1015" i="1"/>
  <c r="C1084" i="1"/>
  <c r="C1594" i="1"/>
  <c r="C1593" i="1"/>
  <c r="C1063" i="1"/>
  <c r="C904" i="1"/>
  <c r="C791" i="1"/>
  <c r="C1046" i="1"/>
  <c r="C923" i="1"/>
  <c r="C1665" i="1"/>
  <c r="A1133" i="8"/>
  <c r="A1795" i="1"/>
  <c r="A640" i="8"/>
  <c r="A44" i="1"/>
  <c r="A55" i="1"/>
  <c r="C936" i="1"/>
  <c r="C823" i="1"/>
  <c r="C1080" i="1"/>
  <c r="C955" i="1"/>
  <c r="C1729" i="1"/>
  <c r="A1039" i="8"/>
  <c r="A884" i="8"/>
  <c r="A1197" i="8"/>
  <c r="A630" i="8"/>
  <c r="A1050" i="8"/>
  <c r="C890" i="1"/>
  <c r="C1278" i="1"/>
  <c r="C841" i="1"/>
  <c r="C1114" i="1"/>
  <c r="C1694" i="1"/>
  <c r="C999" i="1"/>
  <c r="C1052" i="1"/>
  <c r="C1573" i="1"/>
  <c r="C1571" i="1"/>
  <c r="C1029" i="1"/>
  <c r="C864" i="1"/>
  <c r="C998" i="1"/>
  <c r="C883" i="1"/>
  <c r="C1713" i="1"/>
  <c r="A270" i="1"/>
  <c r="A481" i="8"/>
  <c r="A1097" i="1"/>
  <c r="A732" i="1"/>
  <c r="A1172" i="1"/>
  <c r="C896" i="1"/>
  <c r="C1030" i="1"/>
  <c r="C915" i="1"/>
  <c r="C1765" i="1"/>
  <c r="A888" i="1"/>
  <c r="A649" i="8"/>
  <c r="A184" i="1"/>
  <c r="A827" i="1"/>
  <c r="C17" i="8"/>
  <c r="A17" i="8"/>
  <c r="C1186" i="1"/>
  <c r="C941" i="1"/>
  <c r="C968" i="1"/>
  <c r="C1758" i="1"/>
  <c r="C1578" i="1"/>
  <c r="C1260" i="1"/>
  <c r="C989" i="1"/>
  <c r="C1759" i="1"/>
  <c r="A795" i="8"/>
  <c r="A1170" i="1"/>
  <c r="A11" i="8"/>
  <c r="A147" i="1"/>
  <c r="A896" i="8"/>
  <c r="A644" i="1"/>
  <c r="A1245" i="1"/>
  <c r="A175" i="1"/>
  <c r="A386" i="8"/>
  <c r="A1205" i="1"/>
  <c r="A547" i="8"/>
  <c r="A678" i="1"/>
  <c r="A1725" i="1"/>
  <c r="A482" i="1"/>
  <c r="A294" i="8"/>
  <c r="A901" i="1"/>
  <c r="C1002" i="1"/>
  <c r="C1021" i="1"/>
  <c r="A222" i="1"/>
  <c r="A1120" i="1"/>
  <c r="A776" i="8"/>
  <c r="A1278" i="1"/>
  <c r="A495" i="1"/>
  <c r="A660" i="1"/>
  <c r="A484" i="1"/>
  <c r="A1153" i="1"/>
  <c r="A1113" i="8"/>
  <c r="A1565" i="1"/>
  <c r="C479" i="8"/>
  <c r="A632" i="1"/>
  <c r="A1305" i="8"/>
  <c r="A1231" i="1"/>
  <c r="A1263" i="8"/>
  <c r="A364" i="8"/>
  <c r="A477" i="8"/>
  <c r="A373" i="1"/>
  <c r="C1734" i="1"/>
  <c r="C1739" i="1"/>
  <c r="A1352" i="8"/>
  <c r="A619" i="8"/>
  <c r="A1787" i="1"/>
  <c r="A710" i="1"/>
  <c r="A988" i="8"/>
  <c r="A1203" i="1"/>
  <c r="A510" i="8"/>
  <c r="A70" i="1"/>
  <c r="A416" i="8"/>
  <c r="A570" i="1"/>
  <c r="A440" i="1"/>
  <c r="A963" i="1"/>
  <c r="A1020" i="1"/>
  <c r="A1216" i="1"/>
  <c r="A650" i="1"/>
  <c r="A313" i="8"/>
  <c r="C1134" i="1"/>
  <c r="C1085" i="1"/>
  <c r="C966" i="1"/>
  <c r="C917" i="1"/>
  <c r="C1601" i="1"/>
  <c r="C1072" i="1"/>
  <c r="C1673" i="1"/>
  <c r="C1202" i="1"/>
  <c r="C1672" i="1"/>
  <c r="C1648" i="1"/>
  <c r="C1805" i="1"/>
  <c r="A1297" i="8"/>
  <c r="A653" i="1"/>
  <c r="C1222" i="1"/>
  <c r="C1693" i="1"/>
  <c r="C1669" i="1"/>
  <c r="A190" i="8"/>
  <c r="A1190" i="1"/>
  <c r="A902" i="1"/>
  <c r="C1118" i="1"/>
  <c r="C1069" i="1"/>
  <c r="C950" i="1"/>
  <c r="C901" i="1"/>
  <c r="C1579" i="1"/>
  <c r="C1038" i="1"/>
  <c r="C1652" i="1"/>
  <c r="C1170" i="1"/>
  <c r="C1640" i="1"/>
  <c r="C1619" i="1"/>
  <c r="A1613" i="1"/>
  <c r="A97" i="1"/>
  <c r="A1299" i="1"/>
  <c r="C1190" i="1"/>
  <c r="C1661" i="1"/>
  <c r="C1643" i="1"/>
  <c r="A1707" i="1"/>
  <c r="A1271" i="1"/>
  <c r="A727" i="8"/>
  <c r="C1102" i="1"/>
  <c r="C1053" i="1"/>
  <c r="C934" i="1"/>
  <c r="C885" i="1"/>
  <c r="C1300" i="1"/>
  <c r="C1006" i="1"/>
  <c r="C1631" i="1"/>
  <c r="C1138" i="1"/>
  <c r="C1611" i="1"/>
  <c r="C1587" i="1"/>
  <c r="A1181" i="1"/>
  <c r="A824" i="1"/>
  <c r="A1800" i="1"/>
  <c r="C1158" i="1"/>
  <c r="C1635" i="1"/>
  <c r="C1609" i="1"/>
  <c r="A687" i="1"/>
  <c r="A868" i="1"/>
  <c r="A194" i="1"/>
  <c r="C1086" i="1"/>
  <c r="C1035" i="1"/>
  <c r="C918" i="1"/>
  <c r="C869" i="1"/>
  <c r="C1279" i="1"/>
  <c r="C972" i="1"/>
  <c r="C1607" i="1"/>
  <c r="C1106" i="1"/>
  <c r="C1585" i="1"/>
  <c r="C1303" i="1"/>
  <c r="A1117" i="8"/>
  <c r="A485" i="1"/>
  <c r="A695" i="8"/>
  <c r="C1126" i="1"/>
  <c r="C1606" i="1"/>
  <c r="C1582" i="1"/>
  <c r="A202" i="1"/>
  <c r="A1024" i="8"/>
  <c r="A1045" i="8"/>
  <c r="C926" i="1"/>
  <c r="C1173" i="1"/>
  <c r="C1025" i="1"/>
  <c r="C1744" i="1"/>
  <c r="P617" i="3"/>
  <c r="A820" i="1"/>
  <c r="A171" i="1"/>
  <c r="A1804" i="1"/>
  <c r="A457" i="1"/>
  <c r="A1740" i="1"/>
  <c r="A340" i="8"/>
  <c r="A539" i="8"/>
  <c r="C1206" i="1"/>
  <c r="C1780" i="1"/>
  <c r="A290" i="1"/>
  <c r="A1170" i="8"/>
  <c r="A983" i="8"/>
  <c r="C480" i="8"/>
  <c r="A36" i="8"/>
  <c r="A1814" i="1"/>
  <c r="A1750" i="1"/>
  <c r="A1160" i="1"/>
  <c r="C897" i="1"/>
  <c r="A522" i="1"/>
  <c r="A809" i="1"/>
  <c r="C14" i="8"/>
  <c r="A853" i="1"/>
  <c r="A956" i="8"/>
  <c r="A1698" i="1"/>
  <c r="A313" i="1"/>
  <c r="A246" i="1"/>
  <c r="A886" i="1"/>
  <c r="A587" i="8"/>
  <c r="A341" i="8"/>
  <c r="A14" i="1"/>
  <c r="C513" i="8"/>
  <c r="A382" i="1"/>
  <c r="A1805" i="1"/>
  <c r="A374" i="8"/>
  <c r="A73" i="8"/>
  <c r="C1125" i="1"/>
  <c r="C1685" i="1"/>
  <c r="A603" i="8"/>
  <c r="A248" i="1"/>
  <c r="A859" i="8"/>
  <c r="A1091" i="1"/>
  <c r="A6" i="8"/>
  <c r="A1760" i="1"/>
  <c r="A291" i="1"/>
  <c r="A1229" i="1"/>
  <c r="A409" i="1"/>
  <c r="A1082" i="8"/>
  <c r="A1609" i="1"/>
  <c r="A165" i="1"/>
  <c r="C1785" i="1"/>
  <c r="A407" i="1"/>
  <c r="A1258" i="1"/>
  <c r="A1013" i="8"/>
  <c r="A862" i="8"/>
  <c r="C524" i="8"/>
  <c r="A67" i="8"/>
  <c r="A1192" i="8"/>
  <c r="A1348" i="8"/>
  <c r="A1005" i="8"/>
  <c r="A1220" i="8"/>
  <c r="A759" i="1"/>
  <c r="A1168" i="8"/>
  <c r="A7" i="1"/>
  <c r="A492" i="8"/>
  <c r="A579" i="8"/>
  <c r="A1044" i="1"/>
  <c r="A1219" i="8"/>
  <c r="A872" i="1"/>
  <c r="A613" i="1"/>
  <c r="A982" i="1"/>
  <c r="A1137" i="8"/>
  <c r="A139" i="8"/>
  <c r="A1646" i="1"/>
  <c r="A777" i="8"/>
  <c r="A249" i="1"/>
  <c r="A610" i="1"/>
  <c r="A1030" i="1"/>
  <c r="C979" i="1"/>
  <c r="A383" i="8"/>
  <c r="A970" i="1"/>
  <c r="A249" i="8"/>
  <c r="A503" i="8"/>
  <c r="A360" i="8"/>
  <c r="A1047" i="1"/>
  <c r="A1686" i="1"/>
  <c r="A1207" i="1"/>
  <c r="A1100" i="1"/>
  <c r="A952" i="1"/>
  <c r="A402" i="8"/>
  <c r="A1631" i="1"/>
  <c r="A685" i="8"/>
  <c r="A774" i="8"/>
  <c r="C1024" i="1"/>
  <c r="C1629" i="1"/>
  <c r="C1155" i="1"/>
  <c r="C1064" i="1"/>
  <c r="C1641" i="1"/>
  <c r="A1018" i="1"/>
  <c r="A319" i="8"/>
  <c r="A1113" i="1"/>
  <c r="A1668" i="1"/>
  <c r="A619" i="1"/>
  <c r="A1012" i="8"/>
  <c r="A1736" i="1"/>
  <c r="A1633" i="1"/>
  <c r="A1300" i="1"/>
  <c r="A470" i="1"/>
  <c r="A1324" i="8"/>
  <c r="A879" i="8"/>
  <c r="A1079" i="1"/>
  <c r="A353" i="1"/>
  <c r="A277" i="1"/>
  <c r="A146" i="8"/>
  <c r="C833" i="1"/>
  <c r="C1144" i="1"/>
  <c r="A116" i="1"/>
  <c r="A507" i="1"/>
  <c r="A1762" i="1"/>
  <c r="A1065" i="1"/>
  <c r="A843" i="8"/>
  <c r="A954" i="1"/>
  <c r="A111" i="1"/>
  <c r="A1071" i="1"/>
  <c r="A799" i="8"/>
  <c r="A134" i="8"/>
  <c r="C500" i="8"/>
  <c r="A718" i="1"/>
  <c r="A1283" i="8"/>
  <c r="A547" i="1"/>
  <c r="A1154" i="1"/>
  <c r="A198" i="1"/>
  <c r="A1238" i="8"/>
  <c r="A395" i="8"/>
  <c r="A225" i="1"/>
  <c r="A1741" i="1"/>
  <c r="A1312" i="8"/>
  <c r="C1816" i="1"/>
  <c r="A268" i="8"/>
  <c r="A918" i="1"/>
  <c r="A461" i="1"/>
  <c r="A18" i="8"/>
  <c r="C1650" i="1"/>
  <c r="C1226" i="1"/>
  <c r="C1177" i="1"/>
  <c r="C943" i="1"/>
  <c r="C1723" i="1"/>
  <c r="C957" i="1"/>
  <c r="C1219" i="1"/>
  <c r="C1183" i="1"/>
  <c r="A530" i="8"/>
  <c r="A1134" i="8"/>
  <c r="A1789" i="1"/>
  <c r="C977" i="1"/>
  <c r="C1240" i="1"/>
  <c r="C1215" i="1"/>
  <c r="C525" i="8"/>
  <c r="A784" i="8"/>
  <c r="C1634" i="1"/>
  <c r="C1210" i="1"/>
  <c r="C1161" i="1"/>
  <c r="C911" i="1"/>
  <c r="C1701" i="1"/>
  <c r="C925" i="1"/>
  <c r="C1179" i="1"/>
  <c r="C1143" i="1"/>
  <c r="A1590" i="1"/>
  <c r="A721" i="8"/>
  <c r="A1587" i="1"/>
  <c r="C945" i="1"/>
  <c r="C1211" i="1"/>
  <c r="C1175" i="1"/>
  <c r="A46" i="1"/>
  <c r="A1042" i="8"/>
  <c r="C1616" i="1"/>
  <c r="C1194" i="1"/>
  <c r="C1145" i="1"/>
  <c r="C879" i="1"/>
  <c r="C1680" i="1"/>
  <c r="C893" i="1"/>
  <c r="C1131" i="1"/>
  <c r="C1103" i="1"/>
  <c r="A533" i="8"/>
  <c r="A258" i="1"/>
  <c r="A1611" i="1"/>
  <c r="C913" i="1"/>
  <c r="C1163" i="1"/>
  <c r="C1135" i="1"/>
  <c r="A546" i="1"/>
  <c r="A903" i="8"/>
  <c r="C1600" i="1"/>
  <c r="C1178" i="1"/>
  <c r="C1129" i="1"/>
  <c r="C847" i="1"/>
  <c r="C1659" i="1"/>
  <c r="C861" i="1"/>
  <c r="C1091" i="1"/>
  <c r="C1055" i="1"/>
  <c r="A501" i="1"/>
  <c r="A415" i="1"/>
  <c r="A1135" i="1"/>
  <c r="C881" i="1"/>
  <c r="C1123" i="1"/>
  <c r="C1087" i="1"/>
  <c r="A996" i="8"/>
  <c r="A609" i="1"/>
  <c r="A113" i="8"/>
  <c r="C1572" i="1"/>
  <c r="C1140" i="1"/>
  <c r="C1167" i="1"/>
  <c r="A734" i="8"/>
  <c r="A308" i="8"/>
  <c r="A254" i="1"/>
  <c r="A648" i="1"/>
  <c r="C476" i="8"/>
  <c r="A746" i="8"/>
  <c r="A1737" i="1"/>
  <c r="A968" i="8"/>
  <c r="C1807" i="1"/>
  <c r="A940" i="1"/>
  <c r="A691" i="1"/>
  <c r="A462" i="1"/>
  <c r="A441" i="8"/>
  <c r="C540" i="8"/>
  <c r="A759" i="8"/>
  <c r="C15" i="8"/>
  <c r="A642" i="1"/>
  <c r="C1283" i="1"/>
  <c r="A1024" i="1"/>
  <c r="A1106" i="8"/>
  <c r="A865" i="8"/>
  <c r="A380" i="1"/>
  <c r="C156" i="8"/>
  <c r="A196" i="1"/>
  <c r="A728" i="8"/>
  <c r="A479" i="1"/>
  <c r="A557" i="8"/>
  <c r="A60" i="8"/>
  <c r="A173" i="1"/>
  <c r="A1161" i="8"/>
  <c r="A123" i="8"/>
  <c r="A661" i="1"/>
  <c r="A573" i="1"/>
  <c r="A1068" i="8"/>
  <c r="A1693" i="1"/>
  <c r="C1220" i="1"/>
  <c r="C1232" i="1"/>
  <c r="A1101" i="8"/>
  <c r="A408" i="1"/>
  <c r="A726" i="1"/>
  <c r="A819" i="1"/>
  <c r="A126" i="1"/>
  <c r="A87" i="8"/>
  <c r="C215" i="8"/>
  <c r="A1198" i="8"/>
  <c r="A534" i="1"/>
  <c r="A1290" i="8"/>
  <c r="A1653" i="1"/>
  <c r="A118" i="1"/>
  <c r="A1337" i="8"/>
  <c r="A1755" i="1"/>
  <c r="C16" i="8"/>
  <c r="A612" i="1"/>
  <c r="A587" i="1"/>
  <c r="A426" i="8"/>
  <c r="A233" i="8"/>
  <c r="A179" i="8"/>
  <c r="A901" i="8"/>
  <c r="A544" i="1"/>
  <c r="A1132" i="8"/>
  <c r="A1291" i="1"/>
  <c r="A898" i="8"/>
  <c r="A72" i="8"/>
  <c r="A1345" i="8"/>
  <c r="A88" i="8"/>
  <c r="A206" i="1"/>
  <c r="A1320" i="8"/>
  <c r="A1277" i="1"/>
  <c r="A741" i="1"/>
  <c r="A101" i="8"/>
  <c r="A967" i="1"/>
  <c r="A963" i="8"/>
  <c r="A800" i="8"/>
  <c r="A625" i="1"/>
  <c r="A342" i="8"/>
  <c r="A301" i="8"/>
  <c r="A884" i="1"/>
  <c r="A982" i="8"/>
  <c r="A205" i="8"/>
  <c r="A1253" i="1"/>
  <c r="A496" i="8"/>
  <c r="A363" i="1"/>
  <c r="A1052" i="1"/>
  <c r="A835" i="1"/>
  <c r="A1043" i="8"/>
  <c r="A1237" i="1"/>
  <c r="A533" i="1"/>
  <c r="A1107" i="1"/>
  <c r="A1096" i="8"/>
  <c r="A1301" i="1"/>
  <c r="A149" i="1"/>
  <c r="A609" i="8"/>
  <c r="C1154" i="1"/>
  <c r="C909" i="1"/>
  <c r="C928" i="1"/>
  <c r="C1738" i="1"/>
  <c r="C1288" i="1"/>
  <c r="C1233" i="1"/>
  <c r="C947" i="1"/>
  <c r="C1743" i="1"/>
  <c r="A90" i="1"/>
  <c r="A602" i="1"/>
  <c r="A720" i="8"/>
  <c r="A240" i="8"/>
  <c r="A217" i="8"/>
  <c r="A1265" i="8"/>
  <c r="A693" i="8"/>
  <c r="A1022" i="8"/>
  <c r="A552" i="1"/>
  <c r="C1787" i="1"/>
  <c r="A78" i="1"/>
  <c r="A28" i="1"/>
  <c r="A9" i="8"/>
  <c r="A129" i="1"/>
  <c r="A33" i="1"/>
  <c r="A34" i="1"/>
  <c r="C832" i="1"/>
  <c r="C851" i="1"/>
  <c r="A1149" i="8"/>
  <c r="A758" i="1"/>
  <c r="A748" i="8"/>
  <c r="A596" i="1"/>
  <c r="A701" i="8"/>
  <c r="A157" i="1"/>
  <c r="A752" i="1"/>
  <c r="A325" i="1"/>
  <c r="A264" i="1"/>
  <c r="A908" i="1"/>
  <c r="A792" i="1"/>
  <c r="A131" i="8"/>
  <c r="A383" i="1"/>
  <c r="A1691" i="1"/>
  <c r="A1166" i="1"/>
  <c r="A1276" i="1"/>
  <c r="A788" i="8"/>
  <c r="A339" i="8"/>
  <c r="C1617" i="1"/>
  <c r="C1636" i="1"/>
  <c r="A1147" i="1"/>
  <c r="A234" i="8"/>
  <c r="A1570" i="1"/>
  <c r="A548" i="8"/>
  <c r="A1053" i="8"/>
  <c r="A787" i="1"/>
  <c r="A1618" i="1"/>
  <c r="A771" i="8"/>
  <c r="A1212" i="8"/>
  <c r="A273" i="8"/>
  <c r="A1162" i="1"/>
  <c r="A404" i="8"/>
  <c r="A1765" i="1"/>
  <c r="A869" i="1"/>
  <c r="A1233" i="1"/>
  <c r="A1226" i="8"/>
  <c r="A1588" i="1"/>
  <c r="C1070" i="1"/>
  <c r="C789" i="1"/>
  <c r="C940" i="1"/>
  <c r="C1164" i="1"/>
  <c r="C536" i="8"/>
  <c r="A526" i="1"/>
  <c r="C1196" i="1"/>
  <c r="A597" i="1"/>
  <c r="A290" i="8"/>
  <c r="C1054" i="1"/>
  <c r="C908" i="1"/>
  <c r="C1124" i="1"/>
  <c r="A265" i="8"/>
  <c r="A646" i="8"/>
  <c r="C1156" i="1"/>
  <c r="A964" i="1"/>
  <c r="A69" i="1"/>
  <c r="C1036" i="1"/>
  <c r="C876" i="1"/>
  <c r="C1076" i="1"/>
  <c r="A263" i="1"/>
  <c r="A1061" i="8"/>
  <c r="C1108" i="1"/>
  <c r="A409" i="8"/>
  <c r="C427" i="8"/>
  <c r="C1020" i="1"/>
  <c r="C844" i="1"/>
  <c r="C1034" i="1"/>
  <c r="A459" i="1"/>
  <c r="A312" i="8"/>
  <c r="C1068" i="1"/>
  <c r="A414" i="1"/>
  <c r="A948" i="1"/>
  <c r="C1073" i="1"/>
  <c r="C1632" i="1"/>
  <c r="C154" i="8"/>
  <c r="A61" i="1"/>
  <c r="A739" i="8"/>
  <c r="A722" i="8"/>
  <c r="C1771" i="1"/>
  <c r="A658" i="8"/>
  <c r="A551" i="1"/>
  <c r="A323" i="1"/>
  <c r="A1774" i="1"/>
  <c r="A24" i="1"/>
  <c r="C502" i="8"/>
  <c r="A604" i="1"/>
  <c r="A1055" i="8"/>
  <c r="A168" i="8"/>
  <c r="A805" i="1"/>
  <c r="A1123" i="8"/>
  <c r="A1685" i="1"/>
  <c r="A1139" i="1"/>
  <c r="C836" i="1"/>
  <c r="A76" i="8"/>
  <c r="A336" i="1"/>
  <c r="A1220" i="1"/>
  <c r="A1781" i="1"/>
  <c r="A986" i="8"/>
  <c r="A300" i="8"/>
  <c r="A734" i="1"/>
  <c r="A392" i="1"/>
  <c r="A640" i="1"/>
  <c r="A1030" i="8"/>
  <c r="C451" i="8"/>
  <c r="C11" i="8"/>
  <c r="A1768" i="1"/>
  <c r="A156" i="8"/>
  <c r="A943" i="8"/>
  <c r="A948" i="8"/>
  <c r="A803" i="8"/>
  <c r="A1738" i="1"/>
  <c r="A1080" i="1"/>
  <c r="A1176" i="8"/>
  <c r="A847" i="8"/>
  <c r="A677" i="1"/>
  <c r="A228" i="8"/>
  <c r="A316" i="8"/>
  <c r="C20" i="8"/>
  <c r="A471" i="8"/>
  <c r="A506" i="8"/>
  <c r="C894" i="1"/>
  <c r="C1153" i="1"/>
  <c r="C985" i="1"/>
  <c r="C1717" i="1"/>
  <c r="C1737" i="1"/>
  <c r="A210" i="1"/>
  <c r="A84" i="1"/>
  <c r="A674" i="8"/>
  <c r="A553" i="1"/>
  <c r="A635" i="8"/>
  <c r="A38" i="8"/>
  <c r="A449" i="1"/>
  <c r="C1078" i="1"/>
  <c r="A64" i="1"/>
  <c r="A985" i="8"/>
  <c r="A663" i="1"/>
  <c r="A872" i="8"/>
  <c r="A11" i="1"/>
  <c r="A1034" i="8"/>
  <c r="A446" i="1"/>
  <c r="A200" i="1"/>
  <c r="A1606" i="1"/>
  <c r="A1028" i="8"/>
  <c r="A411" i="1"/>
  <c r="A606" i="1"/>
  <c r="A427" i="1"/>
  <c r="A1786" i="1"/>
  <c r="A608" i="8"/>
  <c r="A1105" i="1"/>
  <c r="A167" i="8"/>
  <c r="A148" i="1"/>
  <c r="A1095" i="8"/>
  <c r="A394" i="8"/>
  <c r="A1104" i="1"/>
  <c r="C1786" i="1"/>
  <c r="A1206" i="8"/>
  <c r="A487" i="1"/>
  <c r="C1812" i="1"/>
  <c r="A1092" i="8"/>
  <c r="A433" i="1"/>
  <c r="A237" i="8"/>
  <c r="C995" i="1"/>
  <c r="C1566" i="1"/>
  <c r="A827" i="8"/>
  <c r="A1604" i="1"/>
  <c r="A466" i="1"/>
  <c r="A1277" i="8"/>
  <c r="A340" i="1"/>
  <c r="A1289" i="8"/>
  <c r="A894" i="1"/>
  <c r="A136" i="8"/>
  <c r="A1173" i="1"/>
  <c r="A910" i="8"/>
  <c r="A39" i="1"/>
  <c r="A780" i="8"/>
  <c r="A1640" i="1"/>
  <c r="A1017" i="8"/>
  <c r="P637" i="3"/>
  <c r="A893" i="8"/>
  <c r="C233" i="8"/>
  <c r="A1049" i="1"/>
  <c r="A1719" i="1"/>
  <c r="A79" i="1"/>
  <c r="A878" i="8"/>
  <c r="A631" i="8"/>
  <c r="A486" i="8"/>
  <c r="A467" i="8"/>
  <c r="A1199" i="1"/>
  <c r="A1571" i="1"/>
  <c r="A495" i="8"/>
  <c r="A844" i="8"/>
  <c r="A250" i="8"/>
  <c r="A563" i="1"/>
  <c r="A763" i="1"/>
  <c r="A242" i="1"/>
  <c r="A822" i="8"/>
  <c r="A79" i="8"/>
  <c r="A1201" i="8"/>
  <c r="A1195" i="8"/>
  <c r="A600" i="8"/>
  <c r="A575" i="1"/>
  <c r="A773" i="8"/>
  <c r="A474" i="1"/>
  <c r="C1255" i="1"/>
  <c r="A89" i="8"/>
  <c r="A1255" i="1"/>
  <c r="A747" i="8"/>
  <c r="A1216" i="8"/>
  <c r="C1820" i="1"/>
  <c r="A941" i="8"/>
  <c r="A650" i="8"/>
  <c r="A639" i="8"/>
  <c r="A758" i="8"/>
  <c r="A141" i="8"/>
  <c r="A1157" i="1"/>
  <c r="A585" i="1"/>
  <c r="A659" i="1"/>
  <c r="A575" i="8"/>
  <c r="C992" i="1"/>
  <c r="C1217" i="1"/>
  <c r="C1595" i="1"/>
  <c r="C1115" i="1"/>
  <c r="C1022" i="1"/>
  <c r="C1613" i="1"/>
  <c r="A416" i="1"/>
  <c r="A1008" i="8"/>
  <c r="A1645" i="1"/>
  <c r="C1803" i="1"/>
  <c r="A740" i="1"/>
  <c r="A393" i="8"/>
  <c r="A1304" i="1"/>
  <c r="A1643" i="1"/>
  <c r="A259" i="1"/>
  <c r="A177" i="8"/>
  <c r="A1163" i="1"/>
  <c r="A542" i="8"/>
  <c r="A1057" i="1"/>
  <c r="A677" i="8"/>
  <c r="A31" i="8"/>
  <c r="A1221" i="1"/>
  <c r="C1722" i="1"/>
  <c r="C964" i="1"/>
  <c r="A1687" i="1"/>
  <c r="C171" i="8"/>
  <c r="A418" i="1"/>
  <c r="A786" i="8"/>
  <c r="A1000" i="8"/>
  <c r="A1242" i="1"/>
  <c r="A206" i="8"/>
  <c r="A442" i="1"/>
  <c r="C234" i="8"/>
  <c r="A1223" i="1"/>
  <c r="A1016" i="1"/>
  <c r="C445" i="8"/>
  <c r="A513" i="8"/>
  <c r="C8" i="8"/>
  <c r="A766" i="8"/>
  <c r="A1608" i="1"/>
  <c r="A1028" i="1"/>
  <c r="A473" i="8"/>
  <c r="C1149" i="1"/>
  <c r="C1712" i="1"/>
  <c r="A243" i="8"/>
  <c r="A160" i="8"/>
  <c r="A398" i="8"/>
  <c r="A27" i="1"/>
  <c r="A1641" i="1"/>
  <c r="A938" i="8"/>
  <c r="A135" i="8"/>
  <c r="A464" i="1"/>
  <c r="A793" i="8"/>
  <c r="A402" i="1"/>
  <c r="A415" i="8"/>
  <c r="A238" i="8"/>
  <c r="A245" i="1"/>
  <c r="A476" i="1"/>
  <c r="A263" i="8"/>
  <c r="A473" i="1"/>
  <c r="A235" i="1"/>
  <c r="A883" i="1"/>
  <c r="A985" i="1"/>
  <c r="A1711" i="1"/>
  <c r="A760" i="1"/>
  <c r="A911" i="8"/>
  <c r="A460" i="8"/>
  <c r="A857" i="8"/>
  <c r="A1207" i="8"/>
  <c r="C865" i="1"/>
  <c r="C1184" i="1"/>
  <c r="A559" i="1"/>
  <c r="A628" i="8"/>
  <c r="A174" i="1"/>
  <c r="A973" i="8"/>
  <c r="A1232" i="1"/>
  <c r="A526" i="8"/>
  <c r="A638" i="8"/>
  <c r="A314" i="8"/>
  <c r="A1299" i="8"/>
  <c r="A1074" i="8"/>
  <c r="A1815" i="1"/>
  <c r="A783" i="8"/>
  <c r="A61" i="8"/>
  <c r="A480" i="8"/>
  <c r="C1291" i="1"/>
  <c r="A1656" i="1"/>
  <c r="A106" i="1"/>
  <c r="A1634" i="1"/>
  <c r="A432" i="1"/>
  <c r="A1060" i="8"/>
  <c r="A933" i="8"/>
  <c r="A1108" i="1"/>
  <c r="A1689" i="1"/>
  <c r="A246" i="8"/>
  <c r="A432" i="8"/>
  <c r="A343" i="1"/>
  <c r="A1280" i="8"/>
  <c r="A1254" i="1"/>
  <c r="A1092" i="1"/>
  <c r="A692" i="8"/>
  <c r="A1066" i="8"/>
  <c r="A189" i="8"/>
  <c r="A1123" i="1"/>
  <c r="A42" i="8"/>
  <c r="A223" i="8"/>
  <c r="C188" i="8"/>
  <c r="A1245" i="8"/>
  <c r="A816" i="8"/>
  <c r="A1045" i="1"/>
  <c r="A610" i="8"/>
  <c r="C1567" i="1"/>
  <c r="A1026" i="1"/>
  <c r="A433" i="8"/>
  <c r="A599" i="1"/>
  <c r="A633" i="8"/>
  <c r="A1200" i="1"/>
  <c r="A390" i="8"/>
  <c r="A918" i="8"/>
  <c r="A599" i="8"/>
  <c r="A849" i="1"/>
  <c r="A223" i="1"/>
  <c r="A1690" i="1"/>
  <c r="A1598" i="1"/>
  <c r="A955" i="1"/>
  <c r="A1694" i="1"/>
  <c r="C1090" i="1"/>
  <c r="C845" i="1"/>
  <c r="C840" i="1"/>
  <c r="C1683" i="1"/>
  <c r="C1235" i="1"/>
  <c r="C1152" i="1"/>
  <c r="C859" i="1"/>
  <c r="C1700" i="1"/>
  <c r="A1142" i="8"/>
  <c r="A1256" i="8"/>
  <c r="A994" i="1"/>
  <c r="A213" i="1"/>
  <c r="A468" i="1"/>
  <c r="A1776" i="1"/>
  <c r="A668" i="8"/>
  <c r="C93" i="8"/>
  <c r="A1318" i="8"/>
  <c r="A863" i="8"/>
  <c r="A232" i="1"/>
  <c r="C100" i="8"/>
  <c r="A532" i="1"/>
  <c r="A657" i="8"/>
  <c r="A1595" i="1"/>
  <c r="A103" i="8"/>
  <c r="C1093" i="1"/>
  <c r="C1653" i="1"/>
  <c r="A1013" i="1"/>
  <c r="A546" i="8"/>
  <c r="C1799" i="1"/>
  <c r="A1819" i="1"/>
  <c r="A210" i="8"/>
  <c r="A550" i="8"/>
  <c r="A1159" i="8"/>
  <c r="A1102" i="8"/>
  <c r="A10" i="8"/>
  <c r="A23" i="1"/>
  <c r="A900" i="8"/>
  <c r="A256" i="1"/>
  <c r="A518" i="1"/>
  <c r="A1647" i="1"/>
  <c r="A635" i="1"/>
  <c r="A932" i="1"/>
  <c r="A814" i="8"/>
  <c r="A426" i="1"/>
  <c r="C1092" i="1"/>
  <c r="C1111" i="1"/>
  <c r="A1671" i="1"/>
  <c r="A1642" i="1"/>
  <c r="A1270" i="1"/>
  <c r="C428" i="8"/>
  <c r="A1250" i="1"/>
  <c r="A695" i="1"/>
  <c r="A691" i="8"/>
  <c r="A757" i="8"/>
  <c r="A753" i="8"/>
  <c r="C102" i="8"/>
  <c r="A146" i="1"/>
  <c r="A21" i="8"/>
  <c r="A1639" i="1"/>
  <c r="A405" i="8"/>
  <c r="A292" i="1"/>
  <c r="A97" i="8"/>
  <c r="A323" i="8"/>
  <c r="A112" i="8"/>
  <c r="A295" i="8"/>
  <c r="A1651" i="1"/>
  <c r="A1581" i="1"/>
  <c r="A424" i="8"/>
  <c r="C508" i="8"/>
  <c r="C549" i="8"/>
  <c r="A83" i="1"/>
  <c r="C1213" i="1"/>
  <c r="A907" i="1"/>
  <c r="A499" i="8"/>
  <c r="A1233" i="8"/>
  <c r="A949" i="8"/>
  <c r="A443" i="8"/>
  <c r="A1053" i="1"/>
  <c r="A736" i="1"/>
  <c r="A837" i="1"/>
  <c r="A381" i="1"/>
  <c r="A75" i="1"/>
  <c r="A873" i="1"/>
  <c r="A437" i="8"/>
  <c r="A657" i="1"/>
  <c r="A417" i="1"/>
  <c r="A1292" i="8"/>
  <c r="A1791" i="1"/>
  <c r="A1194" i="1"/>
  <c r="A1723" i="1"/>
  <c r="A1278" i="8"/>
  <c r="A881" i="1"/>
  <c r="A472" i="8"/>
  <c r="A1127" i="1"/>
  <c r="A472" i="1"/>
  <c r="A841" i="1"/>
  <c r="A854" i="1"/>
  <c r="A94" i="8"/>
  <c r="A765" i="8"/>
  <c r="A145" i="8"/>
  <c r="A363" i="8"/>
  <c r="A1623" i="1"/>
  <c r="A362" i="8"/>
  <c r="A1288" i="1"/>
  <c r="A1143" i="8"/>
  <c r="A961" i="1"/>
  <c r="A475" i="1"/>
  <c r="A750" i="1"/>
  <c r="A220" i="8"/>
  <c r="C499" i="8"/>
  <c r="A104" i="1"/>
  <c r="A850" i="1"/>
  <c r="C1755" i="1"/>
  <c r="A9" i="1"/>
  <c r="A1184" i="8"/>
  <c r="A255" i="1"/>
  <c r="C492" i="8"/>
  <c r="A180" i="8"/>
  <c r="A19" i="1"/>
  <c r="A836" i="8"/>
  <c r="A580" i="8"/>
  <c r="A921" i="1"/>
  <c r="A992" i="8"/>
  <c r="A567" i="8"/>
  <c r="A1325" i="8"/>
  <c r="A369" i="8"/>
  <c r="A57" i="1"/>
  <c r="A1027" i="8"/>
  <c r="A1564" i="1"/>
  <c r="A297" i="1"/>
  <c r="A30" i="1"/>
  <c r="A439" i="1"/>
  <c r="A350" i="8"/>
  <c r="C222" i="8"/>
  <c r="A191" i="1"/>
  <c r="A298" i="1"/>
  <c r="A65" i="1"/>
  <c r="A1243" i="1"/>
  <c r="C1096" i="1"/>
  <c r="A1029" i="8"/>
  <c r="A321" i="8"/>
  <c r="A624" i="1"/>
  <c r="A477" i="1"/>
  <c r="A1237" i="8"/>
  <c r="A1036" i="8"/>
  <c r="A1190" i="8"/>
  <c r="A1629" i="1"/>
  <c r="C1801" i="1"/>
  <c r="A105" i="1"/>
  <c r="A1169" i="8"/>
  <c r="A810" i="1"/>
  <c r="A716" i="1"/>
  <c r="A1722" i="1"/>
  <c r="A367" i="8"/>
  <c r="A1047" i="8"/>
  <c r="A70" i="8"/>
  <c r="A637" i="8"/>
  <c r="A511" i="8"/>
  <c r="A1568" i="1"/>
  <c r="A30" i="8"/>
  <c r="A1225" i="1"/>
  <c r="A1058" i="1"/>
  <c r="A1082" i="1"/>
  <c r="A966" i="8"/>
  <c r="A517" i="8"/>
  <c r="A907" i="8"/>
  <c r="A1727" i="1"/>
  <c r="A1321" i="8"/>
  <c r="A333" i="8"/>
  <c r="A281" i="1"/>
  <c r="A1284" i="1"/>
  <c r="A305" i="8"/>
  <c r="A108" i="8"/>
  <c r="A192" i="8"/>
  <c r="A1688" i="1"/>
  <c r="A1267" i="1"/>
  <c r="A1023" i="1"/>
  <c r="C1151" i="1"/>
  <c r="A1266" i="8"/>
  <c r="A293" i="1"/>
  <c r="A117" i="8"/>
  <c r="A257" i="1"/>
  <c r="C192" i="8"/>
  <c r="A77" i="8"/>
  <c r="C1778" i="1"/>
  <c r="A178" i="1"/>
  <c r="A970" i="8"/>
  <c r="A1109" i="8"/>
  <c r="C810" i="1"/>
  <c r="C1290" i="1"/>
  <c r="C1203" i="1"/>
  <c r="C1089" i="1"/>
  <c r="C1684" i="1"/>
  <c r="A1251" i="1"/>
  <c r="C1109" i="1"/>
  <c r="C1705" i="1"/>
  <c r="A1592" i="1"/>
  <c r="C794" i="1"/>
  <c r="C1274" i="1"/>
  <c r="C1171" i="1"/>
  <c r="C1057" i="1"/>
  <c r="C1657" i="1"/>
  <c r="A80" i="1"/>
  <c r="C1077" i="1"/>
  <c r="C1679" i="1"/>
  <c r="A531" i="1"/>
  <c r="C1258" i="1"/>
  <c r="C1139" i="1"/>
  <c r="C1023" i="1"/>
  <c r="C1623" i="1"/>
  <c r="A299" i="8"/>
  <c r="C1043" i="1"/>
  <c r="C1647" i="1"/>
  <c r="A897" i="8"/>
  <c r="C1242" i="1"/>
  <c r="C1107" i="1"/>
  <c r="C991" i="1"/>
  <c r="C1597" i="1"/>
  <c r="A806" i="1"/>
  <c r="C1011" i="1"/>
  <c r="C1618" i="1"/>
  <c r="A1219" i="1"/>
  <c r="C1702" i="1"/>
  <c r="C932" i="1"/>
  <c r="A961" i="8"/>
  <c r="A739" i="1"/>
  <c r="A1011" i="1"/>
  <c r="A791" i="8"/>
  <c r="C1599" i="1"/>
  <c r="A425" i="8"/>
  <c r="A292" i="8"/>
  <c r="A1310" i="8"/>
  <c r="A748" i="1"/>
  <c r="C1223" i="1"/>
  <c r="A401" i="1"/>
  <c r="C223" i="8"/>
  <c r="C434" i="8"/>
  <c r="A478" i="8"/>
  <c r="A1161" i="1"/>
  <c r="A1632" i="1"/>
  <c r="A245" i="8"/>
  <c r="A1196" i="1"/>
  <c r="C927" i="1"/>
  <c r="A1022" i="1"/>
  <c r="A411" i="8"/>
  <c r="A570" i="8"/>
  <c r="A573" i="8"/>
  <c r="A1138" i="1"/>
  <c r="A1116" i="8"/>
  <c r="A1089" i="1"/>
  <c r="A453" i="1"/>
  <c r="A1610" i="1"/>
  <c r="C112" i="8"/>
  <c r="A959" i="8"/>
  <c r="A118" i="8"/>
  <c r="A332" i="8"/>
  <c r="A1125" i="1"/>
  <c r="A787" i="8"/>
  <c r="A369" i="1"/>
  <c r="A1306" i="8"/>
  <c r="A1286" i="1"/>
  <c r="A276" i="1"/>
  <c r="A1167" i="1"/>
  <c r="C1806" i="1"/>
  <c r="A1260" i="1"/>
  <c r="A1177" i="8"/>
  <c r="A950" i="8"/>
  <c r="A536" i="1"/>
  <c r="A543" i="8"/>
  <c r="A892" i="1"/>
  <c r="C1039" i="1"/>
  <c r="C807" i="1"/>
  <c r="C1603" i="1"/>
  <c r="C1708" i="1"/>
  <c r="A1183" i="1"/>
  <c r="A1039" i="1"/>
  <c r="C1788" i="1"/>
  <c r="A251" i="8"/>
  <c r="A1141" i="1"/>
  <c r="A1241" i="8"/>
  <c r="A828" i="8"/>
  <c r="A905" i="1"/>
  <c r="C1689" i="1"/>
  <c r="A87" i="1"/>
  <c r="A717" i="8"/>
  <c r="A993" i="1"/>
  <c r="A945" i="8"/>
  <c r="A1144" i="1"/>
  <c r="A592" i="8"/>
  <c r="A159" i="1"/>
  <c r="A627" i="1"/>
  <c r="C1012" i="1"/>
  <c r="A142" i="1"/>
  <c r="A252" i="1"/>
  <c r="A141" i="1"/>
  <c r="A745" i="8"/>
  <c r="C1781" i="1"/>
  <c r="A384" i="8"/>
  <c r="A446" i="8"/>
  <c r="A1012" i="1"/>
  <c r="A724" i="8"/>
  <c r="A508" i="1"/>
  <c r="A430" i="1"/>
  <c r="A564" i="8"/>
  <c r="A1758" i="1"/>
  <c r="A1218" i="1"/>
  <c r="A1006" i="8"/>
  <c r="A425" i="1"/>
  <c r="A972" i="8"/>
  <c r="A1673" i="1"/>
  <c r="A288" i="8"/>
  <c r="C1238" i="1"/>
  <c r="C1626" i="1"/>
  <c r="A671" i="8"/>
  <c r="A14" i="8"/>
  <c r="A459" i="8"/>
  <c r="A1001" i="1"/>
  <c r="A1048" i="1"/>
  <c r="A527" i="1"/>
  <c r="A20" i="1"/>
  <c r="A1187" i="1"/>
  <c r="A138" i="8"/>
  <c r="A1316" i="8"/>
  <c r="A40" i="1"/>
  <c r="A537" i="8"/>
  <c r="A324" i="8"/>
  <c r="A1139" i="8"/>
  <c r="C1017" i="1"/>
  <c r="A1052" i="8"/>
  <c r="A1621" i="1"/>
  <c r="A1589" i="1"/>
  <c r="A128" i="8"/>
  <c r="A605" i="8"/>
  <c r="A421" i="8"/>
  <c r="A479" i="8"/>
  <c r="A1130" i="8"/>
  <c r="A1290" i="1"/>
  <c r="A451" i="8"/>
  <c r="A540" i="1"/>
  <c r="A488" i="8"/>
  <c r="A1767" i="1"/>
  <c r="A1114" i="8"/>
  <c r="A93" i="1"/>
  <c r="A590" i="1"/>
  <c r="A100" i="8"/>
  <c r="A179" i="1"/>
  <c r="A585" i="8"/>
  <c r="A458" i="8"/>
  <c r="A940" i="8"/>
  <c r="A28" i="8"/>
  <c r="A1335" i="8"/>
  <c r="A866" i="1"/>
  <c r="C532" i="8"/>
  <c r="C929" i="1"/>
  <c r="A312" i="1"/>
  <c r="C494" i="8"/>
  <c r="A121" i="8"/>
  <c r="C138" i="8"/>
  <c r="A1141" i="8"/>
  <c r="A207" i="1"/>
  <c r="A525" i="8"/>
  <c r="A1729" i="1"/>
  <c r="A1816" i="1"/>
  <c r="A492" i="1"/>
  <c r="A82" i="8"/>
  <c r="A295" i="1"/>
  <c r="C1791" i="1"/>
  <c r="A1624" i="1"/>
  <c r="C862" i="1"/>
  <c r="C1638" i="1"/>
  <c r="C1133" i="1"/>
  <c r="C1225" i="1"/>
  <c r="C935" i="1"/>
  <c r="C852" i="1"/>
  <c r="C1691" i="1"/>
  <c r="C1237" i="1"/>
  <c r="C1697" i="1"/>
  <c r="A1156" i="1"/>
  <c r="A762" i="1"/>
  <c r="A1201" i="1"/>
  <c r="A357" i="8"/>
  <c r="A1288" i="8"/>
  <c r="A113" i="1"/>
  <c r="A327" i="8"/>
  <c r="A294" i="1"/>
  <c r="A365" i="8"/>
  <c r="A718" i="8"/>
  <c r="A848" i="1"/>
  <c r="A860" i="1"/>
  <c r="A132" i="1"/>
  <c r="A621" i="8"/>
  <c r="A335" i="8"/>
  <c r="C946" i="1"/>
  <c r="C1059" i="1"/>
  <c r="A170" i="1"/>
  <c r="A451" i="1"/>
  <c r="A25" i="8"/>
  <c r="A396" i="8"/>
  <c r="A329" i="1"/>
  <c r="C449" i="8"/>
  <c r="A1572" i="1"/>
  <c r="A1579" i="1"/>
  <c r="A1756" i="1"/>
  <c r="A754" i="1"/>
  <c r="A1046" i="1"/>
  <c r="A1164" i="1"/>
  <c r="A1748" i="1"/>
  <c r="A180" i="1"/>
  <c r="A629" i="1"/>
  <c r="A679" i="1"/>
  <c r="A1349" i="8"/>
  <c r="A1718" i="1"/>
  <c r="C1658" i="1"/>
  <c r="C884" i="1"/>
  <c r="A1272" i="1"/>
  <c r="A187" i="8"/>
  <c r="A724" i="1"/>
  <c r="A891" i="1"/>
  <c r="A1784" i="1"/>
  <c r="A1301" i="8"/>
  <c r="A895" i="8"/>
  <c r="A1276" i="8"/>
  <c r="A822" i="1"/>
  <c r="A922" i="8"/>
  <c r="A1015" i="8"/>
  <c r="A1001" i="8"/>
  <c r="A55" i="8"/>
  <c r="A380" i="8"/>
  <c r="A391" i="1"/>
  <c r="A966" i="1"/>
  <c r="A809" i="8"/>
  <c r="C1815" i="1"/>
  <c r="A750" i="8"/>
  <c r="A1620" i="1"/>
  <c r="A1261" i="8"/>
  <c r="C19" i="8"/>
  <c r="A888" i="8"/>
  <c r="A845" i="1"/>
  <c r="A1228" i="1"/>
  <c r="C1110" i="1"/>
  <c r="C1256" i="1"/>
  <c r="A819" i="8"/>
  <c r="A8" i="8"/>
  <c r="A509" i="1"/>
  <c r="A1287" i="8"/>
  <c r="A107" i="1"/>
  <c r="A816" i="1"/>
  <c r="A576" i="8"/>
  <c r="A424" i="1"/>
  <c r="A685" i="1"/>
  <c r="A161" i="8"/>
  <c r="A155" i="1"/>
  <c r="A710" i="8"/>
  <c r="A954" i="8"/>
  <c r="A848" i="8"/>
  <c r="C1273" i="1"/>
  <c r="A1649" i="1"/>
  <c r="A713" i="1"/>
  <c r="A109" i="1"/>
  <c r="A427" i="8"/>
  <c r="A326" i="8"/>
  <c r="A666" i="8"/>
  <c r="A524" i="8"/>
  <c r="A1803" i="1"/>
  <c r="A13" i="1"/>
  <c r="A630" i="1"/>
  <c r="A811" i="8"/>
  <c r="A1061" i="1"/>
  <c r="A729" i="8"/>
  <c r="A1777" i="1"/>
  <c r="A1311" i="8"/>
  <c r="A1209" i="8"/>
  <c r="A814" i="1"/>
  <c r="A1239" i="8"/>
  <c r="A1070" i="8"/>
  <c r="A388" i="8"/>
  <c r="A1069" i="8"/>
  <c r="A756" i="8"/>
  <c r="A842" i="1"/>
  <c r="A747" i="1"/>
  <c r="A1234" i="1"/>
  <c r="C1174" i="1"/>
  <c r="A1058" i="8"/>
  <c r="A1099" i="1"/>
  <c r="A928" i="8"/>
  <c r="A1744" i="1"/>
  <c r="A681" i="1"/>
  <c r="A1191" i="1"/>
  <c r="A601" i="8"/>
  <c r="A642" i="8"/>
  <c r="A56" i="1"/>
  <c r="A1165" i="8"/>
  <c r="A304" i="1"/>
  <c r="A1094" i="1"/>
  <c r="A1217" i="8"/>
  <c r="A431" i="8"/>
  <c r="C958" i="1"/>
  <c r="C1197" i="1"/>
  <c r="C1569" i="1"/>
  <c r="C1067" i="1"/>
  <c r="C980" i="1"/>
  <c r="C1764" i="1"/>
  <c r="C1581" i="1"/>
  <c r="A592" i="1"/>
  <c r="A821" i="8"/>
  <c r="A708" i="8"/>
  <c r="A239" i="1"/>
  <c r="A454" i="1"/>
  <c r="A672" i="1"/>
  <c r="A358" i="1"/>
  <c r="A1254" i="8"/>
  <c r="A460" i="1"/>
  <c r="A817" i="1"/>
  <c r="A1622" i="1"/>
  <c r="A688" i="8"/>
  <c r="A678" i="8"/>
  <c r="A919" i="8"/>
  <c r="A42" i="1"/>
  <c r="A429" i="1"/>
  <c r="C1592" i="1"/>
  <c r="C796" i="1"/>
  <c r="A1562" i="1"/>
  <c r="A483" i="8"/>
  <c r="A467" i="1"/>
  <c r="A244" i="1"/>
  <c r="A832" i="1"/>
  <c r="C181" i="8"/>
  <c r="A523" i="1"/>
  <c r="A102" i="1"/>
  <c r="A253" i="1"/>
  <c r="A1628" i="1"/>
  <c r="A125" i="8"/>
  <c r="A1223" i="8"/>
  <c r="C9" i="8"/>
  <c r="A998" i="1"/>
  <c r="A633" i="1"/>
  <c r="A1295" i="1"/>
  <c r="A1230" i="1"/>
  <c r="A820" i="8"/>
  <c r="C1027" i="1"/>
  <c r="C1598" i="1"/>
  <c r="A410" i="8"/>
  <c r="A211" i="1"/>
  <c r="A1285" i="1"/>
  <c r="A120" i="8"/>
  <c r="A164" i="1"/>
  <c r="A347" i="8"/>
  <c r="A217" i="1"/>
  <c r="A379" i="8"/>
  <c r="A436" i="1"/>
  <c r="A309" i="1"/>
  <c r="A1044" i="8"/>
  <c r="A90" i="8"/>
  <c r="A1152" i="1"/>
  <c r="A912" i="1"/>
  <c r="A486" i="1"/>
  <c r="A1147" i="8"/>
  <c r="A629" i="8"/>
  <c r="A1019" i="8"/>
  <c r="A1186" i="8"/>
  <c r="A59" i="8"/>
  <c r="A624" i="8"/>
  <c r="A1267" i="8"/>
  <c r="A1347" i="8"/>
  <c r="C498" i="8"/>
  <c r="A463" i="8"/>
  <c r="C1014" i="1"/>
  <c r="A1152" i="8"/>
  <c r="A1239" i="1"/>
  <c r="A419" i="1"/>
  <c r="A1574" i="1"/>
  <c r="A441" i="1"/>
  <c r="A274" i="1"/>
  <c r="A151" i="8"/>
  <c r="A1136" i="1"/>
  <c r="A715" i="1"/>
  <c r="A876" i="1"/>
  <c r="A1093" i="1"/>
  <c r="C1783" i="1"/>
  <c r="A861" i="8"/>
  <c r="A1783" i="1"/>
  <c r="C1736" i="1"/>
  <c r="C180" i="8"/>
  <c r="A1275" i="1"/>
  <c r="A518" i="8"/>
  <c r="A322" i="1"/>
  <c r="A124" i="8"/>
  <c r="A1730" i="1"/>
  <c r="A826" i="1"/>
  <c r="A215" i="8"/>
  <c r="A562" i="8"/>
  <c r="A461" i="8"/>
  <c r="A216" i="1"/>
  <c r="A751" i="8"/>
  <c r="A1110" i="8"/>
  <c r="A1178" i="1"/>
  <c r="A838" i="1"/>
  <c r="A926" i="8"/>
  <c r="A514" i="1"/>
  <c r="A222" i="8"/>
  <c r="A542" i="1"/>
  <c r="A1268" i="8"/>
  <c r="A32" i="8"/>
  <c r="A203" i="1"/>
  <c r="C429" i="8"/>
  <c r="A403" i="1"/>
  <c r="C1793" i="1"/>
  <c r="C1754" i="1"/>
  <c r="A836" i="1"/>
  <c r="A1000" i="1"/>
  <c r="A364" i="1"/>
  <c r="A578" i="8"/>
  <c r="A143" i="1"/>
  <c r="A39" i="8"/>
  <c r="A389" i="8"/>
  <c r="A37" i="1"/>
  <c r="A855" i="1"/>
  <c r="A805" i="8"/>
  <c r="A353" i="8"/>
  <c r="A241" i="1"/>
  <c r="A1230" i="8"/>
  <c r="A1303" i="1"/>
  <c r="A354" i="1"/>
  <c r="A1289" i="1"/>
  <c r="A645" i="8"/>
  <c r="A1086" i="8"/>
  <c r="C149" i="8"/>
  <c r="A320" i="1"/>
  <c r="A761" i="8"/>
  <c r="C165" i="8"/>
  <c r="A798" i="8"/>
  <c r="A1046" i="8"/>
  <c r="A877" i="8"/>
  <c r="C801" i="1"/>
  <c r="A262" i="1"/>
  <c r="C1808" i="1"/>
  <c r="A372" i="1"/>
  <c r="A856" i="1"/>
  <c r="A309" i="8"/>
  <c r="A796" i="1"/>
  <c r="A458" i="1"/>
  <c r="A3" i="8"/>
  <c r="A1250" i="8"/>
  <c r="A260" i="1"/>
  <c r="A714" i="8"/>
  <c r="A732" i="8"/>
  <c r="A83" i="8"/>
  <c r="A1799" i="1"/>
  <c r="A668" i="1"/>
  <c r="A653" i="8"/>
  <c r="A1625" i="1"/>
  <c r="A946" i="1"/>
  <c r="A71" i="8"/>
  <c r="A155" i="8"/>
  <c r="A331" i="1"/>
  <c r="A247" i="8"/>
  <c r="A1594" i="1"/>
  <c r="A105" i="8"/>
  <c r="A569" i="8"/>
  <c r="A651" i="1"/>
  <c r="A1078" i="8"/>
  <c r="A262" i="8"/>
  <c r="A995" i="8"/>
  <c r="A384" i="1"/>
  <c r="A1019" i="1"/>
  <c r="A522" i="8"/>
  <c r="A1182" i="8"/>
  <c r="A1086" i="1"/>
  <c r="A484" i="8"/>
  <c r="A1726" i="1"/>
  <c r="A663" i="8"/>
  <c r="A980" i="8"/>
  <c r="A1033" i="8"/>
  <c r="A50" i="8"/>
  <c r="A875" i="8"/>
  <c r="A1018" i="8"/>
  <c r="A1126" i="8"/>
  <c r="A1820" i="1"/>
  <c r="C533" i="8"/>
  <c r="A1561" i="1"/>
  <c r="A224" i="1"/>
  <c r="C519" i="8"/>
  <c r="A1140" i="8"/>
  <c r="C902" i="1"/>
  <c r="C1243" i="1"/>
  <c r="C1276" i="1"/>
  <c r="C1094" i="1"/>
  <c r="A1158" i="8"/>
  <c r="C886" i="1"/>
  <c r="C1221" i="1"/>
  <c r="C1244" i="1"/>
  <c r="C1062" i="1"/>
  <c r="A1067" i="1"/>
  <c r="C870" i="1"/>
  <c r="C1191" i="1"/>
  <c r="C1216" i="1"/>
  <c r="C1028" i="1"/>
  <c r="A51" i="1"/>
  <c r="C854" i="1"/>
  <c r="C1159" i="1"/>
  <c r="C1176" i="1"/>
  <c r="C996" i="1"/>
  <c r="A595" i="1"/>
  <c r="C855" i="1"/>
  <c r="A880" i="1"/>
  <c r="A1315" i="8"/>
  <c r="C3" i="8"/>
  <c r="A1298" i="1"/>
  <c r="C1142" i="1"/>
  <c r="A1293" i="1"/>
  <c r="A1187" i="8"/>
  <c r="A1148" i="8"/>
  <c r="A510" i="1"/>
  <c r="A1127" i="8"/>
  <c r="A855" i="8"/>
  <c r="A690" i="1"/>
  <c r="A237" i="1"/>
  <c r="C1790" i="1"/>
  <c r="A520" i="8"/>
  <c r="A196" i="8"/>
  <c r="A1146" i="1"/>
  <c r="A1780" i="1"/>
  <c r="A847" i="1"/>
  <c r="C960" i="1"/>
  <c r="A762" i="8"/>
  <c r="A443" i="1"/>
  <c r="A735" i="8"/>
  <c r="C1670" i="1"/>
  <c r="C892" i="1"/>
  <c r="A1252" i="1"/>
  <c r="A859" i="1"/>
  <c r="C512" i="8"/>
  <c r="A1273" i="1"/>
  <c r="C1224" i="1"/>
  <c r="A457" i="8"/>
  <c r="A232" i="8"/>
  <c r="A741" i="8"/>
  <c r="A504" i="1"/>
  <c r="C1056" i="1"/>
  <c r="A980" i="1"/>
  <c r="A81" i="1"/>
  <c r="A367" i="1"/>
  <c r="C1811" i="1"/>
  <c r="A288" i="1"/>
  <c r="A413" i="8"/>
  <c r="A662" i="1"/>
  <c r="A1151" i="1"/>
  <c r="A856" i="8"/>
  <c r="A857" i="1"/>
  <c r="A104" i="8"/>
  <c r="A812" i="1"/>
  <c r="A1177" i="1"/>
  <c r="A600" i="1"/>
  <c r="A40" i="8"/>
  <c r="A482" i="8"/>
  <c r="A1183" i="8"/>
  <c r="A501" i="8"/>
  <c r="A889" i="1"/>
  <c r="A601" i="1"/>
  <c r="A861" i="1"/>
  <c r="A557" i="1"/>
  <c r="A43" i="1"/>
  <c r="A253" i="8"/>
  <c r="A1775" i="1"/>
  <c r="A775" i="8"/>
  <c r="A839" i="8"/>
  <c r="A793" i="1"/>
  <c r="A1087" i="8"/>
  <c r="A815" i="1"/>
  <c r="A689" i="1"/>
  <c r="A869" i="8"/>
  <c r="A1591" i="1"/>
  <c r="A1087" i="1"/>
  <c r="A1262" i="8"/>
  <c r="A561" i="1"/>
  <c r="C1007" i="1"/>
  <c r="C1577" i="1"/>
  <c r="C1749" i="1"/>
  <c r="A887" i="1"/>
  <c r="A956" i="1"/>
  <c r="A65" i="8"/>
  <c r="A86" i="1"/>
  <c r="A159" i="8"/>
  <c r="A726" i="8"/>
  <c r="A1184" i="1"/>
  <c r="A110" i="8"/>
  <c r="C1575" i="1"/>
  <c r="A282" i="1"/>
  <c r="A964" i="8"/>
  <c r="A1210" i="1"/>
  <c r="A163" i="1"/>
  <c r="A995" i="1"/>
  <c r="A649" i="1"/>
  <c r="A680" i="8"/>
  <c r="A348" i="1"/>
  <c r="C882" i="1"/>
  <c r="C1753" i="1"/>
  <c r="A101" i="1"/>
  <c r="A289" i="1"/>
  <c r="A1283" i="1"/>
  <c r="A1644" i="1"/>
  <c r="A355" i="8"/>
  <c r="A858" i="8"/>
  <c r="A675" i="1"/>
  <c r="A1796" i="1"/>
  <c r="A876" i="8"/>
  <c r="A983" i="1"/>
  <c r="A91" i="8"/>
  <c r="A352" i="1"/>
  <c r="C1704" i="1"/>
  <c r="A1068" i="1"/>
  <c r="C141" i="8"/>
  <c r="A914" i="1"/>
  <c r="A665" i="1"/>
  <c r="A975" i="8"/>
  <c r="A236" i="1"/>
  <c r="A523" i="8"/>
  <c r="A153" i="1"/>
  <c r="A620" i="8"/>
  <c r="A1605" i="1"/>
  <c r="A864" i="8"/>
  <c r="C179" i="8"/>
  <c r="C12" i="8"/>
  <c r="A1189" i="1"/>
  <c r="A371" i="8"/>
  <c r="A296" i="8"/>
  <c r="C111" i="8"/>
  <c r="A270" i="8"/>
  <c r="A731" i="1"/>
  <c r="A740" i="8"/>
  <c r="C433" i="8"/>
  <c r="A242" i="8"/>
  <c r="A231" i="1"/>
  <c r="A519" i="8"/>
  <c r="A1596" i="1"/>
  <c r="A1635" i="1"/>
  <c r="A1772" i="1"/>
  <c r="C830" i="1"/>
  <c r="C1105" i="1"/>
  <c r="C895" i="1"/>
  <c r="C1664" i="1"/>
  <c r="C1741" i="1"/>
  <c r="A1232" i="8"/>
  <c r="A1319" i="8"/>
  <c r="A337" i="1"/>
  <c r="A1144" i="8"/>
  <c r="A493" i="1"/>
  <c r="A377" i="1"/>
  <c r="A1036" i="1"/>
  <c r="C818" i="1"/>
  <c r="C1724" i="1"/>
  <c r="A588" i="8"/>
  <c r="A307" i="1"/>
  <c r="A1295" i="8"/>
  <c r="A874" i="1"/>
  <c r="C142" i="8"/>
  <c r="A1327" i="8"/>
  <c r="A453" i="8"/>
  <c r="A47" i="1"/>
  <c r="C1270" i="1"/>
  <c r="A1055" i="1"/>
  <c r="A981" i="1"/>
  <c r="C166" i="8"/>
  <c r="A470" i="8"/>
  <c r="A1655" i="1"/>
  <c r="A285" i="1"/>
  <c r="A545" i="1"/>
  <c r="A498" i="8"/>
  <c r="A38" i="1"/>
  <c r="A128" i="1"/>
  <c r="A464" i="8"/>
  <c r="C435" i="8"/>
  <c r="A338" i="1"/>
  <c r="C1099" i="1"/>
  <c r="A413" i="1"/>
  <c r="A1234" i="8"/>
  <c r="A283" i="1"/>
  <c r="A696" i="8"/>
  <c r="A560" i="1"/>
  <c r="A577" i="1"/>
  <c r="A503" i="1"/>
  <c r="A620" i="1"/>
  <c r="A936" i="1"/>
  <c r="A1812" i="1"/>
  <c r="A243" i="1"/>
  <c r="A1256" i="1"/>
  <c r="A481" i="1"/>
  <c r="A911" i="1"/>
  <c r="A22" i="1"/>
  <c r="A933" i="1"/>
  <c r="A879" i="1"/>
  <c r="C232" i="8"/>
  <c r="A289" i="8"/>
  <c r="A1779" i="1"/>
  <c r="A1274" i="1"/>
  <c r="A1097" i="8"/>
  <c r="A818" i="1"/>
  <c r="A924" i="1"/>
  <c r="A228" i="1"/>
  <c r="A666" i="1"/>
  <c r="A804" i="1"/>
  <c r="A897" i="1"/>
  <c r="A27" i="8"/>
  <c r="A1602" i="1"/>
  <c r="A315" i="8"/>
  <c r="A639" i="1"/>
  <c r="C458" i="8"/>
  <c r="A447" i="8"/>
  <c r="A1259" i="8"/>
  <c r="A1257" i="8"/>
  <c r="A1626" i="1"/>
  <c r="A1262" i="1"/>
  <c r="A591" i="1"/>
  <c r="A568" i="1"/>
  <c r="A798" i="1"/>
  <c r="A1051" i="1"/>
  <c r="A646" i="1"/>
  <c r="A1078" i="1"/>
  <c r="A291" i="8"/>
  <c r="A1202" i="8"/>
  <c r="A851" i="1"/>
  <c r="A1342" i="8"/>
  <c r="C1813" i="1"/>
  <c r="C1761" i="1"/>
  <c r="A1247" i="1"/>
  <c r="A1213" i="1"/>
  <c r="A1269" i="1"/>
  <c r="A475" i="8"/>
  <c r="A1764" i="1"/>
  <c r="A26" i="8"/>
  <c r="A1788" i="1"/>
  <c r="A160" i="1"/>
  <c r="A753" i="1"/>
  <c r="A136" i="1"/>
  <c r="A494" i="1"/>
  <c r="A1652" i="1"/>
  <c r="A318" i="8"/>
  <c r="A560" i="8"/>
  <c r="A605" i="1"/>
  <c r="A828" i="1"/>
  <c r="A310" i="1"/>
  <c r="A889" i="8"/>
  <c r="A744" i="8"/>
  <c r="A428" i="8"/>
  <c r="A332" i="1"/>
  <c r="A429" i="8"/>
  <c r="C187" i="8"/>
  <c r="A1648" i="1"/>
  <c r="A349" i="1"/>
  <c r="A1601" i="1"/>
  <c r="A636" i="8"/>
  <c r="A93" i="8"/>
  <c r="C520" i="8"/>
  <c r="A817" i="8"/>
  <c r="A1714" i="1"/>
  <c r="A1165" i="1"/>
  <c r="A947" i="8"/>
  <c r="A1104" i="8"/>
  <c r="A275" i="1"/>
  <c r="A131" i="1"/>
  <c r="C1777" i="1"/>
  <c r="A1769" i="1"/>
  <c r="A834" i="8"/>
  <c r="A602" i="8"/>
  <c r="A797" i="8"/>
  <c r="A284" i="1"/>
  <c r="A1064" i="8"/>
  <c r="A898" i="1"/>
  <c r="A580" i="1"/>
  <c r="A1735" i="1"/>
  <c r="A976" i="8"/>
  <c r="A1150" i="1"/>
  <c r="A204" i="1"/>
  <c r="A749" i="8"/>
  <c r="C1779" i="1"/>
  <c r="C1792" i="1"/>
  <c r="A1117" i="1"/>
  <c r="A1279" i="8"/>
  <c r="A138" i="1"/>
  <c r="C839" i="1"/>
  <c r="A1066" i="1"/>
  <c r="A422" i="1"/>
  <c r="A1296" i="1"/>
  <c r="A469" i="8"/>
  <c r="A199" i="8"/>
  <c r="A140" i="8"/>
  <c r="C169" i="8"/>
  <c r="A483" i="1"/>
  <c r="A808" i="8"/>
  <c r="A971" i="8"/>
  <c r="A566" i="1"/>
  <c r="A1099" i="8"/>
  <c r="C1625" i="1"/>
  <c r="A1098" i="8"/>
  <c r="A1069" i="1"/>
  <c r="A394" i="1"/>
  <c r="A1050" i="1"/>
  <c r="C235" i="8"/>
  <c r="A75" i="8"/>
  <c r="A438" i="1"/>
  <c r="A1703" i="1"/>
  <c r="A96" i="8"/>
  <c r="A1287" i="1"/>
  <c r="A535" i="8"/>
  <c r="A1179" i="1"/>
  <c r="A1751" i="1"/>
  <c r="A251" i="1"/>
  <c r="A351" i="8"/>
  <c r="A909" i="1"/>
  <c r="A1077" i="8"/>
  <c r="A1007" i="8"/>
  <c r="A922" i="1"/>
  <c r="A1088" i="8"/>
  <c r="A423" i="1"/>
  <c r="C1797" i="1"/>
  <c r="A1701" i="1"/>
  <c r="A1696" i="1"/>
  <c r="A931" i="8"/>
  <c r="A984" i="1"/>
  <c r="C1789" i="1"/>
  <c r="A1072" i="1"/>
  <c r="A1224" i="1"/>
  <c r="A874" i="8"/>
  <c r="A130" i="8"/>
  <c r="A329" i="8"/>
  <c r="A1125" i="8"/>
  <c r="A269" i="1"/>
  <c r="A1229" i="8"/>
  <c r="A201" i="1"/>
  <c r="A152" i="8"/>
  <c r="A41" i="8"/>
  <c r="A962" i="8"/>
  <c r="A212" i="8"/>
  <c r="A1153" i="8"/>
  <c r="A1048" i="8"/>
  <c r="A304" i="8"/>
  <c r="A904" i="1"/>
  <c r="A1218" i="8"/>
  <c r="A166" i="1"/>
  <c r="A1251" i="8"/>
  <c r="A95" i="8"/>
  <c r="A832" i="8"/>
  <c r="A681" i="8"/>
  <c r="A133" i="1"/>
  <c r="A198" i="8"/>
  <c r="A130" i="1"/>
  <c r="A707" i="8"/>
  <c r="A550" i="1"/>
  <c r="A566" i="8"/>
  <c r="A474" i="8"/>
  <c r="A1695" i="1"/>
  <c r="C146" i="8"/>
  <c r="A296" i="1"/>
  <c r="C507" i="8"/>
  <c r="A616" i="1"/>
  <c r="A343" i="8"/>
  <c r="A154" i="8"/>
  <c r="A697" i="1"/>
  <c r="A1683" i="1"/>
  <c r="A162" i="8"/>
  <c r="A378" i="1"/>
  <c r="A1067" i="8"/>
  <c r="A714" i="1"/>
  <c r="A293" i="8"/>
  <c r="A1025" i="8"/>
  <c r="A1721" i="1"/>
  <c r="A713" i="8"/>
  <c r="C543" i="8"/>
  <c r="A1031" i="8"/>
  <c r="C546" i="8"/>
  <c r="A437" i="1"/>
  <c r="A669" i="1"/>
  <c r="A989" i="1"/>
  <c r="A914" i="8"/>
  <c r="A1118" i="1"/>
  <c r="A655" i="1"/>
  <c r="A1103" i="8"/>
  <c r="A412" i="1"/>
  <c r="A1105" i="8"/>
  <c r="A514" i="8"/>
  <c r="C1817" i="1"/>
  <c r="A1338" i="8"/>
  <c r="A1238" i="1"/>
  <c r="A1135" i="8"/>
  <c r="A236" i="8"/>
  <c r="A1246" i="8"/>
  <c r="A571" i="1"/>
  <c r="A1100" i="8"/>
  <c r="A219" i="1"/>
  <c r="A511" i="1"/>
  <c r="A306" i="8"/>
  <c r="A852" i="8"/>
  <c r="A1674" i="1"/>
  <c r="A161" i="1"/>
  <c r="A565" i="8"/>
  <c r="A577" i="8"/>
  <c r="C186" i="8"/>
  <c r="A634" i="1"/>
  <c r="A656" i="1"/>
  <c r="A274" i="8"/>
  <c r="A978" i="1"/>
  <c r="C1302" i="1"/>
  <c r="A851" i="8"/>
  <c r="A946" i="8"/>
  <c r="A1119" i="1"/>
  <c r="A687" i="8"/>
  <c r="A529" i="8"/>
  <c r="A1563" i="1"/>
  <c r="A890" i="1"/>
  <c r="A1027" i="1"/>
  <c r="A229" i="1"/>
  <c r="A675" i="8"/>
  <c r="A1180" i="1"/>
  <c r="A1298" i="8"/>
  <c r="A1341" i="8"/>
  <c r="C529" i="8"/>
  <c r="A1004" i="1"/>
  <c r="A957" i="8"/>
  <c r="A1020" i="8"/>
  <c r="A64" i="8"/>
  <c r="A1282" i="8"/>
  <c r="A71" i="1"/>
  <c r="C448" i="8"/>
  <c r="A974" i="8"/>
  <c r="A625" i="8"/>
  <c r="A1271" i="8"/>
  <c r="A59" i="1"/>
  <c r="A1638" i="1"/>
  <c r="C1212" i="1"/>
  <c r="C1269" i="1"/>
  <c r="A826" i="8"/>
  <c r="A1203" i="8"/>
  <c r="A171" i="8"/>
  <c r="A182" i="1"/>
  <c r="A398" i="1"/>
  <c r="C491" i="8"/>
  <c r="A1129" i="1"/>
  <c r="A894" i="8"/>
  <c r="A248" i="8"/>
  <c r="A69" i="8"/>
  <c r="A789" i="8"/>
  <c r="C914" i="1"/>
  <c r="A316" i="1"/>
  <c r="A1274" i="8"/>
  <c r="A1166" i="8"/>
  <c r="A756" i="1"/>
  <c r="A390" i="1"/>
  <c r="A584" i="1"/>
  <c r="A537" i="1"/>
  <c r="A1728" i="1"/>
  <c r="C104" i="8"/>
  <c r="C1784" i="1"/>
  <c r="C1250" i="1"/>
  <c r="C1633" i="1"/>
  <c r="A1146" i="8"/>
  <c r="A890" i="8"/>
  <c r="C501" i="8"/>
  <c r="A53" i="1"/>
  <c r="C444" i="8"/>
  <c r="A1094" i="8"/>
  <c r="C538" i="8"/>
  <c r="A397" i="8"/>
  <c r="A264" i="8"/>
  <c r="A528" i="1"/>
  <c r="A1313" i="8"/>
  <c r="A58" i="8"/>
  <c r="A733" i="1"/>
  <c r="A937" i="1"/>
  <c r="A345" i="8"/>
  <c r="A799" i="1"/>
  <c r="A278" i="8"/>
  <c r="A66" i="1"/>
  <c r="A273" i="1"/>
  <c r="A660" i="8"/>
  <c r="A137" i="1"/>
  <c r="A637" i="1"/>
  <c r="C541" i="8"/>
  <c r="A51" i="8"/>
  <c r="A408" i="8"/>
  <c r="C1810" i="1"/>
  <c r="A654" i="1"/>
  <c r="A299" i="1"/>
  <c r="A1023" i="8"/>
  <c r="A1209" i="1"/>
  <c r="A1705" i="1"/>
  <c r="C1188" i="1"/>
  <c r="C1207" i="1"/>
  <c r="A652" i="1"/>
  <c r="A1293" i="8"/>
  <c r="A1302" i="8"/>
  <c r="A435" i="8"/>
  <c r="C887" i="1"/>
  <c r="A1600" i="1"/>
  <c r="A1339" i="8"/>
  <c r="A584" i="8"/>
  <c r="A1072" i="8"/>
  <c r="C1655" i="1"/>
  <c r="A401" i="8"/>
  <c r="A760" i="8"/>
  <c r="A1126" i="1"/>
  <c r="A147" i="8"/>
  <c r="A1173" i="8"/>
  <c r="C978" i="1"/>
  <c r="A626" i="8"/>
  <c r="A712" i="8"/>
  <c r="A197" i="8"/>
  <c r="C1169" i="1"/>
  <c r="A271" i="8"/>
  <c r="A867" i="8"/>
  <c r="A1101" i="1"/>
  <c r="A572" i="8"/>
  <c r="A102" i="8"/>
  <c r="A881" i="8"/>
  <c r="A1196" i="8"/>
  <c r="A280" i="8"/>
  <c r="A595" i="8"/>
  <c r="A711" i="8"/>
  <c r="A1085" i="1"/>
  <c r="A614" i="1"/>
  <c r="A88" i="1"/>
  <c r="A516" i="1"/>
  <c r="A1214" i="1"/>
  <c r="A938" i="1"/>
  <c r="A99" i="1"/>
  <c r="C537" i="8"/>
  <c r="A844" i="1"/>
  <c r="A62" i="1"/>
  <c r="A796" i="8"/>
  <c r="A825" i="1"/>
  <c r="A823" i="1"/>
  <c r="A1079" i="8"/>
  <c r="A1296" i="8"/>
  <c r="A60" i="1"/>
  <c r="A302" i="8"/>
  <c r="A648" i="8"/>
  <c r="A1221" i="8"/>
  <c r="A278" i="1"/>
  <c r="A1188" i="1"/>
  <c r="A1753" i="1"/>
  <c r="A997" i="8"/>
  <c r="C1187" i="1"/>
  <c r="A450" i="1"/>
  <c r="A218" i="8"/>
  <c r="A1808" i="1"/>
  <c r="A882" i="1"/>
  <c r="A268" i="1"/>
  <c r="A110" i="1"/>
  <c r="A1226" i="1"/>
  <c r="A1247" i="8"/>
  <c r="A452" i="8"/>
  <c r="A1035" i="8"/>
  <c r="A387" i="1"/>
  <c r="A1300" i="8"/>
  <c r="A578" i="1"/>
  <c r="A1712" i="1"/>
  <c r="A143" i="8"/>
  <c r="A371" i="1"/>
  <c r="C134" i="8"/>
  <c r="A882" i="8"/>
  <c r="A1807" i="1"/>
  <c r="C1132" i="1"/>
  <c r="A379" i="1"/>
  <c r="A404" i="1"/>
  <c r="A92" i="8"/>
  <c r="A377" i="8"/>
  <c r="A365" i="1"/>
  <c r="C436" i="8"/>
  <c r="A81" i="8"/>
  <c r="A520" i="1"/>
  <c r="A802" i="8"/>
  <c r="A676" i="1"/>
  <c r="A1754" i="1"/>
  <c r="A733" i="8"/>
  <c r="C1663" i="1"/>
  <c r="A286" i="1"/>
  <c r="A1109" i="1"/>
  <c r="A448" i="8"/>
  <c r="A1217" i="1"/>
  <c r="A680" i="1"/>
  <c r="A254" i="8"/>
  <c r="A1155" i="8"/>
  <c r="A628" i="1"/>
  <c r="A694" i="8"/>
  <c r="A1051" i="8"/>
  <c r="A921" i="8"/>
  <c r="A48" i="1"/>
  <c r="A1227" i="1"/>
  <c r="A1627" i="1"/>
  <c r="A977" i="1"/>
  <c r="A998" i="8"/>
  <c r="A1205" i="8"/>
  <c r="A359" i="8"/>
  <c r="A699" i="8"/>
  <c r="A440" i="8"/>
  <c r="A173" i="8"/>
  <c r="A303" i="1"/>
  <c r="C159" i="8"/>
  <c r="A207" i="8"/>
  <c r="A655" i="8"/>
  <c r="A420" i="1"/>
  <c r="A1573" i="1"/>
  <c r="A1212" i="1"/>
  <c r="A927" i="1"/>
  <c r="A188" i="8"/>
  <c r="A813" i="1"/>
  <c r="A571" i="8"/>
  <c r="A490" i="1"/>
  <c r="A743" i="8"/>
  <c r="A1054" i="8"/>
  <c r="A811" i="1"/>
  <c r="A442" i="8"/>
  <c r="A1214" i="8"/>
  <c r="A1204" i="8"/>
  <c r="A830" i="1"/>
  <c r="A611" i="1"/>
  <c r="C1809" i="1"/>
  <c r="A44" i="8"/>
  <c r="A833" i="8"/>
  <c r="A530" i="1"/>
  <c r="A962" i="1"/>
  <c r="A126" i="8"/>
  <c r="A148" i="8"/>
  <c r="C151" i="8"/>
  <c r="A1134" i="1"/>
  <c r="A420" i="8"/>
  <c r="A1578" i="1"/>
  <c r="A1282" i="1"/>
  <c r="A469" i="1"/>
  <c r="A949" i="1"/>
  <c r="A1133" i="1"/>
  <c r="A641" i="1"/>
  <c r="A336" i="8"/>
  <c r="A1240" i="8"/>
  <c r="A1059" i="8"/>
  <c r="A768" i="8"/>
  <c r="C1209" i="1"/>
  <c r="A842" i="8"/>
  <c r="C1193" i="1"/>
  <c r="A15" i="1"/>
  <c r="A846" i="1"/>
  <c r="A476" i="8"/>
  <c r="A1111" i="1"/>
  <c r="A1202" i="1"/>
  <c r="C1804" i="1"/>
  <c r="A641" i="8"/>
  <c r="A78" i="8"/>
  <c r="C1690" i="1"/>
  <c r="A906" i="8"/>
  <c r="C432" i="8"/>
  <c r="A1211" i="1"/>
  <c r="A1096" i="1"/>
  <c r="A1677" i="1"/>
  <c r="C1119" i="1"/>
  <c r="A1007" i="1"/>
  <c r="A350" i="1"/>
  <c r="A795" i="1"/>
  <c r="C193" i="8"/>
  <c r="A261" i="1"/>
  <c r="A152" i="1"/>
  <c r="A1771" i="1"/>
  <c r="A958" i="8"/>
  <c r="A127" i="1"/>
  <c r="C1071" i="1"/>
  <c r="C230" i="8"/>
  <c r="A524" i="1"/>
  <c r="A115" i="1"/>
  <c r="A669" i="8"/>
  <c r="A106" i="8"/>
  <c r="A233" i="1"/>
  <c r="A672" i="8"/>
  <c r="A488" i="1"/>
  <c r="A1241" i="1"/>
  <c r="A541" i="1"/>
  <c r="A258" i="8"/>
  <c r="A765" i="1"/>
  <c r="A504" i="8"/>
  <c r="C1122" i="1"/>
  <c r="C1261" i="1"/>
  <c r="A393" i="1"/>
  <c r="A328" i="8"/>
  <c r="C1798" i="1"/>
  <c r="A867" i="1"/>
  <c r="C1189" i="1"/>
  <c r="A98" i="8"/>
  <c r="A195" i="8"/>
  <c r="A738" i="1"/>
  <c r="A928" i="1"/>
  <c r="C1247" i="1"/>
  <c r="A1575" i="1"/>
  <c r="A1809" i="1"/>
  <c r="A913" i="8"/>
  <c r="A1031" i="1"/>
  <c r="A172" i="1"/>
  <c r="C450" i="8"/>
  <c r="A209" i="8"/>
  <c r="A57" i="8"/>
  <c r="A606" i="8"/>
  <c r="A761" i="1"/>
  <c r="A166" i="8"/>
  <c r="A98" i="1"/>
  <c r="A569" i="1"/>
  <c r="A942" i="1"/>
  <c r="A226" i="8"/>
  <c r="A853" i="8"/>
  <c r="A142" i="8"/>
  <c r="A85" i="1"/>
  <c r="A1185" i="1"/>
  <c r="A909" i="8"/>
  <c r="C1218" i="1"/>
  <c r="C1605" i="1"/>
  <c r="A1650" i="1"/>
  <c r="A4" i="1"/>
  <c r="A515" i="8"/>
  <c r="A896" i="1"/>
  <c r="C1172" i="1"/>
  <c r="A766" i="1"/>
  <c r="A737" i="1"/>
  <c r="A1818" i="1"/>
  <c r="A163" i="8"/>
  <c r="A1171" i="1"/>
  <c r="A1717" i="1"/>
  <c r="A634" i="8"/>
  <c r="A944" i="8"/>
  <c r="A1118" i="8"/>
  <c r="A532" i="8"/>
  <c r="A972" i="1"/>
  <c r="A1713" i="1"/>
  <c r="A1175" i="1"/>
  <c r="A829" i="8"/>
  <c r="A730" i="8"/>
  <c r="A1280" i="1"/>
  <c r="A831" i="8"/>
  <c r="A528" i="8"/>
  <c r="A862" i="1"/>
  <c r="A183" i="8"/>
  <c r="A48" i="8"/>
  <c r="C455" i="8"/>
  <c r="A1193" i="8"/>
  <c r="A1142" i="1"/>
  <c r="A119" i="8"/>
  <c r="A772" i="8"/>
  <c r="A1747" i="1"/>
  <c r="A53" i="8"/>
  <c r="A77" i="1"/>
  <c r="A583" i="1"/>
  <c r="A327" i="1"/>
  <c r="A1148" i="1"/>
  <c r="A1195" i="1"/>
  <c r="A455" i="8"/>
  <c r="A436" i="8"/>
  <c r="C446" i="8"/>
  <c r="A434" i="8"/>
  <c r="A63" i="1"/>
  <c r="A1136" i="8"/>
  <c r="A1112" i="8"/>
  <c r="A906" i="1"/>
  <c r="A868" i="8"/>
  <c r="A1038" i="1"/>
  <c r="A931" i="1"/>
  <c r="A145" i="1"/>
  <c r="A4" i="8"/>
  <c r="A1076" i="8"/>
  <c r="A165" i="8"/>
  <c r="C1044" i="1"/>
  <c r="A1720" i="1"/>
  <c r="A381" i="8"/>
  <c r="A991" i="8"/>
  <c r="A823" i="8"/>
  <c r="A43" i="8"/>
  <c r="A558" i="8"/>
  <c r="A1343" i="8"/>
  <c r="A742" i="1"/>
  <c r="A275" i="8"/>
  <c r="A1037" i="8"/>
  <c r="A647" i="1"/>
  <c r="A1584" i="1"/>
  <c r="A1734" i="1"/>
  <c r="C145" i="8"/>
  <c r="A1054" i="1"/>
  <c r="A37" i="8"/>
  <c r="A301" i="1"/>
  <c r="A979" i="8"/>
  <c r="A137" i="8"/>
  <c r="A744" i="1"/>
  <c r="A1120" i="8"/>
  <c r="A465" i="8"/>
  <c r="A1681" i="1"/>
  <c r="A1704" i="1"/>
  <c r="A525" i="1"/>
  <c r="A1733" i="1"/>
  <c r="C1774" i="1"/>
  <c r="A1664" i="1"/>
  <c r="A506" i="1"/>
  <c r="A18" i="1"/>
  <c r="A807" i="8"/>
  <c r="A134" i="1"/>
  <c r="C1651" i="1"/>
  <c r="A2" i="8"/>
  <c r="A690" i="8"/>
  <c r="A704" i="1"/>
  <c r="A1208" i="8"/>
  <c r="A999" i="1"/>
  <c r="A1038" i="8"/>
  <c r="A1151" i="8"/>
  <c r="A1678" i="1"/>
  <c r="A582" i="1"/>
  <c r="A305" i="1"/>
  <c r="A73" i="1"/>
  <c r="A282" i="8"/>
  <c r="A1010" i="1"/>
  <c r="A729" i="1"/>
  <c r="A1246" i="1"/>
  <c r="A1266" i="1"/>
  <c r="A1132" i="1"/>
  <c r="A471" i="1"/>
  <c r="A794" i="8"/>
  <c r="A259" i="8"/>
  <c r="A951" i="1"/>
  <c r="A965" i="8"/>
  <c r="A1004" i="8"/>
  <c r="A1034" i="1"/>
  <c r="A607" i="1"/>
  <c r="A330" i="8"/>
  <c r="A696" i="1"/>
  <c r="A1188" i="8"/>
  <c r="A1228" i="8"/>
  <c r="A169" i="1"/>
  <c r="A19" i="8"/>
  <c r="C811" i="1"/>
  <c r="A16" i="8"/>
  <c r="A785" i="8"/>
  <c r="A676" i="8"/>
  <c r="A1002" i="1"/>
  <c r="A645" i="1"/>
  <c r="A230" i="8"/>
  <c r="A1176" i="1"/>
  <c r="A151" i="1"/>
  <c r="A1329" i="8"/>
  <c r="C495" i="8"/>
  <c r="A607" i="8"/>
  <c r="A241" i="8"/>
  <c r="A1115" i="8"/>
  <c r="A924" i="8"/>
  <c r="A778" i="8"/>
  <c r="A1158" i="1"/>
  <c r="A1670" i="1"/>
  <c r="A100" i="1"/>
  <c r="A46" i="8"/>
  <c r="A958" i="1"/>
  <c r="A752" i="8"/>
  <c r="A192" i="1"/>
  <c r="A700" i="1"/>
  <c r="A6" i="1"/>
  <c r="A588" i="1"/>
  <c r="C1589" i="1"/>
  <c r="C94" i="8"/>
  <c r="A818" i="8"/>
  <c r="C1772" i="1"/>
  <c r="C1304" i="1"/>
  <c r="A500" i="1"/>
  <c r="A1029" i="1"/>
  <c r="C1756" i="1"/>
  <c r="C1277" i="1"/>
  <c r="A1340" i="8"/>
  <c r="A808" i="1"/>
  <c r="C1740" i="1"/>
  <c r="C1245" i="1"/>
  <c r="A885" i="8"/>
  <c r="A214" i="8"/>
  <c r="C1284" i="1"/>
  <c r="A302" i="1"/>
  <c r="A1089" i="8"/>
  <c r="C511" i="8"/>
  <c r="A338" i="8"/>
  <c r="A191" i="8"/>
  <c r="A935" i="1"/>
  <c r="A172" i="8"/>
  <c r="A181" i="1"/>
  <c r="A45" i="1"/>
  <c r="C1719" i="1"/>
  <c r="A505" i="1"/>
  <c r="A654" i="8"/>
  <c r="A686" i="8"/>
  <c r="A1353" i="8"/>
  <c r="C150" i="8"/>
  <c r="C174" i="8"/>
  <c r="A1129" i="8"/>
  <c r="A651" i="8"/>
  <c r="A737" i="8"/>
  <c r="C133" i="8"/>
  <c r="A835" i="8"/>
  <c r="A202" i="8"/>
  <c r="C431" i="8"/>
  <c r="C1282" i="1"/>
  <c r="A400" i="1"/>
  <c r="A1231" i="8"/>
  <c r="A54" i="1"/>
  <c r="A993" i="8"/>
  <c r="C1677" i="1"/>
  <c r="A801" i="8"/>
  <c r="A1281" i="8"/>
  <c r="A33" i="8"/>
  <c r="A1242" i="8"/>
  <c r="C1147" i="1"/>
  <c r="A502" i="1"/>
  <c r="A1294" i="8"/>
  <c r="A1075" i="1"/>
  <c r="A722" i="1"/>
  <c r="A360" i="1"/>
  <c r="A1181" i="8"/>
  <c r="A1657" i="1"/>
  <c r="A150" i="1"/>
  <c r="A153" i="8"/>
  <c r="C1042" i="1"/>
  <c r="C155" i="8"/>
  <c r="A314" i="1"/>
  <c r="A556" i="1"/>
  <c r="A303" i="8"/>
  <c r="A417" i="8"/>
  <c r="A590" i="8"/>
  <c r="A731" i="8"/>
  <c r="A692" i="1"/>
  <c r="A701" i="1"/>
  <c r="A1192" i="1"/>
  <c r="A109" i="8"/>
  <c r="A218" i="1"/>
  <c r="A1194" i="8"/>
  <c r="A1297" i="1"/>
  <c r="A1235" i="1"/>
  <c r="A840" i="1"/>
  <c r="A1637" i="1"/>
  <c r="A335" i="1"/>
  <c r="C170" i="8"/>
  <c r="A715" i="8"/>
  <c r="A957" i="1"/>
  <c r="A1333" i="8"/>
  <c r="A531" i="8"/>
  <c r="A1582" i="1"/>
  <c r="A15" i="8"/>
  <c r="A1798" i="1"/>
  <c r="A1095" i="1"/>
  <c r="A1163" i="8"/>
  <c r="C877" i="1"/>
  <c r="C1715" i="1"/>
  <c r="C1192" i="1"/>
  <c r="C1727" i="1"/>
  <c r="A845" i="8"/>
  <c r="A919" i="1"/>
  <c r="A1235" i="8"/>
  <c r="A702" i="1"/>
  <c r="A950" i="1"/>
  <c r="A792" i="8"/>
  <c r="A1806" i="1"/>
  <c r="A968" i="1"/>
  <c r="C1760" i="1"/>
  <c r="A1746" i="1"/>
  <c r="A34" i="8"/>
  <c r="A878" i="1"/>
  <c r="A1063" i="1"/>
  <c r="A41" i="1"/>
  <c r="A1307" i="8"/>
  <c r="A746" i="1"/>
  <c r="A994" i="8"/>
  <c r="A513" i="1"/>
  <c r="C1259" i="1"/>
  <c r="A521" i="8"/>
  <c r="A1612" i="1"/>
  <c r="A1116" i="1"/>
  <c r="A1630" i="1"/>
  <c r="A162" i="1"/>
  <c r="A1009" i="1"/>
  <c r="A638" i="1"/>
  <c r="A362" i="1"/>
  <c r="A699" i="1"/>
  <c r="A376" i="8"/>
  <c r="A1172" i="8"/>
  <c r="A1323" i="8"/>
  <c r="C872" i="1"/>
  <c r="A515" i="1"/>
  <c r="A536" i="8"/>
  <c r="A7" i="8"/>
  <c r="A586" i="8"/>
  <c r="C161" i="8"/>
  <c r="A779" i="8"/>
  <c r="A127" i="8"/>
  <c r="A50" i="1"/>
  <c r="C453" i="8"/>
  <c r="A1010" i="8"/>
  <c r="A977" i="8"/>
  <c r="A1150" i="8"/>
  <c r="A54" i="8"/>
  <c r="A144" i="1"/>
  <c r="C535" i="8"/>
  <c r="A1752" i="1"/>
  <c r="A1138" i="8"/>
  <c r="A1331" i="8"/>
  <c r="A1654" i="1"/>
  <c r="A342" i="1"/>
  <c r="A880" i="8"/>
  <c r="A728" i="1"/>
  <c r="A240" i="1"/>
  <c r="A1813" i="1"/>
  <c r="A96" i="1"/>
  <c r="A833" i="1"/>
  <c r="A368" i="8"/>
  <c r="A899" i="1"/>
  <c r="C973" i="1"/>
  <c r="C1287" i="1"/>
  <c r="C1671" i="1"/>
  <c r="A1110" i="1"/>
  <c r="A709" i="8"/>
  <c r="A1111" i="8"/>
  <c r="A915" i="1"/>
  <c r="C214" i="8"/>
  <c r="A1599" i="1"/>
  <c r="A1215" i="1"/>
  <c r="A144" i="8"/>
  <c r="C1199" i="1"/>
  <c r="A224" i="8"/>
  <c r="A315" i="1"/>
  <c r="A36" i="1"/>
  <c r="A208" i="1"/>
  <c r="A1193" i="1"/>
  <c r="A164" i="8"/>
  <c r="A895" i="1"/>
  <c r="A716" i="8"/>
  <c r="C1687" i="1"/>
  <c r="A608" i="1"/>
  <c r="A187" i="1"/>
  <c r="A1025" i="1"/>
  <c r="A665" i="8"/>
  <c r="A1708" i="1"/>
  <c r="A385" i="1"/>
  <c r="A788" i="1"/>
  <c r="A877" i="1"/>
  <c r="A723" i="8"/>
  <c r="A454" i="8"/>
  <c r="A466" i="8"/>
  <c r="A1114" i="1"/>
  <c r="C1590" i="1"/>
  <c r="A529" i="1"/>
  <c r="A806" i="8"/>
  <c r="C509" i="8"/>
  <c r="A1085" i="8"/>
  <c r="A1131" i="8"/>
  <c r="A969" i="8"/>
  <c r="A111" i="8"/>
  <c r="A626" i="1"/>
  <c r="C1802" i="1"/>
  <c r="A344" i="1"/>
  <c r="A1090" i="8"/>
  <c r="C7" i="8"/>
  <c r="A682" i="8"/>
  <c r="A697" i="8"/>
  <c r="A864" i="1"/>
  <c r="A1063" i="8"/>
  <c r="A923" i="1"/>
  <c r="A1252" i="8"/>
  <c r="A1785" i="1"/>
  <c r="A1257" i="1"/>
  <c r="A682" i="1"/>
  <c r="A213" i="8"/>
  <c r="A1084" i="8"/>
  <c r="A959" i="1"/>
  <c r="A158" i="8"/>
  <c r="A905" i="8"/>
  <c r="A719" i="8"/>
  <c r="A1663" i="1"/>
  <c r="A727" i="1"/>
  <c r="A887" i="8"/>
  <c r="A1567" i="1"/>
  <c r="A422" i="8"/>
  <c r="A1015" i="1"/>
  <c r="A487" i="8"/>
  <c r="A1204" i="1"/>
  <c r="C1814" i="1"/>
  <c r="A209" i="1"/>
  <c r="A866" i="8"/>
  <c r="A1797" i="1"/>
  <c r="A1080" i="8"/>
  <c r="A1227" i="8"/>
  <c r="A341" i="1"/>
  <c r="A1185" i="8"/>
  <c r="A72" i="1"/>
  <c r="A392" i="8"/>
  <c r="A920" i="1"/>
  <c r="A623" i="8"/>
  <c r="A1260" i="8"/>
  <c r="A348" i="8"/>
  <c r="C530" i="8"/>
  <c r="A945" i="1"/>
  <c r="A406" i="1"/>
  <c r="A997" i="1"/>
  <c r="A463" i="1"/>
  <c r="A627" i="8"/>
  <c r="A82" i="1"/>
  <c r="A344" i="8"/>
  <c r="A671" i="1"/>
  <c r="A214" i="1"/>
  <c r="A1155" i="1"/>
  <c r="A267" i="8"/>
  <c r="A534" i="8"/>
  <c r="C175" i="8"/>
  <c r="A114" i="1"/>
  <c r="A269" i="8"/>
  <c r="A804" i="8"/>
  <c r="A388" i="1"/>
  <c r="A489" i="8"/>
  <c r="A376" i="1"/>
  <c r="A902" i="8"/>
  <c r="A1121" i="8"/>
  <c r="A664" i="8"/>
  <c r="A801" i="1"/>
  <c r="A389" i="1"/>
  <c r="A368" i="1"/>
  <c r="A617" i="8"/>
  <c r="C542" i="8"/>
  <c r="A593" i="8"/>
  <c r="A871" i="8"/>
  <c r="A1043" i="1"/>
  <c r="A346" i="8"/>
  <c r="A45" i="8"/>
  <c r="A355" i="1"/>
  <c r="A1091" i="8"/>
  <c r="A939" i="1"/>
  <c r="A238" i="1"/>
  <c r="A491" i="1"/>
  <c r="A85" i="8"/>
  <c r="A399" i="8"/>
  <c r="A807" i="1"/>
  <c r="A208" i="8"/>
  <c r="A1284" i="8"/>
  <c r="A539" i="1"/>
  <c r="A730" i="1"/>
  <c r="A934" i="1"/>
  <c r="A535" i="1"/>
  <c r="A266" i="8"/>
  <c r="A594" i="1"/>
  <c r="C160" i="8"/>
  <c r="C518" i="8"/>
  <c r="A735" i="1"/>
  <c r="C164" i="8"/>
  <c r="A932" i="8"/>
  <c r="A1326" i="8"/>
  <c r="A930" i="1"/>
  <c r="A1249" i="8"/>
  <c r="A271" i="1"/>
  <c r="A1124" i="8"/>
  <c r="A540" i="8"/>
  <c r="A116" i="8"/>
  <c r="A26" i="1"/>
  <c r="A444" i="8"/>
  <c r="A370" i="1"/>
  <c r="A285" i="8"/>
  <c r="A112" i="1"/>
  <c r="A707" i="1"/>
  <c r="A1179" i="8"/>
  <c r="A67" i="1"/>
  <c r="A252" i="8"/>
  <c r="A1122" i="8"/>
  <c r="A185" i="1"/>
  <c r="A604" i="8"/>
  <c r="A1102" i="1"/>
  <c r="A725" i="1"/>
  <c r="A937" i="8"/>
  <c r="A613" i="8"/>
  <c r="A929" i="1"/>
  <c r="A652" i="8"/>
  <c r="A1248" i="1"/>
  <c r="A736" i="8"/>
  <c r="A831" i="1"/>
  <c r="A1224" i="8"/>
  <c r="A563" i="8"/>
  <c r="A554" i="1"/>
  <c r="A975" i="1"/>
  <c r="A999" i="8"/>
  <c r="A1064" i="1"/>
  <c r="C1776" i="1"/>
  <c r="A1035" i="1"/>
  <c r="A935" i="8"/>
  <c r="A971" i="1"/>
  <c r="A544" i="8"/>
  <c r="A694" i="1"/>
  <c r="A498" i="1"/>
  <c r="A499" i="1"/>
  <c r="A870" i="8"/>
  <c r="A58" i="1"/>
  <c r="A1112" i="1"/>
  <c r="A684" i="1"/>
  <c r="A1026" i="8"/>
  <c r="A1005" i="1"/>
  <c r="A108" i="1"/>
  <c r="A797" i="1"/>
  <c r="A1304" i="8"/>
  <c r="C1782" i="1"/>
  <c r="A89" i="1"/>
  <c r="A703" i="8"/>
  <c r="A989" i="8"/>
  <c r="C1818" i="1"/>
  <c r="A1084" i="1"/>
  <c r="A621" i="1"/>
  <c r="A586" i="1"/>
  <c r="A221" i="8"/>
  <c r="A1041" i="1"/>
  <c r="A68" i="8"/>
  <c r="A491" i="8"/>
  <c r="A643" i="8"/>
  <c r="A1164" i="8"/>
  <c r="A893" i="1"/>
  <c r="A1016" i="8"/>
  <c r="A920" i="8"/>
  <c r="A790" i="8"/>
  <c r="A507" i="8"/>
  <c r="A114" i="8"/>
  <c r="A494" i="8"/>
  <c r="A84" i="8"/>
  <c r="A1083" i="1"/>
  <c r="A1308" i="8"/>
  <c r="A1330" i="8"/>
  <c r="A813" i="8"/>
  <c r="A875" i="1"/>
  <c r="A29" i="1"/>
  <c r="A574" i="8"/>
  <c r="A317" i="1"/>
  <c r="A349" i="8"/>
  <c r="A175" i="8"/>
  <c r="A852" i="1"/>
  <c r="A944" i="1"/>
  <c r="A965" i="1"/>
  <c r="A1008" i="1"/>
  <c r="A1056" i="8"/>
  <c r="A227" i="1"/>
  <c r="A662" i="8"/>
  <c r="A1706" i="1"/>
  <c r="A279" i="1"/>
  <c r="A284" i="8"/>
  <c r="A1679" i="1"/>
  <c r="A444" i="1"/>
  <c r="A850" i="8"/>
  <c r="A683" i="8"/>
  <c r="A764" i="8"/>
  <c r="A387" i="8"/>
  <c r="A297" i="8"/>
  <c r="A709" i="1"/>
  <c r="A231" i="8"/>
  <c r="A1093" i="8"/>
  <c r="A1619" i="1"/>
  <c r="A712" i="1"/>
  <c r="A247" i="1"/>
  <c r="A927" i="8"/>
  <c r="A186" i="8"/>
  <c r="A825" i="8"/>
  <c r="A846" i="8"/>
  <c r="A199" i="1"/>
  <c r="A967" i="8"/>
  <c r="A220" i="1"/>
  <c r="A934" i="8"/>
  <c r="A80" i="8"/>
  <c r="A1658" i="1"/>
  <c r="A352" i="8"/>
  <c r="A1143" i="1"/>
  <c r="A1569" i="1"/>
  <c r="A567" i="1"/>
  <c r="A815" i="8"/>
  <c r="A435" i="1"/>
  <c r="A99" i="8"/>
  <c r="A1149" i="1"/>
  <c r="A1291" i="8"/>
  <c r="A830" i="8"/>
  <c r="A1281" i="1"/>
  <c r="A49" i="8"/>
  <c r="A1156" i="8"/>
  <c r="A757" i="1"/>
  <c r="A837" i="8"/>
  <c r="A939" i="8"/>
  <c r="A1778" i="1"/>
  <c r="A908" i="8"/>
  <c r="A589" i="1"/>
  <c r="A703" i="1"/>
  <c r="A1210" i="8"/>
  <c r="A1268" i="1"/>
  <c r="A789" i="1"/>
  <c r="A1617" i="1"/>
  <c r="A1009" i="8"/>
  <c r="A1661" i="1"/>
  <c r="A1056" i="1"/>
  <c r="A664" i="1"/>
  <c r="A330" i="1"/>
  <c r="A1616" i="1"/>
  <c r="A1077" i="1"/>
  <c r="C521" i="8"/>
  <c r="A925" i="8"/>
  <c r="A1739" i="1"/>
  <c r="A1137" i="1"/>
  <c r="C953" i="1"/>
  <c r="C1257" i="1"/>
  <c r="C1074" i="1"/>
  <c r="A47" i="8"/>
  <c r="C1297" i="1"/>
  <c r="C937" i="1"/>
  <c r="C1236" i="1"/>
  <c r="C1040" i="1"/>
  <c r="A397" i="1"/>
  <c r="C1265" i="1"/>
  <c r="C921" i="1"/>
  <c r="C1008" i="1"/>
  <c r="A1682" i="1"/>
  <c r="C1239" i="1"/>
  <c r="C905" i="1"/>
  <c r="C1180" i="1"/>
  <c r="C974" i="1"/>
  <c r="A328" i="1"/>
  <c r="C1208" i="1"/>
  <c r="C798" i="1"/>
  <c r="C1660" i="1"/>
  <c r="A68" i="1"/>
  <c r="A941" i="1"/>
  <c r="A656" i="8"/>
  <c r="A1090" i="1"/>
  <c r="A76" i="1"/>
  <c r="A1002" i="8"/>
  <c r="A991" i="1"/>
  <c r="A955" i="8"/>
  <c r="C1624" i="1"/>
  <c r="A452" i="1"/>
  <c r="A1269" i="8"/>
  <c r="A227" i="8"/>
  <c r="C924" i="1"/>
  <c r="A767" i="8"/>
  <c r="A1178" i="8"/>
  <c r="A612" i="8"/>
  <c r="A548" i="1"/>
  <c r="A95" i="1"/>
  <c r="A1636" i="1"/>
  <c r="A1225" i="8"/>
  <c r="A176" i="8"/>
  <c r="A490" i="8"/>
  <c r="A370" i="8"/>
  <c r="C1252" i="1"/>
  <c r="A706" i="1"/>
  <c r="A1059" i="1"/>
  <c r="A840" i="8"/>
  <c r="A790" i="1"/>
  <c r="A683" i="1"/>
  <c r="A56" i="8"/>
  <c r="A103" i="1"/>
  <c r="A1766" i="1"/>
  <c r="A334" i="8"/>
  <c r="A493" i="8"/>
  <c r="C1733" i="1"/>
  <c r="A1003" i="1"/>
  <c r="A1033" i="1"/>
  <c r="A698" i="8"/>
  <c r="A1073" i="1"/>
  <c r="A10" i="1"/>
  <c r="A1128" i="1"/>
  <c r="C101" i="8"/>
  <c r="A1802" i="1"/>
  <c r="A279" i="8"/>
  <c r="C517" i="8"/>
  <c r="C1775" i="1"/>
  <c r="A29" i="8"/>
  <c r="A1014" i="8"/>
  <c r="C1060" i="1"/>
  <c r="C1079" i="1"/>
  <c r="A423" i="8"/>
  <c r="A538" i="1"/>
  <c r="A382" i="8"/>
  <c r="C1563" i="1"/>
  <c r="A1249" i="1"/>
  <c r="A497" i="8"/>
  <c r="A1810" i="1"/>
  <c r="A1354" i="8"/>
  <c r="C967" i="1"/>
  <c r="A1206" i="1"/>
  <c r="A512" i="8"/>
  <c r="A1709" i="1"/>
  <c r="A212" i="1"/>
  <c r="A1699" i="1"/>
  <c r="A1021" i="8"/>
  <c r="C1721" i="1"/>
  <c r="A1057" i="8"/>
  <c r="A770" i="8"/>
  <c r="A8" i="1"/>
  <c r="A140" i="1"/>
  <c r="A1062" i="8"/>
  <c r="A366" i="8"/>
  <c r="A1811" i="1"/>
  <c r="A1273" i="8"/>
  <c r="A1130" i="1"/>
  <c r="A1261" i="1"/>
  <c r="A1272" i="8"/>
  <c r="A21" i="1"/>
  <c r="A843" i="1"/>
  <c r="C1604" i="1"/>
  <c r="C804" i="1"/>
  <c r="C452" i="8"/>
  <c r="C503" i="8"/>
  <c r="A478" i="1"/>
  <c r="A1309" i="8"/>
  <c r="A195" i="1"/>
  <c r="A337" i="8"/>
  <c r="A745" i="1"/>
  <c r="A579" i="1"/>
  <c r="A197" i="1"/>
  <c r="A107" i="8"/>
  <c r="A1659" i="1"/>
  <c r="A549" i="8"/>
  <c r="A385" i="8"/>
  <c r="A375" i="1"/>
  <c r="A374" i="1"/>
  <c r="A1208" i="1"/>
  <c r="A723" i="1"/>
  <c r="A988" i="1"/>
  <c r="A1175" i="8"/>
  <c r="A281" i="8"/>
  <c r="A257" i="8"/>
  <c r="A1731" i="1"/>
  <c r="A193" i="8"/>
  <c r="A706" i="8"/>
  <c r="A1160" i="8"/>
  <c r="A149" i="8"/>
  <c r="A667" i="8"/>
  <c r="A266" i="1"/>
  <c r="A1198" i="1"/>
  <c r="A992" i="1"/>
  <c r="A1081" i="1"/>
  <c r="A1676" i="1"/>
  <c r="A221" i="1"/>
  <c r="A176" i="1"/>
  <c r="A1169" i="1"/>
  <c r="A412" i="8"/>
  <c r="A1346" i="8"/>
  <c r="A449" i="8"/>
  <c r="A287" i="1"/>
  <c r="A182" i="8"/>
  <c r="A1174" i="1"/>
  <c r="A936" i="8"/>
  <c r="A916" i="1"/>
  <c r="A386" i="1"/>
  <c r="A631" i="1"/>
  <c r="A480" i="1"/>
  <c r="A912" i="8"/>
  <c r="A306" i="1"/>
  <c r="A984" i="8"/>
  <c r="A439" i="8"/>
  <c r="A598" i="8"/>
  <c r="A1801" i="1"/>
  <c r="A1773" i="1"/>
  <c r="A849" i="8"/>
  <c r="A448" i="1"/>
  <c r="A632" i="8"/>
  <c r="A150" i="8"/>
  <c r="A450" i="8"/>
  <c r="A615" i="8"/>
  <c r="A414" i="8"/>
  <c r="A1790" i="1"/>
  <c r="A250" i="1"/>
  <c r="A693" i="1"/>
  <c r="A94" i="1"/>
  <c r="A129" i="8"/>
  <c r="A686" i="1"/>
  <c r="A841" i="8"/>
  <c r="A1279" i="1"/>
  <c r="A1672" i="1"/>
  <c r="A597" i="8"/>
  <c r="A925" i="1"/>
  <c r="A1264" i="1"/>
  <c r="A358" i="8"/>
  <c r="C137" i="8"/>
  <c r="A953" i="1"/>
  <c r="A1285" i="8"/>
  <c r="A321" i="1"/>
  <c r="A561" i="8"/>
  <c r="A24" i="8"/>
  <c r="A193" i="1"/>
  <c r="A865" i="1"/>
  <c r="A32" i="1"/>
  <c r="A361" i="8"/>
  <c r="C528" i="8"/>
  <c r="A322" i="8"/>
  <c r="A178" i="8"/>
  <c r="A976" i="1"/>
  <c r="A277" i="8"/>
  <c r="A562" i="1"/>
  <c r="A1322" i="8"/>
  <c r="A743" i="1"/>
  <c r="A545" i="8"/>
  <c r="A803" i="1"/>
  <c r="A673" i="1"/>
  <c r="A559" i="8"/>
  <c r="A445" i="1"/>
  <c r="C92" i="8"/>
  <c r="A324" i="1"/>
  <c r="A255" i="8"/>
  <c r="A1792" i="1"/>
  <c r="A272" i="1"/>
  <c r="A1040" i="8"/>
  <c r="A334" i="1"/>
  <c r="A373" i="8"/>
  <c r="A361" i="1"/>
  <c r="A1710" i="1"/>
  <c r="A1665" i="1"/>
  <c r="A1702" i="1"/>
  <c r="A1680" i="1"/>
  <c r="A670" i="8"/>
  <c r="A496" i="1"/>
  <c r="A200" i="8"/>
  <c r="A725" i="8"/>
  <c r="A1189" i="8"/>
  <c r="C105" i="8"/>
  <c r="C516" i="8"/>
  <c r="A219" i="8"/>
  <c r="A979" i="1"/>
  <c r="A23" i="8"/>
  <c r="A986" i="1"/>
  <c r="A1145" i="1"/>
  <c r="A497" i="1"/>
  <c r="A391" i="8"/>
  <c r="A1749" i="1"/>
  <c r="A1697" i="1"/>
  <c r="A1032" i="1"/>
  <c r="A287" i="8"/>
  <c r="A139" i="1"/>
  <c r="A698" i="1"/>
  <c r="A1614" i="1"/>
  <c r="A996" i="1"/>
  <c r="A1174" i="8"/>
  <c r="A230" i="1"/>
  <c r="A174" i="8"/>
  <c r="A1793" i="1"/>
  <c r="A781" i="8"/>
  <c r="A1119" i="8"/>
  <c r="A541" i="8"/>
  <c r="A647" i="8"/>
  <c r="A201" i="8"/>
  <c r="A500" i="8"/>
  <c r="C1714" i="1"/>
  <c r="C1610" i="1"/>
  <c r="C1698" i="1"/>
  <c r="C1583" i="1"/>
  <c r="C1682" i="1"/>
  <c r="C1299" i="1"/>
  <c r="C1666" i="1"/>
  <c r="C1267" i="1"/>
  <c r="C1296" i="1"/>
  <c r="A52" i="1"/>
  <c r="A1106" i="1"/>
  <c r="A1103" i="1"/>
  <c r="C850" i="1"/>
  <c r="A591" i="8"/>
  <c r="A589" i="8"/>
  <c r="A538" i="8"/>
  <c r="A1088" i="1"/>
  <c r="C477" i="8"/>
  <c r="A1742" i="1"/>
  <c r="A1115" i="1"/>
  <c r="C1100" i="1"/>
  <c r="A981" i="8"/>
  <c r="A167" i="1"/>
  <c r="A598" i="1"/>
  <c r="A1162" i="8"/>
  <c r="A286" i="8"/>
  <c r="A1724" i="1"/>
  <c r="A359" i="1"/>
  <c r="A1199" i="8"/>
  <c r="A973" i="1"/>
  <c r="A357" i="1"/>
  <c r="A52" i="8"/>
  <c r="A942" i="8"/>
  <c r="A307" i="8"/>
  <c r="A594" i="8"/>
  <c r="A1049" i="8"/>
  <c r="C231" i="8"/>
  <c r="A688" i="1"/>
  <c r="A764" i="1"/>
  <c r="A183" i="1"/>
  <c r="A1083" i="8"/>
  <c r="A280" i="1"/>
  <c r="A356" i="1"/>
  <c r="A1098" i="1"/>
  <c r="A947" i="1"/>
  <c r="C880" i="1"/>
  <c r="C907" i="1"/>
  <c r="A953" i="8"/>
  <c r="A91" i="1"/>
  <c r="C514" i="8"/>
  <c r="C1819" i="1"/>
  <c r="A512" i="1"/>
  <c r="A1108" i="8"/>
  <c r="A1182" i="1"/>
  <c r="A886" i="8"/>
  <c r="A829" i="1"/>
  <c r="A502" i="8"/>
  <c r="A834" i="1"/>
  <c r="A339" i="1"/>
  <c r="A802" i="1"/>
  <c r="A132" i="8"/>
  <c r="A794" i="1"/>
  <c r="A509" i="8"/>
  <c r="C891" i="1"/>
  <c r="A556" i="8"/>
  <c r="A12" i="8"/>
  <c r="A235" i="8"/>
  <c r="A763" i="8"/>
  <c r="A755" i="8"/>
  <c r="A643" i="1"/>
  <c r="A1583" i="1"/>
  <c r="C1796" i="1"/>
  <c r="A1794" i="1"/>
  <c r="A62" i="8"/>
  <c r="A1763" i="1"/>
  <c r="A916" i="8"/>
  <c r="A177" i="1"/>
  <c r="C1010" i="1"/>
  <c r="C1037" i="1"/>
  <c r="A1597" i="1"/>
  <c r="A428" i="1"/>
  <c r="A1351" i="8"/>
  <c r="A1065" i="8"/>
  <c r="A568" i="8"/>
  <c r="A63" i="8"/>
  <c r="A1197" i="1"/>
  <c r="A576" i="1"/>
  <c r="C799" i="1"/>
  <c r="A1021" i="1"/>
  <c r="C526" i="8"/>
  <c r="A543" i="1"/>
  <c r="A1715" i="1"/>
  <c r="A1167" i="8"/>
  <c r="A1770" i="1"/>
  <c r="C1602" i="1"/>
  <c r="A673" i="8"/>
  <c r="A1263" i="1"/>
  <c r="A1107" i="8"/>
  <c r="A674" i="1"/>
  <c r="A1675" i="1"/>
  <c r="C443" i="8"/>
  <c r="A345" i="1"/>
  <c r="A434" i="1"/>
  <c r="A1062" i="1"/>
  <c r="A1692" i="1"/>
  <c r="A366" i="1"/>
  <c r="A581" i="8"/>
  <c r="A325" i="8"/>
  <c r="A354" i="8"/>
  <c r="A582" i="8"/>
  <c r="A926" i="1"/>
  <c r="A702" i="8"/>
  <c r="A418" i="8"/>
  <c r="A317" i="8"/>
  <c r="A1294" i="1"/>
  <c r="A1332" i="8"/>
  <c r="C1794" i="1"/>
  <c r="A711" i="1"/>
  <c r="A505" i="8"/>
  <c r="A272" i="8"/>
  <c r="A616" i="8"/>
  <c r="A1071" i="8"/>
  <c r="A462" i="8"/>
  <c r="A1200" i="8"/>
  <c r="A1186" i="1"/>
  <c r="A708" i="1"/>
  <c r="A157" i="8"/>
  <c r="A1240" i="1"/>
  <c r="A1716" i="1"/>
  <c r="A519" i="1"/>
  <c r="A333" i="1"/>
  <c r="A399" i="1"/>
  <c r="A1042" i="1"/>
  <c r="A1258" i="8"/>
  <c r="A211" i="8"/>
  <c r="A1669" i="1"/>
  <c r="A670" i="1"/>
  <c r="A622" i="8"/>
  <c r="A564" i="1"/>
  <c r="A1032" i="8"/>
  <c r="A25" i="1"/>
  <c r="A1270" i="8"/>
  <c r="C1795" i="1"/>
  <c r="C18" i="8"/>
  <c r="A485" i="8"/>
  <c r="A824" i="8"/>
  <c r="A1603" i="1"/>
  <c r="A863" i="1"/>
  <c r="A1121" i="1"/>
  <c r="A917" i="1"/>
  <c r="A800" i="1"/>
  <c r="C190" i="8"/>
  <c r="A1145" i="8"/>
  <c r="A614" i="8"/>
  <c r="A215" i="1"/>
  <c r="A952" i="8"/>
  <c r="A871" i="1"/>
  <c r="A205" i="1"/>
  <c r="A92" i="1"/>
  <c r="A115" i="8"/>
  <c r="A300" i="1"/>
  <c r="A1255" i="8"/>
  <c r="A596" i="8"/>
  <c r="A1003" i="8"/>
  <c r="A375" i="8"/>
  <c r="A679" i="8"/>
  <c r="A1236" i="1"/>
  <c r="A1171" i="8"/>
  <c r="A1222" i="1"/>
  <c r="A516" i="8"/>
  <c r="A430" i="8"/>
  <c r="C475" i="8"/>
  <c r="A1576" i="1"/>
  <c r="A154" i="1"/>
  <c r="A244" i="8"/>
  <c r="C545" i="8"/>
  <c r="A156" i="1"/>
  <c r="A378" i="8"/>
  <c r="A1168" i="1"/>
  <c r="A319" i="1"/>
  <c r="A899" i="8"/>
  <c r="A320" i="8"/>
  <c r="A351" i="1"/>
  <c r="A969" i="1"/>
  <c r="A883" i="8"/>
  <c r="A987" i="8"/>
  <c r="A1355" i="8"/>
  <c r="A1060" i="1"/>
  <c r="A521" i="1"/>
  <c r="A1336" i="8"/>
  <c r="A438" i="8"/>
  <c r="A158" i="1"/>
  <c r="A517" i="1"/>
  <c r="A1292" i="1"/>
  <c r="A1334" i="8"/>
  <c r="A234" i="1"/>
  <c r="A910" i="1"/>
  <c r="A1566" i="1"/>
  <c r="A346" i="1"/>
  <c r="A170" i="8"/>
  <c r="A204" i="8"/>
  <c r="A395" i="1"/>
  <c r="A133" i="8"/>
  <c r="A261" i="8"/>
  <c r="A74" i="8"/>
  <c r="A658" i="1"/>
  <c r="A468" i="8"/>
  <c r="A1259" i="1"/>
  <c r="A1684" i="1"/>
  <c r="A35" i="1"/>
  <c r="A1265" i="1"/>
  <c r="A311" i="8"/>
  <c r="A891" i="8"/>
  <c r="A812" i="8"/>
  <c r="A267" i="1"/>
  <c r="A20" i="8"/>
  <c r="A978" i="8"/>
  <c r="A311" i="1"/>
  <c r="C1061" i="1"/>
  <c r="A1017" i="1"/>
  <c r="A581" i="1"/>
  <c r="A20" i="2"/>
  <c r="K20" i="2"/>
  <c r="A19" i="12"/>
  <c r="A19" i="13"/>
  <c r="A19" i="14"/>
  <c r="T310" i="3"/>
  <c r="AJ310" i="3"/>
  <c r="A31" i="13"/>
  <c r="A31" i="12"/>
  <c r="A30" i="14"/>
  <c r="AB39" i="10"/>
  <c r="G1051" i="1"/>
  <c r="F1052" i="1"/>
  <c r="G1052" i="1"/>
  <c r="L468" i="3"/>
  <c r="AR468" i="3"/>
  <c r="L58" i="3"/>
  <c r="AR58" i="3"/>
  <c r="L362" i="3"/>
  <c r="AB362" i="3"/>
  <c r="L190" i="3"/>
  <c r="AB190" i="3"/>
  <c r="L32" i="3"/>
  <c r="T32" i="3"/>
  <c r="L184" i="3"/>
  <c r="AB184" i="3"/>
  <c r="L352" i="3"/>
  <c r="AB352" i="3"/>
  <c r="M12" i="2"/>
  <c r="Y12" i="2"/>
  <c r="N12" i="12"/>
  <c r="L82" i="3"/>
  <c r="AB82" i="3"/>
  <c r="L598" i="3"/>
  <c r="AR598" i="3"/>
  <c r="L294" i="3"/>
  <c r="AB294" i="3"/>
  <c r="L588" i="3"/>
  <c r="AJ588" i="3"/>
  <c r="J392" i="3"/>
  <c r="J184" i="3"/>
  <c r="J426" i="3"/>
  <c r="J198" i="3"/>
  <c r="L522" i="3"/>
  <c r="AJ522" i="3"/>
  <c r="L370" i="3"/>
  <c r="AJ370" i="3"/>
  <c r="L530" i="3"/>
  <c r="AR530" i="3"/>
  <c r="L242" i="3"/>
  <c r="AB242" i="3"/>
  <c r="L108" i="3"/>
  <c r="AJ108" i="3"/>
  <c r="L214" i="3"/>
  <c r="T214" i="3"/>
  <c r="M17" i="2"/>
  <c r="AE17" i="2"/>
  <c r="O17" i="12"/>
  <c r="L430" i="3"/>
  <c r="AB430" i="3"/>
  <c r="L110" i="3"/>
  <c r="T110" i="3"/>
  <c r="L176" i="3"/>
  <c r="AJ176" i="3"/>
  <c r="L658" i="3"/>
  <c r="L656" i="3"/>
  <c r="L616" i="3"/>
  <c r="J298" i="3"/>
  <c r="J80" i="3"/>
  <c r="L618" i="3"/>
  <c r="J588" i="3"/>
  <c r="J354" i="3"/>
  <c r="J110" i="3"/>
  <c r="L642" i="3"/>
  <c r="J302" i="3"/>
  <c r="J36" i="3"/>
  <c r="J394" i="3"/>
  <c r="L364" i="3"/>
  <c r="L144" i="3"/>
  <c r="K680" i="3"/>
  <c r="K552" i="3"/>
  <c r="K424" i="3"/>
  <c r="K296" i="3"/>
  <c r="K168" i="3"/>
  <c r="K40" i="3"/>
  <c r="I596" i="3"/>
  <c r="I468" i="3"/>
  <c r="I340" i="3"/>
  <c r="I186" i="3"/>
  <c r="I58" i="3"/>
  <c r="J336" i="3"/>
  <c r="L670" i="3"/>
  <c r="K634" i="3"/>
  <c r="K506" i="3"/>
  <c r="K378" i="3"/>
  <c r="K250" i="3"/>
  <c r="K122" i="3"/>
  <c r="I676" i="3"/>
  <c r="I550" i="3"/>
  <c r="L464" i="3"/>
  <c r="AR464" i="3"/>
  <c r="L46" i="3"/>
  <c r="AR46" i="3"/>
  <c r="L538" i="3"/>
  <c r="AJ538" i="3"/>
  <c r="L244" i="3"/>
  <c r="T244" i="3"/>
  <c r="L112" i="3"/>
  <c r="AB112" i="3"/>
  <c r="T606" i="3"/>
  <c r="M27" i="2"/>
  <c r="BC27" i="2"/>
  <c r="R28" i="12"/>
  <c r="L394" i="3"/>
  <c r="AJ394" i="3"/>
  <c r="L212" i="3"/>
  <c r="T212" i="3"/>
  <c r="L192" i="3"/>
  <c r="AR192" i="3"/>
  <c r="L222" i="3"/>
  <c r="AJ222" i="3"/>
  <c r="L164" i="3"/>
  <c r="AJ164" i="3"/>
  <c r="L344" i="3"/>
  <c r="T344" i="3"/>
  <c r="L434" i="3"/>
  <c r="L376" i="3"/>
  <c r="J428" i="3"/>
  <c r="J208" i="3"/>
  <c r="J16" i="3"/>
  <c r="J30" i="3"/>
  <c r="L484" i="3"/>
  <c r="AR484" i="3"/>
  <c r="L178" i="3"/>
  <c r="AR178" i="3"/>
  <c r="L414" i="3"/>
  <c r="AB414" i="3"/>
  <c r="L540" i="3"/>
  <c r="T540" i="3"/>
  <c r="L650" i="3"/>
  <c r="L660" i="3"/>
  <c r="J380" i="3"/>
  <c r="J62" i="3"/>
  <c r="J316" i="3"/>
  <c r="L152" i="3"/>
  <c r="K656" i="3"/>
  <c r="K480" i="3"/>
  <c r="K312" i="3"/>
  <c r="K144" i="3"/>
  <c r="I652" i="3"/>
  <c r="I484" i="3"/>
  <c r="I316" i="3"/>
  <c r="I114" i="3"/>
  <c r="J106" i="3"/>
  <c r="L552" i="3"/>
  <c r="K594" i="3"/>
  <c r="K426" i="3"/>
  <c r="K258" i="3"/>
  <c r="K82" i="3"/>
  <c r="I598" i="3"/>
  <c r="I454" i="3"/>
  <c r="I326" i="3"/>
  <c r="I218" i="3"/>
  <c r="I92" i="3"/>
  <c r="J410" i="3"/>
  <c r="L568" i="3"/>
  <c r="L158" i="3"/>
  <c r="L54" i="3"/>
  <c r="K580" i="3"/>
  <c r="K452" i="3"/>
  <c r="K324" i="3"/>
  <c r="K196" i="3"/>
  <c r="K68" i="3"/>
  <c r="I616" i="3"/>
  <c r="I488" i="3"/>
  <c r="I360" i="3"/>
  <c r="I214" i="3"/>
  <c r="I86" i="3"/>
  <c r="L482" i="3"/>
  <c r="K534" i="3"/>
  <c r="K22" i="3"/>
  <c r="I216" i="3"/>
  <c r="E30" i="2"/>
  <c r="E31" i="13"/>
  <c r="L324" i="3"/>
  <c r="AB324" i="3"/>
  <c r="L38" i="3"/>
  <c r="AB38" i="3"/>
  <c r="L172" i="3"/>
  <c r="T172" i="3"/>
  <c r="J338" i="3"/>
  <c r="J20" i="3"/>
  <c r="J60" i="3"/>
  <c r="L432" i="3"/>
  <c r="K624" i="3"/>
  <c r="K448" i="3"/>
  <c r="K280" i="3"/>
  <c r="K112" i="3"/>
  <c r="I620" i="3"/>
  <c r="I452" i="3"/>
  <c r="I284" i="3"/>
  <c r="I82" i="3"/>
  <c r="L480" i="3"/>
  <c r="K562" i="3"/>
  <c r="K394" i="3"/>
  <c r="K226" i="3"/>
  <c r="K50" i="3"/>
  <c r="I566" i="3"/>
  <c r="I430" i="3"/>
  <c r="I302" i="3"/>
  <c r="I196" i="3"/>
  <c r="I68" i="3"/>
  <c r="J300" i="3"/>
  <c r="L146" i="3"/>
  <c r="K684" i="3"/>
  <c r="K556" i="3"/>
  <c r="K428" i="3"/>
  <c r="K300" i="3"/>
  <c r="K172" i="3"/>
  <c r="K44" i="3"/>
  <c r="I592" i="3"/>
  <c r="I464" i="3"/>
  <c r="I336" i="3"/>
  <c r="I190" i="3"/>
  <c r="I62" i="3"/>
  <c r="K438" i="3"/>
  <c r="I618" i="3"/>
  <c r="I120" i="3"/>
  <c r="K13" i="2"/>
  <c r="BH13" i="2"/>
  <c r="L232" i="3"/>
  <c r="AJ232" i="3"/>
  <c r="L604" i="3"/>
  <c r="T604" i="3"/>
  <c r="L320" i="3"/>
  <c r="T320" i="3"/>
  <c r="L360" i="3"/>
  <c r="AR360" i="3"/>
  <c r="L102" i="3"/>
  <c r="T102" i="3"/>
  <c r="J14" i="3"/>
  <c r="J412" i="3"/>
  <c r="J116" i="3"/>
  <c r="J378" i="3"/>
  <c r="L266" i="3"/>
  <c r="K672" i="3"/>
  <c r="K504" i="3"/>
  <c r="K336" i="3"/>
  <c r="K160" i="3"/>
  <c r="I674" i="3"/>
  <c r="I508" i="3"/>
  <c r="I332" i="3"/>
  <c r="I138" i="3"/>
  <c r="L630" i="3"/>
  <c r="K658" i="3"/>
  <c r="K490" i="3"/>
  <c r="K322" i="3"/>
  <c r="K146" i="3"/>
  <c r="I660" i="3"/>
  <c r="I502" i="3"/>
  <c r="I374" i="3"/>
  <c r="I246" i="3"/>
  <c r="I140" i="3"/>
  <c r="L674" i="3"/>
  <c r="L654" i="3"/>
  <c r="L450" i="3"/>
  <c r="L98" i="3"/>
  <c r="K628" i="3"/>
  <c r="K500" i="3"/>
  <c r="K372" i="3"/>
  <c r="K244" i="3"/>
  <c r="K116" i="3"/>
  <c r="I670" i="3"/>
  <c r="I536" i="3"/>
  <c r="I408" i="3"/>
  <c r="I280" i="3"/>
  <c r="I134" i="3"/>
  <c r="K214" i="3"/>
  <c r="I394" i="3"/>
  <c r="L500" i="3"/>
  <c r="T500" i="3"/>
  <c r="L202" i="3"/>
  <c r="T202" i="3"/>
  <c r="L494" i="3"/>
  <c r="T494" i="3"/>
  <c r="L238" i="3"/>
  <c r="T238" i="3"/>
  <c r="L100" i="3"/>
  <c r="AB100" i="3"/>
  <c r="L292" i="3"/>
  <c r="AJ292" i="3"/>
  <c r="M26" i="2"/>
  <c r="AE26" i="2"/>
  <c r="O27" i="12"/>
  <c r="L406" i="3"/>
  <c r="AB406" i="3"/>
  <c r="L12" i="3"/>
  <c r="AB12" i="3"/>
  <c r="L194" i="3"/>
  <c r="AR194" i="3"/>
  <c r="L180" i="3"/>
  <c r="AR180" i="3"/>
  <c r="L16" i="3"/>
  <c r="AR16" i="3"/>
  <c r="L678" i="3"/>
  <c r="L676" i="3"/>
  <c r="J436" i="3"/>
  <c r="J214" i="3"/>
  <c r="J24" i="3"/>
  <c r="L682" i="3"/>
  <c r="J258" i="3"/>
  <c r="J38" i="3"/>
  <c r="L600" i="3"/>
  <c r="AJ600" i="3"/>
  <c r="L392" i="3"/>
  <c r="AR392" i="3"/>
  <c r="L602" i="3"/>
  <c r="AB602" i="3"/>
  <c r="L254" i="3"/>
  <c r="AJ254" i="3"/>
  <c r="L166" i="3"/>
  <c r="AJ166" i="3"/>
  <c r="L316" i="3"/>
  <c r="AB316" i="3"/>
  <c r="L326" i="3"/>
  <c r="T326" i="3"/>
  <c r="L510" i="3"/>
  <c r="AJ510" i="3"/>
  <c r="L188" i="3"/>
  <c r="AB188" i="3"/>
  <c r="L280" i="3"/>
  <c r="AR280" i="3"/>
  <c r="L386" i="3"/>
  <c r="AJ386" i="3"/>
  <c r="L278" i="3"/>
  <c r="AJ278" i="3"/>
  <c r="L308" i="3"/>
  <c r="L410" i="3"/>
  <c r="AR410" i="3"/>
  <c r="J372" i="3"/>
  <c r="J168" i="3"/>
  <c r="J406" i="3"/>
  <c r="J182" i="3"/>
  <c r="J346" i="3"/>
  <c r="J108" i="3"/>
  <c r="L634" i="3"/>
  <c r="L452" i="3"/>
  <c r="L264" i="3"/>
  <c r="L68" i="3"/>
  <c r="K584" i="3"/>
  <c r="K456" i="3"/>
  <c r="K328" i="3"/>
  <c r="K200" i="3"/>
  <c r="K72" i="3"/>
  <c r="I628" i="3"/>
  <c r="I500" i="3"/>
  <c r="I372" i="3"/>
  <c r="I244" i="3"/>
  <c r="I90" i="3"/>
  <c r="L690" i="3"/>
  <c r="L420" i="3"/>
  <c r="L544" i="3"/>
  <c r="K666" i="3"/>
  <c r="K538" i="3"/>
  <c r="K410" i="3"/>
  <c r="K282" i="3"/>
  <c r="K154" i="3"/>
  <c r="K26" i="3"/>
  <c r="I582" i="3"/>
  <c r="L492" i="3"/>
  <c r="AR492" i="3"/>
  <c r="L196" i="3"/>
  <c r="AB196" i="3"/>
  <c r="L92" i="3"/>
  <c r="AJ92" i="3"/>
  <c r="L256" i="3"/>
  <c r="AB256" i="3"/>
  <c r="L170" i="3"/>
  <c r="AB170" i="3"/>
  <c r="L218" i="3"/>
  <c r="AJ218" i="3"/>
  <c r="L276" i="3"/>
  <c r="AR276" i="3"/>
  <c r="M16" i="2"/>
  <c r="L16" i="12"/>
  <c r="L446" i="3"/>
  <c r="AR446" i="3"/>
  <c r="L114" i="3"/>
  <c r="AR114" i="3"/>
  <c r="L296" i="3"/>
  <c r="T296" i="3"/>
  <c r="L230" i="3"/>
  <c r="AJ230" i="3"/>
  <c r="L466" i="3"/>
  <c r="T466" i="3"/>
  <c r="L524" i="3"/>
  <c r="T524" i="3"/>
  <c r="L534" i="3"/>
  <c r="AJ534" i="3"/>
  <c r="L516" i="3"/>
  <c r="AJ516" i="3"/>
  <c r="L688" i="3"/>
  <c r="J260" i="3"/>
  <c r="J48" i="3"/>
  <c r="J64" i="3"/>
  <c r="L260" i="3"/>
  <c r="T260" i="3"/>
  <c r="L418" i="3"/>
  <c r="T418" i="3"/>
  <c r="L220" i="3"/>
  <c r="AJ220" i="3"/>
  <c r="L590" i="3"/>
  <c r="AR590" i="3"/>
  <c r="J66" i="3"/>
  <c r="J102" i="3"/>
  <c r="J440" i="3"/>
  <c r="J172" i="3"/>
  <c r="J438" i="3"/>
  <c r="L564" i="3"/>
  <c r="L270" i="3"/>
  <c r="K12" i="3"/>
  <c r="K528" i="3"/>
  <c r="K352" i="3"/>
  <c r="K184" i="3"/>
  <c r="K16" i="3"/>
  <c r="I524" i="3"/>
  <c r="I356" i="3"/>
  <c r="I162" i="3"/>
  <c r="K642" i="3"/>
  <c r="K466" i="3"/>
  <c r="K298" i="3"/>
  <c r="K130" i="3"/>
  <c r="I638" i="3"/>
  <c r="I486" i="3"/>
  <c r="I358" i="3"/>
  <c r="I234" i="3"/>
  <c r="I124" i="3"/>
  <c r="L624" i="3"/>
  <c r="L398" i="3"/>
  <c r="L88" i="3"/>
  <c r="K612" i="3"/>
  <c r="K484" i="3"/>
  <c r="K356" i="3"/>
  <c r="K228" i="3"/>
  <c r="K100" i="3"/>
  <c r="I648" i="3"/>
  <c r="I520" i="3"/>
  <c r="I392" i="3"/>
  <c r="I264" i="3"/>
  <c r="I118" i="3"/>
  <c r="J590" i="3"/>
  <c r="K662" i="3"/>
  <c r="K150" i="3"/>
  <c r="I330" i="3"/>
  <c r="L506" i="3"/>
  <c r="T506" i="3"/>
  <c r="L198" i="3"/>
  <c r="AJ198" i="3"/>
  <c r="L504" i="3"/>
  <c r="AR504" i="3"/>
  <c r="M19" i="2"/>
  <c r="Y19" i="2"/>
  <c r="N19" i="12"/>
  <c r="L664" i="3"/>
  <c r="J100" i="3"/>
  <c r="J350" i="3"/>
  <c r="L546" i="3"/>
  <c r="L156" i="3"/>
  <c r="K664" i="3"/>
  <c r="K496" i="3"/>
  <c r="K320" i="3"/>
  <c r="K152" i="3"/>
  <c r="I666" i="3"/>
  <c r="I492" i="3"/>
  <c r="I324" i="3"/>
  <c r="I130" i="3"/>
  <c r="J178" i="3"/>
  <c r="K610" i="3"/>
  <c r="K434" i="3"/>
  <c r="K266" i="3"/>
  <c r="K98" i="3"/>
  <c r="I606" i="3"/>
  <c r="I462" i="3"/>
  <c r="I334" i="3"/>
  <c r="I222" i="3"/>
  <c r="I100" i="3"/>
  <c r="J430" i="3"/>
  <c r="L70" i="3"/>
  <c r="K588" i="3"/>
  <c r="K460" i="3"/>
  <c r="K332" i="3"/>
  <c r="K204" i="3"/>
  <c r="K76" i="3"/>
  <c r="I624" i="3"/>
  <c r="I496" i="3"/>
  <c r="I368" i="3"/>
  <c r="I240" i="3"/>
  <c r="I94" i="3"/>
  <c r="K566" i="3"/>
  <c r="K54" i="3"/>
  <c r="I232" i="3"/>
  <c r="L388" i="3"/>
  <c r="AJ388" i="3"/>
  <c r="L104" i="3"/>
  <c r="AJ104" i="3"/>
  <c r="L298" i="3"/>
  <c r="AR298" i="3"/>
  <c r="L56" i="3"/>
  <c r="AJ56" i="3"/>
  <c r="L612" i="3"/>
  <c r="J192" i="3"/>
  <c r="J206" i="3"/>
  <c r="J196" i="3"/>
  <c r="L572" i="3"/>
  <c r="L286" i="3"/>
  <c r="L72" i="3"/>
  <c r="K544" i="3"/>
  <c r="K376" i="3"/>
  <c r="K208" i="3"/>
  <c r="K32" i="3"/>
  <c r="I548" i="3"/>
  <c r="I380" i="3"/>
  <c r="I178" i="3"/>
  <c r="F16" i="3"/>
  <c r="H16" i="3"/>
  <c r="K530" i="3"/>
  <c r="K362" i="3"/>
  <c r="K194" i="3"/>
  <c r="K18" i="3"/>
  <c r="I534" i="3"/>
  <c r="I406" i="3"/>
  <c r="I278" i="3"/>
  <c r="I172" i="3"/>
  <c r="I44" i="3"/>
  <c r="L514" i="3"/>
  <c r="L134" i="3"/>
  <c r="K660" i="3"/>
  <c r="K532" i="3"/>
  <c r="K404" i="3"/>
  <c r="K276" i="3"/>
  <c r="K148" i="3"/>
  <c r="K20" i="3"/>
  <c r="I568" i="3"/>
  <c r="I440" i="3"/>
  <c r="I312" i="3"/>
  <c r="I166" i="3"/>
  <c r="I38" i="3"/>
  <c r="K342" i="3"/>
  <c r="I522" i="3"/>
  <c r="L536" i="3"/>
  <c r="T536" i="3"/>
  <c r="L384" i="3"/>
  <c r="AB384" i="3"/>
  <c r="L586" i="3"/>
  <c r="AB586" i="3"/>
  <c r="L246" i="3"/>
  <c r="AR246" i="3"/>
  <c r="L118" i="3"/>
  <c r="T118" i="3"/>
  <c r="L390" i="3"/>
  <c r="AJ390" i="3"/>
  <c r="L304" i="3"/>
  <c r="T304" i="3"/>
  <c r="L486" i="3"/>
  <c r="AR486" i="3"/>
  <c r="L116" i="3"/>
  <c r="AB116" i="3"/>
  <c r="L312" i="3"/>
  <c r="T312" i="3"/>
  <c r="L346" i="3"/>
  <c r="AR346" i="3"/>
  <c r="L640" i="3"/>
  <c r="J600" i="3"/>
  <c r="L638" i="3"/>
  <c r="L672" i="3"/>
  <c r="J274" i="3"/>
  <c r="J58" i="3"/>
  <c r="L372" i="3"/>
  <c r="J320" i="3"/>
  <c r="J78" i="3"/>
  <c r="L680" i="3"/>
  <c r="L460" i="3"/>
  <c r="T460" i="3"/>
  <c r="L30" i="3"/>
  <c r="AJ30" i="3"/>
  <c r="L262" i="3"/>
  <c r="AR262" i="3"/>
  <c r="L182" i="3"/>
  <c r="AR182" i="3"/>
  <c r="L442" i="3"/>
  <c r="AR442" i="3"/>
  <c r="L22" i="3"/>
  <c r="AR22" i="3"/>
  <c r="L314" i="3"/>
  <c r="AB314" i="3"/>
  <c r="L382" i="3"/>
  <c r="T382" i="3"/>
  <c r="L18" i="3"/>
  <c r="AR18" i="3"/>
  <c r="L498" i="3"/>
  <c r="AR498" i="3"/>
  <c r="L532" i="3"/>
  <c r="AR532" i="3"/>
  <c r="L200" i="3"/>
  <c r="T200" i="3"/>
  <c r="J416" i="3"/>
  <c r="J200" i="3"/>
  <c r="J22" i="3"/>
  <c r="J388" i="3"/>
  <c r="J180" i="3"/>
  <c r="L636" i="3"/>
  <c r="L272" i="3"/>
  <c r="L90" i="3"/>
  <c r="K616" i="3"/>
  <c r="K488" i="3"/>
  <c r="K360" i="3"/>
  <c r="K232" i="3"/>
  <c r="K104" i="3"/>
  <c r="I658" i="3"/>
  <c r="I532" i="3"/>
  <c r="I404" i="3"/>
  <c r="I276" i="3"/>
  <c r="I122" i="3"/>
  <c r="F12" i="3"/>
  <c r="H12" i="3"/>
  <c r="L560" i="3"/>
  <c r="K570" i="3"/>
  <c r="K442" i="3"/>
  <c r="K314" i="3"/>
  <c r="K186" i="3"/>
  <c r="K58" i="3"/>
  <c r="I614" i="3"/>
  <c r="L528" i="3"/>
  <c r="AJ528" i="3"/>
  <c r="L380" i="3"/>
  <c r="AR380" i="3"/>
  <c r="L224" i="3"/>
  <c r="AJ224" i="3"/>
  <c r="L354" i="3"/>
  <c r="AB354" i="3"/>
  <c r="L186" i="3"/>
  <c r="AB186" i="3"/>
  <c r="L234" i="3"/>
  <c r="AJ234" i="3"/>
  <c r="L340" i="3"/>
  <c r="AJ340" i="3"/>
  <c r="L332" i="3"/>
  <c r="AB332" i="3"/>
  <c r="L512" i="3"/>
  <c r="AJ512" i="3"/>
  <c r="L274" i="3"/>
  <c r="AJ274" i="3"/>
  <c r="L462" i="3"/>
  <c r="AR462" i="3"/>
  <c r="L26" i="3"/>
  <c r="AR26" i="3"/>
  <c r="L596" i="3"/>
  <c r="T596" i="3"/>
  <c r="L44" i="3"/>
  <c r="AJ44" i="3"/>
  <c r="L686" i="3"/>
  <c r="L684" i="3"/>
  <c r="L436" i="3"/>
  <c r="J314" i="3"/>
  <c r="J104" i="3"/>
  <c r="J598" i="3"/>
  <c r="J370" i="3"/>
  <c r="J118" i="3"/>
  <c r="L310" i="3"/>
  <c r="L330" i="3"/>
  <c r="T330" i="3"/>
  <c r="L300" i="3"/>
  <c r="T300" i="3"/>
  <c r="L160" i="3"/>
  <c r="AB160" i="3"/>
  <c r="J282" i="3"/>
  <c r="J340" i="3"/>
  <c r="J256" i="3"/>
  <c r="L322" i="3"/>
  <c r="L86" i="3"/>
  <c r="K568" i="3"/>
  <c r="K400" i="3"/>
  <c r="K224" i="3"/>
  <c r="K56" i="3"/>
  <c r="I572" i="3"/>
  <c r="I396" i="3"/>
  <c r="I202" i="3"/>
  <c r="I26" i="3"/>
  <c r="K682" i="3"/>
  <c r="K514" i="3"/>
  <c r="K338" i="3"/>
  <c r="K170" i="3"/>
  <c r="I684" i="3"/>
  <c r="I518" i="3"/>
  <c r="I390" i="3"/>
  <c r="I262" i="3"/>
  <c r="I156" i="3"/>
  <c r="I32" i="3"/>
  <c r="L474" i="3"/>
  <c r="L126" i="3"/>
  <c r="K644" i="3"/>
  <c r="K516" i="3"/>
  <c r="K388" i="3"/>
  <c r="K260" i="3"/>
  <c r="K132" i="3"/>
  <c r="I686" i="3"/>
  <c r="I552" i="3"/>
  <c r="I424" i="3"/>
  <c r="I296" i="3"/>
  <c r="I150" i="3"/>
  <c r="I24" i="3"/>
  <c r="K278" i="3"/>
  <c r="I458" i="3"/>
  <c r="G12" i="3"/>
  <c r="L408" i="3"/>
  <c r="AJ408" i="3"/>
  <c r="L14" i="3"/>
  <c r="AJ14" i="3"/>
  <c r="L228" i="3"/>
  <c r="AJ228" i="3"/>
  <c r="J160" i="3"/>
  <c r="J174" i="3"/>
  <c r="J188" i="3"/>
  <c r="L284" i="3"/>
  <c r="L52" i="3"/>
  <c r="K536" i="3"/>
  <c r="K368" i="3"/>
  <c r="K192" i="3"/>
  <c r="K24" i="3"/>
  <c r="I540" i="3"/>
  <c r="I364" i="3"/>
  <c r="I170" i="3"/>
  <c r="L610" i="3"/>
  <c r="K650" i="3"/>
  <c r="K482" i="3"/>
  <c r="K306" i="3"/>
  <c r="K138" i="3"/>
  <c r="I654" i="3"/>
  <c r="I494" i="3"/>
  <c r="I366" i="3"/>
  <c r="I238" i="3"/>
  <c r="I132" i="3"/>
  <c r="L632" i="3"/>
  <c r="L94" i="3"/>
  <c r="K620" i="3"/>
  <c r="K492" i="3"/>
  <c r="K364" i="3"/>
  <c r="K236" i="3"/>
  <c r="K108" i="3"/>
  <c r="I662" i="3"/>
  <c r="I528" i="3"/>
  <c r="I400" i="3"/>
  <c r="I272" i="3"/>
  <c r="I126" i="3"/>
  <c r="K694" i="3"/>
  <c r="K182" i="3"/>
  <c r="I362" i="3"/>
  <c r="L592" i="3"/>
  <c r="AJ592" i="3"/>
  <c r="L240" i="3"/>
  <c r="AB240" i="3"/>
  <c r="L318" i="3"/>
  <c r="AB318" i="3"/>
  <c r="J408" i="3"/>
  <c r="J434" i="3"/>
  <c r="J586" i="3"/>
  <c r="J294" i="3"/>
  <c r="L666" i="3"/>
  <c r="L356" i="3"/>
  <c r="L120" i="3"/>
  <c r="K592" i="3"/>
  <c r="K416" i="3"/>
  <c r="K248" i="3"/>
  <c r="K80" i="3"/>
  <c r="I588" i="3"/>
  <c r="I420" i="3"/>
  <c r="I252" i="3"/>
  <c r="I50" i="3"/>
  <c r="J26" i="3"/>
  <c r="L502" i="3"/>
  <c r="K578" i="3"/>
  <c r="K402" i="3"/>
  <c r="K234" i="3"/>
  <c r="K66" i="3"/>
  <c r="I574" i="3"/>
  <c r="I438" i="3"/>
  <c r="I310" i="3"/>
  <c r="I204" i="3"/>
  <c r="I76" i="3"/>
  <c r="J362" i="3"/>
  <c r="L558" i="3"/>
  <c r="L150" i="3"/>
  <c r="K692" i="3"/>
  <c r="K564" i="3"/>
  <c r="K436" i="3"/>
  <c r="K308" i="3"/>
  <c r="K180" i="3"/>
  <c r="K52" i="3"/>
  <c r="I600" i="3"/>
  <c r="I472" i="3"/>
  <c r="I344" i="3"/>
  <c r="I198" i="3"/>
  <c r="I70" i="3"/>
  <c r="K470" i="3"/>
  <c r="I650" i="3"/>
  <c r="L428" i="3"/>
  <c r="AR428" i="3"/>
  <c r="L562" i="3"/>
  <c r="T562" i="3"/>
  <c r="L258" i="3"/>
  <c r="AJ258" i="3"/>
  <c r="L174" i="3"/>
  <c r="T174" i="3"/>
  <c r="L374" i="3"/>
  <c r="AB374" i="3"/>
  <c r="L60" i="3"/>
  <c r="AJ60" i="3"/>
  <c r="L582" i="3"/>
  <c r="AR582" i="3"/>
  <c r="L282" i="3"/>
  <c r="AB282" i="3"/>
  <c r="L490" i="3"/>
  <c r="AR490" i="3"/>
  <c r="L28" i="3"/>
  <c r="AB28" i="3"/>
  <c r="L526" i="3"/>
  <c r="T526" i="3"/>
  <c r="L302" i="3"/>
  <c r="L448" i="3"/>
  <c r="T448" i="3"/>
  <c r="L40" i="3"/>
  <c r="AR40" i="3"/>
  <c r="J112" i="3"/>
  <c r="J382" i="3"/>
  <c r="J166" i="3"/>
  <c r="L348" i="3"/>
  <c r="L488" i="3"/>
  <c r="AJ488" i="3"/>
  <c r="L78" i="3"/>
  <c r="AJ78" i="3"/>
  <c r="L412" i="3"/>
  <c r="AR412" i="3"/>
  <c r="L204" i="3"/>
  <c r="AB204" i="3"/>
  <c r="L42" i="3"/>
  <c r="T42" i="3"/>
  <c r="L106" i="3"/>
  <c r="AR106" i="3"/>
  <c r="M28" i="2"/>
  <c r="AE28" i="2"/>
  <c r="O29" i="12"/>
  <c r="L378" i="3"/>
  <c r="AJ378" i="3"/>
  <c r="L694" i="3"/>
  <c r="AR694" i="3"/>
  <c r="L36" i="3"/>
  <c r="AB36" i="3"/>
  <c r="L542" i="3"/>
  <c r="T542" i="3"/>
  <c r="L24" i="3"/>
  <c r="AB24" i="3"/>
  <c r="J40" i="3"/>
  <c r="L644" i="3"/>
  <c r="J296" i="3"/>
  <c r="J56" i="3"/>
  <c r="J432" i="3"/>
  <c r="J292" i="3"/>
  <c r="L290" i="3"/>
  <c r="L128" i="3"/>
  <c r="K648" i="3"/>
  <c r="K520" i="3"/>
  <c r="K392" i="3"/>
  <c r="K264" i="3"/>
  <c r="K136" i="3"/>
  <c r="I690" i="3"/>
  <c r="I564" i="3"/>
  <c r="I436" i="3"/>
  <c r="I308" i="3"/>
  <c r="I154" i="3"/>
  <c r="I22" i="3"/>
  <c r="J162" i="3"/>
  <c r="L578" i="3"/>
  <c r="K602" i="3"/>
  <c r="K474" i="3"/>
  <c r="K346" i="3"/>
  <c r="K218" i="3"/>
  <c r="K90" i="3"/>
  <c r="I646" i="3"/>
  <c r="L692" i="3"/>
  <c r="AJ692" i="3"/>
  <c r="L424" i="3"/>
  <c r="AR424" i="3"/>
  <c r="L252" i="3"/>
  <c r="AJ252" i="3"/>
  <c r="L416" i="3"/>
  <c r="AR416" i="3"/>
  <c r="L208" i="3"/>
  <c r="AJ208" i="3"/>
  <c r="L66" i="3"/>
  <c r="AB66" i="3"/>
  <c r="L470" i="3"/>
  <c r="AR470" i="3"/>
  <c r="L48" i="3"/>
  <c r="AB48" i="3"/>
  <c r="L350" i="3"/>
  <c r="T350" i="3"/>
  <c r="M14" i="2"/>
  <c r="Y14" i="2"/>
  <c r="N14" i="12"/>
  <c r="L80" i="3"/>
  <c r="T80" i="3"/>
  <c r="L250" i="3"/>
  <c r="T250" i="3"/>
  <c r="M15" i="2"/>
  <c r="AW15" i="2"/>
  <c r="Q15" i="12"/>
  <c r="L328" i="3"/>
  <c r="T328" i="3"/>
  <c r="L648" i="3"/>
  <c r="J592" i="3"/>
  <c r="L646" i="3"/>
  <c r="L306" i="3"/>
  <c r="T306" i="3"/>
  <c r="J594" i="3"/>
  <c r="J384" i="3"/>
  <c r="J176" i="3"/>
  <c r="J414" i="3"/>
  <c r="J190" i="3"/>
  <c r="L64" i="3"/>
  <c r="AB64" i="3"/>
  <c r="L226" i="3"/>
  <c r="AJ226" i="3"/>
  <c r="L20" i="3"/>
  <c r="AB20" i="3"/>
  <c r="J582" i="3"/>
  <c r="J324" i="3"/>
  <c r="J12" i="3"/>
  <c r="L620" i="3"/>
  <c r="L402" i="3"/>
  <c r="L132" i="3"/>
  <c r="K608" i="3"/>
  <c r="K440" i="3"/>
  <c r="K272" i="3"/>
  <c r="K96" i="3"/>
  <c r="I612" i="3"/>
  <c r="I444" i="3"/>
  <c r="I268" i="3"/>
  <c r="I74" i="3"/>
  <c r="L472" i="3"/>
  <c r="K554" i="3"/>
  <c r="K386" i="3"/>
  <c r="K210" i="3"/>
  <c r="K42" i="3"/>
  <c r="I558" i="3"/>
  <c r="I422" i="3"/>
  <c r="I294" i="3"/>
  <c r="I188" i="3"/>
  <c r="I60" i="3"/>
  <c r="J276" i="3"/>
  <c r="L550" i="3"/>
  <c r="L142" i="3"/>
  <c r="K676" i="3"/>
  <c r="K548" i="3"/>
  <c r="K420" i="3"/>
  <c r="K292" i="3"/>
  <c r="K164" i="3"/>
  <c r="K36" i="3"/>
  <c r="I584" i="3"/>
  <c r="I456" i="3"/>
  <c r="I328" i="3"/>
  <c r="I182" i="3"/>
  <c r="I54" i="3"/>
  <c r="K406" i="3"/>
  <c r="I586" i="3"/>
  <c r="I88" i="3"/>
  <c r="K17" i="2"/>
  <c r="AJ17" i="2"/>
  <c r="L216" i="3"/>
  <c r="AJ216" i="3"/>
  <c r="L426" i="3"/>
  <c r="AJ426" i="3"/>
  <c r="L210" i="3"/>
  <c r="AR210" i="3"/>
  <c r="J360" i="3"/>
  <c r="J390" i="3"/>
  <c r="J278" i="3"/>
  <c r="L628" i="3"/>
  <c r="L336" i="3"/>
  <c r="L96" i="3"/>
  <c r="K576" i="3"/>
  <c r="K408" i="3"/>
  <c r="K240" i="3"/>
  <c r="K64" i="3"/>
  <c r="I580" i="3"/>
  <c r="I412" i="3"/>
  <c r="I210" i="3"/>
  <c r="I42" i="3"/>
  <c r="K690" i="3"/>
  <c r="K522" i="3"/>
  <c r="K354" i="3"/>
  <c r="K178" i="3"/>
  <c r="I692" i="3"/>
  <c r="I526" i="3"/>
  <c r="I398" i="3"/>
  <c r="I270" i="3"/>
  <c r="I164" i="3"/>
  <c r="I36" i="3"/>
  <c r="L130" i="3"/>
  <c r="K652" i="3"/>
  <c r="K524" i="3"/>
  <c r="K396" i="3"/>
  <c r="K268" i="3"/>
  <c r="K140" i="3"/>
  <c r="I694" i="3"/>
  <c r="I560" i="3"/>
  <c r="I432" i="3"/>
  <c r="I304" i="3"/>
  <c r="I158" i="3"/>
  <c r="I28" i="3"/>
  <c r="K310" i="3"/>
  <c r="I490" i="3"/>
  <c r="I12" i="3"/>
  <c r="K29" i="2"/>
  <c r="X29" i="2"/>
  <c r="L508" i="3"/>
  <c r="AJ508" i="3"/>
  <c r="L62" i="3"/>
  <c r="AB62" i="3"/>
  <c r="L236" i="3"/>
  <c r="AJ236" i="3"/>
  <c r="L668" i="3"/>
  <c r="J352" i="3"/>
  <c r="J28" i="3"/>
  <c r="J242" i="3"/>
  <c r="L458" i="3"/>
  <c r="L140" i="3"/>
  <c r="K632" i="3"/>
  <c r="K464" i="3"/>
  <c r="K288" i="3"/>
  <c r="K120" i="3"/>
  <c r="I636" i="3"/>
  <c r="I460" i="3"/>
  <c r="I292" i="3"/>
  <c r="I98" i="3"/>
  <c r="J194" i="3"/>
  <c r="K618" i="3"/>
  <c r="K450" i="3"/>
  <c r="K274" i="3"/>
  <c r="K106" i="3"/>
  <c r="I622" i="3"/>
  <c r="I470" i="3"/>
  <c r="I342" i="3"/>
  <c r="I226" i="3"/>
  <c r="I108" i="3"/>
  <c r="L576" i="3"/>
  <c r="L358" i="3"/>
  <c r="L74" i="3"/>
  <c r="K596" i="3"/>
  <c r="K468" i="3"/>
  <c r="K340" i="3"/>
  <c r="K212" i="3"/>
  <c r="K84" i="3"/>
  <c r="I632" i="3"/>
  <c r="I504" i="3"/>
  <c r="I376" i="3"/>
  <c r="I248" i="3"/>
  <c r="I102" i="3"/>
  <c r="K598" i="3"/>
  <c r="K86" i="3"/>
  <c r="I266" i="3"/>
  <c r="E26" i="2"/>
  <c r="E26" i="14"/>
  <c r="L608" i="3"/>
  <c r="K638" i="3"/>
  <c r="K126" i="3"/>
  <c r="I274" i="3"/>
  <c r="E11" i="2"/>
  <c r="D11" i="12"/>
  <c r="K358" i="3"/>
  <c r="I538" i="3"/>
  <c r="I40" i="3"/>
  <c r="E16" i="2"/>
  <c r="E16" i="13"/>
  <c r="J596" i="3"/>
  <c r="K560" i="3"/>
  <c r="I556" i="3"/>
  <c r="J42" i="3"/>
  <c r="K418" i="3"/>
  <c r="I446" i="3"/>
  <c r="J386" i="3"/>
  <c r="K572" i="3"/>
  <c r="K60" i="3"/>
  <c r="I206" i="3"/>
  <c r="I672" i="3"/>
  <c r="K446" i="3"/>
  <c r="I434" i="3"/>
  <c r="K16" i="2"/>
  <c r="AD16" i="2"/>
  <c r="K38" i="3"/>
  <c r="I72" i="3"/>
  <c r="I482" i="3"/>
  <c r="I642" i="3"/>
  <c r="I546" i="3"/>
  <c r="J186" i="3"/>
  <c r="J18" i="2"/>
  <c r="J18" i="14"/>
  <c r="M18" i="2"/>
  <c r="BC18" i="2"/>
  <c r="R18" i="12"/>
  <c r="K600" i="3"/>
  <c r="I604" i="3"/>
  <c r="K458" i="3"/>
  <c r="I478" i="3"/>
  <c r="K604" i="3"/>
  <c r="K92" i="3"/>
  <c r="I256" i="3"/>
  <c r="K118" i="3"/>
  <c r="K478" i="3"/>
  <c r="I466" i="3"/>
  <c r="K70" i="3"/>
  <c r="I104" i="3"/>
  <c r="J114" i="3"/>
  <c r="I610" i="3"/>
  <c r="K46" i="3"/>
  <c r="K334" i="3"/>
  <c r="L15" i="2"/>
  <c r="L15" i="14"/>
  <c r="L17" i="2"/>
  <c r="L17" i="14"/>
  <c r="J29" i="2"/>
  <c r="J30" i="13"/>
  <c r="L206" i="3"/>
  <c r="AJ206" i="3"/>
  <c r="J44" i="3"/>
  <c r="K640" i="3"/>
  <c r="I644" i="3"/>
  <c r="L438" i="3"/>
  <c r="K498" i="3"/>
  <c r="I510" i="3"/>
  <c r="I16" i="3"/>
  <c r="K636" i="3"/>
  <c r="K124" i="3"/>
  <c r="I288" i="3"/>
  <c r="K246" i="3"/>
  <c r="K350" i="3"/>
  <c r="I338" i="3"/>
  <c r="E13" i="2"/>
  <c r="D13" i="12"/>
  <c r="K646" i="3"/>
  <c r="I634" i="3"/>
  <c r="I450" i="3"/>
  <c r="L476" i="3"/>
  <c r="E18" i="2"/>
  <c r="E18" i="13"/>
  <c r="I386" i="3"/>
  <c r="L19" i="2"/>
  <c r="L19" i="14"/>
  <c r="L334" i="3"/>
  <c r="K512" i="3"/>
  <c r="I414" i="3"/>
  <c r="I174" i="3"/>
  <c r="I370" i="3"/>
  <c r="I200" i="3"/>
  <c r="K142" i="3"/>
  <c r="C28" i="2"/>
  <c r="C29" i="12"/>
  <c r="M11" i="2"/>
  <c r="AW11" i="2"/>
  <c r="I146" i="3"/>
  <c r="I506" i="3"/>
  <c r="K344" i="3"/>
  <c r="I46" i="3"/>
  <c r="L622" i="3"/>
  <c r="E14" i="2"/>
  <c r="E14" i="13"/>
  <c r="I542" i="3"/>
  <c r="J82" i="3"/>
  <c r="E27" i="2"/>
  <c r="D28" i="12"/>
  <c r="I682" i="3"/>
  <c r="K374" i="3"/>
  <c r="K654" i="3"/>
  <c r="K222" i="3"/>
  <c r="K202" i="3"/>
  <c r="L11" i="2"/>
  <c r="L11" i="14"/>
  <c r="J170" i="3"/>
  <c r="K254" i="3"/>
  <c r="I402" i="3"/>
  <c r="E19" i="2"/>
  <c r="E19" i="14"/>
  <c r="K486" i="3"/>
  <c r="I656" i="3"/>
  <c r="I168" i="3"/>
  <c r="K19" i="2"/>
  <c r="AP19" i="2"/>
  <c r="I236" i="3"/>
  <c r="M13" i="2"/>
  <c r="M13" i="13"/>
  <c r="J204" i="3"/>
  <c r="L76" i="3"/>
  <c r="K48" i="3"/>
  <c r="I14" i="3"/>
  <c r="K586" i="3"/>
  <c r="I590" i="3"/>
  <c r="I84" i="3"/>
  <c r="K188" i="3"/>
  <c r="I352" i="3"/>
  <c r="K502" i="3"/>
  <c r="J202" i="3"/>
  <c r="K606" i="3"/>
  <c r="I594" i="3"/>
  <c r="E17" i="2"/>
  <c r="E17" i="14"/>
  <c r="K198" i="3"/>
  <c r="I224" i="3"/>
  <c r="K30" i="2"/>
  <c r="AV30" i="2"/>
  <c r="K270" i="3"/>
  <c r="K430" i="3"/>
  <c r="K206" i="3"/>
  <c r="J27" i="2"/>
  <c r="I28" i="12"/>
  <c r="J16" i="2"/>
  <c r="J16" i="13"/>
  <c r="C12" i="2"/>
  <c r="C12" i="12"/>
  <c r="L248" i="3"/>
  <c r="T248" i="3"/>
  <c r="J318" i="3"/>
  <c r="L124" i="3"/>
  <c r="K88" i="3"/>
  <c r="I66" i="3"/>
  <c r="K626" i="3"/>
  <c r="I630" i="3"/>
  <c r="I116" i="3"/>
  <c r="L84" i="3"/>
  <c r="K220" i="3"/>
  <c r="I384" i="3"/>
  <c r="K630" i="3"/>
  <c r="M29" i="2"/>
  <c r="L30" i="12"/>
  <c r="K670" i="3"/>
  <c r="I626" i="3"/>
  <c r="G14" i="3"/>
  <c r="K262" i="3"/>
  <c r="I250" i="3"/>
  <c r="K14" i="2"/>
  <c r="R14" i="2"/>
  <c r="K398" i="3"/>
  <c r="K558" i="3"/>
  <c r="J34" i="3"/>
  <c r="L18" i="2"/>
  <c r="L18" i="13"/>
  <c r="C26" i="2"/>
  <c r="C27" i="12"/>
  <c r="C16" i="2"/>
  <c r="C16" i="12"/>
  <c r="L594" i="3"/>
  <c r="AR594" i="3"/>
  <c r="L614" i="3"/>
  <c r="J368" i="3"/>
  <c r="L148" i="3"/>
  <c r="K128" i="3"/>
  <c r="I106" i="3"/>
  <c r="K674" i="3"/>
  <c r="I668" i="3"/>
  <c r="I148" i="3"/>
  <c r="L122" i="3"/>
  <c r="K252" i="3"/>
  <c r="I416" i="3"/>
  <c r="J18" i="3"/>
  <c r="K542" i="3"/>
  <c r="I498" i="3"/>
  <c r="K134" i="3"/>
  <c r="I136" i="3"/>
  <c r="K366" i="3"/>
  <c r="I112" i="3"/>
  <c r="K174" i="3"/>
  <c r="C18" i="2"/>
  <c r="C18" i="12"/>
  <c r="C15" i="2"/>
  <c r="C15" i="13"/>
  <c r="L16" i="2"/>
  <c r="L16" i="14"/>
  <c r="I290" i="3"/>
  <c r="G11" i="2"/>
  <c r="G11" i="14"/>
  <c r="J11" i="2"/>
  <c r="J11" i="13"/>
  <c r="J422" i="3"/>
  <c r="K370" i="3"/>
  <c r="K28" i="3"/>
  <c r="K414" i="3"/>
  <c r="K166" i="3"/>
  <c r="F13" i="2"/>
  <c r="E13" i="12"/>
  <c r="J17" i="2"/>
  <c r="J17" i="14"/>
  <c r="L584" i="3"/>
  <c r="AB584" i="3"/>
  <c r="K176" i="3"/>
  <c r="I180" i="3"/>
  <c r="K518" i="3"/>
  <c r="L556" i="3"/>
  <c r="C13" i="2"/>
  <c r="C13" i="12"/>
  <c r="F11" i="2"/>
  <c r="E11" i="12"/>
  <c r="J46" i="3"/>
  <c r="K412" i="3"/>
  <c r="K678" i="3"/>
  <c r="C19" i="2"/>
  <c r="C19" i="12"/>
  <c r="K688" i="3"/>
  <c r="E28" i="2"/>
  <c r="D29" i="12"/>
  <c r="I346" i="3"/>
  <c r="J164" i="3"/>
  <c r="K156" i="3"/>
  <c r="K326" i="3"/>
  <c r="J28" i="2"/>
  <c r="J28" i="14"/>
  <c r="I56" i="3"/>
  <c r="E20" i="2"/>
  <c r="D20" i="12"/>
  <c r="I220" i="3"/>
  <c r="I34" i="3"/>
  <c r="K382" i="3"/>
  <c r="I530" i="3"/>
  <c r="I30" i="3"/>
  <c r="K614" i="3"/>
  <c r="K102" i="3"/>
  <c r="I282" i="3"/>
  <c r="E29" i="2"/>
  <c r="E29" i="14"/>
  <c r="I664" i="3"/>
  <c r="L162" i="3"/>
  <c r="T162" i="3"/>
  <c r="L288" i="3"/>
  <c r="K216" i="3"/>
  <c r="I194" i="3"/>
  <c r="K74" i="3"/>
  <c r="I212" i="3"/>
  <c r="L154" i="3"/>
  <c r="K316" i="3"/>
  <c r="I480" i="3"/>
  <c r="L422" i="3"/>
  <c r="K94" i="3"/>
  <c r="I96" i="3"/>
  <c r="M31" i="2"/>
  <c r="M31" i="14"/>
  <c r="K390" i="3"/>
  <c r="I378" i="3"/>
  <c r="E31" i="2"/>
  <c r="E32" i="13"/>
  <c r="I208" i="3"/>
  <c r="J19" i="2"/>
  <c r="J19" i="13"/>
  <c r="J12" i="2"/>
  <c r="I12" i="12"/>
  <c r="K590" i="3"/>
  <c r="L496" i="3"/>
  <c r="T496" i="3"/>
  <c r="J602" i="3"/>
  <c r="L396" i="3"/>
  <c r="K256" i="3"/>
  <c r="I260" i="3"/>
  <c r="K114" i="3"/>
  <c r="I230" i="3"/>
  <c r="L366" i="3"/>
  <c r="K348" i="3"/>
  <c r="I512" i="3"/>
  <c r="K158" i="3"/>
  <c r="I128" i="3"/>
  <c r="K422" i="3"/>
  <c r="I442" i="3"/>
  <c r="K15" i="2"/>
  <c r="BH15" i="2"/>
  <c r="I322" i="3"/>
  <c r="J26" i="2"/>
  <c r="J26" i="14"/>
  <c r="C14" i="2"/>
  <c r="C14" i="14"/>
  <c r="I176" i="3"/>
  <c r="C27" i="2"/>
  <c r="C28" i="13"/>
  <c r="J13" i="2"/>
  <c r="J13" i="13"/>
  <c r="J30" i="2"/>
  <c r="I31" i="12"/>
  <c r="L34" i="3"/>
  <c r="T34" i="3"/>
  <c r="L478" i="3"/>
  <c r="K304" i="3"/>
  <c r="I300" i="3"/>
  <c r="L338" i="3"/>
  <c r="K162" i="3"/>
  <c r="I254" i="3"/>
  <c r="L456" i="3"/>
  <c r="K380" i="3"/>
  <c r="I544" i="3"/>
  <c r="I18" i="3"/>
  <c r="K30" i="3"/>
  <c r="I20" i="3"/>
  <c r="L626" i="3"/>
  <c r="K294" i="3"/>
  <c r="I314" i="3"/>
  <c r="J344" i="3"/>
  <c r="K14" i="3"/>
  <c r="K686" i="3"/>
  <c r="L652" i="3"/>
  <c r="F12" i="2"/>
  <c r="F12" i="13"/>
  <c r="K462" i="3"/>
  <c r="C31" i="2"/>
  <c r="C31" i="14"/>
  <c r="J32" i="3"/>
  <c r="K540" i="3"/>
  <c r="L566" i="3"/>
  <c r="K622" i="3"/>
  <c r="L28" i="2"/>
  <c r="L28" i="14"/>
  <c r="G12" i="2"/>
  <c r="G12" i="13"/>
  <c r="L268" i="3"/>
  <c r="K34" i="3"/>
  <c r="I448" i="3"/>
  <c r="I64" i="3"/>
  <c r="I80" i="3"/>
  <c r="L454" i="3"/>
  <c r="AJ454" i="3"/>
  <c r="I286" i="3"/>
  <c r="I228" i="3"/>
  <c r="J15" i="2"/>
  <c r="I15" i="12"/>
  <c r="C11" i="2"/>
  <c r="C11" i="13"/>
  <c r="I320" i="3"/>
  <c r="L26" i="2"/>
  <c r="L26" i="14"/>
  <c r="L12" i="2"/>
  <c r="L12" i="13"/>
  <c r="I52" i="3"/>
  <c r="C30" i="2"/>
  <c r="C31" i="13"/>
  <c r="I348" i="3"/>
  <c r="L574" i="3"/>
  <c r="I578" i="3"/>
  <c r="I354" i="3"/>
  <c r="I152" i="3"/>
  <c r="L548" i="3"/>
  <c r="K510" i="3"/>
  <c r="I680" i="3"/>
  <c r="I160" i="3"/>
  <c r="K230" i="3"/>
  <c r="I410" i="3"/>
  <c r="K494" i="3"/>
  <c r="L444" i="3"/>
  <c r="AB444" i="3"/>
  <c r="J280" i="3"/>
  <c r="L580" i="3"/>
  <c r="K384" i="3"/>
  <c r="I388" i="3"/>
  <c r="K242" i="3"/>
  <c r="I318" i="3"/>
  <c r="K444" i="3"/>
  <c r="I608" i="3"/>
  <c r="I78" i="3"/>
  <c r="I184" i="3"/>
  <c r="K286" i="3"/>
  <c r="I242" i="3"/>
  <c r="K550" i="3"/>
  <c r="I570" i="3"/>
  <c r="K110" i="3"/>
  <c r="K26" i="2"/>
  <c r="BH26" i="2"/>
  <c r="I144" i="3"/>
  <c r="L14" i="2"/>
  <c r="L14" i="14"/>
  <c r="K18" i="2"/>
  <c r="X18" i="2"/>
  <c r="L27" i="2"/>
  <c r="L27" i="14"/>
  <c r="C17" i="2"/>
  <c r="C17" i="14"/>
  <c r="M30" i="2"/>
  <c r="Y30" i="2"/>
  <c r="N31" i="12"/>
  <c r="K432" i="3"/>
  <c r="I428" i="3"/>
  <c r="L570" i="3"/>
  <c r="K290" i="3"/>
  <c r="I350" i="3"/>
  <c r="K476" i="3"/>
  <c r="I640" i="3"/>
  <c r="I110" i="3"/>
  <c r="I298" i="3"/>
  <c r="L518" i="3"/>
  <c r="K318" i="3"/>
  <c r="I306" i="3"/>
  <c r="K12" i="2"/>
  <c r="AV12" i="2"/>
  <c r="K582" i="3"/>
  <c r="I602" i="3"/>
  <c r="K238" i="3"/>
  <c r="F14" i="3"/>
  <c r="H14" i="3"/>
  <c r="I258" i="3"/>
  <c r="J20" i="2"/>
  <c r="I20" i="12"/>
  <c r="K78" i="3"/>
  <c r="J14" i="2"/>
  <c r="I14" i="12"/>
  <c r="L368" i="3"/>
  <c r="T368" i="3"/>
  <c r="L662" i="3"/>
  <c r="J262" i="3"/>
  <c r="K472" i="3"/>
  <c r="I476" i="3"/>
  <c r="K330" i="3"/>
  <c r="I382" i="3"/>
  <c r="K508" i="3"/>
  <c r="I678" i="3"/>
  <c r="I142" i="3"/>
  <c r="I426" i="3"/>
  <c r="K190" i="3"/>
  <c r="I192" i="3"/>
  <c r="K28" i="2"/>
  <c r="R28" i="2"/>
  <c r="R29" i="13"/>
  <c r="K454" i="3"/>
  <c r="I474" i="3"/>
  <c r="K11" i="2"/>
  <c r="AD11" i="2"/>
  <c r="K526" i="3"/>
  <c r="E12" i="2"/>
  <c r="D12" i="12"/>
  <c r="I48" i="3"/>
  <c r="L30" i="2"/>
  <c r="K31" i="12"/>
  <c r="L29" i="2"/>
  <c r="L30" i="13"/>
  <c r="L13" i="2"/>
  <c r="K13" i="12"/>
  <c r="L520" i="3"/>
  <c r="AR520" i="3"/>
  <c r="I516" i="3"/>
  <c r="J254" i="3"/>
  <c r="I554" i="3"/>
  <c r="E15" i="2"/>
  <c r="E15" i="14"/>
  <c r="K27" i="2"/>
  <c r="J28" i="12"/>
  <c r="I514" i="3"/>
  <c r="J424" i="3"/>
  <c r="K284" i="3"/>
  <c r="K62" i="3"/>
  <c r="I418" i="3"/>
  <c r="K668" i="3"/>
  <c r="I562" i="3"/>
  <c r="K546" i="3"/>
  <c r="K574" i="3"/>
  <c r="K302" i="3"/>
  <c r="C29" i="2"/>
  <c r="C29" i="14"/>
  <c r="I688" i="3"/>
  <c r="L554" i="3"/>
  <c r="I576" i="3"/>
  <c r="G16" i="3"/>
  <c r="F18" i="3"/>
  <c r="H18" i="3"/>
  <c r="AB40" i="10"/>
  <c r="F986" i="1"/>
  <c r="G985" i="1"/>
  <c r="P835" i="1"/>
  <c r="R1263" i="1"/>
  <c r="R1248" i="1"/>
  <c r="P38" i="10"/>
  <c r="Q38" i="10"/>
  <c r="R975" i="1"/>
  <c r="P1297" i="1"/>
  <c r="F1053" i="1"/>
  <c r="P153" i="1"/>
  <c r="P434" i="1"/>
  <c r="R953" i="1"/>
  <c r="P427" i="1"/>
  <c r="P550" i="1"/>
  <c r="P436" i="1"/>
  <c r="R918" i="1"/>
  <c r="P1291" i="1"/>
  <c r="P431" i="1"/>
  <c r="P949" i="1"/>
  <c r="P533" i="1"/>
  <c r="P1264" i="1"/>
  <c r="R1246" i="1"/>
  <c r="R1302" i="1"/>
  <c r="R1286" i="1"/>
  <c r="P425" i="1"/>
  <c r="P554" i="1"/>
  <c r="P433" i="1"/>
  <c r="R971" i="1"/>
  <c r="R1251" i="1"/>
  <c r="P422" i="1"/>
  <c r="P594" i="1"/>
  <c r="P625" i="1"/>
  <c r="P600" i="1"/>
  <c r="P598" i="1"/>
  <c r="P587" i="1"/>
  <c r="P551" i="1"/>
  <c r="P514" i="1"/>
  <c r="P430" i="1"/>
  <c r="P754" i="1"/>
  <c r="P545" i="1"/>
  <c r="P1295" i="1"/>
  <c r="P428" i="1"/>
  <c r="P929" i="1"/>
  <c r="P195" i="1"/>
  <c r="R938" i="1"/>
  <c r="R934" i="1"/>
  <c r="P556" i="1"/>
  <c r="P1247" i="1"/>
  <c r="R959" i="1"/>
  <c r="P966" i="1"/>
  <c r="P920" i="1"/>
  <c r="R963" i="1"/>
  <c r="F1566" i="1"/>
  <c r="P947" i="1"/>
  <c r="P134" i="1"/>
  <c r="P192" i="1"/>
  <c r="P520" i="1"/>
  <c r="P1270" i="1"/>
  <c r="R979" i="1"/>
  <c r="P828" i="1"/>
  <c r="P825" i="1"/>
  <c r="P622" i="1"/>
  <c r="P608" i="1"/>
  <c r="P528" i="1"/>
  <c r="P726" i="1"/>
  <c r="P732" i="1"/>
  <c r="P734" i="1"/>
  <c r="P258" i="1"/>
  <c r="R561" i="1"/>
  <c r="L404" i="3"/>
  <c r="R582" i="1"/>
  <c r="L440" i="3"/>
  <c r="R426" i="1"/>
  <c r="L168" i="3"/>
  <c r="P1282" i="1"/>
  <c r="V24" i="10"/>
  <c r="P1243" i="1"/>
  <c r="R973" i="1"/>
  <c r="P1277" i="1"/>
  <c r="P557" i="1"/>
  <c r="P196" i="1"/>
  <c r="P576" i="1"/>
  <c r="P573" i="1"/>
  <c r="M160" i="12"/>
  <c r="F31" i="10"/>
  <c r="G31" i="10"/>
  <c r="AH40" i="10"/>
  <c r="AI24" i="10"/>
  <c r="AH39" i="10"/>
  <c r="AF23" i="10"/>
  <c r="AG23" i="10"/>
  <c r="Q176" i="12"/>
  <c r="AR372" i="3"/>
  <c r="AJ372" i="3"/>
  <c r="T372" i="3"/>
  <c r="AB372" i="3"/>
  <c r="R156" i="12"/>
  <c r="AL32" i="10"/>
  <c r="AM32" i="10"/>
  <c r="Z31" i="10"/>
  <c r="AA31" i="10"/>
  <c r="P160" i="12"/>
  <c r="R160" i="12"/>
  <c r="AL31" i="10"/>
  <c r="AM31" i="10"/>
  <c r="R176" i="12"/>
  <c r="AL23" i="10"/>
  <c r="AM23" i="10"/>
  <c r="O160" i="12"/>
  <c r="T31" i="10"/>
  <c r="U31" i="10"/>
  <c r="AJ34" i="3"/>
  <c r="G13" i="2"/>
  <c r="G592" i="8"/>
  <c r="F593" i="8"/>
  <c r="F792" i="1"/>
  <c r="G791" i="1"/>
  <c r="C38" i="10"/>
  <c r="B39" i="10"/>
  <c r="B40" i="10"/>
  <c r="G7" i="1"/>
  <c r="F8" i="1"/>
  <c r="F7" i="8"/>
  <c r="G6" i="8"/>
  <c r="G1680" i="1"/>
  <c r="F1681" i="1"/>
  <c r="Q24" i="10"/>
  <c r="P39" i="10"/>
  <c r="F1228" i="1"/>
  <c r="G1227" i="1"/>
  <c r="F14" i="2"/>
  <c r="J28" i="13"/>
  <c r="AB592" i="3"/>
  <c r="T592" i="3"/>
  <c r="AR14" i="3"/>
  <c r="AR44" i="3"/>
  <c r="AR512" i="3"/>
  <c r="T512" i="3"/>
  <c r="AJ410" i="3"/>
  <c r="T386" i="3"/>
  <c r="T204" i="3"/>
  <c r="AR488" i="3"/>
  <c r="AR118" i="3"/>
  <c r="J29" i="13"/>
  <c r="C13" i="13"/>
  <c r="AV14" i="2"/>
  <c r="AR102" i="3"/>
  <c r="AR320" i="3"/>
  <c r="BB13" i="2"/>
  <c r="L19" i="12"/>
  <c r="D31" i="12"/>
  <c r="AR394" i="3"/>
  <c r="AK16" i="2"/>
  <c r="S16" i="2"/>
  <c r="M16" i="12"/>
  <c r="M16" i="14"/>
  <c r="AJ256" i="3"/>
  <c r="T256" i="3"/>
  <c r="AR196" i="3"/>
  <c r="AJ430" i="3"/>
  <c r="AB326" i="3"/>
  <c r="AR254" i="3"/>
  <c r="AJ602" i="3"/>
  <c r="AR600" i="3"/>
  <c r="M12" i="13"/>
  <c r="M12" i="14"/>
  <c r="AJ282" i="3"/>
  <c r="AJ32" i="3"/>
  <c r="AR362" i="3"/>
  <c r="C31" i="12"/>
  <c r="C12" i="13"/>
  <c r="T298" i="3"/>
  <c r="AB298" i="3"/>
  <c r="T504" i="3"/>
  <c r="AJ504" i="3"/>
  <c r="AJ344" i="3"/>
  <c r="AB344" i="3"/>
  <c r="AR112" i="3"/>
  <c r="AJ464" i="3"/>
  <c r="AB382" i="3"/>
  <c r="AR378" i="3"/>
  <c r="AJ214" i="3"/>
  <c r="AB214" i="3"/>
  <c r="T370" i="3"/>
  <c r="AJ40" i="3"/>
  <c r="AB180" i="3"/>
  <c r="T486" i="3"/>
  <c r="AR258" i="3"/>
  <c r="AB428" i="3"/>
  <c r="D32" i="12"/>
  <c r="E16" i="14"/>
  <c r="AJ360" i="3"/>
  <c r="AB198" i="3"/>
  <c r="AR540" i="3"/>
  <c r="AB260" i="3"/>
  <c r="AB114" i="3"/>
  <c r="AR186" i="3"/>
  <c r="AJ186" i="3"/>
  <c r="AR528" i="3"/>
  <c r="T528" i="3"/>
  <c r="AR24" i="3"/>
  <c r="AR510" i="3"/>
  <c r="T510" i="3"/>
  <c r="T182" i="3"/>
  <c r="AR460" i="3"/>
  <c r="T28" i="3"/>
  <c r="AQ26" i="2"/>
  <c r="P27" i="12"/>
  <c r="BC26" i="2"/>
  <c r="R27" i="12"/>
  <c r="AK26" i="2"/>
  <c r="AB202" i="3"/>
  <c r="P618" i="3"/>
  <c r="AN642" i="3"/>
  <c r="AN510" i="3"/>
  <c r="AF588" i="3"/>
  <c r="AN632" i="3"/>
  <c r="AN428" i="3"/>
  <c r="AF466" i="3"/>
  <c r="AN316" i="3"/>
  <c r="P622" i="3"/>
  <c r="AN60" i="3"/>
  <c r="P14" i="3"/>
  <c r="AF436" i="3"/>
  <c r="AN472" i="3"/>
  <c r="AF624" i="3"/>
  <c r="AF372" i="3"/>
  <c r="AF406" i="3"/>
  <c r="P346" i="3"/>
  <c r="P476" i="3"/>
  <c r="X260" i="3"/>
  <c r="AN102" i="3"/>
  <c r="AN590" i="3"/>
  <c r="AF308" i="3"/>
  <c r="P492" i="3"/>
  <c r="AN600" i="3"/>
  <c r="AN274" i="3"/>
  <c r="AF320" i="3"/>
  <c r="P200" i="3"/>
  <c r="X238" i="3"/>
  <c r="AN180" i="3"/>
  <c r="AF104" i="3"/>
  <c r="AF118" i="3"/>
  <c r="AN524" i="3"/>
  <c r="AF470" i="3"/>
  <c r="P294" i="3"/>
  <c r="P694" i="3"/>
  <c r="AF682" i="3"/>
  <c r="AN292" i="3"/>
  <c r="AN594" i="3"/>
  <c r="AF636" i="3"/>
  <c r="AN12" i="3"/>
  <c r="X584" i="3"/>
  <c r="P276" i="3"/>
  <c r="AN360" i="3"/>
  <c r="X326" i="3"/>
  <c r="AN652" i="3"/>
  <c r="AF242" i="3"/>
  <c r="AF386" i="3"/>
  <c r="X210" i="3"/>
  <c r="X114" i="3"/>
  <c r="AN44" i="3"/>
  <c r="AF616" i="3"/>
  <c r="P368" i="3"/>
  <c r="AN672" i="3"/>
  <c r="AF424" i="3"/>
  <c r="X348" i="3"/>
  <c r="P304" i="3"/>
  <c r="P394" i="3"/>
  <c r="AF678" i="3"/>
  <c r="P62" i="3"/>
  <c r="AN106" i="3"/>
  <c r="P410" i="3"/>
  <c r="P532" i="3"/>
  <c r="P20" i="3"/>
  <c r="AN300" i="3"/>
  <c r="AF378" i="3"/>
  <c r="AF674" i="3"/>
  <c r="AN628" i="3"/>
  <c r="P540" i="3"/>
  <c r="AF668" i="3"/>
  <c r="P514" i="3"/>
  <c r="P66" i="3"/>
  <c r="X438" i="3"/>
  <c r="AF350" i="3"/>
  <c r="P206" i="3"/>
  <c r="AN484" i="3"/>
  <c r="AF530" i="3"/>
  <c r="AF416" i="3"/>
  <c r="X442" i="3"/>
  <c r="AF388" i="3"/>
  <c r="P512" i="3"/>
  <c r="P314" i="3"/>
  <c r="AN370" i="3"/>
  <c r="X340" i="3"/>
  <c r="AF174" i="3"/>
  <c r="X586" i="3"/>
  <c r="AF112" i="3"/>
  <c r="P166" i="3"/>
  <c r="AF690" i="3"/>
  <c r="X40" i="3"/>
  <c r="AN56" i="3"/>
  <c r="P310" i="3"/>
  <c r="X162" i="3"/>
  <c r="X324" i="3"/>
  <c r="AN684" i="3"/>
  <c r="AN278" i="3"/>
  <c r="AN648" i="3"/>
  <c r="P28" i="3"/>
  <c r="AF194" i="3"/>
  <c r="P474" i="3"/>
  <c r="AF680" i="3"/>
  <c r="P82" i="3"/>
  <c r="P614" i="3"/>
  <c r="X34" i="3"/>
  <c r="X18" i="3"/>
  <c r="AF480" i="3"/>
  <c r="P344" i="3"/>
  <c r="P374" i="3"/>
  <c r="AN280" i="3"/>
  <c r="AF92" i="3"/>
  <c r="P250" i="3"/>
  <c r="AF184" i="3"/>
  <c r="AN198" i="3"/>
  <c r="AN80" i="3"/>
  <c r="AN110" i="3"/>
  <c r="AF36" i="3"/>
  <c r="P336" i="3"/>
  <c r="AN16" i="3"/>
  <c r="P30" i="3"/>
  <c r="AF380" i="3"/>
  <c r="X338" i="3"/>
  <c r="X116" i="3"/>
  <c r="AF686" i="3"/>
  <c r="X24" i="3"/>
  <c r="X38" i="3"/>
  <c r="AN506" i="3"/>
  <c r="P688" i="3"/>
  <c r="AN172" i="3"/>
  <c r="AN522" i="3"/>
  <c r="P100" i="3"/>
  <c r="X178" i="3"/>
  <c r="P430" i="3"/>
  <c r="AF192" i="3"/>
  <c r="AN538" i="3"/>
  <c r="AN658" i="3"/>
  <c r="P662" i="3"/>
  <c r="P640" i="3"/>
  <c r="P516" i="3"/>
  <c r="X598" i="3"/>
  <c r="P282" i="3"/>
  <c r="AN620" i="3"/>
  <c r="P160" i="3"/>
  <c r="AF434" i="3"/>
  <c r="AN638" i="3"/>
  <c r="P342" i="3"/>
  <c r="P382" i="3"/>
  <c r="AN504" i="3"/>
  <c r="X296" i="3"/>
  <c r="X244" i="3"/>
  <c r="AF176" i="3"/>
  <c r="P190" i="3"/>
  <c r="AF626" i="3"/>
  <c r="AF534" i="3"/>
  <c r="AN352" i="3"/>
  <c r="AF596" i="3"/>
  <c r="AF170" i="3"/>
  <c r="AF204" i="3"/>
  <c r="AN422" i="3"/>
  <c r="AN46" i="3"/>
  <c r="P32" i="3"/>
  <c r="P488" i="3"/>
  <c r="P262" i="3"/>
  <c r="AF224" i="3"/>
  <c r="P676" i="3"/>
  <c r="AF392" i="3"/>
  <c r="AF426" i="3"/>
  <c r="AN536" i="3"/>
  <c r="AN298" i="3"/>
  <c r="P354" i="3"/>
  <c r="AF302" i="3"/>
  <c r="X208" i="3"/>
  <c r="P246" i="3"/>
  <c r="AF412" i="3"/>
  <c r="AN520" i="3"/>
  <c r="X214" i="3"/>
  <c r="X258" i="3"/>
  <c r="P168" i="3"/>
  <c r="AN182" i="3"/>
  <c r="AF108" i="3"/>
  <c r="AF48" i="3"/>
  <c r="AF64" i="3"/>
  <c r="X440" i="3"/>
  <c r="AN400" i="3"/>
  <c r="AN196" i="3"/>
  <c r="AF58" i="3"/>
  <c r="P78" i="3"/>
  <c r="X22" i="3"/>
  <c r="P328" i="3"/>
  <c r="AF460" i="3"/>
  <c r="AN256" i="3"/>
  <c r="AF188" i="3"/>
  <c r="AN644" i="3"/>
  <c r="AF650" i="3"/>
  <c r="X408" i="3"/>
  <c r="AF26" i="3"/>
  <c r="P362" i="3"/>
  <c r="AN526" i="3"/>
  <c r="P692" i="3"/>
  <c r="P462" i="3"/>
  <c r="AN494" i="3"/>
  <c r="AF432" i="3"/>
  <c r="P592" i="3"/>
  <c r="AN384" i="3"/>
  <c r="AN414" i="3"/>
  <c r="AF582" i="3"/>
  <c r="X390" i="3"/>
  <c r="P240" i="3"/>
  <c r="AF42" i="3"/>
  <c r="AF186" i="3"/>
  <c r="X202" i="3"/>
  <c r="AF318" i="3"/>
  <c r="X164" i="3"/>
  <c r="AF602" i="3"/>
  <c r="P254" i="3"/>
  <c r="AF222" i="3"/>
  <c r="AF642" i="3"/>
  <c r="AF510" i="3"/>
  <c r="P588" i="3"/>
  <c r="P508" i="3"/>
  <c r="AF428" i="3"/>
  <c r="AN466" i="3"/>
  <c r="AF316" i="3"/>
  <c r="AF622" i="3"/>
  <c r="AF60" i="3"/>
  <c r="X14" i="3"/>
  <c r="P670" i="3"/>
  <c r="AN436" i="3"/>
  <c r="P624" i="3"/>
  <c r="AN372" i="3"/>
  <c r="X406" i="3"/>
  <c r="AF346" i="3"/>
  <c r="AN476" i="3"/>
  <c r="P260" i="3"/>
  <c r="AN312" i="3"/>
  <c r="P102" i="3"/>
  <c r="P590" i="3"/>
  <c r="AN492" i="3"/>
  <c r="P600" i="3"/>
  <c r="AF274" i="3"/>
  <c r="P320" i="3"/>
  <c r="P468" i="3"/>
  <c r="X200" i="3"/>
  <c r="X180" i="3"/>
  <c r="P104" i="3"/>
  <c r="X118" i="3"/>
  <c r="AF524" i="3"/>
  <c r="AN470" i="3"/>
  <c r="AF528" i="3"/>
  <c r="AF294" i="3"/>
  <c r="P682" i="3"/>
  <c r="AF292" i="3"/>
  <c r="P594" i="3"/>
  <c r="P636" i="3"/>
  <c r="AN500" i="3"/>
  <c r="X12" i="3"/>
  <c r="AF276" i="3"/>
  <c r="X360" i="3"/>
  <c r="X376" i="3"/>
  <c r="P652" i="3"/>
  <c r="P242" i="3"/>
  <c r="AN386" i="3"/>
  <c r="AN210" i="3"/>
  <c r="X330" i="3"/>
  <c r="AN114" i="3"/>
  <c r="P44" i="3"/>
  <c r="X368" i="3"/>
  <c r="P672" i="3"/>
  <c r="P424" i="3"/>
  <c r="AF216" i="3"/>
  <c r="AF304" i="3"/>
  <c r="AF394" i="3"/>
  <c r="P664" i="3"/>
  <c r="AN62" i="3"/>
  <c r="P106" i="3"/>
  <c r="AN410" i="3"/>
  <c r="AN532" i="3"/>
  <c r="AN20" i="3"/>
  <c r="X300" i="3"/>
  <c r="X378" i="3"/>
  <c r="P674" i="3"/>
  <c r="AN542" i="3"/>
  <c r="AN540" i="3"/>
  <c r="AN668" i="3"/>
  <c r="AF478" i="3"/>
  <c r="X66" i="3"/>
  <c r="AF438" i="3"/>
  <c r="X350" i="3"/>
  <c r="AN206" i="3"/>
  <c r="P484" i="3"/>
  <c r="P530" i="3"/>
  <c r="AN660" i="3"/>
  <c r="AN416" i="3"/>
  <c r="X388" i="3"/>
  <c r="AN512" i="3"/>
  <c r="AF314" i="3"/>
  <c r="X370" i="3"/>
  <c r="AF340" i="3"/>
  <c r="AN174" i="3"/>
  <c r="P630" i="3"/>
  <c r="AF586" i="3"/>
  <c r="P112" i="3"/>
  <c r="X166" i="3"/>
  <c r="AF40" i="3"/>
  <c r="P56" i="3"/>
  <c r="AF310" i="3"/>
  <c r="AN162" i="3"/>
  <c r="P646" i="3"/>
  <c r="P324" i="3"/>
  <c r="P278" i="3"/>
  <c r="P648" i="3"/>
  <c r="AN28" i="3"/>
  <c r="P194" i="3"/>
  <c r="X446" i="3"/>
  <c r="P680" i="3"/>
  <c r="X82" i="3"/>
  <c r="AN614" i="3"/>
  <c r="AN34" i="3"/>
  <c r="AN18" i="3"/>
  <c r="P464" i="3"/>
  <c r="AN344" i="3"/>
  <c r="X374" i="3"/>
  <c r="AF280" i="3"/>
  <c r="AF252" i="3"/>
  <c r="P604" i="3"/>
  <c r="P490" i="3"/>
  <c r="X184" i="3"/>
  <c r="X198" i="3"/>
  <c r="P80" i="3"/>
  <c r="AF110" i="3"/>
  <c r="X36" i="3"/>
  <c r="X336" i="3"/>
  <c r="AF16" i="3"/>
  <c r="X30" i="3"/>
  <c r="AN380" i="3"/>
  <c r="P338" i="3"/>
  <c r="P116" i="3"/>
  <c r="AF24" i="3"/>
  <c r="P38" i="3"/>
  <c r="P506" i="3"/>
  <c r="AF688" i="3"/>
  <c r="P172" i="3"/>
  <c r="AN486" i="3"/>
  <c r="AN100" i="3"/>
  <c r="AN178" i="3"/>
  <c r="AN430" i="3"/>
  <c r="AN192" i="3"/>
  <c r="P538" i="3"/>
  <c r="P332" i="3"/>
  <c r="AN662" i="3"/>
  <c r="AN640" i="3"/>
  <c r="AN516" i="3"/>
  <c r="AF598" i="3"/>
  <c r="X282" i="3"/>
  <c r="P620" i="3"/>
  <c r="AN160" i="3"/>
  <c r="P496" i="3"/>
  <c r="X434" i="3"/>
  <c r="AF342" i="3"/>
  <c r="AN382" i="3"/>
  <c r="P504" i="3"/>
  <c r="X248" i="3"/>
  <c r="P296" i="3"/>
  <c r="X176" i="3"/>
  <c r="AN190" i="3"/>
  <c r="P626" i="3"/>
  <c r="AN534" i="3"/>
  <c r="X352" i="3"/>
  <c r="AN596" i="3"/>
  <c r="AN170" i="3"/>
  <c r="X204" i="3"/>
  <c r="AF422" i="3"/>
  <c r="X46" i="3"/>
  <c r="P518" i="3"/>
  <c r="AN32" i="3"/>
  <c r="AF262" i="3"/>
  <c r="AF218" i="3"/>
  <c r="P562" i="3"/>
  <c r="P392" i="3"/>
  <c r="AN426" i="3"/>
  <c r="AF536" i="3"/>
  <c r="AF298" i="3"/>
  <c r="AN354" i="3"/>
  <c r="AN302" i="3"/>
  <c r="AF208" i="3"/>
  <c r="AN246" i="3"/>
  <c r="AF656" i="3"/>
  <c r="P412" i="3"/>
  <c r="AF214" i="3"/>
  <c r="AN258" i="3"/>
  <c r="AF168" i="3"/>
  <c r="AF182" i="3"/>
  <c r="X108" i="3"/>
  <c r="AN48" i="3"/>
  <c r="X64" i="3"/>
  <c r="P440" i="3"/>
  <c r="AF400" i="3"/>
  <c r="P196" i="3"/>
  <c r="X58" i="3"/>
  <c r="AN78" i="3"/>
  <c r="P306" i="3"/>
  <c r="AF22" i="3"/>
  <c r="AN460" i="3"/>
  <c r="X256" i="3"/>
  <c r="P498" i="3"/>
  <c r="AN188" i="3"/>
  <c r="AN650" i="3"/>
  <c r="P408" i="3"/>
  <c r="P26" i="3"/>
  <c r="AN362" i="3"/>
  <c r="AF526" i="3"/>
  <c r="AF612" i="3"/>
  <c r="AN462" i="3"/>
  <c r="P494" i="3"/>
  <c r="AN432" i="3"/>
  <c r="AF592" i="3"/>
  <c r="X384" i="3"/>
  <c r="X414" i="3"/>
  <c r="X582" i="3"/>
  <c r="P390" i="3"/>
  <c r="P666" i="3"/>
  <c r="AN42" i="3"/>
  <c r="P186" i="3"/>
  <c r="AF202" i="3"/>
  <c r="AN318" i="3"/>
  <c r="P164" i="3"/>
  <c r="P602" i="3"/>
  <c r="AN254" i="3"/>
  <c r="AF236" i="3"/>
  <c r="AF230" i="3"/>
  <c r="P642" i="3"/>
  <c r="AN588" i="3"/>
  <c r="P632" i="3"/>
  <c r="X428" i="3"/>
  <c r="X316" i="3"/>
  <c r="AF14" i="3"/>
  <c r="P436" i="3"/>
  <c r="AN624" i="3"/>
  <c r="AN406" i="3"/>
  <c r="AF260" i="3"/>
  <c r="X102" i="3"/>
  <c r="AF590" i="3"/>
  <c r="AF600" i="3"/>
  <c r="X320" i="3"/>
  <c r="AF200" i="3"/>
  <c r="P180" i="3"/>
  <c r="AN118" i="3"/>
  <c r="P528" i="3"/>
  <c r="AF694" i="3"/>
  <c r="P292" i="3"/>
  <c r="P500" i="3"/>
  <c r="P584" i="3"/>
  <c r="AN276" i="3"/>
  <c r="P326" i="3"/>
  <c r="P386" i="3"/>
  <c r="P210" i="3"/>
  <c r="X44" i="3"/>
  <c r="AN368" i="3"/>
  <c r="X424" i="3"/>
  <c r="X394" i="3"/>
  <c r="P678" i="3"/>
  <c r="X62" i="3"/>
  <c r="X410" i="3"/>
  <c r="X20" i="3"/>
  <c r="AN378" i="3"/>
  <c r="P628" i="3"/>
  <c r="P478" i="3"/>
  <c r="AF66" i="3"/>
  <c r="P350" i="3"/>
  <c r="AF484" i="3"/>
  <c r="P416" i="3"/>
  <c r="P388" i="3"/>
  <c r="P370" i="3"/>
  <c r="X174" i="3"/>
  <c r="P586" i="3"/>
  <c r="AF166" i="3"/>
  <c r="AN690" i="3"/>
  <c r="AF56" i="3"/>
  <c r="AF646" i="3"/>
  <c r="AF684" i="3"/>
  <c r="AF648" i="3"/>
  <c r="AN194" i="3"/>
  <c r="AN680" i="3"/>
  <c r="P34" i="3"/>
  <c r="AF464" i="3"/>
  <c r="AF344" i="3"/>
  <c r="AF234" i="3"/>
  <c r="AF490" i="3"/>
  <c r="AF198" i="3"/>
  <c r="P110" i="3"/>
  <c r="AN336" i="3"/>
  <c r="AF30" i="3"/>
  <c r="AN338" i="3"/>
  <c r="AN686" i="3"/>
  <c r="AF38" i="3"/>
  <c r="X172" i="3"/>
  <c r="P522" i="3"/>
  <c r="P178" i="3"/>
  <c r="X192" i="3"/>
  <c r="AF538" i="3"/>
  <c r="AF662" i="3"/>
  <c r="AF516" i="3"/>
  <c r="AN282" i="3"/>
  <c r="AN496" i="3"/>
  <c r="P638" i="3"/>
  <c r="X382" i="3"/>
  <c r="AN296" i="3"/>
  <c r="AN244" i="3"/>
  <c r="AF190" i="3"/>
  <c r="AF352" i="3"/>
  <c r="X170" i="3"/>
  <c r="X422" i="3"/>
  <c r="AF518" i="3"/>
  <c r="AF488" i="3"/>
  <c r="X262" i="3"/>
  <c r="AF676" i="3"/>
  <c r="P426" i="3"/>
  <c r="X298" i="3"/>
  <c r="X302" i="3"/>
  <c r="AN656" i="3"/>
  <c r="P520" i="3"/>
  <c r="AF258" i="3"/>
  <c r="X182" i="3"/>
  <c r="X48" i="3"/>
  <c r="AF440" i="3"/>
  <c r="X196" i="3"/>
  <c r="X78" i="3"/>
  <c r="X328" i="3"/>
  <c r="AF498" i="3"/>
  <c r="P644" i="3"/>
  <c r="AF408" i="3"/>
  <c r="X362" i="3"/>
  <c r="AF692" i="3"/>
  <c r="AF462" i="3"/>
  <c r="AN592" i="3"/>
  <c r="P414" i="3"/>
  <c r="AF390" i="3"/>
  <c r="X240" i="3"/>
  <c r="P42" i="3"/>
  <c r="AN202" i="3"/>
  <c r="AF164" i="3"/>
  <c r="X254" i="3"/>
  <c r="AF618" i="3"/>
  <c r="P510" i="3"/>
  <c r="X588" i="3"/>
  <c r="AF508" i="3"/>
  <c r="AF632" i="3"/>
  <c r="P428" i="3"/>
  <c r="P316" i="3"/>
  <c r="AN622" i="3"/>
  <c r="X60" i="3"/>
  <c r="AN14" i="3"/>
  <c r="AN670" i="3"/>
  <c r="X436" i="3"/>
  <c r="P472" i="3"/>
  <c r="X372" i="3"/>
  <c r="P406" i="3"/>
  <c r="X346" i="3"/>
  <c r="AF476" i="3"/>
  <c r="AN260" i="3"/>
  <c r="P312" i="3"/>
  <c r="AF102" i="3"/>
  <c r="X590" i="3"/>
  <c r="AF492" i="3"/>
  <c r="X600" i="3"/>
  <c r="P274" i="3"/>
  <c r="AN320" i="3"/>
  <c r="AN468" i="3"/>
  <c r="AN200" i="3"/>
  <c r="P238" i="3"/>
  <c r="AF180" i="3"/>
  <c r="AN104" i="3"/>
  <c r="P118" i="3"/>
  <c r="P470" i="3"/>
  <c r="AN528" i="3"/>
  <c r="X294" i="3"/>
  <c r="AN694" i="3"/>
  <c r="X292" i="3"/>
  <c r="X594" i="3"/>
  <c r="AN636" i="3"/>
  <c r="AF500" i="3"/>
  <c r="AF12" i="3"/>
  <c r="X276" i="3"/>
  <c r="AF360" i="3"/>
  <c r="P376" i="3"/>
  <c r="AF652" i="3"/>
  <c r="X242" i="3"/>
  <c r="X386" i="3"/>
  <c r="AN444" i="3"/>
  <c r="P330" i="3"/>
  <c r="P114" i="3"/>
  <c r="AF44" i="3"/>
  <c r="AN616" i="3"/>
  <c r="AF368" i="3"/>
  <c r="AN424" i="3"/>
  <c r="P606" i="3"/>
  <c r="P418" i="3"/>
  <c r="AN394" i="3"/>
  <c r="AF664" i="3"/>
  <c r="AN678" i="3"/>
  <c r="AF62" i="3"/>
  <c r="AF106" i="3"/>
  <c r="AF410" i="3"/>
  <c r="AF20" i="3"/>
  <c r="P300" i="3"/>
  <c r="P378" i="3"/>
  <c r="AN674" i="3"/>
  <c r="AF542" i="3"/>
  <c r="AF628" i="3"/>
  <c r="P668" i="3"/>
  <c r="AN478" i="3"/>
  <c r="AN514" i="3"/>
  <c r="AN66" i="3"/>
  <c r="AN438" i="3"/>
  <c r="AN350" i="3"/>
  <c r="AF206" i="3"/>
  <c r="AN530" i="3"/>
  <c r="AF660" i="3"/>
  <c r="X416" i="3"/>
  <c r="AN388" i="3"/>
  <c r="AF512" i="3"/>
  <c r="AN314" i="3"/>
  <c r="AF370" i="3"/>
  <c r="P340" i="3"/>
  <c r="P174" i="3"/>
  <c r="AN630" i="3"/>
  <c r="AN586" i="3"/>
  <c r="AN112" i="3"/>
  <c r="AN166" i="3"/>
  <c r="P690" i="3"/>
  <c r="P40" i="3"/>
  <c r="X56" i="3"/>
  <c r="AF162" i="3"/>
  <c r="AN646" i="3"/>
  <c r="AN324" i="3"/>
  <c r="P684" i="3"/>
  <c r="X278" i="3"/>
  <c r="AF28" i="3"/>
  <c r="X194" i="3"/>
  <c r="AN446" i="3"/>
  <c r="AF474" i="3"/>
  <c r="AF82" i="3"/>
  <c r="AF614" i="3"/>
  <c r="AF34" i="3"/>
  <c r="P18" i="3"/>
  <c r="AN464" i="3"/>
  <c r="P480" i="3"/>
  <c r="X344" i="3"/>
  <c r="X280" i="3"/>
  <c r="AF220" i="3"/>
  <c r="AF232" i="3"/>
  <c r="AN490" i="3"/>
  <c r="AN184" i="3"/>
  <c r="P198" i="3"/>
  <c r="X80" i="3"/>
  <c r="X110" i="3"/>
  <c r="P36" i="3"/>
  <c r="AF336" i="3"/>
  <c r="X16" i="3"/>
  <c r="AN30" i="3"/>
  <c r="P380" i="3"/>
  <c r="AF338" i="3"/>
  <c r="AN116" i="3"/>
  <c r="P686" i="3"/>
  <c r="P24" i="3"/>
  <c r="AN38" i="3"/>
  <c r="AN688" i="3"/>
  <c r="AF172" i="3"/>
  <c r="AF486" i="3"/>
  <c r="AF522" i="3"/>
  <c r="X100" i="3"/>
  <c r="AF178" i="3"/>
  <c r="X430" i="3"/>
  <c r="P192" i="3"/>
  <c r="X332" i="3"/>
  <c r="P658" i="3"/>
  <c r="AF640" i="3"/>
  <c r="P334" i="3"/>
  <c r="AN598" i="3"/>
  <c r="AF282" i="3"/>
  <c r="AF620" i="3"/>
  <c r="AF160" i="3"/>
  <c r="AF496" i="3"/>
  <c r="AN434" i="3"/>
  <c r="AF638" i="3"/>
  <c r="AF382" i="3"/>
  <c r="AF504" i="3"/>
  <c r="AN248" i="3"/>
  <c r="AF296" i="3"/>
  <c r="P244" i="3"/>
  <c r="AN176" i="3"/>
  <c r="X190" i="3"/>
  <c r="P534" i="3"/>
  <c r="P352" i="3"/>
  <c r="X596" i="3"/>
  <c r="P170" i="3"/>
  <c r="P204" i="3"/>
  <c r="P422" i="3"/>
  <c r="P46" i="3"/>
  <c r="AN518" i="3"/>
  <c r="AF32" i="3"/>
  <c r="AN488" i="3"/>
  <c r="AN262" i="3"/>
  <c r="P212" i="3"/>
  <c r="AN676" i="3"/>
  <c r="AN392" i="3"/>
  <c r="X426" i="3"/>
  <c r="P298" i="3"/>
  <c r="X354" i="3"/>
  <c r="P302" i="3"/>
  <c r="P208" i="3"/>
  <c r="X246" i="3"/>
  <c r="P656" i="3"/>
  <c r="AN412" i="3"/>
  <c r="AF520" i="3"/>
  <c r="AN214" i="3"/>
  <c r="P258" i="3"/>
  <c r="AN168" i="3"/>
  <c r="P182" i="3"/>
  <c r="AN108" i="3"/>
  <c r="P48" i="3"/>
  <c r="P64" i="3"/>
  <c r="AN440" i="3"/>
  <c r="AF196" i="3"/>
  <c r="AN58" i="3"/>
  <c r="AF78" i="3"/>
  <c r="AF306" i="3"/>
  <c r="AN22" i="3"/>
  <c r="P460" i="3"/>
  <c r="P256" i="3"/>
  <c r="AN498" i="3"/>
  <c r="P188" i="3"/>
  <c r="AF644" i="3"/>
  <c r="AN408" i="3"/>
  <c r="X26" i="3"/>
  <c r="AF362" i="3"/>
  <c r="P526" i="3"/>
  <c r="P612" i="3"/>
  <c r="AN692" i="3"/>
  <c r="AF494" i="3"/>
  <c r="X432" i="3"/>
  <c r="X592" i="3"/>
  <c r="AF384" i="3"/>
  <c r="AF414" i="3"/>
  <c r="P582" i="3"/>
  <c r="AN390" i="3"/>
  <c r="AN666" i="3"/>
  <c r="AN240" i="3"/>
  <c r="X42" i="3"/>
  <c r="AN186" i="3"/>
  <c r="P202" i="3"/>
  <c r="P318" i="3"/>
  <c r="AN164" i="3"/>
  <c r="AN602" i="3"/>
  <c r="AF254" i="3"/>
  <c r="AF228" i="3"/>
  <c r="AN618" i="3"/>
  <c r="AN508" i="3"/>
  <c r="P466" i="3"/>
  <c r="P60" i="3"/>
  <c r="AF670" i="3"/>
  <c r="AF472" i="3"/>
  <c r="P372" i="3"/>
  <c r="AN346" i="3"/>
  <c r="X312" i="3"/>
  <c r="P308" i="3"/>
  <c r="X274" i="3"/>
  <c r="AF468" i="3"/>
  <c r="AN238" i="3"/>
  <c r="X104" i="3"/>
  <c r="P524" i="3"/>
  <c r="AN294" i="3"/>
  <c r="AN682" i="3"/>
  <c r="AF594" i="3"/>
  <c r="P12" i="3"/>
  <c r="P360" i="3"/>
  <c r="AN242" i="3"/>
  <c r="X444" i="3"/>
  <c r="AF114" i="3"/>
  <c r="P616" i="3"/>
  <c r="AF672" i="3"/>
  <c r="P420" i="3"/>
  <c r="AN664" i="3"/>
  <c r="X106" i="3"/>
  <c r="AF532" i="3"/>
  <c r="AF300" i="3"/>
  <c r="P542" i="3"/>
  <c r="AF540" i="3"/>
  <c r="AF514" i="3"/>
  <c r="P438" i="3"/>
  <c r="X206" i="3"/>
  <c r="P660" i="3"/>
  <c r="AN442" i="3"/>
  <c r="X314" i="3"/>
  <c r="AN340" i="3"/>
  <c r="AF630" i="3"/>
  <c r="X112" i="3"/>
  <c r="AN40" i="3"/>
  <c r="P162" i="3"/>
  <c r="AF324" i="3"/>
  <c r="AF278" i="3"/>
  <c r="X28" i="3"/>
  <c r="AN474" i="3"/>
  <c r="AN82" i="3"/>
  <c r="AF18" i="3"/>
  <c r="AN480" i="3"/>
  <c r="P280" i="3"/>
  <c r="AF226" i="3"/>
  <c r="P184" i="3"/>
  <c r="AF80" i="3"/>
  <c r="AN36" i="3"/>
  <c r="P16" i="3"/>
  <c r="X380" i="3"/>
  <c r="AF116" i="3"/>
  <c r="AN24" i="3"/>
  <c r="AF506" i="3"/>
  <c r="P486" i="3"/>
  <c r="AF100" i="3"/>
  <c r="AF430" i="3"/>
  <c r="AF658" i="3"/>
  <c r="X334" i="3"/>
  <c r="P598" i="3"/>
  <c r="X160" i="3"/>
  <c r="P434" i="3"/>
  <c r="AN342" i="3"/>
  <c r="P248" i="3"/>
  <c r="P176" i="3"/>
  <c r="AN626" i="3"/>
  <c r="P596" i="3"/>
  <c r="AN204" i="3"/>
  <c r="AF46" i="3"/>
  <c r="X32" i="3"/>
  <c r="P448" i="3"/>
  <c r="X392" i="3"/>
  <c r="P536" i="3"/>
  <c r="AF354" i="3"/>
  <c r="AN208" i="3"/>
  <c r="X412" i="3"/>
  <c r="P214" i="3"/>
  <c r="X168" i="3"/>
  <c r="P108" i="3"/>
  <c r="AN64" i="3"/>
  <c r="P58" i="3"/>
  <c r="P22" i="3"/>
  <c r="AF256" i="3"/>
  <c r="X188" i="3"/>
  <c r="P650" i="3"/>
  <c r="AN26" i="3"/>
  <c r="AN612" i="3"/>
  <c r="P432" i="3"/>
  <c r="P384" i="3"/>
  <c r="AN582" i="3"/>
  <c r="AF666" i="3"/>
  <c r="X186" i="3"/>
  <c r="X318" i="3"/>
  <c r="X602" i="3"/>
  <c r="AF454" i="3"/>
  <c r="AV20" i="2"/>
  <c r="BH20" i="2"/>
  <c r="A21" i="2"/>
  <c r="A20" i="13"/>
  <c r="A20" i="14"/>
  <c r="A20" i="12"/>
  <c r="C20" i="2"/>
  <c r="AB292" i="3"/>
  <c r="AJ460" i="3"/>
  <c r="AR176" i="3"/>
  <c r="AR354" i="3"/>
  <c r="AJ540" i="3"/>
  <c r="AJ116" i="3"/>
  <c r="AR108" i="3"/>
  <c r="T464" i="3"/>
  <c r="AB26" i="3"/>
  <c r="S12" i="2"/>
  <c r="M12" i="12"/>
  <c r="AB254" i="3"/>
  <c r="A32" i="13"/>
  <c r="A31" i="14"/>
  <c r="A32" i="12"/>
  <c r="AJ202" i="3"/>
  <c r="T104" i="3"/>
  <c r="T194" i="3"/>
  <c r="AP11" i="2"/>
  <c r="AB246" i="3"/>
  <c r="AR386" i="3"/>
  <c r="T410" i="3"/>
  <c r="AB164" i="3"/>
  <c r="AW18" i="2"/>
  <c r="Q18" i="12"/>
  <c r="Y26" i="2"/>
  <c r="N27" i="12"/>
  <c r="AB442" i="3"/>
  <c r="T532" i="3"/>
  <c r="T294" i="3"/>
  <c r="AB378" i="3"/>
  <c r="AR426" i="3"/>
  <c r="AJ62" i="3"/>
  <c r="AB32" i="3"/>
  <c r="T346" i="3"/>
  <c r="AB276" i="3"/>
  <c r="M16" i="13"/>
  <c r="AJ324" i="3"/>
  <c r="R13" i="2"/>
  <c r="K14" i="14"/>
  <c r="T246" i="3"/>
  <c r="AK28" i="2"/>
  <c r="T278" i="3"/>
  <c r="T48" i="3"/>
  <c r="AB296" i="3"/>
  <c r="AB300" i="3"/>
  <c r="AV26" i="2"/>
  <c r="BI18" i="2"/>
  <c r="S18" i="12"/>
  <c r="M20" i="2"/>
  <c r="AQ20" i="2"/>
  <c r="P20" i="12"/>
  <c r="AJ494" i="3"/>
  <c r="M27" i="13"/>
  <c r="AJ526" i="3"/>
  <c r="AB182" i="3"/>
  <c r="AB176" i="3"/>
  <c r="AJ532" i="3"/>
  <c r="AJ354" i="3"/>
  <c r="T332" i="3"/>
  <c r="AJ260" i="3"/>
  <c r="AR198" i="3"/>
  <c r="AJ536" i="3"/>
  <c r="T116" i="3"/>
  <c r="AJ180" i="3"/>
  <c r="AB370" i="3"/>
  <c r="AK17" i="2"/>
  <c r="AR382" i="3"/>
  <c r="T112" i="3"/>
  <c r="AJ590" i="3"/>
  <c r="K16" i="14"/>
  <c r="AR496" i="3"/>
  <c r="AW12" i="2"/>
  <c r="Q12" i="12"/>
  <c r="AE12" i="2"/>
  <c r="O12" i="12"/>
  <c r="AR602" i="3"/>
  <c r="AJ276" i="3"/>
  <c r="AE16" i="2"/>
  <c r="O16" i="12"/>
  <c r="AR80" i="3"/>
  <c r="T324" i="3"/>
  <c r="AV13" i="2"/>
  <c r="AB102" i="3"/>
  <c r="F12" i="14"/>
  <c r="K11" i="12"/>
  <c r="AB118" i="3"/>
  <c r="AW28" i="2"/>
  <c r="Q29" i="12"/>
  <c r="AB278" i="3"/>
  <c r="T416" i="3"/>
  <c r="AK14" i="2"/>
  <c r="AJ300" i="3"/>
  <c r="J29" i="14"/>
  <c r="L19" i="13"/>
  <c r="J31" i="2"/>
  <c r="J32" i="13"/>
  <c r="K31" i="2"/>
  <c r="AD31" i="2"/>
  <c r="L31" i="2"/>
  <c r="K32" i="12"/>
  <c r="L20" i="2"/>
  <c r="L20" i="14"/>
  <c r="AR292" i="3"/>
  <c r="AB104" i="3"/>
  <c r="T374" i="3"/>
  <c r="AJ294" i="3"/>
  <c r="AB108" i="3"/>
  <c r="AQ27" i="2"/>
  <c r="P28" i="12"/>
  <c r="AB590" i="3"/>
  <c r="AR206" i="3"/>
  <c r="E29" i="13"/>
  <c r="J13" i="12"/>
  <c r="AP13" i="2"/>
  <c r="U13" i="13"/>
  <c r="T314" i="3"/>
  <c r="AB330" i="3"/>
  <c r="AR352" i="3"/>
  <c r="T360" i="3"/>
  <c r="T522" i="3"/>
  <c r="AR242" i="3"/>
  <c r="AK27" i="2"/>
  <c r="AJ26" i="3"/>
  <c r="L11" i="12"/>
  <c r="AJ190" i="3"/>
  <c r="AB346" i="3"/>
  <c r="AB110" i="3"/>
  <c r="AJ524" i="3"/>
  <c r="E30" i="14"/>
  <c r="K13" i="14"/>
  <c r="T318" i="3"/>
  <c r="BB18" i="2"/>
  <c r="W18" i="13"/>
  <c r="L17" i="13"/>
  <c r="AJ314" i="3"/>
  <c r="AJ296" i="3"/>
  <c r="AR534" i="3"/>
  <c r="AR414" i="3"/>
  <c r="T14" i="3"/>
  <c r="K19" i="14"/>
  <c r="L18" i="12"/>
  <c r="Y15" i="2"/>
  <c r="N15" i="12"/>
  <c r="AR200" i="3"/>
  <c r="T462" i="3"/>
  <c r="AB206" i="3"/>
  <c r="AJ36" i="3"/>
  <c r="AR500" i="3"/>
  <c r="AJ352" i="3"/>
  <c r="AR506" i="3"/>
  <c r="AJ194" i="3"/>
  <c r="AR522" i="3"/>
  <c r="AB244" i="3"/>
  <c r="L15" i="12"/>
  <c r="BH29" i="2"/>
  <c r="X30" i="13"/>
  <c r="T190" i="3"/>
  <c r="AJ110" i="3"/>
  <c r="T394" i="3"/>
  <c r="AJ318" i="3"/>
  <c r="T470" i="3"/>
  <c r="AE14" i="2"/>
  <c r="O14" i="12"/>
  <c r="T164" i="3"/>
  <c r="T414" i="3"/>
  <c r="AB172" i="3"/>
  <c r="X15" i="2"/>
  <c r="S15" i="13"/>
  <c r="AJ596" i="3"/>
  <c r="AJ46" i="3"/>
  <c r="T488" i="3"/>
  <c r="AJ490" i="3"/>
  <c r="AB588" i="3"/>
  <c r="AJ262" i="3"/>
  <c r="AB22" i="3"/>
  <c r="L20" i="12"/>
  <c r="AB174" i="3"/>
  <c r="AJ530" i="3"/>
  <c r="AB18" i="3"/>
  <c r="AB46" i="3"/>
  <c r="AJ462" i="3"/>
  <c r="AR466" i="3"/>
  <c r="S11" i="2"/>
  <c r="AJ316" i="3"/>
  <c r="AJ196" i="3"/>
  <c r="AJ320" i="3"/>
  <c r="AJ406" i="3"/>
  <c r="AB598" i="3"/>
  <c r="T280" i="3"/>
  <c r="T208" i="3"/>
  <c r="M13" i="14"/>
  <c r="T594" i="3"/>
  <c r="AB58" i="3"/>
  <c r="AJ694" i="3"/>
  <c r="AE19" i="2"/>
  <c r="O19" i="12"/>
  <c r="AJ500" i="3"/>
  <c r="T588" i="3"/>
  <c r="T262" i="3"/>
  <c r="Y20" i="2"/>
  <c r="N20" i="12"/>
  <c r="AJ114" i="3"/>
  <c r="AR388" i="3"/>
  <c r="L17" i="12"/>
  <c r="M27" i="14"/>
  <c r="K17" i="14"/>
  <c r="AV29" i="2"/>
  <c r="AB392" i="3"/>
  <c r="T492" i="3"/>
  <c r="I16" i="12"/>
  <c r="AJ304" i="3"/>
  <c r="AR274" i="3"/>
  <c r="AR408" i="3"/>
  <c r="K15" i="12"/>
  <c r="X12" i="2"/>
  <c r="T18" i="3"/>
  <c r="AJ184" i="3"/>
  <c r="AJ492" i="3"/>
  <c r="BH14" i="2"/>
  <c r="C29" i="13"/>
  <c r="T390" i="3"/>
  <c r="AR240" i="3"/>
  <c r="BC13" i="2"/>
  <c r="R13" i="12"/>
  <c r="BB26" i="2"/>
  <c r="D18" i="12"/>
  <c r="I17" i="12"/>
  <c r="F11" i="14"/>
  <c r="AR30" i="3"/>
  <c r="T188" i="3"/>
  <c r="AW20" i="2"/>
  <c r="Q20" i="12"/>
  <c r="AJ380" i="3"/>
  <c r="AJ192" i="3"/>
  <c r="S17" i="2"/>
  <c r="M17" i="12"/>
  <c r="C17" i="12"/>
  <c r="K29" i="12"/>
  <c r="AJ58" i="3"/>
  <c r="T282" i="3"/>
  <c r="T484" i="3"/>
  <c r="AR368" i="3"/>
  <c r="I29" i="12"/>
  <c r="AJ82" i="3"/>
  <c r="AJ42" i="3"/>
  <c r="AR692" i="3"/>
  <c r="AR56" i="3"/>
  <c r="C14" i="12"/>
  <c r="H13" i="2"/>
  <c r="AB238" i="3"/>
  <c r="AJ22" i="3"/>
  <c r="BC20" i="2"/>
  <c r="R20" i="12"/>
  <c r="AE20" i="2"/>
  <c r="O20" i="12"/>
  <c r="AQ17" i="2"/>
  <c r="P17" i="12"/>
  <c r="S15" i="2"/>
  <c r="M15" i="12"/>
  <c r="T64" i="3"/>
  <c r="AP17" i="2"/>
  <c r="Q17" i="14"/>
  <c r="AB210" i="3"/>
  <c r="K29" i="14"/>
  <c r="X16" i="2"/>
  <c r="O16" i="14"/>
  <c r="K18" i="12"/>
  <c r="Y11" i="2"/>
  <c r="N11" i="12"/>
  <c r="AJ384" i="3"/>
  <c r="T184" i="3"/>
  <c r="AB166" i="3"/>
  <c r="AR36" i="3"/>
  <c r="AB80" i="3"/>
  <c r="S19" i="2"/>
  <c r="M19" i="12"/>
  <c r="D17" i="12"/>
  <c r="BB14" i="2"/>
  <c r="R31" i="2"/>
  <c r="E14" i="14"/>
  <c r="AR390" i="3"/>
  <c r="T406" i="3"/>
  <c r="T160" i="3"/>
  <c r="AJ162" i="3"/>
  <c r="K26" i="14"/>
  <c r="J18" i="13"/>
  <c r="E18" i="14"/>
  <c r="R27" i="2"/>
  <c r="R28" i="13"/>
  <c r="E13" i="13"/>
  <c r="F12" i="12"/>
  <c r="BB30" i="2"/>
  <c r="W31" i="13"/>
  <c r="AJ15" i="2"/>
  <c r="S20" i="2"/>
  <c r="M20" i="12"/>
  <c r="T380" i="3"/>
  <c r="AR596" i="3"/>
  <c r="D16" i="12"/>
  <c r="X30" i="2"/>
  <c r="O30" i="14"/>
  <c r="T258" i="3"/>
  <c r="AB60" i="3"/>
  <c r="AB16" i="3"/>
  <c r="T530" i="3"/>
  <c r="M17" i="14"/>
  <c r="M17" i="13"/>
  <c r="AR64" i="3"/>
  <c r="T508" i="3"/>
  <c r="R16" i="2"/>
  <c r="AR248" i="3"/>
  <c r="C30" i="14"/>
  <c r="T58" i="3"/>
  <c r="AR184" i="3"/>
  <c r="T582" i="3"/>
  <c r="T166" i="3"/>
  <c r="AJ170" i="3"/>
  <c r="T38" i="3"/>
  <c r="BC19" i="2"/>
  <c r="R19" i="12"/>
  <c r="E27" i="13"/>
  <c r="BH18" i="2"/>
  <c r="J14" i="12"/>
  <c r="C15" i="12"/>
  <c r="J11" i="14"/>
  <c r="T82" i="3"/>
  <c r="AR204" i="3"/>
  <c r="BI28" i="2"/>
  <c r="S29" i="12"/>
  <c r="AR208" i="3"/>
  <c r="AB328" i="3"/>
  <c r="AR160" i="3"/>
  <c r="T56" i="3"/>
  <c r="BB19" i="2"/>
  <c r="S19" i="14"/>
  <c r="X26" i="2"/>
  <c r="J31" i="13"/>
  <c r="F13" i="13"/>
  <c r="M29" i="14"/>
  <c r="C27" i="13"/>
  <c r="K27" i="12"/>
  <c r="T8" i="3"/>
  <c r="E30" i="13"/>
  <c r="J19" i="12"/>
  <c r="BI30" i="2"/>
  <c r="S31" i="12"/>
  <c r="BB15" i="2"/>
  <c r="W15" i="13"/>
  <c r="AR34" i="3"/>
  <c r="C18" i="14"/>
  <c r="AR28" i="3"/>
  <c r="AB30" i="3"/>
  <c r="AJ188" i="3"/>
  <c r="AK20" i="2"/>
  <c r="M20" i="13"/>
  <c r="T24" i="3"/>
  <c r="AB446" i="3"/>
  <c r="AB192" i="3"/>
  <c r="L32" i="12"/>
  <c r="AD30" i="2"/>
  <c r="T31" i="13"/>
  <c r="AR174" i="3"/>
  <c r="AR60" i="3"/>
  <c r="T16" i="3"/>
  <c r="AB40" i="3"/>
  <c r="BC17" i="2"/>
  <c r="R17" i="12"/>
  <c r="Y17" i="2"/>
  <c r="N17" i="12"/>
  <c r="AJ306" i="3"/>
  <c r="T426" i="3"/>
  <c r="T62" i="3"/>
  <c r="AV16" i="2"/>
  <c r="R16" i="14"/>
  <c r="AP16" i="2"/>
  <c r="U16" i="13"/>
  <c r="AB248" i="3"/>
  <c r="L18" i="14"/>
  <c r="E15" i="13"/>
  <c r="T384" i="3"/>
  <c r="AB582" i="3"/>
  <c r="AB312" i="3"/>
  <c r="T600" i="3"/>
  <c r="AR542" i="3"/>
  <c r="AR170" i="3"/>
  <c r="AJ38" i="3"/>
  <c r="M19" i="13"/>
  <c r="AP14" i="2"/>
  <c r="I13" i="12"/>
  <c r="C15" i="14"/>
  <c r="F11" i="12"/>
  <c r="C13" i="14"/>
  <c r="L11" i="13"/>
  <c r="AR82" i="3"/>
  <c r="T412" i="3"/>
  <c r="AR42" i="3"/>
  <c r="M29" i="13"/>
  <c r="AJ416" i="3"/>
  <c r="AR48" i="3"/>
  <c r="T274" i="3"/>
  <c r="L14" i="12"/>
  <c r="AJ19" i="2"/>
  <c r="AE13" i="2"/>
  <c r="O13" i="12"/>
  <c r="R26" i="2"/>
  <c r="R27" i="13"/>
  <c r="K28" i="12"/>
  <c r="E20" i="13"/>
  <c r="J30" i="14"/>
  <c r="E27" i="14"/>
  <c r="K12" i="14"/>
  <c r="I30" i="12"/>
  <c r="C19" i="14"/>
  <c r="AQ18" i="2"/>
  <c r="P18" i="12"/>
  <c r="AP15" i="2"/>
  <c r="Q15" i="14"/>
  <c r="K19" i="12"/>
  <c r="K12" i="12"/>
  <c r="L30" i="14"/>
  <c r="M31" i="13"/>
  <c r="AE30" i="2"/>
  <c r="O31" i="12"/>
  <c r="R12" i="2"/>
  <c r="N12" i="14"/>
  <c r="J15" i="13"/>
  <c r="AV11" i="2"/>
  <c r="R11" i="14"/>
  <c r="AP18" i="2"/>
  <c r="U18" i="13"/>
  <c r="R18" i="2"/>
  <c r="AR202" i="3"/>
  <c r="AR238" i="3"/>
  <c r="T292" i="3"/>
  <c r="T352" i="3"/>
  <c r="AJ28" i="3"/>
  <c r="T30" i="3"/>
  <c r="AJ182" i="3"/>
  <c r="T22" i="3"/>
  <c r="AR188" i="3"/>
  <c r="M20" i="14"/>
  <c r="BI20" i="2"/>
  <c r="S20" i="12"/>
  <c r="AB380" i="3"/>
  <c r="T354" i="3"/>
  <c r="T192" i="3"/>
  <c r="AB596" i="3"/>
  <c r="T198" i="3"/>
  <c r="AR104" i="3"/>
  <c r="AB360" i="3"/>
  <c r="J31" i="12"/>
  <c r="AP30" i="2"/>
  <c r="AJ174" i="3"/>
  <c r="T60" i="3"/>
  <c r="AJ486" i="3"/>
  <c r="AB194" i="3"/>
  <c r="AJ16" i="3"/>
  <c r="AR294" i="3"/>
  <c r="T108" i="3"/>
  <c r="AW17" i="2"/>
  <c r="Q17" i="12"/>
  <c r="BI17" i="2"/>
  <c r="S17" i="12"/>
  <c r="AJ18" i="3"/>
  <c r="T46" i="3"/>
  <c r="AR244" i="3"/>
  <c r="T26" i="3"/>
  <c r="T590" i="3"/>
  <c r="C16" i="14"/>
  <c r="K11" i="13"/>
  <c r="C32" i="13"/>
  <c r="AR384" i="3"/>
  <c r="AR190" i="3"/>
  <c r="AR282" i="3"/>
  <c r="AR312" i="3"/>
  <c r="AJ346" i="3"/>
  <c r="AB600" i="3"/>
  <c r="T602" i="3"/>
  <c r="AR166" i="3"/>
  <c r="AR110" i="3"/>
  <c r="T694" i="3"/>
  <c r="AJ542" i="3"/>
  <c r="T170" i="3"/>
  <c r="T276" i="3"/>
  <c r="AB394" i="3"/>
  <c r="AJ484" i="3"/>
  <c r="AR38" i="3"/>
  <c r="AW19" i="2"/>
  <c r="Q19" i="12"/>
  <c r="AK19" i="2"/>
  <c r="K13" i="13"/>
  <c r="X13" i="2"/>
  <c r="O13" i="14"/>
  <c r="AD13" i="2"/>
  <c r="T13" i="13"/>
  <c r="AR318" i="3"/>
  <c r="AJ18" i="2"/>
  <c r="K18" i="14"/>
  <c r="K17" i="12"/>
  <c r="E12" i="12"/>
  <c r="C28" i="14"/>
  <c r="AB390" i="3"/>
  <c r="AR406" i="3"/>
  <c r="AJ412" i="3"/>
  <c r="AB42" i="3"/>
  <c r="S28" i="2"/>
  <c r="M29" i="12"/>
  <c r="Y28" i="2"/>
  <c r="N29" i="12"/>
  <c r="AR314" i="3"/>
  <c r="AB386" i="3"/>
  <c r="AB410" i="3"/>
  <c r="T692" i="3"/>
  <c r="AB274" i="3"/>
  <c r="AQ14" i="2"/>
  <c r="P14" i="12"/>
  <c r="S14" i="2"/>
  <c r="M14" i="12"/>
  <c r="AR296" i="3"/>
  <c r="AR164" i="3"/>
  <c r="T534" i="3"/>
  <c r="AJ414" i="3"/>
  <c r="AJ160" i="3"/>
  <c r="AB14" i="3"/>
  <c r="T240" i="3"/>
  <c r="AB56" i="3"/>
  <c r="BH19" i="2"/>
  <c r="X19" i="13"/>
  <c r="AV19" i="2"/>
  <c r="V19" i="13"/>
  <c r="L13" i="12"/>
  <c r="J27" i="14"/>
  <c r="M30" i="14"/>
  <c r="AW30" i="2"/>
  <c r="Q31" i="12"/>
  <c r="J12" i="12"/>
  <c r="AD28" i="2"/>
  <c r="T29" i="13"/>
  <c r="J17" i="13"/>
  <c r="M18" i="13"/>
  <c r="Y18" i="2"/>
  <c r="N18" i="12"/>
  <c r="R15" i="2"/>
  <c r="N15" i="14"/>
  <c r="J15" i="12"/>
  <c r="J14" i="14"/>
  <c r="M32" i="13"/>
  <c r="R30" i="2"/>
  <c r="R31" i="13"/>
  <c r="T210" i="3"/>
  <c r="AR508" i="3"/>
  <c r="D30" i="12"/>
  <c r="I19" i="12"/>
  <c r="L31" i="13"/>
  <c r="D15" i="12"/>
  <c r="E28" i="14"/>
  <c r="M19" i="14"/>
  <c r="AQ19" i="2"/>
  <c r="P19" i="12"/>
  <c r="AJ13" i="2"/>
  <c r="D27" i="12"/>
  <c r="J18" i="12"/>
  <c r="K18" i="13"/>
  <c r="J13" i="14"/>
  <c r="H12" i="2"/>
  <c r="H12" i="13"/>
  <c r="AB412" i="3"/>
  <c r="M28" i="14"/>
  <c r="AQ28" i="2"/>
  <c r="P29" i="12"/>
  <c r="AB208" i="3"/>
  <c r="BC14" i="2"/>
  <c r="R14" i="12"/>
  <c r="AW14" i="2"/>
  <c r="Q14" i="12"/>
  <c r="X19" i="2"/>
  <c r="S19" i="13"/>
  <c r="R19" i="2"/>
  <c r="AR162" i="3"/>
  <c r="Y13" i="2"/>
  <c r="N13" i="12"/>
  <c r="E20" i="14"/>
  <c r="L15" i="13"/>
  <c r="L31" i="12"/>
  <c r="K12" i="13"/>
  <c r="AP12" i="2"/>
  <c r="C19" i="13"/>
  <c r="AK18" i="2"/>
  <c r="AE18" i="2"/>
  <c r="O18" i="12"/>
  <c r="K15" i="13"/>
  <c r="AD15" i="2"/>
  <c r="P15" i="14"/>
  <c r="C26" i="14"/>
  <c r="AB34" i="3"/>
  <c r="C18" i="13"/>
  <c r="H11" i="2"/>
  <c r="H11" i="13"/>
  <c r="L12" i="14"/>
  <c r="AR444" i="3"/>
  <c r="I27" i="12"/>
  <c r="X31" i="2"/>
  <c r="S32" i="13"/>
  <c r="C11" i="14"/>
  <c r="E13" i="14"/>
  <c r="T20" i="3"/>
  <c r="K30" i="14"/>
  <c r="AJ242" i="3"/>
  <c r="Y27" i="2"/>
  <c r="N28" i="12"/>
  <c r="J19" i="14"/>
  <c r="C16" i="13"/>
  <c r="C32" i="12"/>
  <c r="L29" i="13"/>
  <c r="T430" i="3"/>
  <c r="AR524" i="3"/>
  <c r="T178" i="3"/>
  <c r="I11" i="12"/>
  <c r="T12" i="3"/>
  <c r="AB280" i="3"/>
  <c r="AJ424" i="3"/>
  <c r="AW13" i="2"/>
  <c r="Q13" i="12"/>
  <c r="AJ100" i="3"/>
  <c r="T340" i="3"/>
  <c r="T516" i="3"/>
  <c r="E11" i="14"/>
  <c r="BH30" i="2"/>
  <c r="T30" i="14"/>
  <c r="J12" i="13"/>
  <c r="AJ200" i="3"/>
  <c r="T538" i="3"/>
  <c r="AR350" i="3"/>
  <c r="AE15" i="2"/>
  <c r="O15" i="12"/>
  <c r="BB17" i="2"/>
  <c r="S17" i="14"/>
  <c r="R17" i="2"/>
  <c r="R17" i="13"/>
  <c r="K30" i="13"/>
  <c r="J30" i="12"/>
  <c r="M11" i="14"/>
  <c r="AJ362" i="3"/>
  <c r="AJ392" i="3"/>
  <c r="T316" i="3"/>
  <c r="C27" i="14"/>
  <c r="AJ31" i="2"/>
  <c r="D14" i="12"/>
  <c r="AR586" i="3"/>
  <c r="AB78" i="3"/>
  <c r="T106" i="3"/>
  <c r="AR66" i="3"/>
  <c r="AJ172" i="3"/>
  <c r="E19" i="13"/>
  <c r="AB162" i="3"/>
  <c r="AK13" i="2"/>
  <c r="AQ13" i="2"/>
  <c r="P13" i="12"/>
  <c r="AB594" i="3"/>
  <c r="K16" i="12"/>
  <c r="AQ30" i="2"/>
  <c r="P31" i="12"/>
  <c r="S30" i="2"/>
  <c r="M31" i="12"/>
  <c r="BH12" i="2"/>
  <c r="X12" i="13"/>
  <c r="AD12" i="2"/>
  <c r="P12" i="14"/>
  <c r="AJ12" i="2"/>
  <c r="L32" i="13"/>
  <c r="G12" i="14"/>
  <c r="F11" i="13"/>
  <c r="J15" i="14"/>
  <c r="AR100" i="3"/>
  <c r="T490" i="3"/>
  <c r="AR340" i="3"/>
  <c r="AR20" i="3"/>
  <c r="AJ506" i="3"/>
  <c r="T388" i="3"/>
  <c r="E11" i="13"/>
  <c r="K31" i="13"/>
  <c r="AJ30" i="2"/>
  <c r="T428" i="3"/>
  <c r="AJ498" i="3"/>
  <c r="L28" i="12"/>
  <c r="AB350" i="3"/>
  <c r="BC15" i="2"/>
  <c r="R15" i="12"/>
  <c r="BH17" i="2"/>
  <c r="X17" i="13"/>
  <c r="AP29" i="2"/>
  <c r="U30" i="13"/>
  <c r="J20" i="14"/>
  <c r="BH11" i="2"/>
  <c r="T11" i="14"/>
  <c r="J11" i="12"/>
  <c r="AE11" i="2"/>
  <c r="O11" i="12"/>
  <c r="AJ178" i="3"/>
  <c r="AV18" i="2"/>
  <c r="R18" i="14"/>
  <c r="AD18" i="2"/>
  <c r="T18" i="13"/>
  <c r="C28" i="12"/>
  <c r="J32" i="12"/>
  <c r="K32" i="13"/>
  <c r="AJ586" i="3"/>
  <c r="AJ12" i="3"/>
  <c r="AJ598" i="3"/>
  <c r="AR78" i="3"/>
  <c r="AJ106" i="3"/>
  <c r="BC28" i="2"/>
  <c r="R29" i="12"/>
  <c r="L29" i="12"/>
  <c r="T424" i="3"/>
  <c r="AJ66" i="3"/>
  <c r="M14" i="14"/>
  <c r="M14" i="13"/>
  <c r="T44" i="3"/>
  <c r="T408" i="3"/>
  <c r="AD19" i="2"/>
  <c r="T19" i="13"/>
  <c r="K19" i="13"/>
  <c r="S13" i="2"/>
  <c r="M13" i="12"/>
  <c r="L16" i="13"/>
  <c r="AK30" i="2"/>
  <c r="BC30" i="2"/>
  <c r="R31" i="12"/>
  <c r="BB12" i="2"/>
  <c r="W12" i="13"/>
  <c r="T584" i="3"/>
  <c r="M18" i="14"/>
  <c r="S18" i="2"/>
  <c r="M18" i="12"/>
  <c r="AV15" i="2"/>
  <c r="R15" i="14"/>
  <c r="K15" i="14"/>
  <c r="J14" i="13"/>
  <c r="E12" i="13"/>
  <c r="K27" i="14"/>
  <c r="I32" i="12"/>
  <c r="L13" i="13"/>
  <c r="L13" i="14"/>
  <c r="L14" i="13"/>
  <c r="AB368" i="3"/>
  <c r="C11" i="12"/>
  <c r="J29" i="12"/>
  <c r="AR494" i="3"/>
  <c r="T100" i="3"/>
  <c r="BI26" i="2"/>
  <c r="S27" i="12"/>
  <c r="AW26" i="2"/>
  <c r="Q27" i="12"/>
  <c r="M26" i="14"/>
  <c r="AR526" i="3"/>
  <c r="AR588" i="3"/>
  <c r="AB262" i="3"/>
  <c r="T176" i="3"/>
  <c r="AJ24" i="3"/>
  <c r="T186" i="3"/>
  <c r="AB340" i="3"/>
  <c r="T114" i="3"/>
  <c r="AR516" i="3"/>
  <c r="AR260" i="3"/>
  <c r="AJ20" i="3"/>
  <c r="AB388" i="3"/>
  <c r="E31" i="14"/>
  <c r="J12" i="14"/>
  <c r="AR536" i="3"/>
  <c r="AJ428" i="3"/>
  <c r="AB258" i="3"/>
  <c r="AR116" i="3"/>
  <c r="T180" i="3"/>
  <c r="T40" i="3"/>
  <c r="AR370" i="3"/>
  <c r="T242" i="3"/>
  <c r="AR214" i="3"/>
  <c r="T378" i="3"/>
  <c r="AJ382" i="3"/>
  <c r="T498" i="3"/>
  <c r="AB200" i="3"/>
  <c r="AR538" i="3"/>
  <c r="AJ112" i="3"/>
  <c r="BI27" i="2"/>
  <c r="S28" i="12"/>
  <c r="M28" i="13"/>
  <c r="AE27" i="2"/>
  <c r="O28" i="12"/>
  <c r="AJ350" i="3"/>
  <c r="AK15" i="2"/>
  <c r="M15" i="13"/>
  <c r="AR344" i="3"/>
  <c r="AJ64" i="3"/>
  <c r="J17" i="12"/>
  <c r="K17" i="13"/>
  <c r="X17" i="2"/>
  <c r="S17" i="13"/>
  <c r="AB426" i="3"/>
  <c r="BB29" i="2"/>
  <c r="S29" i="14"/>
  <c r="R29" i="2"/>
  <c r="N29" i="14"/>
  <c r="AR62" i="3"/>
  <c r="AJ298" i="3"/>
  <c r="J16" i="12"/>
  <c r="AJ16" i="2"/>
  <c r="BH16" i="2"/>
  <c r="X16" i="13"/>
  <c r="C12" i="14"/>
  <c r="C17" i="13"/>
  <c r="AJ496" i="3"/>
  <c r="J27" i="13"/>
  <c r="T206" i="3"/>
  <c r="M11" i="13"/>
  <c r="AQ11" i="2"/>
  <c r="P11" i="12"/>
  <c r="AK11" i="2"/>
  <c r="C30" i="13"/>
  <c r="T362" i="3"/>
  <c r="AR32" i="3"/>
  <c r="AJ582" i="3"/>
  <c r="L12" i="12"/>
  <c r="AQ12" i="2"/>
  <c r="P12" i="12"/>
  <c r="T392" i="3"/>
  <c r="T254" i="3"/>
  <c r="AR316" i="3"/>
  <c r="AR430" i="3"/>
  <c r="T36" i="3"/>
  <c r="T196" i="3"/>
  <c r="AR256" i="3"/>
  <c r="AQ16" i="2"/>
  <c r="P16" i="12"/>
  <c r="BI16" i="2"/>
  <c r="S16" i="12"/>
  <c r="AW16" i="2"/>
  <c r="Q16" i="12"/>
  <c r="AJ80" i="3"/>
  <c r="AB178" i="3"/>
  <c r="AR324" i="3"/>
  <c r="AB320" i="3"/>
  <c r="AJ102" i="3"/>
  <c r="E17" i="13"/>
  <c r="K14" i="12"/>
  <c r="J16" i="14"/>
  <c r="AD14" i="2"/>
  <c r="T14" i="13"/>
  <c r="AJ14" i="2"/>
  <c r="X14" i="2"/>
  <c r="O14" i="14"/>
  <c r="AJ368" i="3"/>
  <c r="AP31" i="2"/>
  <c r="U32" i="13"/>
  <c r="K31" i="14"/>
  <c r="BH31" i="2"/>
  <c r="T31" i="14"/>
  <c r="L29" i="14"/>
  <c r="G11" i="13"/>
  <c r="T586" i="3"/>
  <c r="AJ118" i="3"/>
  <c r="AR12" i="3"/>
  <c r="T598" i="3"/>
  <c r="T78" i="3"/>
  <c r="AJ204" i="3"/>
  <c r="AB106" i="3"/>
  <c r="AJ280" i="3"/>
  <c r="AR278" i="3"/>
  <c r="AB424" i="3"/>
  <c r="AB416" i="3"/>
  <c r="T66" i="3"/>
  <c r="AJ48" i="3"/>
  <c r="AB44" i="3"/>
  <c r="AR300" i="3"/>
  <c r="AB408" i="3"/>
  <c r="AR172" i="3"/>
  <c r="AR592" i="3"/>
  <c r="D19" i="12"/>
  <c r="AJ26" i="2"/>
  <c r="AP26" i="2"/>
  <c r="Q26" i="14"/>
  <c r="AD26" i="2"/>
  <c r="T27" i="13"/>
  <c r="L28" i="13"/>
  <c r="I18" i="12"/>
  <c r="C14" i="13"/>
  <c r="AJ594" i="3"/>
  <c r="AJ27" i="2"/>
  <c r="BH27" i="2"/>
  <c r="X28" i="13"/>
  <c r="F13" i="14"/>
  <c r="E28" i="13"/>
  <c r="BH28" i="2"/>
  <c r="X29" i="13"/>
  <c r="AP28" i="2"/>
  <c r="U29" i="13"/>
  <c r="M30" i="13"/>
  <c r="J31" i="14"/>
  <c r="L31" i="14"/>
  <c r="E12" i="14"/>
  <c r="AJ520" i="3"/>
  <c r="L27" i="13"/>
  <c r="C20" i="12"/>
  <c r="T468" i="3"/>
  <c r="K30" i="12"/>
  <c r="X27" i="2"/>
  <c r="S28" i="13"/>
  <c r="AP27" i="2"/>
  <c r="U28" i="13"/>
  <c r="X28" i="2"/>
  <c r="S29" i="13"/>
  <c r="AV28" i="2"/>
  <c r="V29" i="13"/>
  <c r="K20" i="14"/>
  <c r="L27" i="12"/>
  <c r="S26" i="2"/>
  <c r="M27" i="12"/>
  <c r="AW27" i="2"/>
  <c r="Q28" i="12"/>
  <c r="S27" i="2"/>
  <c r="M28" i="12"/>
  <c r="M15" i="14"/>
  <c r="AQ15" i="2"/>
  <c r="P15" i="12"/>
  <c r="AV17" i="2"/>
  <c r="R17" i="14"/>
  <c r="AD17" i="2"/>
  <c r="P17" i="14"/>
  <c r="AD29" i="2"/>
  <c r="T30" i="13"/>
  <c r="AJ29" i="2"/>
  <c r="K16" i="13"/>
  <c r="BB16" i="2"/>
  <c r="W16" i="13"/>
  <c r="BC11" i="2"/>
  <c r="AK12" i="2"/>
  <c r="BC12" i="2"/>
  <c r="R12" i="12"/>
  <c r="Y16" i="2"/>
  <c r="N16" i="12"/>
  <c r="BC16" i="2"/>
  <c r="R16" i="12"/>
  <c r="K14" i="13"/>
  <c r="AV31" i="2"/>
  <c r="R31" i="14"/>
  <c r="BB31" i="2"/>
  <c r="W32" i="13"/>
  <c r="K27" i="13"/>
  <c r="J27" i="12"/>
  <c r="P40" i="10"/>
  <c r="K28" i="13"/>
  <c r="AV27" i="2"/>
  <c r="V28" i="13"/>
  <c r="AJ28" i="2"/>
  <c r="K28" i="14"/>
  <c r="K29" i="13"/>
  <c r="AD20" i="2"/>
  <c r="T20" i="13"/>
  <c r="AJ20" i="2"/>
  <c r="BB20" i="2"/>
  <c r="S20" i="14"/>
  <c r="R20" i="2"/>
  <c r="N20" i="14"/>
  <c r="K20" i="13"/>
  <c r="J20" i="12"/>
  <c r="X20" i="2"/>
  <c r="S20" i="13"/>
  <c r="AD27" i="2"/>
  <c r="P27" i="14"/>
  <c r="BB27" i="2"/>
  <c r="W28" i="13"/>
  <c r="BB28" i="2"/>
  <c r="W29" i="13"/>
  <c r="AP20" i="2"/>
  <c r="Q20" i="14"/>
  <c r="AB168" i="3"/>
  <c r="AR168" i="3"/>
  <c r="AJ168" i="3"/>
  <c r="T168" i="3"/>
  <c r="J20" i="13"/>
  <c r="BB11" i="2"/>
  <c r="W11" i="13"/>
  <c r="K11" i="14"/>
  <c r="AJ11" i="2"/>
  <c r="C30" i="12"/>
  <c r="T520" i="3"/>
  <c r="W24" i="10"/>
  <c r="V40" i="10"/>
  <c r="V39" i="10"/>
  <c r="G1566" i="1"/>
  <c r="F1567" i="1"/>
  <c r="F1054" i="1"/>
  <c r="G1053" i="1"/>
  <c r="F987" i="1"/>
  <c r="G986" i="1"/>
  <c r="X11" i="2"/>
  <c r="S11" i="13"/>
  <c r="R11" i="2"/>
  <c r="R11" i="13"/>
  <c r="AI39" i="10"/>
  <c r="AI40" i="10"/>
  <c r="Q29" i="14"/>
  <c r="Q11" i="12"/>
  <c r="W13" i="13"/>
  <c r="S13" i="14"/>
  <c r="R13" i="13"/>
  <c r="N13" i="14"/>
  <c r="V18" i="13"/>
  <c r="O18" i="14"/>
  <c r="S18" i="13"/>
  <c r="X14" i="13"/>
  <c r="T14" i="14"/>
  <c r="W19" i="13"/>
  <c r="V27" i="13"/>
  <c r="R26" i="14"/>
  <c r="O26" i="14"/>
  <c r="S27" i="13"/>
  <c r="Q40" i="10"/>
  <c r="Q39" i="10"/>
  <c r="O29" i="14"/>
  <c r="S30" i="13"/>
  <c r="U11" i="13"/>
  <c r="Q11" i="14"/>
  <c r="V11" i="13"/>
  <c r="M11" i="12"/>
  <c r="N14" i="14"/>
  <c r="R14" i="13"/>
  <c r="R32" i="13"/>
  <c r="N31" i="14"/>
  <c r="R11" i="12"/>
  <c r="T12" i="13"/>
  <c r="F793" i="1"/>
  <c r="G792" i="1"/>
  <c r="U31" i="13"/>
  <c r="Q30" i="14"/>
  <c r="T29" i="14"/>
  <c r="V16" i="13"/>
  <c r="N16" i="14"/>
  <c r="R16" i="13"/>
  <c r="T11" i="13"/>
  <c r="P11" i="14"/>
  <c r="V13" i="13"/>
  <c r="R13" i="14"/>
  <c r="Q13" i="14"/>
  <c r="X18" i="13"/>
  <c r="T18" i="14"/>
  <c r="W14" i="13"/>
  <c r="S14" i="14"/>
  <c r="U14" i="13"/>
  <c r="Q14" i="14"/>
  <c r="R14" i="14"/>
  <c r="V14" i="13"/>
  <c r="T32" i="13"/>
  <c r="P31" i="14"/>
  <c r="V31" i="13"/>
  <c r="R30" i="14"/>
  <c r="V30" i="13"/>
  <c r="R29" i="14"/>
  <c r="S16" i="13"/>
  <c r="P16" i="14"/>
  <c r="T16" i="13"/>
  <c r="T13" i="14"/>
  <c r="X13" i="13"/>
  <c r="R18" i="13"/>
  <c r="N18" i="14"/>
  <c r="H14" i="2"/>
  <c r="E14" i="12"/>
  <c r="F14" i="13"/>
  <c r="F14" i="14"/>
  <c r="G14" i="2"/>
  <c r="G18" i="3"/>
  <c r="V12" i="13"/>
  <c r="R12" i="14"/>
  <c r="G13" i="13"/>
  <c r="F13" i="12"/>
  <c r="G13" i="14"/>
  <c r="S15" i="14"/>
  <c r="T20" i="14"/>
  <c r="X20" i="13"/>
  <c r="R19" i="13"/>
  <c r="N19" i="14"/>
  <c r="W27" i="13"/>
  <c r="S26" i="14"/>
  <c r="G8" i="1"/>
  <c r="F9" i="1"/>
  <c r="F15" i="2"/>
  <c r="F20" i="3"/>
  <c r="H20" i="3"/>
  <c r="O12" i="14"/>
  <c r="S12" i="13"/>
  <c r="C39" i="10"/>
  <c r="C40" i="10"/>
  <c r="T15" i="13"/>
  <c r="O15" i="14"/>
  <c r="V20" i="13"/>
  <c r="R20" i="14"/>
  <c r="U19" i="13"/>
  <c r="Q19" i="14"/>
  <c r="T26" i="14"/>
  <c r="X27" i="13"/>
  <c r="F1229" i="1"/>
  <c r="G1228" i="1"/>
  <c r="F1682" i="1"/>
  <c r="G1681" i="1"/>
  <c r="H13" i="14"/>
  <c r="H13" i="13"/>
  <c r="G13" i="12"/>
  <c r="F8" i="8"/>
  <c r="G7" i="8"/>
  <c r="Q12" i="14"/>
  <c r="U12" i="13"/>
  <c r="F594" i="8"/>
  <c r="G593" i="8"/>
  <c r="X15" i="13"/>
  <c r="T15" i="14"/>
  <c r="W20" i="13"/>
  <c r="Q27" i="14"/>
  <c r="R27" i="14"/>
  <c r="S27" i="14"/>
  <c r="T27" i="14"/>
  <c r="W27" i="14"/>
  <c r="Q16" i="14"/>
  <c r="P13" i="14"/>
  <c r="T17" i="13"/>
  <c r="L20" i="13"/>
  <c r="A33" i="13"/>
  <c r="A32" i="14"/>
  <c r="A33" i="12"/>
  <c r="M32" i="2"/>
  <c r="L32" i="2"/>
  <c r="C32" i="2"/>
  <c r="E32" i="2"/>
  <c r="K32" i="2"/>
  <c r="J32" i="2"/>
  <c r="C20" i="14"/>
  <c r="C20" i="13"/>
  <c r="A22" i="2"/>
  <c r="A21" i="12"/>
  <c r="A21" i="13"/>
  <c r="A21" i="14"/>
  <c r="M21" i="2"/>
  <c r="C21" i="2"/>
  <c r="L21" i="2"/>
  <c r="J21" i="2"/>
  <c r="E21" i="2"/>
  <c r="K21" i="2"/>
  <c r="R19" i="14"/>
  <c r="N17" i="14"/>
  <c r="K20" i="12"/>
  <c r="S18" i="14"/>
  <c r="R20" i="13"/>
  <c r="P20" i="14"/>
  <c r="S12" i="14"/>
  <c r="O31" i="14"/>
  <c r="U15" i="13"/>
  <c r="T28" i="13"/>
  <c r="S31" i="13"/>
  <c r="P26" i="14"/>
  <c r="U17" i="13"/>
  <c r="R30" i="13"/>
  <c r="S30" i="14"/>
  <c r="O19" i="14"/>
  <c r="G12" i="12"/>
  <c r="P19" i="14"/>
  <c r="R12" i="13"/>
  <c r="X31" i="13"/>
  <c r="O11" i="14"/>
  <c r="S11" i="14"/>
  <c r="W11" i="14"/>
  <c r="T17" i="14"/>
  <c r="T12" i="14"/>
  <c r="X32" i="13"/>
  <c r="V15" i="13"/>
  <c r="U20" i="13"/>
  <c r="N30" i="14"/>
  <c r="Q18" i="14"/>
  <c r="H12" i="14"/>
  <c r="AB5" i="3"/>
  <c r="AB6" i="3"/>
  <c r="AB7" i="3"/>
  <c r="P30" i="14"/>
  <c r="W30" i="14"/>
  <c r="Q31" i="14"/>
  <c r="G11" i="12"/>
  <c r="H11" i="14"/>
  <c r="T19" i="14"/>
  <c r="W19" i="14"/>
  <c r="N26" i="14"/>
  <c r="P18" i="14"/>
  <c r="W17" i="13"/>
  <c r="R15" i="13"/>
  <c r="AB15" i="13"/>
  <c r="X11" i="13"/>
  <c r="S13" i="13"/>
  <c r="V17" i="13"/>
  <c r="AB17" i="13"/>
  <c r="V32" i="13"/>
  <c r="P29" i="14"/>
  <c r="S31" i="14"/>
  <c r="T16" i="14"/>
  <c r="U27" i="13"/>
  <c r="AB27" i="13"/>
  <c r="S14" i="13"/>
  <c r="W30" i="13"/>
  <c r="O20" i="14"/>
  <c r="W20" i="14"/>
  <c r="AB29" i="13"/>
  <c r="AR5" i="3"/>
  <c r="Q6" i="13"/>
  <c r="AJ5" i="3"/>
  <c r="AJ6" i="3"/>
  <c r="AJ7" i="3"/>
  <c r="T5" i="3"/>
  <c r="T6" i="3"/>
  <c r="T7" i="3"/>
  <c r="P14" i="14"/>
  <c r="S16" i="14"/>
  <c r="O17" i="14"/>
  <c r="W17" i="14"/>
  <c r="F988" i="1"/>
  <c r="G987" i="1"/>
  <c r="G1567" i="1"/>
  <c r="F1568" i="1"/>
  <c r="W39" i="10"/>
  <c r="W40" i="10"/>
  <c r="F1055" i="1"/>
  <c r="G1054" i="1"/>
  <c r="W12" i="14"/>
  <c r="AB28" i="13"/>
  <c r="W15" i="14"/>
  <c r="W29" i="14"/>
  <c r="AB11" i="13"/>
  <c r="AB16" i="13"/>
  <c r="AB31" i="13"/>
  <c r="F9" i="8"/>
  <c r="G8" i="8"/>
  <c r="F1230" i="1"/>
  <c r="G1229" i="1"/>
  <c r="E15" i="12"/>
  <c r="F15" i="14"/>
  <c r="H15" i="2"/>
  <c r="F15" i="13"/>
  <c r="W13" i="14"/>
  <c r="AB12" i="13"/>
  <c r="AB19" i="13"/>
  <c r="AB32" i="13"/>
  <c r="W14" i="14"/>
  <c r="AB13" i="13"/>
  <c r="F1683" i="1"/>
  <c r="G1682" i="1"/>
  <c r="G20" i="3"/>
  <c r="G15" i="2"/>
  <c r="G14" i="13"/>
  <c r="G14" i="14"/>
  <c r="F14" i="12"/>
  <c r="G14" i="12"/>
  <c r="H14" i="13"/>
  <c r="H14" i="14"/>
  <c r="F794" i="1"/>
  <c r="G793" i="1"/>
  <c r="AB20" i="13"/>
  <c r="AB18" i="13"/>
  <c r="G594" i="8"/>
  <c r="F595" i="8"/>
  <c r="G9" i="1"/>
  <c r="F10" i="1"/>
  <c r="F22" i="3"/>
  <c r="H22" i="3"/>
  <c r="F16" i="2"/>
  <c r="AB14" i="13"/>
  <c r="W18" i="14"/>
  <c r="W26" i="14"/>
  <c r="J21" i="13"/>
  <c r="J21" i="14"/>
  <c r="I21" i="12"/>
  <c r="E33" i="13"/>
  <c r="E32" i="14"/>
  <c r="D33" i="12"/>
  <c r="E21" i="14"/>
  <c r="E21" i="13"/>
  <c r="D21" i="12"/>
  <c r="BC21" i="2"/>
  <c r="R21" i="12"/>
  <c r="M21" i="14"/>
  <c r="BI21" i="2"/>
  <c r="S21" i="12"/>
  <c r="L21" i="12"/>
  <c r="Y21" i="2"/>
  <c r="N21" i="12"/>
  <c r="AK21" i="2"/>
  <c r="AW21" i="2"/>
  <c r="Q21" i="12"/>
  <c r="AE21" i="2"/>
  <c r="O21" i="12"/>
  <c r="M21" i="13"/>
  <c r="AQ21" i="2"/>
  <c r="P21" i="12"/>
  <c r="S21" i="2"/>
  <c r="M21" i="12"/>
  <c r="A23" i="2"/>
  <c r="A22" i="13"/>
  <c r="A22" i="14"/>
  <c r="A22" i="12"/>
  <c r="M22" i="2"/>
  <c r="E22" i="2"/>
  <c r="L22" i="2"/>
  <c r="C22" i="2"/>
  <c r="J22" i="2"/>
  <c r="K22" i="2"/>
  <c r="AD32" i="2"/>
  <c r="AP32" i="2"/>
  <c r="BH32" i="2"/>
  <c r="R32" i="2"/>
  <c r="K32" i="14"/>
  <c r="AJ32" i="2"/>
  <c r="J33" i="12"/>
  <c r="X32" i="2"/>
  <c r="AV32" i="2"/>
  <c r="BB32" i="2"/>
  <c r="K33" i="13"/>
  <c r="Y32" i="2"/>
  <c r="N33" i="12"/>
  <c r="AK32" i="2"/>
  <c r="L33" i="12"/>
  <c r="M32" i="14"/>
  <c r="AQ32" i="2"/>
  <c r="P33" i="12"/>
  <c r="M33" i="13"/>
  <c r="AE32" i="2"/>
  <c r="O33" i="12"/>
  <c r="AW32" i="2"/>
  <c r="Q33" i="12"/>
  <c r="BC32" i="2"/>
  <c r="R33" i="12"/>
  <c r="S32" i="2"/>
  <c r="M33" i="12"/>
  <c r="A34" i="13"/>
  <c r="A33" i="14"/>
  <c r="A34" i="12"/>
  <c r="M33" i="2"/>
  <c r="K33" i="2"/>
  <c r="J33" i="2"/>
  <c r="C33" i="2"/>
  <c r="E33" i="2"/>
  <c r="L33" i="2"/>
  <c r="R21" i="2"/>
  <c r="AJ21" i="2"/>
  <c r="K21" i="13"/>
  <c r="BH21" i="2"/>
  <c r="AD21" i="2"/>
  <c r="X21" i="2"/>
  <c r="K21" i="14"/>
  <c r="AV21" i="2"/>
  <c r="BB21" i="2"/>
  <c r="J21" i="12"/>
  <c r="AP21" i="2"/>
  <c r="C21" i="14"/>
  <c r="C21" i="13"/>
  <c r="C21" i="12"/>
  <c r="I33" i="12"/>
  <c r="J33" i="13"/>
  <c r="J32" i="14"/>
  <c r="L33" i="13"/>
  <c r="L32" i="14"/>
  <c r="K33" i="12"/>
  <c r="L21" i="14"/>
  <c r="L21" i="13"/>
  <c r="K21" i="12"/>
  <c r="C32" i="14"/>
  <c r="C33" i="13"/>
  <c r="C33" i="12"/>
  <c r="W31" i="14"/>
  <c r="AB30" i="13"/>
  <c r="O6" i="13"/>
  <c r="W16" i="14"/>
  <c r="P6" i="13"/>
  <c r="AR6" i="3"/>
  <c r="AR7" i="3"/>
  <c r="N6" i="13"/>
  <c r="G1568" i="1"/>
  <c r="F1569" i="1"/>
  <c r="F989" i="1"/>
  <c r="G988" i="1"/>
  <c r="F1056" i="1"/>
  <c r="G1055" i="1"/>
  <c r="AB9" i="3"/>
  <c r="F11" i="1"/>
  <c r="G10" i="1"/>
  <c r="F10" i="8"/>
  <c r="G9" i="8"/>
  <c r="T9" i="3"/>
  <c r="AJ9" i="3"/>
  <c r="F16" i="14"/>
  <c r="F16" i="13"/>
  <c r="E16" i="12"/>
  <c r="H16" i="2"/>
  <c r="F596" i="8"/>
  <c r="G595" i="8"/>
  <c r="F795" i="1"/>
  <c r="G794" i="1"/>
  <c r="G1683" i="1"/>
  <c r="F1684" i="1"/>
  <c r="G22" i="3"/>
  <c r="G16" i="2"/>
  <c r="F15" i="12"/>
  <c r="G15" i="13"/>
  <c r="G15" i="14"/>
  <c r="H15" i="13"/>
  <c r="H15" i="14"/>
  <c r="G15" i="12"/>
  <c r="F1231" i="1"/>
  <c r="G1230" i="1"/>
  <c r="C34" i="13"/>
  <c r="C33" i="14"/>
  <c r="C34" i="12"/>
  <c r="P32" i="14"/>
  <c r="T33" i="13"/>
  <c r="T21" i="14"/>
  <c r="X21" i="13"/>
  <c r="L34" i="13"/>
  <c r="K34" i="12"/>
  <c r="L33" i="14"/>
  <c r="AP33" i="2"/>
  <c r="AV33" i="2"/>
  <c r="BB33" i="2"/>
  <c r="K34" i="13"/>
  <c r="K33" i="14"/>
  <c r="R33" i="2"/>
  <c r="AD33" i="2"/>
  <c r="AJ33" i="2"/>
  <c r="X33" i="2"/>
  <c r="BH33" i="2"/>
  <c r="J34" i="12"/>
  <c r="T32" i="14"/>
  <c r="X33" i="13"/>
  <c r="J22" i="13"/>
  <c r="I22" i="12"/>
  <c r="J22" i="14"/>
  <c r="S22" i="2"/>
  <c r="M22" i="12"/>
  <c r="BI22" i="2"/>
  <c r="S22" i="12"/>
  <c r="M22" i="14"/>
  <c r="Y22" i="2"/>
  <c r="N22" i="12"/>
  <c r="M22" i="13"/>
  <c r="BC22" i="2"/>
  <c r="R22" i="12"/>
  <c r="AQ22" i="2"/>
  <c r="P22" i="12"/>
  <c r="AE22" i="2"/>
  <c r="O22" i="12"/>
  <c r="AW22" i="2"/>
  <c r="Q22" i="12"/>
  <c r="L22" i="12"/>
  <c r="AK22" i="2"/>
  <c r="A24" i="2"/>
  <c r="A23" i="12"/>
  <c r="A23" i="13"/>
  <c r="A23" i="14"/>
  <c r="C23" i="2"/>
  <c r="E23" i="2"/>
  <c r="M23" i="2"/>
  <c r="J23" i="2"/>
  <c r="K23" i="2"/>
  <c r="L23" i="2"/>
  <c r="L22" i="13"/>
  <c r="K22" i="12"/>
  <c r="L22" i="14"/>
  <c r="R21" i="14"/>
  <c r="V21" i="13"/>
  <c r="W21" i="13"/>
  <c r="S21" i="14"/>
  <c r="T21" i="13"/>
  <c r="P21" i="14"/>
  <c r="N21" i="14"/>
  <c r="R21" i="13"/>
  <c r="I34" i="12"/>
  <c r="J34" i="13"/>
  <c r="J33" i="14"/>
  <c r="O32" i="14"/>
  <c r="S33" i="13"/>
  <c r="N32" i="14"/>
  <c r="R33" i="13"/>
  <c r="J22" i="12"/>
  <c r="AD22" i="2"/>
  <c r="R22" i="2"/>
  <c r="BH22" i="2"/>
  <c r="X22" i="2"/>
  <c r="AJ22" i="2"/>
  <c r="AV22" i="2"/>
  <c r="BB22" i="2"/>
  <c r="K22" i="13"/>
  <c r="K22" i="14"/>
  <c r="AP22" i="2"/>
  <c r="E22" i="14"/>
  <c r="D22" i="12"/>
  <c r="E22" i="13"/>
  <c r="S21" i="13"/>
  <c r="O21" i="14"/>
  <c r="V33" i="13"/>
  <c r="R32" i="14"/>
  <c r="Q21" i="14"/>
  <c r="U21" i="13"/>
  <c r="E33" i="14"/>
  <c r="E34" i="13"/>
  <c r="D34" i="12"/>
  <c r="AQ33" i="2"/>
  <c r="P34" i="12"/>
  <c r="M34" i="13"/>
  <c r="BI33" i="2"/>
  <c r="S34" i="12"/>
  <c r="L34" i="12"/>
  <c r="AW33" i="2"/>
  <c r="Q34" i="12"/>
  <c r="S33" i="2"/>
  <c r="M34" i="12"/>
  <c r="AK33" i="2"/>
  <c r="Y33" i="2"/>
  <c r="N34" i="12"/>
  <c r="BC33" i="2"/>
  <c r="R34" i="12"/>
  <c r="AE33" i="2"/>
  <c r="O34" i="12"/>
  <c r="M33" i="14"/>
  <c r="A35" i="12"/>
  <c r="A34" i="14"/>
  <c r="A35" i="13"/>
  <c r="M34" i="2"/>
  <c r="E34" i="2"/>
  <c r="J34" i="2"/>
  <c r="K34" i="2"/>
  <c r="L34" i="2"/>
  <c r="C34" i="2"/>
  <c r="S32" i="14"/>
  <c r="W33" i="13"/>
  <c r="Q32" i="14"/>
  <c r="U33" i="13"/>
  <c r="C22" i="12"/>
  <c r="C22" i="14"/>
  <c r="C22" i="13"/>
  <c r="AR9" i="3"/>
  <c r="F1570" i="1"/>
  <c r="G1569" i="1"/>
  <c r="G1056" i="1"/>
  <c r="F1057" i="1"/>
  <c r="F990" i="1"/>
  <c r="G989" i="1"/>
  <c r="F1685" i="1"/>
  <c r="G1684" i="1"/>
  <c r="F16" i="12"/>
  <c r="G16" i="13"/>
  <c r="G16" i="14"/>
  <c r="F796" i="1"/>
  <c r="G795" i="1"/>
  <c r="F11" i="8"/>
  <c r="G10" i="8"/>
  <c r="G11" i="1"/>
  <c r="F12" i="1"/>
  <c r="F24" i="3"/>
  <c r="H24" i="3"/>
  <c r="F17" i="2"/>
  <c r="H16" i="14"/>
  <c r="H16" i="13"/>
  <c r="G16" i="12"/>
  <c r="F1232" i="1"/>
  <c r="G1231" i="1"/>
  <c r="G596" i="8"/>
  <c r="F597" i="8"/>
  <c r="E34" i="14"/>
  <c r="E35" i="13"/>
  <c r="D35" i="12"/>
  <c r="W22" i="13"/>
  <c r="S22" i="14"/>
  <c r="T22" i="14"/>
  <c r="X22" i="13"/>
  <c r="J23" i="14"/>
  <c r="I23" i="12"/>
  <c r="J23" i="13"/>
  <c r="P33" i="14"/>
  <c r="T34" i="13"/>
  <c r="S33" i="14"/>
  <c r="W34" i="13"/>
  <c r="I35" i="12"/>
  <c r="J35" i="13"/>
  <c r="J34" i="14"/>
  <c r="O22" i="14"/>
  <c r="S22" i="13"/>
  <c r="K23" i="14"/>
  <c r="AP23" i="2"/>
  <c r="U23" i="13"/>
  <c r="AD23" i="2"/>
  <c r="T23" i="13"/>
  <c r="K23" i="13"/>
  <c r="AV23" i="2"/>
  <c r="V23" i="13"/>
  <c r="R23" i="2"/>
  <c r="J23" i="12"/>
  <c r="AJ23" i="2"/>
  <c r="X23" i="2"/>
  <c r="BB23" i="2"/>
  <c r="W23" i="13"/>
  <c r="BH23" i="2"/>
  <c r="X23" i="13"/>
  <c r="C23" i="13"/>
  <c r="C23" i="12"/>
  <c r="C23" i="14"/>
  <c r="A25" i="2"/>
  <c r="A24" i="13"/>
  <c r="A24" i="14"/>
  <c r="A24" i="12"/>
  <c r="J24" i="2"/>
  <c r="K24" i="2"/>
  <c r="E24" i="2"/>
  <c r="C24" i="2"/>
  <c r="L24" i="2"/>
  <c r="M24" i="2"/>
  <c r="AB33" i="13"/>
  <c r="AB21" i="13"/>
  <c r="W21" i="14"/>
  <c r="AV34" i="2"/>
  <c r="BB34" i="2"/>
  <c r="AD34" i="2"/>
  <c r="K34" i="14"/>
  <c r="AJ34" i="2"/>
  <c r="AP34" i="2"/>
  <c r="X34" i="2"/>
  <c r="BH34" i="2"/>
  <c r="K35" i="13"/>
  <c r="J35" i="12"/>
  <c r="R34" i="2"/>
  <c r="P22" i="14"/>
  <c r="T22" i="13"/>
  <c r="L23" i="13"/>
  <c r="L23" i="14"/>
  <c r="K23" i="12"/>
  <c r="D23" i="12"/>
  <c r="E23" i="13"/>
  <c r="E23" i="14"/>
  <c r="O33" i="14"/>
  <c r="S34" i="13"/>
  <c r="U34" i="13"/>
  <c r="Q33" i="14"/>
  <c r="W32" i="14"/>
  <c r="C34" i="14"/>
  <c r="C35" i="12"/>
  <c r="C35" i="13"/>
  <c r="L34" i="14"/>
  <c r="L35" i="13"/>
  <c r="K35" i="12"/>
  <c r="AE34" i="2"/>
  <c r="O35" i="12"/>
  <c r="M35" i="13"/>
  <c r="AQ34" i="2"/>
  <c r="P35" i="12"/>
  <c r="BI34" i="2"/>
  <c r="S35" i="12"/>
  <c r="S34" i="2"/>
  <c r="M35" i="12"/>
  <c r="AK34" i="2"/>
  <c r="BC34" i="2"/>
  <c r="R35" i="12"/>
  <c r="Y34" i="2"/>
  <c r="N35" i="12"/>
  <c r="AW34" i="2"/>
  <c r="Q35" i="12"/>
  <c r="L35" i="12"/>
  <c r="M34" i="14"/>
  <c r="A36" i="13"/>
  <c r="A35" i="14"/>
  <c r="A36" i="12"/>
  <c r="K35" i="2"/>
  <c r="M35" i="2"/>
  <c r="E35" i="2"/>
  <c r="L35" i="2"/>
  <c r="J35" i="2"/>
  <c r="C35" i="2"/>
  <c r="U22" i="13"/>
  <c r="Q22" i="14"/>
  <c r="V22" i="13"/>
  <c r="R22" i="14"/>
  <c r="N22" i="14"/>
  <c r="R22" i="13"/>
  <c r="M23" i="14"/>
  <c r="AK23" i="2"/>
  <c r="BC23" i="2"/>
  <c r="R23" i="12"/>
  <c r="BI23" i="2"/>
  <c r="S23" i="12"/>
  <c r="M23" i="13"/>
  <c r="AQ23" i="2"/>
  <c r="P23" i="12"/>
  <c r="Y23" i="2"/>
  <c r="N23" i="12"/>
  <c r="AE23" i="2"/>
  <c r="O23" i="12"/>
  <c r="AW23" i="2"/>
  <c r="Q23" i="12"/>
  <c r="S23" i="2"/>
  <c r="M23" i="12"/>
  <c r="L23" i="12"/>
  <c r="X34" i="13"/>
  <c r="T33" i="14"/>
  <c r="R34" i="13"/>
  <c r="N33" i="14"/>
  <c r="V34" i="13"/>
  <c r="R33" i="14"/>
  <c r="G990" i="1"/>
  <c r="F991" i="1"/>
  <c r="G1570" i="1"/>
  <c r="F1571" i="1"/>
  <c r="G1057" i="1"/>
  <c r="F1058" i="1"/>
  <c r="G597" i="8"/>
  <c r="F598" i="8"/>
  <c r="G17" i="2"/>
  <c r="G24" i="3"/>
  <c r="G1685" i="1"/>
  <c r="F1686" i="1"/>
  <c r="F13" i="1"/>
  <c r="G12" i="1"/>
  <c r="F1233" i="1"/>
  <c r="G1232" i="1"/>
  <c r="G11" i="8"/>
  <c r="F12" i="8"/>
  <c r="E17" i="12"/>
  <c r="F17" i="14"/>
  <c r="F17" i="13"/>
  <c r="H17" i="2"/>
  <c r="F797" i="1"/>
  <c r="G796" i="1"/>
  <c r="Y35" i="2"/>
  <c r="N36" i="12"/>
  <c r="M35" i="14"/>
  <c r="M36" i="13"/>
  <c r="AW35" i="2"/>
  <c r="Q36" i="12"/>
  <c r="AE35" i="2"/>
  <c r="O36" i="12"/>
  <c r="BC35" i="2"/>
  <c r="R36" i="12"/>
  <c r="L36" i="12"/>
  <c r="BI35" i="2"/>
  <c r="S36" i="12"/>
  <c r="AK35" i="2"/>
  <c r="S35" i="2"/>
  <c r="M36" i="12"/>
  <c r="AQ35" i="2"/>
  <c r="P36" i="12"/>
  <c r="R35" i="13"/>
  <c r="N34" i="14"/>
  <c r="O34" i="14"/>
  <c r="S35" i="13"/>
  <c r="T35" i="13"/>
  <c r="P34" i="14"/>
  <c r="C24" i="13"/>
  <c r="C24" i="14"/>
  <c r="C24" i="12"/>
  <c r="N23" i="14"/>
  <c r="R23" i="13"/>
  <c r="D36" i="12"/>
  <c r="E35" i="14"/>
  <c r="E36" i="13"/>
  <c r="T34" i="14"/>
  <c r="X35" i="13"/>
  <c r="K24" i="12"/>
  <c r="L24" i="13"/>
  <c r="L24" i="14"/>
  <c r="I24" i="12"/>
  <c r="J24" i="13"/>
  <c r="J24" i="14"/>
  <c r="A25" i="14"/>
  <c r="A25" i="13"/>
  <c r="A25" i="12"/>
  <c r="L25" i="2"/>
  <c r="J25" i="2"/>
  <c r="E25" i="2"/>
  <c r="M25" i="2"/>
  <c r="C25" i="2"/>
  <c r="K25" i="2"/>
  <c r="W33" i="14"/>
  <c r="W22" i="14"/>
  <c r="C36" i="13"/>
  <c r="C35" i="14"/>
  <c r="C36" i="12"/>
  <c r="L36" i="13"/>
  <c r="K36" i="12"/>
  <c r="L35" i="14"/>
  <c r="V35" i="13"/>
  <c r="R34" i="14"/>
  <c r="L24" i="12"/>
  <c r="M24" i="13"/>
  <c r="S24" i="2"/>
  <c r="M24" i="12"/>
  <c r="AK24" i="2"/>
  <c r="BC24" i="2"/>
  <c r="R24" i="12"/>
  <c r="M24" i="14"/>
  <c r="AE24" i="2"/>
  <c r="O24" i="12"/>
  <c r="AQ24" i="2"/>
  <c r="P24" i="12"/>
  <c r="Y24" i="2"/>
  <c r="N24" i="12"/>
  <c r="AW24" i="2"/>
  <c r="Q24" i="12"/>
  <c r="BI24" i="2"/>
  <c r="S24" i="12"/>
  <c r="J24" i="12"/>
  <c r="BB24" i="2"/>
  <c r="K24" i="13"/>
  <c r="AP24" i="2"/>
  <c r="X24" i="2"/>
  <c r="AJ24" i="2"/>
  <c r="K24" i="14"/>
  <c r="AV24" i="2"/>
  <c r="AD24" i="2"/>
  <c r="BH24" i="2"/>
  <c r="R24" i="2"/>
  <c r="AB22" i="13"/>
  <c r="J36" i="13"/>
  <c r="J35" i="14"/>
  <c r="I36" i="12"/>
  <c r="R35" i="2"/>
  <c r="AD35" i="2"/>
  <c r="X35" i="2"/>
  <c r="AJ35" i="2"/>
  <c r="J36" i="12"/>
  <c r="K35" i="14"/>
  <c r="BB35" i="2"/>
  <c r="K36" i="13"/>
  <c r="AP35" i="2"/>
  <c r="AV35" i="2"/>
  <c r="BH35" i="2"/>
  <c r="A37" i="13"/>
  <c r="A36" i="14"/>
  <c r="A37" i="12"/>
  <c r="M36" i="2"/>
  <c r="J36" i="2"/>
  <c r="K36" i="2"/>
  <c r="E36" i="2"/>
  <c r="L36" i="2"/>
  <c r="C36" i="2"/>
  <c r="Q34" i="14"/>
  <c r="U35" i="13"/>
  <c r="W35" i="13"/>
  <c r="S34" i="14"/>
  <c r="E24" i="13"/>
  <c r="E24" i="14"/>
  <c r="D24" i="12"/>
  <c r="S23" i="13"/>
  <c r="O23" i="14"/>
  <c r="AB34" i="13"/>
  <c r="G1058" i="1"/>
  <c r="F1059" i="1"/>
  <c r="G991" i="1"/>
  <c r="F992" i="1"/>
  <c r="G1571" i="1"/>
  <c r="F1572" i="1"/>
  <c r="F798" i="1"/>
  <c r="G797" i="1"/>
  <c r="G1233" i="1"/>
  <c r="F1234" i="1"/>
  <c r="G13" i="1"/>
  <c r="F14" i="1"/>
  <c r="F18" i="2"/>
  <c r="F26" i="3"/>
  <c r="H26" i="3"/>
  <c r="G17" i="12"/>
  <c r="H17" i="13"/>
  <c r="H17" i="14"/>
  <c r="F1687" i="1"/>
  <c r="G1686" i="1"/>
  <c r="G598" i="8"/>
  <c r="F599" i="8"/>
  <c r="G17" i="13"/>
  <c r="G17" i="14"/>
  <c r="F17" i="12"/>
  <c r="G12" i="8"/>
  <c r="F13" i="8"/>
  <c r="A38" i="13"/>
  <c r="A37" i="14"/>
  <c r="A38" i="12"/>
  <c r="M37" i="2"/>
  <c r="C37" i="2"/>
  <c r="J37" i="2"/>
  <c r="K37" i="2"/>
  <c r="E37" i="2"/>
  <c r="L37" i="2"/>
  <c r="V24" i="13"/>
  <c r="R24" i="14"/>
  <c r="U24" i="13"/>
  <c r="Q24" i="14"/>
  <c r="AP36" i="2"/>
  <c r="K36" i="14"/>
  <c r="J37" i="12"/>
  <c r="K37" i="13"/>
  <c r="AV36" i="2"/>
  <c r="BB36" i="2"/>
  <c r="R36" i="2"/>
  <c r="AD36" i="2"/>
  <c r="BH36" i="2"/>
  <c r="AJ36" i="2"/>
  <c r="X36" i="2"/>
  <c r="V36" i="13"/>
  <c r="R35" i="14"/>
  <c r="P35" i="14"/>
  <c r="T36" i="13"/>
  <c r="T24" i="14"/>
  <c r="X24" i="13"/>
  <c r="W24" i="13"/>
  <c r="S24" i="14"/>
  <c r="C25" i="13"/>
  <c r="C25" i="14"/>
  <c r="C25" i="12"/>
  <c r="K25" i="12"/>
  <c r="L25" i="14"/>
  <c r="L25" i="13"/>
  <c r="W23" i="14"/>
  <c r="W34" i="14"/>
  <c r="M37" i="13"/>
  <c r="AQ36" i="2"/>
  <c r="P37" i="12"/>
  <c r="S36" i="2"/>
  <c r="M37" i="12"/>
  <c r="AK36" i="2"/>
  <c r="BI36" i="2"/>
  <c r="S37" i="12"/>
  <c r="M36" i="14"/>
  <c r="BC36" i="2"/>
  <c r="R37" i="12"/>
  <c r="L37" i="12"/>
  <c r="Y36" i="2"/>
  <c r="N37" i="12"/>
  <c r="AE36" i="2"/>
  <c r="O37" i="12"/>
  <c r="AW36" i="2"/>
  <c r="Q37" i="12"/>
  <c r="E25" i="14"/>
  <c r="D25" i="12"/>
  <c r="E25" i="13"/>
  <c r="D37" i="12"/>
  <c r="E36" i="14"/>
  <c r="E37" i="13"/>
  <c r="X36" i="13"/>
  <c r="T35" i="14"/>
  <c r="W36" i="13"/>
  <c r="S35" i="14"/>
  <c r="S36" i="13"/>
  <c r="O35" i="14"/>
  <c r="R24" i="13"/>
  <c r="N24" i="14"/>
  <c r="O24" i="14"/>
  <c r="P24" i="14"/>
  <c r="W24" i="14"/>
  <c r="X25" i="2"/>
  <c r="S25" i="13"/>
  <c r="R25" i="2"/>
  <c r="R25" i="13"/>
  <c r="AD25" i="2"/>
  <c r="T25" i="13"/>
  <c r="AJ25" i="2"/>
  <c r="AV25" i="2"/>
  <c r="V25" i="13"/>
  <c r="BB25" i="2"/>
  <c r="W25" i="13"/>
  <c r="AP25" i="2"/>
  <c r="U25" i="13"/>
  <c r="BH25" i="2"/>
  <c r="X25" i="13"/>
  <c r="K25" i="13"/>
  <c r="J25" i="12"/>
  <c r="K25" i="14"/>
  <c r="J25" i="14"/>
  <c r="J25" i="13"/>
  <c r="I25" i="12"/>
  <c r="AB23" i="13"/>
  <c r="L36" i="14"/>
  <c r="L37" i="13"/>
  <c r="K37" i="12"/>
  <c r="C37" i="13"/>
  <c r="C37" i="12"/>
  <c r="C36" i="14"/>
  <c r="J36" i="14"/>
  <c r="I37" i="12"/>
  <c r="J37" i="13"/>
  <c r="U36" i="13"/>
  <c r="Q35" i="14"/>
  <c r="R36" i="13"/>
  <c r="AB36" i="13"/>
  <c r="N35" i="14"/>
  <c r="T24" i="13"/>
  <c r="S24" i="13"/>
  <c r="AQ25" i="2"/>
  <c r="P25" i="12"/>
  <c r="AE25" i="2"/>
  <c r="BC25" i="2"/>
  <c r="BI25" i="2"/>
  <c r="S25" i="12"/>
  <c r="M25" i="13"/>
  <c r="Y25" i="2"/>
  <c r="N25" i="12"/>
  <c r="AW25" i="2"/>
  <c r="S25" i="2"/>
  <c r="M25" i="12"/>
  <c r="L25" i="12"/>
  <c r="AK25" i="2"/>
  <c r="M25" i="14"/>
  <c r="AB35" i="13"/>
  <c r="F1060" i="1"/>
  <c r="G1059" i="1"/>
  <c r="F1573" i="1"/>
  <c r="G1572" i="1"/>
  <c r="G992" i="1"/>
  <c r="F993" i="1"/>
  <c r="H18" i="2"/>
  <c r="F18" i="13"/>
  <c r="F18" i="14"/>
  <c r="E18" i="12"/>
  <c r="F799" i="1"/>
  <c r="G798" i="1"/>
  <c r="F14" i="8"/>
  <c r="G13" i="8"/>
  <c r="F1688" i="1"/>
  <c r="G1687" i="1"/>
  <c r="F1235" i="1"/>
  <c r="G1234" i="1"/>
  <c r="G26" i="3"/>
  <c r="G18" i="2"/>
  <c r="F600" i="8"/>
  <c r="G599" i="8"/>
  <c r="G14" i="1"/>
  <c r="F15" i="1"/>
  <c r="F28" i="3"/>
  <c r="H28" i="3"/>
  <c r="F19" i="2"/>
  <c r="O25" i="12"/>
  <c r="O36" i="14"/>
  <c r="S37" i="13"/>
  <c r="N36" i="14"/>
  <c r="R37" i="13"/>
  <c r="E38" i="13"/>
  <c r="D38" i="12"/>
  <c r="E37" i="14"/>
  <c r="M38" i="13"/>
  <c r="Y37" i="2"/>
  <c r="N38" i="12"/>
  <c r="M37" i="14"/>
  <c r="L38" i="12"/>
  <c r="S37" i="2"/>
  <c r="A39" i="13"/>
  <c r="A39" i="12"/>
  <c r="A38" i="14"/>
  <c r="J38" i="2"/>
  <c r="E38" i="2"/>
  <c r="L38" i="2"/>
  <c r="C38" i="2"/>
  <c r="M38" i="2"/>
  <c r="K38" i="2"/>
  <c r="AB24" i="13"/>
  <c r="Q25" i="12"/>
  <c r="R25" i="12"/>
  <c r="C37" i="14"/>
  <c r="C38" i="12"/>
  <c r="C38" i="13"/>
  <c r="X37" i="13"/>
  <c r="T36" i="14"/>
  <c r="R36" i="14"/>
  <c r="V37" i="13"/>
  <c r="U37" i="13"/>
  <c r="Q36" i="14"/>
  <c r="J37" i="14"/>
  <c r="I38" i="12"/>
  <c r="J38" i="13"/>
  <c r="W35" i="14"/>
  <c r="P36" i="14"/>
  <c r="T37" i="13"/>
  <c r="L38" i="13"/>
  <c r="K38" i="12"/>
  <c r="L37" i="14"/>
  <c r="W37" i="13"/>
  <c r="S36" i="14"/>
  <c r="AV37" i="2"/>
  <c r="R37" i="2"/>
  <c r="K38" i="13"/>
  <c r="X37" i="2"/>
  <c r="BB37" i="2"/>
  <c r="J38" i="12"/>
  <c r="AJ37" i="2"/>
  <c r="BH37" i="2"/>
  <c r="AP37" i="2"/>
  <c r="AD37" i="2"/>
  <c r="K37" i="14"/>
  <c r="AB25" i="13"/>
  <c r="F994" i="1"/>
  <c r="G993" i="1"/>
  <c r="G1573" i="1"/>
  <c r="F1574" i="1"/>
  <c r="F1061" i="1"/>
  <c r="G1060" i="1"/>
  <c r="E19" i="12"/>
  <c r="F19" i="14"/>
  <c r="F19" i="13"/>
  <c r="H19" i="2"/>
  <c r="G19" i="2"/>
  <c r="G28" i="3"/>
  <c r="F601" i="8"/>
  <c r="G600" i="8"/>
  <c r="F1236" i="1"/>
  <c r="G1235" i="1"/>
  <c r="F15" i="8"/>
  <c r="G14" i="8"/>
  <c r="G799" i="1"/>
  <c r="F800" i="1"/>
  <c r="H18" i="13"/>
  <c r="H18" i="14"/>
  <c r="G18" i="12"/>
  <c r="F16" i="1"/>
  <c r="G15" i="1"/>
  <c r="F30" i="3"/>
  <c r="H30" i="3"/>
  <c r="F20" i="2"/>
  <c r="G1688" i="1"/>
  <c r="F1689" i="1"/>
  <c r="F18" i="12"/>
  <c r="G18" i="13"/>
  <c r="G18" i="14"/>
  <c r="S37" i="14"/>
  <c r="W38" i="13"/>
  <c r="T37" i="14"/>
  <c r="X38" i="13"/>
  <c r="S38" i="13"/>
  <c r="O37" i="14"/>
  <c r="L38" i="14"/>
  <c r="K39" i="12"/>
  <c r="L39" i="13"/>
  <c r="W36" i="14"/>
  <c r="Q37" i="14"/>
  <c r="U38" i="13"/>
  <c r="V38" i="13"/>
  <c r="R37" i="14"/>
  <c r="R38" i="13"/>
  <c r="N37" i="14"/>
  <c r="AQ38" i="2"/>
  <c r="P39" i="12"/>
  <c r="Y38" i="2"/>
  <c r="N39" i="12"/>
  <c r="BC38" i="2"/>
  <c r="R39" i="12"/>
  <c r="M38" i="14"/>
  <c r="M39" i="13"/>
  <c r="AE38" i="2"/>
  <c r="O39" i="12"/>
  <c r="L39" i="12"/>
  <c r="AK38" i="2"/>
  <c r="S38" i="2"/>
  <c r="M39" i="12"/>
  <c r="AW38" i="2"/>
  <c r="Q39" i="12"/>
  <c r="J38" i="14"/>
  <c r="J39" i="13"/>
  <c r="I39" i="12"/>
  <c r="A40" i="13"/>
  <c r="A39" i="14"/>
  <c r="A40" i="12"/>
  <c r="M39" i="2"/>
  <c r="E39" i="2"/>
  <c r="L39" i="2"/>
  <c r="K39" i="2"/>
  <c r="C39" i="2"/>
  <c r="J39" i="2"/>
  <c r="C38" i="14"/>
  <c r="C39" i="12"/>
  <c r="C39" i="13"/>
  <c r="M38" i="12"/>
  <c r="D17" i="10"/>
  <c r="E17" i="10"/>
  <c r="T38" i="13"/>
  <c r="P37" i="14"/>
  <c r="BH38" i="2"/>
  <c r="J39" i="12"/>
  <c r="AP38" i="2"/>
  <c r="AJ38" i="2"/>
  <c r="BB38" i="2"/>
  <c r="R38" i="2"/>
  <c r="K39" i="13"/>
  <c r="AV38" i="2"/>
  <c r="AD38" i="2"/>
  <c r="K38" i="14"/>
  <c r="X38" i="2"/>
  <c r="D39" i="12"/>
  <c r="E38" i="14"/>
  <c r="E39" i="13"/>
  <c r="AB37" i="13"/>
  <c r="G1061" i="1"/>
  <c r="F1062" i="1"/>
  <c r="F995" i="1"/>
  <c r="G994" i="1"/>
  <c r="F1575" i="1"/>
  <c r="G1574" i="1"/>
  <c r="F20" i="13"/>
  <c r="H20" i="2"/>
  <c r="F20" i="14"/>
  <c r="E20" i="12"/>
  <c r="G19" i="13"/>
  <c r="G19" i="14"/>
  <c r="F19" i="12"/>
  <c r="G16" i="1"/>
  <c r="F17" i="1"/>
  <c r="G800" i="1"/>
  <c r="F801" i="1"/>
  <c r="F1237" i="1"/>
  <c r="G1236" i="1"/>
  <c r="F1690" i="1"/>
  <c r="G1689" i="1"/>
  <c r="G30" i="3"/>
  <c r="G20" i="2"/>
  <c r="G15" i="8"/>
  <c r="F16" i="8"/>
  <c r="G601" i="8"/>
  <c r="F602" i="8"/>
  <c r="G19" i="12"/>
  <c r="H19" i="13"/>
  <c r="H19" i="14"/>
  <c r="AD39" i="2"/>
  <c r="R39" i="2"/>
  <c r="K40" i="13"/>
  <c r="J40" i="12"/>
  <c r="AV39" i="2"/>
  <c r="X39" i="2"/>
  <c r="BB39" i="2"/>
  <c r="BH39" i="2"/>
  <c r="AJ39" i="2"/>
  <c r="AP39" i="2"/>
  <c r="K39" i="14"/>
  <c r="N38" i="14"/>
  <c r="R39" i="13"/>
  <c r="C39" i="14"/>
  <c r="C40" i="13"/>
  <c r="C40" i="12"/>
  <c r="BC39" i="2"/>
  <c r="R40" i="12"/>
  <c r="S39" i="2"/>
  <c r="M40" i="12"/>
  <c r="Y39" i="2"/>
  <c r="N40" i="12"/>
  <c r="AK39" i="2"/>
  <c r="M40" i="13"/>
  <c r="M39" i="14"/>
  <c r="AW39" i="2"/>
  <c r="Q40" i="12"/>
  <c r="AE39" i="2"/>
  <c r="O40" i="12"/>
  <c r="L40" i="12"/>
  <c r="A41" i="13"/>
  <c r="A40" i="14"/>
  <c r="A41" i="12"/>
  <c r="C40" i="2"/>
  <c r="L40" i="2"/>
  <c r="K40" i="2"/>
  <c r="M40" i="2"/>
  <c r="E40" i="2"/>
  <c r="J40" i="2"/>
  <c r="J17" i="10"/>
  <c r="T39" i="13"/>
  <c r="P38" i="14"/>
  <c r="S38" i="14"/>
  <c r="W39" i="13"/>
  <c r="O38" i="14"/>
  <c r="S39" i="13"/>
  <c r="Q38" i="14"/>
  <c r="U39" i="13"/>
  <c r="J39" i="14"/>
  <c r="J40" i="13"/>
  <c r="I40" i="12"/>
  <c r="D40" i="12"/>
  <c r="E39" i="14"/>
  <c r="E40" i="13"/>
  <c r="T38" i="14"/>
  <c r="X39" i="13"/>
  <c r="V39" i="13"/>
  <c r="R38" i="14"/>
  <c r="L40" i="13"/>
  <c r="K40" i="12"/>
  <c r="L39" i="14"/>
  <c r="W37" i="14"/>
  <c r="N17" i="10"/>
  <c r="AB38" i="13"/>
  <c r="G1575" i="1"/>
  <c r="F1576" i="1"/>
  <c r="G1062" i="1"/>
  <c r="F1063" i="1"/>
  <c r="G995" i="1"/>
  <c r="F996" i="1"/>
  <c r="F17" i="8"/>
  <c r="G16" i="8"/>
  <c r="G17" i="1"/>
  <c r="F18" i="1"/>
  <c r="G20" i="12"/>
  <c r="H20" i="13"/>
  <c r="H20" i="14"/>
  <c r="G602" i="8"/>
  <c r="F603" i="8"/>
  <c r="F20" i="12"/>
  <c r="G20" i="14"/>
  <c r="G20" i="13"/>
  <c r="G801" i="1"/>
  <c r="F802" i="1"/>
  <c r="G1690" i="1"/>
  <c r="F1691" i="1"/>
  <c r="F1238" i="1"/>
  <c r="G1237" i="1"/>
  <c r="W40" i="13"/>
  <c r="S39" i="14"/>
  <c r="M41" i="13"/>
  <c r="L41" i="12"/>
  <c r="M40" i="14"/>
  <c r="V40" i="13"/>
  <c r="R39" i="14"/>
  <c r="T40" i="13"/>
  <c r="P39" i="14"/>
  <c r="AB39" i="13"/>
  <c r="L40" i="14"/>
  <c r="K41" i="12"/>
  <c r="L41" i="13"/>
  <c r="E40" i="14"/>
  <c r="E41" i="13"/>
  <c r="D41" i="12"/>
  <c r="C41" i="12"/>
  <c r="C40" i="14"/>
  <c r="C41" i="13"/>
  <c r="A41" i="14"/>
  <c r="A42" i="12"/>
  <c r="A42" i="13"/>
  <c r="K41" i="2"/>
  <c r="M41" i="2"/>
  <c r="J41" i="2"/>
  <c r="E41" i="2"/>
  <c r="L41" i="2"/>
  <c r="C41" i="2"/>
  <c r="Q39" i="14"/>
  <c r="U40" i="13"/>
  <c r="S40" i="13"/>
  <c r="O39" i="14"/>
  <c r="R40" i="13"/>
  <c r="N39" i="14"/>
  <c r="W38" i="14"/>
  <c r="J41" i="13"/>
  <c r="J40" i="14"/>
  <c r="I41" i="12"/>
  <c r="R40" i="2"/>
  <c r="K40" i="14"/>
  <c r="BB40" i="2"/>
  <c r="AD40" i="2"/>
  <c r="J41" i="12"/>
  <c r="AV40" i="2"/>
  <c r="K41" i="13"/>
  <c r="BH40" i="2"/>
  <c r="AP40" i="2"/>
  <c r="AJ40" i="2"/>
  <c r="X40" i="2"/>
  <c r="T39" i="14"/>
  <c r="X40" i="13"/>
  <c r="F997" i="1"/>
  <c r="G996" i="1"/>
  <c r="F1577" i="1"/>
  <c r="G1576" i="1"/>
  <c r="F1064" i="1"/>
  <c r="G1063" i="1"/>
  <c r="F604" i="8"/>
  <c r="G603" i="8"/>
  <c r="G17" i="8"/>
  <c r="F18" i="8"/>
  <c r="F1692" i="1"/>
  <c r="G1691" i="1"/>
  <c r="F803" i="1"/>
  <c r="G802" i="1"/>
  <c r="F1239" i="1"/>
  <c r="G1238" i="1"/>
  <c r="G18" i="1"/>
  <c r="F19" i="1"/>
  <c r="F21" i="2"/>
  <c r="F32" i="3"/>
  <c r="H32" i="3"/>
  <c r="E42" i="13"/>
  <c r="D42" i="12"/>
  <c r="E41" i="14"/>
  <c r="Q40" i="14"/>
  <c r="U41" i="13"/>
  <c r="N40" i="14"/>
  <c r="R41" i="13"/>
  <c r="L41" i="14"/>
  <c r="L42" i="13"/>
  <c r="K42" i="12"/>
  <c r="R40" i="14"/>
  <c r="V41" i="13"/>
  <c r="C42" i="12"/>
  <c r="C42" i="13"/>
  <c r="C41" i="14"/>
  <c r="L42" i="12"/>
  <c r="M42" i="13"/>
  <c r="M41" i="14"/>
  <c r="L42" i="2"/>
  <c r="C42" i="2"/>
  <c r="J42" i="2"/>
  <c r="E42" i="2"/>
  <c r="A43" i="13"/>
  <c r="A43" i="12"/>
  <c r="M42" i="2"/>
  <c r="A42" i="14"/>
  <c r="K42" i="2"/>
  <c r="O40" i="14"/>
  <c r="S41" i="13"/>
  <c r="S40" i="14"/>
  <c r="W41" i="13"/>
  <c r="J42" i="13"/>
  <c r="I42" i="12"/>
  <c r="J41" i="14"/>
  <c r="W39" i="14"/>
  <c r="AB40" i="13"/>
  <c r="T40" i="14"/>
  <c r="X41" i="13"/>
  <c r="P40" i="14"/>
  <c r="T41" i="13"/>
  <c r="AV41" i="2"/>
  <c r="K42" i="13"/>
  <c r="AJ41" i="2"/>
  <c r="X41" i="2"/>
  <c r="BB41" i="2"/>
  <c r="AD41" i="2"/>
  <c r="K41" i="14"/>
  <c r="J42" i="12"/>
  <c r="BH41" i="2"/>
  <c r="R41" i="2"/>
  <c r="AP41" i="2"/>
  <c r="G1064" i="1"/>
  <c r="F1065" i="1"/>
  <c r="F998" i="1"/>
  <c r="G997" i="1"/>
  <c r="F1578" i="1"/>
  <c r="G1577" i="1"/>
  <c r="F21" i="14"/>
  <c r="H21" i="2"/>
  <c r="E21" i="12"/>
  <c r="F21" i="13"/>
  <c r="G803" i="1"/>
  <c r="F804" i="1"/>
  <c r="G21" i="2"/>
  <c r="G32" i="3"/>
  <c r="G1239" i="1"/>
  <c r="F1240" i="1"/>
  <c r="G1692" i="1"/>
  <c r="F1693" i="1"/>
  <c r="G604" i="8"/>
  <c r="F605" i="8"/>
  <c r="G19" i="1"/>
  <c r="F21" i="1"/>
  <c r="F22" i="2"/>
  <c r="F34" i="3"/>
  <c r="H34" i="3"/>
  <c r="F19" i="8"/>
  <c r="G18" i="8"/>
  <c r="O41" i="14"/>
  <c r="S42" i="13"/>
  <c r="I43" i="12"/>
  <c r="J42" i="14"/>
  <c r="J43" i="13"/>
  <c r="T41" i="14"/>
  <c r="X42" i="13"/>
  <c r="W42" i="13"/>
  <c r="S41" i="14"/>
  <c r="R41" i="14"/>
  <c r="V42" i="13"/>
  <c r="L43" i="12"/>
  <c r="M43" i="13"/>
  <c r="M42" i="14"/>
  <c r="K43" i="2"/>
  <c r="L43" i="2"/>
  <c r="M43" i="2"/>
  <c r="A43" i="14"/>
  <c r="C43" i="2"/>
  <c r="J43" i="2"/>
  <c r="A44" i="12"/>
  <c r="E43" i="2"/>
  <c r="A44" i="13"/>
  <c r="W40" i="14"/>
  <c r="D43" i="12"/>
  <c r="E43" i="13"/>
  <c r="E42" i="14"/>
  <c r="K43" i="12"/>
  <c r="L43" i="13"/>
  <c r="L42" i="14"/>
  <c r="AB41" i="13"/>
  <c r="R42" i="13"/>
  <c r="N41" i="14"/>
  <c r="P41" i="14"/>
  <c r="T42" i="13"/>
  <c r="U42" i="13"/>
  <c r="Q41" i="14"/>
  <c r="AD42" i="2"/>
  <c r="X42" i="2"/>
  <c r="AJ42" i="2"/>
  <c r="BB42" i="2"/>
  <c r="K43" i="13"/>
  <c r="K42" i="14"/>
  <c r="J43" i="12"/>
  <c r="AP42" i="2"/>
  <c r="BH42" i="2"/>
  <c r="AV42" i="2"/>
  <c r="R42" i="2"/>
  <c r="C43" i="12"/>
  <c r="C42" i="14"/>
  <c r="C43" i="13"/>
  <c r="F1579" i="1"/>
  <c r="G1578" i="1"/>
  <c r="G1065" i="1"/>
  <c r="F1066" i="1"/>
  <c r="F999" i="1"/>
  <c r="G998" i="1"/>
  <c r="F20" i="8"/>
  <c r="G19" i="8"/>
  <c r="G22" i="2"/>
  <c r="G34" i="3"/>
  <c r="G21" i="14"/>
  <c r="G21" i="13"/>
  <c r="F21" i="12"/>
  <c r="G21" i="1"/>
  <c r="F22" i="1"/>
  <c r="G1693" i="1"/>
  <c r="F1694" i="1"/>
  <c r="F22" i="13"/>
  <c r="E22" i="12"/>
  <c r="H22" i="2"/>
  <c r="F22" i="14"/>
  <c r="G605" i="8"/>
  <c r="F606" i="8"/>
  <c r="F1241" i="1"/>
  <c r="G1240" i="1"/>
  <c r="G804" i="1"/>
  <c r="F805" i="1"/>
  <c r="H21" i="13"/>
  <c r="H21" i="14"/>
  <c r="G21" i="12"/>
  <c r="D44" i="12"/>
  <c r="E44" i="13"/>
  <c r="E43" i="14"/>
  <c r="I44" i="12"/>
  <c r="J43" i="14"/>
  <c r="J44" i="13"/>
  <c r="L44" i="13"/>
  <c r="L43" i="14"/>
  <c r="K44" i="12"/>
  <c r="W41" i="14"/>
  <c r="T42" i="14"/>
  <c r="X43" i="13"/>
  <c r="N42" i="14"/>
  <c r="O42" i="14"/>
  <c r="P42" i="14"/>
  <c r="Q42" i="14"/>
  <c r="R42" i="14"/>
  <c r="S42" i="14"/>
  <c r="W42" i="14"/>
  <c r="R43" i="13"/>
  <c r="U43" i="13"/>
  <c r="W43" i="13"/>
  <c r="AQ43" i="2"/>
  <c r="P44" i="12"/>
  <c r="AW43" i="2"/>
  <c r="Q44" i="12"/>
  <c r="BC43" i="2"/>
  <c r="R44" i="12"/>
  <c r="S43" i="2"/>
  <c r="M44" i="12"/>
  <c r="AK43" i="2"/>
  <c r="AE43" i="2"/>
  <c r="O44" i="12"/>
  <c r="Y43" i="2"/>
  <c r="N44" i="12"/>
  <c r="M43" i="14"/>
  <c r="M44" i="13"/>
  <c r="L44" i="12"/>
  <c r="AB42" i="13"/>
  <c r="T43" i="13"/>
  <c r="M44" i="2"/>
  <c r="K44" i="2"/>
  <c r="J44" i="2"/>
  <c r="A45" i="12"/>
  <c r="E44" i="2"/>
  <c r="A45" i="13"/>
  <c r="C44" i="2"/>
  <c r="A44" i="14"/>
  <c r="L44" i="2"/>
  <c r="V43" i="13"/>
  <c r="S43" i="13"/>
  <c r="C44" i="13"/>
  <c r="C44" i="12"/>
  <c r="C43" i="14"/>
  <c r="R43" i="2"/>
  <c r="AJ43" i="2"/>
  <c r="AD43" i="2"/>
  <c r="AV43" i="2"/>
  <c r="BB43" i="2"/>
  <c r="BH43" i="2"/>
  <c r="X43" i="2"/>
  <c r="J44" i="12"/>
  <c r="AP43" i="2"/>
  <c r="K43" i="14"/>
  <c r="K44" i="13"/>
  <c r="G999" i="1"/>
  <c r="F1000" i="1"/>
  <c r="F1580" i="1"/>
  <c r="G1579" i="1"/>
  <c r="G1066" i="1"/>
  <c r="F1067" i="1"/>
  <c r="F23" i="1"/>
  <c r="G22" i="1"/>
  <c r="F22" i="12"/>
  <c r="G22" i="14"/>
  <c r="G22" i="13"/>
  <c r="G20" i="8"/>
  <c r="F22" i="8"/>
  <c r="H22" i="14"/>
  <c r="H22" i="13"/>
  <c r="G22" i="12"/>
  <c r="F806" i="1"/>
  <c r="G805" i="1"/>
  <c r="G606" i="8"/>
  <c r="F607" i="8"/>
  <c r="G1694" i="1"/>
  <c r="F1695" i="1"/>
  <c r="G1241" i="1"/>
  <c r="F1242" i="1"/>
  <c r="Q43" i="14"/>
  <c r="U44" i="13"/>
  <c r="S43" i="14"/>
  <c r="W44" i="13"/>
  <c r="R44" i="13"/>
  <c r="N43" i="14"/>
  <c r="AW44" i="2"/>
  <c r="Q45" i="12"/>
  <c r="BC44" i="2"/>
  <c r="R45" i="12"/>
  <c r="L45" i="12"/>
  <c r="AE44" i="2"/>
  <c r="O45" i="12"/>
  <c r="BI44" i="2"/>
  <c r="S45" i="12"/>
  <c r="AQ44" i="2"/>
  <c r="P45" i="12"/>
  <c r="M44" i="14"/>
  <c r="Y44" i="2"/>
  <c r="N45" i="12"/>
  <c r="AK44" i="2"/>
  <c r="M45" i="13"/>
  <c r="S44" i="2"/>
  <c r="M45" i="12"/>
  <c r="T43" i="14"/>
  <c r="X44" i="13"/>
  <c r="AV44" i="2"/>
  <c r="R44" i="2"/>
  <c r="AD44" i="2"/>
  <c r="K45" i="13"/>
  <c r="X44" i="2"/>
  <c r="AP44" i="2"/>
  <c r="J45" i="12"/>
  <c r="BB44" i="2"/>
  <c r="AJ44" i="2"/>
  <c r="BH44" i="2"/>
  <c r="K44" i="14"/>
  <c r="AB43" i="13"/>
  <c r="E45" i="13"/>
  <c r="E44" i="14"/>
  <c r="D45" i="12"/>
  <c r="S44" i="13"/>
  <c r="O43" i="14"/>
  <c r="T44" i="13"/>
  <c r="P43" i="14"/>
  <c r="I45" i="12"/>
  <c r="J44" i="14"/>
  <c r="J45" i="13"/>
  <c r="L45" i="13"/>
  <c r="L44" i="14"/>
  <c r="K45" i="12"/>
  <c r="C45" i="12"/>
  <c r="C44" i="14"/>
  <c r="C45" i="13"/>
  <c r="R43" i="14"/>
  <c r="V44" i="13"/>
  <c r="K45" i="2"/>
  <c r="J45" i="2"/>
  <c r="A46" i="13"/>
  <c r="A45" i="14"/>
  <c r="C45" i="2"/>
  <c r="A46" i="12"/>
  <c r="E45" i="2"/>
  <c r="M45" i="2"/>
  <c r="L45" i="2"/>
  <c r="F1001" i="1"/>
  <c r="G1000" i="1"/>
  <c r="G1580" i="1"/>
  <c r="F1581" i="1"/>
  <c r="G1067" i="1"/>
  <c r="F1068" i="1"/>
  <c r="F807" i="1"/>
  <c r="G806" i="1"/>
  <c r="G23" i="1"/>
  <c r="F24" i="1"/>
  <c r="G1695" i="1"/>
  <c r="F1696" i="1"/>
  <c r="F23" i="8"/>
  <c r="G22" i="8"/>
  <c r="G1242" i="1"/>
  <c r="F1243" i="1"/>
  <c r="F608" i="8"/>
  <c r="G607" i="8"/>
  <c r="C46" i="12"/>
  <c r="C45" i="14"/>
  <c r="C46" i="13"/>
  <c r="E46" i="13"/>
  <c r="D46" i="12"/>
  <c r="E45" i="14"/>
  <c r="T44" i="14"/>
  <c r="X45" i="13"/>
  <c r="Q44" i="14"/>
  <c r="U45" i="13"/>
  <c r="R45" i="13"/>
  <c r="N44" i="14"/>
  <c r="AB44" i="13"/>
  <c r="AV45" i="2"/>
  <c r="R45" i="2"/>
  <c r="J46" i="12"/>
  <c r="BB45" i="2"/>
  <c r="X45" i="2"/>
  <c r="AD45" i="2"/>
  <c r="AJ45" i="2"/>
  <c r="K46" i="13"/>
  <c r="AP45" i="2"/>
  <c r="BH45" i="2"/>
  <c r="K45" i="14"/>
  <c r="S44" i="14"/>
  <c r="W45" i="13"/>
  <c r="L46" i="12"/>
  <c r="Y45" i="2"/>
  <c r="N46" i="12"/>
  <c r="BC45" i="2"/>
  <c r="M45" i="14"/>
  <c r="AK45" i="2"/>
  <c r="M46" i="13"/>
  <c r="S45" i="2"/>
  <c r="AQ45" i="2"/>
  <c r="P46" i="12"/>
  <c r="AW45" i="2"/>
  <c r="AE45" i="2"/>
  <c r="A47" i="13"/>
  <c r="J46" i="2"/>
  <c r="A46" i="14"/>
  <c r="C46" i="2"/>
  <c r="M46" i="2"/>
  <c r="A47" i="12"/>
  <c r="E46" i="2"/>
  <c r="K46" i="2"/>
  <c r="L46" i="2"/>
  <c r="P44" i="14"/>
  <c r="T45" i="13"/>
  <c r="W43" i="14"/>
  <c r="K46" i="12"/>
  <c r="L46" i="13"/>
  <c r="L45" i="14"/>
  <c r="J46" i="13"/>
  <c r="J45" i="14"/>
  <c r="I46" i="12"/>
  <c r="S45" i="13"/>
  <c r="O44" i="14"/>
  <c r="R44" i="14"/>
  <c r="V45" i="13"/>
  <c r="G1001" i="1"/>
  <c r="F1002" i="1"/>
  <c r="F1069" i="1"/>
  <c r="G1068" i="1"/>
  <c r="F1582" i="1"/>
  <c r="G1581" i="1"/>
  <c r="F609" i="8"/>
  <c r="G608" i="8"/>
  <c r="F24" i="8"/>
  <c r="G23" i="8"/>
  <c r="G807" i="1"/>
  <c r="F808" i="1"/>
  <c r="G1243" i="1"/>
  <c r="F1244" i="1"/>
  <c r="G1696" i="1"/>
  <c r="F1697" i="1"/>
  <c r="G24" i="1"/>
  <c r="F25" i="1"/>
  <c r="S46" i="2"/>
  <c r="M47" i="12"/>
  <c r="AW46" i="2"/>
  <c r="Q47" i="12"/>
  <c r="Y46" i="2"/>
  <c r="N47" i="12"/>
  <c r="M46" i="14"/>
  <c r="BC46" i="2"/>
  <c r="R47" i="12"/>
  <c r="AE46" i="2"/>
  <c r="O47" i="12"/>
  <c r="BI46" i="2"/>
  <c r="S47" i="12"/>
  <c r="L47" i="12"/>
  <c r="AK46" i="2"/>
  <c r="AQ46" i="2"/>
  <c r="M47" i="13"/>
  <c r="M46" i="12"/>
  <c r="F21" i="10"/>
  <c r="G21" i="10"/>
  <c r="R46" i="12"/>
  <c r="W46" i="13"/>
  <c r="S45" i="14"/>
  <c r="K47" i="12"/>
  <c r="L47" i="13"/>
  <c r="L46" i="14"/>
  <c r="J47" i="13"/>
  <c r="I47" i="12"/>
  <c r="J46" i="14"/>
  <c r="U46" i="13"/>
  <c r="Q45" i="14"/>
  <c r="O45" i="14"/>
  <c r="S46" i="13"/>
  <c r="V46" i="13"/>
  <c r="R45" i="14"/>
  <c r="AV46" i="2"/>
  <c r="R46" i="2"/>
  <c r="AP46" i="2"/>
  <c r="AD46" i="2"/>
  <c r="K46" i="14"/>
  <c r="J47" i="12"/>
  <c r="X46" i="2"/>
  <c r="BB46" i="2"/>
  <c r="BH46" i="2"/>
  <c r="K47" i="13"/>
  <c r="AJ46" i="2"/>
  <c r="A47" i="14"/>
  <c r="M47" i="2"/>
  <c r="E47" i="2"/>
  <c r="A48" i="13"/>
  <c r="J47" i="2"/>
  <c r="L47" i="2"/>
  <c r="C47" i="2"/>
  <c r="K47" i="2"/>
  <c r="A48" i="12"/>
  <c r="Q46" i="12"/>
  <c r="AF21" i="10"/>
  <c r="AG21" i="10"/>
  <c r="T45" i="14"/>
  <c r="X46" i="13"/>
  <c r="T46" i="13"/>
  <c r="P45" i="14"/>
  <c r="N45" i="14"/>
  <c r="W45" i="14"/>
  <c r="R46" i="13"/>
  <c r="AB46" i="13"/>
  <c r="AB45" i="13"/>
  <c r="D47" i="12"/>
  <c r="E47" i="13"/>
  <c r="E46" i="14"/>
  <c r="C47" i="13"/>
  <c r="C47" i="12"/>
  <c r="C46" i="14"/>
  <c r="O46" i="12"/>
  <c r="T21" i="10"/>
  <c r="U21" i="10"/>
  <c r="W44" i="14"/>
  <c r="G1582" i="1"/>
  <c r="F1583" i="1"/>
  <c r="F1003" i="1"/>
  <c r="G1002" i="1"/>
  <c r="G1069" i="1"/>
  <c r="F1070" i="1"/>
  <c r="F26" i="1"/>
  <c r="G25" i="1"/>
  <c r="G808" i="1"/>
  <c r="F809" i="1"/>
  <c r="F25" i="8"/>
  <c r="G24" i="8"/>
  <c r="F610" i="8"/>
  <c r="G609" i="8"/>
  <c r="F1698" i="1"/>
  <c r="G1697" i="1"/>
  <c r="F1245" i="1"/>
  <c r="G1244" i="1"/>
  <c r="L48" i="13"/>
  <c r="L47" i="14"/>
  <c r="K48" i="12"/>
  <c r="BC47" i="2"/>
  <c r="R48" i="12"/>
  <c r="AW47" i="2"/>
  <c r="Q48" i="12"/>
  <c r="AE47" i="2"/>
  <c r="O48" i="12"/>
  <c r="AQ47" i="2"/>
  <c r="P48" i="12"/>
  <c r="Y47" i="2"/>
  <c r="N48" i="12"/>
  <c r="AK47" i="2"/>
  <c r="S47" i="2"/>
  <c r="M48" i="12"/>
  <c r="BI47" i="2"/>
  <c r="S48" i="12"/>
  <c r="M47" i="14"/>
  <c r="M48" i="13"/>
  <c r="L48" i="12"/>
  <c r="X47" i="13"/>
  <c r="T46" i="14"/>
  <c r="V47" i="13"/>
  <c r="R46" i="14"/>
  <c r="Z21" i="10"/>
  <c r="AA21" i="10"/>
  <c r="P47" i="12"/>
  <c r="J48" i="13"/>
  <c r="J47" i="14"/>
  <c r="I48" i="12"/>
  <c r="P46" i="14"/>
  <c r="T47" i="13"/>
  <c r="A48" i="14"/>
  <c r="A49" i="13"/>
  <c r="L48" i="2"/>
  <c r="A49" i="12"/>
  <c r="K48" i="2"/>
  <c r="E48" i="2"/>
  <c r="C48" i="2"/>
  <c r="M48" i="2"/>
  <c r="J48" i="2"/>
  <c r="E47" i="14"/>
  <c r="D48" i="12"/>
  <c r="E48" i="13"/>
  <c r="N46" i="14"/>
  <c r="R47" i="13"/>
  <c r="AL21" i="10"/>
  <c r="AM21" i="10"/>
  <c r="AD47" i="2"/>
  <c r="J48" i="12"/>
  <c r="AP47" i="2"/>
  <c r="BB47" i="2"/>
  <c r="X47" i="2"/>
  <c r="BH47" i="2"/>
  <c r="R47" i="2"/>
  <c r="AJ47" i="2"/>
  <c r="K47" i="14"/>
  <c r="AV47" i="2"/>
  <c r="K48" i="13"/>
  <c r="W47" i="13"/>
  <c r="S46" i="14"/>
  <c r="C47" i="14"/>
  <c r="C48" i="12"/>
  <c r="C48" i="13"/>
  <c r="S47" i="13"/>
  <c r="O46" i="14"/>
  <c r="Q46" i="14"/>
  <c r="U47" i="13"/>
  <c r="F1071" i="1"/>
  <c r="G1070" i="1"/>
  <c r="G1583" i="1"/>
  <c r="F1584" i="1"/>
  <c r="F1004" i="1"/>
  <c r="G1003" i="1"/>
  <c r="G1245" i="1"/>
  <c r="F1246" i="1"/>
  <c r="F611" i="8"/>
  <c r="G610" i="8"/>
  <c r="F810" i="1"/>
  <c r="G809" i="1"/>
  <c r="F1699" i="1"/>
  <c r="G1698" i="1"/>
  <c r="F26" i="8"/>
  <c r="G25" i="8"/>
  <c r="F27" i="1"/>
  <c r="G26" i="1"/>
  <c r="S47" i="14"/>
  <c r="W48" i="13"/>
  <c r="M48" i="14"/>
  <c r="AW48" i="2"/>
  <c r="Q49" i="12"/>
  <c r="AK48" i="2"/>
  <c r="BC48" i="2"/>
  <c r="R49" i="12"/>
  <c r="L49" i="12"/>
  <c r="AE48" i="2"/>
  <c r="O49" i="12"/>
  <c r="M49" i="13"/>
  <c r="AQ48" i="2"/>
  <c r="P49" i="12"/>
  <c r="BI48" i="2"/>
  <c r="S49" i="12"/>
  <c r="O47" i="14"/>
  <c r="S48" i="13"/>
  <c r="P47" i="14"/>
  <c r="T48" i="13"/>
  <c r="A50" i="12"/>
  <c r="E49" i="2"/>
  <c r="A49" i="14"/>
  <c r="L49" i="2"/>
  <c r="K49" i="2"/>
  <c r="A50" i="13"/>
  <c r="M49" i="2"/>
  <c r="C49" i="2"/>
  <c r="J49" i="2"/>
  <c r="AP48" i="2"/>
  <c r="K48" i="14"/>
  <c r="AJ48" i="2"/>
  <c r="BH48" i="2"/>
  <c r="X48" i="2"/>
  <c r="J49" i="12"/>
  <c r="R48" i="2"/>
  <c r="BB48" i="2"/>
  <c r="AD48" i="2"/>
  <c r="K49" i="13"/>
  <c r="AV48" i="2"/>
  <c r="V48" i="13"/>
  <c r="R47" i="14"/>
  <c r="T47" i="14"/>
  <c r="X48" i="13"/>
  <c r="J48" i="14"/>
  <c r="J49" i="13"/>
  <c r="I49" i="12"/>
  <c r="D49" i="12"/>
  <c r="E48" i="14"/>
  <c r="E49" i="13"/>
  <c r="W46" i="14"/>
  <c r="R48" i="13"/>
  <c r="N47" i="14"/>
  <c r="Q47" i="14"/>
  <c r="W47" i="14"/>
  <c r="U48" i="13"/>
  <c r="C49" i="12"/>
  <c r="C48" i="14"/>
  <c r="C49" i="13"/>
  <c r="L49" i="13"/>
  <c r="K49" i="12"/>
  <c r="L48" i="14"/>
  <c r="AB47" i="13"/>
  <c r="G1071" i="1"/>
  <c r="F1072" i="1"/>
  <c r="G1004" i="1"/>
  <c r="F1005" i="1"/>
  <c r="F1585" i="1"/>
  <c r="G1584" i="1"/>
  <c r="F28" i="1"/>
  <c r="G27" i="1"/>
  <c r="G26" i="8"/>
  <c r="F27" i="8"/>
  <c r="F1247" i="1"/>
  <c r="G1246" i="1"/>
  <c r="F1700" i="1"/>
  <c r="G1699" i="1"/>
  <c r="G810" i="1"/>
  <c r="F811" i="1"/>
  <c r="F612" i="8"/>
  <c r="G611" i="8"/>
  <c r="S48" i="14"/>
  <c r="W49" i="13"/>
  <c r="T48" i="14"/>
  <c r="X49" i="13"/>
  <c r="I50" i="12"/>
  <c r="J50" i="13"/>
  <c r="J49" i="14"/>
  <c r="D50" i="12"/>
  <c r="E49" i="14"/>
  <c r="E50" i="13"/>
  <c r="T49" i="13"/>
  <c r="P48" i="14"/>
  <c r="S49" i="13"/>
  <c r="O48" i="14"/>
  <c r="U49" i="13"/>
  <c r="Q48" i="14"/>
  <c r="A51" i="12"/>
  <c r="K50" i="2"/>
  <c r="A51" i="13"/>
  <c r="M50" i="2"/>
  <c r="A50" i="14"/>
  <c r="L50" i="2"/>
  <c r="E50" i="2"/>
  <c r="C50" i="2"/>
  <c r="J50" i="2"/>
  <c r="AW49" i="2"/>
  <c r="Q50" i="12"/>
  <c r="M50" i="13"/>
  <c r="AQ49" i="2"/>
  <c r="P50" i="12"/>
  <c r="Y49" i="2"/>
  <c r="N50" i="12"/>
  <c r="L50" i="12"/>
  <c r="BI49" i="2"/>
  <c r="S50" i="12"/>
  <c r="M49" i="14"/>
  <c r="BC49" i="2"/>
  <c r="R50" i="12"/>
  <c r="AE49" i="2"/>
  <c r="O50" i="12"/>
  <c r="AK49" i="2"/>
  <c r="L49" i="14"/>
  <c r="K50" i="12"/>
  <c r="L50" i="13"/>
  <c r="R48" i="14"/>
  <c r="V49" i="13"/>
  <c r="R49" i="13"/>
  <c r="N48" i="14"/>
  <c r="C50" i="13"/>
  <c r="C49" i="14"/>
  <c r="C50" i="12"/>
  <c r="BB49" i="2"/>
  <c r="J50" i="12"/>
  <c r="R49" i="2"/>
  <c r="X49" i="2"/>
  <c r="AV49" i="2"/>
  <c r="AJ49" i="2"/>
  <c r="K50" i="13"/>
  <c r="K49" i="14"/>
  <c r="BH49" i="2"/>
  <c r="AD49" i="2"/>
  <c r="AP49" i="2"/>
  <c r="AB48" i="13"/>
  <c r="G1585" i="1"/>
  <c r="F1586" i="1"/>
  <c r="F1073" i="1"/>
  <c r="G1072" i="1"/>
  <c r="F1006" i="1"/>
  <c r="G1005" i="1"/>
  <c r="F1701" i="1"/>
  <c r="G1700" i="1"/>
  <c r="G1247" i="1"/>
  <c r="F1248" i="1"/>
  <c r="F29" i="1"/>
  <c r="G28" i="1"/>
  <c r="G612" i="8"/>
  <c r="F613" i="8"/>
  <c r="G811" i="1"/>
  <c r="F812" i="1"/>
  <c r="F28" i="8"/>
  <c r="G27" i="8"/>
  <c r="C51" i="13"/>
  <c r="C50" i="14"/>
  <c r="C51" i="12"/>
  <c r="S50" i="13"/>
  <c r="O49" i="14"/>
  <c r="L51" i="13"/>
  <c r="L50" i="14"/>
  <c r="K51" i="12"/>
  <c r="R50" i="2"/>
  <c r="X50" i="2"/>
  <c r="AJ50" i="2"/>
  <c r="K51" i="13"/>
  <c r="AV50" i="2"/>
  <c r="K50" i="14"/>
  <c r="BH50" i="2"/>
  <c r="J51" i="12"/>
  <c r="BB50" i="2"/>
  <c r="AD50" i="2"/>
  <c r="AP50" i="2"/>
  <c r="AB49" i="13"/>
  <c r="Q49" i="14"/>
  <c r="U50" i="13"/>
  <c r="R50" i="13"/>
  <c r="N49" i="14"/>
  <c r="J51" i="13"/>
  <c r="J50" i="14"/>
  <c r="I51" i="12"/>
  <c r="X50" i="13"/>
  <c r="T49" i="14"/>
  <c r="R49" i="14"/>
  <c r="V50" i="13"/>
  <c r="W50" i="13"/>
  <c r="S49" i="14"/>
  <c r="A52" i="13"/>
  <c r="M51" i="2"/>
  <c r="C51" i="2"/>
  <c r="A52" i="12"/>
  <c r="E51" i="2"/>
  <c r="K51" i="2"/>
  <c r="J51" i="2"/>
  <c r="A51" i="14"/>
  <c r="L51" i="2"/>
  <c r="W48" i="14"/>
  <c r="T50" i="13"/>
  <c r="P49" i="14"/>
  <c r="E51" i="13"/>
  <c r="E50" i="14"/>
  <c r="D51" i="12"/>
  <c r="Y50" i="2"/>
  <c r="N51" i="12"/>
  <c r="M51" i="13"/>
  <c r="AQ50" i="2"/>
  <c r="P51" i="12"/>
  <c r="L51" i="12"/>
  <c r="M50" i="14"/>
  <c r="G1006" i="1"/>
  <c r="F1007" i="1"/>
  <c r="G1586" i="1"/>
  <c r="F1587" i="1"/>
  <c r="G1073" i="1"/>
  <c r="F1074" i="1"/>
  <c r="F30" i="1"/>
  <c r="G29" i="1"/>
  <c r="F1702" i="1"/>
  <c r="G1701" i="1"/>
  <c r="G812" i="1"/>
  <c r="F813" i="1"/>
  <c r="F614" i="8"/>
  <c r="G613" i="8"/>
  <c r="G28" i="8"/>
  <c r="F29" i="8"/>
  <c r="G1248" i="1"/>
  <c r="F1249" i="1"/>
  <c r="P50" i="14"/>
  <c r="T51" i="13"/>
  <c r="J51" i="14"/>
  <c r="J52" i="13"/>
  <c r="I52" i="12"/>
  <c r="L52" i="2"/>
  <c r="J52" i="2"/>
  <c r="A53" i="13"/>
  <c r="M52" i="2"/>
  <c r="A52" i="14"/>
  <c r="E52" i="2"/>
  <c r="C52" i="2"/>
  <c r="A53" i="12"/>
  <c r="K52" i="2"/>
  <c r="W51" i="13"/>
  <c r="S50" i="14"/>
  <c r="R50" i="14"/>
  <c r="V51" i="13"/>
  <c r="N50" i="14"/>
  <c r="R51" i="13"/>
  <c r="O50" i="14"/>
  <c r="S51" i="13"/>
  <c r="D52" i="12"/>
  <c r="E51" i="14"/>
  <c r="E52" i="13"/>
  <c r="L52" i="12"/>
  <c r="M51" i="14"/>
  <c r="M52" i="13"/>
  <c r="Q50" i="14"/>
  <c r="U51" i="13"/>
  <c r="X51" i="13"/>
  <c r="T50" i="14"/>
  <c r="AB50" i="13"/>
  <c r="K52" i="12"/>
  <c r="L52" i="13"/>
  <c r="L51" i="14"/>
  <c r="X51" i="2"/>
  <c r="K51" i="14"/>
  <c r="K52" i="13"/>
  <c r="AP51" i="2"/>
  <c r="J52" i="12"/>
  <c r="AV51" i="2"/>
  <c r="BB51" i="2"/>
  <c r="BH51" i="2"/>
  <c r="AD51" i="2"/>
  <c r="AJ51" i="2"/>
  <c r="R51" i="2"/>
  <c r="C51" i="14"/>
  <c r="C52" i="12"/>
  <c r="C52" i="13"/>
  <c r="W49" i="14"/>
  <c r="G1074" i="1"/>
  <c r="F1075" i="1"/>
  <c r="G1007" i="1"/>
  <c r="F1008" i="1"/>
  <c r="G1587" i="1"/>
  <c r="F1588" i="1"/>
  <c r="F31" i="1"/>
  <c r="G30" i="1"/>
  <c r="F1250" i="1"/>
  <c r="G1249" i="1"/>
  <c r="G813" i="1"/>
  <c r="F814" i="1"/>
  <c r="G614" i="8"/>
  <c r="F615" i="8"/>
  <c r="G1702" i="1"/>
  <c r="F1703" i="1"/>
  <c r="F30" i="8"/>
  <c r="G29" i="8"/>
  <c r="A54" i="12"/>
  <c r="M53" i="2"/>
  <c r="K53" i="2"/>
  <c r="J53" i="2"/>
  <c r="A54" i="13"/>
  <c r="E53" i="2"/>
  <c r="C53" i="2"/>
  <c r="A53" i="14"/>
  <c r="L53" i="2"/>
  <c r="X52" i="13"/>
  <c r="T51" i="14"/>
  <c r="Q51" i="14"/>
  <c r="U52" i="13"/>
  <c r="C53" i="12"/>
  <c r="C52" i="14"/>
  <c r="C53" i="13"/>
  <c r="AB51" i="13"/>
  <c r="T52" i="13"/>
  <c r="P51" i="14"/>
  <c r="O51" i="14"/>
  <c r="S52" i="13"/>
  <c r="AJ52" i="2"/>
  <c r="K52" i="14"/>
  <c r="K53" i="13"/>
  <c r="AV52" i="2"/>
  <c r="AD52" i="2"/>
  <c r="X52" i="2"/>
  <c r="J53" i="12"/>
  <c r="AP52" i="2"/>
  <c r="BH52" i="2"/>
  <c r="BB52" i="2"/>
  <c r="R52" i="2"/>
  <c r="K53" i="12"/>
  <c r="L53" i="13"/>
  <c r="L52" i="14"/>
  <c r="M53" i="13"/>
  <c r="L53" i="12"/>
  <c r="M52" i="14"/>
  <c r="V52" i="13"/>
  <c r="R51" i="14"/>
  <c r="R52" i="13"/>
  <c r="N51" i="14"/>
  <c r="W52" i="13"/>
  <c r="S51" i="14"/>
  <c r="E52" i="14"/>
  <c r="E53" i="13"/>
  <c r="D53" i="12"/>
  <c r="J52" i="14"/>
  <c r="J53" i="13"/>
  <c r="I53" i="12"/>
  <c r="W50" i="14"/>
  <c r="G1588" i="1"/>
  <c r="F1589" i="1"/>
  <c r="F1076" i="1"/>
  <c r="G1075" i="1"/>
  <c r="F1009" i="1"/>
  <c r="G1008" i="1"/>
  <c r="G30" i="8"/>
  <c r="F31" i="8"/>
  <c r="F616" i="8"/>
  <c r="G615" i="8"/>
  <c r="F32" i="1"/>
  <c r="G31" i="1"/>
  <c r="F1251" i="1"/>
  <c r="G1250" i="1"/>
  <c r="F1704" i="1"/>
  <c r="G1703" i="1"/>
  <c r="G814" i="1"/>
  <c r="F815" i="1"/>
  <c r="N52" i="14"/>
  <c r="R53" i="13"/>
  <c r="U53" i="13"/>
  <c r="Q52" i="14"/>
  <c r="R52" i="14"/>
  <c r="V53" i="13"/>
  <c r="L53" i="14"/>
  <c r="L54" i="13"/>
  <c r="K54" i="12"/>
  <c r="M53" i="14"/>
  <c r="M54" i="13"/>
  <c r="L54" i="12"/>
  <c r="AB52" i="13"/>
  <c r="J54" i="13"/>
  <c r="I54" i="12"/>
  <c r="J53" i="14"/>
  <c r="T52" i="14"/>
  <c r="X53" i="13"/>
  <c r="P52" i="14"/>
  <c r="T53" i="13"/>
  <c r="D54" i="12"/>
  <c r="E54" i="13"/>
  <c r="E53" i="14"/>
  <c r="A55" i="13"/>
  <c r="J54" i="2"/>
  <c r="A54" i="14"/>
  <c r="C54" i="2"/>
  <c r="K54" i="2"/>
  <c r="E54" i="2"/>
  <c r="L54" i="2"/>
  <c r="A55" i="12"/>
  <c r="M54" i="2"/>
  <c r="W51" i="14"/>
  <c r="W53" i="13"/>
  <c r="S52" i="14"/>
  <c r="O52" i="14"/>
  <c r="S53" i="13"/>
  <c r="C53" i="14"/>
  <c r="C54" i="13"/>
  <c r="C54" i="12"/>
  <c r="BB53" i="2"/>
  <c r="BH53" i="2"/>
  <c r="K54" i="13"/>
  <c r="K53" i="14"/>
  <c r="X53" i="2"/>
  <c r="R53" i="2"/>
  <c r="J54" i="12"/>
  <c r="AD53" i="2"/>
  <c r="AV53" i="2"/>
  <c r="AJ53" i="2"/>
  <c r="AP53" i="2"/>
  <c r="G1009" i="1"/>
  <c r="F1010" i="1"/>
  <c r="F1590" i="1"/>
  <c r="G1589" i="1"/>
  <c r="G1076" i="1"/>
  <c r="F1077" i="1"/>
  <c r="F816" i="1"/>
  <c r="G815" i="1"/>
  <c r="F32" i="8"/>
  <c r="G31" i="8"/>
  <c r="F33" i="1"/>
  <c r="G32" i="1"/>
  <c r="G1704" i="1"/>
  <c r="F1705" i="1"/>
  <c r="G616" i="8"/>
  <c r="F617" i="8"/>
  <c r="G1251" i="1"/>
  <c r="F1252" i="1"/>
  <c r="R54" i="13"/>
  <c r="N53" i="14"/>
  <c r="T53" i="14"/>
  <c r="X54" i="13"/>
  <c r="AW54" i="2"/>
  <c r="Q55" i="12"/>
  <c r="M54" i="14"/>
  <c r="AK54" i="2"/>
  <c r="BC54" i="2"/>
  <c r="R55" i="12"/>
  <c r="S54" i="2"/>
  <c r="M55" i="12"/>
  <c r="L55" i="12"/>
  <c r="AQ54" i="2"/>
  <c r="P55" i="12"/>
  <c r="Y54" i="2"/>
  <c r="N55" i="12"/>
  <c r="AE54" i="2"/>
  <c r="O55" i="12"/>
  <c r="M55" i="13"/>
  <c r="K55" i="2"/>
  <c r="E55" i="2"/>
  <c r="L55" i="2"/>
  <c r="A56" i="12"/>
  <c r="J55" i="2"/>
  <c r="A55" i="14"/>
  <c r="M55" i="2"/>
  <c r="A56" i="13"/>
  <c r="C55" i="2"/>
  <c r="J55" i="13"/>
  <c r="J54" i="14"/>
  <c r="I55" i="12"/>
  <c r="W52" i="14"/>
  <c r="C54" i="14"/>
  <c r="C55" i="12"/>
  <c r="C55" i="13"/>
  <c r="P53" i="14"/>
  <c r="T54" i="13"/>
  <c r="R53" i="14"/>
  <c r="V54" i="13"/>
  <c r="S54" i="13"/>
  <c r="O53" i="14"/>
  <c r="W54" i="13"/>
  <c r="S53" i="14"/>
  <c r="D55" i="12"/>
  <c r="E55" i="13"/>
  <c r="E54" i="14"/>
  <c r="AB53" i="13"/>
  <c r="K55" i="12"/>
  <c r="L55" i="13"/>
  <c r="L54" i="14"/>
  <c r="Q53" i="14"/>
  <c r="U54" i="13"/>
  <c r="AD54" i="2"/>
  <c r="AJ54" i="2"/>
  <c r="X54" i="2"/>
  <c r="BH54" i="2"/>
  <c r="K54" i="14"/>
  <c r="R54" i="2"/>
  <c r="J55" i="12"/>
  <c r="BB54" i="2"/>
  <c r="K55" i="13"/>
  <c r="AP54" i="2"/>
  <c r="AV54" i="2"/>
  <c r="G1077" i="1"/>
  <c r="F1078" i="1"/>
  <c r="G1590" i="1"/>
  <c r="F1591" i="1"/>
  <c r="F1011" i="1"/>
  <c r="G1010" i="1"/>
  <c r="G816" i="1"/>
  <c r="F817" i="1"/>
  <c r="F1253" i="1"/>
  <c r="G1252" i="1"/>
  <c r="G1705" i="1"/>
  <c r="F1706" i="1"/>
  <c r="G33" i="1"/>
  <c r="F34" i="1"/>
  <c r="G32" i="8"/>
  <c r="F33" i="8"/>
  <c r="G617" i="8"/>
  <c r="F618" i="8"/>
  <c r="L55" i="14"/>
  <c r="L56" i="13"/>
  <c r="K56" i="12"/>
  <c r="P54" i="14"/>
  <c r="T55" i="13"/>
  <c r="E55" i="14"/>
  <c r="E56" i="13"/>
  <c r="D56" i="12"/>
  <c r="AB54" i="13"/>
  <c r="Q54" i="14"/>
  <c r="U55" i="13"/>
  <c r="N54" i="14"/>
  <c r="R55" i="13"/>
  <c r="R54" i="14"/>
  <c r="V55" i="13"/>
  <c r="S55" i="13"/>
  <c r="O54" i="14"/>
  <c r="K55" i="14"/>
  <c r="X55" i="2"/>
  <c r="AV55" i="2"/>
  <c r="AP55" i="2"/>
  <c r="K56" i="13"/>
  <c r="AJ55" i="2"/>
  <c r="BH55" i="2"/>
  <c r="BB55" i="2"/>
  <c r="AD55" i="2"/>
  <c r="J56" i="12"/>
  <c r="R55" i="2"/>
  <c r="W53" i="14"/>
  <c r="S55" i="2"/>
  <c r="M56" i="12"/>
  <c r="AQ55" i="2"/>
  <c r="P56" i="12"/>
  <c r="AW55" i="2"/>
  <c r="Q56" i="12"/>
  <c r="Y55" i="2"/>
  <c r="N56" i="12"/>
  <c r="L56" i="12"/>
  <c r="M56" i="13"/>
  <c r="AK55" i="2"/>
  <c r="BC55" i="2"/>
  <c r="R56" i="12"/>
  <c r="M55" i="14"/>
  <c r="AE55" i="2"/>
  <c r="O56" i="12"/>
  <c r="BI55" i="2"/>
  <c r="S56" i="12"/>
  <c r="W55" i="13"/>
  <c r="S54" i="14"/>
  <c r="T54" i="14"/>
  <c r="X55" i="13"/>
  <c r="C56" i="13"/>
  <c r="C55" i="14"/>
  <c r="C56" i="12"/>
  <c r="J56" i="13"/>
  <c r="J55" i="14"/>
  <c r="I56" i="12"/>
  <c r="A57" i="13"/>
  <c r="L56" i="2"/>
  <c r="A57" i="12"/>
  <c r="M56" i="2"/>
  <c r="A56" i="14"/>
  <c r="E56" i="2"/>
  <c r="C56" i="2"/>
  <c r="K56" i="2"/>
  <c r="J56" i="2"/>
  <c r="F1079" i="1"/>
  <c r="G1078" i="1"/>
  <c r="G1011" i="1"/>
  <c r="F1012" i="1"/>
  <c r="F1592" i="1"/>
  <c r="G1591" i="1"/>
  <c r="G1253" i="1"/>
  <c r="F1254" i="1"/>
  <c r="G618" i="8"/>
  <c r="F619" i="8"/>
  <c r="F35" i="1"/>
  <c r="G34" i="1"/>
  <c r="G817" i="1"/>
  <c r="F818" i="1"/>
  <c r="F34" i="8"/>
  <c r="G33" i="8"/>
  <c r="F1707" i="1"/>
  <c r="G1706" i="1"/>
  <c r="J56" i="14"/>
  <c r="J57" i="13"/>
  <c r="I57" i="12"/>
  <c r="U56" i="13"/>
  <c r="Q55" i="14"/>
  <c r="M57" i="2"/>
  <c r="A57" i="14"/>
  <c r="E57" i="2"/>
  <c r="J57" i="2"/>
  <c r="K57" i="2"/>
  <c r="L57" i="2"/>
  <c r="A58" i="12"/>
  <c r="C57" i="2"/>
  <c r="A58" i="13"/>
  <c r="BC56" i="2"/>
  <c r="R57" i="12"/>
  <c r="AW56" i="2"/>
  <c r="Q57" i="12"/>
  <c r="AK56" i="2"/>
  <c r="M56" i="14"/>
  <c r="M57" i="13"/>
  <c r="AQ56" i="2"/>
  <c r="P57" i="12"/>
  <c r="AE56" i="2"/>
  <c r="O57" i="12"/>
  <c r="L57" i="12"/>
  <c r="Y56" i="2"/>
  <c r="N57" i="12"/>
  <c r="BI56" i="2"/>
  <c r="S57" i="12"/>
  <c r="S56" i="2"/>
  <c r="M57" i="12"/>
  <c r="T56" i="13"/>
  <c r="P55" i="14"/>
  <c r="AB55" i="13"/>
  <c r="C57" i="12"/>
  <c r="C57" i="13"/>
  <c r="C56" i="14"/>
  <c r="S55" i="14"/>
  <c r="W56" i="13"/>
  <c r="R56" i="2"/>
  <c r="AJ56" i="2"/>
  <c r="K57" i="13"/>
  <c r="J57" i="12"/>
  <c r="AD56" i="2"/>
  <c r="BB56" i="2"/>
  <c r="K56" i="14"/>
  <c r="AP56" i="2"/>
  <c r="X56" i="2"/>
  <c r="AV56" i="2"/>
  <c r="BH56" i="2"/>
  <c r="O55" i="14"/>
  <c r="S56" i="13"/>
  <c r="E57" i="13"/>
  <c r="E56" i="14"/>
  <c r="D57" i="12"/>
  <c r="L56" i="14"/>
  <c r="K57" i="12"/>
  <c r="L57" i="13"/>
  <c r="N55" i="14"/>
  <c r="R56" i="13"/>
  <c r="V56" i="13"/>
  <c r="X56" i="13"/>
  <c r="AB56" i="13"/>
  <c r="T55" i="14"/>
  <c r="R55" i="14"/>
  <c r="W54" i="14"/>
  <c r="G1592" i="1"/>
  <c r="F1593" i="1"/>
  <c r="F1080" i="1"/>
  <c r="G1079" i="1"/>
  <c r="G1012" i="1"/>
  <c r="F1013" i="1"/>
  <c r="G818" i="1"/>
  <c r="F819" i="1"/>
  <c r="G619" i="8"/>
  <c r="F620" i="8"/>
  <c r="G1707" i="1"/>
  <c r="F1708" i="1"/>
  <c r="G34" i="8"/>
  <c r="F35" i="8"/>
  <c r="G35" i="1"/>
  <c r="F36" i="1"/>
  <c r="F1255" i="1"/>
  <c r="G1254" i="1"/>
  <c r="E58" i="13"/>
  <c r="D58" i="12"/>
  <c r="E57" i="14"/>
  <c r="Q56" i="14"/>
  <c r="U57" i="13"/>
  <c r="C58" i="12"/>
  <c r="C57" i="14"/>
  <c r="C58" i="13"/>
  <c r="J58" i="13"/>
  <c r="I58" i="12"/>
  <c r="J57" i="14"/>
  <c r="M58" i="2"/>
  <c r="J58" i="2"/>
  <c r="K58" i="2"/>
  <c r="A59" i="13"/>
  <c r="C58" i="2"/>
  <c r="A59" i="12"/>
  <c r="E58" i="2"/>
  <c r="A58" i="14"/>
  <c r="L58" i="2"/>
  <c r="W55" i="14"/>
  <c r="T56" i="14"/>
  <c r="X57" i="13"/>
  <c r="O56" i="14"/>
  <c r="S57" i="13"/>
  <c r="P56" i="14"/>
  <c r="T57" i="13"/>
  <c r="N56" i="14"/>
  <c r="R57" i="13"/>
  <c r="AV57" i="2"/>
  <c r="AP57" i="2"/>
  <c r="AJ57" i="2"/>
  <c r="R57" i="2"/>
  <c r="AD57" i="2"/>
  <c r="K58" i="13"/>
  <c r="X57" i="2"/>
  <c r="J58" i="12"/>
  <c r="K57" i="14"/>
  <c r="BH57" i="2"/>
  <c r="BB57" i="2"/>
  <c r="AQ57" i="2"/>
  <c r="P58" i="12"/>
  <c r="S57" i="2"/>
  <c r="M58" i="12"/>
  <c r="M57" i="14"/>
  <c r="AW57" i="2"/>
  <c r="Q58" i="12"/>
  <c r="AE57" i="2"/>
  <c r="O58" i="12"/>
  <c r="L58" i="12"/>
  <c r="Y57" i="2"/>
  <c r="N58" i="12"/>
  <c r="BI57" i="2"/>
  <c r="S58" i="12"/>
  <c r="BC57" i="2"/>
  <c r="R58" i="12"/>
  <c r="M58" i="13"/>
  <c r="AK57" i="2"/>
  <c r="R56" i="14"/>
  <c r="V57" i="13"/>
  <c r="S56" i="14"/>
  <c r="W57" i="13"/>
  <c r="L57" i="14"/>
  <c r="L58" i="13"/>
  <c r="K58" i="12"/>
  <c r="F1014" i="1"/>
  <c r="G1013" i="1"/>
  <c r="G1080" i="1"/>
  <c r="F1081" i="1"/>
  <c r="G1593" i="1"/>
  <c r="F1594" i="1"/>
  <c r="G35" i="8"/>
  <c r="F36" i="8"/>
  <c r="F621" i="8"/>
  <c r="G620" i="8"/>
  <c r="G1255" i="1"/>
  <c r="F1256" i="1"/>
  <c r="F37" i="1"/>
  <c r="G36" i="1"/>
  <c r="F1709" i="1"/>
  <c r="G1708" i="1"/>
  <c r="F820" i="1"/>
  <c r="G819" i="1"/>
  <c r="K59" i="12"/>
  <c r="L58" i="14"/>
  <c r="L59" i="13"/>
  <c r="C59" i="12"/>
  <c r="C59" i="13"/>
  <c r="C58" i="14"/>
  <c r="M59" i="13"/>
  <c r="M58" i="14"/>
  <c r="L59" i="12"/>
  <c r="S58" i="2"/>
  <c r="M59" i="12"/>
  <c r="Y58" i="2"/>
  <c r="N59" i="12"/>
  <c r="N57" i="14"/>
  <c r="R58" i="13"/>
  <c r="T58" i="13"/>
  <c r="P57" i="14"/>
  <c r="V58" i="13"/>
  <c r="R57" i="14"/>
  <c r="R58" i="2"/>
  <c r="X58" i="2"/>
  <c r="AJ58" i="2"/>
  <c r="AD58" i="2"/>
  <c r="AP58" i="2"/>
  <c r="BH58" i="2"/>
  <c r="K59" i="13"/>
  <c r="AV58" i="2"/>
  <c r="K58" i="14"/>
  <c r="J59" i="12"/>
  <c r="BB58" i="2"/>
  <c r="W56" i="14"/>
  <c r="AB57" i="13"/>
  <c r="W58" i="13"/>
  <c r="S57" i="14"/>
  <c r="O57" i="14"/>
  <c r="S58" i="13"/>
  <c r="I59" i="12"/>
  <c r="J59" i="13"/>
  <c r="J58" i="14"/>
  <c r="E59" i="13"/>
  <c r="D59" i="12"/>
  <c r="E58" i="14"/>
  <c r="X58" i="13"/>
  <c r="T57" i="14"/>
  <c r="Q57" i="14"/>
  <c r="U58" i="13"/>
  <c r="A60" i="12"/>
  <c r="L59" i="2"/>
  <c r="A60" i="13"/>
  <c r="K59" i="2"/>
  <c r="E59" i="2"/>
  <c r="M59" i="2"/>
  <c r="C59" i="2"/>
  <c r="A59" i="14"/>
  <c r="J59" i="2"/>
  <c r="G1014" i="1"/>
  <c r="F1015" i="1"/>
  <c r="G1594" i="1"/>
  <c r="F1595" i="1"/>
  <c r="G1081" i="1"/>
  <c r="F1082" i="1"/>
  <c r="G1256" i="1"/>
  <c r="F1257" i="1"/>
  <c r="F37" i="8"/>
  <c r="G36" i="8"/>
  <c r="F1710" i="1"/>
  <c r="G1709" i="1"/>
  <c r="F821" i="1"/>
  <c r="G820" i="1"/>
  <c r="F38" i="1"/>
  <c r="G37" i="1"/>
  <c r="F622" i="8"/>
  <c r="G621" i="8"/>
  <c r="P58" i="14"/>
  <c r="T59" i="13"/>
  <c r="J59" i="14"/>
  <c r="J60" i="13"/>
  <c r="I60" i="12"/>
  <c r="A61" i="12"/>
  <c r="K60" i="2"/>
  <c r="A61" i="13"/>
  <c r="M60" i="2"/>
  <c r="J60" i="2"/>
  <c r="A60" i="14"/>
  <c r="C60" i="2"/>
  <c r="L60" i="2"/>
  <c r="E60" i="2"/>
  <c r="L60" i="13"/>
  <c r="L59" i="14"/>
  <c r="K60" i="12"/>
  <c r="Q58" i="14"/>
  <c r="U59" i="13"/>
  <c r="N58" i="14"/>
  <c r="R59" i="13"/>
  <c r="AB58" i="13"/>
  <c r="D60" i="12"/>
  <c r="E60" i="13"/>
  <c r="E59" i="14"/>
  <c r="V59" i="13"/>
  <c r="R58" i="14"/>
  <c r="AK59" i="2"/>
  <c r="AE59" i="2"/>
  <c r="O60" i="12"/>
  <c r="AW59" i="2"/>
  <c r="Q60" i="12"/>
  <c r="BI59" i="2"/>
  <c r="S60" i="12"/>
  <c r="Y59" i="2"/>
  <c r="N60" i="12"/>
  <c r="BC59" i="2"/>
  <c r="R60" i="12"/>
  <c r="AQ59" i="2"/>
  <c r="P60" i="12"/>
  <c r="M60" i="13"/>
  <c r="L60" i="12"/>
  <c r="S59" i="2"/>
  <c r="M60" i="12"/>
  <c r="M59" i="14"/>
  <c r="X59" i="13"/>
  <c r="T58" i="14"/>
  <c r="S59" i="13"/>
  <c r="O58" i="14"/>
  <c r="C59" i="14"/>
  <c r="C60" i="13"/>
  <c r="C60" i="12"/>
  <c r="BB59" i="2"/>
  <c r="BH59" i="2"/>
  <c r="AP59" i="2"/>
  <c r="J60" i="12"/>
  <c r="R59" i="2"/>
  <c r="AD59" i="2"/>
  <c r="X59" i="2"/>
  <c r="AV59" i="2"/>
  <c r="AJ59" i="2"/>
  <c r="K59" i="14"/>
  <c r="K60" i="13"/>
  <c r="S58" i="14"/>
  <c r="W59" i="13"/>
  <c r="W57" i="14"/>
  <c r="G1082" i="1"/>
  <c r="F1083" i="1"/>
  <c r="F1016" i="1"/>
  <c r="G1015" i="1"/>
  <c r="G1595" i="1"/>
  <c r="F1596" i="1"/>
  <c r="F623" i="8"/>
  <c r="G622" i="8"/>
  <c r="F39" i="1"/>
  <c r="G38" i="1"/>
  <c r="F1711" i="1"/>
  <c r="G1710" i="1"/>
  <c r="G821" i="1"/>
  <c r="F822" i="1"/>
  <c r="F38" i="8"/>
  <c r="G37" i="8"/>
  <c r="G1257" i="1"/>
  <c r="F1258" i="1"/>
  <c r="E60" i="14"/>
  <c r="D61" i="12"/>
  <c r="E61" i="13"/>
  <c r="K61" i="12"/>
  <c r="L60" i="14"/>
  <c r="L61" i="13"/>
  <c r="M61" i="13"/>
  <c r="AW60" i="2"/>
  <c r="Q61" i="12"/>
  <c r="BI60" i="2"/>
  <c r="S61" i="12"/>
  <c r="S60" i="2"/>
  <c r="M61" i="12"/>
  <c r="AK60" i="2"/>
  <c r="BC60" i="2"/>
  <c r="R61" i="12"/>
  <c r="Y60" i="2"/>
  <c r="N61" i="12"/>
  <c r="L61" i="12"/>
  <c r="AQ60" i="2"/>
  <c r="P61" i="12"/>
  <c r="M60" i="14"/>
  <c r="AE60" i="2"/>
  <c r="O61" i="12"/>
  <c r="N59" i="14"/>
  <c r="R60" i="13"/>
  <c r="S59" i="14"/>
  <c r="W60" i="13"/>
  <c r="S60" i="13"/>
  <c r="O59" i="14"/>
  <c r="U60" i="13"/>
  <c r="Q59" i="14"/>
  <c r="R59" i="14"/>
  <c r="V60" i="13"/>
  <c r="M61" i="2"/>
  <c r="L61" i="2"/>
  <c r="E61" i="2"/>
  <c r="A61" i="14"/>
  <c r="J61" i="2"/>
  <c r="A62" i="13"/>
  <c r="A62" i="12"/>
  <c r="C61" i="2"/>
  <c r="K61" i="2"/>
  <c r="I61" i="12"/>
  <c r="J60" i="14"/>
  <c r="J61" i="13"/>
  <c r="W58" i="14"/>
  <c r="AB59" i="13"/>
  <c r="BH60" i="2"/>
  <c r="X60" i="2"/>
  <c r="K60" i="14"/>
  <c r="AD60" i="2"/>
  <c r="AJ60" i="2"/>
  <c r="R60" i="2"/>
  <c r="AV60" i="2"/>
  <c r="J61" i="12"/>
  <c r="AP60" i="2"/>
  <c r="BB60" i="2"/>
  <c r="K61" i="13"/>
  <c r="P59" i="14"/>
  <c r="T60" i="13"/>
  <c r="T59" i="14"/>
  <c r="X60" i="13"/>
  <c r="C61" i="13"/>
  <c r="C61" i="12"/>
  <c r="C60" i="14"/>
  <c r="F1597" i="1"/>
  <c r="G1596" i="1"/>
  <c r="F1084" i="1"/>
  <c r="G1083" i="1"/>
  <c r="G1016" i="1"/>
  <c r="F1017" i="1"/>
  <c r="G623" i="8"/>
  <c r="F624" i="8"/>
  <c r="G1711" i="1"/>
  <c r="F1712" i="1"/>
  <c r="G39" i="1"/>
  <c r="F40" i="1"/>
  <c r="G38" i="8"/>
  <c r="F39" i="8"/>
  <c r="G1258" i="1"/>
  <c r="F1259" i="1"/>
  <c r="F823" i="1"/>
  <c r="G822" i="1"/>
  <c r="V61" i="13"/>
  <c r="R60" i="14"/>
  <c r="L62" i="12"/>
  <c r="BI61" i="2"/>
  <c r="S62" i="12"/>
  <c r="AW61" i="2"/>
  <c r="Q62" i="12"/>
  <c r="AK61" i="2"/>
  <c r="BC61" i="2"/>
  <c r="R62" i="12"/>
  <c r="Y61" i="2"/>
  <c r="N62" i="12"/>
  <c r="S61" i="2"/>
  <c r="M62" i="12"/>
  <c r="M61" i="14"/>
  <c r="AE61" i="2"/>
  <c r="O62" i="12"/>
  <c r="AQ61" i="2"/>
  <c r="P62" i="12"/>
  <c r="M62" i="13"/>
  <c r="P60" i="14"/>
  <c r="T61" i="13"/>
  <c r="L62" i="13"/>
  <c r="L61" i="14"/>
  <c r="K62" i="12"/>
  <c r="W59" i="14"/>
  <c r="J62" i="13"/>
  <c r="J61" i="14"/>
  <c r="I62" i="12"/>
  <c r="U61" i="13"/>
  <c r="Q60" i="14"/>
  <c r="X61" i="13"/>
  <c r="T60" i="14"/>
  <c r="E62" i="13"/>
  <c r="E61" i="14"/>
  <c r="D62" i="12"/>
  <c r="AB60" i="13"/>
  <c r="AP61" i="2"/>
  <c r="J62" i="12"/>
  <c r="K62" i="13"/>
  <c r="R61" i="2"/>
  <c r="BB61" i="2"/>
  <c r="AJ61" i="2"/>
  <c r="K61" i="14"/>
  <c r="AV61" i="2"/>
  <c r="BH61" i="2"/>
  <c r="AD61" i="2"/>
  <c r="X61" i="2"/>
  <c r="W61" i="13"/>
  <c r="S60" i="14"/>
  <c r="R61" i="13"/>
  <c r="N60" i="14"/>
  <c r="O60" i="14"/>
  <c r="W60" i="14"/>
  <c r="S61" i="13"/>
  <c r="C61" i="14"/>
  <c r="C62" i="12"/>
  <c r="C62" i="13"/>
  <c r="A63" i="13"/>
  <c r="E62" i="2"/>
  <c r="A63" i="12"/>
  <c r="A62" i="14"/>
  <c r="C62" i="2"/>
  <c r="J62" i="2"/>
  <c r="L62" i="2"/>
  <c r="K62" i="2"/>
  <c r="M62" i="2"/>
  <c r="F1598" i="1"/>
  <c r="G1597" i="1"/>
  <c r="G1084" i="1"/>
  <c r="F1085" i="1"/>
  <c r="G1017" i="1"/>
  <c r="F1018" i="1"/>
  <c r="F1260" i="1"/>
  <c r="G1259" i="1"/>
  <c r="G40" i="1"/>
  <c r="F41" i="1"/>
  <c r="F625" i="8"/>
  <c r="G624" i="8"/>
  <c r="F824" i="1"/>
  <c r="G823" i="1"/>
  <c r="G39" i="8"/>
  <c r="F40" i="8"/>
  <c r="F1713" i="1"/>
  <c r="G1712" i="1"/>
  <c r="AK62" i="2"/>
  <c r="M63" i="13"/>
  <c r="M62" i="14"/>
  <c r="Y62" i="2"/>
  <c r="N63" i="12"/>
  <c r="AE62" i="2"/>
  <c r="O63" i="12"/>
  <c r="BC62" i="2"/>
  <c r="R63" i="12"/>
  <c r="L63" i="12"/>
  <c r="S62" i="2"/>
  <c r="M63" i="12"/>
  <c r="AQ62" i="2"/>
  <c r="P63" i="12"/>
  <c r="AW62" i="2"/>
  <c r="Q63" i="12"/>
  <c r="S62" i="13"/>
  <c r="O61" i="14"/>
  <c r="BH62" i="2"/>
  <c r="K63" i="13"/>
  <c r="K62" i="14"/>
  <c r="AD62" i="2"/>
  <c r="X62" i="2"/>
  <c r="J63" i="12"/>
  <c r="R62" i="2"/>
  <c r="AJ62" i="2"/>
  <c r="AP62" i="2"/>
  <c r="BB62" i="2"/>
  <c r="AV62" i="2"/>
  <c r="V62" i="13"/>
  <c r="R61" i="14"/>
  <c r="N61" i="14"/>
  <c r="R62" i="13"/>
  <c r="L63" i="13"/>
  <c r="L62" i="14"/>
  <c r="K63" i="12"/>
  <c r="A64" i="13"/>
  <c r="K63" i="2"/>
  <c r="C63" i="2"/>
  <c r="E63" i="2"/>
  <c r="L63" i="2"/>
  <c r="J63" i="2"/>
  <c r="A64" i="12"/>
  <c r="M63" i="2"/>
  <c r="A63" i="14"/>
  <c r="C62" i="14"/>
  <c r="C63" i="13"/>
  <c r="C63" i="12"/>
  <c r="X62" i="13"/>
  <c r="T61" i="14"/>
  <c r="W62" i="13"/>
  <c r="S61" i="14"/>
  <c r="Q61" i="14"/>
  <c r="U62" i="13"/>
  <c r="J63" i="13"/>
  <c r="J62" i="14"/>
  <c r="I63" i="12"/>
  <c r="E62" i="14"/>
  <c r="D63" i="12"/>
  <c r="E63" i="13"/>
  <c r="T62" i="13"/>
  <c r="P61" i="14"/>
  <c r="AB61" i="13"/>
  <c r="G1018" i="1"/>
  <c r="F1019" i="1"/>
  <c r="G1598" i="1"/>
  <c r="F1599" i="1"/>
  <c r="F1086" i="1"/>
  <c r="G1085" i="1"/>
  <c r="F1714" i="1"/>
  <c r="G1713" i="1"/>
  <c r="G824" i="1"/>
  <c r="F825" i="1"/>
  <c r="F626" i="8"/>
  <c r="G625" i="8"/>
  <c r="G1260" i="1"/>
  <c r="F1261" i="1"/>
  <c r="G40" i="8"/>
  <c r="F41" i="8"/>
  <c r="G41" i="1"/>
  <c r="F42" i="1"/>
  <c r="C64" i="13"/>
  <c r="C64" i="12"/>
  <c r="C63" i="14"/>
  <c r="U63" i="13"/>
  <c r="Q62" i="14"/>
  <c r="S63" i="13"/>
  <c r="O62" i="14"/>
  <c r="X63" i="13"/>
  <c r="T62" i="14"/>
  <c r="E64" i="13"/>
  <c r="D64" i="12"/>
  <c r="E63" i="14"/>
  <c r="S62" i="14"/>
  <c r="W63" i="13"/>
  <c r="W61" i="14"/>
  <c r="I64" i="12"/>
  <c r="J63" i="14"/>
  <c r="J64" i="13"/>
  <c r="BC63" i="2"/>
  <c r="R64" i="12"/>
  <c r="AW63" i="2"/>
  <c r="Q64" i="12"/>
  <c r="M63" i="14"/>
  <c r="S63" i="2"/>
  <c r="M64" i="12"/>
  <c r="AQ63" i="2"/>
  <c r="P64" i="12"/>
  <c r="AE63" i="2"/>
  <c r="O64" i="12"/>
  <c r="AK63" i="2"/>
  <c r="M64" i="13"/>
  <c r="L64" i="12"/>
  <c r="Y63" i="2"/>
  <c r="N64" i="12"/>
  <c r="A64" i="14"/>
  <c r="J64" i="2"/>
  <c r="K64" i="2"/>
  <c r="L64" i="2"/>
  <c r="E64" i="2"/>
  <c r="A65" i="12"/>
  <c r="C64" i="2"/>
  <c r="M64" i="2"/>
  <c r="A65" i="13"/>
  <c r="V63" i="13"/>
  <c r="R62" i="14"/>
  <c r="N62" i="14"/>
  <c r="P62" i="14"/>
  <c r="W62" i="14"/>
  <c r="R63" i="13"/>
  <c r="AB62" i="13"/>
  <c r="L64" i="13"/>
  <c r="K64" i="12"/>
  <c r="L63" i="14"/>
  <c r="AP63" i="2"/>
  <c r="X63" i="2"/>
  <c r="AV63" i="2"/>
  <c r="AJ63" i="2"/>
  <c r="AD63" i="2"/>
  <c r="BH63" i="2"/>
  <c r="K63" i="14"/>
  <c r="R63" i="2"/>
  <c r="BB63" i="2"/>
  <c r="J64" i="12"/>
  <c r="K64" i="13"/>
  <c r="T63" i="13"/>
  <c r="F1087" i="1"/>
  <c r="G1086" i="1"/>
  <c r="G1019" i="1"/>
  <c r="F1020" i="1"/>
  <c r="F1600" i="1"/>
  <c r="G1599" i="1"/>
  <c r="G626" i="8"/>
  <c r="F627" i="8"/>
  <c r="F1715" i="1"/>
  <c r="G1714" i="1"/>
  <c r="F42" i="8"/>
  <c r="G41" i="8"/>
  <c r="F43" i="1"/>
  <c r="G42" i="1"/>
  <c r="F1262" i="1"/>
  <c r="G1261" i="1"/>
  <c r="F826" i="1"/>
  <c r="G825" i="1"/>
  <c r="M64" i="14"/>
  <c r="M65" i="13"/>
  <c r="L65" i="12"/>
  <c r="E65" i="13"/>
  <c r="D65" i="12"/>
  <c r="E64" i="14"/>
  <c r="N63" i="14"/>
  <c r="R64" i="13"/>
  <c r="J65" i="13"/>
  <c r="J64" i="14"/>
  <c r="I65" i="12"/>
  <c r="AB63" i="13"/>
  <c r="R63" i="14"/>
  <c r="V64" i="13"/>
  <c r="C65" i="13"/>
  <c r="C64" i="14"/>
  <c r="C65" i="12"/>
  <c r="BB64" i="2"/>
  <c r="R64" i="2"/>
  <c r="AP64" i="2"/>
  <c r="AV64" i="2"/>
  <c r="AJ64" i="2"/>
  <c r="K64" i="14"/>
  <c r="BH64" i="2"/>
  <c r="AD64" i="2"/>
  <c r="X64" i="2"/>
  <c r="J65" i="12"/>
  <c r="K65" i="13"/>
  <c r="W64" i="13"/>
  <c r="S63" i="14"/>
  <c r="T64" i="13"/>
  <c r="P63" i="14"/>
  <c r="U64" i="13"/>
  <c r="Q63" i="14"/>
  <c r="T63" i="14"/>
  <c r="X64" i="13"/>
  <c r="O63" i="14"/>
  <c r="S64" i="13"/>
  <c r="A66" i="12"/>
  <c r="E65" i="2"/>
  <c r="A65" i="14"/>
  <c r="M65" i="2"/>
  <c r="A66" i="13"/>
  <c r="L65" i="2"/>
  <c r="J65" i="2"/>
  <c r="C65" i="2"/>
  <c r="K65" i="2"/>
  <c r="K65" i="12"/>
  <c r="L65" i="13"/>
  <c r="L64" i="14"/>
  <c r="F1601" i="1"/>
  <c r="G1600" i="1"/>
  <c r="G1087" i="1"/>
  <c r="F1088" i="1"/>
  <c r="G1020" i="1"/>
  <c r="F1021" i="1"/>
  <c r="G42" i="8"/>
  <c r="F43" i="8"/>
  <c r="F628" i="8"/>
  <c r="G627" i="8"/>
  <c r="F1263" i="1"/>
  <c r="G1262" i="1"/>
  <c r="F44" i="1"/>
  <c r="G43" i="1"/>
  <c r="G1715" i="1"/>
  <c r="F1716" i="1"/>
  <c r="G826" i="1"/>
  <c r="F827" i="1"/>
  <c r="E66" i="13"/>
  <c r="E65" i="14"/>
  <c r="D66" i="12"/>
  <c r="T65" i="13"/>
  <c r="P64" i="14"/>
  <c r="R64" i="14"/>
  <c r="V65" i="13"/>
  <c r="J66" i="13"/>
  <c r="I66" i="12"/>
  <c r="J65" i="14"/>
  <c r="O64" i="14"/>
  <c r="S65" i="13"/>
  <c r="W65" i="13"/>
  <c r="S64" i="14"/>
  <c r="C65" i="14"/>
  <c r="C66" i="13"/>
  <c r="C66" i="12"/>
  <c r="M66" i="13"/>
  <c r="M65" i="14"/>
  <c r="L66" i="12"/>
  <c r="A66" i="14"/>
  <c r="C66" i="2"/>
  <c r="L66" i="2"/>
  <c r="A67" i="12"/>
  <c r="J66" i="2"/>
  <c r="A67" i="13"/>
  <c r="M66" i="2"/>
  <c r="E66" i="2"/>
  <c r="K66" i="2"/>
  <c r="N64" i="14"/>
  <c r="R65" i="13"/>
  <c r="W63" i="14"/>
  <c r="L66" i="13"/>
  <c r="K66" i="12"/>
  <c r="L65" i="14"/>
  <c r="AD65" i="2"/>
  <c r="K65" i="14"/>
  <c r="K66" i="13"/>
  <c r="J66" i="12"/>
  <c r="AP65" i="2"/>
  <c r="R65" i="2"/>
  <c r="X65" i="2"/>
  <c r="BH65" i="2"/>
  <c r="AV65" i="2"/>
  <c r="BB65" i="2"/>
  <c r="AJ65" i="2"/>
  <c r="X65" i="13"/>
  <c r="T64" i="14"/>
  <c r="U65" i="13"/>
  <c r="Q64" i="14"/>
  <c r="AB64" i="13"/>
  <c r="G1601" i="1"/>
  <c r="F1602" i="1"/>
  <c r="G1021" i="1"/>
  <c r="F1022" i="1"/>
  <c r="G1088" i="1"/>
  <c r="F1089" i="1"/>
  <c r="F45" i="1"/>
  <c r="G44" i="1"/>
  <c r="G628" i="8"/>
  <c r="F629" i="8"/>
  <c r="G43" i="8"/>
  <c r="F44" i="8"/>
  <c r="F1264" i="1"/>
  <c r="G1263" i="1"/>
  <c r="G827" i="1"/>
  <c r="F828" i="1"/>
  <c r="F1717" i="1"/>
  <c r="G1716" i="1"/>
  <c r="J67" i="13"/>
  <c r="I67" i="12"/>
  <c r="J66" i="14"/>
  <c r="S65" i="14"/>
  <c r="W66" i="13"/>
  <c r="R66" i="13"/>
  <c r="N65" i="14"/>
  <c r="K67" i="13"/>
  <c r="BB66" i="2"/>
  <c r="AD66" i="2"/>
  <c r="AJ66" i="2"/>
  <c r="K66" i="14"/>
  <c r="J67" i="12"/>
  <c r="BH66" i="2"/>
  <c r="X66" i="2"/>
  <c r="AP66" i="2"/>
  <c r="AV66" i="2"/>
  <c r="R66" i="2"/>
  <c r="C67" i="12"/>
  <c r="C67" i="13"/>
  <c r="C66" i="14"/>
  <c r="Q65" i="14"/>
  <c r="U66" i="13"/>
  <c r="T66" i="13"/>
  <c r="P65" i="14"/>
  <c r="A67" i="14"/>
  <c r="J67" i="2"/>
  <c r="A68" i="12"/>
  <c r="E67" i="2"/>
  <c r="A68" i="13"/>
  <c r="C67" i="2"/>
  <c r="L67" i="2"/>
  <c r="K67" i="2"/>
  <c r="M67" i="2"/>
  <c r="L67" i="12"/>
  <c r="M67" i="13"/>
  <c r="M66" i="14"/>
  <c r="L67" i="13"/>
  <c r="L66" i="14"/>
  <c r="K67" i="12"/>
  <c r="V66" i="13"/>
  <c r="R65" i="14"/>
  <c r="S66" i="13"/>
  <c r="O65" i="14"/>
  <c r="T65" i="14"/>
  <c r="X66" i="13"/>
  <c r="E67" i="13"/>
  <c r="D67" i="12"/>
  <c r="E66" i="14"/>
  <c r="W64" i="14"/>
  <c r="AB65" i="13"/>
  <c r="F1603" i="1"/>
  <c r="G1602" i="1"/>
  <c r="F1090" i="1"/>
  <c r="G1089" i="1"/>
  <c r="F1023" i="1"/>
  <c r="G1022" i="1"/>
  <c r="G45" i="1"/>
  <c r="F46" i="1"/>
  <c r="F829" i="1"/>
  <c r="G828" i="1"/>
  <c r="F45" i="8"/>
  <c r="G44" i="8"/>
  <c r="F1265" i="1"/>
  <c r="G1264" i="1"/>
  <c r="G1717" i="1"/>
  <c r="F1718" i="1"/>
  <c r="G629" i="8"/>
  <c r="F630" i="8"/>
  <c r="J68" i="2"/>
  <c r="A69" i="12"/>
  <c r="L68" i="2"/>
  <c r="A69" i="13"/>
  <c r="K68" i="2"/>
  <c r="A68" i="14"/>
  <c r="E68" i="2"/>
  <c r="C68" i="2"/>
  <c r="M68" i="2"/>
  <c r="D68" i="12"/>
  <c r="E68" i="13"/>
  <c r="E67" i="14"/>
  <c r="V67" i="13"/>
  <c r="R66" i="14"/>
  <c r="W67" i="13"/>
  <c r="S66" i="14"/>
  <c r="BH67" i="2"/>
  <c r="AD67" i="2"/>
  <c r="J68" i="12"/>
  <c r="R67" i="2"/>
  <c r="AJ67" i="2"/>
  <c r="K68" i="13"/>
  <c r="X67" i="2"/>
  <c r="AP67" i="2"/>
  <c r="BB67" i="2"/>
  <c r="K67" i="14"/>
  <c r="AV67" i="2"/>
  <c r="R67" i="13"/>
  <c r="S67" i="13"/>
  <c r="T67" i="13"/>
  <c r="U67" i="13"/>
  <c r="X67" i="13"/>
  <c r="AB67" i="13"/>
  <c r="N66" i="14"/>
  <c r="T66" i="14"/>
  <c r="P66" i="14"/>
  <c r="AB66" i="13"/>
  <c r="C68" i="13"/>
  <c r="C68" i="12"/>
  <c r="C67" i="14"/>
  <c r="I68" i="12"/>
  <c r="J67" i="14"/>
  <c r="J68" i="13"/>
  <c r="O66" i="14"/>
  <c r="W65" i="14"/>
  <c r="M67" i="14"/>
  <c r="M68" i="13"/>
  <c r="L68" i="12"/>
  <c r="L67" i="14"/>
  <c r="L68" i="13"/>
  <c r="K68" i="12"/>
  <c r="Q66" i="14"/>
  <c r="F1604" i="1"/>
  <c r="G1603" i="1"/>
  <c r="G1023" i="1"/>
  <c r="F1024" i="1"/>
  <c r="F1091" i="1"/>
  <c r="G1090" i="1"/>
  <c r="F1266" i="1"/>
  <c r="G1265" i="1"/>
  <c r="G45" i="8"/>
  <c r="F46" i="8"/>
  <c r="F1719" i="1"/>
  <c r="G1718" i="1"/>
  <c r="G46" i="1"/>
  <c r="F47" i="1"/>
  <c r="F830" i="1"/>
  <c r="G829" i="1"/>
  <c r="F631" i="8"/>
  <c r="G630" i="8"/>
  <c r="BB68" i="2"/>
  <c r="AV68" i="2"/>
  <c r="AD68" i="2"/>
  <c r="BH68" i="2"/>
  <c r="X68" i="2"/>
  <c r="R68" i="2"/>
  <c r="AJ68" i="2"/>
  <c r="J69" i="12"/>
  <c r="K69" i="13"/>
  <c r="K68" i="14"/>
  <c r="AP68" i="2"/>
  <c r="J68" i="14"/>
  <c r="J69" i="13"/>
  <c r="I69" i="12"/>
  <c r="W68" i="13"/>
  <c r="S67" i="14"/>
  <c r="X68" i="13"/>
  <c r="T67" i="14"/>
  <c r="M69" i="13"/>
  <c r="AW68" i="2"/>
  <c r="L69" i="12"/>
  <c r="BC68" i="2"/>
  <c r="AQ68" i="2"/>
  <c r="AK68" i="2"/>
  <c r="AE68" i="2"/>
  <c r="M68" i="14"/>
  <c r="W66" i="14"/>
  <c r="Q67" i="14"/>
  <c r="U68" i="13"/>
  <c r="E69" i="13"/>
  <c r="E68" i="14"/>
  <c r="D69" i="12"/>
  <c r="L68" i="14"/>
  <c r="K69" i="12"/>
  <c r="L69" i="13"/>
  <c r="N67" i="14"/>
  <c r="R68" i="13"/>
  <c r="A70" i="12"/>
  <c r="L69" i="2"/>
  <c r="A69" i="14"/>
  <c r="A70" i="13"/>
  <c r="E69" i="2"/>
  <c r="C69" i="2"/>
  <c r="K69" i="2"/>
  <c r="J69" i="2"/>
  <c r="M69" i="2"/>
  <c r="P67" i="14"/>
  <c r="T68" i="13"/>
  <c r="R67" i="14"/>
  <c r="V68" i="13"/>
  <c r="O67" i="14"/>
  <c r="S68" i="13"/>
  <c r="C69" i="12"/>
  <c r="C69" i="13"/>
  <c r="C68" i="14"/>
  <c r="F1092" i="1"/>
  <c r="G1091" i="1"/>
  <c r="G1604" i="1"/>
  <c r="F1605" i="1"/>
  <c r="G1024" i="1"/>
  <c r="F1025" i="1"/>
  <c r="G47" i="1"/>
  <c r="F48" i="1"/>
  <c r="G631" i="8"/>
  <c r="F632" i="8"/>
  <c r="F1720" i="1"/>
  <c r="G1719" i="1"/>
  <c r="F831" i="1"/>
  <c r="G830" i="1"/>
  <c r="F1267" i="1"/>
  <c r="G1266" i="1"/>
  <c r="F47" i="8"/>
  <c r="G46" i="8"/>
  <c r="C69" i="14"/>
  <c r="C70" i="12"/>
  <c r="C70" i="13"/>
  <c r="A71" i="12"/>
  <c r="M70" i="2"/>
  <c r="A71" i="13"/>
  <c r="J70" i="2"/>
  <c r="A70" i="14"/>
  <c r="E70" i="2"/>
  <c r="C70" i="2"/>
  <c r="K70" i="2"/>
  <c r="L70" i="2"/>
  <c r="O69" i="12"/>
  <c r="O68" i="14"/>
  <c r="S69" i="13"/>
  <c r="S68" i="14"/>
  <c r="W69" i="13"/>
  <c r="AB68" i="13"/>
  <c r="J69" i="14"/>
  <c r="J70" i="13"/>
  <c r="I70" i="12"/>
  <c r="R69" i="12"/>
  <c r="R69" i="13"/>
  <c r="N68" i="14"/>
  <c r="P68" i="14"/>
  <c r="Q68" i="14"/>
  <c r="R68" i="14"/>
  <c r="T68" i="14"/>
  <c r="W68" i="14"/>
  <c r="L70" i="13"/>
  <c r="K70" i="12"/>
  <c r="L69" i="14"/>
  <c r="P69" i="12"/>
  <c r="Z37" i="10"/>
  <c r="AA37" i="10"/>
  <c r="U69" i="13"/>
  <c r="T69" i="13"/>
  <c r="E69" i="14"/>
  <c r="D70" i="12"/>
  <c r="E70" i="13"/>
  <c r="V69" i="13"/>
  <c r="AW69" i="2"/>
  <c r="Q70" i="12"/>
  <c r="AK69" i="2"/>
  <c r="S69" i="2"/>
  <c r="M69" i="14"/>
  <c r="BC69" i="2"/>
  <c r="R70" i="12"/>
  <c r="M70" i="13"/>
  <c r="AE69" i="2"/>
  <c r="O70" i="12"/>
  <c r="L70" i="12"/>
  <c r="BH69" i="2"/>
  <c r="X69" i="2"/>
  <c r="R69" i="2"/>
  <c r="J70" i="12"/>
  <c r="K70" i="13"/>
  <c r="AV69" i="2"/>
  <c r="AP69" i="2"/>
  <c r="AJ69" i="2"/>
  <c r="K69" i="14"/>
  <c r="BB69" i="2"/>
  <c r="AD69" i="2"/>
  <c r="Q69" i="12"/>
  <c r="AF37" i="10"/>
  <c r="AG37" i="10"/>
  <c r="X69" i="13"/>
  <c r="W67" i="14"/>
  <c r="F1026" i="1"/>
  <c r="G1025" i="1"/>
  <c r="F1093" i="1"/>
  <c r="G1092" i="1"/>
  <c r="G1605" i="1"/>
  <c r="F1606" i="1"/>
  <c r="F633" i="8"/>
  <c r="G632" i="8"/>
  <c r="G47" i="8"/>
  <c r="F48" i="8"/>
  <c r="G1267" i="1"/>
  <c r="F1268" i="1"/>
  <c r="G1720" i="1"/>
  <c r="F1721" i="1"/>
  <c r="F832" i="1"/>
  <c r="G831" i="1"/>
  <c r="F49" i="1"/>
  <c r="G48" i="1"/>
  <c r="W70" i="13"/>
  <c r="S69" i="14"/>
  <c r="O69" i="14"/>
  <c r="S70" i="13"/>
  <c r="K71" i="12"/>
  <c r="L71" i="13"/>
  <c r="L70" i="14"/>
  <c r="BC70" i="2"/>
  <c r="AE70" i="2"/>
  <c r="AK70" i="2"/>
  <c r="M70" i="14"/>
  <c r="M71" i="13"/>
  <c r="L71" i="12"/>
  <c r="R69" i="14"/>
  <c r="V70" i="13"/>
  <c r="I71" i="12"/>
  <c r="J70" i="14"/>
  <c r="J71" i="13"/>
  <c r="E70" i="14"/>
  <c r="D71" i="12"/>
  <c r="E71" i="13"/>
  <c r="T69" i="14"/>
  <c r="X70" i="13"/>
  <c r="A72" i="13"/>
  <c r="J71" i="2"/>
  <c r="C71" i="2"/>
  <c r="A72" i="12"/>
  <c r="E71" i="2"/>
  <c r="A71" i="14"/>
  <c r="M71" i="2"/>
  <c r="L71" i="2"/>
  <c r="K71" i="2"/>
  <c r="AB69" i="13"/>
  <c r="C70" i="14"/>
  <c r="C71" i="12"/>
  <c r="C71" i="13"/>
  <c r="P69" i="14"/>
  <c r="T70" i="13"/>
  <c r="U70" i="13"/>
  <c r="Q69" i="14"/>
  <c r="N69" i="14"/>
  <c r="R70" i="13"/>
  <c r="F37" i="10"/>
  <c r="G37" i="10"/>
  <c r="M70" i="12"/>
  <c r="K71" i="13"/>
  <c r="AV70" i="2"/>
  <c r="AJ70" i="2"/>
  <c r="BB70" i="2"/>
  <c r="R70" i="2"/>
  <c r="J71" i="12"/>
  <c r="K70" i="14"/>
  <c r="BH70" i="2"/>
  <c r="AP70" i="2"/>
  <c r="X70" i="2"/>
  <c r="AD70" i="2"/>
  <c r="G1606" i="1"/>
  <c r="F1607" i="1"/>
  <c r="F1027" i="1"/>
  <c r="G1026" i="1"/>
  <c r="G1093" i="1"/>
  <c r="F1094" i="1"/>
  <c r="G832" i="1"/>
  <c r="F833" i="1"/>
  <c r="F1269" i="1"/>
  <c r="G1268" i="1"/>
  <c r="G633" i="8"/>
  <c r="F634" i="8"/>
  <c r="G49" i="1"/>
  <c r="F50" i="1"/>
  <c r="F1722" i="1"/>
  <c r="G1721" i="1"/>
  <c r="F49" i="8"/>
  <c r="G48" i="8"/>
  <c r="J72" i="13"/>
  <c r="I72" i="12"/>
  <c r="J71" i="14"/>
  <c r="O71" i="12"/>
  <c r="T37" i="10"/>
  <c r="U37" i="10"/>
  <c r="U71" i="13"/>
  <c r="Q70" i="14"/>
  <c r="N70" i="14"/>
  <c r="R71" i="13"/>
  <c r="C72" i="12"/>
  <c r="C71" i="14"/>
  <c r="C72" i="13"/>
  <c r="W69" i="14"/>
  <c r="X71" i="13"/>
  <c r="T70" i="14"/>
  <c r="X71" i="2"/>
  <c r="AV71" i="2"/>
  <c r="K72" i="13"/>
  <c r="BH71" i="2"/>
  <c r="AJ71" i="2"/>
  <c r="K71" i="14"/>
  <c r="BB71" i="2"/>
  <c r="AP71" i="2"/>
  <c r="AD71" i="2"/>
  <c r="J72" i="12"/>
  <c r="R71" i="2"/>
  <c r="M71" i="14"/>
  <c r="L72" i="12"/>
  <c r="M72" i="13"/>
  <c r="S71" i="13"/>
  <c r="O70" i="14"/>
  <c r="V71" i="13"/>
  <c r="R70" i="14"/>
  <c r="A73" i="13"/>
  <c r="L72" i="2"/>
  <c r="A72" i="14"/>
  <c r="J72" i="2"/>
  <c r="K72" i="2"/>
  <c r="C72" i="2"/>
  <c r="A73" i="12"/>
  <c r="E72" i="2"/>
  <c r="AB70" i="13"/>
  <c r="W71" i="13"/>
  <c r="S70" i="14"/>
  <c r="P70" i="14"/>
  <c r="T71" i="13"/>
  <c r="L72" i="13"/>
  <c r="K72" i="12"/>
  <c r="L71" i="14"/>
  <c r="E72" i="13"/>
  <c r="D72" i="12"/>
  <c r="E71" i="14"/>
  <c r="R71" i="12"/>
  <c r="AL37" i="10"/>
  <c r="AM37" i="10"/>
  <c r="F1095" i="1"/>
  <c r="G1094" i="1"/>
  <c r="F1608" i="1"/>
  <c r="G1607" i="1"/>
  <c r="F1028" i="1"/>
  <c r="G1027" i="1"/>
  <c r="G1722" i="1"/>
  <c r="F1723" i="1"/>
  <c r="F51" i="1"/>
  <c r="G50" i="1"/>
  <c r="G833" i="1"/>
  <c r="F834" i="1"/>
  <c r="G1269" i="1"/>
  <c r="F1270" i="1"/>
  <c r="F50" i="8"/>
  <c r="G49" i="8"/>
  <c r="F635" i="8"/>
  <c r="G634" i="8"/>
  <c r="L73" i="12"/>
  <c r="M72" i="14"/>
  <c r="M73" i="13"/>
  <c r="J72" i="14"/>
  <c r="J73" i="13"/>
  <c r="I73" i="12"/>
  <c r="R71" i="14"/>
  <c r="V72" i="13"/>
  <c r="AB71" i="13"/>
  <c r="E72" i="14"/>
  <c r="E73" i="13"/>
  <c r="D73" i="12"/>
  <c r="L73" i="13"/>
  <c r="K73" i="12"/>
  <c r="L72" i="14"/>
  <c r="Q71" i="14"/>
  <c r="U72" i="13"/>
  <c r="X72" i="13"/>
  <c r="T71" i="14"/>
  <c r="AJ72" i="2"/>
  <c r="J73" i="12"/>
  <c r="X72" i="2"/>
  <c r="AV72" i="2"/>
  <c r="BH72" i="2"/>
  <c r="K73" i="13"/>
  <c r="K72" i="14"/>
  <c r="AD72" i="2"/>
  <c r="AP72" i="2"/>
  <c r="R72" i="2"/>
  <c r="BB72" i="2"/>
  <c r="R72" i="13"/>
  <c r="N71" i="14"/>
  <c r="S71" i="14"/>
  <c r="W72" i="13"/>
  <c r="A74" i="12"/>
  <c r="L73" i="2"/>
  <c r="A73" i="14"/>
  <c r="C73" i="2"/>
  <c r="A74" i="13"/>
  <c r="M73" i="2"/>
  <c r="E73" i="2"/>
  <c r="J73" i="2"/>
  <c r="K73" i="2"/>
  <c r="C73" i="12"/>
  <c r="C73" i="13"/>
  <c r="C72" i="14"/>
  <c r="T72" i="13"/>
  <c r="P71" i="14"/>
  <c r="S72" i="13"/>
  <c r="O71" i="14"/>
  <c r="W70" i="14"/>
  <c r="F1029" i="1"/>
  <c r="G1028" i="1"/>
  <c r="F1096" i="1"/>
  <c r="G1095" i="1"/>
  <c r="G1608" i="1"/>
  <c r="F1609" i="1"/>
  <c r="G635" i="8"/>
  <c r="F636" i="8"/>
  <c r="G50" i="8"/>
  <c r="F51" i="8"/>
  <c r="G834" i="1"/>
  <c r="F835" i="1"/>
  <c r="F1724" i="1"/>
  <c r="G1723" i="1"/>
  <c r="F52" i="1"/>
  <c r="G51" i="1"/>
  <c r="G1270" i="1"/>
  <c r="F1271" i="1"/>
  <c r="D74" i="12"/>
  <c r="E74" i="13"/>
  <c r="E73" i="14"/>
  <c r="N72" i="14"/>
  <c r="R73" i="13"/>
  <c r="A75" i="12"/>
  <c r="A74" i="14"/>
  <c r="K74" i="2"/>
  <c r="J74" i="2"/>
  <c r="E74" i="2"/>
  <c r="M74" i="2"/>
  <c r="A75" i="13"/>
  <c r="C74" i="2"/>
  <c r="L74" i="2"/>
  <c r="C74" i="13"/>
  <c r="C73" i="14"/>
  <c r="C74" i="12"/>
  <c r="S72" i="14"/>
  <c r="W73" i="13"/>
  <c r="O72" i="14"/>
  <c r="S73" i="13"/>
  <c r="AV73" i="2"/>
  <c r="K73" i="14"/>
  <c r="AP73" i="2"/>
  <c r="K74" i="13"/>
  <c r="J74" i="12"/>
  <c r="BB73" i="2"/>
  <c r="BH73" i="2"/>
  <c r="AD73" i="2"/>
  <c r="X73" i="2"/>
  <c r="AJ73" i="2"/>
  <c r="R73" i="2"/>
  <c r="J74" i="13"/>
  <c r="I74" i="12"/>
  <c r="J73" i="14"/>
  <c r="T73" i="13"/>
  <c r="P72" i="14"/>
  <c r="R72" i="14"/>
  <c r="V73" i="13"/>
  <c r="AB72" i="13"/>
  <c r="M74" i="13"/>
  <c r="M73" i="14"/>
  <c r="L74" i="12"/>
  <c r="L74" i="13"/>
  <c r="K74" i="12"/>
  <c r="L73" i="14"/>
  <c r="U73" i="13"/>
  <c r="Q72" i="14"/>
  <c r="T72" i="14"/>
  <c r="X73" i="13"/>
  <c r="W71" i="14"/>
  <c r="G1029" i="1"/>
  <c r="F1030" i="1"/>
  <c r="G1096" i="1"/>
  <c r="F1097" i="1"/>
  <c r="F1610" i="1"/>
  <c r="G1609" i="1"/>
  <c r="G52" i="1"/>
  <c r="F53" i="1"/>
  <c r="G1271" i="1"/>
  <c r="F1272" i="1"/>
  <c r="F836" i="1"/>
  <c r="G835" i="1"/>
  <c r="F637" i="8"/>
  <c r="G636" i="8"/>
  <c r="G1724" i="1"/>
  <c r="F1725" i="1"/>
  <c r="F52" i="8"/>
  <c r="G51" i="8"/>
  <c r="W74" i="13"/>
  <c r="S73" i="14"/>
  <c r="N73" i="14"/>
  <c r="R74" i="13"/>
  <c r="X74" i="13"/>
  <c r="T73" i="14"/>
  <c r="Q73" i="14"/>
  <c r="U74" i="13"/>
  <c r="J75" i="13"/>
  <c r="I75" i="12"/>
  <c r="J74" i="14"/>
  <c r="P73" i="14"/>
  <c r="T74" i="13"/>
  <c r="C75" i="13"/>
  <c r="C75" i="12"/>
  <c r="C74" i="14"/>
  <c r="A75" i="14"/>
  <c r="K75" i="2"/>
  <c r="A76" i="12"/>
  <c r="E75" i="2"/>
  <c r="A76" i="13"/>
  <c r="J75" i="2"/>
  <c r="M75" i="2"/>
  <c r="L75" i="2"/>
  <c r="C75" i="2"/>
  <c r="AB73" i="13"/>
  <c r="S74" i="13"/>
  <c r="O73" i="14"/>
  <c r="R73" i="14"/>
  <c r="V74" i="13"/>
  <c r="L74" i="14"/>
  <c r="K75" i="12"/>
  <c r="L75" i="13"/>
  <c r="E75" i="13"/>
  <c r="E74" i="14"/>
  <c r="D75" i="12"/>
  <c r="L75" i="12"/>
  <c r="M74" i="14"/>
  <c r="M75" i="13"/>
  <c r="AV74" i="2"/>
  <c r="BB74" i="2"/>
  <c r="AJ74" i="2"/>
  <c r="K75" i="13"/>
  <c r="AD74" i="2"/>
  <c r="BH74" i="2"/>
  <c r="AP74" i="2"/>
  <c r="X74" i="2"/>
  <c r="J75" i="12"/>
  <c r="K74" i="14"/>
  <c r="R74" i="2"/>
  <c r="W72" i="14"/>
  <c r="F1611" i="1"/>
  <c r="G1610" i="1"/>
  <c r="F1629" i="1"/>
  <c r="G1030" i="1"/>
  <c r="F1031" i="1"/>
  <c r="F1098" i="1"/>
  <c r="G1097" i="1"/>
  <c r="G637" i="8"/>
  <c r="F638" i="8"/>
  <c r="F1726" i="1"/>
  <c r="G1725" i="1"/>
  <c r="G53" i="1"/>
  <c r="F54" i="1"/>
  <c r="G836" i="1"/>
  <c r="F837" i="1"/>
  <c r="G52" i="8"/>
  <c r="F53" i="8"/>
  <c r="G1272" i="1"/>
  <c r="F1273" i="1"/>
  <c r="C76" i="12"/>
  <c r="C76" i="13"/>
  <c r="C75" i="14"/>
  <c r="I76" i="12"/>
  <c r="J76" i="13"/>
  <c r="J75" i="14"/>
  <c r="K75" i="14"/>
  <c r="X75" i="2"/>
  <c r="R75" i="2"/>
  <c r="K76" i="13"/>
  <c r="BB75" i="2"/>
  <c r="AV75" i="2"/>
  <c r="BH75" i="2"/>
  <c r="AJ75" i="2"/>
  <c r="AP75" i="2"/>
  <c r="J76" i="12"/>
  <c r="AD75" i="2"/>
  <c r="L76" i="13"/>
  <c r="K76" i="12"/>
  <c r="L75" i="14"/>
  <c r="W75" i="13"/>
  <c r="S74" i="14"/>
  <c r="N74" i="14"/>
  <c r="R75" i="13"/>
  <c r="U75" i="13"/>
  <c r="Q74" i="14"/>
  <c r="L76" i="12"/>
  <c r="M75" i="14"/>
  <c r="M76" i="13"/>
  <c r="W73" i="14"/>
  <c r="T75" i="13"/>
  <c r="P74" i="14"/>
  <c r="R74" i="14"/>
  <c r="V75" i="13"/>
  <c r="T74" i="14"/>
  <c r="X75" i="13"/>
  <c r="S75" i="13"/>
  <c r="O74" i="14"/>
  <c r="A76" i="14"/>
  <c r="M76" i="2"/>
  <c r="E76" i="2"/>
  <c r="K76" i="2"/>
  <c r="L76" i="2"/>
  <c r="J76" i="2"/>
  <c r="A77" i="13"/>
  <c r="A77" i="12"/>
  <c r="C76" i="2"/>
  <c r="E75" i="14"/>
  <c r="E76" i="13"/>
  <c r="D76" i="12"/>
  <c r="AB74" i="13"/>
  <c r="F1032" i="1"/>
  <c r="G1031" i="1"/>
  <c r="G1611" i="1"/>
  <c r="F1612" i="1"/>
  <c r="F1099" i="1"/>
  <c r="G1098" i="1"/>
  <c r="F1630" i="1"/>
  <c r="G1629" i="1"/>
  <c r="F54" i="8"/>
  <c r="G53" i="8"/>
  <c r="G54" i="1"/>
  <c r="F55" i="1"/>
  <c r="G638" i="8"/>
  <c r="F639" i="8"/>
  <c r="F1727" i="1"/>
  <c r="G1726" i="1"/>
  <c r="F1274" i="1"/>
  <c r="G1273" i="1"/>
  <c r="G837" i="1"/>
  <c r="F838" i="1"/>
  <c r="J77" i="13"/>
  <c r="I77" i="12"/>
  <c r="J76" i="14"/>
  <c r="E76" i="14"/>
  <c r="E77" i="13"/>
  <c r="D77" i="12"/>
  <c r="T76" i="13"/>
  <c r="P75" i="14"/>
  <c r="T75" i="14"/>
  <c r="X76" i="13"/>
  <c r="N75" i="14"/>
  <c r="R76" i="13"/>
  <c r="A78" i="13"/>
  <c r="J77" i="2"/>
  <c r="L77" i="2"/>
  <c r="C77" i="2"/>
  <c r="E77" i="2"/>
  <c r="A77" i="14"/>
  <c r="K77" i="2"/>
  <c r="A78" i="12"/>
  <c r="M77" i="2"/>
  <c r="K77" i="13"/>
  <c r="X76" i="2"/>
  <c r="AD76" i="2"/>
  <c r="BB76" i="2"/>
  <c r="AJ76" i="2"/>
  <c r="K76" i="14"/>
  <c r="AP76" i="2"/>
  <c r="BH76" i="2"/>
  <c r="AV76" i="2"/>
  <c r="J77" i="12"/>
  <c r="R76" i="2"/>
  <c r="Q75" i="14"/>
  <c r="U76" i="13"/>
  <c r="W76" i="13"/>
  <c r="S75" i="14"/>
  <c r="W74" i="14"/>
  <c r="C76" i="14"/>
  <c r="C77" i="13"/>
  <c r="C77" i="12"/>
  <c r="L77" i="13"/>
  <c r="L76" i="14"/>
  <c r="K77" i="12"/>
  <c r="M77" i="13"/>
  <c r="M76" i="14"/>
  <c r="L77" i="12"/>
  <c r="V76" i="13"/>
  <c r="R75" i="14"/>
  <c r="O75" i="14"/>
  <c r="S76" i="13"/>
  <c r="AB75" i="13"/>
  <c r="G1099" i="1"/>
  <c r="F1100" i="1"/>
  <c r="F1033" i="1"/>
  <c r="G1032" i="1"/>
  <c r="F1631" i="1"/>
  <c r="G1630" i="1"/>
  <c r="G1612" i="1"/>
  <c r="F1613" i="1"/>
  <c r="F1275" i="1"/>
  <c r="G1274" i="1"/>
  <c r="G1727" i="1"/>
  <c r="F1728" i="1"/>
  <c r="F55" i="8"/>
  <c r="G54" i="8"/>
  <c r="G639" i="8"/>
  <c r="F640" i="8"/>
  <c r="F839" i="1"/>
  <c r="G838" i="1"/>
  <c r="F56" i="1"/>
  <c r="G55" i="1"/>
  <c r="M77" i="14"/>
  <c r="L78" i="12"/>
  <c r="M78" i="13"/>
  <c r="D78" i="12"/>
  <c r="E77" i="14"/>
  <c r="E78" i="13"/>
  <c r="J78" i="13"/>
  <c r="J77" i="14"/>
  <c r="I78" i="12"/>
  <c r="R77" i="13"/>
  <c r="N76" i="14"/>
  <c r="U77" i="13"/>
  <c r="Q76" i="14"/>
  <c r="P76" i="14"/>
  <c r="T77" i="13"/>
  <c r="S76" i="14"/>
  <c r="W77" i="13"/>
  <c r="V77" i="13"/>
  <c r="R76" i="14"/>
  <c r="K78" i="12"/>
  <c r="L78" i="13"/>
  <c r="L77" i="14"/>
  <c r="W75" i="14"/>
  <c r="C78" i="12"/>
  <c r="C78" i="13"/>
  <c r="C77" i="14"/>
  <c r="T76" i="14"/>
  <c r="X77" i="13"/>
  <c r="S77" i="13"/>
  <c r="O76" i="14"/>
  <c r="J78" i="12"/>
  <c r="AP77" i="2"/>
  <c r="X77" i="2"/>
  <c r="AJ77" i="2"/>
  <c r="BB77" i="2"/>
  <c r="AD77" i="2"/>
  <c r="AV77" i="2"/>
  <c r="K78" i="13"/>
  <c r="BH77" i="2"/>
  <c r="R77" i="2"/>
  <c r="K77" i="14"/>
  <c r="A79" i="13"/>
  <c r="J78" i="2"/>
  <c r="C78" i="2"/>
  <c r="M78" i="2"/>
  <c r="K78" i="2"/>
  <c r="A78" i="14"/>
  <c r="A79" i="12"/>
  <c r="E78" i="2"/>
  <c r="L78" i="2"/>
  <c r="AB76" i="13"/>
  <c r="F1632" i="1"/>
  <c r="G1631" i="1"/>
  <c r="F1034" i="1"/>
  <c r="G1033" i="1"/>
  <c r="F1101" i="1"/>
  <c r="G1100" i="1"/>
  <c r="G1613" i="1"/>
  <c r="F1614" i="1"/>
  <c r="G55" i="8"/>
  <c r="F56" i="8"/>
  <c r="G1275" i="1"/>
  <c r="F1276" i="1"/>
  <c r="G56" i="1"/>
  <c r="F57" i="1"/>
  <c r="F840" i="1"/>
  <c r="G839" i="1"/>
  <c r="F641" i="8"/>
  <c r="G640" i="8"/>
  <c r="F1729" i="1"/>
  <c r="G1728" i="1"/>
  <c r="L79" i="12"/>
  <c r="M78" i="14"/>
  <c r="M79" i="13"/>
  <c r="R77" i="14"/>
  <c r="V78" i="13"/>
  <c r="S78" i="13"/>
  <c r="O77" i="14"/>
  <c r="E79" i="13"/>
  <c r="E78" i="14"/>
  <c r="D79" i="12"/>
  <c r="AD78" i="2"/>
  <c r="K79" i="13"/>
  <c r="R78" i="2"/>
  <c r="X78" i="2"/>
  <c r="AV78" i="2"/>
  <c r="J79" i="12"/>
  <c r="BB78" i="2"/>
  <c r="BH78" i="2"/>
  <c r="AP78" i="2"/>
  <c r="K78" i="14"/>
  <c r="AJ78" i="2"/>
  <c r="AB77" i="13"/>
  <c r="L79" i="13"/>
  <c r="L78" i="14"/>
  <c r="K79" i="12"/>
  <c r="J78" i="14"/>
  <c r="J79" i="13"/>
  <c r="I79" i="12"/>
  <c r="X78" i="13"/>
  <c r="T77" i="14"/>
  <c r="W78" i="13"/>
  <c r="S77" i="14"/>
  <c r="W76" i="14"/>
  <c r="C79" i="2"/>
  <c r="M79" i="2"/>
  <c r="A79" i="14"/>
  <c r="E79" i="2"/>
  <c r="A80" i="13"/>
  <c r="K79" i="2"/>
  <c r="J79" i="2"/>
  <c r="A80" i="12"/>
  <c r="L79" i="2"/>
  <c r="C78" i="14"/>
  <c r="C79" i="13"/>
  <c r="C79" i="12"/>
  <c r="R78" i="13"/>
  <c r="N77" i="14"/>
  <c r="T78" i="13"/>
  <c r="P77" i="14"/>
  <c r="Q77" i="14"/>
  <c r="U78" i="13"/>
  <c r="G1101" i="1"/>
  <c r="F1102" i="1"/>
  <c r="F1615" i="1"/>
  <c r="G1614" i="1"/>
  <c r="G1632" i="1"/>
  <c r="F1633" i="1"/>
  <c r="G1034" i="1"/>
  <c r="F1035" i="1"/>
  <c r="G641" i="8"/>
  <c r="F642" i="8"/>
  <c r="G840" i="1"/>
  <c r="F841" i="1"/>
  <c r="F57" i="8"/>
  <c r="G56" i="8"/>
  <c r="F1730" i="1"/>
  <c r="G1729" i="1"/>
  <c r="F58" i="1"/>
  <c r="G57" i="1"/>
  <c r="G1276" i="1"/>
  <c r="F1277" i="1"/>
  <c r="E80" i="2"/>
  <c r="K80" i="2"/>
  <c r="A81" i="13"/>
  <c r="C80" i="2"/>
  <c r="A80" i="14"/>
  <c r="M80" i="2"/>
  <c r="L80" i="2"/>
  <c r="A81" i="12"/>
  <c r="J80" i="2"/>
  <c r="O78" i="14"/>
  <c r="S79" i="13"/>
  <c r="I80" i="12"/>
  <c r="J80" i="13"/>
  <c r="J79" i="14"/>
  <c r="W79" i="13"/>
  <c r="S78" i="14"/>
  <c r="N78" i="14"/>
  <c r="R79" i="13"/>
  <c r="L80" i="13"/>
  <c r="L79" i="14"/>
  <c r="K80" i="12"/>
  <c r="C79" i="14"/>
  <c r="C80" i="12"/>
  <c r="C80" i="13"/>
  <c r="Q78" i="14"/>
  <c r="U79" i="13"/>
  <c r="R78" i="14"/>
  <c r="V79" i="13"/>
  <c r="P78" i="14"/>
  <c r="T79" i="13"/>
  <c r="D80" i="12"/>
  <c r="E79" i="14"/>
  <c r="E80" i="13"/>
  <c r="X79" i="13"/>
  <c r="T78" i="14"/>
  <c r="K80" i="13"/>
  <c r="AP79" i="2"/>
  <c r="AV79" i="2"/>
  <c r="J80" i="12"/>
  <c r="BH79" i="2"/>
  <c r="X79" i="2"/>
  <c r="K79" i="14"/>
  <c r="R79" i="2"/>
  <c r="BB79" i="2"/>
  <c r="AD79" i="2"/>
  <c r="AJ79" i="2"/>
  <c r="M80" i="13"/>
  <c r="M79" i="14"/>
  <c r="L80" i="12"/>
  <c r="AB78" i="13"/>
  <c r="W77" i="14"/>
  <c r="F1103" i="1"/>
  <c r="G1102" i="1"/>
  <c r="G1615" i="1"/>
  <c r="F1616" i="1"/>
  <c r="G1633" i="1"/>
  <c r="F1634" i="1"/>
  <c r="G1035" i="1"/>
  <c r="F1036" i="1"/>
  <c r="F58" i="8"/>
  <c r="G57" i="8"/>
  <c r="G642" i="8"/>
  <c r="F643" i="8"/>
  <c r="G58" i="1"/>
  <c r="F59" i="1"/>
  <c r="G1730" i="1"/>
  <c r="F1731" i="1"/>
  <c r="F1278" i="1"/>
  <c r="G1277" i="1"/>
  <c r="F842" i="1"/>
  <c r="G841" i="1"/>
  <c r="C80" i="14"/>
  <c r="C81" i="12"/>
  <c r="C81" i="13"/>
  <c r="C81" i="2"/>
  <c r="J81" i="2"/>
  <c r="K81" i="2"/>
  <c r="A81" i="14"/>
  <c r="M81" i="2"/>
  <c r="A82" i="13"/>
  <c r="L81" i="2"/>
  <c r="A82" i="12"/>
  <c r="E81" i="2"/>
  <c r="T80" i="13"/>
  <c r="P79" i="14"/>
  <c r="S80" i="13"/>
  <c r="O79" i="14"/>
  <c r="Q79" i="14"/>
  <c r="U80" i="13"/>
  <c r="I81" i="12"/>
  <c r="J80" i="14"/>
  <c r="J81" i="13"/>
  <c r="E81" i="13"/>
  <c r="D81" i="12"/>
  <c r="E80" i="14"/>
  <c r="W78" i="14"/>
  <c r="W80" i="13"/>
  <c r="S79" i="14"/>
  <c r="L81" i="12"/>
  <c r="M80" i="14"/>
  <c r="M81" i="13"/>
  <c r="AJ80" i="2"/>
  <c r="K81" i="13"/>
  <c r="BB80" i="2"/>
  <c r="J81" i="12"/>
  <c r="AP80" i="2"/>
  <c r="AV80" i="2"/>
  <c r="BH80" i="2"/>
  <c r="R80" i="2"/>
  <c r="AD80" i="2"/>
  <c r="K80" i="14"/>
  <c r="X80" i="2"/>
  <c r="T79" i="14"/>
  <c r="X80" i="13"/>
  <c r="V80" i="13"/>
  <c r="R79" i="14"/>
  <c r="N79" i="14"/>
  <c r="R80" i="13"/>
  <c r="K81" i="12"/>
  <c r="L81" i="13"/>
  <c r="L80" i="14"/>
  <c r="AB79" i="13"/>
  <c r="F1104" i="1"/>
  <c r="G1103" i="1"/>
  <c r="G1634" i="1"/>
  <c r="F1635" i="1"/>
  <c r="F1037" i="1"/>
  <c r="G1036" i="1"/>
  <c r="G1616" i="1"/>
  <c r="F1617" i="1"/>
  <c r="F1732" i="1"/>
  <c r="G1731" i="1"/>
  <c r="G643" i="8"/>
  <c r="F644" i="8"/>
  <c r="F59" i="8"/>
  <c r="G58" i="8"/>
  <c r="G842" i="1"/>
  <c r="F843" i="1"/>
  <c r="F1279" i="1"/>
  <c r="G1278" i="1"/>
  <c r="G59" i="1"/>
  <c r="F60" i="1"/>
  <c r="E82" i="13"/>
  <c r="D82" i="12"/>
  <c r="E81" i="14"/>
  <c r="M82" i="13"/>
  <c r="M81" i="14"/>
  <c r="L82" i="12"/>
  <c r="A82" i="14"/>
  <c r="M82" i="2"/>
  <c r="C82" i="2"/>
  <c r="A83" i="12"/>
  <c r="K82" i="2"/>
  <c r="A83" i="13"/>
  <c r="L82" i="2"/>
  <c r="J82" i="2"/>
  <c r="E82" i="2"/>
  <c r="J82" i="13"/>
  <c r="J81" i="14"/>
  <c r="I82" i="12"/>
  <c r="N80" i="14"/>
  <c r="R81" i="13"/>
  <c r="BH81" i="2"/>
  <c r="R81" i="2"/>
  <c r="AV81" i="2"/>
  <c r="X81" i="2"/>
  <c r="BB81" i="2"/>
  <c r="J82" i="12"/>
  <c r="AJ81" i="2"/>
  <c r="K82" i="13"/>
  <c r="AP81" i="2"/>
  <c r="K81" i="14"/>
  <c r="AD81" i="2"/>
  <c r="W79" i="14"/>
  <c r="R80" i="14"/>
  <c r="V81" i="13"/>
  <c r="O80" i="14"/>
  <c r="S81" i="13"/>
  <c r="T80" i="14"/>
  <c r="X81" i="13"/>
  <c r="S80" i="14"/>
  <c r="W81" i="13"/>
  <c r="L81" i="14"/>
  <c r="L82" i="13"/>
  <c r="K82" i="12"/>
  <c r="T81" i="13"/>
  <c r="P80" i="14"/>
  <c r="Q80" i="14"/>
  <c r="U81" i="13"/>
  <c r="C82" i="12"/>
  <c r="C82" i="13"/>
  <c r="C81" i="14"/>
  <c r="AB80" i="13"/>
  <c r="G1037" i="1"/>
  <c r="F1038" i="1"/>
  <c r="G1104" i="1"/>
  <c r="F1105" i="1"/>
  <c r="F1618" i="1"/>
  <c r="G1617" i="1"/>
  <c r="G1635" i="1"/>
  <c r="F1636" i="1"/>
  <c r="F645" i="8"/>
  <c r="G644" i="8"/>
  <c r="G1279" i="1"/>
  <c r="F1280" i="1"/>
  <c r="F60" i="8"/>
  <c r="G59" i="8"/>
  <c r="G1732" i="1"/>
  <c r="F1733" i="1"/>
  <c r="F61" i="1"/>
  <c r="G60" i="1"/>
  <c r="G843" i="1"/>
  <c r="F844" i="1"/>
  <c r="L82" i="14"/>
  <c r="K83" i="12"/>
  <c r="L83" i="13"/>
  <c r="C82" i="14"/>
  <c r="C83" i="12"/>
  <c r="C83" i="13"/>
  <c r="J82" i="14"/>
  <c r="I83" i="12"/>
  <c r="J83" i="13"/>
  <c r="K83" i="13"/>
  <c r="AD82" i="2"/>
  <c r="R82" i="2"/>
  <c r="AP82" i="2"/>
  <c r="AJ82" i="2"/>
  <c r="BH82" i="2"/>
  <c r="X82" i="2"/>
  <c r="AV82" i="2"/>
  <c r="K82" i="14"/>
  <c r="J83" i="12"/>
  <c r="BB82" i="2"/>
  <c r="S82" i="13"/>
  <c r="O81" i="14"/>
  <c r="Q81" i="14"/>
  <c r="U82" i="13"/>
  <c r="S81" i="14"/>
  <c r="W82" i="13"/>
  <c r="X82" i="13"/>
  <c r="T81" i="14"/>
  <c r="A84" i="12"/>
  <c r="M83" i="2"/>
  <c r="A83" i="14"/>
  <c r="A84" i="13"/>
  <c r="K83" i="2"/>
  <c r="L83" i="2"/>
  <c r="E83" i="2"/>
  <c r="C83" i="2"/>
  <c r="J83" i="2"/>
  <c r="R82" i="13"/>
  <c r="N81" i="14"/>
  <c r="T82" i="13"/>
  <c r="P81" i="14"/>
  <c r="R81" i="14"/>
  <c r="V82" i="13"/>
  <c r="E83" i="13"/>
  <c r="E82" i="14"/>
  <c r="D83" i="12"/>
  <c r="L83" i="12"/>
  <c r="M82" i="14"/>
  <c r="M83" i="13"/>
  <c r="AB81" i="13"/>
  <c r="W80" i="14"/>
  <c r="F1637" i="1"/>
  <c r="G1636" i="1"/>
  <c r="F1039" i="1"/>
  <c r="G1038" i="1"/>
  <c r="F1619" i="1"/>
  <c r="G1618" i="1"/>
  <c r="F1106" i="1"/>
  <c r="G1105" i="1"/>
  <c r="F646" i="8"/>
  <c r="G645" i="8"/>
  <c r="F62" i="1"/>
  <c r="G61" i="1"/>
  <c r="F61" i="8"/>
  <c r="G60" i="8"/>
  <c r="G844" i="1"/>
  <c r="F845" i="1"/>
  <c r="F1734" i="1"/>
  <c r="G1733" i="1"/>
  <c r="G1280" i="1"/>
  <c r="F1281" i="1"/>
  <c r="C84" i="13"/>
  <c r="C84" i="12"/>
  <c r="C83" i="14"/>
  <c r="AJ83" i="2"/>
  <c r="R83" i="2"/>
  <c r="K84" i="13"/>
  <c r="BH83" i="2"/>
  <c r="X83" i="2"/>
  <c r="AP83" i="2"/>
  <c r="K83" i="14"/>
  <c r="AD83" i="2"/>
  <c r="J84" i="12"/>
  <c r="BB83" i="2"/>
  <c r="AV83" i="2"/>
  <c r="V83" i="13"/>
  <c r="R82" i="14"/>
  <c r="U83" i="13"/>
  <c r="Q82" i="14"/>
  <c r="J84" i="13"/>
  <c r="I84" i="12"/>
  <c r="J83" i="14"/>
  <c r="E83" i="14"/>
  <c r="E84" i="13"/>
  <c r="D84" i="12"/>
  <c r="X83" i="13"/>
  <c r="T82" i="14"/>
  <c r="T83" i="13"/>
  <c r="P82" i="14"/>
  <c r="L84" i="13"/>
  <c r="K84" i="12"/>
  <c r="L83" i="14"/>
  <c r="M84" i="13"/>
  <c r="M83" i="14"/>
  <c r="L84" i="12"/>
  <c r="A84" i="14"/>
  <c r="J84" i="2"/>
  <c r="K84" i="2"/>
  <c r="M84" i="2"/>
  <c r="L84" i="2"/>
  <c r="A85" i="12"/>
  <c r="E84" i="2"/>
  <c r="A85" i="13"/>
  <c r="C84" i="2"/>
  <c r="W83" i="13"/>
  <c r="S82" i="14"/>
  <c r="O82" i="14"/>
  <c r="S83" i="13"/>
  <c r="N82" i="14"/>
  <c r="R83" i="13"/>
  <c r="AB82" i="13"/>
  <c r="W81" i="14"/>
  <c r="G1619" i="1"/>
  <c r="F1620" i="1"/>
  <c r="G1637" i="1"/>
  <c r="F1638" i="1"/>
  <c r="G1106" i="1"/>
  <c r="F1107" i="1"/>
  <c r="F1040" i="1"/>
  <c r="G1039" i="1"/>
  <c r="G646" i="8"/>
  <c r="F647" i="8"/>
  <c r="F1282" i="1"/>
  <c r="G1281" i="1"/>
  <c r="F63" i="1"/>
  <c r="G62" i="1"/>
  <c r="G1734" i="1"/>
  <c r="F1735" i="1"/>
  <c r="F62" i="8"/>
  <c r="G61" i="8"/>
  <c r="F846" i="1"/>
  <c r="G845" i="1"/>
  <c r="L85" i="12"/>
  <c r="S84" i="2"/>
  <c r="M85" i="12"/>
  <c r="M84" i="14"/>
  <c r="AQ84" i="2"/>
  <c r="P85" i="12"/>
  <c r="Y84" i="2"/>
  <c r="N85" i="12"/>
  <c r="BC84" i="2"/>
  <c r="R85" i="12"/>
  <c r="AK84" i="2"/>
  <c r="M85" i="13"/>
  <c r="AW84" i="2"/>
  <c r="Q85" i="12"/>
  <c r="AE84" i="2"/>
  <c r="O85" i="12"/>
  <c r="T84" i="13"/>
  <c r="P83" i="14"/>
  <c r="X84" i="13"/>
  <c r="T83" i="14"/>
  <c r="BB84" i="2"/>
  <c r="K85" i="13"/>
  <c r="AD84" i="2"/>
  <c r="X84" i="2"/>
  <c r="AJ84" i="2"/>
  <c r="R84" i="2"/>
  <c r="J85" i="12"/>
  <c r="BH84" i="2"/>
  <c r="K84" i="14"/>
  <c r="AP84" i="2"/>
  <c r="AV84" i="2"/>
  <c r="W84" i="13"/>
  <c r="S83" i="14"/>
  <c r="Q83" i="14"/>
  <c r="U84" i="13"/>
  <c r="N83" i="14"/>
  <c r="R84" i="13"/>
  <c r="C85" i="12"/>
  <c r="C84" i="14"/>
  <c r="C85" i="13"/>
  <c r="D85" i="12"/>
  <c r="E85" i="13"/>
  <c r="E84" i="14"/>
  <c r="C85" i="2"/>
  <c r="A86" i="12"/>
  <c r="J85" i="2"/>
  <c r="M85" i="2"/>
  <c r="K85" i="2"/>
  <c r="A86" i="13"/>
  <c r="E85" i="2"/>
  <c r="L85" i="2"/>
  <c r="A85" i="14"/>
  <c r="V84" i="13"/>
  <c r="R83" i="14"/>
  <c r="W82" i="14"/>
  <c r="AB83" i="13"/>
  <c r="L84" i="14"/>
  <c r="L85" i="13"/>
  <c r="K85" i="12"/>
  <c r="I85" i="12"/>
  <c r="J84" i="14"/>
  <c r="J85" i="13"/>
  <c r="O83" i="14"/>
  <c r="S84" i="13"/>
  <c r="F1108" i="1"/>
  <c r="G1107" i="1"/>
  <c r="G1620" i="1"/>
  <c r="F1621" i="1"/>
  <c r="G1040" i="1"/>
  <c r="F1041" i="1"/>
  <c r="F1639" i="1"/>
  <c r="G1638" i="1"/>
  <c r="G846" i="1"/>
  <c r="F847" i="1"/>
  <c r="G62" i="8"/>
  <c r="F63" i="8"/>
  <c r="F64" i="1"/>
  <c r="G63" i="1"/>
  <c r="G1282" i="1"/>
  <c r="F1283" i="1"/>
  <c r="G1735" i="1"/>
  <c r="F1736" i="1"/>
  <c r="F648" i="8"/>
  <c r="G647" i="8"/>
  <c r="K86" i="12"/>
  <c r="L85" i="14"/>
  <c r="L86" i="13"/>
  <c r="S85" i="2"/>
  <c r="M86" i="12"/>
  <c r="AK85" i="2"/>
  <c r="M85" i="14"/>
  <c r="AW85" i="2"/>
  <c r="Q86" i="12"/>
  <c r="Y85" i="2"/>
  <c r="N86" i="12"/>
  <c r="AQ85" i="2"/>
  <c r="P86" i="12"/>
  <c r="M86" i="13"/>
  <c r="L86" i="12"/>
  <c r="AE85" i="2"/>
  <c r="O86" i="12"/>
  <c r="BC85" i="2"/>
  <c r="R86" i="12"/>
  <c r="C86" i="12"/>
  <c r="C86" i="13"/>
  <c r="C85" i="14"/>
  <c r="T84" i="14"/>
  <c r="X85" i="13"/>
  <c r="S85" i="13"/>
  <c r="O84" i="14"/>
  <c r="W83" i="14"/>
  <c r="D86" i="12"/>
  <c r="E85" i="14"/>
  <c r="E86" i="13"/>
  <c r="R84" i="14"/>
  <c r="V85" i="13"/>
  <c r="AV85" i="2"/>
  <c r="R85" i="2"/>
  <c r="AJ85" i="2"/>
  <c r="AP85" i="2"/>
  <c r="K85" i="14"/>
  <c r="X85" i="2"/>
  <c r="BH85" i="2"/>
  <c r="J86" i="12"/>
  <c r="BB85" i="2"/>
  <c r="K86" i="13"/>
  <c r="AD85" i="2"/>
  <c r="W85" i="13"/>
  <c r="S84" i="14"/>
  <c r="AB84" i="13"/>
  <c r="A87" i="13"/>
  <c r="M86" i="2"/>
  <c r="A86" i="14"/>
  <c r="L86" i="2"/>
  <c r="C86" i="2"/>
  <c r="E86" i="2"/>
  <c r="K86" i="2"/>
  <c r="A87" i="12"/>
  <c r="J86" i="2"/>
  <c r="T85" i="13"/>
  <c r="P84" i="14"/>
  <c r="J85" i="14"/>
  <c r="J86" i="13"/>
  <c r="I86" i="12"/>
  <c r="U85" i="13"/>
  <c r="Q84" i="14"/>
  <c r="R85" i="13"/>
  <c r="N84" i="14"/>
  <c r="W84" i="14"/>
  <c r="F1109" i="1"/>
  <c r="G1108" i="1"/>
  <c r="G1639" i="1"/>
  <c r="F1640" i="1"/>
  <c r="G1041" i="1"/>
  <c r="F1042" i="1"/>
  <c r="F1622" i="1"/>
  <c r="G1621" i="1"/>
  <c r="G1736" i="1"/>
  <c r="F1737" i="1"/>
  <c r="F1284" i="1"/>
  <c r="G1283" i="1"/>
  <c r="F64" i="8"/>
  <c r="G63" i="8"/>
  <c r="F848" i="1"/>
  <c r="G847" i="1"/>
  <c r="G648" i="8"/>
  <c r="F649" i="8"/>
  <c r="F65" i="1"/>
  <c r="G64" i="1"/>
  <c r="C87" i="12"/>
  <c r="C87" i="13"/>
  <c r="C86" i="14"/>
  <c r="T86" i="13"/>
  <c r="P85" i="14"/>
  <c r="T85" i="14"/>
  <c r="X86" i="13"/>
  <c r="D87" i="12"/>
  <c r="E87" i="13"/>
  <c r="E86" i="14"/>
  <c r="W86" i="13"/>
  <c r="S85" i="14"/>
  <c r="V86" i="13"/>
  <c r="R85" i="14"/>
  <c r="J86" i="14"/>
  <c r="I87" i="12"/>
  <c r="J87" i="13"/>
  <c r="A88" i="13"/>
  <c r="M87" i="2"/>
  <c r="J87" i="2"/>
  <c r="A87" i="14"/>
  <c r="L87" i="2"/>
  <c r="A88" i="12"/>
  <c r="K87" i="2"/>
  <c r="E87" i="2"/>
  <c r="C87" i="2"/>
  <c r="M86" i="14"/>
  <c r="AQ86" i="2"/>
  <c r="P87" i="12"/>
  <c r="AE86" i="2"/>
  <c r="O87" i="12"/>
  <c r="AK86" i="2"/>
  <c r="L87" i="12"/>
  <c r="M87" i="13"/>
  <c r="AW86" i="2"/>
  <c r="Q87" i="12"/>
  <c r="Y86" i="2"/>
  <c r="N87" i="12"/>
  <c r="S86" i="2"/>
  <c r="M87" i="12"/>
  <c r="BC86" i="2"/>
  <c r="R87" i="12"/>
  <c r="Q85" i="14"/>
  <c r="U86" i="13"/>
  <c r="AB85" i="13"/>
  <c r="R86" i="2"/>
  <c r="AP86" i="2"/>
  <c r="AV86" i="2"/>
  <c r="K86" i="14"/>
  <c r="J87" i="12"/>
  <c r="BB86" i="2"/>
  <c r="X86" i="2"/>
  <c r="AD86" i="2"/>
  <c r="K87" i="13"/>
  <c r="AJ86" i="2"/>
  <c r="BH86" i="2"/>
  <c r="L86" i="14"/>
  <c r="K87" i="12"/>
  <c r="L87" i="13"/>
  <c r="O85" i="14"/>
  <c r="S86" i="13"/>
  <c r="R86" i="13"/>
  <c r="N85" i="14"/>
  <c r="W85" i="14"/>
  <c r="G1109" i="1"/>
  <c r="F1110" i="1"/>
  <c r="G1042" i="1"/>
  <c r="F1043" i="1"/>
  <c r="G1622" i="1"/>
  <c r="F1623" i="1"/>
  <c r="F1641" i="1"/>
  <c r="G1640" i="1"/>
  <c r="F650" i="8"/>
  <c r="G649" i="8"/>
  <c r="F1738" i="1"/>
  <c r="G1737" i="1"/>
  <c r="F66" i="1"/>
  <c r="G65" i="1"/>
  <c r="G848" i="1"/>
  <c r="F849" i="1"/>
  <c r="F1285" i="1"/>
  <c r="G1284" i="1"/>
  <c r="F65" i="8"/>
  <c r="G64" i="8"/>
  <c r="S86" i="14"/>
  <c r="W87" i="13"/>
  <c r="U87" i="13"/>
  <c r="Q86" i="14"/>
  <c r="A89" i="12"/>
  <c r="K88" i="2"/>
  <c r="M88" i="2"/>
  <c r="A89" i="13"/>
  <c r="J88" i="2"/>
  <c r="A88" i="14"/>
  <c r="E88" i="2"/>
  <c r="L88" i="2"/>
  <c r="C88" i="2"/>
  <c r="P86" i="14"/>
  <c r="T87" i="13"/>
  <c r="R87" i="2"/>
  <c r="BH87" i="2"/>
  <c r="AP87" i="2"/>
  <c r="K87" i="14"/>
  <c r="K88" i="13"/>
  <c r="AV87" i="2"/>
  <c r="BB87" i="2"/>
  <c r="AD87" i="2"/>
  <c r="J88" i="12"/>
  <c r="X87" i="2"/>
  <c r="AJ87" i="2"/>
  <c r="R87" i="13"/>
  <c r="N86" i="14"/>
  <c r="O86" i="14"/>
  <c r="R86" i="14"/>
  <c r="T86" i="14"/>
  <c r="W86" i="14"/>
  <c r="D88" i="12"/>
  <c r="E88" i="13"/>
  <c r="E87" i="14"/>
  <c r="AB86" i="13"/>
  <c r="K88" i="12"/>
  <c r="L88" i="13"/>
  <c r="L87" i="14"/>
  <c r="X87" i="13"/>
  <c r="S87" i="13"/>
  <c r="V87" i="13"/>
  <c r="C88" i="12"/>
  <c r="C88" i="13"/>
  <c r="C87" i="14"/>
  <c r="Y87" i="2"/>
  <c r="N88" i="12"/>
  <c r="M87" i="14"/>
  <c r="AE87" i="2"/>
  <c r="O88" i="12"/>
  <c r="M88" i="13"/>
  <c r="S87" i="2"/>
  <c r="M88" i="12"/>
  <c r="BC87" i="2"/>
  <c r="R88" i="12"/>
  <c r="AK87" i="2"/>
  <c r="L88" i="12"/>
  <c r="AQ87" i="2"/>
  <c r="P88" i="12"/>
  <c r="AW87" i="2"/>
  <c r="Q88" i="12"/>
  <c r="J87" i="14"/>
  <c r="I88" i="12"/>
  <c r="J88" i="13"/>
  <c r="F1624" i="1"/>
  <c r="G1623" i="1"/>
  <c r="F1111" i="1"/>
  <c r="G1110" i="1"/>
  <c r="F1642" i="1"/>
  <c r="G1641" i="1"/>
  <c r="F1044" i="1"/>
  <c r="G1043" i="1"/>
  <c r="F651" i="8"/>
  <c r="G650" i="8"/>
  <c r="G849" i="1"/>
  <c r="F850" i="1"/>
  <c r="G65" i="8"/>
  <c r="F66" i="8"/>
  <c r="G1285" i="1"/>
  <c r="F1286" i="1"/>
  <c r="F67" i="1"/>
  <c r="G66" i="1"/>
  <c r="F1739" i="1"/>
  <c r="G1738" i="1"/>
  <c r="L89" i="13"/>
  <c r="K89" i="12"/>
  <c r="L88" i="14"/>
  <c r="O87" i="14"/>
  <c r="S88" i="13"/>
  <c r="V88" i="13"/>
  <c r="R87" i="14"/>
  <c r="T87" i="14"/>
  <c r="X88" i="13"/>
  <c r="C89" i="13"/>
  <c r="C88" i="14"/>
  <c r="C89" i="12"/>
  <c r="I89" i="12"/>
  <c r="J89" i="13"/>
  <c r="J88" i="14"/>
  <c r="BB88" i="2"/>
  <c r="AD88" i="2"/>
  <c r="K88" i="14"/>
  <c r="AP88" i="2"/>
  <c r="AJ88" i="2"/>
  <c r="AV88" i="2"/>
  <c r="K89" i="13"/>
  <c r="R88" i="2"/>
  <c r="J89" i="12"/>
  <c r="BH88" i="2"/>
  <c r="X88" i="2"/>
  <c r="N87" i="14"/>
  <c r="R88" i="13"/>
  <c r="S87" i="14"/>
  <c r="W88" i="13"/>
  <c r="Q87" i="14"/>
  <c r="U88" i="13"/>
  <c r="A90" i="13"/>
  <c r="K89" i="2"/>
  <c r="L89" i="2"/>
  <c r="E89" i="2"/>
  <c r="M89" i="2"/>
  <c r="C89" i="2"/>
  <c r="A90" i="12"/>
  <c r="A89" i="14"/>
  <c r="J89" i="2"/>
  <c r="P87" i="14"/>
  <c r="T88" i="13"/>
  <c r="E89" i="13"/>
  <c r="D89" i="12"/>
  <c r="E88" i="14"/>
  <c r="M89" i="13"/>
  <c r="L89" i="12"/>
  <c r="M88" i="14"/>
  <c r="AB87" i="13"/>
  <c r="F1643" i="1"/>
  <c r="G1642" i="1"/>
  <c r="F1625" i="1"/>
  <c r="G1624" i="1"/>
  <c r="G1044" i="1"/>
  <c r="F1045" i="1"/>
  <c r="G1111" i="1"/>
  <c r="F1112" i="1"/>
  <c r="G850" i="1"/>
  <c r="F851" i="1"/>
  <c r="F68" i="1"/>
  <c r="G67" i="1"/>
  <c r="F1740" i="1"/>
  <c r="G1739" i="1"/>
  <c r="G651" i="8"/>
  <c r="F652" i="8"/>
  <c r="G1286" i="1"/>
  <c r="F1287" i="1"/>
  <c r="G66" i="8"/>
  <c r="F67" i="8"/>
  <c r="C89" i="14"/>
  <c r="C90" i="13"/>
  <c r="C90" i="12"/>
  <c r="K90" i="12"/>
  <c r="L89" i="14"/>
  <c r="L90" i="13"/>
  <c r="R89" i="13"/>
  <c r="N88" i="14"/>
  <c r="U89" i="13"/>
  <c r="Q88" i="14"/>
  <c r="E89" i="14"/>
  <c r="D90" i="12"/>
  <c r="E90" i="13"/>
  <c r="W89" i="13"/>
  <c r="S88" i="14"/>
  <c r="A90" i="14"/>
  <c r="C90" i="2"/>
  <c r="J90" i="2"/>
  <c r="M90" i="2"/>
  <c r="K90" i="2"/>
  <c r="A91" i="12"/>
  <c r="L90" i="2"/>
  <c r="A91" i="13"/>
  <c r="E90" i="2"/>
  <c r="T88" i="14"/>
  <c r="X89" i="13"/>
  <c r="R88" i="14"/>
  <c r="V89" i="13"/>
  <c r="T89" i="13"/>
  <c r="P88" i="14"/>
  <c r="I90" i="12"/>
  <c r="J89" i="14"/>
  <c r="J90" i="13"/>
  <c r="M89" i="14"/>
  <c r="AW89" i="2"/>
  <c r="Q90" i="12"/>
  <c r="S89" i="2"/>
  <c r="M90" i="12"/>
  <c r="AE89" i="2"/>
  <c r="O90" i="12"/>
  <c r="Y89" i="2"/>
  <c r="N90" i="12"/>
  <c r="BC89" i="2"/>
  <c r="R90" i="12"/>
  <c r="AQ89" i="2"/>
  <c r="P90" i="12"/>
  <c r="L90" i="12"/>
  <c r="AK89" i="2"/>
  <c r="M90" i="13"/>
  <c r="AD89" i="2"/>
  <c r="X89" i="2"/>
  <c r="K90" i="13"/>
  <c r="AV89" i="2"/>
  <c r="BB89" i="2"/>
  <c r="BH89" i="2"/>
  <c r="AJ89" i="2"/>
  <c r="K89" i="14"/>
  <c r="J90" i="12"/>
  <c r="AP89" i="2"/>
  <c r="R89" i="2"/>
  <c r="S89" i="13"/>
  <c r="O88" i="14"/>
  <c r="W87" i="14"/>
  <c r="AB88" i="13"/>
  <c r="G1643" i="1"/>
  <c r="F1644" i="1"/>
  <c r="G1625" i="1"/>
  <c r="F1626" i="1"/>
  <c r="G1626" i="1"/>
  <c r="F1046" i="1"/>
  <c r="G1046" i="1"/>
  <c r="G1045" i="1"/>
  <c r="G1112" i="1"/>
  <c r="F1113" i="1"/>
  <c r="G1740" i="1"/>
  <c r="F1741" i="1"/>
  <c r="F1288" i="1"/>
  <c r="G1287" i="1"/>
  <c r="G68" i="1"/>
  <c r="F69" i="1"/>
  <c r="F68" i="8"/>
  <c r="G67" i="8"/>
  <c r="G652" i="8"/>
  <c r="F653" i="8"/>
  <c r="G851" i="1"/>
  <c r="F852" i="1"/>
  <c r="R90" i="13"/>
  <c r="N89" i="14"/>
  <c r="L90" i="14"/>
  <c r="K91" i="12"/>
  <c r="L91" i="13"/>
  <c r="A92" i="12"/>
  <c r="E91" i="2"/>
  <c r="A92" i="13"/>
  <c r="L91" i="2"/>
  <c r="C91" i="2"/>
  <c r="A91" i="14"/>
  <c r="M91" i="2"/>
  <c r="J91" i="2"/>
  <c r="K91" i="2"/>
  <c r="V90" i="13"/>
  <c r="R89" i="14"/>
  <c r="BC90" i="2"/>
  <c r="R91" i="12"/>
  <c r="AQ90" i="2"/>
  <c r="P91" i="12"/>
  <c r="S90" i="2"/>
  <c r="M91" i="12"/>
  <c r="Y90" i="2"/>
  <c r="N91" i="12"/>
  <c r="AK90" i="2"/>
  <c r="M91" i="13"/>
  <c r="BI90" i="2"/>
  <c r="S91" i="12"/>
  <c r="L91" i="12"/>
  <c r="AW90" i="2"/>
  <c r="Q91" i="12"/>
  <c r="AE90" i="2"/>
  <c r="O91" i="12"/>
  <c r="M90" i="14"/>
  <c r="W90" i="13"/>
  <c r="S89" i="14"/>
  <c r="T90" i="13"/>
  <c r="P89" i="14"/>
  <c r="E91" i="13"/>
  <c r="E90" i="14"/>
  <c r="D91" i="12"/>
  <c r="X90" i="2"/>
  <c r="AJ90" i="2"/>
  <c r="BH90" i="2"/>
  <c r="AV90" i="2"/>
  <c r="BB90" i="2"/>
  <c r="J91" i="12"/>
  <c r="AD90" i="2"/>
  <c r="AP90" i="2"/>
  <c r="K90" i="14"/>
  <c r="R90" i="2"/>
  <c r="K91" i="13"/>
  <c r="C91" i="13"/>
  <c r="C91" i="12"/>
  <c r="C90" i="14"/>
  <c r="Q89" i="14"/>
  <c r="U90" i="13"/>
  <c r="X90" i="13"/>
  <c r="T89" i="14"/>
  <c r="S90" i="13"/>
  <c r="O89" i="14"/>
  <c r="J90" i="14"/>
  <c r="J91" i="13"/>
  <c r="I91" i="12"/>
  <c r="AB89" i="13"/>
  <c r="W88" i="14"/>
  <c r="G1644" i="1"/>
  <c r="F1645" i="1"/>
  <c r="G1113" i="1"/>
  <c r="F1114" i="1"/>
  <c r="F654" i="8"/>
  <c r="G653" i="8"/>
  <c r="G69" i="1"/>
  <c r="F70" i="1"/>
  <c r="G1741" i="1"/>
  <c r="F1742" i="1"/>
  <c r="G68" i="8"/>
  <c r="F69" i="8"/>
  <c r="F1289" i="1"/>
  <c r="G1288" i="1"/>
  <c r="F853" i="1"/>
  <c r="G852" i="1"/>
  <c r="Q90" i="14"/>
  <c r="U91" i="13"/>
  <c r="V91" i="13"/>
  <c r="R90" i="14"/>
  <c r="AD91" i="2"/>
  <c r="R91" i="2"/>
  <c r="K91" i="14"/>
  <c r="AJ91" i="2"/>
  <c r="AV91" i="2"/>
  <c r="J92" i="12"/>
  <c r="BB91" i="2"/>
  <c r="X91" i="2"/>
  <c r="BH91" i="2"/>
  <c r="K92" i="13"/>
  <c r="AP91" i="2"/>
  <c r="D92" i="12"/>
  <c r="E92" i="13"/>
  <c r="E91" i="14"/>
  <c r="W91" i="13"/>
  <c r="S90" i="14"/>
  <c r="O90" i="14"/>
  <c r="S91" i="13"/>
  <c r="Y91" i="2"/>
  <c r="N92" i="12"/>
  <c r="AK91" i="2"/>
  <c r="M92" i="13"/>
  <c r="M91" i="14"/>
  <c r="AE91" i="2"/>
  <c r="O92" i="12"/>
  <c r="BI91" i="2"/>
  <c r="S92" i="12"/>
  <c r="AW91" i="2"/>
  <c r="Q92" i="12"/>
  <c r="L92" i="12"/>
  <c r="AQ91" i="2"/>
  <c r="P92" i="12"/>
  <c r="BC91" i="2"/>
  <c r="R92" i="12"/>
  <c r="S91" i="2"/>
  <c r="M92" i="12"/>
  <c r="N90" i="14"/>
  <c r="R91" i="13"/>
  <c r="A93" i="12"/>
  <c r="L92" i="2"/>
  <c r="A93" i="13"/>
  <c r="M92" i="2"/>
  <c r="J92" i="2"/>
  <c r="C92" i="2"/>
  <c r="A92" i="14"/>
  <c r="K92" i="2"/>
  <c r="E92" i="2"/>
  <c r="L92" i="13"/>
  <c r="K92" i="12"/>
  <c r="L91" i="14"/>
  <c r="T91" i="13"/>
  <c r="P90" i="14"/>
  <c r="T90" i="14"/>
  <c r="X91" i="13"/>
  <c r="I92" i="12"/>
  <c r="J92" i="13"/>
  <c r="J91" i="14"/>
  <c r="C92" i="13"/>
  <c r="C92" i="12"/>
  <c r="C91" i="14"/>
  <c r="AB90" i="13"/>
  <c r="W89" i="14"/>
  <c r="F1646" i="1"/>
  <c r="G1645" i="1"/>
  <c r="G1114" i="1"/>
  <c r="F1115" i="1"/>
  <c r="G654" i="8"/>
  <c r="F655" i="8"/>
  <c r="G69" i="8"/>
  <c r="F70" i="8"/>
  <c r="G853" i="1"/>
  <c r="F854" i="1"/>
  <c r="F1290" i="1"/>
  <c r="G1289" i="1"/>
  <c r="G1742" i="1"/>
  <c r="F1743" i="1"/>
  <c r="G70" i="1"/>
  <c r="F71" i="1"/>
  <c r="J93" i="13"/>
  <c r="J92" i="14"/>
  <c r="I93" i="12"/>
  <c r="C92" i="14"/>
  <c r="C93" i="12"/>
  <c r="C93" i="13"/>
  <c r="R92" i="13"/>
  <c r="S92" i="13"/>
  <c r="T92" i="13"/>
  <c r="U92" i="13"/>
  <c r="V92" i="13"/>
  <c r="W92" i="13"/>
  <c r="X92" i="13"/>
  <c r="AB92" i="13"/>
  <c r="N91" i="14"/>
  <c r="BC92" i="2"/>
  <c r="R93" i="12"/>
  <c r="AE92" i="2"/>
  <c r="O93" i="12"/>
  <c r="AQ92" i="2"/>
  <c r="P93" i="12"/>
  <c r="L93" i="12"/>
  <c r="Y92" i="2"/>
  <c r="N93" i="12"/>
  <c r="AK92" i="2"/>
  <c r="M93" i="13"/>
  <c r="S92" i="2"/>
  <c r="M93" i="12"/>
  <c r="M92" i="14"/>
  <c r="AW92" i="2"/>
  <c r="Q93" i="12"/>
  <c r="Q91" i="14"/>
  <c r="S91" i="14"/>
  <c r="AB91" i="13"/>
  <c r="E93" i="13"/>
  <c r="D93" i="12"/>
  <c r="E92" i="14"/>
  <c r="K93" i="12"/>
  <c r="L93" i="13"/>
  <c r="L92" i="14"/>
  <c r="T91" i="14"/>
  <c r="R91" i="14"/>
  <c r="P91" i="14"/>
  <c r="J93" i="12"/>
  <c r="X92" i="2"/>
  <c r="K92" i="14"/>
  <c r="K93" i="13"/>
  <c r="AP92" i="2"/>
  <c r="BB92" i="2"/>
  <c r="BH92" i="2"/>
  <c r="AJ92" i="2"/>
  <c r="AD92" i="2"/>
  <c r="R92" i="2"/>
  <c r="AV92" i="2"/>
  <c r="A94" i="12"/>
  <c r="M93" i="2"/>
  <c r="K93" i="2"/>
  <c r="C93" i="2"/>
  <c r="A93" i="14"/>
  <c r="J93" i="2"/>
  <c r="A94" i="13"/>
  <c r="E93" i="2"/>
  <c r="L93" i="2"/>
  <c r="O91" i="14"/>
  <c r="W90" i="14"/>
  <c r="F1647" i="1"/>
  <c r="G1646" i="1"/>
  <c r="F1116" i="1"/>
  <c r="G1115" i="1"/>
  <c r="F1744" i="1"/>
  <c r="G1743" i="1"/>
  <c r="F71" i="8"/>
  <c r="G70" i="8"/>
  <c r="G1290" i="1"/>
  <c r="F1291" i="1"/>
  <c r="F72" i="1"/>
  <c r="G71" i="1"/>
  <c r="F855" i="1"/>
  <c r="G854" i="1"/>
  <c r="G655" i="8"/>
  <c r="F656" i="8"/>
  <c r="E93" i="14"/>
  <c r="E94" i="13"/>
  <c r="D94" i="12"/>
  <c r="J93" i="14"/>
  <c r="I94" i="12"/>
  <c r="J94" i="13"/>
  <c r="A95" i="12"/>
  <c r="E94" i="2"/>
  <c r="A95" i="13"/>
  <c r="K94" i="2"/>
  <c r="A94" i="14"/>
  <c r="C94" i="2"/>
  <c r="J94" i="2"/>
  <c r="M94" i="2"/>
  <c r="L94" i="2"/>
  <c r="N92" i="14"/>
  <c r="R93" i="13"/>
  <c r="S92" i="14"/>
  <c r="W93" i="13"/>
  <c r="S93" i="13"/>
  <c r="O92" i="14"/>
  <c r="L94" i="13"/>
  <c r="K94" i="12"/>
  <c r="L93" i="14"/>
  <c r="AP93" i="2"/>
  <c r="J94" i="12"/>
  <c r="AV93" i="2"/>
  <c r="AD93" i="2"/>
  <c r="BB93" i="2"/>
  <c r="K93" i="14"/>
  <c r="AJ93" i="2"/>
  <c r="BH93" i="2"/>
  <c r="R93" i="2"/>
  <c r="K94" i="13"/>
  <c r="X93" i="2"/>
  <c r="V93" i="13"/>
  <c r="R92" i="14"/>
  <c r="X93" i="13"/>
  <c r="T92" i="14"/>
  <c r="C94" i="13"/>
  <c r="C94" i="12"/>
  <c r="C93" i="14"/>
  <c r="L94" i="12"/>
  <c r="BC93" i="2"/>
  <c r="R94" i="12"/>
  <c r="AE93" i="2"/>
  <c r="O94" i="12"/>
  <c r="M94" i="13"/>
  <c r="AQ93" i="2"/>
  <c r="P94" i="12"/>
  <c r="AW93" i="2"/>
  <c r="Q94" i="12"/>
  <c r="M93" i="14"/>
  <c r="Y93" i="2"/>
  <c r="N94" i="12"/>
  <c r="S93" i="2"/>
  <c r="M94" i="12"/>
  <c r="AK93" i="2"/>
  <c r="T93" i="13"/>
  <c r="P92" i="14"/>
  <c r="U93" i="13"/>
  <c r="Q92" i="14"/>
  <c r="W91" i="14"/>
  <c r="F1648" i="1"/>
  <c r="G1647" i="1"/>
  <c r="F1117" i="1"/>
  <c r="G1116" i="1"/>
  <c r="F1745" i="1"/>
  <c r="G1744" i="1"/>
  <c r="F1292" i="1"/>
  <c r="G1291" i="1"/>
  <c r="F73" i="1"/>
  <c r="G72" i="1"/>
  <c r="F72" i="8"/>
  <c r="G71" i="8"/>
  <c r="F856" i="1"/>
  <c r="G855" i="1"/>
  <c r="G656" i="8"/>
  <c r="F657" i="8"/>
  <c r="O93" i="14"/>
  <c r="S94" i="13"/>
  <c r="R93" i="14"/>
  <c r="V94" i="13"/>
  <c r="J95" i="13"/>
  <c r="I95" i="12"/>
  <c r="J94" i="14"/>
  <c r="R94" i="13"/>
  <c r="N93" i="14"/>
  <c r="W94" i="13"/>
  <c r="S93" i="14"/>
  <c r="U94" i="13"/>
  <c r="Q93" i="14"/>
  <c r="A96" i="12"/>
  <c r="J95" i="2"/>
  <c r="A95" i="14"/>
  <c r="K95" i="2"/>
  <c r="A96" i="13"/>
  <c r="M95" i="2"/>
  <c r="L95" i="2"/>
  <c r="E95" i="2"/>
  <c r="C95" i="2"/>
  <c r="AP94" i="2"/>
  <c r="BB94" i="2"/>
  <c r="X94" i="2"/>
  <c r="AV94" i="2"/>
  <c r="AJ94" i="2"/>
  <c r="K94" i="14"/>
  <c r="K95" i="13"/>
  <c r="BH94" i="2"/>
  <c r="AD94" i="2"/>
  <c r="R94" i="2"/>
  <c r="J95" i="12"/>
  <c r="AB93" i="13"/>
  <c r="L94" i="14"/>
  <c r="K95" i="12"/>
  <c r="L95" i="13"/>
  <c r="X94" i="13"/>
  <c r="T93" i="14"/>
  <c r="T94" i="13"/>
  <c r="P93" i="14"/>
  <c r="AW94" i="2"/>
  <c r="Q95" i="12"/>
  <c r="M94" i="14"/>
  <c r="S94" i="2"/>
  <c r="M95" i="12"/>
  <c r="AE94" i="2"/>
  <c r="O95" i="12"/>
  <c r="M95" i="13"/>
  <c r="L95" i="12"/>
  <c r="AK94" i="2"/>
  <c r="BC94" i="2"/>
  <c r="R95" i="12"/>
  <c r="Y94" i="2"/>
  <c r="N95" i="12"/>
  <c r="AQ94" i="2"/>
  <c r="P95" i="12"/>
  <c r="W92" i="14"/>
  <c r="C95" i="13"/>
  <c r="C94" i="14"/>
  <c r="C95" i="12"/>
  <c r="E95" i="13"/>
  <c r="D95" i="12"/>
  <c r="E94" i="14"/>
  <c r="F1649" i="1"/>
  <c r="G1648" i="1"/>
  <c r="F1118" i="1"/>
  <c r="G1117" i="1"/>
  <c r="G72" i="8"/>
  <c r="F73" i="8"/>
  <c r="G1745" i="1"/>
  <c r="F1746" i="1"/>
  <c r="G657" i="8"/>
  <c r="F658" i="8"/>
  <c r="F857" i="1"/>
  <c r="G856" i="1"/>
  <c r="F74" i="1"/>
  <c r="G73" i="1"/>
  <c r="G1292" i="1"/>
  <c r="F1293" i="1"/>
  <c r="X95" i="13"/>
  <c r="T94" i="14"/>
  <c r="V95" i="13"/>
  <c r="R94" i="14"/>
  <c r="N94" i="14"/>
  <c r="O94" i="14"/>
  <c r="P94" i="14"/>
  <c r="Q94" i="14"/>
  <c r="S94" i="14"/>
  <c r="W94" i="14"/>
  <c r="R95" i="13"/>
  <c r="W95" i="13"/>
  <c r="A97" i="12"/>
  <c r="C96" i="2"/>
  <c r="J96" i="2"/>
  <c r="E96" i="2"/>
  <c r="A97" i="13"/>
  <c r="K96" i="2"/>
  <c r="A96" i="14"/>
  <c r="M96" i="2"/>
  <c r="L96" i="2"/>
  <c r="AP95" i="2"/>
  <c r="K95" i="14"/>
  <c r="K96" i="13"/>
  <c r="R95" i="2"/>
  <c r="AJ95" i="2"/>
  <c r="BH95" i="2"/>
  <c r="AV95" i="2"/>
  <c r="J96" i="12"/>
  <c r="AD95" i="2"/>
  <c r="BB95" i="2"/>
  <c r="X95" i="2"/>
  <c r="S95" i="13"/>
  <c r="E95" i="14"/>
  <c r="E96" i="13"/>
  <c r="D96" i="12"/>
  <c r="W93" i="14"/>
  <c r="BC95" i="2"/>
  <c r="R96" i="12"/>
  <c r="AE95" i="2"/>
  <c r="O96" i="12"/>
  <c r="S95" i="2"/>
  <c r="M96" i="12"/>
  <c r="BI95" i="2"/>
  <c r="S96" i="12"/>
  <c r="Y95" i="2"/>
  <c r="N96" i="12"/>
  <c r="L96" i="12"/>
  <c r="M95" i="14"/>
  <c r="AQ95" i="2"/>
  <c r="P96" i="12"/>
  <c r="AK95" i="2"/>
  <c r="AW95" i="2"/>
  <c r="Q96" i="12"/>
  <c r="M96" i="13"/>
  <c r="J95" i="14"/>
  <c r="J96" i="13"/>
  <c r="I96" i="12"/>
  <c r="C96" i="13"/>
  <c r="C96" i="12"/>
  <c r="C95" i="14"/>
  <c r="T95" i="13"/>
  <c r="U95" i="13"/>
  <c r="K96" i="12"/>
  <c r="L96" i="13"/>
  <c r="L95" i="14"/>
  <c r="AB94" i="13"/>
  <c r="F1650" i="1"/>
  <c r="G1649" i="1"/>
  <c r="F1119" i="1"/>
  <c r="G1118" i="1"/>
  <c r="F1747" i="1"/>
  <c r="G1746" i="1"/>
  <c r="F74" i="8"/>
  <c r="G73" i="8"/>
  <c r="G857" i="1"/>
  <c r="F858" i="1"/>
  <c r="F75" i="1"/>
  <c r="G74" i="1"/>
  <c r="G1293" i="1"/>
  <c r="F1294" i="1"/>
  <c r="G658" i="8"/>
  <c r="F659" i="8"/>
  <c r="E97" i="13"/>
  <c r="E96" i="14"/>
  <c r="D97" i="12"/>
  <c r="R96" i="13"/>
  <c r="N95" i="14"/>
  <c r="L96" i="14"/>
  <c r="K97" i="12"/>
  <c r="L97" i="13"/>
  <c r="C96" i="14"/>
  <c r="C97" i="12"/>
  <c r="C97" i="13"/>
  <c r="AB95" i="13"/>
  <c r="O95" i="14"/>
  <c r="S96" i="13"/>
  <c r="R95" i="14"/>
  <c r="V96" i="13"/>
  <c r="P95" i="14"/>
  <c r="T96" i="13"/>
  <c r="Q95" i="14"/>
  <c r="U96" i="13"/>
  <c r="BB96" i="2"/>
  <c r="AD96" i="2"/>
  <c r="K96" i="14"/>
  <c r="BH96" i="2"/>
  <c r="X96" i="2"/>
  <c r="R96" i="2"/>
  <c r="J97" i="12"/>
  <c r="AV96" i="2"/>
  <c r="AJ96" i="2"/>
  <c r="K97" i="13"/>
  <c r="AP96" i="2"/>
  <c r="A97" i="14"/>
  <c r="L97" i="2"/>
  <c r="E97" i="2"/>
  <c r="A98" i="12"/>
  <c r="C97" i="2"/>
  <c r="A98" i="13"/>
  <c r="K97" i="2"/>
  <c r="J97" i="2"/>
  <c r="M97" i="2"/>
  <c r="S96" i="2"/>
  <c r="M97" i="12"/>
  <c r="AK96" i="2"/>
  <c r="M97" i="13"/>
  <c r="AW96" i="2"/>
  <c r="Q97" i="12"/>
  <c r="BC96" i="2"/>
  <c r="R97" i="12"/>
  <c r="Y96" i="2"/>
  <c r="N97" i="12"/>
  <c r="M96" i="14"/>
  <c r="L97" i="12"/>
  <c r="AE96" i="2"/>
  <c r="O97" i="12"/>
  <c r="AQ96" i="2"/>
  <c r="P97" i="12"/>
  <c r="S95" i="14"/>
  <c r="W96" i="13"/>
  <c r="X96" i="13"/>
  <c r="T95" i="14"/>
  <c r="J96" i="14"/>
  <c r="I97" i="12"/>
  <c r="J97" i="13"/>
  <c r="G1650" i="1"/>
  <c r="F1651" i="1"/>
  <c r="F1120" i="1"/>
  <c r="G1119" i="1"/>
  <c r="F75" i="8"/>
  <c r="G74" i="8"/>
  <c r="F1295" i="1"/>
  <c r="G1294" i="1"/>
  <c r="F76" i="1"/>
  <c r="G75" i="1"/>
  <c r="F1748" i="1"/>
  <c r="G1747" i="1"/>
  <c r="F660" i="8"/>
  <c r="G659" i="8"/>
  <c r="G858" i="1"/>
  <c r="F859" i="1"/>
  <c r="M98" i="13"/>
  <c r="BC97" i="2"/>
  <c r="BI97" i="2"/>
  <c r="S98" i="12"/>
  <c r="AE97" i="2"/>
  <c r="S97" i="2"/>
  <c r="AQ97" i="2"/>
  <c r="L98" i="12"/>
  <c r="Y97" i="2"/>
  <c r="N98" i="12"/>
  <c r="AW97" i="2"/>
  <c r="Q98" i="12"/>
  <c r="M97" i="14"/>
  <c r="AK97" i="2"/>
  <c r="O96" i="14"/>
  <c r="S97" i="13"/>
  <c r="BH97" i="2"/>
  <c r="R97" i="2"/>
  <c r="AD97" i="2"/>
  <c r="K98" i="13"/>
  <c r="AP97" i="2"/>
  <c r="AJ97" i="2"/>
  <c r="X97" i="2"/>
  <c r="AV97" i="2"/>
  <c r="BB97" i="2"/>
  <c r="J98" i="12"/>
  <c r="K97" i="14"/>
  <c r="E98" i="13"/>
  <c r="E97" i="14"/>
  <c r="D98" i="12"/>
  <c r="R97" i="13"/>
  <c r="N96" i="14"/>
  <c r="T97" i="13"/>
  <c r="P96" i="14"/>
  <c r="I98" i="12"/>
  <c r="J97" i="14"/>
  <c r="J98" i="13"/>
  <c r="U97" i="13"/>
  <c r="Q96" i="14"/>
  <c r="K98" i="12"/>
  <c r="L97" i="14"/>
  <c r="L98" i="13"/>
  <c r="W97" i="13"/>
  <c r="S96" i="14"/>
  <c r="A99" i="13"/>
  <c r="L98" i="2"/>
  <c r="K98" i="2"/>
  <c r="A98" i="14"/>
  <c r="M98" i="2"/>
  <c r="E98" i="2"/>
  <c r="C98" i="2"/>
  <c r="A99" i="12"/>
  <c r="J98" i="2"/>
  <c r="C98" i="12"/>
  <c r="C97" i="14"/>
  <c r="C98" i="13"/>
  <c r="V97" i="13"/>
  <c r="R96" i="14"/>
  <c r="X97" i="13"/>
  <c r="T96" i="14"/>
  <c r="W95" i="14"/>
  <c r="AB96" i="13"/>
  <c r="G1651" i="1"/>
  <c r="F1652" i="1"/>
  <c r="F1121" i="1"/>
  <c r="G1120" i="1"/>
  <c r="G660" i="8"/>
  <c r="F661" i="8"/>
  <c r="F77" i="1"/>
  <c r="G76" i="1"/>
  <c r="G75" i="8"/>
  <c r="F76" i="8"/>
  <c r="G1748" i="1"/>
  <c r="F1749" i="1"/>
  <c r="F1296" i="1"/>
  <c r="G1295" i="1"/>
  <c r="G859" i="1"/>
  <c r="F860" i="1"/>
  <c r="J99" i="12"/>
  <c r="AJ98" i="2"/>
  <c r="K99" i="13"/>
  <c r="K98" i="14"/>
  <c r="BB98" i="2"/>
  <c r="BH98" i="2"/>
  <c r="AD98" i="2"/>
  <c r="AP98" i="2"/>
  <c r="X98" i="2"/>
  <c r="AV98" i="2"/>
  <c r="R98" i="2"/>
  <c r="R97" i="14"/>
  <c r="V98" i="13"/>
  <c r="M98" i="12"/>
  <c r="C99" i="13"/>
  <c r="C99" i="12"/>
  <c r="C98" i="14"/>
  <c r="S97" i="14"/>
  <c r="W98" i="13"/>
  <c r="Q97" i="14"/>
  <c r="U98" i="13"/>
  <c r="X98" i="13"/>
  <c r="T97" i="14"/>
  <c r="P98" i="12"/>
  <c r="R98" i="12"/>
  <c r="W96" i="14"/>
  <c r="J98" i="14"/>
  <c r="I99" i="12"/>
  <c r="J99" i="13"/>
  <c r="A100" i="12"/>
  <c r="K99" i="2"/>
  <c r="J99" i="2"/>
  <c r="L99" i="2"/>
  <c r="A99" i="14"/>
  <c r="C99" i="2"/>
  <c r="A100" i="13"/>
  <c r="M99" i="2"/>
  <c r="E99" i="2"/>
  <c r="AK98" i="2"/>
  <c r="AE98" i="2"/>
  <c r="O99" i="12"/>
  <c r="M99" i="13"/>
  <c r="S98" i="2"/>
  <c r="M99" i="12"/>
  <c r="M98" i="14"/>
  <c r="AW98" i="2"/>
  <c r="L99" i="12"/>
  <c r="BC98" i="2"/>
  <c r="R99" i="12"/>
  <c r="AQ98" i="2"/>
  <c r="P99" i="12"/>
  <c r="BI98" i="2"/>
  <c r="S99" i="12"/>
  <c r="Y98" i="2"/>
  <c r="N99" i="12"/>
  <c r="R98" i="13"/>
  <c r="N97" i="14"/>
  <c r="D99" i="12"/>
  <c r="E99" i="13"/>
  <c r="E98" i="14"/>
  <c r="K99" i="12"/>
  <c r="L99" i="13"/>
  <c r="L98" i="14"/>
  <c r="S98" i="13"/>
  <c r="O97" i="14"/>
  <c r="T98" i="13"/>
  <c r="P97" i="14"/>
  <c r="O98" i="12"/>
  <c r="AB97" i="13"/>
  <c r="G1121" i="1"/>
  <c r="F1122" i="1"/>
  <c r="G1652" i="1"/>
  <c r="F1653" i="1"/>
  <c r="F1750" i="1"/>
  <c r="G1749" i="1"/>
  <c r="G661" i="8"/>
  <c r="F662" i="8"/>
  <c r="F1297" i="1"/>
  <c r="G1296" i="1"/>
  <c r="F78" i="1"/>
  <c r="G77" i="1"/>
  <c r="F861" i="1"/>
  <c r="G860" i="1"/>
  <c r="G76" i="8"/>
  <c r="F77" i="8"/>
  <c r="M100" i="13"/>
  <c r="L100" i="12"/>
  <c r="AK99" i="2"/>
  <c r="BC99" i="2"/>
  <c r="R100" i="12"/>
  <c r="Y99" i="2"/>
  <c r="N100" i="12"/>
  <c r="BI99" i="2"/>
  <c r="S100" i="12"/>
  <c r="AW99" i="2"/>
  <c r="Q100" i="12"/>
  <c r="AQ99" i="2"/>
  <c r="P100" i="12"/>
  <c r="AE99" i="2"/>
  <c r="M99" i="14"/>
  <c r="S99" i="2"/>
  <c r="L100" i="13"/>
  <c r="L99" i="14"/>
  <c r="K100" i="12"/>
  <c r="S99" i="13"/>
  <c r="O98" i="14"/>
  <c r="S98" i="14"/>
  <c r="W99" i="13"/>
  <c r="C100" i="12"/>
  <c r="C100" i="13"/>
  <c r="C99" i="14"/>
  <c r="E100" i="2"/>
  <c r="C100" i="2"/>
  <c r="A101" i="12"/>
  <c r="J100" i="2"/>
  <c r="A101" i="13"/>
  <c r="L100" i="2"/>
  <c r="A100" i="14"/>
  <c r="K100" i="2"/>
  <c r="M100" i="2"/>
  <c r="E99" i="14"/>
  <c r="E100" i="13"/>
  <c r="D100" i="12"/>
  <c r="J100" i="12"/>
  <c r="AJ99" i="2"/>
  <c r="BB99" i="2"/>
  <c r="AD99" i="2"/>
  <c r="K99" i="14"/>
  <c r="BH99" i="2"/>
  <c r="X99" i="2"/>
  <c r="R99" i="2"/>
  <c r="K100" i="13"/>
  <c r="AP99" i="2"/>
  <c r="AV99" i="2"/>
  <c r="R98" i="14"/>
  <c r="V99" i="13"/>
  <c r="T98" i="14"/>
  <c r="X99" i="13"/>
  <c r="AB98" i="13"/>
  <c r="R99" i="13"/>
  <c r="N98" i="14"/>
  <c r="T99" i="13"/>
  <c r="P98" i="14"/>
  <c r="Q99" i="12"/>
  <c r="I100" i="12"/>
  <c r="J100" i="13"/>
  <c r="J99" i="14"/>
  <c r="Q98" i="14"/>
  <c r="U99" i="13"/>
  <c r="W97" i="14"/>
  <c r="G1122" i="1"/>
  <c r="F1123" i="1"/>
  <c r="G1653" i="1"/>
  <c r="F1654" i="1"/>
  <c r="F663" i="8"/>
  <c r="G662" i="8"/>
  <c r="G78" i="1"/>
  <c r="F79" i="1"/>
  <c r="F862" i="1"/>
  <c r="G861" i="1"/>
  <c r="F1298" i="1"/>
  <c r="G1297" i="1"/>
  <c r="F1751" i="1"/>
  <c r="G1750" i="1"/>
  <c r="F78" i="8"/>
  <c r="G77" i="8"/>
  <c r="AW100" i="2"/>
  <c r="L101" i="12"/>
  <c r="AE100" i="2"/>
  <c r="O101" i="12"/>
  <c r="M101" i="13"/>
  <c r="BC100" i="2"/>
  <c r="AK100" i="2"/>
  <c r="S100" i="2"/>
  <c r="M101" i="12"/>
  <c r="M100" i="14"/>
  <c r="AQ100" i="2"/>
  <c r="Y100" i="2"/>
  <c r="N101" i="12"/>
  <c r="BI100" i="2"/>
  <c r="S101" i="12"/>
  <c r="Q99" i="14"/>
  <c r="U100" i="13"/>
  <c r="X100" i="13"/>
  <c r="T99" i="14"/>
  <c r="V100" i="13"/>
  <c r="R99" i="14"/>
  <c r="S100" i="13"/>
  <c r="O99" i="14"/>
  <c r="S99" i="14"/>
  <c r="W100" i="13"/>
  <c r="O100" i="12"/>
  <c r="AB99" i="13"/>
  <c r="W98" i="14"/>
  <c r="I101" i="12"/>
  <c r="J101" i="13"/>
  <c r="J100" i="14"/>
  <c r="E101" i="13"/>
  <c r="D101" i="12"/>
  <c r="E100" i="14"/>
  <c r="M100" i="12"/>
  <c r="R100" i="13"/>
  <c r="N99" i="14"/>
  <c r="P99" i="14"/>
  <c r="W99" i="14"/>
  <c r="T100" i="13"/>
  <c r="R100" i="2"/>
  <c r="AJ100" i="2"/>
  <c r="BH100" i="2"/>
  <c r="K101" i="13"/>
  <c r="AV100" i="2"/>
  <c r="J101" i="12"/>
  <c r="K100" i="14"/>
  <c r="X100" i="2"/>
  <c r="BB100" i="2"/>
  <c r="AD100" i="2"/>
  <c r="AP100" i="2"/>
  <c r="A102" i="12"/>
  <c r="K101" i="2"/>
  <c r="A102" i="13"/>
  <c r="L101" i="2"/>
  <c r="E101" i="2"/>
  <c r="J101" i="2"/>
  <c r="M101" i="2"/>
  <c r="A101" i="14"/>
  <c r="C101" i="2"/>
  <c r="L100" i="14"/>
  <c r="K101" i="12"/>
  <c r="L101" i="13"/>
  <c r="C101" i="12"/>
  <c r="C101" i="13"/>
  <c r="C100" i="14"/>
  <c r="F1124" i="1"/>
  <c r="G1123" i="1"/>
  <c r="G1654" i="1"/>
  <c r="F1655" i="1"/>
  <c r="F1752" i="1"/>
  <c r="G1751" i="1"/>
  <c r="G862" i="1"/>
  <c r="F863" i="1"/>
  <c r="G78" i="8"/>
  <c r="F79" i="8"/>
  <c r="F1299" i="1"/>
  <c r="G1298" i="1"/>
  <c r="G663" i="8"/>
  <c r="F664" i="8"/>
  <c r="G79" i="1"/>
  <c r="F80" i="1"/>
  <c r="J101" i="14"/>
  <c r="I102" i="12"/>
  <c r="J102" i="13"/>
  <c r="T101" i="13"/>
  <c r="P100" i="14"/>
  <c r="D102" i="12"/>
  <c r="E102" i="13"/>
  <c r="E101" i="14"/>
  <c r="S101" i="13"/>
  <c r="O100" i="14"/>
  <c r="P101" i="12"/>
  <c r="R101" i="12"/>
  <c r="Q101" i="12"/>
  <c r="C102" i="13"/>
  <c r="C101" i="14"/>
  <c r="C102" i="12"/>
  <c r="A102" i="14"/>
  <c r="E102" i="2"/>
  <c r="C102" i="2"/>
  <c r="K102" i="2"/>
  <c r="J102" i="2"/>
  <c r="A103" i="12"/>
  <c r="M102" i="2"/>
  <c r="A103" i="13"/>
  <c r="L102" i="2"/>
  <c r="AP101" i="2"/>
  <c r="BB101" i="2"/>
  <c r="R101" i="2"/>
  <c r="K101" i="14"/>
  <c r="AJ101" i="2"/>
  <c r="AV101" i="2"/>
  <c r="K102" i="13"/>
  <c r="AD101" i="2"/>
  <c r="X101" i="2"/>
  <c r="J102" i="12"/>
  <c r="BH101" i="2"/>
  <c r="W101" i="13"/>
  <c r="S100" i="14"/>
  <c r="R100" i="14"/>
  <c r="V101" i="13"/>
  <c r="R101" i="13"/>
  <c r="N100" i="14"/>
  <c r="AB100" i="13"/>
  <c r="L102" i="12"/>
  <c r="BC101" i="2"/>
  <c r="R102" i="12"/>
  <c r="S101" i="2"/>
  <c r="M102" i="12"/>
  <c r="AW101" i="2"/>
  <c r="Q102" i="12"/>
  <c r="M101" i="14"/>
  <c r="AQ101" i="2"/>
  <c r="P102" i="12"/>
  <c r="M102" i="13"/>
  <c r="Y101" i="2"/>
  <c r="N102" i="12"/>
  <c r="AE101" i="2"/>
  <c r="AK101" i="2"/>
  <c r="BI101" i="2"/>
  <c r="S102" i="12"/>
  <c r="K102" i="12"/>
  <c r="L101" i="14"/>
  <c r="L102" i="13"/>
  <c r="Q100" i="14"/>
  <c r="U101" i="13"/>
  <c r="T100" i="14"/>
  <c r="X101" i="13"/>
  <c r="F1125" i="1"/>
  <c r="G1124" i="1"/>
  <c r="G1655" i="1"/>
  <c r="F1656" i="1"/>
  <c r="F1753" i="1"/>
  <c r="G1752" i="1"/>
  <c r="F665" i="8"/>
  <c r="G664" i="8"/>
  <c r="F80" i="8"/>
  <c r="G79" i="8"/>
  <c r="F1300" i="1"/>
  <c r="G1299" i="1"/>
  <c r="F81" i="1"/>
  <c r="G80" i="1"/>
  <c r="G863" i="1"/>
  <c r="F864" i="1"/>
  <c r="K103" i="12"/>
  <c r="L103" i="13"/>
  <c r="L102" i="14"/>
  <c r="J103" i="13"/>
  <c r="I103" i="12"/>
  <c r="J102" i="14"/>
  <c r="E102" i="14"/>
  <c r="D103" i="12"/>
  <c r="E103" i="13"/>
  <c r="K102" i="14"/>
  <c r="BH102" i="2"/>
  <c r="R102" i="2"/>
  <c r="AP102" i="2"/>
  <c r="BB102" i="2"/>
  <c r="AD102" i="2"/>
  <c r="AV102" i="2"/>
  <c r="AJ102" i="2"/>
  <c r="J103" i="12"/>
  <c r="K103" i="13"/>
  <c r="X102" i="2"/>
  <c r="P101" i="14"/>
  <c r="T102" i="13"/>
  <c r="O101" i="14"/>
  <c r="S102" i="13"/>
  <c r="U102" i="13"/>
  <c r="Q101" i="14"/>
  <c r="C103" i="13"/>
  <c r="C103" i="12"/>
  <c r="C102" i="14"/>
  <c r="AB101" i="13"/>
  <c r="W100" i="14"/>
  <c r="O102" i="12"/>
  <c r="X102" i="13"/>
  <c r="T101" i="14"/>
  <c r="N101" i="14"/>
  <c r="R102" i="13"/>
  <c r="R101" i="14"/>
  <c r="V102" i="13"/>
  <c r="S101" i="14"/>
  <c r="W102" i="13"/>
  <c r="S102" i="2"/>
  <c r="M103" i="13"/>
  <c r="L103" i="12"/>
  <c r="AE102" i="2"/>
  <c r="O103" i="12"/>
  <c r="M102" i="14"/>
  <c r="BC102" i="2"/>
  <c r="R103" i="12"/>
  <c r="AQ102" i="2"/>
  <c r="P103" i="12"/>
  <c r="AK102" i="2"/>
  <c r="BI102" i="2"/>
  <c r="S103" i="12"/>
  <c r="Y102" i="2"/>
  <c r="N103" i="12"/>
  <c r="AW102" i="2"/>
  <c r="Q103" i="12"/>
  <c r="A104" i="12"/>
  <c r="J103" i="2"/>
  <c r="A103" i="14"/>
  <c r="C103" i="2"/>
  <c r="A104" i="13"/>
  <c r="M103" i="2"/>
  <c r="K103" i="2"/>
  <c r="L103" i="2"/>
  <c r="E103" i="2"/>
  <c r="G1125" i="1"/>
  <c r="F1126" i="1"/>
  <c r="G1656" i="1"/>
  <c r="F1657" i="1"/>
  <c r="G80" i="8"/>
  <c r="F81" i="8"/>
  <c r="G81" i="1"/>
  <c r="F82" i="1"/>
  <c r="F1301" i="1"/>
  <c r="G1300" i="1"/>
  <c r="F1754" i="1"/>
  <c r="G1753" i="1"/>
  <c r="F666" i="8"/>
  <c r="G665" i="8"/>
  <c r="F865" i="1"/>
  <c r="G864" i="1"/>
  <c r="D104" i="12"/>
  <c r="E103" i="14"/>
  <c r="E104" i="13"/>
  <c r="A104" i="14"/>
  <c r="E104" i="2"/>
  <c r="J104" i="2"/>
  <c r="C104" i="2"/>
  <c r="A105" i="13"/>
  <c r="L104" i="2"/>
  <c r="K104" i="2"/>
  <c r="A105" i="12"/>
  <c r="M104" i="2"/>
  <c r="C103" i="14"/>
  <c r="C104" i="12"/>
  <c r="C104" i="13"/>
  <c r="S103" i="13"/>
  <c r="O102" i="14"/>
  <c r="V103" i="13"/>
  <c r="R102" i="14"/>
  <c r="R103" i="13"/>
  <c r="N102" i="14"/>
  <c r="W101" i="14"/>
  <c r="J104" i="13"/>
  <c r="J103" i="14"/>
  <c r="I104" i="12"/>
  <c r="S102" i="14"/>
  <c r="W103" i="13"/>
  <c r="L103" i="14"/>
  <c r="L104" i="13"/>
  <c r="K104" i="12"/>
  <c r="Q102" i="14"/>
  <c r="U103" i="13"/>
  <c r="AB102" i="13"/>
  <c r="S103" i="2"/>
  <c r="M104" i="12"/>
  <c r="M103" i="14"/>
  <c r="AQ103" i="2"/>
  <c r="Y103" i="2"/>
  <c r="N104" i="12"/>
  <c r="M104" i="13"/>
  <c r="AE103" i="2"/>
  <c r="O104" i="12"/>
  <c r="L104" i="12"/>
  <c r="AK103" i="2"/>
  <c r="AW103" i="2"/>
  <c r="BC103" i="2"/>
  <c r="M103" i="12"/>
  <c r="AV103" i="2"/>
  <c r="X103" i="2"/>
  <c r="AP103" i="2"/>
  <c r="AD103" i="2"/>
  <c r="BH103" i="2"/>
  <c r="BB103" i="2"/>
  <c r="R103" i="2"/>
  <c r="K104" i="13"/>
  <c r="AJ103" i="2"/>
  <c r="J104" i="12"/>
  <c r="K103" i="14"/>
  <c r="T103" i="13"/>
  <c r="P102" i="14"/>
  <c r="X103" i="13"/>
  <c r="T102" i="14"/>
  <c r="G1126" i="1"/>
  <c r="F1127" i="1"/>
  <c r="F1658" i="1"/>
  <c r="G1657" i="1"/>
  <c r="G81" i="8"/>
  <c r="F82" i="8"/>
  <c r="F667" i="8"/>
  <c r="G666" i="8"/>
  <c r="G1301" i="1"/>
  <c r="F1302" i="1"/>
  <c r="F866" i="1"/>
  <c r="G865" i="1"/>
  <c r="F1755" i="1"/>
  <c r="G1754" i="1"/>
  <c r="F83" i="1"/>
  <c r="G82" i="1"/>
  <c r="S104" i="2"/>
  <c r="AW104" i="2"/>
  <c r="Q105" i="12"/>
  <c r="AQ104" i="2"/>
  <c r="P105" i="12"/>
  <c r="L105" i="12"/>
  <c r="BI104" i="2"/>
  <c r="S105" i="12"/>
  <c r="Y104" i="2"/>
  <c r="N105" i="12"/>
  <c r="BC104" i="2"/>
  <c r="R105" i="12"/>
  <c r="M105" i="13"/>
  <c r="AK104" i="2"/>
  <c r="M104" i="14"/>
  <c r="AE104" i="2"/>
  <c r="O105" i="12"/>
  <c r="E105" i="13"/>
  <c r="E104" i="14"/>
  <c r="D105" i="12"/>
  <c r="K105" i="12"/>
  <c r="L105" i="13"/>
  <c r="L104" i="14"/>
  <c r="AJ104" i="2"/>
  <c r="K104" i="14"/>
  <c r="K105" i="13"/>
  <c r="AD104" i="2"/>
  <c r="BH104" i="2"/>
  <c r="BB104" i="2"/>
  <c r="X104" i="2"/>
  <c r="AP104" i="2"/>
  <c r="R104" i="2"/>
  <c r="J105" i="12"/>
  <c r="AV104" i="2"/>
  <c r="C105" i="2"/>
  <c r="A105" i="14"/>
  <c r="E105" i="2"/>
  <c r="A106" i="13"/>
  <c r="K105" i="2"/>
  <c r="L105" i="2"/>
  <c r="A106" i="12"/>
  <c r="J105" i="2"/>
  <c r="M105" i="2"/>
  <c r="S103" i="14"/>
  <c r="W104" i="13"/>
  <c r="S104" i="13"/>
  <c r="O103" i="14"/>
  <c r="R104" i="12"/>
  <c r="N103" i="14"/>
  <c r="P103" i="14"/>
  <c r="Q103" i="14"/>
  <c r="R103" i="14"/>
  <c r="T103" i="14"/>
  <c r="W103" i="14"/>
  <c r="R104" i="13"/>
  <c r="U104" i="13"/>
  <c r="P104" i="12"/>
  <c r="J105" i="13"/>
  <c r="I105" i="12"/>
  <c r="J104" i="14"/>
  <c r="T104" i="13"/>
  <c r="X104" i="13"/>
  <c r="V104" i="13"/>
  <c r="Q104" i="12"/>
  <c r="C104" i="14"/>
  <c r="C105" i="13"/>
  <c r="C105" i="12"/>
  <c r="AB103" i="13"/>
  <c r="W102" i="14"/>
  <c r="G1127" i="1"/>
  <c r="F1128" i="1"/>
  <c r="F1659" i="1"/>
  <c r="G1658" i="1"/>
  <c r="F867" i="1"/>
  <c r="G866" i="1"/>
  <c r="F668" i="8"/>
  <c r="G667" i="8"/>
  <c r="F84" i="1"/>
  <c r="G83" i="1"/>
  <c r="F1756" i="1"/>
  <c r="G1755" i="1"/>
  <c r="G1302" i="1"/>
  <c r="F1303" i="1"/>
  <c r="G82" i="8"/>
  <c r="F83" i="8"/>
  <c r="U105" i="13"/>
  <c r="Q104" i="14"/>
  <c r="L106" i="12"/>
  <c r="M106" i="13"/>
  <c r="BI105" i="2"/>
  <c r="S106" i="12"/>
  <c r="AK105" i="2"/>
  <c r="S105" i="2"/>
  <c r="M106" i="12"/>
  <c r="AE105" i="2"/>
  <c r="O106" i="12"/>
  <c r="M105" i="14"/>
  <c r="BC105" i="2"/>
  <c r="R106" i="12"/>
  <c r="AQ105" i="2"/>
  <c r="P106" i="12"/>
  <c r="Y105" i="2"/>
  <c r="N106" i="12"/>
  <c r="AW105" i="2"/>
  <c r="Q106" i="12"/>
  <c r="J106" i="12"/>
  <c r="AV105" i="2"/>
  <c r="AJ105" i="2"/>
  <c r="K105" i="14"/>
  <c r="AD105" i="2"/>
  <c r="R105" i="2"/>
  <c r="AP105" i="2"/>
  <c r="X105" i="2"/>
  <c r="BH105" i="2"/>
  <c r="K106" i="13"/>
  <c r="BB105" i="2"/>
  <c r="C106" i="13"/>
  <c r="C105" i="14"/>
  <c r="C106" i="12"/>
  <c r="N104" i="14"/>
  <c r="R105" i="13"/>
  <c r="S105" i="13"/>
  <c r="T105" i="13"/>
  <c r="V105" i="13"/>
  <c r="W105" i="13"/>
  <c r="X105" i="13"/>
  <c r="AB105" i="13"/>
  <c r="T104" i="14"/>
  <c r="A106" i="14"/>
  <c r="K106" i="2"/>
  <c r="C106" i="2"/>
  <c r="A107" i="13"/>
  <c r="L106" i="2"/>
  <c r="E106" i="2"/>
  <c r="J106" i="2"/>
  <c r="A107" i="12"/>
  <c r="M106" i="2"/>
  <c r="L106" i="13"/>
  <c r="K106" i="12"/>
  <c r="L105" i="14"/>
  <c r="S104" i="14"/>
  <c r="J105" i="14"/>
  <c r="I106" i="12"/>
  <c r="J106" i="13"/>
  <c r="P104" i="14"/>
  <c r="M105" i="12"/>
  <c r="E105" i="14"/>
  <c r="E106" i="13"/>
  <c r="D106" i="12"/>
  <c r="R104" i="14"/>
  <c r="O104" i="14"/>
  <c r="AB104" i="13"/>
  <c r="F1129" i="1"/>
  <c r="G1128" i="1"/>
  <c r="F1660" i="1"/>
  <c r="G1659" i="1"/>
  <c r="G1303" i="1"/>
  <c r="F1304" i="1"/>
  <c r="F1757" i="1"/>
  <c r="G1756" i="1"/>
  <c r="G668" i="8"/>
  <c r="F669" i="8"/>
  <c r="F85" i="1"/>
  <c r="G84" i="1"/>
  <c r="F868" i="1"/>
  <c r="G867" i="1"/>
  <c r="F84" i="8"/>
  <c r="G83" i="8"/>
  <c r="BC106" i="2"/>
  <c r="R107" i="12"/>
  <c r="M106" i="14"/>
  <c r="L107" i="12"/>
  <c r="AK106" i="2"/>
  <c r="Y106" i="2"/>
  <c r="N107" i="12"/>
  <c r="AE106" i="2"/>
  <c r="O107" i="12"/>
  <c r="M107" i="13"/>
  <c r="AW106" i="2"/>
  <c r="Q107" i="12"/>
  <c r="AQ106" i="2"/>
  <c r="P107" i="12"/>
  <c r="S106" i="2"/>
  <c r="M107" i="12"/>
  <c r="S106" i="13"/>
  <c r="O105" i="14"/>
  <c r="E107" i="13"/>
  <c r="D107" i="12"/>
  <c r="E106" i="14"/>
  <c r="C106" i="14"/>
  <c r="C107" i="13"/>
  <c r="C107" i="12"/>
  <c r="T105" i="14"/>
  <c r="X106" i="13"/>
  <c r="T106" i="13"/>
  <c r="P105" i="14"/>
  <c r="K107" i="2"/>
  <c r="C107" i="2"/>
  <c r="A107" i="14"/>
  <c r="A108" i="12"/>
  <c r="M107" i="2"/>
  <c r="A108" i="13"/>
  <c r="J107" i="2"/>
  <c r="E107" i="2"/>
  <c r="L107" i="2"/>
  <c r="J106" i="14"/>
  <c r="J107" i="13"/>
  <c r="I107" i="12"/>
  <c r="N105" i="14"/>
  <c r="R106" i="13"/>
  <c r="V106" i="13"/>
  <c r="R105" i="14"/>
  <c r="AD106" i="2"/>
  <c r="X106" i="2"/>
  <c r="AV106" i="2"/>
  <c r="BB106" i="2"/>
  <c r="AP106" i="2"/>
  <c r="K106" i="14"/>
  <c r="J107" i="12"/>
  <c r="R106" i="2"/>
  <c r="BH106" i="2"/>
  <c r="K107" i="13"/>
  <c r="AJ106" i="2"/>
  <c r="K107" i="12"/>
  <c r="L106" i="14"/>
  <c r="L107" i="13"/>
  <c r="S105" i="14"/>
  <c r="W106" i="13"/>
  <c r="Q105" i="14"/>
  <c r="U106" i="13"/>
  <c r="W104" i="14"/>
  <c r="F1130" i="1"/>
  <c r="G1129" i="1"/>
  <c r="F1661" i="1"/>
  <c r="G1660" i="1"/>
  <c r="F86" i="1"/>
  <c r="G85" i="1"/>
  <c r="G1757" i="1"/>
  <c r="F1758" i="1"/>
  <c r="G1304" i="1"/>
  <c r="F1305" i="1"/>
  <c r="F85" i="8"/>
  <c r="G84" i="8"/>
  <c r="G868" i="1"/>
  <c r="F869" i="1"/>
  <c r="G669" i="8"/>
  <c r="F670" i="8"/>
  <c r="T106" i="14"/>
  <c r="X107" i="13"/>
  <c r="U107" i="13"/>
  <c r="Q106" i="14"/>
  <c r="P106" i="14"/>
  <c r="T107" i="13"/>
  <c r="C108" i="13"/>
  <c r="C107" i="14"/>
  <c r="C108" i="12"/>
  <c r="V107" i="13"/>
  <c r="R106" i="14"/>
  <c r="I108" i="12"/>
  <c r="J108" i="13"/>
  <c r="J107" i="14"/>
  <c r="W105" i="14"/>
  <c r="K108" i="12"/>
  <c r="L107" i="14"/>
  <c r="L108" i="13"/>
  <c r="O106" i="14"/>
  <c r="S107" i="13"/>
  <c r="N106" i="14"/>
  <c r="R107" i="13"/>
  <c r="S106" i="14"/>
  <c r="W107" i="13"/>
  <c r="D108" i="12"/>
  <c r="E107" i="14"/>
  <c r="E108" i="13"/>
  <c r="A109" i="12"/>
  <c r="E108" i="2"/>
  <c r="A109" i="13"/>
  <c r="C108" i="2"/>
  <c r="M108" i="2"/>
  <c r="K108" i="2"/>
  <c r="A108" i="14"/>
  <c r="J108" i="2"/>
  <c r="L108" i="2"/>
  <c r="AB106" i="13"/>
  <c r="AQ107" i="2"/>
  <c r="S107" i="2"/>
  <c r="AE107" i="2"/>
  <c r="BC107" i="2"/>
  <c r="L108" i="12"/>
  <c r="AK107" i="2"/>
  <c r="M107" i="14"/>
  <c r="M108" i="13"/>
  <c r="Y107" i="2"/>
  <c r="N108" i="12"/>
  <c r="AW107" i="2"/>
  <c r="AP107" i="2"/>
  <c r="AJ107" i="2"/>
  <c r="K107" i="14"/>
  <c r="R107" i="2"/>
  <c r="X107" i="2"/>
  <c r="BB107" i="2"/>
  <c r="BH107" i="2"/>
  <c r="K108" i="13"/>
  <c r="J108" i="12"/>
  <c r="AD107" i="2"/>
  <c r="AV107" i="2"/>
  <c r="F1131" i="1"/>
  <c r="G1130" i="1"/>
  <c r="F1662" i="1"/>
  <c r="G1661" i="1"/>
  <c r="G86" i="1"/>
  <c r="F87" i="1"/>
  <c r="F1306" i="1"/>
  <c r="G1305" i="1"/>
  <c r="F86" i="8"/>
  <c r="G85" i="8"/>
  <c r="G670" i="8"/>
  <c r="F671" i="8"/>
  <c r="F870" i="1"/>
  <c r="G869" i="1"/>
  <c r="F1759" i="1"/>
  <c r="G1758" i="1"/>
  <c r="L109" i="13"/>
  <c r="L108" i="14"/>
  <c r="K109" i="12"/>
  <c r="E108" i="14"/>
  <c r="D109" i="12"/>
  <c r="E109" i="13"/>
  <c r="W106" i="14"/>
  <c r="R107" i="14"/>
  <c r="V108" i="13"/>
  <c r="X108" i="13"/>
  <c r="T107" i="14"/>
  <c r="P108" i="12"/>
  <c r="Z22" i="10"/>
  <c r="AA22" i="10"/>
  <c r="O107" i="14"/>
  <c r="S108" i="13"/>
  <c r="U108" i="13"/>
  <c r="Q107" i="14"/>
  <c r="O108" i="12"/>
  <c r="T22" i="10"/>
  <c r="U22" i="10"/>
  <c r="M108" i="14"/>
  <c r="AW108" i="2"/>
  <c r="Q109" i="12"/>
  <c r="Y108" i="2"/>
  <c r="N109" i="12"/>
  <c r="AQ108" i="2"/>
  <c r="P109" i="12"/>
  <c r="BC108" i="2"/>
  <c r="R109" i="12"/>
  <c r="M109" i="13"/>
  <c r="S108" i="2"/>
  <c r="M109" i="12"/>
  <c r="AE108" i="2"/>
  <c r="O109" i="12"/>
  <c r="AK108" i="2"/>
  <c r="L109" i="12"/>
  <c r="T108" i="13"/>
  <c r="P107" i="14"/>
  <c r="S107" i="14"/>
  <c r="W108" i="13"/>
  <c r="R108" i="12"/>
  <c r="AL22" i="10"/>
  <c r="AM22" i="10"/>
  <c r="AP108" i="2"/>
  <c r="BB108" i="2"/>
  <c r="AD108" i="2"/>
  <c r="K108" i="14"/>
  <c r="BH108" i="2"/>
  <c r="AV108" i="2"/>
  <c r="K109" i="13"/>
  <c r="R108" i="2"/>
  <c r="X108" i="2"/>
  <c r="J109" i="12"/>
  <c r="AJ108" i="2"/>
  <c r="AB107" i="13"/>
  <c r="C108" i="14"/>
  <c r="C109" i="12"/>
  <c r="C109" i="13"/>
  <c r="R108" i="13"/>
  <c r="AB108" i="13"/>
  <c r="N107" i="14"/>
  <c r="Q108" i="12"/>
  <c r="AF22" i="10"/>
  <c r="AG22" i="10"/>
  <c r="M108" i="12"/>
  <c r="F22" i="10"/>
  <c r="G22" i="10"/>
  <c r="J108" i="14"/>
  <c r="J109" i="13"/>
  <c r="I109" i="12"/>
  <c r="A109" i="14"/>
  <c r="C109" i="2"/>
  <c r="A110" i="12"/>
  <c r="M109" i="2"/>
  <c r="K109" i="2"/>
  <c r="J109" i="2"/>
  <c r="A110" i="13"/>
  <c r="E109" i="2"/>
  <c r="L109" i="2"/>
  <c r="G1131" i="1"/>
  <c r="F1132" i="1"/>
  <c r="F1663" i="1"/>
  <c r="G1662" i="1"/>
  <c r="F871" i="1"/>
  <c r="G870" i="1"/>
  <c r="G87" i="1"/>
  <c r="F88" i="1"/>
  <c r="F1307" i="1"/>
  <c r="G1306" i="1"/>
  <c r="G1759" i="1"/>
  <c r="F1760" i="1"/>
  <c r="G86" i="8"/>
  <c r="F87" i="8"/>
  <c r="F672" i="8"/>
  <c r="G671" i="8"/>
  <c r="L109" i="14"/>
  <c r="K110" i="12"/>
  <c r="L110" i="13"/>
  <c r="C109" i="14"/>
  <c r="C110" i="13"/>
  <c r="C110" i="12"/>
  <c r="R108" i="14"/>
  <c r="V109" i="13"/>
  <c r="W109" i="13"/>
  <c r="S108" i="14"/>
  <c r="M109" i="14"/>
  <c r="L110" i="12"/>
  <c r="M110" i="13"/>
  <c r="N108" i="14"/>
  <c r="R109" i="13"/>
  <c r="R109" i="2"/>
  <c r="K110" i="13"/>
  <c r="AP109" i="2"/>
  <c r="BH109" i="2"/>
  <c r="AJ109" i="2"/>
  <c r="J110" i="12"/>
  <c r="X109" i="2"/>
  <c r="BB109" i="2"/>
  <c r="K109" i="14"/>
  <c r="AD109" i="2"/>
  <c r="AV109" i="2"/>
  <c r="I110" i="12"/>
  <c r="J109" i="14"/>
  <c r="J110" i="13"/>
  <c r="T109" i="13"/>
  <c r="P108" i="14"/>
  <c r="E110" i="13"/>
  <c r="E109" i="14"/>
  <c r="D110" i="12"/>
  <c r="A110" i="14"/>
  <c r="M110" i="2"/>
  <c r="L110" i="2"/>
  <c r="A111" i="12"/>
  <c r="K110" i="2"/>
  <c r="E110" i="2"/>
  <c r="C110" i="2"/>
  <c r="A111" i="13"/>
  <c r="J110" i="2"/>
  <c r="O108" i="14"/>
  <c r="S109" i="13"/>
  <c r="T108" i="14"/>
  <c r="X109" i="13"/>
  <c r="U109" i="13"/>
  <c r="Q108" i="14"/>
  <c r="W107" i="14"/>
  <c r="F1133" i="1"/>
  <c r="G1132" i="1"/>
  <c r="G1663" i="1"/>
  <c r="F1664" i="1"/>
  <c r="F1308" i="1"/>
  <c r="G1307" i="1"/>
  <c r="G871" i="1"/>
  <c r="F872" i="1"/>
  <c r="G672" i="8"/>
  <c r="F673" i="8"/>
  <c r="G87" i="8"/>
  <c r="F88" i="8"/>
  <c r="F1761" i="1"/>
  <c r="G1760" i="1"/>
  <c r="F89" i="1"/>
  <c r="G88" i="1"/>
  <c r="E110" i="14"/>
  <c r="E111" i="13"/>
  <c r="D111" i="12"/>
  <c r="L110" i="14"/>
  <c r="L111" i="13"/>
  <c r="K111" i="12"/>
  <c r="P109" i="14"/>
  <c r="T110" i="13"/>
  <c r="S110" i="13"/>
  <c r="O109" i="14"/>
  <c r="R110" i="2"/>
  <c r="AV110" i="2"/>
  <c r="AP110" i="2"/>
  <c r="BB110" i="2"/>
  <c r="AJ110" i="2"/>
  <c r="X110" i="2"/>
  <c r="J111" i="12"/>
  <c r="BH110" i="2"/>
  <c r="K111" i="13"/>
  <c r="AD110" i="2"/>
  <c r="K110" i="14"/>
  <c r="W110" i="13"/>
  <c r="S109" i="14"/>
  <c r="T109" i="14"/>
  <c r="X110" i="13"/>
  <c r="AB109" i="13"/>
  <c r="C111" i="12"/>
  <c r="C110" i="14"/>
  <c r="C111" i="13"/>
  <c r="R109" i="14"/>
  <c r="V110" i="13"/>
  <c r="U110" i="13"/>
  <c r="Q109" i="14"/>
  <c r="I111" i="12"/>
  <c r="J110" i="14"/>
  <c r="J111" i="13"/>
  <c r="A111" i="14"/>
  <c r="K111" i="2"/>
  <c r="E111" i="2"/>
  <c r="C111" i="2"/>
  <c r="A112" i="12"/>
  <c r="J111" i="2"/>
  <c r="A112" i="13"/>
  <c r="M111" i="2"/>
  <c r="L111" i="2"/>
  <c r="M111" i="13"/>
  <c r="M110" i="14"/>
  <c r="L111" i="12"/>
  <c r="R110" i="13"/>
  <c r="AB110" i="13"/>
  <c r="N109" i="14"/>
  <c r="W108" i="14"/>
  <c r="G1133" i="1"/>
  <c r="F1134" i="1"/>
  <c r="F1665" i="1"/>
  <c r="G1664" i="1"/>
  <c r="G1308" i="1"/>
  <c r="F1309" i="1"/>
  <c r="G673" i="8"/>
  <c r="F674" i="8"/>
  <c r="G89" i="1"/>
  <c r="F90" i="1"/>
  <c r="G1761" i="1"/>
  <c r="F1762" i="1"/>
  <c r="F89" i="8"/>
  <c r="G88" i="8"/>
  <c r="G872" i="1"/>
  <c r="F873" i="1"/>
  <c r="L112" i="12"/>
  <c r="M111" i="14"/>
  <c r="M112" i="13"/>
  <c r="C112" i="13"/>
  <c r="C112" i="12"/>
  <c r="C111" i="14"/>
  <c r="Q110" i="14"/>
  <c r="U111" i="13"/>
  <c r="L112" i="13"/>
  <c r="L111" i="14"/>
  <c r="K112" i="12"/>
  <c r="J111" i="14"/>
  <c r="I112" i="12"/>
  <c r="J112" i="13"/>
  <c r="M112" i="2"/>
  <c r="K112" i="2"/>
  <c r="A112" i="14"/>
  <c r="E112" i="2"/>
  <c r="C112" i="2"/>
  <c r="A113" i="13"/>
  <c r="J112" i="2"/>
  <c r="A113" i="12"/>
  <c r="L112" i="2"/>
  <c r="R111" i="13"/>
  <c r="N110" i="14"/>
  <c r="X111" i="2"/>
  <c r="BH111" i="2"/>
  <c r="R111" i="2"/>
  <c r="K111" i="14"/>
  <c r="K112" i="13"/>
  <c r="AV111" i="2"/>
  <c r="BB111" i="2"/>
  <c r="AJ111" i="2"/>
  <c r="AP111" i="2"/>
  <c r="AD111" i="2"/>
  <c r="J112" i="12"/>
  <c r="T110" i="14"/>
  <c r="X111" i="13"/>
  <c r="S110" i="14"/>
  <c r="W111" i="13"/>
  <c r="E112" i="13"/>
  <c r="D112" i="12"/>
  <c r="E111" i="14"/>
  <c r="T111" i="13"/>
  <c r="P110" i="14"/>
  <c r="S111" i="13"/>
  <c r="O110" i="14"/>
  <c r="V111" i="13"/>
  <c r="R110" i="14"/>
  <c r="W109" i="14"/>
  <c r="F1135" i="1"/>
  <c r="G1134" i="1"/>
  <c r="F1666" i="1"/>
  <c r="G1665" i="1"/>
  <c r="G1309" i="1"/>
  <c r="F1310" i="1"/>
  <c r="G89" i="8"/>
  <c r="F90" i="8"/>
  <c r="G873" i="1"/>
  <c r="F874" i="1"/>
  <c r="F1763" i="1"/>
  <c r="G1762" i="1"/>
  <c r="G90" i="1"/>
  <c r="F91" i="1"/>
  <c r="F675" i="8"/>
  <c r="G674" i="8"/>
  <c r="E113" i="13"/>
  <c r="E112" i="14"/>
  <c r="D113" i="12"/>
  <c r="A113" i="14"/>
  <c r="K113" i="2"/>
  <c r="L113" i="2"/>
  <c r="M113" i="2"/>
  <c r="A114" i="12"/>
  <c r="E113" i="2"/>
  <c r="A114" i="13"/>
  <c r="J113" i="2"/>
  <c r="C113" i="2"/>
  <c r="T112" i="13"/>
  <c r="P111" i="14"/>
  <c r="V112" i="13"/>
  <c r="R111" i="14"/>
  <c r="X112" i="13"/>
  <c r="T111" i="14"/>
  <c r="AV112" i="2"/>
  <c r="AJ112" i="2"/>
  <c r="K113" i="13"/>
  <c r="K112" i="14"/>
  <c r="BB112" i="2"/>
  <c r="AD112" i="2"/>
  <c r="J113" i="12"/>
  <c r="X112" i="2"/>
  <c r="AP112" i="2"/>
  <c r="BH112" i="2"/>
  <c r="R112" i="2"/>
  <c r="Q111" i="14"/>
  <c r="U112" i="13"/>
  <c r="O111" i="14"/>
  <c r="S112" i="13"/>
  <c r="L113" i="13"/>
  <c r="L112" i="14"/>
  <c r="K113" i="12"/>
  <c r="W112" i="13"/>
  <c r="S111" i="14"/>
  <c r="R112" i="13"/>
  <c r="AB112" i="13"/>
  <c r="N111" i="14"/>
  <c r="W111" i="14"/>
  <c r="J113" i="13"/>
  <c r="I113" i="12"/>
  <c r="J112" i="14"/>
  <c r="AB111" i="13"/>
  <c r="W110" i="14"/>
  <c r="C113" i="13"/>
  <c r="C112" i="14"/>
  <c r="C113" i="12"/>
  <c r="L113" i="12"/>
  <c r="M112" i="14"/>
  <c r="M113" i="13"/>
  <c r="F1136" i="1"/>
  <c r="G1135" i="1"/>
  <c r="F1667" i="1"/>
  <c r="G1666" i="1"/>
  <c r="F92" i="1"/>
  <c r="G91" i="1"/>
  <c r="F875" i="1"/>
  <c r="G874" i="1"/>
  <c r="F1311" i="1"/>
  <c r="G1310" i="1"/>
  <c r="G675" i="8"/>
  <c r="F676" i="8"/>
  <c r="F1764" i="1"/>
  <c r="G1763" i="1"/>
  <c r="G90" i="8"/>
  <c r="F91" i="8"/>
  <c r="Q112" i="14"/>
  <c r="U113" i="13"/>
  <c r="S112" i="14"/>
  <c r="W113" i="13"/>
  <c r="R112" i="14"/>
  <c r="V113" i="13"/>
  <c r="X113" i="13"/>
  <c r="T112" i="14"/>
  <c r="P112" i="14"/>
  <c r="T113" i="13"/>
  <c r="K113" i="14"/>
  <c r="AV113" i="2"/>
  <c r="R113" i="2"/>
  <c r="AP113" i="2"/>
  <c r="BH113" i="2"/>
  <c r="AD113" i="2"/>
  <c r="BB113" i="2"/>
  <c r="J114" i="12"/>
  <c r="K114" i="13"/>
  <c r="X113" i="2"/>
  <c r="AJ113" i="2"/>
  <c r="N112" i="14"/>
  <c r="R113" i="13"/>
  <c r="D114" i="12"/>
  <c r="E114" i="13"/>
  <c r="E113" i="14"/>
  <c r="A115" i="13"/>
  <c r="L114" i="2"/>
  <c r="C114" i="2"/>
  <c r="A114" i="14"/>
  <c r="K114" i="2"/>
  <c r="J114" i="2"/>
  <c r="E114" i="2"/>
  <c r="M114" i="2"/>
  <c r="A115" i="12"/>
  <c r="C114" i="13"/>
  <c r="C113" i="14"/>
  <c r="C114" i="12"/>
  <c r="O112" i="14"/>
  <c r="S113" i="13"/>
  <c r="L114" i="13"/>
  <c r="L113" i="14"/>
  <c r="K114" i="12"/>
  <c r="I114" i="12"/>
  <c r="J114" i="13"/>
  <c r="J113" i="14"/>
  <c r="L114" i="12"/>
  <c r="M114" i="13"/>
  <c r="M113" i="14"/>
  <c r="G1136" i="1"/>
  <c r="F1137" i="1"/>
  <c r="G1667" i="1"/>
  <c r="F1668" i="1"/>
  <c r="F1312" i="1"/>
  <c r="G1311" i="1"/>
  <c r="F93" i="1"/>
  <c r="G92" i="1"/>
  <c r="F92" i="8"/>
  <c r="G91" i="8"/>
  <c r="G676" i="8"/>
  <c r="F677" i="8"/>
  <c r="F1765" i="1"/>
  <c r="G1764" i="1"/>
  <c r="G875" i="1"/>
  <c r="F876" i="1"/>
  <c r="A116" i="12"/>
  <c r="E115" i="2"/>
  <c r="L115" i="2"/>
  <c r="M115" i="2"/>
  <c r="K115" i="2"/>
  <c r="A116" i="13"/>
  <c r="C115" i="2"/>
  <c r="J115" i="2"/>
  <c r="A115" i="14"/>
  <c r="C114" i="14"/>
  <c r="C115" i="13"/>
  <c r="C115" i="12"/>
  <c r="S113" i="14"/>
  <c r="W114" i="13"/>
  <c r="R114" i="13"/>
  <c r="N113" i="14"/>
  <c r="E114" i="14"/>
  <c r="E115" i="13"/>
  <c r="D115" i="12"/>
  <c r="Q113" i="14"/>
  <c r="U114" i="13"/>
  <c r="W112" i="14"/>
  <c r="L115" i="12"/>
  <c r="M115" i="13"/>
  <c r="M114" i="14"/>
  <c r="AD114" i="2"/>
  <c r="J115" i="12"/>
  <c r="AP114" i="2"/>
  <c r="X114" i="2"/>
  <c r="BB114" i="2"/>
  <c r="R114" i="2"/>
  <c r="BH114" i="2"/>
  <c r="AJ114" i="2"/>
  <c r="K115" i="13"/>
  <c r="K114" i="14"/>
  <c r="AV114" i="2"/>
  <c r="T113" i="14"/>
  <c r="X114" i="13"/>
  <c r="AB113" i="13"/>
  <c r="J114" i="14"/>
  <c r="I115" i="12"/>
  <c r="J115" i="13"/>
  <c r="L115" i="13"/>
  <c r="K115" i="12"/>
  <c r="L114" i="14"/>
  <c r="O113" i="14"/>
  <c r="S114" i="13"/>
  <c r="T114" i="13"/>
  <c r="P113" i="14"/>
  <c r="R113" i="14"/>
  <c r="V114" i="13"/>
  <c r="G1137" i="1"/>
  <c r="F1138" i="1"/>
  <c r="F1669" i="1"/>
  <c r="G1668" i="1"/>
  <c r="G876" i="1"/>
  <c r="F877" i="1"/>
  <c r="G93" i="1"/>
  <c r="F94" i="1"/>
  <c r="F678" i="8"/>
  <c r="G677" i="8"/>
  <c r="G1765" i="1"/>
  <c r="F1766" i="1"/>
  <c r="G92" i="8"/>
  <c r="F93" i="8"/>
  <c r="F1313" i="1"/>
  <c r="G1312" i="1"/>
  <c r="R115" i="13"/>
  <c r="N114" i="14"/>
  <c r="V115" i="13"/>
  <c r="R114" i="14"/>
  <c r="T114" i="14"/>
  <c r="X115" i="13"/>
  <c r="U115" i="13"/>
  <c r="Q114" i="14"/>
  <c r="M116" i="13"/>
  <c r="L116" i="12"/>
  <c r="M115" i="14"/>
  <c r="S115" i="13"/>
  <c r="O114" i="14"/>
  <c r="AD115" i="2"/>
  <c r="AJ115" i="2"/>
  <c r="K115" i="14"/>
  <c r="AV115" i="2"/>
  <c r="BB115" i="2"/>
  <c r="BH115" i="2"/>
  <c r="R115" i="2"/>
  <c r="AP115" i="2"/>
  <c r="X115" i="2"/>
  <c r="J116" i="12"/>
  <c r="K116" i="13"/>
  <c r="A117" i="12"/>
  <c r="E116" i="2"/>
  <c r="A117" i="13"/>
  <c r="M116" i="2"/>
  <c r="A116" i="14"/>
  <c r="K116" i="2"/>
  <c r="C116" i="2"/>
  <c r="L116" i="2"/>
  <c r="J116" i="2"/>
  <c r="AB114" i="13"/>
  <c r="W113" i="14"/>
  <c r="J116" i="13"/>
  <c r="J115" i="14"/>
  <c r="I116" i="12"/>
  <c r="S114" i="14"/>
  <c r="W115" i="13"/>
  <c r="T115" i="13"/>
  <c r="P114" i="14"/>
  <c r="E116" i="13"/>
  <c r="E115" i="14"/>
  <c r="D116" i="12"/>
  <c r="C116" i="13"/>
  <c r="C116" i="12"/>
  <c r="C115" i="14"/>
  <c r="L115" i="14"/>
  <c r="K116" i="12"/>
  <c r="L116" i="13"/>
  <c r="F1139" i="1"/>
  <c r="G1138" i="1"/>
  <c r="G1669" i="1"/>
  <c r="F1670" i="1"/>
  <c r="G678" i="8"/>
  <c r="F679" i="8"/>
  <c r="G93" i="8"/>
  <c r="F94" i="8"/>
  <c r="G877" i="1"/>
  <c r="F878" i="1"/>
  <c r="G1313" i="1"/>
  <c r="F1314" i="1"/>
  <c r="G1766" i="1"/>
  <c r="F1767" i="1"/>
  <c r="F95" i="1"/>
  <c r="G94" i="1"/>
  <c r="K117" i="12"/>
  <c r="L116" i="14"/>
  <c r="L117" i="13"/>
  <c r="U116" i="13"/>
  <c r="Q115" i="14"/>
  <c r="R115" i="14"/>
  <c r="V116" i="13"/>
  <c r="AB115" i="13"/>
  <c r="I117" i="12"/>
  <c r="J116" i="14"/>
  <c r="J117" i="13"/>
  <c r="J117" i="12"/>
  <c r="X116" i="2"/>
  <c r="AD116" i="2"/>
  <c r="AP116" i="2"/>
  <c r="AV116" i="2"/>
  <c r="AJ116" i="2"/>
  <c r="BB116" i="2"/>
  <c r="K117" i="13"/>
  <c r="BH116" i="2"/>
  <c r="R116" i="2"/>
  <c r="K116" i="14"/>
  <c r="E117" i="13"/>
  <c r="E116" i="14"/>
  <c r="D117" i="12"/>
  <c r="O115" i="14"/>
  <c r="S116" i="13"/>
  <c r="W116" i="13"/>
  <c r="S115" i="14"/>
  <c r="P115" i="14"/>
  <c r="T116" i="13"/>
  <c r="W114" i="14"/>
  <c r="C117" i="12"/>
  <c r="C116" i="14"/>
  <c r="C117" i="13"/>
  <c r="X116" i="13"/>
  <c r="T115" i="14"/>
  <c r="A118" i="13"/>
  <c r="J117" i="2"/>
  <c r="M117" i="2"/>
  <c r="A117" i="14"/>
  <c r="K117" i="2"/>
  <c r="E117" i="2"/>
  <c r="C117" i="2"/>
  <c r="A118" i="12"/>
  <c r="L117" i="2"/>
  <c r="M116" i="14"/>
  <c r="M117" i="13"/>
  <c r="L117" i="12"/>
  <c r="N115" i="14"/>
  <c r="W115" i="14"/>
  <c r="R116" i="13"/>
  <c r="F1671" i="1"/>
  <c r="G1670" i="1"/>
  <c r="G1139" i="1"/>
  <c r="F1140" i="1"/>
  <c r="F1768" i="1"/>
  <c r="G1767" i="1"/>
  <c r="F1315" i="1"/>
  <c r="G1314" i="1"/>
  <c r="F95" i="8"/>
  <c r="G94" i="8"/>
  <c r="G679" i="8"/>
  <c r="F680" i="8"/>
  <c r="F96" i="1"/>
  <c r="G95" i="1"/>
  <c r="G878" i="1"/>
  <c r="F879" i="1"/>
  <c r="I118" i="12"/>
  <c r="J117" i="14"/>
  <c r="J118" i="13"/>
  <c r="Q116" i="14"/>
  <c r="U117" i="13"/>
  <c r="C118" i="13"/>
  <c r="C118" i="12"/>
  <c r="C117" i="14"/>
  <c r="N116" i="14"/>
  <c r="R117" i="13"/>
  <c r="O116" i="14"/>
  <c r="S117" i="13"/>
  <c r="D118" i="12"/>
  <c r="E118" i="13"/>
  <c r="E117" i="14"/>
  <c r="R117" i="2"/>
  <c r="AV117" i="2"/>
  <c r="K117" i="14"/>
  <c r="AP117" i="2"/>
  <c r="BB117" i="2"/>
  <c r="AJ117" i="2"/>
  <c r="X117" i="2"/>
  <c r="AD117" i="2"/>
  <c r="J118" i="12"/>
  <c r="BH117" i="2"/>
  <c r="K118" i="13"/>
  <c r="W117" i="13"/>
  <c r="S116" i="14"/>
  <c r="P116" i="14"/>
  <c r="T117" i="13"/>
  <c r="K118" i="12"/>
  <c r="L118" i="13"/>
  <c r="L117" i="14"/>
  <c r="E118" i="2"/>
  <c r="J118" i="2"/>
  <c r="A119" i="12"/>
  <c r="M118" i="2"/>
  <c r="A118" i="14"/>
  <c r="L118" i="2"/>
  <c r="K118" i="2"/>
  <c r="A119" i="13"/>
  <c r="C118" i="2"/>
  <c r="L118" i="12"/>
  <c r="M117" i="14"/>
  <c r="M118" i="13"/>
  <c r="T116" i="14"/>
  <c r="X117" i="13"/>
  <c r="V117" i="13"/>
  <c r="R116" i="14"/>
  <c r="AB116" i="13"/>
  <c r="G1671" i="1"/>
  <c r="F1672" i="1"/>
  <c r="F1141" i="1"/>
  <c r="G1140" i="1"/>
  <c r="F1316" i="1"/>
  <c r="G1315" i="1"/>
  <c r="F97" i="1"/>
  <c r="G96" i="1"/>
  <c r="F96" i="8"/>
  <c r="G95" i="8"/>
  <c r="F1769" i="1"/>
  <c r="G1768" i="1"/>
  <c r="G879" i="1"/>
  <c r="F880" i="1"/>
  <c r="G680" i="8"/>
  <c r="F681" i="8"/>
  <c r="E118" i="14"/>
  <c r="D119" i="12"/>
  <c r="E119" i="13"/>
  <c r="T118" i="13"/>
  <c r="P117" i="14"/>
  <c r="K118" i="14"/>
  <c r="AD118" i="2"/>
  <c r="AJ118" i="2"/>
  <c r="K119" i="13"/>
  <c r="AV118" i="2"/>
  <c r="BH118" i="2"/>
  <c r="X118" i="2"/>
  <c r="BB118" i="2"/>
  <c r="R118" i="2"/>
  <c r="J119" i="12"/>
  <c r="AP118" i="2"/>
  <c r="T117" i="14"/>
  <c r="X118" i="13"/>
  <c r="R117" i="14"/>
  <c r="V118" i="13"/>
  <c r="W116" i="14"/>
  <c r="L119" i="13"/>
  <c r="K119" i="12"/>
  <c r="L118" i="14"/>
  <c r="M118" i="14"/>
  <c r="L119" i="12"/>
  <c r="M119" i="13"/>
  <c r="A120" i="12"/>
  <c r="L119" i="2"/>
  <c r="A120" i="13"/>
  <c r="C119" i="2"/>
  <c r="M119" i="2"/>
  <c r="A119" i="14"/>
  <c r="J119" i="2"/>
  <c r="K119" i="2"/>
  <c r="E119" i="2"/>
  <c r="S118" i="13"/>
  <c r="O117" i="14"/>
  <c r="AB117" i="13"/>
  <c r="C118" i="14"/>
  <c r="C119" i="13"/>
  <c r="C119" i="12"/>
  <c r="U118" i="13"/>
  <c r="Q117" i="14"/>
  <c r="I119" i="12"/>
  <c r="J119" i="13"/>
  <c r="J118" i="14"/>
  <c r="S117" i="14"/>
  <c r="W118" i="13"/>
  <c r="R118" i="13"/>
  <c r="N117" i="14"/>
  <c r="W117" i="14"/>
  <c r="F1673" i="1"/>
  <c r="G1672" i="1"/>
  <c r="F1142" i="1"/>
  <c r="G1141" i="1"/>
  <c r="F97" i="8"/>
  <c r="G96" i="8"/>
  <c r="F1317" i="1"/>
  <c r="G1316" i="1"/>
  <c r="F682" i="8"/>
  <c r="G681" i="8"/>
  <c r="F1770" i="1"/>
  <c r="G1769" i="1"/>
  <c r="F98" i="1"/>
  <c r="G97" i="1"/>
  <c r="F881" i="1"/>
  <c r="G880" i="1"/>
  <c r="L119" i="14"/>
  <c r="L120" i="13"/>
  <c r="K120" i="12"/>
  <c r="S118" i="14"/>
  <c r="W119" i="13"/>
  <c r="I120" i="12"/>
  <c r="J120" i="13"/>
  <c r="J119" i="14"/>
  <c r="R119" i="13"/>
  <c r="N118" i="14"/>
  <c r="R118" i="14"/>
  <c r="V119" i="13"/>
  <c r="E120" i="13"/>
  <c r="D120" i="12"/>
  <c r="E119" i="14"/>
  <c r="K120" i="2"/>
  <c r="L120" i="2"/>
  <c r="A121" i="12"/>
  <c r="M120" i="2"/>
  <c r="A120" i="14"/>
  <c r="E120" i="2"/>
  <c r="J120" i="2"/>
  <c r="A121" i="13"/>
  <c r="C120" i="2"/>
  <c r="C119" i="14"/>
  <c r="C120" i="12"/>
  <c r="C120" i="13"/>
  <c r="X119" i="13"/>
  <c r="T118" i="14"/>
  <c r="P118" i="14"/>
  <c r="T119" i="13"/>
  <c r="AB118" i="13"/>
  <c r="J120" i="12"/>
  <c r="AJ119" i="2"/>
  <c r="K119" i="14"/>
  <c r="R119" i="2"/>
  <c r="K120" i="13"/>
  <c r="AD119" i="2"/>
  <c r="AP119" i="2"/>
  <c r="X119" i="2"/>
  <c r="AV119" i="2"/>
  <c r="BH119" i="2"/>
  <c r="BB119" i="2"/>
  <c r="L120" i="12"/>
  <c r="M119" i="14"/>
  <c r="M120" i="13"/>
  <c r="Q118" i="14"/>
  <c r="U119" i="13"/>
  <c r="O118" i="14"/>
  <c r="S119" i="13"/>
  <c r="F1674" i="1"/>
  <c r="G1673" i="1"/>
  <c r="F1143" i="1"/>
  <c r="G1142" i="1"/>
  <c r="G881" i="1"/>
  <c r="F882" i="1"/>
  <c r="F1771" i="1"/>
  <c r="G1770" i="1"/>
  <c r="F683" i="8"/>
  <c r="G682" i="8"/>
  <c r="G97" i="8"/>
  <c r="F98" i="8"/>
  <c r="G98" i="1"/>
  <c r="F99" i="1"/>
  <c r="F1318" i="1"/>
  <c r="G1317" i="1"/>
  <c r="C121" i="13"/>
  <c r="C121" i="12"/>
  <c r="C120" i="14"/>
  <c r="BH120" i="2"/>
  <c r="AJ120" i="2"/>
  <c r="BB120" i="2"/>
  <c r="J121" i="12"/>
  <c r="K121" i="13"/>
  <c r="AP120" i="2"/>
  <c r="R120" i="2"/>
  <c r="AD120" i="2"/>
  <c r="K120" i="14"/>
  <c r="AV120" i="2"/>
  <c r="X120" i="2"/>
  <c r="AB119" i="13"/>
  <c r="T119" i="14"/>
  <c r="X120" i="13"/>
  <c r="T120" i="13"/>
  <c r="P119" i="14"/>
  <c r="S120" i="13"/>
  <c r="O119" i="14"/>
  <c r="N119" i="14"/>
  <c r="R120" i="13"/>
  <c r="V120" i="13"/>
  <c r="R119" i="14"/>
  <c r="E120" i="14"/>
  <c r="D121" i="12"/>
  <c r="E121" i="13"/>
  <c r="K121" i="12"/>
  <c r="L121" i="13"/>
  <c r="L120" i="14"/>
  <c r="W118" i="14"/>
  <c r="J121" i="13"/>
  <c r="I121" i="12"/>
  <c r="J120" i="14"/>
  <c r="S119" i="14"/>
  <c r="W120" i="13"/>
  <c r="Q119" i="14"/>
  <c r="U120" i="13"/>
  <c r="M120" i="14"/>
  <c r="L121" i="12"/>
  <c r="M121" i="13"/>
  <c r="A121" i="14"/>
  <c r="L121" i="2"/>
  <c r="A122" i="13"/>
  <c r="E121" i="2"/>
  <c r="C121" i="2"/>
  <c r="J121" i="2"/>
  <c r="M121" i="2"/>
  <c r="A122" i="12"/>
  <c r="K121" i="2"/>
  <c r="G1674" i="1"/>
  <c r="F1675" i="1"/>
  <c r="F1144" i="1"/>
  <c r="G1143" i="1"/>
  <c r="G1318" i="1"/>
  <c r="F1319" i="1"/>
  <c r="F100" i="1"/>
  <c r="G99" i="1"/>
  <c r="G882" i="1"/>
  <c r="F883" i="1"/>
  <c r="F1772" i="1"/>
  <c r="G1771" i="1"/>
  <c r="G683" i="8"/>
  <c r="F684" i="8"/>
  <c r="G98" i="8"/>
  <c r="F99" i="8"/>
  <c r="J121" i="14"/>
  <c r="J122" i="13"/>
  <c r="I122" i="12"/>
  <c r="R120" i="14"/>
  <c r="V121" i="13"/>
  <c r="U121" i="13"/>
  <c r="Q120" i="14"/>
  <c r="AB120" i="13"/>
  <c r="C122" i="13"/>
  <c r="C122" i="12"/>
  <c r="C121" i="14"/>
  <c r="P120" i="14"/>
  <c r="T121" i="13"/>
  <c r="L122" i="12"/>
  <c r="M121" i="14"/>
  <c r="M122" i="13"/>
  <c r="E121" i="14"/>
  <c r="E122" i="13"/>
  <c r="D122" i="12"/>
  <c r="S121" i="13"/>
  <c r="O120" i="14"/>
  <c r="N120" i="14"/>
  <c r="S120" i="14"/>
  <c r="T120" i="14"/>
  <c r="W120" i="14"/>
  <c r="R121" i="13"/>
  <c r="W121" i="13"/>
  <c r="W119" i="14"/>
  <c r="BH121" i="2"/>
  <c r="AV121" i="2"/>
  <c r="AP121" i="2"/>
  <c r="AD121" i="2"/>
  <c r="K121" i="14"/>
  <c r="K122" i="13"/>
  <c r="J122" i="12"/>
  <c r="BB121" i="2"/>
  <c r="AJ121" i="2"/>
  <c r="X121" i="2"/>
  <c r="R121" i="2"/>
  <c r="A123" i="13"/>
  <c r="C122" i="2"/>
  <c r="A122" i="14"/>
  <c r="E122" i="2"/>
  <c r="L122" i="2"/>
  <c r="M122" i="2"/>
  <c r="J122" i="2"/>
  <c r="A123" i="12"/>
  <c r="K122" i="2"/>
  <c r="L121" i="14"/>
  <c r="L122" i="13"/>
  <c r="K122" i="12"/>
  <c r="X121" i="13"/>
  <c r="F1676" i="1"/>
  <c r="G1676" i="1"/>
  <c r="G1675" i="1"/>
  <c r="G1144" i="1"/>
  <c r="F1145" i="1"/>
  <c r="G99" i="8"/>
  <c r="F100" i="8"/>
  <c r="G684" i="8"/>
  <c r="F685" i="8"/>
  <c r="F884" i="1"/>
  <c r="G883" i="1"/>
  <c r="G1319" i="1"/>
  <c r="F1320" i="1"/>
  <c r="F1773" i="1"/>
  <c r="G1772" i="1"/>
  <c r="F101" i="1"/>
  <c r="G100" i="1"/>
  <c r="J122" i="14"/>
  <c r="I123" i="12"/>
  <c r="J123" i="13"/>
  <c r="D123" i="12"/>
  <c r="E123" i="13"/>
  <c r="E122" i="14"/>
  <c r="R122" i="13"/>
  <c r="N121" i="14"/>
  <c r="U122" i="13"/>
  <c r="Q121" i="14"/>
  <c r="C123" i="12"/>
  <c r="C123" i="13"/>
  <c r="C122" i="14"/>
  <c r="X122" i="13"/>
  <c r="T121" i="14"/>
  <c r="AB121" i="13"/>
  <c r="L123" i="13"/>
  <c r="K123" i="12"/>
  <c r="L122" i="14"/>
  <c r="S121" i="14"/>
  <c r="W122" i="13"/>
  <c r="P121" i="14"/>
  <c r="T122" i="13"/>
  <c r="AJ122" i="2"/>
  <c r="K122" i="14"/>
  <c r="BH122" i="2"/>
  <c r="R122" i="2"/>
  <c r="BB122" i="2"/>
  <c r="J123" i="12"/>
  <c r="K123" i="13"/>
  <c r="AP122" i="2"/>
  <c r="X122" i="2"/>
  <c r="AD122" i="2"/>
  <c r="AV122" i="2"/>
  <c r="A124" i="12"/>
  <c r="K123" i="2"/>
  <c r="A124" i="13"/>
  <c r="L123" i="2"/>
  <c r="J123" i="2"/>
  <c r="M123" i="2"/>
  <c r="E123" i="2"/>
  <c r="A123" i="14"/>
  <c r="C123" i="2"/>
  <c r="L123" i="12"/>
  <c r="M122" i="14"/>
  <c r="M123" i="13"/>
  <c r="O121" i="14"/>
  <c r="S122" i="13"/>
  <c r="V122" i="13"/>
  <c r="R121" i="14"/>
  <c r="G1145" i="1"/>
  <c r="F1146" i="1"/>
  <c r="F101" i="8"/>
  <c r="G100" i="8"/>
  <c r="F1774" i="1"/>
  <c r="G1773" i="1"/>
  <c r="F885" i="1"/>
  <c r="G884" i="1"/>
  <c r="F102" i="1"/>
  <c r="G101" i="1"/>
  <c r="G1320" i="1"/>
  <c r="F1321" i="1"/>
  <c r="F686" i="8"/>
  <c r="G685" i="8"/>
  <c r="M123" i="14"/>
  <c r="L124" i="12"/>
  <c r="M124" i="13"/>
  <c r="T123" i="13"/>
  <c r="P122" i="14"/>
  <c r="E123" i="14"/>
  <c r="E124" i="13"/>
  <c r="D124" i="12"/>
  <c r="L123" i="14"/>
  <c r="K124" i="12"/>
  <c r="L124" i="13"/>
  <c r="V123" i="13"/>
  <c r="R122" i="14"/>
  <c r="T122" i="14"/>
  <c r="X123" i="13"/>
  <c r="J124" i="13"/>
  <c r="I124" i="12"/>
  <c r="J123" i="14"/>
  <c r="Q122" i="14"/>
  <c r="U123" i="13"/>
  <c r="N122" i="14"/>
  <c r="R123" i="13"/>
  <c r="AB122" i="13"/>
  <c r="C124" i="12"/>
  <c r="C124" i="13"/>
  <c r="C123" i="14"/>
  <c r="A125" i="13"/>
  <c r="K124" i="2"/>
  <c r="A124" i="14"/>
  <c r="L124" i="2"/>
  <c r="A125" i="12"/>
  <c r="M124" i="2"/>
  <c r="C124" i="2"/>
  <c r="J124" i="2"/>
  <c r="E124" i="2"/>
  <c r="BB123" i="2"/>
  <c r="R123" i="2"/>
  <c r="J124" i="12"/>
  <c r="K124" i="13"/>
  <c r="AJ123" i="2"/>
  <c r="AD123" i="2"/>
  <c r="AP123" i="2"/>
  <c r="BH123" i="2"/>
  <c r="X123" i="2"/>
  <c r="AV123" i="2"/>
  <c r="K123" i="14"/>
  <c r="O122" i="14"/>
  <c r="S123" i="13"/>
  <c r="W123" i="13"/>
  <c r="S122" i="14"/>
  <c r="W121" i="14"/>
  <c r="F1147" i="1"/>
  <c r="G1146" i="1"/>
  <c r="F687" i="8"/>
  <c r="G686" i="8"/>
  <c r="G885" i="1"/>
  <c r="F886" i="1"/>
  <c r="F102" i="8"/>
  <c r="G101" i="8"/>
  <c r="G102" i="1"/>
  <c r="F103" i="1"/>
  <c r="F1775" i="1"/>
  <c r="G1774" i="1"/>
  <c r="F1322" i="1"/>
  <c r="G1321" i="1"/>
  <c r="T123" i="14"/>
  <c r="X124" i="13"/>
  <c r="C124" i="14"/>
  <c r="C125" i="13"/>
  <c r="C125" i="12"/>
  <c r="V124" i="13"/>
  <c r="R123" i="14"/>
  <c r="T124" i="13"/>
  <c r="P123" i="14"/>
  <c r="R124" i="13"/>
  <c r="N123" i="14"/>
  <c r="A126" i="12"/>
  <c r="J125" i="2"/>
  <c r="A126" i="13"/>
  <c r="K125" i="2"/>
  <c r="L125" i="2"/>
  <c r="E125" i="2"/>
  <c r="M125" i="2"/>
  <c r="A125" i="14"/>
  <c r="C125" i="2"/>
  <c r="L124" i="14"/>
  <c r="K125" i="12"/>
  <c r="L125" i="13"/>
  <c r="W122" i="14"/>
  <c r="AB123" i="13"/>
  <c r="D125" i="12"/>
  <c r="E125" i="13"/>
  <c r="E124" i="14"/>
  <c r="S124" i="13"/>
  <c r="O123" i="14"/>
  <c r="W124" i="13"/>
  <c r="S123" i="14"/>
  <c r="U124" i="13"/>
  <c r="Q123" i="14"/>
  <c r="J125" i="13"/>
  <c r="J124" i="14"/>
  <c r="I125" i="12"/>
  <c r="M124" i="14"/>
  <c r="M125" i="13"/>
  <c r="L125" i="12"/>
  <c r="K125" i="13"/>
  <c r="AP124" i="2"/>
  <c r="AJ124" i="2"/>
  <c r="AV124" i="2"/>
  <c r="R124" i="2"/>
  <c r="BH124" i="2"/>
  <c r="J125" i="12"/>
  <c r="X124" i="2"/>
  <c r="AD124" i="2"/>
  <c r="BB124" i="2"/>
  <c r="K124" i="14"/>
  <c r="F1148" i="1"/>
  <c r="G1147" i="1"/>
  <c r="G1322" i="1"/>
  <c r="F1323" i="1"/>
  <c r="G687" i="8"/>
  <c r="F688" i="8"/>
  <c r="F104" i="1"/>
  <c r="G103" i="1"/>
  <c r="F887" i="1"/>
  <c r="G886" i="1"/>
  <c r="F1776" i="1"/>
  <c r="G1775" i="1"/>
  <c r="F103" i="8"/>
  <c r="G102" i="8"/>
  <c r="AV125" i="2"/>
  <c r="K125" i="14"/>
  <c r="AP125" i="2"/>
  <c r="AJ125" i="2"/>
  <c r="AD125" i="2"/>
  <c r="BH125" i="2"/>
  <c r="K126" i="13"/>
  <c r="J126" i="12"/>
  <c r="BB125" i="2"/>
  <c r="X125" i="2"/>
  <c r="R125" i="2"/>
  <c r="S125" i="13"/>
  <c r="O124" i="14"/>
  <c r="V125" i="13"/>
  <c r="R124" i="14"/>
  <c r="A127" i="13"/>
  <c r="M126" i="2"/>
  <c r="A126" i="14"/>
  <c r="C126" i="2"/>
  <c r="L126" i="2"/>
  <c r="J126" i="2"/>
  <c r="K126" i="2"/>
  <c r="A127" i="12"/>
  <c r="E126" i="2"/>
  <c r="J126" i="13"/>
  <c r="J125" i="14"/>
  <c r="I126" i="12"/>
  <c r="W123" i="14"/>
  <c r="W125" i="13"/>
  <c r="S124" i="14"/>
  <c r="T124" i="14"/>
  <c r="X125" i="13"/>
  <c r="U125" i="13"/>
  <c r="Q124" i="14"/>
  <c r="C126" i="13"/>
  <c r="C126" i="12"/>
  <c r="C125" i="14"/>
  <c r="T125" i="13"/>
  <c r="P124" i="14"/>
  <c r="R125" i="13"/>
  <c r="AB125" i="13"/>
  <c r="N124" i="14"/>
  <c r="E125" i="14"/>
  <c r="E126" i="13"/>
  <c r="D126" i="12"/>
  <c r="AB124" i="13"/>
  <c r="M125" i="14"/>
  <c r="M126" i="13"/>
  <c r="L126" i="12"/>
  <c r="K126" i="12"/>
  <c r="L126" i="13"/>
  <c r="L125" i="14"/>
  <c r="G1148" i="1"/>
  <c r="F1149" i="1"/>
  <c r="F1777" i="1"/>
  <c r="G1776" i="1"/>
  <c r="G104" i="1"/>
  <c r="F105" i="1"/>
  <c r="F1324" i="1"/>
  <c r="G1323" i="1"/>
  <c r="F104" i="8"/>
  <c r="G103" i="8"/>
  <c r="G887" i="1"/>
  <c r="F888" i="1"/>
  <c r="F690" i="8"/>
  <c r="G688" i="8"/>
  <c r="M127" i="13"/>
  <c r="L127" i="12"/>
  <c r="M126" i="14"/>
  <c r="S125" i="14"/>
  <c r="W126" i="13"/>
  <c r="P125" i="14"/>
  <c r="T126" i="13"/>
  <c r="V126" i="13"/>
  <c r="R125" i="14"/>
  <c r="J127" i="13"/>
  <c r="I127" i="12"/>
  <c r="J126" i="14"/>
  <c r="S126" i="13"/>
  <c r="O125" i="14"/>
  <c r="X126" i="13"/>
  <c r="T125" i="14"/>
  <c r="W124" i="14"/>
  <c r="BH126" i="2"/>
  <c r="R126" i="2"/>
  <c r="AP126" i="2"/>
  <c r="AD126" i="2"/>
  <c r="J127" i="12"/>
  <c r="AJ126" i="2"/>
  <c r="K126" i="14"/>
  <c r="BB126" i="2"/>
  <c r="K127" i="13"/>
  <c r="AV126" i="2"/>
  <c r="X126" i="2"/>
  <c r="C126" i="14"/>
  <c r="C127" i="12"/>
  <c r="C127" i="13"/>
  <c r="R126" i="13"/>
  <c r="N125" i="14"/>
  <c r="Q125" i="14"/>
  <c r="W125" i="14"/>
  <c r="U126" i="13"/>
  <c r="E127" i="13"/>
  <c r="E126" i="14"/>
  <c r="D127" i="12"/>
  <c r="E127" i="2"/>
  <c r="J127" i="2"/>
  <c r="A128" i="12"/>
  <c r="M127" i="2"/>
  <c r="A127" i="14"/>
  <c r="K127" i="2"/>
  <c r="A128" i="13"/>
  <c r="L127" i="2"/>
  <c r="C127" i="2"/>
  <c r="L126" i="14"/>
  <c r="L127" i="13"/>
  <c r="K127" i="12"/>
  <c r="G1149" i="1"/>
  <c r="F1150" i="1"/>
  <c r="G690" i="8"/>
  <c r="F691" i="8"/>
  <c r="F105" i="8"/>
  <c r="G104" i="8"/>
  <c r="G1324" i="1"/>
  <c r="F1325" i="1"/>
  <c r="G1777" i="1"/>
  <c r="F1778" i="1"/>
  <c r="F889" i="1"/>
  <c r="G888" i="1"/>
  <c r="G105" i="1"/>
  <c r="F106" i="1"/>
  <c r="BB127" i="2"/>
  <c r="BH127" i="2"/>
  <c r="AP127" i="2"/>
  <c r="X127" i="2"/>
  <c r="K128" i="13"/>
  <c r="AV127" i="2"/>
  <c r="R127" i="2"/>
  <c r="AD127" i="2"/>
  <c r="K127" i="14"/>
  <c r="AJ127" i="2"/>
  <c r="J128" i="12"/>
  <c r="J128" i="13"/>
  <c r="J127" i="14"/>
  <c r="I128" i="12"/>
  <c r="S126" i="14"/>
  <c r="W127" i="13"/>
  <c r="P126" i="14"/>
  <c r="T127" i="13"/>
  <c r="X127" i="13"/>
  <c r="T126" i="14"/>
  <c r="L127" i="14"/>
  <c r="L128" i="13"/>
  <c r="K128" i="12"/>
  <c r="M128" i="13"/>
  <c r="M127" i="14"/>
  <c r="L128" i="12"/>
  <c r="M128" i="2"/>
  <c r="C128" i="2"/>
  <c r="A129" i="12"/>
  <c r="E128" i="2"/>
  <c r="A128" i="14"/>
  <c r="L128" i="2"/>
  <c r="J128" i="2"/>
  <c r="A129" i="13"/>
  <c r="K128" i="2"/>
  <c r="R126" i="14"/>
  <c r="V127" i="13"/>
  <c r="N126" i="14"/>
  <c r="R127" i="13"/>
  <c r="C128" i="13"/>
  <c r="C127" i="14"/>
  <c r="C128" i="12"/>
  <c r="D128" i="12"/>
  <c r="E127" i="14"/>
  <c r="E128" i="13"/>
  <c r="O126" i="14"/>
  <c r="S127" i="13"/>
  <c r="Q126" i="14"/>
  <c r="U127" i="13"/>
  <c r="AB126" i="13"/>
  <c r="F1151" i="1"/>
  <c r="G1150" i="1"/>
  <c r="F107" i="1"/>
  <c r="G106" i="1"/>
  <c r="F1326" i="1"/>
  <c r="G1325" i="1"/>
  <c r="G691" i="8"/>
  <c r="F692" i="8"/>
  <c r="G889" i="1"/>
  <c r="F890" i="1"/>
  <c r="G105" i="8"/>
  <c r="F106" i="8"/>
  <c r="G1778" i="1"/>
  <c r="F1779" i="1"/>
  <c r="C129" i="12"/>
  <c r="C129" i="13"/>
  <c r="C128" i="14"/>
  <c r="W128" i="13"/>
  <c r="S127" i="14"/>
  <c r="J129" i="13"/>
  <c r="I129" i="12"/>
  <c r="J128" i="14"/>
  <c r="R127" i="14"/>
  <c r="V128" i="13"/>
  <c r="X128" i="13"/>
  <c r="T127" i="14"/>
  <c r="AB127" i="13"/>
  <c r="L128" i="14"/>
  <c r="L129" i="13"/>
  <c r="K129" i="12"/>
  <c r="D129" i="12"/>
  <c r="E129" i="13"/>
  <c r="E128" i="14"/>
  <c r="A129" i="14"/>
  <c r="K129" i="2"/>
  <c r="M129" i="2"/>
  <c r="A130" i="12"/>
  <c r="J129" i="2"/>
  <c r="A130" i="13"/>
  <c r="C129" i="2"/>
  <c r="L129" i="2"/>
  <c r="E129" i="2"/>
  <c r="R128" i="13"/>
  <c r="N127" i="14"/>
  <c r="U128" i="13"/>
  <c r="Q127" i="14"/>
  <c r="W126" i="14"/>
  <c r="X128" i="2"/>
  <c r="BH128" i="2"/>
  <c r="K129" i="13"/>
  <c r="R128" i="2"/>
  <c r="AD128" i="2"/>
  <c r="BB128" i="2"/>
  <c r="K128" i="14"/>
  <c r="AV128" i="2"/>
  <c r="AP128" i="2"/>
  <c r="AJ128" i="2"/>
  <c r="J129" i="12"/>
  <c r="M129" i="13"/>
  <c r="L129" i="12"/>
  <c r="M128" i="14"/>
  <c r="T128" i="13"/>
  <c r="P127" i="14"/>
  <c r="O127" i="14"/>
  <c r="S128" i="13"/>
  <c r="F1152" i="1"/>
  <c r="G1151" i="1"/>
  <c r="F108" i="1"/>
  <c r="G107" i="1"/>
  <c r="G1779" i="1"/>
  <c r="F1780" i="1"/>
  <c r="F891" i="1"/>
  <c r="G890" i="1"/>
  <c r="G1326" i="1"/>
  <c r="F1327" i="1"/>
  <c r="F107" i="8"/>
  <c r="G106" i="8"/>
  <c r="F693" i="8"/>
  <c r="G692" i="8"/>
  <c r="C129" i="14"/>
  <c r="C130" i="13"/>
  <c r="C130" i="12"/>
  <c r="I130" i="12"/>
  <c r="J129" i="14"/>
  <c r="J130" i="13"/>
  <c r="A130" i="14"/>
  <c r="A131" i="12"/>
  <c r="K130" i="2"/>
  <c r="A131" i="13"/>
  <c r="L130" i="2"/>
  <c r="C130" i="2"/>
  <c r="J130" i="2"/>
  <c r="E130" i="2"/>
  <c r="M130" i="2"/>
  <c r="U129" i="13"/>
  <c r="Q128" i="14"/>
  <c r="P128" i="14"/>
  <c r="T129" i="13"/>
  <c r="O128" i="14"/>
  <c r="S129" i="13"/>
  <c r="E129" i="14"/>
  <c r="D130" i="12"/>
  <c r="E130" i="13"/>
  <c r="V129" i="13"/>
  <c r="R128" i="14"/>
  <c r="N128" i="14"/>
  <c r="R129" i="13"/>
  <c r="W129" i="13"/>
  <c r="X129" i="13"/>
  <c r="AB129" i="13"/>
  <c r="X129" i="2"/>
  <c r="AP129" i="2"/>
  <c r="BH129" i="2"/>
  <c r="BB129" i="2"/>
  <c r="K130" i="13"/>
  <c r="AJ129" i="2"/>
  <c r="AV129" i="2"/>
  <c r="R129" i="2"/>
  <c r="K129" i="14"/>
  <c r="J130" i="12"/>
  <c r="AD129" i="2"/>
  <c r="W127" i="14"/>
  <c r="AB128" i="13"/>
  <c r="M130" i="13"/>
  <c r="M129" i="14"/>
  <c r="L130" i="12"/>
  <c r="S128" i="14"/>
  <c r="T128" i="14"/>
  <c r="L129" i="14"/>
  <c r="K130" i="12"/>
  <c r="L130" i="13"/>
  <c r="F1153" i="1"/>
  <c r="G1152" i="1"/>
  <c r="F108" i="8"/>
  <c r="G107" i="8"/>
  <c r="G891" i="1"/>
  <c r="F892" i="1"/>
  <c r="F109" i="1"/>
  <c r="G108" i="1"/>
  <c r="G693" i="8"/>
  <c r="F694" i="8"/>
  <c r="G1327" i="1"/>
  <c r="F1328" i="1"/>
  <c r="G1780" i="1"/>
  <c r="F1781" i="1"/>
  <c r="C131" i="13"/>
  <c r="C130" i="14"/>
  <c r="C131" i="12"/>
  <c r="R130" i="2"/>
  <c r="BB130" i="2"/>
  <c r="BH130" i="2"/>
  <c r="AV130" i="2"/>
  <c r="X130" i="2"/>
  <c r="AJ130" i="2"/>
  <c r="AP130" i="2"/>
  <c r="K131" i="13"/>
  <c r="AD130" i="2"/>
  <c r="K130" i="14"/>
  <c r="J131" i="12"/>
  <c r="J130" i="14"/>
  <c r="J131" i="13"/>
  <c r="I131" i="12"/>
  <c r="U130" i="13"/>
  <c r="Q129" i="14"/>
  <c r="K131" i="12"/>
  <c r="L130" i="14"/>
  <c r="L131" i="13"/>
  <c r="R130" i="13"/>
  <c r="S130" i="13"/>
  <c r="T130" i="13"/>
  <c r="V130" i="13"/>
  <c r="W130" i="13"/>
  <c r="X130" i="13"/>
  <c r="AB130" i="13"/>
  <c r="N129" i="14"/>
  <c r="S129" i="14"/>
  <c r="O129" i="14"/>
  <c r="E130" i="14"/>
  <c r="E131" i="13"/>
  <c r="D131" i="12"/>
  <c r="P129" i="14"/>
  <c r="R129" i="14"/>
  <c r="T129" i="14"/>
  <c r="M130" i="14"/>
  <c r="M131" i="13"/>
  <c r="L131" i="12"/>
  <c r="A131" i="14"/>
  <c r="L131" i="2"/>
  <c r="A132" i="12"/>
  <c r="M131" i="2"/>
  <c r="A132" i="13"/>
  <c r="E131" i="2"/>
  <c r="K131" i="2"/>
  <c r="C131" i="2"/>
  <c r="J131" i="2"/>
  <c r="W128" i="14"/>
  <c r="F1154" i="1"/>
  <c r="G1153" i="1"/>
  <c r="F110" i="1"/>
  <c r="G109" i="1"/>
  <c r="G108" i="8"/>
  <c r="F109" i="8"/>
  <c r="G1781" i="1"/>
  <c r="F1782" i="1"/>
  <c r="F695" i="8"/>
  <c r="G694" i="8"/>
  <c r="G1328" i="1"/>
  <c r="F1329" i="1"/>
  <c r="G892" i="1"/>
  <c r="F893" i="1"/>
  <c r="V131" i="13"/>
  <c r="R130" i="14"/>
  <c r="C132" i="13"/>
  <c r="C132" i="12"/>
  <c r="C131" i="14"/>
  <c r="S130" i="14"/>
  <c r="W131" i="13"/>
  <c r="J132" i="13"/>
  <c r="I132" i="12"/>
  <c r="J131" i="14"/>
  <c r="E131" i="14"/>
  <c r="D132" i="12"/>
  <c r="E132" i="13"/>
  <c r="K132" i="12"/>
  <c r="L132" i="13"/>
  <c r="L131" i="14"/>
  <c r="U131" i="13"/>
  <c r="Q130" i="14"/>
  <c r="T130" i="14"/>
  <c r="X131" i="13"/>
  <c r="R131" i="2"/>
  <c r="J132" i="12"/>
  <c r="AV131" i="2"/>
  <c r="AD131" i="2"/>
  <c r="AJ131" i="2"/>
  <c r="BB131" i="2"/>
  <c r="K131" i="14"/>
  <c r="AP131" i="2"/>
  <c r="X131" i="2"/>
  <c r="K132" i="13"/>
  <c r="BH131" i="2"/>
  <c r="A133" i="13"/>
  <c r="M132" i="2"/>
  <c r="J132" i="2"/>
  <c r="L132" i="2"/>
  <c r="A133" i="12"/>
  <c r="E132" i="2"/>
  <c r="A132" i="14"/>
  <c r="K132" i="2"/>
  <c r="C132" i="2"/>
  <c r="AW131" i="2"/>
  <c r="BI131" i="2"/>
  <c r="S132" i="12"/>
  <c r="AK131" i="2"/>
  <c r="AE131" i="2"/>
  <c r="M132" i="13"/>
  <c r="S131" i="2"/>
  <c r="M131" i="14"/>
  <c r="BC131" i="2"/>
  <c r="Y131" i="2"/>
  <c r="N132" i="12"/>
  <c r="AQ131" i="2"/>
  <c r="L132" i="12"/>
  <c r="P130" i="14"/>
  <c r="T131" i="13"/>
  <c r="S131" i="13"/>
  <c r="O130" i="14"/>
  <c r="N130" i="14"/>
  <c r="W130" i="14"/>
  <c r="R131" i="13"/>
  <c r="AB131" i="13"/>
  <c r="W129" i="14"/>
  <c r="F1155" i="1"/>
  <c r="G1154" i="1"/>
  <c r="G110" i="1"/>
  <c r="F111" i="1"/>
  <c r="F894" i="1"/>
  <c r="G893" i="1"/>
  <c r="G1329" i="1"/>
  <c r="F1330" i="1"/>
  <c r="G1782" i="1"/>
  <c r="F1783" i="1"/>
  <c r="G695" i="8"/>
  <c r="F696" i="8"/>
  <c r="F110" i="8"/>
  <c r="G109" i="8"/>
  <c r="C133" i="13"/>
  <c r="C133" i="12"/>
  <c r="C132" i="14"/>
  <c r="S132" i="2"/>
  <c r="M133" i="12"/>
  <c r="Y132" i="2"/>
  <c r="N133" i="12"/>
  <c r="AQ132" i="2"/>
  <c r="P133" i="12"/>
  <c r="M133" i="13"/>
  <c r="AE132" i="2"/>
  <c r="O133" i="12"/>
  <c r="BC132" i="2"/>
  <c r="R133" i="12"/>
  <c r="M132" i="14"/>
  <c r="AW132" i="2"/>
  <c r="Q133" i="12"/>
  <c r="L133" i="12"/>
  <c r="BI132" i="2"/>
  <c r="S133" i="12"/>
  <c r="AK132" i="2"/>
  <c r="S132" i="13"/>
  <c r="O131" i="14"/>
  <c r="R132" i="13"/>
  <c r="N131" i="14"/>
  <c r="E133" i="13"/>
  <c r="D133" i="12"/>
  <c r="E132" i="14"/>
  <c r="S131" i="14"/>
  <c r="W132" i="13"/>
  <c r="P132" i="12"/>
  <c r="M132" i="12"/>
  <c r="I133" i="12"/>
  <c r="J133" i="13"/>
  <c r="J132" i="14"/>
  <c r="T131" i="14"/>
  <c r="X132" i="13"/>
  <c r="R131" i="14"/>
  <c r="V132" i="13"/>
  <c r="R132" i="12"/>
  <c r="O132" i="12"/>
  <c r="Q132" i="12"/>
  <c r="A133" i="14"/>
  <c r="C133" i="2"/>
  <c r="A134" i="13"/>
  <c r="E133" i="2"/>
  <c r="A134" i="12"/>
  <c r="K133" i="2"/>
  <c r="M133" i="2"/>
  <c r="J133" i="2"/>
  <c r="L133" i="2"/>
  <c r="BB132" i="2"/>
  <c r="AP132" i="2"/>
  <c r="AD132" i="2"/>
  <c r="AJ132" i="2"/>
  <c r="K132" i="14"/>
  <c r="J133" i="12"/>
  <c r="K133" i="13"/>
  <c r="BH132" i="2"/>
  <c r="R132" i="2"/>
  <c r="X132" i="2"/>
  <c r="AV132" i="2"/>
  <c r="K133" i="12"/>
  <c r="L133" i="13"/>
  <c r="L132" i="14"/>
  <c r="U132" i="13"/>
  <c r="Q131" i="14"/>
  <c r="T132" i="13"/>
  <c r="P131" i="14"/>
  <c r="G1155" i="1"/>
  <c r="F1156" i="1"/>
  <c r="G111" i="1"/>
  <c r="F112" i="1"/>
  <c r="G894" i="1"/>
  <c r="F895" i="1"/>
  <c r="G110" i="8"/>
  <c r="F111" i="8"/>
  <c r="G1330" i="1"/>
  <c r="F1331" i="1"/>
  <c r="G696" i="8"/>
  <c r="F697" i="8"/>
  <c r="F1784" i="1"/>
  <c r="G1783" i="1"/>
  <c r="N132" i="14"/>
  <c r="R133" i="13"/>
  <c r="S132" i="14"/>
  <c r="W133" i="13"/>
  <c r="V133" i="13"/>
  <c r="R132" i="14"/>
  <c r="T133" i="13"/>
  <c r="P132" i="14"/>
  <c r="I134" i="12"/>
  <c r="J133" i="14"/>
  <c r="J134" i="13"/>
  <c r="AB132" i="13"/>
  <c r="T132" i="14"/>
  <c r="X133" i="13"/>
  <c r="L134" i="13"/>
  <c r="K134" i="12"/>
  <c r="L133" i="14"/>
  <c r="K133" i="14"/>
  <c r="R133" i="2"/>
  <c r="K134" i="13"/>
  <c r="BB133" i="2"/>
  <c r="X133" i="2"/>
  <c r="J134" i="12"/>
  <c r="AD133" i="2"/>
  <c r="BH133" i="2"/>
  <c r="AV133" i="2"/>
  <c r="AP133" i="2"/>
  <c r="AJ133" i="2"/>
  <c r="C134" i="12"/>
  <c r="C133" i="14"/>
  <c r="C134" i="13"/>
  <c r="W131" i="14"/>
  <c r="AQ133" i="2"/>
  <c r="S133" i="2"/>
  <c r="BI133" i="2"/>
  <c r="S134" i="12"/>
  <c r="L134" i="12"/>
  <c r="BC133" i="2"/>
  <c r="AE133" i="2"/>
  <c r="M134" i="13"/>
  <c r="Y133" i="2"/>
  <c r="N134" i="12"/>
  <c r="AK133" i="2"/>
  <c r="AW133" i="2"/>
  <c r="Q134" i="12"/>
  <c r="M133" i="14"/>
  <c r="O132" i="14"/>
  <c r="S133" i="13"/>
  <c r="Q132" i="14"/>
  <c r="U133" i="13"/>
  <c r="A135" i="13"/>
  <c r="E134" i="2"/>
  <c r="A134" i="14"/>
  <c r="L134" i="2"/>
  <c r="K134" i="2"/>
  <c r="M134" i="2"/>
  <c r="C134" i="2"/>
  <c r="A135" i="12"/>
  <c r="J134" i="2"/>
  <c r="E133" i="14"/>
  <c r="E134" i="13"/>
  <c r="D134" i="12"/>
  <c r="G1156" i="1"/>
  <c r="F1157" i="1"/>
  <c r="G1331" i="1"/>
  <c r="F1332" i="1"/>
  <c r="G112" i="1"/>
  <c r="F113" i="1"/>
  <c r="G1784" i="1"/>
  <c r="F1785" i="1"/>
  <c r="G111" i="8"/>
  <c r="F112" i="8"/>
  <c r="G697" i="8"/>
  <c r="F698" i="8"/>
  <c r="G895" i="1"/>
  <c r="F896" i="1"/>
  <c r="J135" i="13"/>
  <c r="I135" i="12"/>
  <c r="J134" i="14"/>
  <c r="A136" i="12"/>
  <c r="J135" i="2"/>
  <c r="L135" i="2"/>
  <c r="K135" i="2"/>
  <c r="A136" i="13"/>
  <c r="M135" i="2"/>
  <c r="C135" i="2"/>
  <c r="A135" i="14"/>
  <c r="E135" i="2"/>
  <c r="E134" i="14"/>
  <c r="D135" i="12"/>
  <c r="E135" i="13"/>
  <c r="R134" i="12"/>
  <c r="P134" i="12"/>
  <c r="T133" i="14"/>
  <c r="X134" i="13"/>
  <c r="W134" i="13"/>
  <c r="S133" i="14"/>
  <c r="W132" i="14"/>
  <c r="M134" i="12"/>
  <c r="V134" i="13"/>
  <c r="R133" i="14"/>
  <c r="S134" i="13"/>
  <c r="O133" i="14"/>
  <c r="L135" i="13"/>
  <c r="K135" i="12"/>
  <c r="L134" i="14"/>
  <c r="U134" i="13"/>
  <c r="Q133" i="14"/>
  <c r="R134" i="13"/>
  <c r="T134" i="13"/>
  <c r="AB134" i="13"/>
  <c r="N133" i="14"/>
  <c r="AB133" i="13"/>
  <c r="BI134" i="2"/>
  <c r="S135" i="12"/>
  <c r="Y134" i="2"/>
  <c r="N135" i="12"/>
  <c r="AQ134" i="2"/>
  <c r="P135" i="12"/>
  <c r="AE134" i="2"/>
  <c r="O135" i="12"/>
  <c r="BC134" i="2"/>
  <c r="R135" i="12"/>
  <c r="M135" i="13"/>
  <c r="AW134" i="2"/>
  <c r="M134" i="14"/>
  <c r="S134" i="2"/>
  <c r="M135" i="12"/>
  <c r="L135" i="12"/>
  <c r="AK134" i="2"/>
  <c r="O134" i="12"/>
  <c r="C135" i="12"/>
  <c r="C134" i="14"/>
  <c r="C135" i="13"/>
  <c r="AV134" i="2"/>
  <c r="X134" i="2"/>
  <c r="BH134" i="2"/>
  <c r="K135" i="13"/>
  <c r="AD134" i="2"/>
  <c r="R134" i="2"/>
  <c r="AJ134" i="2"/>
  <c r="J135" i="12"/>
  <c r="BB134" i="2"/>
  <c r="K134" i="14"/>
  <c r="AP134" i="2"/>
  <c r="P133" i="14"/>
  <c r="F1158" i="1"/>
  <c r="G1157" i="1"/>
  <c r="G698" i="8"/>
  <c r="F699" i="8"/>
  <c r="G1332" i="1"/>
  <c r="F1333" i="1"/>
  <c r="F897" i="1"/>
  <c r="G896" i="1"/>
  <c r="F1786" i="1"/>
  <c r="G1785" i="1"/>
  <c r="G112" i="8"/>
  <c r="F113" i="8"/>
  <c r="G113" i="1"/>
  <c r="F115" i="1"/>
  <c r="O134" i="14"/>
  <c r="S135" i="13"/>
  <c r="E135" i="14"/>
  <c r="D136" i="12"/>
  <c r="E136" i="13"/>
  <c r="J135" i="14"/>
  <c r="I136" i="12"/>
  <c r="J136" i="13"/>
  <c r="N134" i="14"/>
  <c r="R135" i="13"/>
  <c r="T135" i="13"/>
  <c r="U135" i="13"/>
  <c r="V135" i="13"/>
  <c r="W135" i="13"/>
  <c r="X135" i="13"/>
  <c r="AB135" i="13"/>
  <c r="Q134" i="14"/>
  <c r="T134" i="14"/>
  <c r="Q135" i="12"/>
  <c r="A137" i="12"/>
  <c r="K136" i="2"/>
  <c r="C136" i="2"/>
  <c r="M136" i="2"/>
  <c r="A136" i="14"/>
  <c r="J136" i="2"/>
  <c r="E136" i="2"/>
  <c r="A137" i="13"/>
  <c r="L136" i="2"/>
  <c r="K136" i="12"/>
  <c r="L135" i="14"/>
  <c r="L136" i="13"/>
  <c r="W133" i="14"/>
  <c r="Y135" i="2"/>
  <c r="N136" i="12"/>
  <c r="AQ135" i="2"/>
  <c r="P136" i="12"/>
  <c r="L136" i="12"/>
  <c r="S135" i="2"/>
  <c r="AE135" i="2"/>
  <c r="O136" i="12"/>
  <c r="BC135" i="2"/>
  <c r="M136" i="13"/>
  <c r="M135" i="14"/>
  <c r="BI135" i="2"/>
  <c r="S136" i="12"/>
  <c r="AW135" i="2"/>
  <c r="Q136" i="12"/>
  <c r="AK135" i="2"/>
  <c r="C136" i="12"/>
  <c r="C136" i="13"/>
  <c r="C135" i="14"/>
  <c r="S134" i="14"/>
  <c r="P134" i="14"/>
  <c r="R134" i="14"/>
  <c r="K135" i="14"/>
  <c r="AJ135" i="2"/>
  <c r="X135" i="2"/>
  <c r="J136" i="12"/>
  <c r="BB135" i="2"/>
  <c r="K136" i="13"/>
  <c r="AV135" i="2"/>
  <c r="R135" i="2"/>
  <c r="AP135" i="2"/>
  <c r="AD135" i="2"/>
  <c r="BH135" i="2"/>
  <c r="T34" i="10"/>
  <c r="U34" i="10"/>
  <c r="Z34" i="10"/>
  <c r="AA34" i="10"/>
  <c r="F1159" i="1"/>
  <c r="G1158" i="1"/>
  <c r="G897" i="1"/>
  <c r="F898" i="1"/>
  <c r="F116" i="1"/>
  <c r="G115" i="1"/>
  <c r="F23" i="2"/>
  <c r="F36" i="3"/>
  <c r="H36" i="3"/>
  <c r="F700" i="8"/>
  <c r="G699" i="8"/>
  <c r="G1786" i="1"/>
  <c r="F1787" i="1"/>
  <c r="F114" i="8"/>
  <c r="G113" i="8"/>
  <c r="G1333" i="1"/>
  <c r="F1334" i="1"/>
  <c r="AD136" i="2"/>
  <c r="K137" i="13"/>
  <c r="AV136" i="2"/>
  <c r="AP136" i="2"/>
  <c r="BH136" i="2"/>
  <c r="R136" i="2"/>
  <c r="BB136" i="2"/>
  <c r="J137" i="12"/>
  <c r="X136" i="2"/>
  <c r="K136" i="14"/>
  <c r="AJ136" i="2"/>
  <c r="T135" i="14"/>
  <c r="X136" i="13"/>
  <c r="R135" i="14"/>
  <c r="V136" i="13"/>
  <c r="S136" i="13"/>
  <c r="O135" i="14"/>
  <c r="M137" i="13"/>
  <c r="M136" i="14"/>
  <c r="L137" i="12"/>
  <c r="W134" i="14"/>
  <c r="L136" i="14"/>
  <c r="K137" i="12"/>
  <c r="L137" i="13"/>
  <c r="Q135" i="14"/>
  <c r="U136" i="13"/>
  <c r="S135" i="14"/>
  <c r="W136" i="13"/>
  <c r="J137" i="13"/>
  <c r="I137" i="12"/>
  <c r="J136" i="14"/>
  <c r="A138" i="13"/>
  <c r="K137" i="2"/>
  <c r="C137" i="2"/>
  <c r="A138" i="12"/>
  <c r="M137" i="2"/>
  <c r="E137" i="2"/>
  <c r="L137" i="2"/>
  <c r="A137" i="14"/>
  <c r="J137" i="2"/>
  <c r="N135" i="14"/>
  <c r="R136" i="13"/>
  <c r="T136" i="13"/>
  <c r="AB136" i="13"/>
  <c r="M136" i="12"/>
  <c r="F34" i="10"/>
  <c r="G34" i="10"/>
  <c r="P135" i="14"/>
  <c r="R136" i="12"/>
  <c r="AL34" i="10"/>
  <c r="AM34" i="10"/>
  <c r="E137" i="13"/>
  <c r="E136" i="14"/>
  <c r="D137" i="12"/>
  <c r="C137" i="12"/>
  <c r="C136" i="14"/>
  <c r="C137" i="13"/>
  <c r="AF34" i="10"/>
  <c r="AG34" i="10"/>
  <c r="F1160" i="1"/>
  <c r="G1159" i="1"/>
  <c r="F115" i="8"/>
  <c r="G114" i="8"/>
  <c r="F701" i="8"/>
  <c r="G700" i="8"/>
  <c r="F899" i="1"/>
  <c r="G898" i="1"/>
  <c r="F23" i="13"/>
  <c r="H23" i="2"/>
  <c r="F23" i="14"/>
  <c r="E23" i="12"/>
  <c r="G116" i="1"/>
  <c r="F117" i="1"/>
  <c r="F24" i="2"/>
  <c r="F38" i="3"/>
  <c r="H38" i="3"/>
  <c r="G1334" i="1"/>
  <c r="F1335" i="1"/>
  <c r="F1788" i="1"/>
  <c r="G1787" i="1"/>
  <c r="G36" i="3"/>
  <c r="G23" i="2"/>
  <c r="J138" i="13"/>
  <c r="J137" i="14"/>
  <c r="I138" i="12"/>
  <c r="A138" i="14"/>
  <c r="K138" i="2"/>
  <c r="C138" i="2"/>
  <c r="E138" i="2"/>
  <c r="J138" i="2"/>
  <c r="A139" i="12"/>
  <c r="M138" i="2"/>
  <c r="A139" i="13"/>
  <c r="L138" i="2"/>
  <c r="X137" i="2"/>
  <c r="AP137" i="2"/>
  <c r="J138" i="12"/>
  <c r="R137" i="2"/>
  <c r="BH137" i="2"/>
  <c r="BB137" i="2"/>
  <c r="AJ137" i="2"/>
  <c r="K137" i="14"/>
  <c r="K138" i="13"/>
  <c r="AV137" i="2"/>
  <c r="AD137" i="2"/>
  <c r="O136" i="14"/>
  <c r="S137" i="13"/>
  <c r="T136" i="14"/>
  <c r="X137" i="13"/>
  <c r="P136" i="14"/>
  <c r="T137" i="13"/>
  <c r="D138" i="12"/>
  <c r="E137" i="14"/>
  <c r="E138" i="13"/>
  <c r="C138" i="13"/>
  <c r="C138" i="12"/>
  <c r="C137" i="14"/>
  <c r="N136" i="14"/>
  <c r="R137" i="13"/>
  <c r="W135" i="14"/>
  <c r="L137" i="14"/>
  <c r="L138" i="13"/>
  <c r="K138" i="12"/>
  <c r="S136" i="14"/>
  <c r="W137" i="13"/>
  <c r="V137" i="13"/>
  <c r="R136" i="14"/>
  <c r="M137" i="14"/>
  <c r="M138" i="13"/>
  <c r="L138" i="12"/>
  <c r="Q136" i="14"/>
  <c r="U137" i="13"/>
  <c r="F1161" i="1"/>
  <c r="G1160" i="1"/>
  <c r="G23" i="14"/>
  <c r="G23" i="13"/>
  <c r="F23" i="12"/>
  <c r="F1336" i="1"/>
  <c r="G1335" i="1"/>
  <c r="F118" i="1"/>
  <c r="G117" i="1"/>
  <c r="G24" i="2"/>
  <c r="G38" i="3"/>
  <c r="G899" i="1"/>
  <c r="F900" i="1"/>
  <c r="G115" i="8"/>
  <c r="F116" i="8"/>
  <c r="F1789" i="1"/>
  <c r="G1788" i="1"/>
  <c r="F24" i="14"/>
  <c r="F24" i="13"/>
  <c r="E24" i="12"/>
  <c r="H24" i="2"/>
  <c r="F702" i="8"/>
  <c r="G701" i="8"/>
  <c r="G23" i="12"/>
  <c r="H23" i="14"/>
  <c r="H23" i="13"/>
  <c r="S137" i="14"/>
  <c r="W138" i="13"/>
  <c r="I139" i="12"/>
  <c r="J138" i="14"/>
  <c r="J139" i="13"/>
  <c r="AP138" i="2"/>
  <c r="BH138" i="2"/>
  <c r="BB138" i="2"/>
  <c r="J139" i="12"/>
  <c r="AJ138" i="2"/>
  <c r="X138" i="2"/>
  <c r="AD138" i="2"/>
  <c r="K138" i="14"/>
  <c r="R138" i="2"/>
  <c r="K139" i="13"/>
  <c r="AV138" i="2"/>
  <c r="R137" i="14"/>
  <c r="V138" i="13"/>
  <c r="U138" i="13"/>
  <c r="Q137" i="14"/>
  <c r="R138" i="13"/>
  <c r="N137" i="14"/>
  <c r="O137" i="14"/>
  <c r="P137" i="14"/>
  <c r="T137" i="14"/>
  <c r="W137" i="14"/>
  <c r="L139" i="13"/>
  <c r="K139" i="12"/>
  <c r="L138" i="14"/>
  <c r="X138" i="13"/>
  <c r="S138" i="13"/>
  <c r="C139" i="13"/>
  <c r="C138" i="14"/>
  <c r="C139" i="12"/>
  <c r="W136" i="14"/>
  <c r="AB137" i="13"/>
  <c r="M138" i="14"/>
  <c r="M139" i="13"/>
  <c r="L139" i="12"/>
  <c r="E139" i="2"/>
  <c r="J139" i="2"/>
  <c r="A139" i="14"/>
  <c r="C139" i="2"/>
  <c r="A140" i="12"/>
  <c r="M139" i="2"/>
  <c r="A140" i="13"/>
  <c r="L139" i="2"/>
  <c r="K139" i="2"/>
  <c r="T138" i="13"/>
  <c r="E139" i="13"/>
  <c r="E138" i="14"/>
  <c r="D139" i="12"/>
  <c r="F1162" i="1"/>
  <c r="G1161" i="1"/>
  <c r="G116" i="8"/>
  <c r="F117" i="8"/>
  <c r="G702" i="8"/>
  <c r="F703" i="8"/>
  <c r="G1789" i="1"/>
  <c r="F1790" i="1"/>
  <c r="G118" i="1"/>
  <c r="F119" i="1"/>
  <c r="F40" i="3"/>
  <c r="H40" i="3"/>
  <c r="F25" i="2"/>
  <c r="H24" i="13"/>
  <c r="H24" i="14"/>
  <c r="G24" i="12"/>
  <c r="F901" i="1"/>
  <c r="G900" i="1"/>
  <c r="G24" i="14"/>
  <c r="G24" i="13"/>
  <c r="F24" i="12"/>
  <c r="G1336" i="1"/>
  <c r="F1337" i="1"/>
  <c r="C140" i="12"/>
  <c r="C140" i="13"/>
  <c r="C139" i="14"/>
  <c r="R139" i="13"/>
  <c r="N138" i="14"/>
  <c r="M140" i="13"/>
  <c r="M139" i="14"/>
  <c r="L140" i="12"/>
  <c r="AB138" i="13"/>
  <c r="D140" i="12"/>
  <c r="E140" i="13"/>
  <c r="E139" i="14"/>
  <c r="S139" i="13"/>
  <c r="O138" i="14"/>
  <c r="T138" i="14"/>
  <c r="X139" i="13"/>
  <c r="L140" i="13"/>
  <c r="L139" i="14"/>
  <c r="K140" i="12"/>
  <c r="A140" i="14"/>
  <c r="E140" i="2"/>
  <c r="K140" i="2"/>
  <c r="M140" i="2"/>
  <c r="C140" i="2"/>
  <c r="A141" i="12"/>
  <c r="J140" i="2"/>
  <c r="A141" i="13"/>
  <c r="L140" i="2"/>
  <c r="U139" i="13"/>
  <c r="Q138" i="14"/>
  <c r="BH139" i="2"/>
  <c r="AD139" i="2"/>
  <c r="R139" i="2"/>
  <c r="X139" i="2"/>
  <c r="AJ139" i="2"/>
  <c r="AV139" i="2"/>
  <c r="K140" i="13"/>
  <c r="AP139" i="2"/>
  <c r="K139" i="14"/>
  <c r="J140" i="12"/>
  <c r="BB139" i="2"/>
  <c r="J140" i="13"/>
  <c r="I140" i="12"/>
  <c r="J139" i="14"/>
  <c r="R138" i="14"/>
  <c r="V139" i="13"/>
  <c r="P138" i="14"/>
  <c r="T139" i="13"/>
  <c r="S138" i="14"/>
  <c r="W139" i="13"/>
  <c r="G1162" i="1"/>
  <c r="F1163" i="1"/>
  <c r="H25" i="2"/>
  <c r="F25" i="13"/>
  <c r="F25" i="14"/>
  <c r="E25" i="12"/>
  <c r="F1791" i="1"/>
  <c r="G1790" i="1"/>
  <c r="G117" i="8"/>
  <c r="F118" i="8"/>
  <c r="G25" i="2"/>
  <c r="G40" i="3"/>
  <c r="G1337" i="1"/>
  <c r="F1338" i="1"/>
  <c r="G901" i="1"/>
  <c r="F902" i="1"/>
  <c r="F120" i="1"/>
  <c r="G119" i="1"/>
  <c r="G703" i="8"/>
  <c r="F704" i="8"/>
  <c r="C141" i="12"/>
  <c r="C141" i="13"/>
  <c r="C140" i="14"/>
  <c r="D141" i="12"/>
  <c r="E141" i="13"/>
  <c r="E140" i="14"/>
  <c r="S139" i="14"/>
  <c r="W140" i="13"/>
  <c r="R140" i="13"/>
  <c r="N139" i="14"/>
  <c r="R140" i="2"/>
  <c r="X140" i="2"/>
  <c r="AP140" i="2"/>
  <c r="BH140" i="2"/>
  <c r="AV140" i="2"/>
  <c r="J141" i="12"/>
  <c r="K141" i="13"/>
  <c r="AD140" i="2"/>
  <c r="K140" i="14"/>
  <c r="BB140" i="2"/>
  <c r="AJ140" i="2"/>
  <c r="W138" i="14"/>
  <c r="V140" i="13"/>
  <c r="R139" i="14"/>
  <c r="T140" i="13"/>
  <c r="P139" i="14"/>
  <c r="U140" i="13"/>
  <c r="Q139" i="14"/>
  <c r="O139" i="14"/>
  <c r="S140" i="13"/>
  <c r="I141" i="12"/>
  <c r="J141" i="13"/>
  <c r="J140" i="14"/>
  <c r="A141" i="14"/>
  <c r="L141" i="2"/>
  <c r="C141" i="2"/>
  <c r="M141" i="2"/>
  <c r="A142" i="12"/>
  <c r="K141" i="2"/>
  <c r="A142" i="13"/>
  <c r="E141" i="2"/>
  <c r="J141" i="2"/>
  <c r="L140" i="14"/>
  <c r="K141" i="12"/>
  <c r="L141" i="13"/>
  <c r="X140" i="13"/>
  <c r="T139" i="14"/>
  <c r="M141" i="13"/>
  <c r="L141" i="12"/>
  <c r="M140" i="14"/>
  <c r="AB139" i="13"/>
  <c r="G1163" i="1"/>
  <c r="F1164" i="1"/>
  <c r="H25" i="13"/>
  <c r="H25" i="14"/>
  <c r="G25" i="12"/>
  <c r="G902" i="1"/>
  <c r="F903" i="1"/>
  <c r="F121" i="1"/>
  <c r="G120" i="1"/>
  <c r="G25" i="14"/>
  <c r="G25" i="13"/>
  <c r="F25" i="12"/>
  <c r="F1792" i="1"/>
  <c r="G1791" i="1"/>
  <c r="G704" i="8"/>
  <c r="F705" i="8"/>
  <c r="G1338" i="1"/>
  <c r="F1339" i="1"/>
  <c r="F119" i="8"/>
  <c r="G118" i="8"/>
  <c r="C142" i="13"/>
  <c r="C142" i="12"/>
  <c r="C141" i="14"/>
  <c r="U141" i="13"/>
  <c r="Q140" i="14"/>
  <c r="E141" i="14"/>
  <c r="E142" i="13"/>
  <c r="D142" i="12"/>
  <c r="BI141" i="2"/>
  <c r="S142" i="12"/>
  <c r="L142" i="12"/>
  <c r="M141" i="14"/>
  <c r="AW141" i="2"/>
  <c r="BC141" i="2"/>
  <c r="AE141" i="2"/>
  <c r="S141" i="2"/>
  <c r="Y141" i="2"/>
  <c r="N142" i="12"/>
  <c r="AQ141" i="2"/>
  <c r="AK141" i="2"/>
  <c r="M142" i="13"/>
  <c r="T141" i="13"/>
  <c r="P140" i="14"/>
  <c r="X141" i="13"/>
  <c r="T140" i="14"/>
  <c r="AB140" i="13"/>
  <c r="W139" i="14"/>
  <c r="J141" i="14"/>
  <c r="I142" i="12"/>
  <c r="J142" i="13"/>
  <c r="L141" i="14"/>
  <c r="K142" i="12"/>
  <c r="L142" i="13"/>
  <c r="V141" i="13"/>
  <c r="R140" i="14"/>
  <c r="N140" i="14"/>
  <c r="R141" i="13"/>
  <c r="AJ141" i="2"/>
  <c r="BB141" i="2"/>
  <c r="K141" i="14"/>
  <c r="AD141" i="2"/>
  <c r="K142" i="13"/>
  <c r="AP141" i="2"/>
  <c r="J142" i="12"/>
  <c r="R141" i="2"/>
  <c r="BH141" i="2"/>
  <c r="AV141" i="2"/>
  <c r="X141" i="2"/>
  <c r="M142" i="2"/>
  <c r="K142" i="2"/>
  <c r="A143" i="13"/>
  <c r="J142" i="2"/>
  <c r="A142" i="14"/>
  <c r="L142" i="2"/>
  <c r="C142" i="2"/>
  <c r="A143" i="12"/>
  <c r="E142" i="2"/>
  <c r="W141" i="13"/>
  <c r="S140" i="14"/>
  <c r="S141" i="13"/>
  <c r="O140" i="14"/>
  <c r="F1165" i="1"/>
  <c r="G1164" i="1"/>
  <c r="F120" i="8"/>
  <c r="G119" i="8"/>
  <c r="F904" i="1"/>
  <c r="G903" i="1"/>
  <c r="G1339" i="1"/>
  <c r="F1340" i="1"/>
  <c r="G121" i="1"/>
  <c r="F122" i="1"/>
  <c r="F1793" i="1"/>
  <c r="G1792" i="1"/>
  <c r="G705" i="8"/>
  <c r="F706" i="8"/>
  <c r="K143" i="12"/>
  <c r="L142" i="14"/>
  <c r="L143" i="13"/>
  <c r="R142" i="2"/>
  <c r="BB142" i="2"/>
  <c r="X142" i="2"/>
  <c r="BH142" i="2"/>
  <c r="AJ142" i="2"/>
  <c r="K142" i="14"/>
  <c r="K143" i="13"/>
  <c r="J143" i="12"/>
  <c r="AP142" i="2"/>
  <c r="AV142" i="2"/>
  <c r="AD142" i="2"/>
  <c r="R141" i="14"/>
  <c r="V142" i="13"/>
  <c r="Q141" i="14"/>
  <c r="U142" i="13"/>
  <c r="W142" i="13"/>
  <c r="S141" i="14"/>
  <c r="P142" i="12"/>
  <c r="R142" i="12"/>
  <c r="S142" i="13"/>
  <c r="O141" i="14"/>
  <c r="I143" i="12"/>
  <c r="J143" i="13"/>
  <c r="J142" i="14"/>
  <c r="A144" i="12"/>
  <c r="M143" i="2"/>
  <c r="E143" i="2"/>
  <c r="C143" i="2"/>
  <c r="A143" i="14"/>
  <c r="K143" i="2"/>
  <c r="A144" i="13"/>
  <c r="J143" i="2"/>
  <c r="L143" i="2"/>
  <c r="N141" i="14"/>
  <c r="R142" i="13"/>
  <c r="T142" i="13"/>
  <c r="X142" i="13"/>
  <c r="AB142" i="13"/>
  <c r="P141" i="14"/>
  <c r="M142" i="12"/>
  <c r="AB141" i="13"/>
  <c r="C143" i="13"/>
  <c r="C143" i="12"/>
  <c r="C142" i="14"/>
  <c r="O142" i="12"/>
  <c r="E142" i="14"/>
  <c r="E143" i="13"/>
  <c r="D143" i="12"/>
  <c r="M142" i="14"/>
  <c r="AQ142" i="2"/>
  <c r="P143" i="12"/>
  <c r="Y142" i="2"/>
  <c r="N143" i="12"/>
  <c r="BC142" i="2"/>
  <c r="R143" i="12"/>
  <c r="S142" i="2"/>
  <c r="M143" i="12"/>
  <c r="L143" i="12"/>
  <c r="AW142" i="2"/>
  <c r="Q143" i="12"/>
  <c r="BI142" i="2"/>
  <c r="S143" i="12"/>
  <c r="AK142" i="2"/>
  <c r="AE142" i="2"/>
  <c r="O143" i="12"/>
  <c r="M143" i="13"/>
  <c r="T141" i="14"/>
  <c r="Q142" i="12"/>
  <c r="W140" i="14"/>
  <c r="F1166" i="1"/>
  <c r="G1165" i="1"/>
  <c r="F121" i="8"/>
  <c r="G120" i="8"/>
  <c r="G904" i="1"/>
  <c r="F905" i="1"/>
  <c r="F707" i="8"/>
  <c r="G706" i="8"/>
  <c r="G122" i="1"/>
  <c r="F123" i="1"/>
  <c r="G1340" i="1"/>
  <c r="F1341" i="1"/>
  <c r="F1794" i="1"/>
  <c r="G1793" i="1"/>
  <c r="D144" i="12"/>
  <c r="E143" i="14"/>
  <c r="E144" i="13"/>
  <c r="V143" i="13"/>
  <c r="R142" i="14"/>
  <c r="S142" i="14"/>
  <c r="W143" i="13"/>
  <c r="J144" i="13"/>
  <c r="J143" i="14"/>
  <c r="I144" i="12"/>
  <c r="C143" i="14"/>
  <c r="C144" i="12"/>
  <c r="C144" i="13"/>
  <c r="T143" i="13"/>
  <c r="P142" i="14"/>
  <c r="S143" i="13"/>
  <c r="O142" i="14"/>
  <c r="L143" i="14"/>
  <c r="L144" i="13"/>
  <c r="K144" i="12"/>
  <c r="AQ143" i="2"/>
  <c r="P144" i="12"/>
  <c r="AK143" i="2"/>
  <c r="BI143" i="2"/>
  <c r="S144" i="12"/>
  <c r="L144" i="12"/>
  <c r="BC143" i="2"/>
  <c r="R144" i="12"/>
  <c r="M143" i="14"/>
  <c r="S143" i="2"/>
  <c r="AW143" i="2"/>
  <c r="M144" i="13"/>
  <c r="Y143" i="2"/>
  <c r="N144" i="12"/>
  <c r="AE143" i="2"/>
  <c r="X143" i="13"/>
  <c r="T142" i="14"/>
  <c r="AJ143" i="2"/>
  <c r="AV143" i="2"/>
  <c r="AD143" i="2"/>
  <c r="K143" i="14"/>
  <c r="R143" i="2"/>
  <c r="K144" i="13"/>
  <c r="AP143" i="2"/>
  <c r="BB143" i="2"/>
  <c r="J144" i="12"/>
  <c r="BH143" i="2"/>
  <c r="X143" i="2"/>
  <c r="A144" i="14"/>
  <c r="K144" i="2"/>
  <c r="C144" i="2"/>
  <c r="M144" i="2"/>
  <c r="E144" i="2"/>
  <c r="A145" i="13"/>
  <c r="J144" i="2"/>
  <c r="A145" i="12"/>
  <c r="L144" i="2"/>
  <c r="U143" i="13"/>
  <c r="Q142" i="14"/>
  <c r="R143" i="13"/>
  <c r="N142" i="14"/>
  <c r="W141" i="14"/>
  <c r="G1166" i="1"/>
  <c r="F1167" i="1"/>
  <c r="G707" i="8"/>
  <c r="F708" i="8"/>
  <c r="F122" i="8"/>
  <c r="G121" i="8"/>
  <c r="F1342" i="1"/>
  <c r="G1341" i="1"/>
  <c r="F1795" i="1"/>
  <c r="G1794" i="1"/>
  <c r="F124" i="1"/>
  <c r="G123" i="1"/>
  <c r="F906" i="1"/>
  <c r="G905" i="1"/>
  <c r="BI144" i="2"/>
  <c r="S145" i="12"/>
  <c r="M145" i="13"/>
  <c r="AE144" i="2"/>
  <c r="O145" i="12"/>
  <c r="S144" i="2"/>
  <c r="M145" i="12"/>
  <c r="Y144" i="2"/>
  <c r="N145" i="12"/>
  <c r="AW144" i="2"/>
  <c r="Q145" i="12"/>
  <c r="AK144" i="2"/>
  <c r="L145" i="12"/>
  <c r="M144" i="14"/>
  <c r="BC144" i="2"/>
  <c r="S144" i="13"/>
  <c r="O143" i="14"/>
  <c r="Q143" i="14"/>
  <c r="U144" i="13"/>
  <c r="P143" i="14"/>
  <c r="T144" i="13"/>
  <c r="L144" i="14"/>
  <c r="L145" i="13"/>
  <c r="K145" i="12"/>
  <c r="E145" i="13"/>
  <c r="E144" i="14"/>
  <c r="D145" i="12"/>
  <c r="S143" i="14"/>
  <c r="W144" i="13"/>
  <c r="AB143" i="13"/>
  <c r="Z35" i="10"/>
  <c r="AA35" i="10"/>
  <c r="Q144" i="12"/>
  <c r="A145" i="14"/>
  <c r="J145" i="2"/>
  <c r="A146" i="12"/>
  <c r="M145" i="2"/>
  <c r="A146" i="13"/>
  <c r="L145" i="2"/>
  <c r="K145" i="2"/>
  <c r="E145" i="2"/>
  <c r="C145" i="2"/>
  <c r="BH144" i="2"/>
  <c r="BB144" i="2"/>
  <c r="J145" i="12"/>
  <c r="R144" i="2"/>
  <c r="AJ144" i="2"/>
  <c r="AV144" i="2"/>
  <c r="K144" i="14"/>
  <c r="X144" i="2"/>
  <c r="AD144" i="2"/>
  <c r="K145" i="13"/>
  <c r="AP144" i="2"/>
  <c r="N143" i="14"/>
  <c r="R144" i="13"/>
  <c r="W142" i="14"/>
  <c r="I145" i="12"/>
  <c r="J144" i="14"/>
  <c r="J145" i="13"/>
  <c r="C145" i="13"/>
  <c r="C145" i="12"/>
  <c r="C144" i="14"/>
  <c r="T143" i="14"/>
  <c r="X144" i="13"/>
  <c r="V144" i="13"/>
  <c r="R143" i="14"/>
  <c r="O144" i="12"/>
  <c r="T35" i="10"/>
  <c r="U35" i="10"/>
  <c r="M144" i="12"/>
  <c r="F35" i="10"/>
  <c r="G35" i="10"/>
  <c r="G1167" i="1"/>
  <c r="F1168" i="1"/>
  <c r="F709" i="8"/>
  <c r="G708" i="8"/>
  <c r="G906" i="1"/>
  <c r="F907" i="1"/>
  <c r="G1795" i="1"/>
  <c r="F1796" i="1"/>
  <c r="F125" i="1"/>
  <c r="G124" i="1"/>
  <c r="F1343" i="1"/>
  <c r="G1342" i="1"/>
  <c r="F123" i="8"/>
  <c r="G122" i="8"/>
  <c r="E145" i="14"/>
  <c r="D146" i="12"/>
  <c r="E146" i="13"/>
  <c r="M145" i="14"/>
  <c r="AW145" i="2"/>
  <c r="Q146" i="12"/>
  <c r="S145" i="2"/>
  <c r="M146" i="12"/>
  <c r="BC145" i="2"/>
  <c r="R146" i="12"/>
  <c r="Y145" i="2"/>
  <c r="N146" i="12"/>
  <c r="AK145" i="2"/>
  <c r="AE145" i="2"/>
  <c r="O146" i="12"/>
  <c r="M146" i="13"/>
  <c r="AQ145" i="2"/>
  <c r="P146" i="12"/>
  <c r="L146" i="12"/>
  <c r="BI145" i="2"/>
  <c r="S146" i="12"/>
  <c r="C145" i="14"/>
  <c r="C146" i="12"/>
  <c r="C146" i="13"/>
  <c r="K146" i="12"/>
  <c r="L145" i="14"/>
  <c r="L146" i="13"/>
  <c r="J146" i="2"/>
  <c r="M146" i="2"/>
  <c r="A147" i="13"/>
  <c r="L146" i="2"/>
  <c r="A147" i="12"/>
  <c r="K146" i="2"/>
  <c r="A146" i="14"/>
  <c r="C146" i="2"/>
  <c r="E146" i="2"/>
  <c r="U145" i="13"/>
  <c r="Q144" i="14"/>
  <c r="O144" i="14"/>
  <c r="S145" i="13"/>
  <c r="N144" i="14"/>
  <c r="R145" i="13"/>
  <c r="J146" i="13"/>
  <c r="I146" i="12"/>
  <c r="J145" i="14"/>
  <c r="R145" i="12"/>
  <c r="AL35" i="10"/>
  <c r="AM35" i="10"/>
  <c r="P144" i="14"/>
  <c r="T145" i="13"/>
  <c r="T144" i="14"/>
  <c r="X145" i="13"/>
  <c r="V145" i="13"/>
  <c r="R144" i="14"/>
  <c r="S144" i="14"/>
  <c r="W145" i="13"/>
  <c r="J146" i="12"/>
  <c r="BH145" i="2"/>
  <c r="K145" i="14"/>
  <c r="AD145" i="2"/>
  <c r="BB145" i="2"/>
  <c r="AV145" i="2"/>
  <c r="X145" i="2"/>
  <c r="AP145" i="2"/>
  <c r="R145" i="2"/>
  <c r="AJ145" i="2"/>
  <c r="K146" i="13"/>
  <c r="W143" i="14"/>
  <c r="AB144" i="13"/>
  <c r="AF35" i="10"/>
  <c r="AG35" i="10"/>
  <c r="F1169" i="1"/>
  <c r="G1168" i="1"/>
  <c r="F124" i="8"/>
  <c r="G123" i="8"/>
  <c r="F126" i="1"/>
  <c r="G125" i="1"/>
  <c r="G42" i="3"/>
  <c r="F42" i="3"/>
  <c r="H42" i="3"/>
  <c r="G907" i="1"/>
  <c r="F908" i="1"/>
  <c r="F1344" i="1"/>
  <c r="G1343" i="1"/>
  <c r="G709" i="8"/>
  <c r="F710" i="8"/>
  <c r="F1797" i="1"/>
  <c r="G1796" i="1"/>
  <c r="C147" i="13"/>
  <c r="C146" i="14"/>
  <c r="C147" i="12"/>
  <c r="L146" i="14"/>
  <c r="L147" i="13"/>
  <c r="K147" i="12"/>
  <c r="A148" i="13"/>
  <c r="J147" i="2"/>
  <c r="K147" i="2"/>
  <c r="E147" i="2"/>
  <c r="M147" i="2"/>
  <c r="C147" i="2"/>
  <c r="A147" i="14"/>
  <c r="L147" i="2"/>
  <c r="A148" i="12"/>
  <c r="R146" i="2"/>
  <c r="BB146" i="2"/>
  <c r="AV146" i="2"/>
  <c r="K147" i="13"/>
  <c r="J147" i="12"/>
  <c r="AJ146" i="2"/>
  <c r="AD146" i="2"/>
  <c r="AP146" i="2"/>
  <c r="X146" i="2"/>
  <c r="K146" i="14"/>
  <c r="BH146" i="2"/>
  <c r="U146" i="13"/>
  <c r="Q145" i="14"/>
  <c r="T146" i="13"/>
  <c r="P145" i="14"/>
  <c r="R146" i="13"/>
  <c r="N145" i="14"/>
  <c r="S145" i="14"/>
  <c r="W146" i="13"/>
  <c r="D147" i="12"/>
  <c r="E147" i="13"/>
  <c r="E146" i="14"/>
  <c r="I147" i="12"/>
  <c r="J146" i="14"/>
  <c r="J147" i="13"/>
  <c r="R145" i="14"/>
  <c r="V146" i="13"/>
  <c r="X146" i="13"/>
  <c r="T145" i="14"/>
  <c r="M146" i="14"/>
  <c r="L147" i="12"/>
  <c r="M147" i="13"/>
  <c r="S146" i="13"/>
  <c r="O145" i="14"/>
  <c r="W144" i="14"/>
  <c r="AB145" i="13"/>
  <c r="G1169" i="1"/>
  <c r="F1170" i="1"/>
  <c r="G124" i="8"/>
  <c r="F125" i="8"/>
  <c r="F1798" i="1"/>
  <c r="G1797" i="1"/>
  <c r="G1344" i="1"/>
  <c r="F1345" i="1"/>
  <c r="F711" i="8"/>
  <c r="G710" i="8"/>
  <c r="F909" i="1"/>
  <c r="G908" i="1"/>
  <c r="F127" i="1"/>
  <c r="G126" i="1"/>
  <c r="F44" i="3"/>
  <c r="H44" i="3"/>
  <c r="F26" i="2"/>
  <c r="E148" i="13"/>
  <c r="D148" i="12"/>
  <c r="E147" i="14"/>
  <c r="O146" i="14"/>
  <c r="S147" i="13"/>
  <c r="R147" i="13"/>
  <c r="N146" i="14"/>
  <c r="A149" i="12"/>
  <c r="M148" i="2"/>
  <c r="A148" i="14"/>
  <c r="C148" i="2"/>
  <c r="L148" i="2"/>
  <c r="A149" i="13"/>
  <c r="K148" i="2"/>
  <c r="E148" i="2"/>
  <c r="J148" i="2"/>
  <c r="K147" i="14"/>
  <c r="AJ147" i="2"/>
  <c r="X147" i="2"/>
  <c r="R147" i="2"/>
  <c r="BH147" i="2"/>
  <c r="AP147" i="2"/>
  <c r="AD147" i="2"/>
  <c r="J148" i="12"/>
  <c r="BB147" i="2"/>
  <c r="K148" i="13"/>
  <c r="AV147" i="2"/>
  <c r="W145" i="14"/>
  <c r="L148" i="13"/>
  <c r="K148" i="12"/>
  <c r="L147" i="14"/>
  <c r="L148" i="12"/>
  <c r="M148" i="13"/>
  <c r="M147" i="14"/>
  <c r="W147" i="13"/>
  <c r="S146" i="14"/>
  <c r="X147" i="13"/>
  <c r="T146" i="14"/>
  <c r="P146" i="14"/>
  <c r="T147" i="13"/>
  <c r="V147" i="13"/>
  <c r="R146" i="14"/>
  <c r="U147" i="13"/>
  <c r="Q146" i="14"/>
  <c r="C148" i="12"/>
  <c r="C148" i="13"/>
  <c r="C147" i="14"/>
  <c r="J147" i="14"/>
  <c r="I148" i="12"/>
  <c r="J148" i="13"/>
  <c r="AB146" i="13"/>
  <c r="G1170" i="1"/>
  <c r="F1171" i="1"/>
  <c r="F27" i="13"/>
  <c r="H26" i="2"/>
  <c r="F26" i="14"/>
  <c r="E27" i="12"/>
  <c r="G127" i="1"/>
  <c r="F128" i="1"/>
  <c r="F27" i="2"/>
  <c r="F46" i="3"/>
  <c r="H46" i="3"/>
  <c r="G711" i="8"/>
  <c r="F712" i="8"/>
  <c r="G44" i="3"/>
  <c r="G26" i="2"/>
  <c r="G1345" i="1"/>
  <c r="F1346" i="1"/>
  <c r="F126" i="8"/>
  <c r="G125" i="8"/>
  <c r="F910" i="1"/>
  <c r="G909" i="1"/>
  <c r="G1798" i="1"/>
  <c r="F1799" i="1"/>
  <c r="R148" i="13"/>
  <c r="N147" i="14"/>
  <c r="M149" i="13"/>
  <c r="M148" i="14"/>
  <c r="L149" i="12"/>
  <c r="W148" i="13"/>
  <c r="S147" i="14"/>
  <c r="X148" i="13"/>
  <c r="T147" i="14"/>
  <c r="BH148" i="2"/>
  <c r="R148" i="2"/>
  <c r="BB148" i="2"/>
  <c r="AD148" i="2"/>
  <c r="AJ148" i="2"/>
  <c r="K148" i="14"/>
  <c r="AV148" i="2"/>
  <c r="AP148" i="2"/>
  <c r="X148" i="2"/>
  <c r="J149" i="12"/>
  <c r="K149" i="13"/>
  <c r="AB147" i="13"/>
  <c r="J149" i="13"/>
  <c r="J148" i="14"/>
  <c r="I149" i="12"/>
  <c r="U148" i="13"/>
  <c r="Q147" i="14"/>
  <c r="A150" i="13"/>
  <c r="J149" i="2"/>
  <c r="C149" i="2"/>
  <c r="K149" i="2"/>
  <c r="A150" i="12"/>
  <c r="M149" i="2"/>
  <c r="E149" i="2"/>
  <c r="A149" i="14"/>
  <c r="L149" i="2"/>
  <c r="C149" i="12"/>
  <c r="C149" i="13"/>
  <c r="C148" i="14"/>
  <c r="W146" i="14"/>
  <c r="V148" i="13"/>
  <c r="R147" i="14"/>
  <c r="P147" i="14"/>
  <c r="T148" i="13"/>
  <c r="O147" i="14"/>
  <c r="S148" i="13"/>
  <c r="D149" i="12"/>
  <c r="E148" i="14"/>
  <c r="E149" i="13"/>
  <c r="K149" i="12"/>
  <c r="L148" i="14"/>
  <c r="L149" i="13"/>
  <c r="F1172" i="1"/>
  <c r="G1171" i="1"/>
  <c r="G910" i="1"/>
  <c r="F911" i="1"/>
  <c r="G46" i="3"/>
  <c r="G27" i="2"/>
  <c r="F1800" i="1"/>
  <c r="G1799" i="1"/>
  <c r="F1347" i="1"/>
  <c r="G1346" i="1"/>
  <c r="F713" i="8"/>
  <c r="G712" i="8"/>
  <c r="G128" i="1"/>
  <c r="F129" i="1"/>
  <c r="F48" i="3"/>
  <c r="H48" i="3"/>
  <c r="F28" i="2"/>
  <c r="H26" i="14"/>
  <c r="H27" i="13"/>
  <c r="G27" i="12"/>
  <c r="H27" i="2"/>
  <c r="E28" i="12"/>
  <c r="F28" i="13"/>
  <c r="F27" i="14"/>
  <c r="F127" i="8"/>
  <c r="G126" i="8"/>
  <c r="G27" i="13"/>
  <c r="G26" i="14"/>
  <c r="F27" i="12"/>
  <c r="C149" i="14"/>
  <c r="C150" i="12"/>
  <c r="C150" i="13"/>
  <c r="Q148" i="14"/>
  <c r="U149" i="13"/>
  <c r="P148" i="14"/>
  <c r="T149" i="13"/>
  <c r="E150" i="13"/>
  <c r="D150" i="12"/>
  <c r="E149" i="14"/>
  <c r="A151" i="12"/>
  <c r="J150" i="2"/>
  <c r="A150" i="14"/>
  <c r="L150" i="2"/>
  <c r="K150" i="2"/>
  <c r="E150" i="2"/>
  <c r="C150" i="2"/>
  <c r="A151" i="13"/>
  <c r="M150" i="2"/>
  <c r="S149" i="13"/>
  <c r="O148" i="14"/>
  <c r="T148" i="14"/>
  <c r="X149" i="13"/>
  <c r="AB148" i="13"/>
  <c r="W147" i="14"/>
  <c r="L150" i="12"/>
  <c r="M149" i="14"/>
  <c r="M150" i="13"/>
  <c r="AV149" i="2"/>
  <c r="J150" i="12"/>
  <c r="K149" i="14"/>
  <c r="K150" i="13"/>
  <c r="AD149" i="2"/>
  <c r="BB149" i="2"/>
  <c r="AJ149" i="2"/>
  <c r="BH149" i="2"/>
  <c r="X149" i="2"/>
  <c r="R149" i="2"/>
  <c r="AP149" i="2"/>
  <c r="R149" i="13"/>
  <c r="N148" i="14"/>
  <c r="L150" i="13"/>
  <c r="K150" i="12"/>
  <c r="L149" i="14"/>
  <c r="J149" i="14"/>
  <c r="J150" i="13"/>
  <c r="I150" i="12"/>
  <c r="V149" i="13"/>
  <c r="R148" i="14"/>
  <c r="W149" i="13"/>
  <c r="S148" i="14"/>
  <c r="G1172" i="1"/>
  <c r="F1173" i="1"/>
  <c r="F714" i="8"/>
  <c r="G713" i="8"/>
  <c r="F1801" i="1"/>
  <c r="G1800" i="1"/>
  <c r="F128" i="8"/>
  <c r="G127" i="8"/>
  <c r="G28" i="12"/>
  <c r="H28" i="13"/>
  <c r="H27" i="14"/>
  <c r="F28" i="14"/>
  <c r="F29" i="13"/>
  <c r="E29" i="12"/>
  <c r="H28" i="2"/>
  <c r="F912" i="1"/>
  <c r="G911" i="1"/>
  <c r="G48" i="3"/>
  <c r="G28" i="2"/>
  <c r="F1348" i="1"/>
  <c r="G1347" i="1"/>
  <c r="G129" i="1"/>
  <c r="F130" i="1"/>
  <c r="F28" i="12"/>
  <c r="G27" i="14"/>
  <c r="G28" i="13"/>
  <c r="R150" i="2"/>
  <c r="X150" i="2"/>
  <c r="AJ150" i="2"/>
  <c r="K151" i="13"/>
  <c r="AD150" i="2"/>
  <c r="K150" i="14"/>
  <c r="BH150" i="2"/>
  <c r="AV150" i="2"/>
  <c r="J151" i="12"/>
  <c r="AP150" i="2"/>
  <c r="BB150" i="2"/>
  <c r="X150" i="13"/>
  <c r="T149" i="14"/>
  <c r="D151" i="12"/>
  <c r="E150" i="14"/>
  <c r="E151" i="13"/>
  <c r="AB149" i="13"/>
  <c r="N149" i="14"/>
  <c r="R150" i="13"/>
  <c r="W150" i="13"/>
  <c r="S149" i="14"/>
  <c r="U150" i="13"/>
  <c r="Q149" i="14"/>
  <c r="S150" i="13"/>
  <c r="O149" i="14"/>
  <c r="P149" i="14"/>
  <c r="T150" i="13"/>
  <c r="V150" i="13"/>
  <c r="R149" i="14"/>
  <c r="C150" i="14"/>
  <c r="C151" i="13"/>
  <c r="C151" i="12"/>
  <c r="L151" i="13"/>
  <c r="K151" i="12"/>
  <c r="L150" i="14"/>
  <c r="W148" i="14"/>
  <c r="M151" i="13"/>
  <c r="BI150" i="2"/>
  <c r="S151" i="12"/>
  <c r="Y150" i="2"/>
  <c r="N151" i="12"/>
  <c r="AE150" i="2"/>
  <c r="O151" i="12"/>
  <c r="AQ150" i="2"/>
  <c r="P151" i="12"/>
  <c r="M150" i="14"/>
  <c r="S150" i="2"/>
  <c r="M151" i="12"/>
  <c r="AK150" i="2"/>
  <c r="AW150" i="2"/>
  <c r="Q151" i="12"/>
  <c r="L151" i="12"/>
  <c r="BC150" i="2"/>
  <c r="R151" i="12"/>
  <c r="A151" i="14"/>
  <c r="K151" i="2"/>
  <c r="A152" i="13"/>
  <c r="L151" i="2"/>
  <c r="C151" i="2"/>
  <c r="E151" i="2"/>
  <c r="M151" i="2"/>
  <c r="A152" i="12"/>
  <c r="J151" i="2"/>
  <c r="J150" i="14"/>
  <c r="J151" i="13"/>
  <c r="I151" i="12"/>
  <c r="F1174" i="1"/>
  <c r="G1173" i="1"/>
  <c r="G28" i="14"/>
  <c r="G29" i="13"/>
  <c r="F29" i="12"/>
  <c r="G714" i="8"/>
  <c r="F715" i="8"/>
  <c r="G1348" i="1"/>
  <c r="F1349" i="1"/>
  <c r="G1801" i="1"/>
  <c r="F1802" i="1"/>
  <c r="H29" i="13"/>
  <c r="H28" i="14"/>
  <c r="G29" i="12"/>
  <c r="G128" i="8"/>
  <c r="F129" i="8"/>
  <c r="F913" i="1"/>
  <c r="G912" i="1"/>
  <c r="G130" i="1"/>
  <c r="F131" i="1"/>
  <c r="A152" i="14"/>
  <c r="L152" i="2"/>
  <c r="C152" i="2"/>
  <c r="K152" i="2"/>
  <c r="J152" i="2"/>
  <c r="A153" i="12"/>
  <c r="E152" i="2"/>
  <c r="A153" i="13"/>
  <c r="M152" i="2"/>
  <c r="AJ151" i="2"/>
  <c r="J152" i="12"/>
  <c r="AD151" i="2"/>
  <c r="BH151" i="2"/>
  <c r="R151" i="2"/>
  <c r="AV151" i="2"/>
  <c r="X151" i="2"/>
  <c r="BB151" i="2"/>
  <c r="K151" i="14"/>
  <c r="K152" i="13"/>
  <c r="AP151" i="2"/>
  <c r="P150" i="14"/>
  <c r="T151" i="13"/>
  <c r="R151" i="13"/>
  <c r="N150" i="14"/>
  <c r="E152" i="13"/>
  <c r="E151" i="14"/>
  <c r="D152" i="12"/>
  <c r="Q150" i="14"/>
  <c r="U151" i="13"/>
  <c r="O150" i="14"/>
  <c r="S151" i="13"/>
  <c r="W149" i="14"/>
  <c r="AE151" i="2"/>
  <c r="O152" i="12"/>
  <c r="Y151" i="2"/>
  <c r="N152" i="12"/>
  <c r="AK151" i="2"/>
  <c r="M152" i="13"/>
  <c r="M151" i="14"/>
  <c r="BI151" i="2"/>
  <c r="S152" i="12"/>
  <c r="AQ151" i="2"/>
  <c r="P152" i="12"/>
  <c r="S151" i="2"/>
  <c r="M152" i="12"/>
  <c r="BC151" i="2"/>
  <c r="R152" i="12"/>
  <c r="AW151" i="2"/>
  <c r="Q152" i="12"/>
  <c r="L152" i="12"/>
  <c r="L152" i="13"/>
  <c r="K152" i="12"/>
  <c r="L151" i="14"/>
  <c r="S150" i="14"/>
  <c r="W151" i="13"/>
  <c r="X151" i="13"/>
  <c r="T150" i="14"/>
  <c r="AB150" i="13"/>
  <c r="J152" i="13"/>
  <c r="J151" i="14"/>
  <c r="I152" i="12"/>
  <c r="C152" i="13"/>
  <c r="C151" i="14"/>
  <c r="C152" i="12"/>
  <c r="R150" i="14"/>
  <c r="V151" i="13"/>
  <c r="F1175" i="1"/>
  <c r="G1174" i="1"/>
  <c r="G715" i="8"/>
  <c r="F716" i="8"/>
  <c r="G131" i="1"/>
  <c r="F132" i="1"/>
  <c r="G1802" i="1"/>
  <c r="F1803" i="1"/>
  <c r="G129" i="8"/>
  <c r="F130" i="8"/>
  <c r="G913" i="1"/>
  <c r="F914" i="1"/>
  <c r="G1349" i="1"/>
  <c r="F1350" i="1"/>
  <c r="S152" i="2"/>
  <c r="M153" i="12"/>
  <c r="AW152" i="2"/>
  <c r="Q153" i="12"/>
  <c r="M153" i="13"/>
  <c r="AK152" i="2"/>
  <c r="BC152" i="2"/>
  <c r="R153" i="12"/>
  <c r="M152" i="14"/>
  <c r="BI152" i="2"/>
  <c r="S153" i="12"/>
  <c r="AE152" i="2"/>
  <c r="O153" i="12"/>
  <c r="Y152" i="2"/>
  <c r="N153" i="12"/>
  <c r="AQ152" i="2"/>
  <c r="P153" i="12"/>
  <c r="L153" i="12"/>
  <c r="J153" i="13"/>
  <c r="I153" i="12"/>
  <c r="J152" i="14"/>
  <c r="K153" i="12"/>
  <c r="L153" i="13"/>
  <c r="L152" i="14"/>
  <c r="U152" i="13"/>
  <c r="Q151" i="14"/>
  <c r="S152" i="13"/>
  <c r="O151" i="14"/>
  <c r="P151" i="14"/>
  <c r="T152" i="13"/>
  <c r="X152" i="13"/>
  <c r="T151" i="14"/>
  <c r="R152" i="13"/>
  <c r="N151" i="14"/>
  <c r="C152" i="14"/>
  <c r="C153" i="12"/>
  <c r="C153" i="13"/>
  <c r="W150" i="14"/>
  <c r="AD152" i="2"/>
  <c r="BB152" i="2"/>
  <c r="K152" i="14"/>
  <c r="AV152" i="2"/>
  <c r="AP152" i="2"/>
  <c r="X152" i="2"/>
  <c r="J153" i="12"/>
  <c r="AJ152" i="2"/>
  <c r="BH152" i="2"/>
  <c r="K153" i="13"/>
  <c r="R152" i="2"/>
  <c r="S151" i="14"/>
  <c r="W152" i="13"/>
  <c r="R151" i="14"/>
  <c r="V152" i="13"/>
  <c r="D153" i="12"/>
  <c r="E152" i="14"/>
  <c r="E153" i="13"/>
  <c r="A154" i="13"/>
  <c r="M153" i="2"/>
  <c r="E153" i="2"/>
  <c r="K153" i="2"/>
  <c r="L153" i="2"/>
  <c r="A153" i="14"/>
  <c r="C153" i="2"/>
  <c r="A154" i="12"/>
  <c r="J153" i="2"/>
  <c r="AB151" i="13"/>
  <c r="F1176" i="1"/>
  <c r="G1175" i="1"/>
  <c r="F1351" i="1"/>
  <c r="G1350" i="1"/>
  <c r="G1803" i="1"/>
  <c r="F1804" i="1"/>
  <c r="G716" i="8"/>
  <c r="F717" i="8"/>
  <c r="F915" i="1"/>
  <c r="G914" i="1"/>
  <c r="G130" i="8"/>
  <c r="F131" i="8"/>
  <c r="F134" i="1"/>
  <c r="G132" i="1"/>
  <c r="C154" i="13"/>
  <c r="C154" i="12"/>
  <c r="C153" i="14"/>
  <c r="A155" i="12"/>
  <c r="M154" i="2"/>
  <c r="C154" i="2"/>
  <c r="A155" i="13"/>
  <c r="A154" i="14"/>
  <c r="E154" i="2"/>
  <c r="L154" i="2"/>
  <c r="K154" i="2"/>
  <c r="J154" i="2"/>
  <c r="O152" i="14"/>
  <c r="S153" i="13"/>
  <c r="W153" i="13"/>
  <c r="S152" i="14"/>
  <c r="K153" i="14"/>
  <c r="R153" i="2"/>
  <c r="AV153" i="2"/>
  <c r="J154" i="12"/>
  <c r="AP153" i="2"/>
  <c r="AJ153" i="2"/>
  <c r="BH153" i="2"/>
  <c r="X153" i="2"/>
  <c r="BB153" i="2"/>
  <c r="K154" i="13"/>
  <c r="AD153" i="2"/>
  <c r="R153" i="13"/>
  <c r="T153" i="13"/>
  <c r="U153" i="13"/>
  <c r="V153" i="13"/>
  <c r="X153" i="13"/>
  <c r="AB153" i="13"/>
  <c r="N152" i="14"/>
  <c r="AB152" i="13"/>
  <c r="L153" i="14"/>
  <c r="L154" i="13"/>
  <c r="K154" i="12"/>
  <c r="AE153" i="2"/>
  <c r="O154" i="12"/>
  <c r="BI153" i="2"/>
  <c r="S154" i="12"/>
  <c r="L154" i="12"/>
  <c r="AQ153" i="2"/>
  <c r="P154" i="12"/>
  <c r="Y153" i="2"/>
  <c r="N154" i="12"/>
  <c r="S153" i="2"/>
  <c r="M154" i="12"/>
  <c r="AK153" i="2"/>
  <c r="M153" i="14"/>
  <c r="AW153" i="2"/>
  <c r="Q154" i="12"/>
  <c r="BC153" i="2"/>
  <c r="R154" i="12"/>
  <c r="M154" i="13"/>
  <c r="R152" i="14"/>
  <c r="W151" i="14"/>
  <c r="I154" i="12"/>
  <c r="J153" i="14"/>
  <c r="J154" i="13"/>
  <c r="E153" i="14"/>
  <c r="D154" i="12"/>
  <c r="E154" i="13"/>
  <c r="T152" i="14"/>
  <c r="Q152" i="14"/>
  <c r="P152" i="14"/>
  <c r="G1176" i="1"/>
  <c r="F1177" i="1"/>
  <c r="F135" i="1"/>
  <c r="G134" i="1"/>
  <c r="F29" i="2"/>
  <c r="F50" i="3"/>
  <c r="H50" i="3"/>
  <c r="G915" i="1"/>
  <c r="F916" i="1"/>
  <c r="F718" i="8"/>
  <c r="G717" i="8"/>
  <c r="F1352" i="1"/>
  <c r="G1351" i="1"/>
  <c r="F133" i="8"/>
  <c r="G131" i="8"/>
  <c r="F1805" i="1"/>
  <c r="G1804" i="1"/>
  <c r="S154" i="13"/>
  <c r="O153" i="14"/>
  <c r="D155" i="12"/>
  <c r="E155" i="13"/>
  <c r="E154" i="14"/>
  <c r="L155" i="13"/>
  <c r="K155" i="12"/>
  <c r="L154" i="14"/>
  <c r="C154" i="14"/>
  <c r="C155" i="13"/>
  <c r="C155" i="12"/>
  <c r="L155" i="12"/>
  <c r="S154" i="2"/>
  <c r="M155" i="12"/>
  <c r="AK154" i="2"/>
  <c r="BI154" i="2"/>
  <c r="S155" i="12"/>
  <c r="AW154" i="2"/>
  <c r="Q155" i="12"/>
  <c r="AE154" i="2"/>
  <c r="O155" i="12"/>
  <c r="M154" i="14"/>
  <c r="BC154" i="2"/>
  <c r="R155" i="12"/>
  <c r="AQ154" i="2"/>
  <c r="P155" i="12"/>
  <c r="Y154" i="2"/>
  <c r="N155" i="12"/>
  <c r="M155" i="13"/>
  <c r="W154" i="13"/>
  <c r="S153" i="14"/>
  <c r="Q153" i="14"/>
  <c r="U154" i="13"/>
  <c r="N153" i="14"/>
  <c r="R154" i="13"/>
  <c r="A155" i="14"/>
  <c r="C155" i="2"/>
  <c r="A156" i="12"/>
  <c r="J155" i="2"/>
  <c r="L155" i="2"/>
  <c r="A156" i="13"/>
  <c r="K155" i="2"/>
  <c r="M155" i="2"/>
  <c r="E155" i="2"/>
  <c r="W152" i="14"/>
  <c r="J155" i="13"/>
  <c r="I155" i="12"/>
  <c r="J154" i="14"/>
  <c r="P153" i="14"/>
  <c r="T154" i="13"/>
  <c r="T153" i="14"/>
  <c r="X154" i="13"/>
  <c r="V154" i="13"/>
  <c r="R153" i="14"/>
  <c r="BB154" i="2"/>
  <c r="AP154" i="2"/>
  <c r="AV154" i="2"/>
  <c r="X154" i="2"/>
  <c r="AJ154" i="2"/>
  <c r="K154" i="14"/>
  <c r="R154" i="2"/>
  <c r="AD154" i="2"/>
  <c r="K155" i="13"/>
  <c r="BH154" i="2"/>
  <c r="J155" i="12"/>
  <c r="F1178" i="1"/>
  <c r="G1177" i="1"/>
  <c r="F1353" i="1"/>
  <c r="G1352" i="1"/>
  <c r="G135" i="1"/>
  <c r="F136" i="1"/>
  <c r="F52" i="3"/>
  <c r="H52" i="3"/>
  <c r="F30" i="2"/>
  <c r="G916" i="1"/>
  <c r="F917" i="1"/>
  <c r="G29" i="2"/>
  <c r="G50" i="3"/>
  <c r="F1806" i="1"/>
  <c r="G1805" i="1"/>
  <c r="G133" i="8"/>
  <c r="F134" i="8"/>
  <c r="F719" i="8"/>
  <c r="G718" i="8"/>
  <c r="F30" i="13"/>
  <c r="E30" i="12"/>
  <c r="H29" i="2"/>
  <c r="F29" i="14"/>
  <c r="S154" i="14"/>
  <c r="W155" i="13"/>
  <c r="L156" i="13"/>
  <c r="L155" i="14"/>
  <c r="K156" i="12"/>
  <c r="D156" i="12"/>
  <c r="E155" i="14"/>
  <c r="E156" i="13"/>
  <c r="L156" i="2"/>
  <c r="K156" i="2"/>
  <c r="A157" i="13"/>
  <c r="M156" i="2"/>
  <c r="A156" i="14"/>
  <c r="C156" i="2"/>
  <c r="J156" i="2"/>
  <c r="A157" i="12"/>
  <c r="E156" i="2"/>
  <c r="C156" i="12"/>
  <c r="C156" i="13"/>
  <c r="C155" i="14"/>
  <c r="M155" i="14"/>
  <c r="M156" i="13"/>
  <c r="L156" i="12"/>
  <c r="T154" i="14"/>
  <c r="X155" i="13"/>
  <c r="U155" i="13"/>
  <c r="Q154" i="14"/>
  <c r="N154" i="14"/>
  <c r="R155" i="13"/>
  <c r="V155" i="13"/>
  <c r="R154" i="14"/>
  <c r="W153" i="14"/>
  <c r="P154" i="14"/>
  <c r="T155" i="13"/>
  <c r="O154" i="14"/>
  <c r="S155" i="13"/>
  <c r="K155" i="14"/>
  <c r="J156" i="12"/>
  <c r="K156" i="13"/>
  <c r="BH155" i="2"/>
  <c r="X156" i="13"/>
  <c r="AJ155" i="2"/>
  <c r="X155" i="2"/>
  <c r="S156" i="13"/>
  <c r="AD155" i="2"/>
  <c r="T156" i="13"/>
  <c r="R155" i="2"/>
  <c r="BB155" i="2"/>
  <c r="W156" i="13"/>
  <c r="AV155" i="2"/>
  <c r="V156" i="13"/>
  <c r="AP155" i="2"/>
  <c r="U156" i="13"/>
  <c r="J155" i="14"/>
  <c r="J156" i="13"/>
  <c r="I156" i="12"/>
  <c r="AB154" i="13"/>
  <c r="G1178" i="1"/>
  <c r="F1179" i="1"/>
  <c r="G30" i="12"/>
  <c r="H29" i="14"/>
  <c r="H30" i="13"/>
  <c r="F720" i="8"/>
  <c r="G719" i="8"/>
  <c r="F1807" i="1"/>
  <c r="G1806" i="1"/>
  <c r="G1353" i="1"/>
  <c r="F1354" i="1"/>
  <c r="G917" i="1"/>
  <c r="F918" i="1"/>
  <c r="H30" i="2"/>
  <c r="E31" i="12"/>
  <c r="F31" i="13"/>
  <c r="F30" i="14"/>
  <c r="G29" i="14"/>
  <c r="G30" i="13"/>
  <c r="F30" i="12"/>
  <c r="G30" i="2"/>
  <c r="G52" i="3"/>
  <c r="F135" i="8"/>
  <c r="G134" i="8"/>
  <c r="F137" i="1"/>
  <c r="G136" i="1"/>
  <c r="AP156" i="2"/>
  <c r="J157" i="12"/>
  <c r="K157" i="13"/>
  <c r="AD156" i="2"/>
  <c r="AV156" i="2"/>
  <c r="R156" i="2"/>
  <c r="BB156" i="2"/>
  <c r="AJ156" i="2"/>
  <c r="X156" i="2"/>
  <c r="BH156" i="2"/>
  <c r="K156" i="14"/>
  <c r="N155" i="14"/>
  <c r="W155" i="14"/>
  <c r="R156" i="13"/>
  <c r="AB156" i="13"/>
  <c r="M157" i="13"/>
  <c r="S156" i="2"/>
  <c r="AE156" i="2"/>
  <c r="Y156" i="2"/>
  <c r="N157" i="12"/>
  <c r="AK156" i="2"/>
  <c r="M156" i="14"/>
  <c r="AQ156" i="2"/>
  <c r="L157" i="12"/>
  <c r="M157" i="2"/>
  <c r="E157" i="2"/>
  <c r="A157" i="14"/>
  <c r="K157" i="2"/>
  <c r="A158" i="12"/>
  <c r="L157" i="2"/>
  <c r="A158" i="13"/>
  <c r="J157" i="2"/>
  <c r="C157" i="2"/>
  <c r="W154" i="14"/>
  <c r="E156" i="14"/>
  <c r="E157" i="13"/>
  <c r="D157" i="12"/>
  <c r="L156" i="14"/>
  <c r="L157" i="13"/>
  <c r="K157" i="12"/>
  <c r="AB155" i="13"/>
  <c r="C157" i="13"/>
  <c r="C157" i="12"/>
  <c r="C156" i="14"/>
  <c r="I157" i="12"/>
  <c r="J156" i="14"/>
  <c r="J157" i="13"/>
  <c r="F1180" i="1"/>
  <c r="G1179" i="1"/>
  <c r="G137" i="1"/>
  <c r="F138" i="1"/>
  <c r="F136" i="8"/>
  <c r="G135" i="8"/>
  <c r="G1354" i="1"/>
  <c r="F1355" i="1"/>
  <c r="F1808" i="1"/>
  <c r="G1807" i="1"/>
  <c r="G31" i="13"/>
  <c r="G30" i="14"/>
  <c r="F31" i="12"/>
  <c r="F919" i="1"/>
  <c r="G918" i="1"/>
  <c r="G31" i="12"/>
  <c r="H31" i="13"/>
  <c r="H30" i="14"/>
  <c r="F721" i="8"/>
  <c r="G720" i="8"/>
  <c r="S157" i="13"/>
  <c r="O156" i="14"/>
  <c r="V157" i="13"/>
  <c r="R156" i="14"/>
  <c r="Q156" i="14"/>
  <c r="U157" i="13"/>
  <c r="I158" i="12"/>
  <c r="J157" i="14"/>
  <c r="J158" i="13"/>
  <c r="BB157" i="2"/>
  <c r="BH157" i="2"/>
  <c r="AP157" i="2"/>
  <c r="J158" i="12"/>
  <c r="K158" i="13"/>
  <c r="AD157" i="2"/>
  <c r="X157" i="2"/>
  <c r="R157" i="2"/>
  <c r="AJ157" i="2"/>
  <c r="K157" i="14"/>
  <c r="AV157" i="2"/>
  <c r="A159" i="13"/>
  <c r="M158" i="2"/>
  <c r="K158" i="2"/>
  <c r="C158" i="2"/>
  <c r="E158" i="2"/>
  <c r="L158" i="2"/>
  <c r="A159" i="12"/>
  <c r="J158" i="2"/>
  <c r="A158" i="14"/>
  <c r="X157" i="13"/>
  <c r="T156" i="14"/>
  <c r="R157" i="13"/>
  <c r="N156" i="14"/>
  <c r="C157" i="14"/>
  <c r="C158" i="12"/>
  <c r="C158" i="13"/>
  <c r="AE157" i="2"/>
  <c r="O158" i="12"/>
  <c r="L158" i="12"/>
  <c r="M158" i="13"/>
  <c r="Y157" i="2"/>
  <c r="N158" i="12"/>
  <c r="S157" i="2"/>
  <c r="M158" i="12"/>
  <c r="AQ157" i="2"/>
  <c r="P158" i="12"/>
  <c r="AK157" i="2"/>
  <c r="M157" i="14"/>
  <c r="M157" i="12"/>
  <c r="F32" i="10"/>
  <c r="G32" i="10"/>
  <c r="W157" i="13"/>
  <c r="S156" i="14"/>
  <c r="K158" i="12"/>
  <c r="L158" i="13"/>
  <c r="L157" i="14"/>
  <c r="E157" i="14"/>
  <c r="D158" i="12"/>
  <c r="E158" i="13"/>
  <c r="P157" i="12"/>
  <c r="Z32" i="10"/>
  <c r="AA32" i="10"/>
  <c r="O157" i="12"/>
  <c r="T32" i="10"/>
  <c r="U32" i="10"/>
  <c r="P156" i="14"/>
  <c r="T157" i="13"/>
  <c r="G1180" i="1"/>
  <c r="F1181" i="1"/>
  <c r="G919" i="1"/>
  <c r="F920" i="1"/>
  <c r="G1355" i="1"/>
  <c r="F1356" i="1"/>
  <c r="G138" i="1"/>
  <c r="F139" i="1"/>
  <c r="F54" i="3"/>
  <c r="H54" i="3"/>
  <c r="F31" i="2"/>
  <c r="F722" i="8"/>
  <c r="G721" i="8"/>
  <c r="G1808" i="1"/>
  <c r="F1809" i="1"/>
  <c r="F137" i="8"/>
  <c r="G136" i="8"/>
  <c r="J158" i="14"/>
  <c r="J159" i="13"/>
  <c r="I159" i="12"/>
  <c r="K159" i="2"/>
  <c r="E159" i="2"/>
  <c r="M159" i="2"/>
  <c r="A159" i="14"/>
  <c r="C159" i="2"/>
  <c r="A160" i="13"/>
  <c r="J159" i="2"/>
  <c r="L159" i="2"/>
  <c r="A160" i="12"/>
  <c r="R158" i="13"/>
  <c r="N157" i="14"/>
  <c r="D159" i="12"/>
  <c r="E159" i="13"/>
  <c r="E158" i="14"/>
  <c r="L159" i="12"/>
  <c r="M158" i="14"/>
  <c r="M159" i="13"/>
  <c r="W158" i="13"/>
  <c r="S157" i="14"/>
  <c r="W156" i="14"/>
  <c r="L159" i="13"/>
  <c r="L158" i="14"/>
  <c r="K159" i="12"/>
  <c r="R158" i="2"/>
  <c r="BH158" i="2"/>
  <c r="BB158" i="2"/>
  <c r="K158" i="14"/>
  <c r="AD158" i="2"/>
  <c r="AV158" i="2"/>
  <c r="J159" i="12"/>
  <c r="K159" i="13"/>
  <c r="AJ158" i="2"/>
  <c r="X158" i="2"/>
  <c r="AP158" i="2"/>
  <c r="T158" i="13"/>
  <c r="P157" i="14"/>
  <c r="X158" i="13"/>
  <c r="T157" i="14"/>
  <c r="AB157" i="13"/>
  <c r="C158" i="14"/>
  <c r="C159" i="12"/>
  <c r="C159" i="13"/>
  <c r="R157" i="14"/>
  <c r="V158" i="13"/>
  <c r="S158" i="13"/>
  <c r="O157" i="14"/>
  <c r="U158" i="13"/>
  <c r="Q157" i="14"/>
  <c r="F1182" i="1"/>
  <c r="G1181" i="1"/>
  <c r="F723" i="8"/>
  <c r="G722" i="8"/>
  <c r="G54" i="3"/>
  <c r="G31" i="2"/>
  <c r="F1810" i="1"/>
  <c r="G1809" i="1"/>
  <c r="F140" i="1"/>
  <c r="G139" i="1"/>
  <c r="G920" i="1"/>
  <c r="F921" i="1"/>
  <c r="G137" i="8"/>
  <c r="F138" i="8"/>
  <c r="F31" i="14"/>
  <c r="H31" i="2"/>
  <c r="E32" i="12"/>
  <c r="F32" i="13"/>
  <c r="G1356" i="1"/>
  <c r="F1357" i="1"/>
  <c r="C160" i="12"/>
  <c r="C160" i="13"/>
  <c r="C159" i="14"/>
  <c r="AJ159" i="2"/>
  <c r="R159" i="2"/>
  <c r="AP159" i="2"/>
  <c r="K160" i="13"/>
  <c r="AD159" i="2"/>
  <c r="AV159" i="2"/>
  <c r="J160" i="12"/>
  <c r="K159" i="14"/>
  <c r="BH159" i="2"/>
  <c r="BB159" i="2"/>
  <c r="X159" i="2"/>
  <c r="D160" i="12"/>
  <c r="E160" i="13"/>
  <c r="E159" i="14"/>
  <c r="L160" i="12"/>
  <c r="M160" i="13"/>
  <c r="M159" i="14"/>
  <c r="W157" i="14"/>
  <c r="O158" i="14"/>
  <c r="S159" i="13"/>
  <c r="V159" i="13"/>
  <c r="R158" i="14"/>
  <c r="T158" i="14"/>
  <c r="X159" i="13"/>
  <c r="U159" i="13"/>
  <c r="Q158" i="14"/>
  <c r="S158" i="14"/>
  <c r="W159" i="13"/>
  <c r="I160" i="12"/>
  <c r="J160" i="13"/>
  <c r="J159" i="14"/>
  <c r="P158" i="14"/>
  <c r="T159" i="13"/>
  <c r="R159" i="13"/>
  <c r="AB159" i="13"/>
  <c r="N158" i="14"/>
  <c r="W158" i="14"/>
  <c r="L159" i="14"/>
  <c r="L160" i="13"/>
  <c r="K160" i="12"/>
  <c r="A161" i="13"/>
  <c r="A161" i="12"/>
  <c r="L160" i="2"/>
  <c r="A160" i="14"/>
  <c r="M160" i="2"/>
  <c r="J160" i="2"/>
  <c r="K160" i="2"/>
  <c r="E160" i="2"/>
  <c r="C160" i="2"/>
  <c r="AB158" i="13"/>
  <c r="G1182" i="1"/>
  <c r="F1183" i="1"/>
  <c r="G1357" i="1"/>
  <c r="F1358" i="1"/>
  <c r="G140" i="1"/>
  <c r="F141" i="1"/>
  <c r="G138" i="8"/>
  <c r="F139" i="8"/>
  <c r="G32" i="13"/>
  <c r="G31" i="14"/>
  <c r="F32" i="12"/>
  <c r="F1811" i="1"/>
  <c r="G1810" i="1"/>
  <c r="F724" i="8"/>
  <c r="G723" i="8"/>
  <c r="H31" i="14"/>
  <c r="H32" i="13"/>
  <c r="G32" i="12"/>
  <c r="F922" i="1"/>
  <c r="G921" i="1"/>
  <c r="AK160" i="2"/>
  <c r="Y160" i="2"/>
  <c r="N161" i="12"/>
  <c r="AQ160" i="2"/>
  <c r="P161" i="12"/>
  <c r="M161" i="13"/>
  <c r="AE160" i="2"/>
  <c r="O161" i="12"/>
  <c r="AW160" i="2"/>
  <c r="Q161" i="12"/>
  <c r="M160" i="14"/>
  <c r="L161" i="12"/>
  <c r="BC160" i="2"/>
  <c r="R161" i="12"/>
  <c r="S160" i="2"/>
  <c r="M161" i="12"/>
  <c r="BI160" i="2"/>
  <c r="S161" i="12"/>
  <c r="O159" i="14"/>
  <c r="S160" i="13"/>
  <c r="U160" i="13"/>
  <c r="Q159" i="14"/>
  <c r="BB160" i="2"/>
  <c r="W161" i="13"/>
  <c r="K161" i="13"/>
  <c r="K160" i="14"/>
  <c r="J161" i="12"/>
  <c r="AV160" i="2"/>
  <c r="V161" i="13"/>
  <c r="AJ160" i="2"/>
  <c r="R160" i="2"/>
  <c r="AP160" i="2"/>
  <c r="U161" i="13"/>
  <c r="BH160" i="2"/>
  <c r="X161" i="13"/>
  <c r="AD160" i="2"/>
  <c r="X160" i="2"/>
  <c r="S161" i="13"/>
  <c r="W160" i="13"/>
  <c r="S159" i="14"/>
  <c r="R159" i="14"/>
  <c r="V160" i="13"/>
  <c r="N159" i="14"/>
  <c r="R160" i="13"/>
  <c r="J160" i="14"/>
  <c r="I161" i="12"/>
  <c r="J161" i="13"/>
  <c r="E160" i="14"/>
  <c r="D161" i="12"/>
  <c r="E161" i="13"/>
  <c r="C161" i="13"/>
  <c r="C161" i="12"/>
  <c r="C160" i="14"/>
  <c r="M161" i="2"/>
  <c r="A162" i="12"/>
  <c r="K161" i="2"/>
  <c r="A161" i="14"/>
  <c r="J161" i="2"/>
  <c r="A162" i="13"/>
  <c r="L161" i="2"/>
  <c r="E161" i="2"/>
  <c r="C161" i="2"/>
  <c r="L160" i="14"/>
  <c r="K161" i="12"/>
  <c r="L161" i="13"/>
  <c r="T159" i="14"/>
  <c r="X160" i="13"/>
  <c r="T160" i="13"/>
  <c r="P159" i="14"/>
  <c r="F1184" i="1"/>
  <c r="G1183" i="1"/>
  <c r="G724" i="8"/>
  <c r="F725" i="8"/>
  <c r="G139" i="8"/>
  <c r="F140" i="8"/>
  <c r="F1359" i="1"/>
  <c r="G1358" i="1"/>
  <c r="G922" i="1"/>
  <c r="F923" i="1"/>
  <c r="G1811" i="1"/>
  <c r="F1812" i="1"/>
  <c r="G141" i="1"/>
  <c r="F142" i="1"/>
  <c r="F56" i="3"/>
  <c r="H56" i="3"/>
  <c r="F32" i="2"/>
  <c r="K162" i="12"/>
  <c r="L162" i="13"/>
  <c r="L161" i="14"/>
  <c r="AP161" i="2"/>
  <c r="R161" i="2"/>
  <c r="J162" i="12"/>
  <c r="AD161" i="2"/>
  <c r="BB161" i="2"/>
  <c r="AV161" i="2"/>
  <c r="X161" i="2"/>
  <c r="K161" i="14"/>
  <c r="AJ161" i="2"/>
  <c r="K162" i="13"/>
  <c r="BH161" i="2"/>
  <c r="T161" i="13"/>
  <c r="P160" i="14"/>
  <c r="D162" i="12"/>
  <c r="E161" i="14"/>
  <c r="E162" i="13"/>
  <c r="M162" i="2"/>
  <c r="K162" i="2"/>
  <c r="A163" i="13"/>
  <c r="E162" i="2"/>
  <c r="A162" i="14"/>
  <c r="J162" i="2"/>
  <c r="L162" i="2"/>
  <c r="A163" i="12"/>
  <c r="C162" i="2"/>
  <c r="R161" i="13"/>
  <c r="AB161" i="13"/>
  <c r="N160" i="14"/>
  <c r="W160" i="14"/>
  <c r="C162" i="13"/>
  <c r="C161" i="14"/>
  <c r="C162" i="12"/>
  <c r="Y161" i="2"/>
  <c r="N162" i="12"/>
  <c r="M161" i="14"/>
  <c r="BI161" i="2"/>
  <c r="S162" i="12"/>
  <c r="AQ161" i="2"/>
  <c r="P162" i="12"/>
  <c r="S161" i="2"/>
  <c r="M162" i="12"/>
  <c r="AK161" i="2"/>
  <c r="BC161" i="2"/>
  <c r="R162" i="12"/>
  <c r="M162" i="13"/>
  <c r="AW161" i="2"/>
  <c r="Q162" i="12"/>
  <c r="L162" i="12"/>
  <c r="AE161" i="2"/>
  <c r="O162" i="12"/>
  <c r="W159" i="14"/>
  <c r="J162" i="13"/>
  <c r="I162" i="12"/>
  <c r="J161" i="14"/>
  <c r="AB160" i="13"/>
  <c r="G1184" i="1"/>
  <c r="F1185" i="1"/>
  <c r="F33" i="13"/>
  <c r="H32" i="2"/>
  <c r="F32" i="14"/>
  <c r="E33" i="12"/>
  <c r="F1813" i="1"/>
  <c r="G1812" i="1"/>
  <c r="G32" i="2"/>
  <c r="G56" i="3"/>
  <c r="G142" i="1"/>
  <c r="F143" i="1"/>
  <c r="F924" i="1"/>
  <c r="G923" i="1"/>
  <c r="G140" i="8"/>
  <c r="F141" i="8"/>
  <c r="G725" i="8"/>
  <c r="F726" i="8"/>
  <c r="G1359" i="1"/>
  <c r="F1360" i="1"/>
  <c r="AW162" i="2"/>
  <c r="Q163" i="12"/>
  <c r="Y162" i="2"/>
  <c r="N163" i="12"/>
  <c r="AE162" i="2"/>
  <c r="O163" i="12"/>
  <c r="BC162" i="2"/>
  <c r="R163" i="12"/>
  <c r="M162" i="14"/>
  <c r="L163" i="12"/>
  <c r="M163" i="13"/>
  <c r="AQ162" i="2"/>
  <c r="P163" i="12"/>
  <c r="S162" i="2"/>
  <c r="M163" i="12"/>
  <c r="BI162" i="2"/>
  <c r="S163" i="12"/>
  <c r="AK162" i="2"/>
  <c r="V162" i="13"/>
  <c r="R161" i="14"/>
  <c r="R162" i="13"/>
  <c r="N161" i="14"/>
  <c r="O161" i="14"/>
  <c r="P161" i="14"/>
  <c r="Q161" i="14"/>
  <c r="S161" i="14"/>
  <c r="T161" i="14"/>
  <c r="W161" i="14"/>
  <c r="J163" i="13"/>
  <c r="I163" i="12"/>
  <c r="J162" i="14"/>
  <c r="AP162" i="2"/>
  <c r="J163" i="12"/>
  <c r="AJ162" i="2"/>
  <c r="AV162" i="2"/>
  <c r="K162" i="14"/>
  <c r="AD162" i="2"/>
  <c r="BB162" i="2"/>
  <c r="X162" i="2"/>
  <c r="R162" i="2"/>
  <c r="BH162" i="2"/>
  <c r="K163" i="13"/>
  <c r="X162" i="13"/>
  <c r="S162" i="13"/>
  <c r="C163" i="12"/>
  <c r="C162" i="14"/>
  <c r="C163" i="13"/>
  <c r="L163" i="13"/>
  <c r="L162" i="14"/>
  <c r="K163" i="12"/>
  <c r="T162" i="13"/>
  <c r="E163" i="13"/>
  <c r="E162" i="14"/>
  <c r="D163" i="12"/>
  <c r="A164" i="12"/>
  <c r="M163" i="2"/>
  <c r="A164" i="13"/>
  <c r="L163" i="2"/>
  <c r="C163" i="2"/>
  <c r="K163" i="2"/>
  <c r="E163" i="2"/>
  <c r="A163" i="14"/>
  <c r="J163" i="2"/>
  <c r="W162" i="13"/>
  <c r="U162" i="13"/>
  <c r="F1186" i="1"/>
  <c r="G1185" i="1"/>
  <c r="F925" i="1"/>
  <c r="G924" i="1"/>
  <c r="F727" i="8"/>
  <c r="G726" i="8"/>
  <c r="G1813" i="1"/>
  <c r="F1814" i="1"/>
  <c r="G1360" i="1"/>
  <c r="F1361" i="1"/>
  <c r="G141" i="8"/>
  <c r="F142" i="8"/>
  <c r="G143" i="1"/>
  <c r="F144" i="1"/>
  <c r="H32" i="14"/>
  <c r="H33" i="13"/>
  <c r="G33" i="12"/>
  <c r="G33" i="13"/>
  <c r="G32" i="14"/>
  <c r="F33" i="12"/>
  <c r="K164" i="13"/>
  <c r="J164" i="12"/>
  <c r="X163" i="2"/>
  <c r="AV163" i="2"/>
  <c r="AP163" i="2"/>
  <c r="AJ163" i="2"/>
  <c r="BH163" i="2"/>
  <c r="K163" i="14"/>
  <c r="BB163" i="2"/>
  <c r="AD163" i="2"/>
  <c r="R163" i="2"/>
  <c r="N162" i="14"/>
  <c r="R163" i="13"/>
  <c r="S163" i="13"/>
  <c r="T163" i="13"/>
  <c r="U163" i="13"/>
  <c r="V163" i="13"/>
  <c r="W163" i="13"/>
  <c r="X163" i="13"/>
  <c r="AB163" i="13"/>
  <c r="Q162" i="14"/>
  <c r="C164" i="13"/>
  <c r="C164" i="12"/>
  <c r="C163" i="14"/>
  <c r="S162" i="14"/>
  <c r="J163" i="14"/>
  <c r="J164" i="13"/>
  <c r="I164" i="12"/>
  <c r="A164" i="14"/>
  <c r="L164" i="2"/>
  <c r="J164" i="2"/>
  <c r="A165" i="12"/>
  <c r="M164" i="2"/>
  <c r="C164" i="2"/>
  <c r="E164" i="2"/>
  <c r="A165" i="13"/>
  <c r="K164" i="2"/>
  <c r="AE163" i="2"/>
  <c r="O164" i="12"/>
  <c r="M163" i="14"/>
  <c r="L164" i="12"/>
  <c r="AQ163" i="2"/>
  <c r="P164" i="12"/>
  <c r="M164" i="13"/>
  <c r="BI163" i="2"/>
  <c r="S164" i="12"/>
  <c r="BC163" i="2"/>
  <c r="R164" i="12"/>
  <c r="Y163" i="2"/>
  <c r="N164" i="12"/>
  <c r="AW163" i="2"/>
  <c r="Q164" i="12"/>
  <c r="AK163" i="2"/>
  <c r="S163" i="2"/>
  <c r="M164" i="12"/>
  <c r="O162" i="14"/>
  <c r="R162" i="14"/>
  <c r="AB162" i="13"/>
  <c r="E163" i="14"/>
  <c r="D164" i="12"/>
  <c r="E164" i="13"/>
  <c r="L164" i="13"/>
  <c r="L163" i="14"/>
  <c r="K164" i="12"/>
  <c r="T162" i="14"/>
  <c r="P162" i="14"/>
  <c r="G1186" i="1"/>
  <c r="F1187" i="1"/>
  <c r="F728" i="8"/>
  <c r="G727" i="8"/>
  <c r="G925" i="1"/>
  <c r="F926" i="1"/>
  <c r="G144" i="1"/>
  <c r="F145" i="1"/>
  <c r="F33" i="2"/>
  <c r="F58" i="3"/>
  <c r="H58" i="3"/>
  <c r="G1361" i="1"/>
  <c r="F1362" i="1"/>
  <c r="F143" i="8"/>
  <c r="G142" i="8"/>
  <c r="G1814" i="1"/>
  <c r="F1815" i="1"/>
  <c r="M165" i="13"/>
  <c r="AW164" i="2"/>
  <c r="Q165" i="12"/>
  <c r="AK164" i="2"/>
  <c r="S164" i="2"/>
  <c r="M165" i="12"/>
  <c r="BI164" i="2"/>
  <c r="S165" i="12"/>
  <c r="Y164" i="2"/>
  <c r="N165" i="12"/>
  <c r="AQ164" i="2"/>
  <c r="P165" i="12"/>
  <c r="AE164" i="2"/>
  <c r="O165" i="12"/>
  <c r="L165" i="12"/>
  <c r="BC164" i="2"/>
  <c r="R165" i="12"/>
  <c r="M164" i="14"/>
  <c r="C164" i="14"/>
  <c r="C165" i="12"/>
  <c r="C165" i="13"/>
  <c r="J164" i="14"/>
  <c r="J165" i="13"/>
  <c r="I165" i="12"/>
  <c r="T164" i="13"/>
  <c r="P163" i="14"/>
  <c r="BH164" i="2"/>
  <c r="K164" i="14"/>
  <c r="AV164" i="2"/>
  <c r="K165" i="13"/>
  <c r="J165" i="12"/>
  <c r="AD164" i="2"/>
  <c r="T165" i="13"/>
  <c r="X164" i="2"/>
  <c r="R164" i="2"/>
  <c r="BB164" i="2"/>
  <c r="AJ164" i="2"/>
  <c r="AP164" i="2"/>
  <c r="D165" i="12"/>
  <c r="E164" i="14"/>
  <c r="E165" i="13"/>
  <c r="R164" i="13"/>
  <c r="N163" i="14"/>
  <c r="T163" i="14"/>
  <c r="X164" i="13"/>
  <c r="S164" i="13"/>
  <c r="O163" i="14"/>
  <c r="L164" i="14"/>
  <c r="L165" i="13"/>
  <c r="K165" i="12"/>
  <c r="W164" i="13"/>
  <c r="S163" i="14"/>
  <c r="Q163" i="14"/>
  <c r="U164" i="13"/>
  <c r="A166" i="12"/>
  <c r="L165" i="2"/>
  <c r="K165" i="2"/>
  <c r="J165" i="2"/>
  <c r="A165" i="14"/>
  <c r="M165" i="2"/>
  <c r="A166" i="13"/>
  <c r="E165" i="2"/>
  <c r="C165" i="2"/>
  <c r="R163" i="14"/>
  <c r="V164" i="13"/>
  <c r="W162" i="14"/>
  <c r="G1187" i="1"/>
  <c r="F1188" i="1"/>
  <c r="F144" i="8"/>
  <c r="G143" i="8"/>
  <c r="G33" i="2"/>
  <c r="G58" i="3"/>
  <c r="G728" i="8"/>
  <c r="F729" i="8"/>
  <c r="G1815" i="1"/>
  <c r="F1816" i="1"/>
  <c r="F1363" i="1"/>
  <c r="G1362" i="1"/>
  <c r="G145" i="1"/>
  <c r="F146" i="1"/>
  <c r="F60" i="3"/>
  <c r="H60" i="3"/>
  <c r="F34" i="2"/>
  <c r="H33" i="2"/>
  <c r="E34" i="12"/>
  <c r="F34" i="13"/>
  <c r="F33" i="14"/>
  <c r="G926" i="1"/>
  <c r="F927" i="1"/>
  <c r="L166" i="12"/>
  <c r="M166" i="13"/>
  <c r="M165" i="14"/>
  <c r="A167" i="12"/>
  <c r="C166" i="2"/>
  <c r="A167" i="13"/>
  <c r="J166" i="2"/>
  <c r="A166" i="14"/>
  <c r="L166" i="2"/>
  <c r="E166" i="2"/>
  <c r="M166" i="2"/>
  <c r="K166" i="2"/>
  <c r="AV165" i="2"/>
  <c r="AP165" i="2"/>
  <c r="AJ165" i="2"/>
  <c r="K166" i="13"/>
  <c r="BB165" i="2"/>
  <c r="BH165" i="2"/>
  <c r="R165" i="2"/>
  <c r="AD165" i="2"/>
  <c r="K165" i="14"/>
  <c r="J166" i="12"/>
  <c r="X165" i="2"/>
  <c r="Q164" i="14"/>
  <c r="U165" i="13"/>
  <c r="O164" i="14"/>
  <c r="S165" i="13"/>
  <c r="R164" i="14"/>
  <c r="V165" i="13"/>
  <c r="AB164" i="13"/>
  <c r="D166" i="12"/>
  <c r="E166" i="13"/>
  <c r="E165" i="14"/>
  <c r="I166" i="12"/>
  <c r="J166" i="13"/>
  <c r="J165" i="14"/>
  <c r="R165" i="13"/>
  <c r="N164" i="14"/>
  <c r="W163" i="14"/>
  <c r="C165" i="14"/>
  <c r="C166" i="12"/>
  <c r="C166" i="13"/>
  <c r="L165" i="14"/>
  <c r="K166" i="12"/>
  <c r="L166" i="13"/>
  <c r="S164" i="14"/>
  <c r="W165" i="13"/>
  <c r="T164" i="14"/>
  <c r="X165" i="13"/>
  <c r="F1189" i="1"/>
  <c r="G1188" i="1"/>
  <c r="G34" i="12"/>
  <c r="H34" i="13"/>
  <c r="H33" i="14"/>
  <c r="G34" i="2"/>
  <c r="G60" i="3"/>
  <c r="G33" i="14"/>
  <c r="G34" i="13"/>
  <c r="F34" i="12"/>
  <c r="F928" i="1"/>
  <c r="G927" i="1"/>
  <c r="F147" i="1"/>
  <c r="G146" i="1"/>
  <c r="F62" i="3"/>
  <c r="H62" i="3"/>
  <c r="F35" i="2"/>
  <c r="F1817" i="1"/>
  <c r="G1816" i="1"/>
  <c r="G1363" i="1"/>
  <c r="F1364" i="1"/>
  <c r="F145" i="8"/>
  <c r="G144" i="8"/>
  <c r="F34" i="14"/>
  <c r="H34" i="2"/>
  <c r="E35" i="12"/>
  <c r="F35" i="13"/>
  <c r="F730" i="8"/>
  <c r="G729" i="8"/>
  <c r="L167" i="13"/>
  <c r="K167" i="12"/>
  <c r="L166" i="14"/>
  <c r="C167" i="13"/>
  <c r="C166" i="14"/>
  <c r="C167" i="12"/>
  <c r="I167" i="12"/>
  <c r="J167" i="13"/>
  <c r="J166" i="14"/>
  <c r="T166" i="13"/>
  <c r="P165" i="14"/>
  <c r="BB166" i="2"/>
  <c r="J167" i="12"/>
  <c r="K167" i="13"/>
  <c r="X166" i="2"/>
  <c r="R166" i="2"/>
  <c r="AP166" i="2"/>
  <c r="AJ166" i="2"/>
  <c r="BH166" i="2"/>
  <c r="K166" i="14"/>
  <c r="AV166" i="2"/>
  <c r="AD166" i="2"/>
  <c r="W166" i="13"/>
  <c r="S165" i="14"/>
  <c r="V166" i="13"/>
  <c r="R165" i="14"/>
  <c r="D167" i="12"/>
  <c r="E166" i="14"/>
  <c r="E167" i="13"/>
  <c r="AB165" i="13"/>
  <c r="X166" i="13"/>
  <c r="T165" i="14"/>
  <c r="Q165" i="14"/>
  <c r="U166" i="13"/>
  <c r="M167" i="2"/>
  <c r="K167" i="2"/>
  <c r="A168" i="12"/>
  <c r="L167" i="2"/>
  <c r="A167" i="14"/>
  <c r="C167" i="2"/>
  <c r="A168" i="13"/>
  <c r="E167" i="2"/>
  <c r="J167" i="2"/>
  <c r="S166" i="13"/>
  <c r="O165" i="14"/>
  <c r="R166" i="13"/>
  <c r="AB166" i="13"/>
  <c r="N165" i="14"/>
  <c r="W165" i="14"/>
  <c r="BI166" i="2"/>
  <c r="S167" i="12"/>
  <c r="BC166" i="2"/>
  <c r="Y166" i="2"/>
  <c r="N167" i="12"/>
  <c r="M167" i="13"/>
  <c r="AK166" i="2"/>
  <c r="AQ166" i="2"/>
  <c r="S166" i="2"/>
  <c r="AE166" i="2"/>
  <c r="M166" i="14"/>
  <c r="L167" i="12"/>
  <c r="AW166" i="2"/>
  <c r="W164" i="14"/>
  <c r="F1190" i="1"/>
  <c r="G1189" i="1"/>
  <c r="E36" i="12"/>
  <c r="F35" i="14"/>
  <c r="H35" i="2"/>
  <c r="F36" i="13"/>
  <c r="F146" i="8"/>
  <c r="G145" i="8"/>
  <c r="G1817" i="1"/>
  <c r="F1818" i="1"/>
  <c r="F148" i="1"/>
  <c r="G147" i="1"/>
  <c r="F64" i="3"/>
  <c r="H64" i="3"/>
  <c r="F36" i="2"/>
  <c r="G62" i="3"/>
  <c r="G35" i="2"/>
  <c r="G730" i="8"/>
  <c r="F731" i="8"/>
  <c r="G928" i="1"/>
  <c r="F929" i="1"/>
  <c r="H35" i="13"/>
  <c r="H34" i="14"/>
  <c r="G35" i="12"/>
  <c r="F1365" i="1"/>
  <c r="G1364" i="1"/>
  <c r="G35" i="13"/>
  <c r="G34" i="14"/>
  <c r="F35" i="12"/>
  <c r="Q167" i="12"/>
  <c r="O167" i="12"/>
  <c r="C167" i="14"/>
  <c r="C168" i="12"/>
  <c r="C168" i="13"/>
  <c r="K167" i="14"/>
  <c r="BB167" i="2"/>
  <c r="W168" i="13"/>
  <c r="K168" i="13"/>
  <c r="AP167" i="2"/>
  <c r="U168" i="13"/>
  <c r="AJ167" i="2"/>
  <c r="R167" i="2"/>
  <c r="X167" i="2"/>
  <c r="AV167" i="2"/>
  <c r="V168" i="13"/>
  <c r="J168" i="12"/>
  <c r="BH167" i="2"/>
  <c r="X168" i="13"/>
  <c r="AD167" i="2"/>
  <c r="R166" i="14"/>
  <c r="V167" i="13"/>
  <c r="Q166" i="14"/>
  <c r="U167" i="13"/>
  <c r="P167" i="12"/>
  <c r="R167" i="12"/>
  <c r="P166" i="14"/>
  <c r="T167" i="13"/>
  <c r="M167" i="12"/>
  <c r="E167" i="14"/>
  <c r="E168" i="13"/>
  <c r="D168" i="12"/>
  <c r="K168" i="12"/>
  <c r="L168" i="13"/>
  <c r="L167" i="14"/>
  <c r="A169" i="12"/>
  <c r="J168" i="2"/>
  <c r="K168" i="2"/>
  <c r="M168" i="2"/>
  <c r="A168" i="14"/>
  <c r="L168" i="2"/>
  <c r="E168" i="2"/>
  <c r="A169" i="13"/>
  <c r="C168" i="2"/>
  <c r="T166" i="14"/>
  <c r="X167" i="13"/>
  <c r="S167" i="13"/>
  <c r="O166" i="14"/>
  <c r="I168" i="12"/>
  <c r="J167" i="14"/>
  <c r="J168" i="13"/>
  <c r="S167" i="2"/>
  <c r="M168" i="12"/>
  <c r="AE167" i="2"/>
  <c r="O168" i="12"/>
  <c r="BC167" i="2"/>
  <c r="R168" i="12"/>
  <c r="AK167" i="2"/>
  <c r="L168" i="12"/>
  <c r="AQ167" i="2"/>
  <c r="P168" i="12"/>
  <c r="BI167" i="2"/>
  <c r="S168" i="12"/>
  <c r="AW167" i="2"/>
  <c r="Q168" i="12"/>
  <c r="M168" i="13"/>
  <c r="M167" i="14"/>
  <c r="Y167" i="2"/>
  <c r="N168" i="12"/>
  <c r="N166" i="14"/>
  <c r="R167" i="13"/>
  <c r="W167" i="13"/>
  <c r="AB167" i="13"/>
  <c r="S166" i="14"/>
  <c r="G1190" i="1"/>
  <c r="F1191" i="1"/>
  <c r="G148" i="1"/>
  <c r="F149" i="1"/>
  <c r="F37" i="2"/>
  <c r="F66" i="3"/>
  <c r="H66" i="3"/>
  <c r="F147" i="8"/>
  <c r="G146" i="8"/>
  <c r="F732" i="8"/>
  <c r="G731" i="8"/>
  <c r="G35" i="14"/>
  <c r="G36" i="13"/>
  <c r="F36" i="12"/>
  <c r="G64" i="3"/>
  <c r="G36" i="2"/>
  <c r="H35" i="14"/>
  <c r="H36" i="13"/>
  <c r="G36" i="12"/>
  <c r="G1365" i="1"/>
  <c r="F1366" i="1"/>
  <c r="F930" i="1"/>
  <c r="G929" i="1"/>
  <c r="E37" i="12"/>
  <c r="F36" i="14"/>
  <c r="H36" i="2"/>
  <c r="F37" i="13"/>
  <c r="F1819" i="1"/>
  <c r="G1818" i="1"/>
  <c r="AW168" i="2"/>
  <c r="M169" i="13"/>
  <c r="L169" i="12"/>
  <c r="M168" i="14"/>
  <c r="BC168" i="2"/>
  <c r="S168" i="2"/>
  <c r="M169" i="12"/>
  <c r="BI168" i="2"/>
  <c r="S169" i="12"/>
  <c r="AK168" i="2"/>
  <c r="Y168" i="2"/>
  <c r="N169" i="12"/>
  <c r="AE168" i="2"/>
  <c r="O169" i="12"/>
  <c r="AQ168" i="2"/>
  <c r="P169" i="12"/>
  <c r="R168" i="13"/>
  <c r="N167" i="14"/>
  <c r="W166" i="14"/>
  <c r="J169" i="13"/>
  <c r="J168" i="14"/>
  <c r="I169" i="12"/>
  <c r="P167" i="14"/>
  <c r="T168" i="13"/>
  <c r="O167" i="14"/>
  <c r="S168" i="13"/>
  <c r="L168" i="14"/>
  <c r="K169" i="12"/>
  <c r="L169" i="13"/>
  <c r="A170" i="12"/>
  <c r="K169" i="2"/>
  <c r="A169" i="14"/>
  <c r="E169" i="2"/>
  <c r="A170" i="13"/>
  <c r="M169" i="2"/>
  <c r="J169" i="2"/>
  <c r="C169" i="2"/>
  <c r="L169" i="2"/>
  <c r="C169" i="12"/>
  <c r="C169" i="13"/>
  <c r="C168" i="14"/>
  <c r="D169" i="12"/>
  <c r="E168" i="14"/>
  <c r="E169" i="13"/>
  <c r="AJ168" i="2"/>
  <c r="AP168" i="2"/>
  <c r="U169" i="13"/>
  <c r="AV168" i="2"/>
  <c r="V169" i="13"/>
  <c r="BB168" i="2"/>
  <c r="W169" i="13"/>
  <c r="K169" i="13"/>
  <c r="R168" i="2"/>
  <c r="X168" i="2"/>
  <c r="BH168" i="2"/>
  <c r="X169" i="13"/>
  <c r="K168" i="14"/>
  <c r="J169" i="12"/>
  <c r="AD168" i="2"/>
  <c r="G1191" i="1"/>
  <c r="F1192" i="1"/>
  <c r="H36" i="14"/>
  <c r="H37" i="13"/>
  <c r="G37" i="12"/>
  <c r="F37" i="12"/>
  <c r="G36" i="14"/>
  <c r="G37" i="13"/>
  <c r="F148" i="8"/>
  <c r="G147" i="8"/>
  <c r="G66" i="3"/>
  <c r="G37" i="2"/>
  <c r="G1366" i="1"/>
  <c r="F1367" i="1"/>
  <c r="F151" i="1"/>
  <c r="G149" i="1"/>
  <c r="G1819" i="1"/>
  <c r="F1820" i="1"/>
  <c r="G1820" i="1"/>
  <c r="F931" i="1"/>
  <c r="G930" i="1"/>
  <c r="F733" i="8"/>
  <c r="G732" i="8"/>
  <c r="F37" i="14"/>
  <c r="F38" i="13"/>
  <c r="E38" i="12"/>
  <c r="H37" i="2"/>
  <c r="C170" i="13"/>
  <c r="C170" i="12"/>
  <c r="C169" i="14"/>
  <c r="R169" i="12"/>
  <c r="Q169" i="12"/>
  <c r="W167" i="14"/>
  <c r="M169" i="14"/>
  <c r="M170" i="13"/>
  <c r="BI169" i="2"/>
  <c r="S170" i="12"/>
  <c r="AK169" i="2"/>
  <c r="AQ169" i="2"/>
  <c r="AW169" i="2"/>
  <c r="Q170" i="12"/>
  <c r="BC169" i="2"/>
  <c r="R170" i="12"/>
  <c r="L170" i="12"/>
  <c r="AE169" i="2"/>
  <c r="Y169" i="2"/>
  <c r="N170" i="12"/>
  <c r="S169" i="2"/>
  <c r="M170" i="12"/>
  <c r="R169" i="13"/>
  <c r="N168" i="14"/>
  <c r="J169" i="14"/>
  <c r="J170" i="13"/>
  <c r="I170" i="12"/>
  <c r="L170" i="13"/>
  <c r="K170" i="12"/>
  <c r="L169" i="14"/>
  <c r="AD169" i="2"/>
  <c r="J170" i="12"/>
  <c r="AJ169" i="2"/>
  <c r="X169" i="2"/>
  <c r="K169" i="14"/>
  <c r="BB169" i="2"/>
  <c r="W170" i="13"/>
  <c r="BH169" i="2"/>
  <c r="X170" i="13"/>
  <c r="AV169" i="2"/>
  <c r="V170" i="13"/>
  <c r="R169" i="2"/>
  <c r="AP169" i="2"/>
  <c r="U170" i="13"/>
  <c r="K170" i="13"/>
  <c r="T169" i="13"/>
  <c r="P168" i="14"/>
  <c r="O168" i="14"/>
  <c r="S169" i="13"/>
  <c r="A170" i="14"/>
  <c r="E170" i="2"/>
  <c r="L170" i="2"/>
  <c r="M170" i="2"/>
  <c r="K170" i="2"/>
  <c r="J170" i="2"/>
  <c r="A171" i="12"/>
  <c r="A171" i="13"/>
  <c r="C170" i="2"/>
  <c r="E170" i="13"/>
  <c r="D170" i="12"/>
  <c r="E169" i="14"/>
  <c r="F20" i="10"/>
  <c r="G20" i="10"/>
  <c r="AB168" i="13"/>
  <c r="F1193" i="1"/>
  <c r="G1192" i="1"/>
  <c r="F734" i="8"/>
  <c r="G733" i="8"/>
  <c r="F38" i="12"/>
  <c r="G38" i="13"/>
  <c r="G37" i="14"/>
  <c r="H37" i="14"/>
  <c r="H38" i="13"/>
  <c r="G38" i="12"/>
  <c r="F1368" i="1"/>
  <c r="G1367" i="1"/>
  <c r="G931" i="1"/>
  <c r="F932" i="1"/>
  <c r="F152" i="1"/>
  <c r="G151" i="1"/>
  <c r="F38" i="2"/>
  <c r="F68" i="3"/>
  <c r="H68" i="3"/>
  <c r="G148" i="8"/>
  <c r="F149" i="8"/>
  <c r="J171" i="13"/>
  <c r="I171" i="12"/>
  <c r="J170" i="14"/>
  <c r="K171" i="12"/>
  <c r="L170" i="14"/>
  <c r="L171" i="13"/>
  <c r="O170" i="12"/>
  <c r="T20" i="10"/>
  <c r="U20" i="10"/>
  <c r="P170" i="12"/>
  <c r="Z20" i="10"/>
  <c r="AA20" i="10"/>
  <c r="W168" i="14"/>
  <c r="AL20" i="10"/>
  <c r="AM20" i="10"/>
  <c r="A172" i="12"/>
  <c r="K171" i="2"/>
  <c r="E171" i="2"/>
  <c r="M171" i="2"/>
  <c r="A171" i="14"/>
  <c r="L171" i="2"/>
  <c r="A172" i="13"/>
  <c r="J171" i="2"/>
  <c r="C171" i="2"/>
  <c r="L171" i="12"/>
  <c r="BC170" i="2"/>
  <c r="R171" i="12"/>
  <c r="BI170" i="2"/>
  <c r="S171" i="12"/>
  <c r="Y170" i="2"/>
  <c r="N171" i="12"/>
  <c r="S170" i="2"/>
  <c r="M171" i="12"/>
  <c r="AK170" i="2"/>
  <c r="AE170" i="2"/>
  <c r="O171" i="12"/>
  <c r="M170" i="14"/>
  <c r="AW170" i="2"/>
  <c r="Q171" i="12"/>
  <c r="M171" i="13"/>
  <c r="AQ170" i="2"/>
  <c r="P171" i="12"/>
  <c r="O169" i="14"/>
  <c r="S170" i="13"/>
  <c r="AF20" i="10"/>
  <c r="AG20" i="10"/>
  <c r="C170" i="14"/>
  <c r="C171" i="13"/>
  <c r="C171" i="12"/>
  <c r="R170" i="2"/>
  <c r="J171" i="12"/>
  <c r="X170" i="2"/>
  <c r="BB170" i="2"/>
  <c r="W171" i="13"/>
  <c r="AJ170" i="2"/>
  <c r="AD170" i="2"/>
  <c r="AP170" i="2"/>
  <c r="U171" i="13"/>
  <c r="K171" i="13"/>
  <c r="K170" i="14"/>
  <c r="BH170" i="2"/>
  <c r="X171" i="13"/>
  <c r="AV170" i="2"/>
  <c r="V171" i="13"/>
  <c r="D171" i="12"/>
  <c r="E170" i="14"/>
  <c r="E171" i="13"/>
  <c r="N169" i="14"/>
  <c r="R170" i="13"/>
  <c r="T170" i="13"/>
  <c r="AB170" i="13"/>
  <c r="P169" i="14"/>
  <c r="AB169" i="13"/>
  <c r="F1194" i="1"/>
  <c r="G1193" i="1"/>
  <c r="F38" i="14"/>
  <c r="H38" i="2"/>
  <c r="E39" i="12"/>
  <c r="F39" i="13"/>
  <c r="F150" i="8"/>
  <c r="G149" i="8"/>
  <c r="G152" i="1"/>
  <c r="F153" i="1"/>
  <c r="F70" i="3"/>
  <c r="H70" i="3"/>
  <c r="F39" i="2"/>
  <c r="F1369" i="1"/>
  <c r="G1368" i="1"/>
  <c r="G734" i="8"/>
  <c r="F735" i="8"/>
  <c r="G38" i="2"/>
  <c r="G68" i="3"/>
  <c r="G932" i="1"/>
  <c r="F933" i="1"/>
  <c r="T171" i="13"/>
  <c r="P170" i="14"/>
  <c r="J171" i="14"/>
  <c r="J172" i="13"/>
  <c r="I172" i="12"/>
  <c r="M172" i="13"/>
  <c r="M171" i="14"/>
  <c r="L172" i="12"/>
  <c r="C172" i="12"/>
  <c r="C172" i="13"/>
  <c r="C171" i="14"/>
  <c r="L171" i="14"/>
  <c r="K172" i="12"/>
  <c r="L172" i="13"/>
  <c r="A173" i="13"/>
  <c r="E172" i="2"/>
  <c r="M172" i="2"/>
  <c r="C172" i="2"/>
  <c r="J172" i="2"/>
  <c r="A172" i="14"/>
  <c r="K172" i="2"/>
  <c r="A173" i="12"/>
  <c r="L172" i="2"/>
  <c r="O170" i="14"/>
  <c r="S171" i="13"/>
  <c r="K171" i="14"/>
  <c r="AP171" i="2"/>
  <c r="U172" i="13"/>
  <c r="AJ171" i="2"/>
  <c r="AV171" i="2"/>
  <c r="V172" i="13"/>
  <c r="AD171" i="2"/>
  <c r="T172" i="13"/>
  <c r="BH171" i="2"/>
  <c r="X172" i="13"/>
  <c r="J172" i="12"/>
  <c r="BB171" i="2"/>
  <c r="W172" i="13"/>
  <c r="K172" i="13"/>
  <c r="X171" i="2"/>
  <c r="S172" i="13"/>
  <c r="R171" i="2"/>
  <c r="R172" i="13"/>
  <c r="N170" i="14"/>
  <c r="W170" i="14"/>
  <c r="R171" i="13"/>
  <c r="E172" i="13"/>
  <c r="E171" i="14"/>
  <c r="D172" i="12"/>
  <c r="W169" i="14"/>
  <c r="F1195" i="1"/>
  <c r="G1194" i="1"/>
  <c r="G39" i="2"/>
  <c r="G70" i="3"/>
  <c r="F151" i="8"/>
  <c r="G150" i="8"/>
  <c r="G153" i="1"/>
  <c r="F154" i="1"/>
  <c r="F40" i="2"/>
  <c r="F72" i="3"/>
  <c r="H72" i="3"/>
  <c r="H39" i="13"/>
  <c r="H38" i="14"/>
  <c r="G39" i="12"/>
  <c r="G38" i="14"/>
  <c r="G39" i="13"/>
  <c r="F39" i="12"/>
  <c r="G1369" i="1"/>
  <c r="F1370" i="1"/>
  <c r="F934" i="1"/>
  <c r="G933" i="1"/>
  <c r="G735" i="8"/>
  <c r="F736" i="8"/>
  <c r="F40" i="13"/>
  <c r="E40" i="12"/>
  <c r="H39" i="2"/>
  <c r="F39" i="14"/>
  <c r="M173" i="13"/>
  <c r="L173" i="12"/>
  <c r="M172" i="14"/>
  <c r="AB172" i="13"/>
  <c r="R172" i="2"/>
  <c r="R173" i="13"/>
  <c r="K173" i="13"/>
  <c r="BH172" i="2"/>
  <c r="X173" i="13"/>
  <c r="AD172" i="2"/>
  <c r="T173" i="13"/>
  <c r="AP172" i="2"/>
  <c r="U173" i="13"/>
  <c r="K172" i="14"/>
  <c r="J173" i="12"/>
  <c r="AJ172" i="2"/>
  <c r="X172" i="2"/>
  <c r="S173" i="13"/>
  <c r="BB172" i="2"/>
  <c r="W173" i="13"/>
  <c r="AV172" i="2"/>
  <c r="V173" i="13"/>
  <c r="A173" i="14"/>
  <c r="M173" i="2"/>
  <c r="A174" i="13"/>
  <c r="E173" i="2"/>
  <c r="J173" i="2"/>
  <c r="A174" i="12"/>
  <c r="L173" i="2"/>
  <c r="K173" i="2"/>
  <c r="C173" i="2"/>
  <c r="C173" i="13"/>
  <c r="C173" i="12"/>
  <c r="C172" i="14"/>
  <c r="AB171" i="13"/>
  <c r="K173" i="12"/>
  <c r="L172" i="14"/>
  <c r="L173" i="13"/>
  <c r="J173" i="13"/>
  <c r="J172" i="14"/>
  <c r="I173" i="12"/>
  <c r="D173" i="12"/>
  <c r="E172" i="14"/>
  <c r="E173" i="13"/>
  <c r="G1195" i="1"/>
  <c r="F1196" i="1"/>
  <c r="F935" i="1"/>
  <c r="G934" i="1"/>
  <c r="F155" i="1"/>
  <c r="G154" i="1"/>
  <c r="G40" i="2"/>
  <c r="G72" i="3"/>
  <c r="G40" i="12"/>
  <c r="H39" i="14"/>
  <c r="H40" i="13"/>
  <c r="F41" i="13"/>
  <c r="F40" i="14"/>
  <c r="E41" i="12"/>
  <c r="H40" i="2"/>
  <c r="F152" i="8"/>
  <c r="G151" i="8"/>
  <c r="F40" i="12"/>
  <c r="G40" i="13"/>
  <c r="G39" i="14"/>
  <c r="F737" i="8"/>
  <c r="G736" i="8"/>
  <c r="F1371" i="1"/>
  <c r="G1370" i="1"/>
  <c r="K174" i="12"/>
  <c r="L173" i="14"/>
  <c r="L174" i="13"/>
  <c r="M173" i="14"/>
  <c r="M174" i="13"/>
  <c r="L174" i="12"/>
  <c r="AB173" i="13"/>
  <c r="E173" i="14"/>
  <c r="E174" i="13"/>
  <c r="D174" i="12"/>
  <c r="C174" i="13"/>
  <c r="C174" i="12"/>
  <c r="C173" i="14"/>
  <c r="M174" i="2"/>
  <c r="C174" i="2"/>
  <c r="A175" i="13"/>
  <c r="E174" i="2"/>
  <c r="L174" i="2"/>
  <c r="A174" i="14"/>
  <c r="K174" i="2"/>
  <c r="A175" i="12"/>
  <c r="J174" i="2"/>
  <c r="K174" i="13"/>
  <c r="AP173" i="2"/>
  <c r="U174" i="13"/>
  <c r="R173" i="2"/>
  <c r="R174" i="13"/>
  <c r="BB173" i="2"/>
  <c r="W174" i="13"/>
  <c r="K173" i="14"/>
  <c r="J174" i="12"/>
  <c r="AJ173" i="2"/>
  <c r="AD173" i="2"/>
  <c r="T174" i="13"/>
  <c r="X173" i="2"/>
  <c r="S174" i="13"/>
  <c r="AV173" i="2"/>
  <c r="V174" i="13"/>
  <c r="BH173" i="2"/>
  <c r="X174" i="13"/>
  <c r="J174" i="13"/>
  <c r="I174" i="12"/>
  <c r="J173" i="14"/>
  <c r="G1196" i="1"/>
  <c r="F1197" i="1"/>
  <c r="F1372" i="1"/>
  <c r="G1371" i="1"/>
  <c r="G41" i="12"/>
  <c r="H40" i="14"/>
  <c r="H41" i="13"/>
  <c r="G152" i="8"/>
  <c r="F153" i="8"/>
  <c r="G737" i="8"/>
  <c r="F738" i="8"/>
  <c r="G155" i="1"/>
  <c r="F156" i="1"/>
  <c r="F74" i="3"/>
  <c r="H74" i="3"/>
  <c r="F41" i="2"/>
  <c r="F41" i="12"/>
  <c r="G41" i="13"/>
  <c r="G40" i="14"/>
  <c r="G935" i="1"/>
  <c r="F936" i="1"/>
  <c r="AJ174" i="2"/>
  <c r="AD174" i="2"/>
  <c r="X174" i="2"/>
  <c r="K174" i="14"/>
  <c r="BH174" i="2"/>
  <c r="R174" i="2"/>
  <c r="AP174" i="2"/>
  <c r="AV174" i="2"/>
  <c r="J175" i="12"/>
  <c r="K175" i="13"/>
  <c r="BB174" i="2"/>
  <c r="E175" i="13"/>
  <c r="D175" i="12"/>
  <c r="E174" i="14"/>
  <c r="A176" i="12"/>
  <c r="K175" i="2"/>
  <c r="A176" i="13"/>
  <c r="C175" i="2"/>
  <c r="E175" i="2"/>
  <c r="A175" i="14"/>
  <c r="L175" i="2"/>
  <c r="J175" i="2"/>
  <c r="AB174" i="13"/>
  <c r="L174" i="14"/>
  <c r="K175" i="12"/>
  <c r="L175" i="13"/>
  <c r="M174" i="14"/>
  <c r="AW174" i="2"/>
  <c r="Q175" i="12"/>
  <c r="AK174" i="2"/>
  <c r="BC174" i="2"/>
  <c r="R175" i="12"/>
  <c r="BI174" i="2"/>
  <c r="S175" i="12"/>
  <c r="S174" i="2"/>
  <c r="M175" i="12"/>
  <c r="M175" i="13"/>
  <c r="AE174" i="2"/>
  <c r="O175" i="12"/>
  <c r="Y174" i="2"/>
  <c r="N175" i="12"/>
  <c r="L175" i="12"/>
  <c r="AQ174" i="2"/>
  <c r="P175" i="12"/>
  <c r="J175" i="13"/>
  <c r="I175" i="12"/>
  <c r="J174" i="14"/>
  <c r="C175" i="12"/>
  <c r="C175" i="13"/>
  <c r="C174" i="14"/>
  <c r="F1198" i="1"/>
  <c r="G1197" i="1"/>
  <c r="H41" i="2"/>
  <c r="F42" i="13"/>
  <c r="F41" i="14"/>
  <c r="E42" i="12"/>
  <c r="G738" i="8"/>
  <c r="F739" i="8"/>
  <c r="F1373" i="1"/>
  <c r="G1372" i="1"/>
  <c r="G41" i="2"/>
  <c r="G74" i="3"/>
  <c r="G156" i="1"/>
  <c r="F157" i="1"/>
  <c r="F42" i="2"/>
  <c r="F76" i="3"/>
  <c r="H76" i="3"/>
  <c r="G153" i="8"/>
  <c r="F154" i="8"/>
  <c r="G936" i="1"/>
  <c r="F937" i="1"/>
  <c r="M176" i="13"/>
  <c r="L176" i="12"/>
  <c r="M175" i="14"/>
  <c r="C175" i="14"/>
  <c r="C176" i="13"/>
  <c r="C176" i="12"/>
  <c r="N174" i="14"/>
  <c r="R175" i="13"/>
  <c r="P174" i="14"/>
  <c r="T175" i="13"/>
  <c r="T174" i="14"/>
  <c r="X175" i="13"/>
  <c r="L176" i="13"/>
  <c r="L175" i="14"/>
  <c r="K176" i="12"/>
  <c r="A176" i="14"/>
  <c r="E176" i="2"/>
  <c r="M176" i="2"/>
  <c r="L176" i="2"/>
  <c r="C176" i="2"/>
  <c r="A177" i="13"/>
  <c r="K176" i="2"/>
  <c r="A177" i="12"/>
  <c r="J176" i="2"/>
  <c r="W175" i="13"/>
  <c r="S174" i="14"/>
  <c r="U175" i="13"/>
  <c r="Q174" i="14"/>
  <c r="O174" i="14"/>
  <c r="S175" i="13"/>
  <c r="J176" i="13"/>
  <c r="J175" i="14"/>
  <c r="I176" i="12"/>
  <c r="E176" i="13"/>
  <c r="D176" i="12"/>
  <c r="E175" i="14"/>
  <c r="BB175" i="2"/>
  <c r="W176" i="13"/>
  <c r="R175" i="2"/>
  <c r="R176" i="13"/>
  <c r="K176" i="13"/>
  <c r="K175" i="14"/>
  <c r="AD175" i="2"/>
  <c r="T176" i="13"/>
  <c r="X175" i="2"/>
  <c r="S176" i="13"/>
  <c r="AJ175" i="2"/>
  <c r="J176" i="12"/>
  <c r="AV175" i="2"/>
  <c r="V176" i="13"/>
  <c r="BH175" i="2"/>
  <c r="X176" i="13"/>
  <c r="AP175" i="2"/>
  <c r="U176" i="13"/>
  <c r="R174" i="14"/>
  <c r="V175" i="13"/>
  <c r="F1199" i="1"/>
  <c r="G1198" i="1"/>
  <c r="F938" i="1"/>
  <c r="G937" i="1"/>
  <c r="G42" i="2"/>
  <c r="G76" i="3"/>
  <c r="G41" i="14"/>
  <c r="G42" i="13"/>
  <c r="F42" i="12"/>
  <c r="H42" i="13"/>
  <c r="H41" i="14"/>
  <c r="G42" i="12"/>
  <c r="F155" i="8"/>
  <c r="G154" i="8"/>
  <c r="G157" i="1"/>
  <c r="F158" i="1"/>
  <c r="F740" i="8"/>
  <c r="G739" i="8"/>
  <c r="F42" i="14"/>
  <c r="H42" i="2"/>
  <c r="E43" i="12"/>
  <c r="F43" i="13"/>
  <c r="F1374" i="1"/>
  <c r="G1373" i="1"/>
  <c r="E176" i="14"/>
  <c r="E177" i="13"/>
  <c r="D177" i="12"/>
  <c r="AE176" i="2"/>
  <c r="O177" i="12"/>
  <c r="BC176" i="2"/>
  <c r="R177" i="12"/>
  <c r="AW176" i="2"/>
  <c r="Q177" i="12"/>
  <c r="AK176" i="2"/>
  <c r="Y176" i="2"/>
  <c r="N177" i="12"/>
  <c r="M176" i="14"/>
  <c r="M177" i="13"/>
  <c r="S176" i="2"/>
  <c r="M177" i="12"/>
  <c r="AQ176" i="2"/>
  <c r="P177" i="12"/>
  <c r="BI176" i="2"/>
  <c r="S177" i="12"/>
  <c r="L177" i="12"/>
  <c r="J177" i="13"/>
  <c r="J176" i="14"/>
  <c r="I177" i="12"/>
  <c r="X176" i="2"/>
  <c r="AJ176" i="2"/>
  <c r="J177" i="12"/>
  <c r="BH176" i="2"/>
  <c r="AV176" i="2"/>
  <c r="V177" i="13"/>
  <c r="K176" i="14"/>
  <c r="AP176" i="2"/>
  <c r="U177" i="13"/>
  <c r="BB176" i="2"/>
  <c r="W177" i="13"/>
  <c r="K177" i="13"/>
  <c r="AD176" i="2"/>
  <c r="T177" i="13"/>
  <c r="R176" i="2"/>
  <c r="A178" i="12"/>
  <c r="J177" i="2"/>
  <c r="A178" i="13"/>
  <c r="E177" i="2"/>
  <c r="C177" i="2"/>
  <c r="M177" i="2"/>
  <c r="K177" i="2"/>
  <c r="A177" i="14"/>
  <c r="L177" i="2"/>
  <c r="AB176" i="13"/>
  <c r="W174" i="14"/>
  <c r="C177" i="13"/>
  <c r="C176" i="14"/>
  <c r="C177" i="12"/>
  <c r="L176" i="14"/>
  <c r="L177" i="13"/>
  <c r="K177" i="12"/>
  <c r="AB175" i="13"/>
  <c r="G1199" i="1"/>
  <c r="F1200" i="1"/>
  <c r="F741" i="8"/>
  <c r="G740" i="8"/>
  <c r="G1374" i="1"/>
  <c r="F1375" i="1"/>
  <c r="F939" i="1"/>
  <c r="G938" i="1"/>
  <c r="H42" i="14"/>
  <c r="H43" i="13"/>
  <c r="G43" i="12"/>
  <c r="G158" i="1"/>
  <c r="F159" i="1"/>
  <c r="G155" i="8"/>
  <c r="F156" i="8"/>
  <c r="G43" i="13"/>
  <c r="G42" i="14"/>
  <c r="F43" i="12"/>
  <c r="C178" i="12"/>
  <c r="C178" i="13"/>
  <c r="C177" i="14"/>
  <c r="T176" i="14"/>
  <c r="X177" i="13"/>
  <c r="BC177" i="2"/>
  <c r="R178" i="12"/>
  <c r="AE177" i="2"/>
  <c r="O178" i="12"/>
  <c r="AK177" i="2"/>
  <c r="AW177" i="2"/>
  <c r="Q178" i="12"/>
  <c r="AQ177" i="2"/>
  <c r="P178" i="12"/>
  <c r="BI177" i="2"/>
  <c r="S178" i="12"/>
  <c r="S177" i="2"/>
  <c r="M178" i="12"/>
  <c r="M177" i="14"/>
  <c r="M178" i="13"/>
  <c r="L178" i="12"/>
  <c r="Y177" i="2"/>
  <c r="N178" i="12"/>
  <c r="L177" i="14"/>
  <c r="K178" i="12"/>
  <c r="L178" i="13"/>
  <c r="A179" i="13"/>
  <c r="M178" i="2"/>
  <c r="E178" i="2"/>
  <c r="A178" i="14"/>
  <c r="C178" i="2"/>
  <c r="J178" i="2"/>
  <c r="K178" i="2"/>
  <c r="L178" i="2"/>
  <c r="A179" i="12"/>
  <c r="I178" i="12"/>
  <c r="J177" i="14"/>
  <c r="J178" i="13"/>
  <c r="O176" i="14"/>
  <c r="S177" i="13"/>
  <c r="BH177" i="2"/>
  <c r="AP177" i="2"/>
  <c r="AV177" i="2"/>
  <c r="J178" i="12"/>
  <c r="K178" i="13"/>
  <c r="AD177" i="2"/>
  <c r="AJ177" i="2"/>
  <c r="X177" i="2"/>
  <c r="K177" i="14"/>
  <c r="BB177" i="2"/>
  <c r="R177" i="2"/>
  <c r="E178" i="13"/>
  <c r="E177" i="14"/>
  <c r="D178" i="12"/>
  <c r="N176" i="14"/>
  <c r="W176" i="14"/>
  <c r="R177" i="13"/>
  <c r="AB177" i="13"/>
  <c r="F1201" i="1"/>
  <c r="G1200" i="1"/>
  <c r="F161" i="1"/>
  <c r="G159" i="1"/>
  <c r="G741" i="8"/>
  <c r="F742" i="8"/>
  <c r="F1376" i="1"/>
  <c r="G1375" i="1"/>
  <c r="F157" i="8"/>
  <c r="G156" i="8"/>
  <c r="F940" i="1"/>
  <c r="G939" i="1"/>
  <c r="J178" i="14"/>
  <c r="J179" i="13"/>
  <c r="I179" i="12"/>
  <c r="L179" i="12"/>
  <c r="M178" i="14"/>
  <c r="M179" i="13"/>
  <c r="D179" i="12"/>
  <c r="E178" i="14"/>
  <c r="E179" i="13"/>
  <c r="X178" i="13"/>
  <c r="T177" i="14"/>
  <c r="AD178" i="2"/>
  <c r="T179" i="13"/>
  <c r="BH178" i="2"/>
  <c r="X179" i="13"/>
  <c r="AP178" i="2"/>
  <c r="U179" i="13"/>
  <c r="BB178" i="2"/>
  <c r="W179" i="13"/>
  <c r="K179" i="13"/>
  <c r="J179" i="12"/>
  <c r="AJ178" i="2"/>
  <c r="K178" i="14"/>
  <c r="X178" i="2"/>
  <c r="S179" i="13"/>
  <c r="R178" i="2"/>
  <c r="R179" i="13"/>
  <c r="AV178" i="2"/>
  <c r="V179" i="13"/>
  <c r="N177" i="14"/>
  <c r="O177" i="14"/>
  <c r="P177" i="14"/>
  <c r="Q177" i="14"/>
  <c r="R177" i="14"/>
  <c r="S177" i="14"/>
  <c r="W177" i="14"/>
  <c r="R178" i="13"/>
  <c r="V178" i="13"/>
  <c r="S178" i="13"/>
  <c r="J179" i="2"/>
  <c r="M179" i="2"/>
  <c r="K179" i="2"/>
  <c r="A180" i="12"/>
  <c r="L179" i="2"/>
  <c r="A179" i="14"/>
  <c r="C179" i="2"/>
  <c r="A180" i="13"/>
  <c r="E179" i="2"/>
  <c r="W178" i="13"/>
  <c r="T178" i="13"/>
  <c r="U178" i="13"/>
  <c r="L179" i="13"/>
  <c r="K179" i="12"/>
  <c r="L178" i="14"/>
  <c r="C178" i="14"/>
  <c r="C179" i="12"/>
  <c r="C179" i="13"/>
  <c r="F1202" i="1"/>
  <c r="G1201" i="1"/>
  <c r="F941" i="1"/>
  <c r="G940" i="1"/>
  <c r="G1376" i="1"/>
  <c r="F1377" i="1"/>
  <c r="G161" i="1"/>
  <c r="F162" i="1"/>
  <c r="F78" i="3"/>
  <c r="H78" i="3"/>
  <c r="F43" i="2"/>
  <c r="G157" i="8"/>
  <c r="F158" i="8"/>
  <c r="F743" i="8"/>
  <c r="G742" i="8"/>
  <c r="Y179" i="2"/>
  <c r="N180" i="12"/>
  <c r="L180" i="12"/>
  <c r="BI179" i="2"/>
  <c r="S180" i="12"/>
  <c r="M180" i="13"/>
  <c r="BC179" i="2"/>
  <c r="M179" i="14"/>
  <c r="AQ179" i="2"/>
  <c r="AW179" i="2"/>
  <c r="AE179" i="2"/>
  <c r="AK179" i="2"/>
  <c r="S179" i="2"/>
  <c r="J180" i="13"/>
  <c r="J179" i="14"/>
  <c r="I180" i="12"/>
  <c r="AB179" i="13"/>
  <c r="E179" i="14"/>
  <c r="E180" i="13"/>
  <c r="D180" i="12"/>
  <c r="L180" i="13"/>
  <c r="L179" i="14"/>
  <c r="K180" i="12"/>
  <c r="A180" i="14"/>
  <c r="L180" i="2"/>
  <c r="A181" i="13"/>
  <c r="K180" i="2"/>
  <c r="A181" i="12"/>
  <c r="M180" i="2"/>
  <c r="E180" i="2"/>
  <c r="J180" i="2"/>
  <c r="C180" i="2"/>
  <c r="C180" i="13"/>
  <c r="C180" i="12"/>
  <c r="C179" i="14"/>
  <c r="AJ179" i="2"/>
  <c r="AP179" i="2"/>
  <c r="AD179" i="2"/>
  <c r="K179" i="14"/>
  <c r="X179" i="2"/>
  <c r="AV179" i="2"/>
  <c r="J180" i="12"/>
  <c r="K180" i="13"/>
  <c r="R179" i="2"/>
  <c r="BH179" i="2"/>
  <c r="BB179" i="2"/>
  <c r="AB178" i="13"/>
  <c r="G1202" i="1"/>
  <c r="F1203" i="1"/>
  <c r="G158" i="8"/>
  <c r="F159" i="8"/>
  <c r="G743" i="8"/>
  <c r="F744" i="8"/>
  <c r="G43" i="2"/>
  <c r="G78" i="3"/>
  <c r="F942" i="1"/>
  <c r="G941" i="1"/>
  <c r="G162" i="1"/>
  <c r="F163" i="1"/>
  <c r="F80" i="3"/>
  <c r="H80" i="3"/>
  <c r="F44" i="2"/>
  <c r="F44" i="13"/>
  <c r="E44" i="12"/>
  <c r="H43" i="2"/>
  <c r="F43" i="14"/>
  <c r="F1378" i="1"/>
  <c r="G1377" i="1"/>
  <c r="W180" i="13"/>
  <c r="S179" i="14"/>
  <c r="T180" i="13"/>
  <c r="P179" i="14"/>
  <c r="E181" i="13"/>
  <c r="D181" i="12"/>
  <c r="E180" i="14"/>
  <c r="BH180" i="2"/>
  <c r="K181" i="13"/>
  <c r="AV180" i="2"/>
  <c r="K180" i="14"/>
  <c r="X180" i="2"/>
  <c r="R180" i="2"/>
  <c r="AJ180" i="2"/>
  <c r="BB180" i="2"/>
  <c r="AP180" i="2"/>
  <c r="J181" i="12"/>
  <c r="AD180" i="2"/>
  <c r="O180" i="12"/>
  <c r="R180" i="12"/>
  <c r="J180" i="14"/>
  <c r="J181" i="13"/>
  <c r="I181" i="12"/>
  <c r="C181" i="12"/>
  <c r="C181" i="13"/>
  <c r="C180" i="14"/>
  <c r="K181" i="12"/>
  <c r="L180" i="14"/>
  <c r="L181" i="13"/>
  <c r="M180" i="12"/>
  <c r="P180" i="12"/>
  <c r="N179" i="14"/>
  <c r="R180" i="13"/>
  <c r="O179" i="14"/>
  <c r="S180" i="13"/>
  <c r="S180" i="2"/>
  <c r="M181" i="12"/>
  <c r="M181" i="13"/>
  <c r="Y180" i="2"/>
  <c r="N181" i="12"/>
  <c r="AE180" i="2"/>
  <c r="O181" i="12"/>
  <c r="M180" i="14"/>
  <c r="AQ180" i="2"/>
  <c r="P181" i="12"/>
  <c r="BC180" i="2"/>
  <c r="R181" i="12"/>
  <c r="BI180" i="2"/>
  <c r="S181" i="12"/>
  <c r="AK180" i="2"/>
  <c r="L181" i="12"/>
  <c r="AW180" i="2"/>
  <c r="Q181" i="12"/>
  <c r="X180" i="13"/>
  <c r="T179" i="14"/>
  <c r="V180" i="13"/>
  <c r="R179" i="14"/>
  <c r="Q179" i="14"/>
  <c r="U180" i="13"/>
  <c r="A182" i="12"/>
  <c r="C181" i="2"/>
  <c r="K181" i="2"/>
  <c r="L181" i="2"/>
  <c r="A181" i="14"/>
  <c r="M181" i="2"/>
  <c r="A182" i="13"/>
  <c r="E181" i="2"/>
  <c r="J181" i="2"/>
  <c r="Q180" i="12"/>
  <c r="G1203" i="1"/>
  <c r="F1204" i="1"/>
  <c r="G44" i="12"/>
  <c r="H43" i="14"/>
  <c r="H44" i="13"/>
  <c r="G44" i="13"/>
  <c r="G43" i="14"/>
  <c r="F44" i="12"/>
  <c r="F160" i="8"/>
  <c r="G159" i="8"/>
  <c r="F44" i="14"/>
  <c r="F45" i="13"/>
  <c r="E45" i="12"/>
  <c r="H44" i="2"/>
  <c r="G1378" i="1"/>
  <c r="F1379" i="1"/>
  <c r="G80" i="3"/>
  <c r="G44" i="2"/>
  <c r="G942" i="1"/>
  <c r="F943" i="1"/>
  <c r="G163" i="1"/>
  <c r="F164" i="1"/>
  <c r="F45" i="2"/>
  <c r="F82" i="3"/>
  <c r="H82" i="3"/>
  <c r="F745" i="8"/>
  <c r="G744" i="8"/>
  <c r="E181" i="14"/>
  <c r="D182" i="12"/>
  <c r="E182" i="13"/>
  <c r="L182" i="13"/>
  <c r="K182" i="12"/>
  <c r="L181" i="14"/>
  <c r="N180" i="14"/>
  <c r="R181" i="13"/>
  <c r="AB180" i="13"/>
  <c r="C182" i="12"/>
  <c r="C182" i="13"/>
  <c r="C181" i="14"/>
  <c r="T181" i="13"/>
  <c r="P180" i="14"/>
  <c r="R180" i="14"/>
  <c r="V181" i="13"/>
  <c r="S181" i="2"/>
  <c r="L182" i="12"/>
  <c r="BC181" i="2"/>
  <c r="R182" i="12"/>
  <c r="M181" i="14"/>
  <c r="Y181" i="2"/>
  <c r="N182" i="12"/>
  <c r="BI181" i="2"/>
  <c r="S182" i="12"/>
  <c r="AQ181" i="2"/>
  <c r="P182" i="12"/>
  <c r="AE181" i="2"/>
  <c r="O182" i="12"/>
  <c r="AW181" i="2"/>
  <c r="Q182" i="12"/>
  <c r="M182" i="13"/>
  <c r="AK181" i="2"/>
  <c r="A182" i="14"/>
  <c r="E182" i="2"/>
  <c r="J182" i="2"/>
  <c r="A183" i="13"/>
  <c r="C182" i="2"/>
  <c r="L182" i="2"/>
  <c r="M182" i="2"/>
  <c r="A183" i="12"/>
  <c r="K182" i="2"/>
  <c r="W181" i="13"/>
  <c r="S180" i="14"/>
  <c r="Z25" i="10"/>
  <c r="AA25" i="10"/>
  <c r="I182" i="12"/>
  <c r="J182" i="13"/>
  <c r="J181" i="14"/>
  <c r="BB181" i="2"/>
  <c r="AD181" i="2"/>
  <c r="R181" i="2"/>
  <c r="J182" i="12"/>
  <c r="AV181" i="2"/>
  <c r="BH181" i="2"/>
  <c r="AP181" i="2"/>
  <c r="K181" i="14"/>
  <c r="K182" i="13"/>
  <c r="AJ181" i="2"/>
  <c r="X181" i="2"/>
  <c r="U181" i="13"/>
  <c r="Q180" i="14"/>
  <c r="S181" i="13"/>
  <c r="O180" i="14"/>
  <c r="T180" i="14"/>
  <c r="X181" i="13"/>
  <c r="AL25" i="10"/>
  <c r="AM25" i="10"/>
  <c r="W179" i="14"/>
  <c r="T25" i="10"/>
  <c r="U25" i="10"/>
  <c r="F1205" i="1"/>
  <c r="G1204" i="1"/>
  <c r="E46" i="12"/>
  <c r="F45" i="14"/>
  <c r="F46" i="13"/>
  <c r="H45" i="2"/>
  <c r="G45" i="13"/>
  <c r="G44" i="14"/>
  <c r="F45" i="12"/>
  <c r="G745" i="8"/>
  <c r="F746" i="8"/>
  <c r="G82" i="3"/>
  <c r="G45" i="2"/>
  <c r="G164" i="1"/>
  <c r="F165" i="1"/>
  <c r="F46" i="2"/>
  <c r="F84" i="3"/>
  <c r="H84" i="3"/>
  <c r="F944" i="1"/>
  <c r="G943" i="1"/>
  <c r="G1379" i="1"/>
  <c r="F1380" i="1"/>
  <c r="G160" i="8"/>
  <c r="F161" i="8"/>
  <c r="H44" i="14"/>
  <c r="H45" i="13"/>
  <c r="G45" i="12"/>
  <c r="AP182" i="2"/>
  <c r="J183" i="12"/>
  <c r="BH182" i="2"/>
  <c r="K183" i="13"/>
  <c r="BB182" i="2"/>
  <c r="AJ182" i="2"/>
  <c r="AV182" i="2"/>
  <c r="K182" i="14"/>
  <c r="AD182" i="2"/>
  <c r="X182" i="2"/>
  <c r="R182" i="2"/>
  <c r="D183" i="12"/>
  <c r="E182" i="14"/>
  <c r="E183" i="13"/>
  <c r="M182" i="12"/>
  <c r="F25" i="10"/>
  <c r="G25" i="10"/>
  <c r="O181" i="14"/>
  <c r="S182" i="13"/>
  <c r="Q181" i="14"/>
  <c r="U182" i="13"/>
  <c r="N181" i="14"/>
  <c r="R182" i="13"/>
  <c r="T182" i="13"/>
  <c r="V182" i="13"/>
  <c r="W182" i="13"/>
  <c r="X182" i="13"/>
  <c r="AB182" i="13"/>
  <c r="A183" i="14"/>
  <c r="L183" i="2"/>
  <c r="A184" i="13"/>
  <c r="C183" i="2"/>
  <c r="K183" i="2"/>
  <c r="E183" i="2"/>
  <c r="J183" i="2"/>
  <c r="A184" i="12"/>
  <c r="M183" i="2"/>
  <c r="J183" i="13"/>
  <c r="I183" i="12"/>
  <c r="J182" i="14"/>
  <c r="AF25" i="10"/>
  <c r="AG25" i="10"/>
  <c r="K183" i="12"/>
  <c r="L182" i="14"/>
  <c r="L183" i="13"/>
  <c r="M182" i="14"/>
  <c r="M183" i="13"/>
  <c r="L183" i="12"/>
  <c r="W180" i="14"/>
  <c r="T181" i="14"/>
  <c r="P181" i="14"/>
  <c r="R181" i="14"/>
  <c r="S181" i="14"/>
  <c r="C182" i="14"/>
  <c r="C183" i="13"/>
  <c r="C183" i="12"/>
  <c r="AB181" i="13"/>
  <c r="G1205" i="1"/>
  <c r="F1206" i="1"/>
  <c r="F47" i="13"/>
  <c r="E47" i="12"/>
  <c r="H46" i="2"/>
  <c r="F46" i="14"/>
  <c r="G46" i="13"/>
  <c r="G45" i="14"/>
  <c r="F46" i="12"/>
  <c r="F162" i="8"/>
  <c r="G161" i="8"/>
  <c r="F166" i="1"/>
  <c r="G165" i="1"/>
  <c r="F47" i="2"/>
  <c r="F86" i="3"/>
  <c r="H86" i="3"/>
  <c r="G746" i="8"/>
  <c r="F747" i="8"/>
  <c r="G1380" i="1"/>
  <c r="F1381" i="1"/>
  <c r="G944" i="1"/>
  <c r="F945" i="1"/>
  <c r="G46" i="2"/>
  <c r="G84" i="3"/>
  <c r="G46" i="12"/>
  <c r="H45" i="14"/>
  <c r="H46" i="13"/>
  <c r="C184" i="13"/>
  <c r="C183" i="14"/>
  <c r="C184" i="12"/>
  <c r="O182" i="14"/>
  <c r="S183" i="13"/>
  <c r="E184" i="13"/>
  <c r="E183" i="14"/>
  <c r="D184" i="12"/>
  <c r="T183" i="13"/>
  <c r="P182" i="14"/>
  <c r="W183" i="13"/>
  <c r="S182" i="14"/>
  <c r="U183" i="13"/>
  <c r="Q182" i="14"/>
  <c r="W181" i="14"/>
  <c r="AP183" i="2"/>
  <c r="AJ183" i="2"/>
  <c r="AV183" i="2"/>
  <c r="X183" i="2"/>
  <c r="J184" i="12"/>
  <c r="BB183" i="2"/>
  <c r="BH183" i="2"/>
  <c r="K183" i="14"/>
  <c r="K184" i="13"/>
  <c r="AD183" i="2"/>
  <c r="R183" i="2"/>
  <c r="R183" i="13"/>
  <c r="N182" i="14"/>
  <c r="V183" i="13"/>
  <c r="R182" i="14"/>
  <c r="T182" i="14"/>
  <c r="X183" i="13"/>
  <c r="I184" i="12"/>
  <c r="J183" i="14"/>
  <c r="J184" i="13"/>
  <c r="L184" i="12"/>
  <c r="M184" i="13"/>
  <c r="M183" i="14"/>
  <c r="A185" i="13"/>
  <c r="K184" i="2"/>
  <c r="J184" i="2"/>
  <c r="M184" i="2"/>
  <c r="A185" i="12"/>
  <c r="E184" i="2"/>
  <c r="L184" i="2"/>
  <c r="A184" i="14"/>
  <c r="C184" i="2"/>
  <c r="L183" i="14"/>
  <c r="K184" i="12"/>
  <c r="L184" i="13"/>
  <c r="F1207" i="1"/>
  <c r="G1206" i="1"/>
  <c r="F47" i="12"/>
  <c r="G47" i="13"/>
  <c r="G46" i="14"/>
  <c r="F167" i="1"/>
  <c r="G166" i="1"/>
  <c r="F48" i="2"/>
  <c r="F88" i="3"/>
  <c r="H88" i="3"/>
  <c r="F1382" i="1"/>
  <c r="G1381" i="1"/>
  <c r="G747" i="8"/>
  <c r="F748" i="8"/>
  <c r="G47" i="2"/>
  <c r="G86" i="3"/>
  <c r="G47" i="12"/>
  <c r="H47" i="13"/>
  <c r="H46" i="14"/>
  <c r="F946" i="1"/>
  <c r="G945" i="1"/>
  <c r="H47" i="2"/>
  <c r="F48" i="13"/>
  <c r="F47" i="14"/>
  <c r="E48" i="12"/>
  <c r="G162" i="8"/>
  <c r="F163" i="8"/>
  <c r="E184" i="14"/>
  <c r="D185" i="12"/>
  <c r="E185" i="13"/>
  <c r="T184" i="13"/>
  <c r="P183" i="14"/>
  <c r="S183" i="14"/>
  <c r="W184" i="13"/>
  <c r="K185" i="12"/>
  <c r="L185" i="13"/>
  <c r="L184" i="14"/>
  <c r="J185" i="13"/>
  <c r="J184" i="14"/>
  <c r="I185" i="12"/>
  <c r="N183" i="14"/>
  <c r="R184" i="13"/>
  <c r="T183" i="14"/>
  <c r="X184" i="13"/>
  <c r="V184" i="13"/>
  <c r="R183" i="14"/>
  <c r="A186" i="12"/>
  <c r="L185" i="2"/>
  <c r="A186" i="13"/>
  <c r="E185" i="2"/>
  <c r="J185" i="2"/>
  <c r="M185" i="2"/>
  <c r="K185" i="2"/>
  <c r="C185" i="2"/>
  <c r="A185" i="14"/>
  <c r="AK184" i="2"/>
  <c r="S184" i="2"/>
  <c r="AW184" i="2"/>
  <c r="BC184" i="2"/>
  <c r="AE184" i="2"/>
  <c r="AQ184" i="2"/>
  <c r="BI184" i="2"/>
  <c r="S185" i="12"/>
  <c r="M184" i="14"/>
  <c r="Y184" i="2"/>
  <c r="N185" i="12"/>
  <c r="L185" i="12"/>
  <c r="M185" i="13"/>
  <c r="O183" i="14"/>
  <c r="S184" i="13"/>
  <c r="AB183" i="13"/>
  <c r="C185" i="13"/>
  <c r="C185" i="12"/>
  <c r="C184" i="14"/>
  <c r="J185" i="12"/>
  <c r="AD184" i="2"/>
  <c r="AP184" i="2"/>
  <c r="AV184" i="2"/>
  <c r="X184" i="2"/>
  <c r="AJ184" i="2"/>
  <c r="K184" i="14"/>
  <c r="K185" i="13"/>
  <c r="BB184" i="2"/>
  <c r="R184" i="2"/>
  <c r="BH184" i="2"/>
  <c r="Q183" i="14"/>
  <c r="U184" i="13"/>
  <c r="W182" i="14"/>
  <c r="F1208" i="1"/>
  <c r="G1207" i="1"/>
  <c r="G163" i="8"/>
  <c r="F164" i="8"/>
  <c r="E49" i="12"/>
  <c r="F48" i="14"/>
  <c r="H48" i="2"/>
  <c r="F49" i="13"/>
  <c r="G48" i="12"/>
  <c r="H47" i="14"/>
  <c r="H48" i="13"/>
  <c r="G748" i="8"/>
  <c r="F749" i="8"/>
  <c r="G48" i="2"/>
  <c r="G88" i="3"/>
  <c r="F48" i="12"/>
  <c r="G47" i="14"/>
  <c r="G48" i="13"/>
  <c r="F1383" i="1"/>
  <c r="G1382" i="1"/>
  <c r="G946" i="1"/>
  <c r="F947" i="1"/>
  <c r="G167" i="1"/>
  <c r="F168" i="1"/>
  <c r="F49" i="2"/>
  <c r="F90" i="3"/>
  <c r="H90" i="3"/>
  <c r="T184" i="14"/>
  <c r="X185" i="13"/>
  <c r="Q184" i="14"/>
  <c r="U185" i="13"/>
  <c r="R185" i="12"/>
  <c r="A186" i="14"/>
  <c r="L186" i="2"/>
  <c r="A187" i="13"/>
  <c r="K186" i="2"/>
  <c r="C186" i="2"/>
  <c r="M186" i="2"/>
  <c r="J186" i="2"/>
  <c r="A187" i="12"/>
  <c r="E186" i="2"/>
  <c r="K186" i="12"/>
  <c r="L186" i="13"/>
  <c r="L185" i="14"/>
  <c r="R184" i="14"/>
  <c r="V185" i="13"/>
  <c r="O185" i="12"/>
  <c r="AK185" i="2"/>
  <c r="BC185" i="2"/>
  <c r="R186" i="12"/>
  <c r="AE185" i="2"/>
  <c r="O186" i="12"/>
  <c r="M186" i="13"/>
  <c r="M185" i="14"/>
  <c r="BI185" i="2"/>
  <c r="S186" i="12"/>
  <c r="AQ185" i="2"/>
  <c r="P186" i="12"/>
  <c r="S185" i="2"/>
  <c r="M186" i="12"/>
  <c r="L186" i="12"/>
  <c r="Y185" i="2"/>
  <c r="N186" i="12"/>
  <c r="AW185" i="2"/>
  <c r="Q186" i="12"/>
  <c r="W183" i="14"/>
  <c r="W185" i="13"/>
  <c r="S184" i="14"/>
  <c r="O184" i="14"/>
  <c r="S185" i="13"/>
  <c r="P185" i="12"/>
  <c r="Z26" i="10"/>
  <c r="AA26" i="10"/>
  <c r="M185" i="12"/>
  <c r="F26" i="10"/>
  <c r="G26" i="10"/>
  <c r="AJ185" i="2"/>
  <c r="BH185" i="2"/>
  <c r="X185" i="2"/>
  <c r="AV185" i="2"/>
  <c r="K185" i="14"/>
  <c r="K186" i="13"/>
  <c r="R185" i="2"/>
  <c r="BB185" i="2"/>
  <c r="AD185" i="2"/>
  <c r="AP185" i="2"/>
  <c r="J186" i="12"/>
  <c r="D186" i="12"/>
  <c r="E186" i="13"/>
  <c r="E185" i="14"/>
  <c r="AB184" i="13"/>
  <c r="N184" i="14"/>
  <c r="R185" i="13"/>
  <c r="T185" i="13"/>
  <c r="P184" i="14"/>
  <c r="AF26" i="10"/>
  <c r="AG26" i="10"/>
  <c r="Q185" i="12"/>
  <c r="C185" i="14"/>
  <c r="C186" i="12"/>
  <c r="C186" i="13"/>
  <c r="I186" i="12"/>
  <c r="J186" i="13"/>
  <c r="J185" i="14"/>
  <c r="G1208" i="1"/>
  <c r="F1209" i="1"/>
  <c r="G49" i="12"/>
  <c r="H49" i="13"/>
  <c r="H48" i="14"/>
  <c r="G164" i="8"/>
  <c r="F165" i="8"/>
  <c r="G749" i="8"/>
  <c r="F750" i="8"/>
  <c r="E50" i="12"/>
  <c r="F49" i="14"/>
  <c r="F50" i="13"/>
  <c r="H49" i="2"/>
  <c r="G1383" i="1"/>
  <c r="F1384" i="1"/>
  <c r="G90" i="3"/>
  <c r="G49" i="2"/>
  <c r="F169" i="1"/>
  <c r="G168" i="1"/>
  <c r="F50" i="2"/>
  <c r="F92" i="3"/>
  <c r="H92" i="3"/>
  <c r="G947" i="1"/>
  <c r="F948" i="1"/>
  <c r="F49" i="12"/>
  <c r="G49" i="13"/>
  <c r="G48" i="14"/>
  <c r="U186" i="13"/>
  <c r="Q185" i="14"/>
  <c r="X186" i="13"/>
  <c r="T185" i="14"/>
  <c r="M186" i="14"/>
  <c r="M187" i="13"/>
  <c r="L187" i="12"/>
  <c r="N185" i="14"/>
  <c r="R186" i="13"/>
  <c r="S186" i="13"/>
  <c r="O185" i="14"/>
  <c r="J186" i="14"/>
  <c r="I187" i="12"/>
  <c r="J187" i="13"/>
  <c r="J187" i="12"/>
  <c r="K187" i="13"/>
  <c r="BH186" i="2"/>
  <c r="AV186" i="2"/>
  <c r="K186" i="14"/>
  <c r="AJ186" i="2"/>
  <c r="R186" i="2"/>
  <c r="X186" i="2"/>
  <c r="AD186" i="2"/>
  <c r="AP186" i="2"/>
  <c r="BB186" i="2"/>
  <c r="AL26" i="10"/>
  <c r="AM26" i="10"/>
  <c r="S185" i="14"/>
  <c r="W186" i="13"/>
  <c r="V186" i="13"/>
  <c r="R185" i="14"/>
  <c r="C187" i="12"/>
  <c r="C187" i="13"/>
  <c r="C186" i="14"/>
  <c r="W184" i="14"/>
  <c r="T26" i="10"/>
  <c r="U26" i="10"/>
  <c r="T186" i="13"/>
  <c r="P185" i="14"/>
  <c r="D187" i="12"/>
  <c r="E187" i="13"/>
  <c r="E186" i="14"/>
  <c r="K187" i="2"/>
  <c r="L187" i="2"/>
  <c r="A187" i="14"/>
  <c r="E187" i="2"/>
  <c r="A188" i="13"/>
  <c r="A188" i="12"/>
  <c r="M187" i="2"/>
  <c r="J187" i="2"/>
  <c r="C187" i="2"/>
  <c r="L187" i="13"/>
  <c r="K187" i="12"/>
  <c r="L186" i="14"/>
  <c r="AB185" i="13"/>
  <c r="F1210" i="1"/>
  <c r="G1209" i="1"/>
  <c r="H50" i="2"/>
  <c r="F51" i="13"/>
  <c r="F50" i="14"/>
  <c r="E51" i="12"/>
  <c r="G50" i="12"/>
  <c r="H49" i="14"/>
  <c r="H50" i="13"/>
  <c r="F170" i="1"/>
  <c r="G169" i="1"/>
  <c r="F51" i="2"/>
  <c r="F94" i="3"/>
  <c r="H94" i="3"/>
  <c r="G49" i="14"/>
  <c r="G50" i="13"/>
  <c r="F50" i="12"/>
  <c r="F751" i="8"/>
  <c r="G750" i="8"/>
  <c r="F949" i="1"/>
  <c r="G948" i="1"/>
  <c r="G50" i="2"/>
  <c r="G92" i="3"/>
  <c r="G1384" i="1"/>
  <c r="F1385" i="1"/>
  <c r="F166" i="8"/>
  <c r="G165" i="8"/>
  <c r="J188" i="13"/>
  <c r="I188" i="12"/>
  <c r="J187" i="14"/>
  <c r="D188" i="12"/>
  <c r="E187" i="14"/>
  <c r="E188" i="13"/>
  <c r="A189" i="12"/>
  <c r="L188" i="2"/>
  <c r="A189" i="13"/>
  <c r="K188" i="2"/>
  <c r="J188" i="2"/>
  <c r="M188" i="2"/>
  <c r="C188" i="2"/>
  <c r="A188" i="14"/>
  <c r="E188" i="2"/>
  <c r="S186" i="14"/>
  <c r="W187" i="13"/>
  <c r="R187" i="13"/>
  <c r="N186" i="14"/>
  <c r="X187" i="13"/>
  <c r="T186" i="14"/>
  <c r="AB186" i="13"/>
  <c r="C187" i="14"/>
  <c r="C188" i="13"/>
  <c r="C188" i="12"/>
  <c r="AJ187" i="2"/>
  <c r="K187" i="14"/>
  <c r="X187" i="2"/>
  <c r="BH187" i="2"/>
  <c r="J188" i="12"/>
  <c r="K188" i="13"/>
  <c r="R187" i="2"/>
  <c r="AD187" i="2"/>
  <c r="AV187" i="2"/>
  <c r="BB187" i="2"/>
  <c r="AP187" i="2"/>
  <c r="O186" i="14"/>
  <c r="S187" i="13"/>
  <c r="V187" i="13"/>
  <c r="R186" i="14"/>
  <c r="L188" i="13"/>
  <c r="L187" i="14"/>
  <c r="K188" i="12"/>
  <c r="T187" i="13"/>
  <c r="P186" i="14"/>
  <c r="L188" i="12"/>
  <c r="M187" i="14"/>
  <c r="M188" i="13"/>
  <c r="U187" i="13"/>
  <c r="Q186" i="14"/>
  <c r="W185" i="14"/>
  <c r="G1210" i="1"/>
  <c r="F1211" i="1"/>
  <c r="G51" i="2"/>
  <c r="G94" i="3"/>
  <c r="F52" i="13"/>
  <c r="E52" i="12"/>
  <c r="H51" i="2"/>
  <c r="F51" i="14"/>
  <c r="H51" i="13"/>
  <c r="H50" i="14"/>
  <c r="G51" i="12"/>
  <c r="G949" i="1"/>
  <c r="F950" i="1"/>
  <c r="F1386" i="1"/>
  <c r="G1385" i="1"/>
  <c r="G166" i="8"/>
  <c r="F167" i="8"/>
  <c r="G50" i="14"/>
  <c r="G51" i="13"/>
  <c r="F51" i="12"/>
  <c r="G751" i="8"/>
  <c r="F752" i="8"/>
  <c r="G170" i="1"/>
  <c r="F171" i="1"/>
  <c r="F52" i="2"/>
  <c r="F96" i="3"/>
  <c r="H96" i="3"/>
  <c r="J189" i="13"/>
  <c r="J188" i="14"/>
  <c r="I189" i="12"/>
  <c r="Q187" i="14"/>
  <c r="U188" i="13"/>
  <c r="N187" i="14"/>
  <c r="R188" i="13"/>
  <c r="O187" i="14"/>
  <c r="S188" i="13"/>
  <c r="Y188" i="2"/>
  <c r="N189" i="12"/>
  <c r="BI188" i="2"/>
  <c r="S189" i="12"/>
  <c r="AE188" i="2"/>
  <c r="AK188" i="2"/>
  <c r="AQ188" i="2"/>
  <c r="M189" i="13"/>
  <c r="BC188" i="2"/>
  <c r="L189" i="12"/>
  <c r="S188" i="2"/>
  <c r="AW188" i="2"/>
  <c r="M188" i="14"/>
  <c r="V188" i="13"/>
  <c r="R187" i="14"/>
  <c r="S187" i="14"/>
  <c r="W188" i="13"/>
  <c r="P187" i="14"/>
  <c r="T188" i="13"/>
  <c r="X188" i="13"/>
  <c r="T187" i="14"/>
  <c r="C189" i="13"/>
  <c r="C189" i="12"/>
  <c r="C188" i="14"/>
  <c r="AJ188" i="2"/>
  <c r="BB188" i="2"/>
  <c r="AP188" i="2"/>
  <c r="K188" i="14"/>
  <c r="R188" i="2"/>
  <c r="BH188" i="2"/>
  <c r="AD188" i="2"/>
  <c r="AV188" i="2"/>
  <c r="J189" i="12"/>
  <c r="K189" i="13"/>
  <c r="X188" i="2"/>
  <c r="AB187" i="13"/>
  <c r="W186" i="14"/>
  <c r="E189" i="13"/>
  <c r="D189" i="12"/>
  <c r="E188" i="14"/>
  <c r="A189" i="14"/>
  <c r="K189" i="2"/>
  <c r="L189" i="2"/>
  <c r="J189" i="2"/>
  <c r="A190" i="13"/>
  <c r="M189" i="2"/>
  <c r="E189" i="2"/>
  <c r="A190" i="12"/>
  <c r="C189" i="2"/>
  <c r="L188" i="14"/>
  <c r="L189" i="13"/>
  <c r="K189" i="12"/>
  <c r="F1212" i="1"/>
  <c r="G1211" i="1"/>
  <c r="E53" i="12"/>
  <c r="F52" i="14"/>
  <c r="H52" i="2"/>
  <c r="F53" i="13"/>
  <c r="G167" i="8"/>
  <c r="F168" i="8"/>
  <c r="G950" i="1"/>
  <c r="F951" i="1"/>
  <c r="G52" i="12"/>
  <c r="H51" i="14"/>
  <c r="H52" i="13"/>
  <c r="G752" i="8"/>
  <c r="F753" i="8"/>
  <c r="F1387" i="1"/>
  <c r="G1386" i="1"/>
  <c r="G52" i="2"/>
  <c r="G96" i="3"/>
  <c r="F52" i="12"/>
  <c r="G51" i="14"/>
  <c r="G52" i="13"/>
  <c r="G171" i="1"/>
  <c r="F172" i="1"/>
  <c r="F53" i="2"/>
  <c r="F98" i="3"/>
  <c r="H98" i="3"/>
  <c r="C190" i="12"/>
  <c r="C190" i="13"/>
  <c r="C189" i="14"/>
  <c r="K190" i="13"/>
  <c r="AD189" i="2"/>
  <c r="K189" i="14"/>
  <c r="BH189" i="2"/>
  <c r="J190" i="12"/>
  <c r="R189" i="2"/>
  <c r="X189" i="2"/>
  <c r="AP189" i="2"/>
  <c r="BB189" i="2"/>
  <c r="AV189" i="2"/>
  <c r="AJ189" i="2"/>
  <c r="T188" i="14"/>
  <c r="X189" i="13"/>
  <c r="S188" i="14"/>
  <c r="W189" i="13"/>
  <c r="S189" i="2"/>
  <c r="M190" i="12"/>
  <c r="BI189" i="2"/>
  <c r="S190" i="12"/>
  <c r="AW189" i="2"/>
  <c r="Q190" i="12"/>
  <c r="BC189" i="2"/>
  <c r="R190" i="12"/>
  <c r="AK189" i="2"/>
  <c r="Y189" i="2"/>
  <c r="N190" i="12"/>
  <c r="M189" i="14"/>
  <c r="M190" i="13"/>
  <c r="AQ189" i="2"/>
  <c r="P190" i="12"/>
  <c r="L190" i="12"/>
  <c r="AE189" i="2"/>
  <c r="O190" i="12"/>
  <c r="A190" i="14"/>
  <c r="C190" i="2"/>
  <c r="A191" i="13"/>
  <c r="K190" i="2"/>
  <c r="J190" i="2"/>
  <c r="E190" i="2"/>
  <c r="M190" i="2"/>
  <c r="A191" i="12"/>
  <c r="L190" i="2"/>
  <c r="O188" i="14"/>
  <c r="S189" i="13"/>
  <c r="T189" i="13"/>
  <c r="P188" i="14"/>
  <c r="U189" i="13"/>
  <c r="Q188" i="14"/>
  <c r="M189" i="12"/>
  <c r="F30" i="10"/>
  <c r="G30" i="10"/>
  <c r="Z30" i="10"/>
  <c r="AA30" i="10"/>
  <c r="P189" i="12"/>
  <c r="W187" i="14"/>
  <c r="D190" i="12"/>
  <c r="E190" i="13"/>
  <c r="E189" i="14"/>
  <c r="K190" i="12"/>
  <c r="L189" i="14"/>
  <c r="L190" i="13"/>
  <c r="R188" i="14"/>
  <c r="V189" i="13"/>
  <c r="Q189" i="12"/>
  <c r="AF30" i="10"/>
  <c r="AG30" i="10"/>
  <c r="AB188" i="13"/>
  <c r="J190" i="13"/>
  <c r="J189" i="14"/>
  <c r="I190" i="12"/>
  <c r="N188" i="14"/>
  <c r="W188" i="14"/>
  <c r="R189" i="13"/>
  <c r="AL30" i="10"/>
  <c r="AM30" i="10"/>
  <c r="R189" i="12"/>
  <c r="O189" i="12"/>
  <c r="T30" i="10"/>
  <c r="U30" i="10"/>
  <c r="F1213" i="1"/>
  <c r="G1212" i="1"/>
  <c r="G1387" i="1"/>
  <c r="F1388" i="1"/>
  <c r="G168" i="8"/>
  <c r="F169" i="8"/>
  <c r="F54" i="13"/>
  <c r="E54" i="12"/>
  <c r="H53" i="2"/>
  <c r="F53" i="14"/>
  <c r="G53" i="12"/>
  <c r="H53" i="13"/>
  <c r="H52" i="14"/>
  <c r="F754" i="8"/>
  <c r="G753" i="8"/>
  <c r="G53" i="2"/>
  <c r="G98" i="3"/>
  <c r="G172" i="1"/>
  <c r="F173" i="1"/>
  <c r="F100" i="3"/>
  <c r="H100" i="3"/>
  <c r="F54" i="2"/>
  <c r="F53" i="12"/>
  <c r="G53" i="13"/>
  <c r="G52" i="14"/>
  <c r="G951" i="1"/>
  <c r="F952" i="1"/>
  <c r="AD190" i="2"/>
  <c r="AP190" i="2"/>
  <c r="X190" i="2"/>
  <c r="J191" i="12"/>
  <c r="BB190" i="2"/>
  <c r="R190" i="2"/>
  <c r="AJ190" i="2"/>
  <c r="BH190" i="2"/>
  <c r="AV190" i="2"/>
  <c r="K190" i="14"/>
  <c r="K191" i="13"/>
  <c r="V190" i="13"/>
  <c r="R189" i="14"/>
  <c r="R190" i="13"/>
  <c r="N189" i="14"/>
  <c r="T190" i="13"/>
  <c r="P189" i="14"/>
  <c r="I191" i="12"/>
  <c r="J191" i="13"/>
  <c r="J190" i="14"/>
  <c r="O189" i="14"/>
  <c r="S190" i="13"/>
  <c r="AB189" i="13"/>
  <c r="K191" i="12"/>
  <c r="L191" i="13"/>
  <c r="L190" i="14"/>
  <c r="A191" i="14"/>
  <c r="E191" i="2"/>
  <c r="A192" i="13"/>
  <c r="J191" i="2"/>
  <c r="K191" i="2"/>
  <c r="L191" i="2"/>
  <c r="A192" i="12"/>
  <c r="C191" i="2"/>
  <c r="M191" i="2"/>
  <c r="C191" i="13"/>
  <c r="C191" i="12"/>
  <c r="C190" i="14"/>
  <c r="U190" i="13"/>
  <c r="Q189" i="14"/>
  <c r="X190" i="13"/>
  <c r="T189" i="14"/>
  <c r="L191" i="12"/>
  <c r="M190" i="14"/>
  <c r="M191" i="13"/>
  <c r="E191" i="13"/>
  <c r="D191" i="12"/>
  <c r="E190" i="14"/>
  <c r="W190" i="13"/>
  <c r="S189" i="14"/>
  <c r="G1213" i="1"/>
  <c r="F1214" i="1"/>
  <c r="G952" i="1"/>
  <c r="F953" i="1"/>
  <c r="G54" i="2"/>
  <c r="G100" i="3"/>
  <c r="F755" i="8"/>
  <c r="G754" i="8"/>
  <c r="G1388" i="1"/>
  <c r="F1389" i="1"/>
  <c r="H54" i="2"/>
  <c r="F55" i="13"/>
  <c r="F54" i="14"/>
  <c r="E55" i="12"/>
  <c r="G173" i="1"/>
  <c r="F174" i="1"/>
  <c r="G54" i="12"/>
  <c r="H53" i="14"/>
  <c r="H54" i="13"/>
  <c r="G53" i="14"/>
  <c r="G54" i="13"/>
  <c r="F54" i="12"/>
  <c r="F170" i="8"/>
  <c r="G169" i="8"/>
  <c r="Y191" i="2"/>
  <c r="N192" i="12"/>
  <c r="M191" i="14"/>
  <c r="AK191" i="2"/>
  <c r="AE191" i="2"/>
  <c r="O192" i="12"/>
  <c r="M192" i="13"/>
  <c r="S191" i="2"/>
  <c r="M192" i="12"/>
  <c r="BI191" i="2"/>
  <c r="S192" i="12"/>
  <c r="BC191" i="2"/>
  <c r="R192" i="12"/>
  <c r="AQ191" i="2"/>
  <c r="P192" i="12"/>
  <c r="AW191" i="2"/>
  <c r="Q192" i="12"/>
  <c r="L192" i="12"/>
  <c r="K192" i="12"/>
  <c r="L192" i="13"/>
  <c r="L191" i="14"/>
  <c r="V191" i="13"/>
  <c r="R190" i="14"/>
  <c r="S190" i="14"/>
  <c r="W191" i="13"/>
  <c r="T191" i="13"/>
  <c r="P190" i="14"/>
  <c r="C192" i="13"/>
  <c r="C191" i="14"/>
  <c r="C192" i="12"/>
  <c r="A193" i="12"/>
  <c r="E192" i="2"/>
  <c r="M192" i="2"/>
  <c r="L192" i="2"/>
  <c r="J192" i="2"/>
  <c r="A192" i="14"/>
  <c r="C192" i="2"/>
  <c r="A193" i="13"/>
  <c r="K192" i="2"/>
  <c r="S191" i="13"/>
  <c r="O190" i="14"/>
  <c r="J192" i="13"/>
  <c r="I192" i="12"/>
  <c r="J191" i="14"/>
  <c r="N190" i="14"/>
  <c r="R191" i="13"/>
  <c r="U191" i="13"/>
  <c r="Q190" i="14"/>
  <c r="W189" i="14"/>
  <c r="AB190" i="13"/>
  <c r="AP191" i="2"/>
  <c r="AJ191" i="2"/>
  <c r="BH191" i="2"/>
  <c r="AV191" i="2"/>
  <c r="K192" i="13"/>
  <c r="J192" i="12"/>
  <c r="BB191" i="2"/>
  <c r="K191" i="14"/>
  <c r="AD191" i="2"/>
  <c r="R191" i="2"/>
  <c r="X191" i="2"/>
  <c r="D192" i="12"/>
  <c r="E191" i="14"/>
  <c r="E192" i="13"/>
  <c r="T190" i="14"/>
  <c r="X191" i="13"/>
  <c r="F1215" i="1"/>
  <c r="G1214" i="1"/>
  <c r="F171" i="8"/>
  <c r="G170" i="8"/>
  <c r="G55" i="12"/>
  <c r="H55" i="13"/>
  <c r="H54" i="14"/>
  <c r="F175" i="1"/>
  <c r="G174" i="1"/>
  <c r="G755" i="8"/>
  <c r="F756" i="8"/>
  <c r="F1390" i="1"/>
  <c r="G1389" i="1"/>
  <c r="G953" i="1"/>
  <c r="F954" i="1"/>
  <c r="G55" i="13"/>
  <c r="G54" i="14"/>
  <c r="F55" i="12"/>
  <c r="J192" i="14"/>
  <c r="J193" i="13"/>
  <c r="I193" i="12"/>
  <c r="E193" i="13"/>
  <c r="E192" i="14"/>
  <c r="D193" i="12"/>
  <c r="AV192" i="2"/>
  <c r="K192" i="14"/>
  <c r="BH192" i="2"/>
  <c r="AP192" i="2"/>
  <c r="BB192" i="2"/>
  <c r="R192" i="2"/>
  <c r="AJ192" i="2"/>
  <c r="AD192" i="2"/>
  <c r="X192" i="2"/>
  <c r="J193" i="12"/>
  <c r="K193" i="13"/>
  <c r="R192" i="13"/>
  <c r="N191" i="14"/>
  <c r="C193" i="12"/>
  <c r="C193" i="13"/>
  <c r="C192" i="14"/>
  <c r="A194" i="12"/>
  <c r="C193" i="2"/>
  <c r="A193" i="14"/>
  <c r="L193" i="2"/>
  <c r="A194" i="13"/>
  <c r="M193" i="2"/>
  <c r="J193" i="2"/>
  <c r="E193" i="2"/>
  <c r="K193" i="2"/>
  <c r="P191" i="14"/>
  <c r="T192" i="13"/>
  <c r="U192" i="13"/>
  <c r="Q191" i="14"/>
  <c r="M192" i="14"/>
  <c r="M193" i="13"/>
  <c r="L193" i="12"/>
  <c r="O191" i="14"/>
  <c r="S192" i="13"/>
  <c r="S191" i="14"/>
  <c r="W192" i="13"/>
  <c r="X192" i="13"/>
  <c r="T191" i="14"/>
  <c r="R191" i="14"/>
  <c r="V192" i="13"/>
  <c r="L192" i="14"/>
  <c r="K193" i="12"/>
  <c r="L193" i="13"/>
  <c r="W190" i="14"/>
  <c r="AB191" i="13"/>
  <c r="F1216" i="1"/>
  <c r="G1215" i="1"/>
  <c r="G954" i="1"/>
  <c r="F955" i="1"/>
  <c r="G756" i="8"/>
  <c r="F757" i="8"/>
  <c r="F172" i="8"/>
  <c r="G171" i="8"/>
  <c r="G1390" i="1"/>
  <c r="F1391" i="1"/>
  <c r="G175" i="1"/>
  <c r="F176" i="1"/>
  <c r="F102" i="3"/>
  <c r="H102" i="3"/>
  <c r="F55" i="2"/>
  <c r="AJ193" i="2"/>
  <c r="K193" i="14"/>
  <c r="J194" i="12"/>
  <c r="R193" i="2"/>
  <c r="BB193" i="2"/>
  <c r="X193" i="2"/>
  <c r="AV193" i="2"/>
  <c r="BH193" i="2"/>
  <c r="AP193" i="2"/>
  <c r="AD193" i="2"/>
  <c r="K194" i="13"/>
  <c r="J193" i="14"/>
  <c r="I194" i="12"/>
  <c r="J194" i="13"/>
  <c r="X193" i="13"/>
  <c r="T192" i="14"/>
  <c r="A195" i="13"/>
  <c r="C194" i="2"/>
  <c r="A194" i="14"/>
  <c r="M194" i="2"/>
  <c r="A195" i="12"/>
  <c r="J194" i="2"/>
  <c r="E194" i="2"/>
  <c r="K194" i="2"/>
  <c r="L194" i="2"/>
  <c r="L193" i="14"/>
  <c r="K194" i="12"/>
  <c r="L194" i="13"/>
  <c r="P192" i="14"/>
  <c r="T193" i="13"/>
  <c r="Q192" i="14"/>
  <c r="U193" i="13"/>
  <c r="AB192" i="13"/>
  <c r="E193" i="14"/>
  <c r="E194" i="13"/>
  <c r="D194" i="12"/>
  <c r="O192" i="14"/>
  <c r="S193" i="13"/>
  <c r="W193" i="13"/>
  <c r="S192" i="14"/>
  <c r="V193" i="13"/>
  <c r="R192" i="14"/>
  <c r="W191" i="14"/>
  <c r="AW193" i="2"/>
  <c r="BC193" i="2"/>
  <c r="S193" i="2"/>
  <c r="AK193" i="2"/>
  <c r="AQ193" i="2"/>
  <c r="Y193" i="2"/>
  <c r="N194" i="12"/>
  <c r="BI193" i="2"/>
  <c r="S194" i="12"/>
  <c r="M194" i="13"/>
  <c r="L194" i="12"/>
  <c r="AE193" i="2"/>
  <c r="M193" i="14"/>
  <c r="C194" i="13"/>
  <c r="C194" i="12"/>
  <c r="C193" i="14"/>
  <c r="N192" i="14"/>
  <c r="R193" i="13"/>
  <c r="G1216" i="1"/>
  <c r="F1217" i="1"/>
  <c r="E56" i="12"/>
  <c r="H55" i="2"/>
  <c r="F56" i="13"/>
  <c r="F55" i="14"/>
  <c r="G1391" i="1"/>
  <c r="F1392" i="1"/>
  <c r="F956" i="1"/>
  <c r="G955" i="1"/>
  <c r="G102" i="3"/>
  <c r="G55" i="2"/>
  <c r="G172" i="8"/>
  <c r="F173" i="8"/>
  <c r="G176" i="1"/>
  <c r="F177" i="1"/>
  <c r="F758" i="8"/>
  <c r="G757" i="8"/>
  <c r="C194" i="14"/>
  <c r="C195" i="12"/>
  <c r="C195" i="13"/>
  <c r="T194" i="13"/>
  <c r="P193" i="14"/>
  <c r="S194" i="13"/>
  <c r="O193" i="14"/>
  <c r="P194" i="12"/>
  <c r="Q194" i="12"/>
  <c r="R194" i="2"/>
  <c r="J195" i="12"/>
  <c r="AP194" i="2"/>
  <c r="X194" i="2"/>
  <c r="AV194" i="2"/>
  <c r="AJ194" i="2"/>
  <c r="AD194" i="2"/>
  <c r="K194" i="14"/>
  <c r="BB194" i="2"/>
  <c r="K195" i="13"/>
  <c r="BH194" i="2"/>
  <c r="U194" i="13"/>
  <c r="Q193" i="14"/>
  <c r="S193" i="14"/>
  <c r="W194" i="13"/>
  <c r="K195" i="12"/>
  <c r="L194" i="14"/>
  <c r="L195" i="13"/>
  <c r="M194" i="12"/>
  <c r="E195" i="13"/>
  <c r="E194" i="14"/>
  <c r="D195" i="12"/>
  <c r="V194" i="13"/>
  <c r="R193" i="14"/>
  <c r="W192" i="14"/>
  <c r="O194" i="12"/>
  <c r="R194" i="12"/>
  <c r="J195" i="13"/>
  <c r="J194" i="14"/>
  <c r="I195" i="12"/>
  <c r="A196" i="12"/>
  <c r="E195" i="2"/>
  <c r="C195" i="2"/>
  <c r="A196" i="13"/>
  <c r="J195" i="2"/>
  <c r="M195" i="2"/>
  <c r="K195" i="2"/>
  <c r="A195" i="14"/>
  <c r="L195" i="2"/>
  <c r="M194" i="14"/>
  <c r="BC194" i="2"/>
  <c r="R195" i="12"/>
  <c r="AE194" i="2"/>
  <c r="O195" i="12"/>
  <c r="BI194" i="2"/>
  <c r="S195" i="12"/>
  <c r="AW194" i="2"/>
  <c r="Q195" i="12"/>
  <c r="S194" i="2"/>
  <c r="M195" i="12"/>
  <c r="AQ194" i="2"/>
  <c r="P195" i="12"/>
  <c r="AK194" i="2"/>
  <c r="Y194" i="2"/>
  <c r="N195" i="12"/>
  <c r="L195" i="12"/>
  <c r="M195" i="13"/>
  <c r="T193" i="14"/>
  <c r="X194" i="13"/>
  <c r="N193" i="14"/>
  <c r="W193" i="14"/>
  <c r="R194" i="13"/>
  <c r="AB193" i="13"/>
  <c r="F1218" i="1"/>
  <c r="G1217" i="1"/>
  <c r="F178" i="1"/>
  <c r="G177" i="1"/>
  <c r="H55" i="14"/>
  <c r="H56" i="13"/>
  <c r="G56" i="12"/>
  <c r="G956" i="1"/>
  <c r="F957" i="1"/>
  <c r="F56" i="12"/>
  <c r="G55" i="14"/>
  <c r="G56" i="13"/>
  <c r="G1392" i="1"/>
  <c r="F1393" i="1"/>
  <c r="G758" i="8"/>
  <c r="F759" i="8"/>
  <c r="F174" i="8"/>
  <c r="G173" i="8"/>
  <c r="AV195" i="2"/>
  <c r="BH195" i="2"/>
  <c r="J196" i="12"/>
  <c r="X195" i="2"/>
  <c r="R195" i="2"/>
  <c r="AP195" i="2"/>
  <c r="K195" i="14"/>
  <c r="BB195" i="2"/>
  <c r="AD195" i="2"/>
  <c r="AJ195" i="2"/>
  <c r="K196" i="13"/>
  <c r="S194" i="14"/>
  <c r="W195" i="13"/>
  <c r="I196" i="12"/>
  <c r="J196" i="13"/>
  <c r="J195" i="14"/>
  <c r="L195" i="14"/>
  <c r="K196" i="12"/>
  <c r="L196" i="13"/>
  <c r="A196" i="14"/>
  <c r="L196" i="2"/>
  <c r="A197" i="12"/>
  <c r="C196" i="2"/>
  <c r="E196" i="2"/>
  <c r="M196" i="2"/>
  <c r="A197" i="13"/>
  <c r="K196" i="2"/>
  <c r="J196" i="2"/>
  <c r="E195" i="14"/>
  <c r="E196" i="13"/>
  <c r="D196" i="12"/>
  <c r="X195" i="13"/>
  <c r="T194" i="14"/>
  <c r="T195" i="13"/>
  <c r="P194" i="14"/>
  <c r="U195" i="13"/>
  <c r="Q194" i="14"/>
  <c r="V195" i="13"/>
  <c r="R194" i="14"/>
  <c r="R195" i="13"/>
  <c r="N194" i="14"/>
  <c r="O194" i="14"/>
  <c r="W194" i="14"/>
  <c r="L196" i="12"/>
  <c r="S195" i="2"/>
  <c r="M196" i="12"/>
  <c r="Y195" i="2"/>
  <c r="N196" i="12"/>
  <c r="M196" i="13"/>
  <c r="M195" i="14"/>
  <c r="C196" i="13"/>
  <c r="C195" i="14"/>
  <c r="C196" i="12"/>
  <c r="S195" i="13"/>
  <c r="AB194" i="13"/>
  <c r="F1219" i="1"/>
  <c r="G1218" i="1"/>
  <c r="F179" i="1"/>
  <c r="G178" i="1"/>
  <c r="F104" i="3"/>
  <c r="H104" i="3"/>
  <c r="F56" i="2"/>
  <c r="F760" i="8"/>
  <c r="G759" i="8"/>
  <c r="F175" i="8"/>
  <c r="G174" i="8"/>
  <c r="F958" i="1"/>
  <c r="G957" i="1"/>
  <c r="F1394" i="1"/>
  <c r="G1393" i="1"/>
  <c r="BB196" i="2"/>
  <c r="BH196" i="2"/>
  <c r="AV196" i="2"/>
  <c r="J197" i="12"/>
  <c r="K197" i="13"/>
  <c r="AD196" i="2"/>
  <c r="X196" i="2"/>
  <c r="R196" i="2"/>
  <c r="AJ196" i="2"/>
  <c r="K196" i="14"/>
  <c r="AP196" i="2"/>
  <c r="A197" i="14"/>
  <c r="C197" i="2"/>
  <c r="A198" i="12"/>
  <c r="M197" i="2"/>
  <c r="A198" i="13"/>
  <c r="J197" i="2"/>
  <c r="K197" i="2"/>
  <c r="E197" i="2"/>
  <c r="L197" i="2"/>
  <c r="S195" i="14"/>
  <c r="W196" i="13"/>
  <c r="S196" i="13"/>
  <c r="O195" i="14"/>
  <c r="J196" i="14"/>
  <c r="J197" i="13"/>
  <c r="I197" i="12"/>
  <c r="E196" i="14"/>
  <c r="D197" i="12"/>
  <c r="E197" i="13"/>
  <c r="L196" i="14"/>
  <c r="L197" i="13"/>
  <c r="K197" i="12"/>
  <c r="P195" i="14"/>
  <c r="T196" i="13"/>
  <c r="N195" i="14"/>
  <c r="R196" i="13"/>
  <c r="U196" i="13"/>
  <c r="V196" i="13"/>
  <c r="X196" i="13"/>
  <c r="AB196" i="13"/>
  <c r="R195" i="14"/>
  <c r="M196" i="14"/>
  <c r="BC196" i="2"/>
  <c r="Y196" i="2"/>
  <c r="N197" i="12"/>
  <c r="BI196" i="2"/>
  <c r="S197" i="12"/>
  <c r="AQ196" i="2"/>
  <c r="AK196" i="2"/>
  <c r="AW196" i="2"/>
  <c r="M197" i="13"/>
  <c r="S196" i="2"/>
  <c r="AE196" i="2"/>
  <c r="L197" i="12"/>
  <c r="Q195" i="14"/>
  <c r="T195" i="14"/>
  <c r="C197" i="13"/>
  <c r="C197" i="12"/>
  <c r="C196" i="14"/>
  <c r="AB195" i="13"/>
  <c r="F1220" i="1"/>
  <c r="G1219" i="1"/>
  <c r="F761" i="8"/>
  <c r="G760" i="8"/>
  <c r="G56" i="2"/>
  <c r="G104" i="3"/>
  <c r="F959" i="1"/>
  <c r="G958" i="1"/>
  <c r="G179" i="1"/>
  <c r="F180" i="1"/>
  <c r="F1395" i="1"/>
  <c r="G1394" i="1"/>
  <c r="G175" i="8"/>
  <c r="F176" i="8"/>
  <c r="F56" i="14"/>
  <c r="F57" i="13"/>
  <c r="E57" i="12"/>
  <c r="H56" i="2"/>
  <c r="I198" i="12"/>
  <c r="J197" i="14"/>
  <c r="J198" i="13"/>
  <c r="C198" i="12"/>
  <c r="C198" i="13"/>
  <c r="C197" i="14"/>
  <c r="W197" i="13"/>
  <c r="S196" i="14"/>
  <c r="M197" i="12"/>
  <c r="P197" i="12"/>
  <c r="O197" i="12"/>
  <c r="R197" i="12"/>
  <c r="AW197" i="2"/>
  <c r="Q198" i="12"/>
  <c r="AK197" i="2"/>
  <c r="M197" i="14"/>
  <c r="L198" i="12"/>
  <c r="AE197" i="2"/>
  <c r="O198" i="12"/>
  <c r="BI197" i="2"/>
  <c r="S198" i="12"/>
  <c r="M198" i="13"/>
  <c r="S197" i="2"/>
  <c r="M198" i="12"/>
  <c r="Y197" i="2"/>
  <c r="N198" i="12"/>
  <c r="BC197" i="2"/>
  <c r="R198" i="12"/>
  <c r="AQ197" i="2"/>
  <c r="P198" i="12"/>
  <c r="U197" i="13"/>
  <c r="Q196" i="14"/>
  <c r="S197" i="13"/>
  <c r="O196" i="14"/>
  <c r="V197" i="13"/>
  <c r="R196" i="14"/>
  <c r="W195" i="14"/>
  <c r="L197" i="14"/>
  <c r="L198" i="13"/>
  <c r="K198" i="12"/>
  <c r="R197" i="2"/>
  <c r="K198" i="13"/>
  <c r="J198" i="12"/>
  <c r="AP197" i="2"/>
  <c r="AD197" i="2"/>
  <c r="X197" i="2"/>
  <c r="BB197" i="2"/>
  <c r="K197" i="14"/>
  <c r="AV197" i="2"/>
  <c r="AJ197" i="2"/>
  <c r="BH197" i="2"/>
  <c r="T197" i="13"/>
  <c r="P196" i="14"/>
  <c r="X197" i="13"/>
  <c r="T196" i="14"/>
  <c r="Q197" i="12"/>
  <c r="A199" i="13"/>
  <c r="M198" i="2"/>
  <c r="C198" i="2"/>
  <c r="K198" i="2"/>
  <c r="J198" i="2"/>
  <c r="A198" i="14"/>
  <c r="E198" i="2"/>
  <c r="A199" i="12"/>
  <c r="L198" i="2"/>
  <c r="D198" i="12"/>
  <c r="E197" i="14"/>
  <c r="E198" i="13"/>
  <c r="R197" i="13"/>
  <c r="N196" i="14"/>
  <c r="F1221" i="1"/>
  <c r="G1220" i="1"/>
  <c r="H56" i="14"/>
  <c r="H57" i="13"/>
  <c r="G57" i="12"/>
  <c r="F177" i="8"/>
  <c r="G176" i="8"/>
  <c r="G180" i="1"/>
  <c r="F181" i="1"/>
  <c r="G1395" i="1"/>
  <c r="F1396" i="1"/>
  <c r="F960" i="1"/>
  <c r="G959" i="1"/>
  <c r="F762" i="8"/>
  <c r="G761" i="8"/>
  <c r="G57" i="13"/>
  <c r="G56" i="14"/>
  <c r="F57" i="12"/>
  <c r="E198" i="14"/>
  <c r="E199" i="13"/>
  <c r="D199" i="12"/>
  <c r="V198" i="13"/>
  <c r="R197" i="14"/>
  <c r="P197" i="14"/>
  <c r="T198" i="13"/>
  <c r="N197" i="14"/>
  <c r="R198" i="13"/>
  <c r="S198" i="13"/>
  <c r="U198" i="13"/>
  <c r="W198" i="13"/>
  <c r="X198" i="13"/>
  <c r="AB198" i="13"/>
  <c r="C199" i="13"/>
  <c r="C198" i="14"/>
  <c r="C199" i="12"/>
  <c r="Q197" i="14"/>
  <c r="AB197" i="13"/>
  <c r="W196" i="14"/>
  <c r="A199" i="14"/>
  <c r="E199" i="2"/>
  <c r="A200" i="13"/>
  <c r="C199" i="2"/>
  <c r="K199" i="2"/>
  <c r="M199" i="2"/>
  <c r="L199" i="2"/>
  <c r="A200" i="12"/>
  <c r="J199" i="2"/>
  <c r="J199" i="12"/>
  <c r="R198" i="2"/>
  <c r="AV198" i="2"/>
  <c r="BH198" i="2"/>
  <c r="X198" i="2"/>
  <c r="AJ198" i="2"/>
  <c r="AP198" i="2"/>
  <c r="BB198" i="2"/>
  <c r="K198" i="14"/>
  <c r="K199" i="13"/>
  <c r="AD198" i="2"/>
  <c r="O197" i="14"/>
  <c r="L199" i="13"/>
  <c r="L198" i="14"/>
  <c r="K199" i="12"/>
  <c r="J198" i="14"/>
  <c r="I199" i="12"/>
  <c r="J199" i="13"/>
  <c r="L199" i="12"/>
  <c r="M198" i="14"/>
  <c r="AW198" i="2"/>
  <c r="S198" i="2"/>
  <c r="AE198" i="2"/>
  <c r="Y198" i="2"/>
  <c r="N199" i="12"/>
  <c r="AQ198" i="2"/>
  <c r="P199" i="12"/>
  <c r="BI198" i="2"/>
  <c r="S199" i="12"/>
  <c r="BC198" i="2"/>
  <c r="R199" i="12"/>
  <c r="M199" i="13"/>
  <c r="AK198" i="2"/>
  <c r="T197" i="14"/>
  <c r="S197" i="14"/>
  <c r="AL19" i="10"/>
  <c r="F1222" i="1"/>
  <c r="G1221" i="1"/>
  <c r="G1396" i="1"/>
  <c r="F1397" i="1"/>
  <c r="G960" i="1"/>
  <c r="F961" i="1"/>
  <c r="F182" i="1"/>
  <c r="G181" i="1"/>
  <c r="F57" i="2"/>
  <c r="F106" i="3"/>
  <c r="H106" i="3"/>
  <c r="G762" i="8"/>
  <c r="F763" i="8"/>
  <c r="F178" i="8"/>
  <c r="G177" i="8"/>
  <c r="Q199" i="12"/>
  <c r="AF19" i="10"/>
  <c r="R199" i="13"/>
  <c r="N198" i="14"/>
  <c r="AM19" i="10"/>
  <c r="AL24" i="10"/>
  <c r="AM24" i="10"/>
  <c r="M199" i="12"/>
  <c r="P198" i="14"/>
  <c r="T199" i="13"/>
  <c r="U199" i="13"/>
  <c r="Q198" i="14"/>
  <c r="R198" i="14"/>
  <c r="V199" i="13"/>
  <c r="O199" i="12"/>
  <c r="T19" i="10"/>
  <c r="W199" i="13"/>
  <c r="S198" i="14"/>
  <c r="X199" i="13"/>
  <c r="T198" i="14"/>
  <c r="J199" i="14"/>
  <c r="J200" i="13"/>
  <c r="I200" i="12"/>
  <c r="C200" i="2"/>
  <c r="K200" i="2"/>
  <c r="A201" i="12"/>
  <c r="A201" i="13"/>
  <c r="M200" i="2"/>
  <c r="L200" i="2"/>
  <c r="A200" i="14"/>
  <c r="J200" i="2"/>
  <c r="E200" i="2"/>
  <c r="E200" i="13"/>
  <c r="D200" i="12"/>
  <c r="E199" i="14"/>
  <c r="Z19" i="10"/>
  <c r="K200" i="13"/>
  <c r="BH199" i="2"/>
  <c r="X199" i="2"/>
  <c r="AD199" i="2"/>
  <c r="AP199" i="2"/>
  <c r="AV199" i="2"/>
  <c r="AJ199" i="2"/>
  <c r="K199" i="14"/>
  <c r="J200" i="12"/>
  <c r="R199" i="2"/>
  <c r="BB199" i="2"/>
  <c r="S199" i="13"/>
  <c r="O198" i="14"/>
  <c r="M200" i="13"/>
  <c r="L200" i="12"/>
  <c r="S199" i="2"/>
  <c r="M200" i="12"/>
  <c r="M199" i="14"/>
  <c r="Y199" i="2"/>
  <c r="N200" i="12"/>
  <c r="L200" i="13"/>
  <c r="K200" i="12"/>
  <c r="L199" i="14"/>
  <c r="C200" i="13"/>
  <c r="C199" i="14"/>
  <c r="C200" i="12"/>
  <c r="W197" i="14"/>
  <c r="F1223" i="1"/>
  <c r="G1222" i="1"/>
  <c r="G178" i="8"/>
  <c r="F179" i="8"/>
  <c r="F183" i="1"/>
  <c r="G182" i="1"/>
  <c r="F58" i="2"/>
  <c r="F108" i="3"/>
  <c r="H108" i="3"/>
  <c r="G763" i="8"/>
  <c r="F764" i="8"/>
  <c r="G57" i="2"/>
  <c r="G106" i="3"/>
  <c r="F1398" i="1"/>
  <c r="G1397" i="1"/>
  <c r="F58" i="13"/>
  <c r="E58" i="12"/>
  <c r="H57" i="2"/>
  <c r="F57" i="14"/>
  <c r="G961" i="1"/>
  <c r="F962" i="1"/>
  <c r="E200" i="14"/>
  <c r="D201" i="12"/>
  <c r="E201" i="13"/>
  <c r="BI200" i="2"/>
  <c r="S201" i="12"/>
  <c r="M200" i="14"/>
  <c r="AK200" i="2"/>
  <c r="BC200" i="2"/>
  <c r="AQ200" i="2"/>
  <c r="AW200" i="2"/>
  <c r="L201" i="12"/>
  <c r="M201" i="13"/>
  <c r="S200" i="2"/>
  <c r="AE200" i="2"/>
  <c r="Y200" i="2"/>
  <c r="N201" i="12"/>
  <c r="L200" i="14"/>
  <c r="L201" i="13"/>
  <c r="K201" i="12"/>
  <c r="AD200" i="2"/>
  <c r="AP200" i="2"/>
  <c r="K200" i="14"/>
  <c r="J201" i="12"/>
  <c r="BH200" i="2"/>
  <c r="K201" i="13"/>
  <c r="AV200" i="2"/>
  <c r="BB200" i="2"/>
  <c r="AJ200" i="2"/>
  <c r="R200" i="2"/>
  <c r="X200" i="2"/>
  <c r="AF24" i="10"/>
  <c r="AG24" i="10"/>
  <c r="AG19" i="10"/>
  <c r="C200" i="14"/>
  <c r="C201" i="12"/>
  <c r="C201" i="13"/>
  <c r="Q199" i="14"/>
  <c r="U200" i="13"/>
  <c r="R200" i="13"/>
  <c r="N199" i="14"/>
  <c r="R199" i="14"/>
  <c r="V200" i="13"/>
  <c r="T199" i="14"/>
  <c r="X200" i="13"/>
  <c r="AB199" i="13"/>
  <c r="P199" i="14"/>
  <c r="T200" i="13"/>
  <c r="Z24" i="10"/>
  <c r="AA24" i="10"/>
  <c r="AA19" i="10"/>
  <c r="S199" i="14"/>
  <c r="W200" i="13"/>
  <c r="S200" i="13"/>
  <c r="O199" i="14"/>
  <c r="I201" i="12"/>
  <c r="J200" i="14"/>
  <c r="J201" i="13"/>
  <c r="A201" i="14"/>
  <c r="M201" i="2"/>
  <c r="A202" i="13"/>
  <c r="J201" i="2"/>
  <c r="L201" i="2"/>
  <c r="A202" i="12"/>
  <c r="C201" i="2"/>
  <c r="E201" i="2"/>
  <c r="K201" i="2"/>
  <c r="U19" i="10"/>
  <c r="T24" i="10"/>
  <c r="U24" i="10"/>
  <c r="F19" i="10"/>
  <c r="W198" i="14"/>
  <c r="G1223" i="1"/>
  <c r="F1224" i="1"/>
  <c r="G1224" i="1"/>
  <c r="F59" i="13"/>
  <c r="E59" i="12"/>
  <c r="H58" i="2"/>
  <c r="F58" i="14"/>
  <c r="G962" i="1"/>
  <c r="F963" i="1"/>
  <c r="F180" i="8"/>
  <c r="G179" i="8"/>
  <c r="G58" i="13"/>
  <c r="G57" i="14"/>
  <c r="F58" i="12"/>
  <c r="G58" i="12"/>
  <c r="H58" i="13"/>
  <c r="H57" i="14"/>
  <c r="F1399" i="1"/>
  <c r="G1398" i="1"/>
  <c r="F184" i="1"/>
  <c r="G183" i="1"/>
  <c r="F765" i="8"/>
  <c r="G764" i="8"/>
  <c r="G108" i="3"/>
  <c r="G58" i="2"/>
  <c r="F24" i="10"/>
  <c r="G24" i="10"/>
  <c r="G19" i="10"/>
  <c r="A203" i="13"/>
  <c r="K202" i="2"/>
  <c r="A202" i="14"/>
  <c r="E202" i="2"/>
  <c r="A203" i="12"/>
  <c r="M202" i="2"/>
  <c r="C202" i="2"/>
  <c r="L202" i="2"/>
  <c r="J202" i="2"/>
  <c r="I202" i="12"/>
  <c r="J202" i="13"/>
  <c r="J201" i="14"/>
  <c r="S200" i="14"/>
  <c r="W201" i="13"/>
  <c r="O201" i="12"/>
  <c r="AE201" i="2"/>
  <c r="T28" i="10"/>
  <c r="U28" i="10"/>
  <c r="Q201" i="12"/>
  <c r="W199" i="14"/>
  <c r="D202" i="12"/>
  <c r="E201" i="14"/>
  <c r="E202" i="13"/>
  <c r="X201" i="13"/>
  <c r="T200" i="14"/>
  <c r="O202" i="12"/>
  <c r="M201" i="14"/>
  <c r="L202" i="12"/>
  <c r="Y201" i="2"/>
  <c r="N202" i="12"/>
  <c r="AW201" i="2"/>
  <c r="Q202" i="12"/>
  <c r="AQ201" i="2"/>
  <c r="P202" i="12"/>
  <c r="BI201" i="2"/>
  <c r="S202" i="12"/>
  <c r="AK201" i="2"/>
  <c r="S201" i="2"/>
  <c r="M202" i="12"/>
  <c r="M202" i="13"/>
  <c r="BC201" i="2"/>
  <c r="R202" i="12"/>
  <c r="N200" i="14"/>
  <c r="O200" i="14"/>
  <c r="P200" i="14"/>
  <c r="Q200" i="14"/>
  <c r="R200" i="14"/>
  <c r="W200" i="14"/>
  <c r="R201" i="13"/>
  <c r="U201" i="13"/>
  <c r="R201" i="12"/>
  <c r="AL28" i="10"/>
  <c r="AM28" i="10"/>
  <c r="L201" i="14"/>
  <c r="L202" i="13"/>
  <c r="K202" i="12"/>
  <c r="T201" i="13"/>
  <c r="AV201" i="2"/>
  <c r="K201" i="14"/>
  <c r="BB201" i="2"/>
  <c r="R201" i="2"/>
  <c r="AD201" i="2"/>
  <c r="BH201" i="2"/>
  <c r="J202" i="12"/>
  <c r="K202" i="13"/>
  <c r="AJ201" i="2"/>
  <c r="X201" i="2"/>
  <c r="AP201" i="2"/>
  <c r="C202" i="12"/>
  <c r="C201" i="14"/>
  <c r="C202" i="13"/>
  <c r="S201" i="13"/>
  <c r="V201" i="13"/>
  <c r="M201" i="12"/>
  <c r="P201" i="12"/>
  <c r="Z28" i="10"/>
  <c r="AA28" i="10"/>
  <c r="AB200" i="13"/>
  <c r="G184" i="1"/>
  <c r="F185" i="1"/>
  <c r="F59" i="2"/>
  <c r="F110" i="3"/>
  <c r="H110" i="3"/>
  <c r="F59" i="12"/>
  <c r="G59" i="13"/>
  <c r="G58" i="14"/>
  <c r="G963" i="1"/>
  <c r="F964" i="1"/>
  <c r="F766" i="8"/>
  <c r="G765" i="8"/>
  <c r="G1399" i="1"/>
  <c r="F1400" i="1"/>
  <c r="F181" i="8"/>
  <c r="G180" i="8"/>
  <c r="G59" i="12"/>
  <c r="H59" i="13"/>
  <c r="H58" i="14"/>
  <c r="Q201" i="14"/>
  <c r="U202" i="13"/>
  <c r="S201" i="14"/>
  <c r="W202" i="13"/>
  <c r="N201" i="14"/>
  <c r="R202" i="13"/>
  <c r="C202" i="14"/>
  <c r="C203" i="12"/>
  <c r="C203" i="13"/>
  <c r="AB201" i="13"/>
  <c r="F28" i="10"/>
  <c r="G28" i="10"/>
  <c r="AF28" i="10"/>
  <c r="AG28" i="10"/>
  <c r="L202" i="14"/>
  <c r="L203" i="13"/>
  <c r="K203" i="12"/>
  <c r="J202" i="14"/>
  <c r="J203" i="13"/>
  <c r="I203" i="12"/>
  <c r="P201" i="14"/>
  <c r="T202" i="13"/>
  <c r="R201" i="14"/>
  <c r="V202" i="13"/>
  <c r="J203" i="2"/>
  <c r="A204" i="12"/>
  <c r="M203" i="2"/>
  <c r="A204" i="13"/>
  <c r="L203" i="2"/>
  <c r="C203" i="2"/>
  <c r="E203" i="2"/>
  <c r="K203" i="2"/>
  <c r="A203" i="14"/>
  <c r="E202" i="14"/>
  <c r="D203" i="12"/>
  <c r="E203" i="13"/>
  <c r="S202" i="13"/>
  <c r="O201" i="14"/>
  <c r="T201" i="14"/>
  <c r="X202" i="13"/>
  <c r="L203" i="12"/>
  <c r="M203" i="13"/>
  <c r="M202" i="14"/>
  <c r="AV202" i="2"/>
  <c r="K202" i="14"/>
  <c r="AJ202" i="2"/>
  <c r="K203" i="13"/>
  <c r="BB202" i="2"/>
  <c r="AP202" i="2"/>
  <c r="R202" i="2"/>
  <c r="AD202" i="2"/>
  <c r="BH202" i="2"/>
  <c r="X202" i="2"/>
  <c r="J203" i="12"/>
  <c r="G1400" i="1"/>
  <c r="F1401" i="1"/>
  <c r="G964" i="1"/>
  <c r="F965" i="1"/>
  <c r="G59" i="2"/>
  <c r="G110" i="3"/>
  <c r="G181" i="8"/>
  <c r="F182" i="8"/>
  <c r="G766" i="8"/>
  <c r="F767" i="8"/>
  <c r="G185" i="1"/>
  <c r="F186" i="1"/>
  <c r="F60" i="2"/>
  <c r="F112" i="3"/>
  <c r="H112" i="3"/>
  <c r="H59" i="2"/>
  <c r="F60" i="13"/>
  <c r="F59" i="14"/>
  <c r="E60" i="12"/>
  <c r="N202" i="14"/>
  <c r="R203" i="13"/>
  <c r="A204" i="14"/>
  <c r="C204" i="2"/>
  <c r="A205" i="13"/>
  <c r="E204" i="2"/>
  <c r="J204" i="2"/>
  <c r="A205" i="12"/>
  <c r="A205" i="2"/>
  <c r="L204" i="2"/>
  <c r="K204" i="2"/>
  <c r="L204" i="12"/>
  <c r="M203" i="14"/>
  <c r="M204" i="13"/>
  <c r="W201" i="14"/>
  <c r="T203" i="13"/>
  <c r="P202" i="14"/>
  <c r="L204" i="13"/>
  <c r="K204" i="12"/>
  <c r="L203" i="14"/>
  <c r="J203" i="14"/>
  <c r="I204" i="12"/>
  <c r="J204" i="13"/>
  <c r="E204" i="13"/>
  <c r="E203" i="14"/>
  <c r="D204" i="12"/>
  <c r="X203" i="13"/>
  <c r="T202" i="14"/>
  <c r="W203" i="13"/>
  <c r="S202" i="14"/>
  <c r="R202" i="14"/>
  <c r="V203" i="13"/>
  <c r="X203" i="2"/>
  <c r="AV203" i="2"/>
  <c r="J204" i="12"/>
  <c r="AD203" i="2"/>
  <c r="AJ203" i="2"/>
  <c r="K204" i="13"/>
  <c r="BH203" i="2"/>
  <c r="K203" i="14"/>
  <c r="BB203" i="2"/>
  <c r="AP203" i="2"/>
  <c r="R203" i="2"/>
  <c r="S203" i="13"/>
  <c r="O202" i="14"/>
  <c r="U203" i="13"/>
  <c r="Q202" i="14"/>
  <c r="C203" i="14"/>
  <c r="C204" i="13"/>
  <c r="C204" i="12"/>
  <c r="AB202" i="13"/>
  <c r="F768" i="8"/>
  <c r="G767" i="8"/>
  <c r="G1401" i="1"/>
  <c r="F1402" i="1"/>
  <c r="F60" i="12"/>
  <c r="G60" i="13"/>
  <c r="G59" i="14"/>
  <c r="G60" i="2"/>
  <c r="G112" i="3"/>
  <c r="F61" i="13"/>
  <c r="H60" i="2"/>
  <c r="F60" i="14"/>
  <c r="E61" i="12"/>
  <c r="H60" i="13"/>
  <c r="H59" i="14"/>
  <c r="G60" i="12"/>
  <c r="G186" i="1"/>
  <c r="F187" i="1"/>
  <c r="G182" i="8"/>
  <c r="F183" i="8"/>
  <c r="F966" i="1"/>
  <c r="G965" i="1"/>
  <c r="S203" i="14"/>
  <c r="W204" i="13"/>
  <c r="S204" i="13"/>
  <c r="O203" i="14"/>
  <c r="L205" i="2"/>
  <c r="K205" i="2"/>
  <c r="A206" i="2"/>
  <c r="C205" i="2"/>
  <c r="J205" i="2"/>
  <c r="A205" i="14"/>
  <c r="M205" i="2"/>
  <c r="A206" i="13"/>
  <c r="A206" i="12"/>
  <c r="E205" i="2"/>
  <c r="T204" i="13"/>
  <c r="P203" i="14"/>
  <c r="L205" i="12"/>
  <c r="M204" i="14"/>
  <c r="M205" i="13"/>
  <c r="W202" i="14"/>
  <c r="L204" i="14"/>
  <c r="L205" i="13"/>
  <c r="K205" i="12"/>
  <c r="J204" i="14"/>
  <c r="J205" i="13"/>
  <c r="I205" i="12"/>
  <c r="E204" i="14"/>
  <c r="D205" i="12"/>
  <c r="E205" i="13"/>
  <c r="U204" i="13"/>
  <c r="Q203" i="14"/>
  <c r="V204" i="13"/>
  <c r="R203" i="14"/>
  <c r="R204" i="13"/>
  <c r="X204" i="13"/>
  <c r="AB204" i="13"/>
  <c r="N203" i="14"/>
  <c r="T203" i="14"/>
  <c r="X204" i="2"/>
  <c r="AV204" i="2"/>
  <c r="AJ204" i="2"/>
  <c r="AD204" i="2"/>
  <c r="R204" i="2"/>
  <c r="K204" i="14"/>
  <c r="AP204" i="2"/>
  <c r="BB204" i="2"/>
  <c r="K205" i="13"/>
  <c r="BH204" i="2"/>
  <c r="J205" i="12"/>
  <c r="C204" i="14"/>
  <c r="C205" i="13"/>
  <c r="C205" i="12"/>
  <c r="AB203" i="13"/>
  <c r="F184" i="8"/>
  <c r="G183" i="8"/>
  <c r="G768" i="8"/>
  <c r="F769" i="8"/>
  <c r="F188" i="1"/>
  <c r="G187" i="1"/>
  <c r="F114" i="3"/>
  <c r="H114" i="3"/>
  <c r="F61" i="2"/>
  <c r="G966" i="1"/>
  <c r="F967" i="1"/>
  <c r="H61" i="13"/>
  <c r="H60" i="14"/>
  <c r="G61" i="12"/>
  <c r="F61" i="12"/>
  <c r="G61" i="13"/>
  <c r="G60" i="14"/>
  <c r="F1403" i="1"/>
  <c r="G1402" i="1"/>
  <c r="S204" i="14"/>
  <c r="W205" i="13"/>
  <c r="P204" i="14"/>
  <c r="T205" i="13"/>
  <c r="R205" i="13"/>
  <c r="N204" i="14"/>
  <c r="O204" i="14"/>
  <c r="S205" i="13"/>
  <c r="E205" i="14"/>
  <c r="E206" i="13"/>
  <c r="D206" i="12"/>
  <c r="K206" i="13"/>
  <c r="R205" i="2"/>
  <c r="K205" i="14"/>
  <c r="AD205" i="2"/>
  <c r="AP205" i="2"/>
  <c r="X205" i="2"/>
  <c r="AJ205" i="2"/>
  <c r="AV205" i="2"/>
  <c r="BB205" i="2"/>
  <c r="BH205" i="2"/>
  <c r="J206" i="12"/>
  <c r="J206" i="13"/>
  <c r="J205" i="14"/>
  <c r="I206" i="12"/>
  <c r="X205" i="13"/>
  <c r="T204" i="14"/>
  <c r="R204" i="14"/>
  <c r="V205" i="13"/>
  <c r="L206" i="12"/>
  <c r="M206" i="13"/>
  <c r="M205" i="14"/>
  <c r="A206" i="14"/>
  <c r="E206" i="2"/>
  <c r="A207" i="13"/>
  <c r="K206" i="2"/>
  <c r="M206" i="2"/>
  <c r="A207" i="12"/>
  <c r="J206" i="2"/>
  <c r="A207" i="2"/>
  <c r="L206" i="2"/>
  <c r="C206" i="2"/>
  <c r="W203" i="14"/>
  <c r="L206" i="13"/>
  <c r="L205" i="14"/>
  <c r="K206" i="12"/>
  <c r="Q204" i="14"/>
  <c r="U205" i="13"/>
  <c r="C206" i="13"/>
  <c r="C205" i="14"/>
  <c r="C206" i="12"/>
  <c r="G1403" i="1"/>
  <c r="F1404" i="1"/>
  <c r="F189" i="1"/>
  <c r="G188" i="1"/>
  <c r="G184" i="8"/>
  <c r="F185" i="8"/>
  <c r="F968" i="1"/>
  <c r="G967" i="1"/>
  <c r="G114" i="3"/>
  <c r="G61" i="2"/>
  <c r="F62" i="13"/>
  <c r="E62" i="12"/>
  <c r="H61" i="2"/>
  <c r="F61" i="14"/>
  <c r="F770" i="8"/>
  <c r="G769" i="8"/>
  <c r="C207" i="12"/>
  <c r="C207" i="13"/>
  <c r="C206" i="14"/>
  <c r="D207" i="12"/>
  <c r="E207" i="13"/>
  <c r="E206" i="14"/>
  <c r="W204" i="14"/>
  <c r="M206" i="14"/>
  <c r="M207" i="13"/>
  <c r="L207" i="12"/>
  <c r="O205" i="14"/>
  <c r="S206" i="13"/>
  <c r="J207" i="13"/>
  <c r="I207" i="12"/>
  <c r="J206" i="14"/>
  <c r="R205" i="14"/>
  <c r="V206" i="13"/>
  <c r="P205" i="14"/>
  <c r="T206" i="13"/>
  <c r="L207" i="13"/>
  <c r="K207" i="12"/>
  <c r="L206" i="14"/>
  <c r="X206" i="13"/>
  <c r="T205" i="14"/>
  <c r="N205" i="14"/>
  <c r="R206" i="13"/>
  <c r="A208" i="12"/>
  <c r="K207" i="2"/>
  <c r="A208" i="2"/>
  <c r="E207" i="2"/>
  <c r="M207" i="2"/>
  <c r="A207" i="14"/>
  <c r="C207" i="2"/>
  <c r="A208" i="13"/>
  <c r="J207" i="2"/>
  <c r="L207" i="2"/>
  <c r="BH206" i="2"/>
  <c r="BB206" i="2"/>
  <c r="AV206" i="2"/>
  <c r="K206" i="14"/>
  <c r="R206" i="2"/>
  <c r="X206" i="2"/>
  <c r="AJ206" i="2"/>
  <c r="J207" i="12"/>
  <c r="AP206" i="2"/>
  <c r="K207" i="13"/>
  <c r="AD206" i="2"/>
  <c r="S205" i="14"/>
  <c r="W206" i="13"/>
  <c r="U206" i="13"/>
  <c r="Q205" i="14"/>
  <c r="AB205" i="13"/>
  <c r="G62" i="12"/>
  <c r="H62" i="13"/>
  <c r="H61" i="14"/>
  <c r="G62" i="13"/>
  <c r="G61" i="14"/>
  <c r="F62" i="12"/>
  <c r="F186" i="8"/>
  <c r="G185" i="8"/>
  <c r="F1405" i="1"/>
  <c r="G1404" i="1"/>
  <c r="G770" i="8"/>
  <c r="F771" i="8"/>
  <c r="F969" i="1"/>
  <c r="G968" i="1"/>
  <c r="G189" i="1"/>
  <c r="F190" i="1"/>
  <c r="T207" i="13"/>
  <c r="P206" i="14"/>
  <c r="V207" i="13"/>
  <c r="R206" i="14"/>
  <c r="U207" i="13"/>
  <c r="Q206" i="14"/>
  <c r="N206" i="14"/>
  <c r="R207" i="13"/>
  <c r="X207" i="13"/>
  <c r="T206" i="14"/>
  <c r="C208" i="13"/>
  <c r="C208" i="12"/>
  <c r="C207" i="14"/>
  <c r="A209" i="13"/>
  <c r="A209" i="12"/>
  <c r="M208" i="2"/>
  <c r="C208" i="2"/>
  <c r="E208" i="2"/>
  <c r="A209" i="2"/>
  <c r="K208" i="2"/>
  <c r="J208" i="2"/>
  <c r="A208" i="14"/>
  <c r="L208" i="2"/>
  <c r="O206" i="14"/>
  <c r="S207" i="13"/>
  <c r="W207" i="13"/>
  <c r="S206" i="14"/>
  <c r="D208" i="12"/>
  <c r="E207" i="14"/>
  <c r="E208" i="13"/>
  <c r="W205" i="14"/>
  <c r="AB206" i="13"/>
  <c r="J208" i="13"/>
  <c r="J207" i="14"/>
  <c r="I208" i="12"/>
  <c r="S207" i="2"/>
  <c r="Y207" i="2"/>
  <c r="N208" i="12"/>
  <c r="AQ207" i="2"/>
  <c r="AK207" i="2"/>
  <c r="AE207" i="2"/>
  <c r="AW207" i="2"/>
  <c r="BC207" i="2"/>
  <c r="M208" i="13"/>
  <c r="BI207" i="2"/>
  <c r="S208" i="12"/>
  <c r="L208" i="12"/>
  <c r="M207" i="14"/>
  <c r="L208" i="13"/>
  <c r="K208" i="12"/>
  <c r="L207" i="14"/>
  <c r="J208" i="12"/>
  <c r="AJ207" i="2"/>
  <c r="K208" i="13"/>
  <c r="X207" i="2"/>
  <c r="K207" i="14"/>
  <c r="BH207" i="2"/>
  <c r="R207" i="2"/>
  <c r="AV207" i="2"/>
  <c r="AD207" i="2"/>
  <c r="AP207" i="2"/>
  <c r="BB207" i="2"/>
  <c r="F191" i="1"/>
  <c r="G190" i="1"/>
  <c r="G771" i="8"/>
  <c r="F772" i="8"/>
  <c r="G969" i="1"/>
  <c r="F970" i="1"/>
  <c r="G1405" i="1"/>
  <c r="F1406" i="1"/>
  <c r="G186" i="8"/>
  <c r="F187" i="8"/>
  <c r="W208" i="13"/>
  <c r="S207" i="14"/>
  <c r="R208" i="13"/>
  <c r="S208" i="13"/>
  <c r="T208" i="13"/>
  <c r="U208" i="13"/>
  <c r="V208" i="13"/>
  <c r="X208" i="13"/>
  <c r="AB208" i="13"/>
  <c r="N207" i="14"/>
  <c r="O208" i="12"/>
  <c r="M208" i="12"/>
  <c r="R207" i="14"/>
  <c r="O207" i="14"/>
  <c r="Q208" i="12"/>
  <c r="C209" i="12"/>
  <c r="C209" i="13"/>
  <c r="C208" i="14"/>
  <c r="P207" i="14"/>
  <c r="R208" i="12"/>
  <c r="P208" i="12"/>
  <c r="D209" i="12"/>
  <c r="E208" i="14"/>
  <c r="E209" i="13"/>
  <c r="I209" i="12"/>
  <c r="J208" i="14"/>
  <c r="J209" i="13"/>
  <c r="Q207" i="14"/>
  <c r="T207" i="14"/>
  <c r="K209" i="12"/>
  <c r="L209" i="13"/>
  <c r="L208" i="14"/>
  <c r="A210" i="12"/>
  <c r="K209" i="2"/>
  <c r="A209" i="14"/>
  <c r="J209" i="2"/>
  <c r="A210" i="13"/>
  <c r="L209" i="2"/>
  <c r="C209" i="2"/>
  <c r="A210" i="2"/>
  <c r="E209" i="2"/>
  <c r="M209" i="2"/>
  <c r="W206" i="14"/>
  <c r="K209" i="13"/>
  <c r="AP208" i="2"/>
  <c r="AV208" i="2"/>
  <c r="J209" i="12"/>
  <c r="BH208" i="2"/>
  <c r="BB208" i="2"/>
  <c r="X208" i="2"/>
  <c r="AD208" i="2"/>
  <c r="K208" i="14"/>
  <c r="AJ208" i="2"/>
  <c r="R208" i="2"/>
  <c r="AE208" i="2"/>
  <c r="O209" i="12"/>
  <c r="AK208" i="2"/>
  <c r="BI208" i="2"/>
  <c r="S209" i="12"/>
  <c r="M208" i="14"/>
  <c r="S208" i="2"/>
  <c r="M209" i="12"/>
  <c r="AW208" i="2"/>
  <c r="Q209" i="12"/>
  <c r="L209" i="12"/>
  <c r="AQ208" i="2"/>
  <c r="P209" i="12"/>
  <c r="Y208" i="2"/>
  <c r="N209" i="12"/>
  <c r="BC208" i="2"/>
  <c r="R209" i="12"/>
  <c r="M209" i="13"/>
  <c r="AB207" i="13"/>
  <c r="F192" i="1"/>
  <c r="G191" i="1"/>
  <c r="F188" i="8"/>
  <c r="G187" i="8"/>
  <c r="G970" i="1"/>
  <c r="F971" i="1"/>
  <c r="F1407" i="1"/>
  <c r="G1406" i="1"/>
  <c r="F773" i="8"/>
  <c r="G772" i="8"/>
  <c r="N208" i="14"/>
  <c r="R209" i="13"/>
  <c r="O208" i="14"/>
  <c r="S209" i="13"/>
  <c r="R208" i="14"/>
  <c r="V209" i="13"/>
  <c r="T209" i="13"/>
  <c r="P208" i="14"/>
  <c r="W209" i="13"/>
  <c r="S208" i="14"/>
  <c r="Q208" i="14"/>
  <c r="U209" i="13"/>
  <c r="D210" i="12"/>
  <c r="E209" i="14"/>
  <c r="E210" i="13"/>
  <c r="M209" i="14"/>
  <c r="Y209" i="2"/>
  <c r="N210" i="12"/>
  <c r="L210" i="12"/>
  <c r="M210" i="13"/>
  <c r="AK209" i="2"/>
  <c r="AW209" i="2"/>
  <c r="Q210" i="12"/>
  <c r="BI209" i="2"/>
  <c r="S210" i="12"/>
  <c r="BC209" i="2"/>
  <c r="R210" i="12"/>
  <c r="S209" i="2"/>
  <c r="M210" i="12"/>
  <c r="AE209" i="2"/>
  <c r="O210" i="12"/>
  <c r="AQ209" i="2"/>
  <c r="P210" i="12"/>
  <c r="L209" i="14"/>
  <c r="L210" i="13"/>
  <c r="K210" i="12"/>
  <c r="K209" i="14"/>
  <c r="BB209" i="2"/>
  <c r="AP209" i="2"/>
  <c r="AD209" i="2"/>
  <c r="J210" i="12"/>
  <c r="AJ209" i="2"/>
  <c r="R209" i="2"/>
  <c r="BH209" i="2"/>
  <c r="AV209" i="2"/>
  <c r="X209" i="2"/>
  <c r="K210" i="13"/>
  <c r="C210" i="13"/>
  <c r="C209" i="14"/>
  <c r="C210" i="12"/>
  <c r="X209" i="13"/>
  <c r="T208" i="14"/>
  <c r="A211" i="13"/>
  <c r="E210" i="2"/>
  <c r="A210" i="14"/>
  <c r="C210" i="2"/>
  <c r="A211" i="12"/>
  <c r="J210" i="2"/>
  <c r="K210" i="2"/>
  <c r="A211" i="2"/>
  <c r="M210" i="2"/>
  <c r="L210" i="2"/>
  <c r="I210" i="12"/>
  <c r="J210" i="13"/>
  <c r="J209" i="14"/>
  <c r="W207" i="14"/>
  <c r="G773" i="8"/>
  <c r="F774" i="8"/>
  <c r="F972" i="1"/>
  <c r="G971" i="1"/>
  <c r="G1407" i="1"/>
  <c r="F1408" i="1"/>
  <c r="G188" i="8"/>
  <c r="F189" i="8"/>
  <c r="F193" i="1"/>
  <c r="G192" i="1"/>
  <c r="F62" i="2"/>
  <c r="F116" i="3"/>
  <c r="H116" i="3"/>
  <c r="I211" i="12"/>
  <c r="J210" i="14"/>
  <c r="J211" i="13"/>
  <c r="T209" i="14"/>
  <c r="X210" i="13"/>
  <c r="L211" i="12"/>
  <c r="AW210" i="2"/>
  <c r="S210" i="2"/>
  <c r="AE210" i="2"/>
  <c r="O211" i="12"/>
  <c r="Y210" i="2"/>
  <c r="N211" i="12"/>
  <c r="AK210" i="2"/>
  <c r="BI210" i="2"/>
  <c r="S211" i="12"/>
  <c r="BC210" i="2"/>
  <c r="R211" i="12"/>
  <c r="M210" i="14"/>
  <c r="M211" i="13"/>
  <c r="AQ210" i="2"/>
  <c r="R210" i="13"/>
  <c r="N209" i="14"/>
  <c r="U210" i="13"/>
  <c r="Q209" i="14"/>
  <c r="W208" i="14"/>
  <c r="K211" i="12"/>
  <c r="L210" i="14"/>
  <c r="L211" i="13"/>
  <c r="AD210" i="2"/>
  <c r="AV210" i="2"/>
  <c r="BH210" i="2"/>
  <c r="AP210" i="2"/>
  <c r="X210" i="2"/>
  <c r="K210" i="14"/>
  <c r="K211" i="13"/>
  <c r="BB210" i="2"/>
  <c r="AJ210" i="2"/>
  <c r="R210" i="2"/>
  <c r="J211" i="12"/>
  <c r="R209" i="14"/>
  <c r="V210" i="13"/>
  <c r="T29" i="10"/>
  <c r="U29" i="10"/>
  <c r="E210" i="14"/>
  <c r="E211" i="13"/>
  <c r="D211" i="12"/>
  <c r="T210" i="13"/>
  <c r="P209" i="14"/>
  <c r="A212" i="12"/>
  <c r="M211" i="2"/>
  <c r="A212" i="13"/>
  <c r="J211" i="2"/>
  <c r="K211" i="2"/>
  <c r="A212" i="2"/>
  <c r="E211" i="2"/>
  <c r="L211" i="2"/>
  <c r="A211" i="14"/>
  <c r="C211" i="2"/>
  <c r="C211" i="13"/>
  <c r="C210" i="14"/>
  <c r="C211" i="12"/>
  <c r="S210" i="13"/>
  <c r="O209" i="14"/>
  <c r="S209" i="14"/>
  <c r="W210" i="13"/>
  <c r="AB209" i="13"/>
  <c r="AL29" i="10"/>
  <c r="AM29" i="10"/>
  <c r="F190" i="8"/>
  <c r="G189" i="8"/>
  <c r="F194" i="1"/>
  <c r="G193" i="1"/>
  <c r="G62" i="2"/>
  <c r="G116" i="3"/>
  <c r="F1409" i="1"/>
  <c r="G1408" i="1"/>
  <c r="G774" i="8"/>
  <c r="F775" i="8"/>
  <c r="E63" i="12"/>
  <c r="F62" i="14"/>
  <c r="F63" i="13"/>
  <c r="H62" i="2"/>
  <c r="G972" i="1"/>
  <c r="F973" i="1"/>
  <c r="AQ211" i="2"/>
  <c r="P212" i="12"/>
  <c r="M211" i="14"/>
  <c r="Y211" i="2"/>
  <c r="N212" i="12"/>
  <c r="AW211" i="2"/>
  <c r="Q212" i="12"/>
  <c r="BC211" i="2"/>
  <c r="R212" i="12"/>
  <c r="L212" i="12"/>
  <c r="S211" i="2"/>
  <c r="M212" i="12"/>
  <c r="BI211" i="2"/>
  <c r="S212" i="12"/>
  <c r="M212" i="13"/>
  <c r="AE211" i="2"/>
  <c r="O212" i="12"/>
  <c r="AK211" i="2"/>
  <c r="O210" i="14"/>
  <c r="S211" i="13"/>
  <c r="P210" i="14"/>
  <c r="T211" i="13"/>
  <c r="AB210" i="13"/>
  <c r="J212" i="13"/>
  <c r="I212" i="12"/>
  <c r="J211" i="14"/>
  <c r="X211" i="13"/>
  <c r="T210" i="14"/>
  <c r="Q211" i="12"/>
  <c r="AF29" i="10"/>
  <c r="AG29" i="10"/>
  <c r="C211" i="14"/>
  <c r="C212" i="12"/>
  <c r="C212" i="13"/>
  <c r="A213" i="12"/>
  <c r="K212" i="2"/>
  <c r="M212" i="2"/>
  <c r="A213" i="13"/>
  <c r="J212" i="2"/>
  <c r="C212" i="2"/>
  <c r="A213" i="2"/>
  <c r="E212" i="2"/>
  <c r="L212" i="2"/>
  <c r="A212" i="14"/>
  <c r="E211" i="14"/>
  <c r="E212" i="13"/>
  <c r="D212" i="12"/>
  <c r="R211" i="13"/>
  <c r="N210" i="14"/>
  <c r="R210" i="14"/>
  <c r="V211" i="13"/>
  <c r="W209" i="14"/>
  <c r="K212" i="12"/>
  <c r="L212" i="13"/>
  <c r="L211" i="14"/>
  <c r="X211" i="2"/>
  <c r="AP211" i="2"/>
  <c r="BH211" i="2"/>
  <c r="K211" i="14"/>
  <c r="J212" i="12"/>
  <c r="AD211" i="2"/>
  <c r="K212" i="13"/>
  <c r="AJ211" i="2"/>
  <c r="R211" i="2"/>
  <c r="AV211" i="2"/>
  <c r="BB211" i="2"/>
  <c r="S210" i="14"/>
  <c r="W211" i="13"/>
  <c r="Q210" i="14"/>
  <c r="U211" i="13"/>
  <c r="P211" i="12"/>
  <c r="Z29" i="10"/>
  <c r="AA29" i="10"/>
  <c r="M211" i="12"/>
  <c r="F29" i="10"/>
  <c r="G29" i="10"/>
  <c r="F191" i="8"/>
  <c r="G190" i="8"/>
  <c r="G63" i="12"/>
  <c r="H62" i="14"/>
  <c r="H63" i="13"/>
  <c r="F776" i="8"/>
  <c r="G775" i="8"/>
  <c r="G1409" i="1"/>
  <c r="F1410" i="1"/>
  <c r="F195" i="1"/>
  <c r="G194" i="1"/>
  <c r="F63" i="12"/>
  <c r="G63" i="13"/>
  <c r="G62" i="14"/>
  <c r="F974" i="1"/>
  <c r="G973" i="1"/>
  <c r="D213" i="12"/>
  <c r="E212" i="14"/>
  <c r="E213" i="13"/>
  <c r="R211" i="14"/>
  <c r="V212" i="13"/>
  <c r="P211" i="14"/>
  <c r="T212" i="13"/>
  <c r="U212" i="13"/>
  <c r="Q211" i="14"/>
  <c r="A214" i="13"/>
  <c r="J213" i="2"/>
  <c r="M213" i="2"/>
  <c r="A213" i="14"/>
  <c r="L213" i="2"/>
  <c r="A214" i="2"/>
  <c r="K213" i="2"/>
  <c r="C213" i="2"/>
  <c r="A214" i="12"/>
  <c r="E213" i="2"/>
  <c r="BI212" i="2"/>
  <c r="S213" i="12"/>
  <c r="S212" i="2"/>
  <c r="AK212" i="2"/>
  <c r="BC212" i="2"/>
  <c r="L213" i="12"/>
  <c r="M212" i="14"/>
  <c r="Y212" i="2"/>
  <c r="N213" i="12"/>
  <c r="AE212" i="2"/>
  <c r="AW212" i="2"/>
  <c r="AQ212" i="2"/>
  <c r="M213" i="13"/>
  <c r="W210" i="14"/>
  <c r="L212" i="14"/>
  <c r="L213" i="13"/>
  <c r="K213" i="12"/>
  <c r="J213" i="13"/>
  <c r="I213" i="12"/>
  <c r="J212" i="14"/>
  <c r="S211" i="14"/>
  <c r="W212" i="13"/>
  <c r="T211" i="14"/>
  <c r="X212" i="13"/>
  <c r="N211" i="14"/>
  <c r="R212" i="13"/>
  <c r="S212" i="13"/>
  <c r="AB212" i="13"/>
  <c r="O211" i="14"/>
  <c r="C212" i="14"/>
  <c r="C213" i="12"/>
  <c r="C213" i="13"/>
  <c r="X212" i="2"/>
  <c r="K213" i="13"/>
  <c r="AD212" i="2"/>
  <c r="AV212" i="2"/>
  <c r="K212" i="14"/>
  <c r="BH212" i="2"/>
  <c r="AJ212" i="2"/>
  <c r="R212" i="2"/>
  <c r="AP212" i="2"/>
  <c r="BB212" i="2"/>
  <c r="J213" i="12"/>
  <c r="AB211" i="13"/>
  <c r="G1410" i="1"/>
  <c r="F1411" i="1"/>
  <c r="G191" i="8"/>
  <c r="F192" i="8"/>
  <c r="F196" i="1"/>
  <c r="G195" i="1"/>
  <c r="F63" i="2"/>
  <c r="F118" i="3"/>
  <c r="H118" i="3"/>
  <c r="F777" i="8"/>
  <c r="G776" i="8"/>
  <c r="F975" i="1"/>
  <c r="G974" i="1"/>
  <c r="T213" i="13"/>
  <c r="P212" i="14"/>
  <c r="R213" i="13"/>
  <c r="N212" i="14"/>
  <c r="R212" i="14"/>
  <c r="V213" i="13"/>
  <c r="Q213" i="12"/>
  <c r="AF36" i="10"/>
  <c r="AG36" i="10"/>
  <c r="U213" i="13"/>
  <c r="Q212" i="14"/>
  <c r="O212" i="14"/>
  <c r="S213" i="13"/>
  <c r="P213" i="12"/>
  <c r="Z36" i="10"/>
  <c r="AA36" i="10"/>
  <c r="F36" i="10"/>
  <c r="G36" i="10"/>
  <c r="M213" i="12"/>
  <c r="C214" i="12"/>
  <c r="C214" i="13"/>
  <c r="C213" i="14"/>
  <c r="S212" i="14"/>
  <c r="W213" i="13"/>
  <c r="T212" i="14"/>
  <c r="X213" i="13"/>
  <c r="L214" i="13"/>
  <c r="K214" i="12"/>
  <c r="L213" i="14"/>
  <c r="W211" i="14"/>
  <c r="O213" i="12"/>
  <c r="T36" i="10"/>
  <c r="U36" i="10"/>
  <c r="AL36" i="10"/>
  <c r="AM36" i="10"/>
  <c r="R213" i="12"/>
  <c r="D214" i="12"/>
  <c r="E213" i="14"/>
  <c r="E214" i="13"/>
  <c r="A215" i="13"/>
  <c r="M214" i="2"/>
  <c r="A215" i="2"/>
  <c r="E214" i="2"/>
  <c r="C214" i="2"/>
  <c r="A215" i="12"/>
  <c r="A214" i="14"/>
  <c r="K214" i="2"/>
  <c r="J214" i="2"/>
  <c r="L214" i="2"/>
  <c r="I214" i="12"/>
  <c r="J214" i="13"/>
  <c r="J213" i="14"/>
  <c r="AP213" i="2"/>
  <c r="U214" i="13"/>
  <c r="K214" i="13"/>
  <c r="K213" i="14"/>
  <c r="AJ213" i="2"/>
  <c r="AV213" i="2"/>
  <c r="V214" i="13"/>
  <c r="J214" i="12"/>
  <c r="X213" i="2"/>
  <c r="BB213" i="2"/>
  <c r="W214" i="13"/>
  <c r="R213" i="2"/>
  <c r="AD213" i="2"/>
  <c r="T214" i="13"/>
  <c r="BH213" i="2"/>
  <c r="X214" i="13"/>
  <c r="L214" i="12"/>
  <c r="AE213" i="2"/>
  <c r="O214" i="12"/>
  <c r="M214" i="13"/>
  <c r="AK213" i="2"/>
  <c r="Y213" i="2"/>
  <c r="N214" i="12"/>
  <c r="BC213" i="2"/>
  <c r="R214" i="12"/>
  <c r="AQ213" i="2"/>
  <c r="P214" i="12"/>
  <c r="S213" i="2"/>
  <c r="M214" i="12"/>
  <c r="AW213" i="2"/>
  <c r="Q214" i="12"/>
  <c r="M213" i="14"/>
  <c r="BI213" i="2"/>
  <c r="S214" i="12"/>
  <c r="F976" i="1"/>
  <c r="G975" i="1"/>
  <c r="G777" i="8"/>
  <c r="F778" i="8"/>
  <c r="F197" i="1"/>
  <c r="G196" i="1"/>
  <c r="F64" i="2"/>
  <c r="F120" i="3"/>
  <c r="H120" i="3"/>
  <c r="G63" i="2"/>
  <c r="G118" i="3"/>
  <c r="G1411" i="1"/>
  <c r="F1412" i="1"/>
  <c r="E64" i="12"/>
  <c r="F63" i="14"/>
  <c r="F64" i="13"/>
  <c r="H63" i="2"/>
  <c r="G192" i="8"/>
  <c r="F193" i="8"/>
  <c r="N213" i="14"/>
  <c r="R214" i="13"/>
  <c r="A216" i="12"/>
  <c r="K215" i="2"/>
  <c r="A215" i="14"/>
  <c r="L215" i="2"/>
  <c r="M215" i="2"/>
  <c r="C215" i="2"/>
  <c r="A216" i="2"/>
  <c r="E215" i="2"/>
  <c r="J215" i="2"/>
  <c r="A216" i="13"/>
  <c r="O213" i="14"/>
  <c r="S214" i="13"/>
  <c r="AP214" i="2"/>
  <c r="U215" i="13"/>
  <c r="AJ214" i="2"/>
  <c r="K214" i="14"/>
  <c r="R214" i="2"/>
  <c r="R215" i="13"/>
  <c r="X214" i="2"/>
  <c r="S215" i="13"/>
  <c r="J215" i="12"/>
  <c r="K215" i="13"/>
  <c r="AV214" i="2"/>
  <c r="V215" i="13"/>
  <c r="BH214" i="2"/>
  <c r="X215" i="13"/>
  <c r="AD214" i="2"/>
  <c r="T215" i="13"/>
  <c r="BB214" i="2"/>
  <c r="W215" i="13"/>
  <c r="D215" i="12"/>
  <c r="E214" i="14"/>
  <c r="E215" i="13"/>
  <c r="J215" i="13"/>
  <c r="I215" i="12"/>
  <c r="J214" i="14"/>
  <c r="C215" i="13"/>
  <c r="C215" i="12"/>
  <c r="C214" i="14"/>
  <c r="AB213" i="13"/>
  <c r="L215" i="13"/>
  <c r="L214" i="14"/>
  <c r="K215" i="12"/>
  <c r="M215" i="13"/>
  <c r="L215" i="12"/>
  <c r="M214" i="14"/>
  <c r="W212" i="14"/>
  <c r="H64" i="13"/>
  <c r="H63" i="14"/>
  <c r="G64" i="12"/>
  <c r="G64" i="13"/>
  <c r="G63" i="14"/>
  <c r="F64" i="12"/>
  <c r="G197" i="1"/>
  <c r="F198" i="1"/>
  <c r="F65" i="2"/>
  <c r="F122" i="3"/>
  <c r="H122" i="3"/>
  <c r="G976" i="1"/>
  <c r="F977" i="1"/>
  <c r="F194" i="8"/>
  <c r="G193" i="8"/>
  <c r="G64" i="2"/>
  <c r="G120" i="3"/>
  <c r="F64" i="14"/>
  <c r="F65" i="13"/>
  <c r="E65" i="12"/>
  <c r="H64" i="2"/>
  <c r="G1412" i="1"/>
  <c r="F1413" i="1"/>
  <c r="F779" i="8"/>
  <c r="G778" i="8"/>
  <c r="D216" i="12"/>
  <c r="E215" i="14"/>
  <c r="E216" i="13"/>
  <c r="A217" i="2"/>
  <c r="M216" i="2"/>
  <c r="K216" i="2"/>
  <c r="A216" i="14"/>
  <c r="L216" i="2"/>
  <c r="A217" i="13"/>
  <c r="E216" i="2"/>
  <c r="J216" i="2"/>
  <c r="A217" i="12"/>
  <c r="C216" i="2"/>
  <c r="W213" i="14"/>
  <c r="J216" i="13"/>
  <c r="I216" i="12"/>
  <c r="J215" i="14"/>
  <c r="L216" i="12"/>
  <c r="M216" i="13"/>
  <c r="M215" i="14"/>
  <c r="L216" i="13"/>
  <c r="K216" i="12"/>
  <c r="L215" i="14"/>
  <c r="C216" i="13"/>
  <c r="C216" i="12"/>
  <c r="C215" i="14"/>
  <c r="J216" i="12"/>
  <c r="AD215" i="2"/>
  <c r="AV215" i="2"/>
  <c r="R215" i="2"/>
  <c r="BB215" i="2"/>
  <c r="BH215" i="2"/>
  <c r="K215" i="14"/>
  <c r="X215" i="2"/>
  <c r="AJ215" i="2"/>
  <c r="K216" i="13"/>
  <c r="AP215" i="2"/>
  <c r="AB215" i="13"/>
  <c r="AB214" i="13"/>
  <c r="G194" i="8"/>
  <c r="F195" i="8"/>
  <c r="E66" i="12"/>
  <c r="F65" i="14"/>
  <c r="F66" i="13"/>
  <c r="H65" i="2"/>
  <c r="G1413" i="1"/>
  <c r="F1414" i="1"/>
  <c r="F780" i="8"/>
  <c r="G779" i="8"/>
  <c r="F65" i="12"/>
  <c r="G65" i="13"/>
  <c r="G64" i="14"/>
  <c r="G122" i="3"/>
  <c r="G65" i="2"/>
  <c r="H65" i="13"/>
  <c r="H64" i="14"/>
  <c r="G65" i="12"/>
  <c r="F978" i="1"/>
  <c r="G977" i="1"/>
  <c r="F199" i="1"/>
  <c r="G198" i="1"/>
  <c r="F124" i="3"/>
  <c r="H124" i="3"/>
  <c r="F66" i="2"/>
  <c r="L217" i="12"/>
  <c r="M216" i="14"/>
  <c r="S216" i="2"/>
  <c r="AQ216" i="2"/>
  <c r="AK216" i="2"/>
  <c r="AW216" i="2"/>
  <c r="AE216" i="2"/>
  <c r="M217" i="13"/>
  <c r="BC216" i="2"/>
  <c r="BI216" i="2"/>
  <c r="S217" i="12"/>
  <c r="Y216" i="2"/>
  <c r="N217" i="12"/>
  <c r="S216" i="13"/>
  <c r="O215" i="14"/>
  <c r="N215" i="14"/>
  <c r="R216" i="13"/>
  <c r="D217" i="12"/>
  <c r="E217" i="13"/>
  <c r="E216" i="14"/>
  <c r="AP216" i="2"/>
  <c r="AJ216" i="2"/>
  <c r="X216" i="2"/>
  <c r="AV216" i="2"/>
  <c r="K216" i="14"/>
  <c r="J217" i="12"/>
  <c r="BB216" i="2"/>
  <c r="K217" i="13"/>
  <c r="R216" i="2"/>
  <c r="BH216" i="2"/>
  <c r="AD216" i="2"/>
  <c r="C217" i="13"/>
  <c r="C216" i="14"/>
  <c r="C217" i="12"/>
  <c r="W216" i="13"/>
  <c r="S215" i="14"/>
  <c r="J217" i="13"/>
  <c r="I217" i="12"/>
  <c r="J216" i="14"/>
  <c r="Q215" i="14"/>
  <c r="U216" i="13"/>
  <c r="V216" i="13"/>
  <c r="R215" i="14"/>
  <c r="X216" i="13"/>
  <c r="T215" i="14"/>
  <c r="T216" i="13"/>
  <c r="P215" i="14"/>
  <c r="L217" i="13"/>
  <c r="K217" i="12"/>
  <c r="L216" i="14"/>
  <c r="A218" i="12"/>
  <c r="M217" i="2"/>
  <c r="A217" i="14"/>
  <c r="L217" i="2"/>
  <c r="A218" i="13"/>
  <c r="C217" i="2"/>
  <c r="E217" i="2"/>
  <c r="A218" i="2"/>
  <c r="K217" i="2"/>
  <c r="J217" i="2"/>
  <c r="G978" i="1"/>
  <c r="F979" i="1"/>
  <c r="F200" i="1"/>
  <c r="G199" i="1"/>
  <c r="F126" i="3"/>
  <c r="H126" i="3"/>
  <c r="F67" i="2"/>
  <c r="F781" i="8"/>
  <c r="G780" i="8"/>
  <c r="G66" i="2"/>
  <c r="G124" i="3"/>
  <c r="G66" i="12"/>
  <c r="H65" i="14"/>
  <c r="H66" i="13"/>
  <c r="F196" i="8"/>
  <c r="G195" i="8"/>
  <c r="F66" i="12"/>
  <c r="G65" i="14"/>
  <c r="G66" i="13"/>
  <c r="F66" i="14"/>
  <c r="H66" i="2"/>
  <c r="E67" i="12"/>
  <c r="F67" i="13"/>
  <c r="F1415" i="1"/>
  <c r="G1414" i="1"/>
  <c r="O217" i="12"/>
  <c r="BB217" i="2"/>
  <c r="AJ217" i="2"/>
  <c r="AD217" i="2"/>
  <c r="AV217" i="2"/>
  <c r="J218" i="12"/>
  <c r="K218" i="13"/>
  <c r="AP217" i="2"/>
  <c r="K217" i="14"/>
  <c r="X217" i="2"/>
  <c r="BH217" i="2"/>
  <c r="R217" i="2"/>
  <c r="P216" i="14"/>
  <c r="T217" i="13"/>
  <c r="S216" i="14"/>
  <c r="W217" i="13"/>
  <c r="O216" i="14"/>
  <c r="S217" i="13"/>
  <c r="R217" i="12"/>
  <c r="AB216" i="13"/>
  <c r="J217" i="14"/>
  <c r="J218" i="13"/>
  <c r="I218" i="12"/>
  <c r="C218" i="13"/>
  <c r="C218" i="12"/>
  <c r="C217" i="14"/>
  <c r="AK217" i="2"/>
  <c r="AW217" i="2"/>
  <c r="Q218" i="12"/>
  <c r="M217" i="14"/>
  <c r="S217" i="2"/>
  <c r="M218" i="12"/>
  <c r="BC217" i="2"/>
  <c r="R218" i="12"/>
  <c r="BI217" i="2"/>
  <c r="S218" i="12"/>
  <c r="Y217" i="2"/>
  <c r="N218" i="12"/>
  <c r="AQ217" i="2"/>
  <c r="P218" i="12"/>
  <c r="M218" i="13"/>
  <c r="L218" i="12"/>
  <c r="AE217" i="2"/>
  <c r="O218" i="12"/>
  <c r="R216" i="14"/>
  <c r="V217" i="13"/>
  <c r="Q217" i="12"/>
  <c r="W215" i="14"/>
  <c r="D218" i="12"/>
  <c r="E218" i="13"/>
  <c r="E217" i="14"/>
  <c r="R217" i="13"/>
  <c r="N216" i="14"/>
  <c r="U217" i="13"/>
  <c r="Q216" i="14"/>
  <c r="M217" i="12"/>
  <c r="A218" i="14"/>
  <c r="C218" i="2"/>
  <c r="M218" i="2"/>
  <c r="A219" i="12"/>
  <c r="L218" i="2"/>
  <c r="J218" i="2"/>
  <c r="K218" i="2"/>
  <c r="A219" i="2"/>
  <c r="A219" i="13"/>
  <c r="E218" i="2"/>
  <c r="L218" i="13"/>
  <c r="K218" i="12"/>
  <c r="L217" i="14"/>
  <c r="X217" i="13"/>
  <c r="T216" i="14"/>
  <c r="P217" i="12"/>
  <c r="G67" i="13"/>
  <c r="G66" i="14"/>
  <c r="F67" i="12"/>
  <c r="F67" i="14"/>
  <c r="H67" i="2"/>
  <c r="E68" i="12"/>
  <c r="F68" i="13"/>
  <c r="G979" i="1"/>
  <c r="F980" i="1"/>
  <c r="G980" i="1"/>
  <c r="G781" i="8"/>
  <c r="F782" i="8"/>
  <c r="G200" i="1"/>
  <c r="F201" i="1"/>
  <c r="G196" i="8"/>
  <c r="F197" i="8"/>
  <c r="F1416" i="1"/>
  <c r="G1415" i="1"/>
  <c r="G67" i="12"/>
  <c r="H67" i="13"/>
  <c r="H66" i="14"/>
  <c r="G126" i="3"/>
  <c r="G67" i="2"/>
  <c r="D219" i="12"/>
  <c r="E219" i="13"/>
  <c r="E218" i="14"/>
  <c r="AP218" i="2"/>
  <c r="BB218" i="2"/>
  <c r="X218" i="2"/>
  <c r="K218" i="14"/>
  <c r="J219" i="12"/>
  <c r="AJ218" i="2"/>
  <c r="K219" i="13"/>
  <c r="AD218" i="2"/>
  <c r="AV218" i="2"/>
  <c r="R218" i="2"/>
  <c r="BH218" i="2"/>
  <c r="A220" i="13"/>
  <c r="K219" i="2"/>
  <c r="M219" i="2"/>
  <c r="A220" i="2"/>
  <c r="J219" i="2"/>
  <c r="L219" i="2"/>
  <c r="A220" i="12"/>
  <c r="E219" i="2"/>
  <c r="A219" i="14"/>
  <c r="C219" i="2"/>
  <c r="N217" i="14"/>
  <c r="R218" i="13"/>
  <c r="Q217" i="14"/>
  <c r="U218" i="13"/>
  <c r="P217" i="14"/>
  <c r="T218" i="13"/>
  <c r="W216" i="14"/>
  <c r="BC218" i="2"/>
  <c r="AL33" i="10"/>
  <c r="AM33" i="10"/>
  <c r="C218" i="14"/>
  <c r="C219" i="13"/>
  <c r="C219" i="12"/>
  <c r="K219" i="12"/>
  <c r="L218" i="14"/>
  <c r="L219" i="13"/>
  <c r="V218" i="13"/>
  <c r="R217" i="14"/>
  <c r="AE218" i="2"/>
  <c r="T33" i="10"/>
  <c r="U33" i="10"/>
  <c r="I219" i="12"/>
  <c r="J218" i="14"/>
  <c r="J219" i="13"/>
  <c r="S218" i="13"/>
  <c r="O217" i="14"/>
  <c r="S217" i="14"/>
  <c r="W218" i="13"/>
  <c r="M218" i="14"/>
  <c r="AK218" i="2"/>
  <c r="S218" i="2"/>
  <c r="AW218" i="2"/>
  <c r="L219" i="12"/>
  <c r="AQ218" i="2"/>
  <c r="Y218" i="2"/>
  <c r="N219" i="12"/>
  <c r="M219" i="13"/>
  <c r="BI218" i="2"/>
  <c r="S219" i="12"/>
  <c r="R219" i="12"/>
  <c r="O219" i="12"/>
  <c r="T217" i="14"/>
  <c r="X218" i="13"/>
  <c r="AB217" i="13"/>
  <c r="F202" i="1"/>
  <c r="G201" i="1"/>
  <c r="H68" i="13"/>
  <c r="H67" i="14"/>
  <c r="G68" i="12"/>
  <c r="G197" i="8"/>
  <c r="F198" i="8"/>
  <c r="G782" i="8"/>
  <c r="F783" i="8"/>
  <c r="F68" i="12"/>
  <c r="G68" i="13"/>
  <c r="G67" i="14"/>
  <c r="G1416" i="1"/>
  <c r="F1417" i="1"/>
  <c r="C220" i="12"/>
  <c r="C220" i="13"/>
  <c r="C219" i="14"/>
  <c r="BC219" i="2"/>
  <c r="R220" i="12"/>
  <c r="M219" i="14"/>
  <c r="L220" i="12"/>
  <c r="AE219" i="2"/>
  <c r="O220" i="12"/>
  <c r="AQ219" i="2"/>
  <c r="P220" i="12"/>
  <c r="AW219" i="2"/>
  <c r="Q220" i="12"/>
  <c r="Y219" i="2"/>
  <c r="N220" i="12"/>
  <c r="M220" i="13"/>
  <c r="S219" i="2"/>
  <c r="M220" i="12"/>
  <c r="BI219" i="2"/>
  <c r="S220" i="12"/>
  <c r="AK219" i="2"/>
  <c r="R219" i="13"/>
  <c r="N218" i="14"/>
  <c r="S218" i="14"/>
  <c r="W219" i="13"/>
  <c r="P219" i="12"/>
  <c r="Z33" i="10"/>
  <c r="AA33" i="10"/>
  <c r="E219" i="14"/>
  <c r="D220" i="12"/>
  <c r="E220" i="13"/>
  <c r="A221" i="2"/>
  <c r="L220" i="2"/>
  <c r="E220" i="2"/>
  <c r="A221" i="12"/>
  <c r="M220" i="2"/>
  <c r="A220" i="14"/>
  <c r="K220" i="2"/>
  <c r="A221" i="13"/>
  <c r="C220" i="2"/>
  <c r="J220" i="2"/>
  <c r="T218" i="14"/>
  <c r="X219" i="13"/>
  <c r="S219" i="13"/>
  <c r="O218" i="14"/>
  <c r="AB218" i="13"/>
  <c r="Q219" i="12"/>
  <c r="AF33" i="10"/>
  <c r="AG33" i="10"/>
  <c r="M219" i="12"/>
  <c r="F33" i="10"/>
  <c r="G33" i="10"/>
  <c r="I220" i="12"/>
  <c r="J219" i="14"/>
  <c r="J220" i="13"/>
  <c r="P218" i="14"/>
  <c r="T219" i="13"/>
  <c r="W217" i="14"/>
  <c r="K220" i="12"/>
  <c r="L220" i="13"/>
  <c r="L219" i="14"/>
  <c r="AD219" i="2"/>
  <c r="AP219" i="2"/>
  <c r="BB219" i="2"/>
  <c r="R219" i="2"/>
  <c r="K219" i="14"/>
  <c r="AJ219" i="2"/>
  <c r="BH219" i="2"/>
  <c r="AV219" i="2"/>
  <c r="X219" i="2"/>
  <c r="K220" i="13"/>
  <c r="J220" i="12"/>
  <c r="V219" i="13"/>
  <c r="R218" i="14"/>
  <c r="U219" i="13"/>
  <c r="Q218" i="14"/>
  <c r="G783" i="8"/>
  <c r="F784" i="8"/>
  <c r="F203" i="1"/>
  <c r="G202" i="1"/>
  <c r="G198" i="8"/>
  <c r="F199" i="8"/>
  <c r="G1417" i="1"/>
  <c r="F1418" i="1"/>
  <c r="O219" i="14"/>
  <c r="S220" i="13"/>
  <c r="T220" i="13"/>
  <c r="P219" i="14"/>
  <c r="Q219" i="14"/>
  <c r="U220" i="13"/>
  <c r="L221" i="13"/>
  <c r="K221" i="12"/>
  <c r="L220" i="14"/>
  <c r="T219" i="14"/>
  <c r="X220" i="13"/>
  <c r="W220" i="13"/>
  <c r="S219" i="14"/>
  <c r="E220" i="14"/>
  <c r="D221" i="12"/>
  <c r="E221" i="13"/>
  <c r="J221" i="13"/>
  <c r="J220" i="14"/>
  <c r="I221" i="12"/>
  <c r="AD220" i="2"/>
  <c r="T221" i="13"/>
  <c r="K221" i="13"/>
  <c r="AP220" i="2"/>
  <c r="U221" i="13"/>
  <c r="J221" i="12"/>
  <c r="AJ220" i="2"/>
  <c r="R220" i="2"/>
  <c r="R221" i="13"/>
  <c r="AV220" i="2"/>
  <c r="V221" i="13"/>
  <c r="BH220" i="2"/>
  <c r="X221" i="13"/>
  <c r="BB220" i="2"/>
  <c r="W221" i="13"/>
  <c r="X220" i="2"/>
  <c r="S221" i="13"/>
  <c r="K220" i="14"/>
  <c r="W220" i="14"/>
  <c r="V220" i="13"/>
  <c r="R219" i="14"/>
  <c r="N219" i="14"/>
  <c r="W219" i="14"/>
  <c r="R220" i="13"/>
  <c r="AB220" i="13"/>
  <c r="AB219" i="13"/>
  <c r="C221" i="12"/>
  <c r="C221" i="13"/>
  <c r="C220" i="14"/>
  <c r="L221" i="12"/>
  <c r="M221" i="13"/>
  <c r="M220" i="14"/>
  <c r="A222" i="2"/>
  <c r="K221" i="2"/>
  <c r="L221" i="2"/>
  <c r="A222" i="13"/>
  <c r="C221" i="2"/>
  <c r="M221" i="2"/>
  <c r="A222" i="12"/>
  <c r="E221" i="2"/>
  <c r="A221" i="14"/>
  <c r="J221" i="2"/>
  <c r="W218" i="14"/>
  <c r="F1419" i="1"/>
  <c r="G1418" i="1"/>
  <c r="G199" i="8"/>
  <c r="F200" i="8"/>
  <c r="F785" i="8"/>
  <c r="G784" i="8"/>
  <c r="G203" i="1"/>
  <c r="F204" i="1"/>
  <c r="E222" i="13"/>
  <c r="D222" i="12"/>
  <c r="E221" i="14"/>
  <c r="C222" i="13"/>
  <c r="C222" i="12"/>
  <c r="C221" i="14"/>
  <c r="A223" i="13"/>
  <c r="K222" i="2"/>
  <c r="M222" i="2"/>
  <c r="A223" i="2"/>
  <c r="E222" i="2"/>
  <c r="C222" i="2"/>
  <c r="A223" i="12"/>
  <c r="J222" i="2"/>
  <c r="A222" i="14"/>
  <c r="L222" i="2"/>
  <c r="AB221" i="13"/>
  <c r="L222" i="12"/>
  <c r="M222" i="13"/>
  <c r="M221" i="14"/>
  <c r="BH221" i="2"/>
  <c r="X222" i="13"/>
  <c r="AJ221" i="2"/>
  <c r="BB221" i="2"/>
  <c r="W222" i="13"/>
  <c r="X221" i="2"/>
  <c r="S222" i="13"/>
  <c r="K222" i="13"/>
  <c r="R221" i="2"/>
  <c r="R222" i="13"/>
  <c r="AP221" i="2"/>
  <c r="U222" i="13"/>
  <c r="AD221" i="2"/>
  <c r="T222" i="13"/>
  <c r="K221" i="14"/>
  <c r="J222" i="12"/>
  <c r="AV221" i="2"/>
  <c r="V222" i="13"/>
  <c r="J221" i="14"/>
  <c r="J222" i="13"/>
  <c r="I222" i="12"/>
  <c r="L222" i="13"/>
  <c r="L221" i="14"/>
  <c r="K222" i="12"/>
  <c r="F786" i="8"/>
  <c r="G785" i="8"/>
  <c r="F1420" i="1"/>
  <c r="G1419" i="1"/>
  <c r="G204" i="1"/>
  <c r="F205" i="1"/>
  <c r="F201" i="8"/>
  <c r="G200" i="8"/>
  <c r="M223" i="13"/>
  <c r="M222" i="14"/>
  <c r="L223" i="12"/>
  <c r="I223" i="12"/>
  <c r="J223" i="13"/>
  <c r="J222" i="14"/>
  <c r="A224" i="2"/>
  <c r="J223" i="2"/>
  <c r="L223" i="2"/>
  <c r="A224" i="12"/>
  <c r="C223" i="2"/>
  <c r="A224" i="13"/>
  <c r="K223" i="2"/>
  <c r="M223" i="2"/>
  <c r="A223" i="14"/>
  <c r="E223" i="2"/>
  <c r="AB222" i="13"/>
  <c r="K223" i="12"/>
  <c r="L223" i="13"/>
  <c r="L222" i="14"/>
  <c r="D223" i="12"/>
  <c r="E222" i="14"/>
  <c r="E223" i="13"/>
  <c r="C222" i="14"/>
  <c r="C223" i="12"/>
  <c r="C223" i="13"/>
  <c r="AJ222" i="2"/>
  <c r="K222" i="14"/>
  <c r="J223" i="12"/>
  <c r="AV222" i="2"/>
  <c r="V223" i="13"/>
  <c r="X222" i="2"/>
  <c r="S223" i="13"/>
  <c r="BB222" i="2"/>
  <c r="W223" i="13"/>
  <c r="K223" i="13"/>
  <c r="AD222" i="2"/>
  <c r="T223" i="13"/>
  <c r="BH222" i="2"/>
  <c r="X223" i="13"/>
  <c r="AP222" i="2"/>
  <c r="U223" i="13"/>
  <c r="R222" i="2"/>
  <c r="R223" i="13"/>
  <c r="F206" i="1"/>
  <c r="G205" i="1"/>
  <c r="G786" i="8"/>
  <c r="F787" i="8"/>
  <c r="G201" i="8"/>
  <c r="F202" i="8"/>
  <c r="F1421" i="1"/>
  <c r="G1420" i="1"/>
  <c r="A225" i="2"/>
  <c r="E224" i="2"/>
  <c r="J224" i="2"/>
  <c r="L224" i="2"/>
  <c r="A225" i="13"/>
  <c r="K224" i="2"/>
  <c r="A225" i="12"/>
  <c r="C224" i="2"/>
  <c r="M224" i="2"/>
  <c r="A224" i="14"/>
  <c r="L224" i="13"/>
  <c r="K224" i="12"/>
  <c r="L223" i="14"/>
  <c r="AB223" i="13"/>
  <c r="C223" i="14"/>
  <c r="C224" i="13"/>
  <c r="C224" i="12"/>
  <c r="AD223" i="2"/>
  <c r="T224" i="13"/>
  <c r="AV223" i="2"/>
  <c r="V224" i="13"/>
  <c r="J224" i="12"/>
  <c r="R223" i="2"/>
  <c r="R224" i="13"/>
  <c r="AP223" i="2"/>
  <c r="U224" i="13"/>
  <c r="K223" i="14"/>
  <c r="AJ223" i="2"/>
  <c r="BB223" i="2"/>
  <c r="W224" i="13"/>
  <c r="X223" i="2"/>
  <c r="S224" i="13"/>
  <c r="K224" i="13"/>
  <c r="BH223" i="2"/>
  <c r="X224" i="13"/>
  <c r="M224" i="13"/>
  <c r="L224" i="12"/>
  <c r="M223" i="14"/>
  <c r="E224" i="13"/>
  <c r="D224" i="12"/>
  <c r="E223" i="14"/>
  <c r="J224" i="13"/>
  <c r="J223" i="14"/>
  <c r="I224" i="12"/>
  <c r="F1422" i="1"/>
  <c r="G1421" i="1"/>
  <c r="F207" i="1"/>
  <c r="G206" i="1"/>
  <c r="F203" i="8"/>
  <c r="G202" i="8"/>
  <c r="G787" i="8"/>
  <c r="F788" i="8"/>
  <c r="M225" i="13"/>
  <c r="L225" i="12"/>
  <c r="M224" i="14"/>
  <c r="M225" i="2"/>
  <c r="A226" i="2"/>
  <c r="A226" i="12"/>
  <c r="C225" i="2"/>
  <c r="A225" i="14"/>
  <c r="K225" i="2"/>
  <c r="A226" i="13"/>
  <c r="J225" i="2"/>
  <c r="E225" i="2"/>
  <c r="L225" i="2"/>
  <c r="AB224" i="13"/>
  <c r="AD224" i="2"/>
  <c r="T225" i="13"/>
  <c r="R224" i="2"/>
  <c r="R225" i="13"/>
  <c r="BB224" i="2"/>
  <c r="W225" i="13"/>
  <c r="J225" i="12"/>
  <c r="K225" i="13"/>
  <c r="K224" i="14"/>
  <c r="AV224" i="2"/>
  <c r="V225" i="13"/>
  <c r="AP224" i="2"/>
  <c r="U225" i="13"/>
  <c r="X224" i="2"/>
  <c r="S225" i="13"/>
  <c r="AJ224" i="2"/>
  <c r="BH224" i="2"/>
  <c r="X225" i="13"/>
  <c r="J225" i="13"/>
  <c r="J224" i="14"/>
  <c r="I225" i="12"/>
  <c r="E224" i="14"/>
  <c r="E225" i="13"/>
  <c r="D225" i="12"/>
  <c r="C225" i="12"/>
  <c r="C224" i="14"/>
  <c r="C225" i="13"/>
  <c r="L225" i="13"/>
  <c r="L224" i="14"/>
  <c r="K225" i="12"/>
  <c r="F789" i="8"/>
  <c r="G788" i="8"/>
  <c r="G203" i="8"/>
  <c r="F204" i="8"/>
  <c r="G1422" i="1"/>
  <c r="F1423" i="1"/>
  <c r="G207" i="1"/>
  <c r="F208" i="1"/>
  <c r="L226" i="13"/>
  <c r="K226" i="12"/>
  <c r="L225" i="14"/>
  <c r="AP225" i="2"/>
  <c r="J226" i="12"/>
  <c r="K225" i="14"/>
  <c r="AD225" i="2"/>
  <c r="AV225" i="2"/>
  <c r="BH225" i="2"/>
  <c r="BB225" i="2"/>
  <c r="AJ225" i="2"/>
  <c r="X225" i="2"/>
  <c r="R225" i="2"/>
  <c r="K226" i="13"/>
  <c r="A227" i="13"/>
  <c r="J226" i="2"/>
  <c r="K226" i="2"/>
  <c r="A227" i="12"/>
  <c r="A227" i="2"/>
  <c r="E226" i="2"/>
  <c r="C226" i="2"/>
  <c r="A226" i="14"/>
  <c r="L226" i="2"/>
  <c r="M226" i="2"/>
  <c r="J226" i="13"/>
  <c r="I226" i="12"/>
  <c r="J225" i="14"/>
  <c r="C226" i="13"/>
  <c r="C226" i="12"/>
  <c r="C225" i="14"/>
  <c r="D226" i="12"/>
  <c r="E225" i="14"/>
  <c r="E226" i="13"/>
  <c r="L226" i="12"/>
  <c r="M226" i="13"/>
  <c r="M225" i="14"/>
  <c r="AB225" i="13"/>
  <c r="G789" i="8"/>
  <c r="F790" i="8"/>
  <c r="F1424" i="1"/>
  <c r="G1423" i="1"/>
  <c r="F209" i="1"/>
  <c r="G208" i="1"/>
  <c r="G204" i="8"/>
  <c r="F205" i="8"/>
  <c r="C227" i="12"/>
  <c r="C227" i="13"/>
  <c r="C226" i="14"/>
  <c r="AV226" i="2"/>
  <c r="AD226" i="2"/>
  <c r="J227" i="12"/>
  <c r="BB226" i="2"/>
  <c r="AP226" i="2"/>
  <c r="R226" i="2"/>
  <c r="K226" i="14"/>
  <c r="BH226" i="2"/>
  <c r="K227" i="13"/>
  <c r="X226" i="2"/>
  <c r="AJ226" i="2"/>
  <c r="R226" i="13"/>
  <c r="N225" i="14"/>
  <c r="X226" i="13"/>
  <c r="T225" i="14"/>
  <c r="W226" i="13"/>
  <c r="S225" i="14"/>
  <c r="L226" i="14"/>
  <c r="L227" i="13"/>
  <c r="K227" i="12"/>
  <c r="M227" i="2"/>
  <c r="A227" i="14"/>
  <c r="J227" i="2"/>
  <c r="A228" i="13"/>
  <c r="L227" i="2"/>
  <c r="C227" i="2"/>
  <c r="A228" i="2"/>
  <c r="K227" i="2"/>
  <c r="E227" i="2"/>
  <c r="A228" i="12"/>
  <c r="P225" i="14"/>
  <c r="T226" i="13"/>
  <c r="L227" i="12"/>
  <c r="M226" i="14"/>
  <c r="M227" i="13"/>
  <c r="E227" i="13"/>
  <c r="D227" i="12"/>
  <c r="E226" i="14"/>
  <c r="I227" i="12"/>
  <c r="J226" i="14"/>
  <c r="J227" i="13"/>
  <c r="O225" i="14"/>
  <c r="S226" i="13"/>
  <c r="R225" i="14"/>
  <c r="V226" i="13"/>
  <c r="U226" i="13"/>
  <c r="Q225" i="14"/>
  <c r="F206" i="8"/>
  <c r="G205" i="8"/>
  <c r="G209" i="1"/>
  <c r="F210" i="1"/>
  <c r="F791" i="8"/>
  <c r="G790" i="8"/>
  <c r="G1424" i="1"/>
  <c r="F1425" i="1"/>
  <c r="C228" i="12"/>
  <c r="C228" i="13"/>
  <c r="C227" i="14"/>
  <c r="O226" i="14"/>
  <c r="S227" i="13"/>
  <c r="R227" i="13"/>
  <c r="N226" i="14"/>
  <c r="P226" i="14"/>
  <c r="Q226" i="14"/>
  <c r="R226" i="14"/>
  <c r="S226" i="14"/>
  <c r="T226" i="14"/>
  <c r="W226" i="14"/>
  <c r="T227" i="13"/>
  <c r="A228" i="14"/>
  <c r="C228" i="2"/>
  <c r="J228" i="2"/>
  <c r="A229" i="2"/>
  <c r="E228" i="2"/>
  <c r="M228" i="2"/>
  <c r="A229" i="12"/>
  <c r="K228" i="2"/>
  <c r="A229" i="13"/>
  <c r="L228" i="2"/>
  <c r="J228" i="13"/>
  <c r="I228" i="12"/>
  <c r="J227" i="14"/>
  <c r="E228" i="13"/>
  <c r="D228" i="12"/>
  <c r="E227" i="14"/>
  <c r="J228" i="12"/>
  <c r="AD227" i="2"/>
  <c r="K227" i="14"/>
  <c r="AP227" i="2"/>
  <c r="K228" i="13"/>
  <c r="BB227" i="2"/>
  <c r="AJ227" i="2"/>
  <c r="AV227" i="2"/>
  <c r="X227" i="2"/>
  <c r="BH227" i="2"/>
  <c r="R227" i="2"/>
  <c r="X227" i="13"/>
  <c r="W227" i="13"/>
  <c r="AB226" i="13"/>
  <c r="L227" i="14"/>
  <c r="L228" i="13"/>
  <c r="K228" i="12"/>
  <c r="L228" i="12"/>
  <c r="M228" i="13"/>
  <c r="M227" i="14"/>
  <c r="U227" i="13"/>
  <c r="V227" i="13"/>
  <c r="W225" i="14"/>
  <c r="G791" i="8"/>
  <c r="F792" i="8"/>
  <c r="F207" i="8"/>
  <c r="G206" i="8"/>
  <c r="F1426" i="1"/>
  <c r="G1425" i="1"/>
  <c r="F211" i="1"/>
  <c r="G210" i="1"/>
  <c r="L228" i="14"/>
  <c r="K229" i="12"/>
  <c r="L229" i="13"/>
  <c r="AV228" i="2"/>
  <c r="BH228" i="2"/>
  <c r="J229" i="12"/>
  <c r="R228" i="2"/>
  <c r="AP228" i="2"/>
  <c r="K228" i="14"/>
  <c r="AJ228" i="2"/>
  <c r="K229" i="13"/>
  <c r="BB228" i="2"/>
  <c r="X228" i="2"/>
  <c r="AD228" i="2"/>
  <c r="A230" i="2"/>
  <c r="K229" i="2"/>
  <c r="A230" i="13"/>
  <c r="E229" i="2"/>
  <c r="L229" i="2"/>
  <c r="A230" i="12"/>
  <c r="J229" i="2"/>
  <c r="A229" i="14"/>
  <c r="M229" i="2"/>
  <c r="C229" i="2"/>
  <c r="T227" i="14"/>
  <c r="X228" i="13"/>
  <c r="W228" i="13"/>
  <c r="S227" i="14"/>
  <c r="T228" i="13"/>
  <c r="P227" i="14"/>
  <c r="M228" i="14"/>
  <c r="L229" i="12"/>
  <c r="M229" i="13"/>
  <c r="R228" i="13"/>
  <c r="N227" i="14"/>
  <c r="V228" i="13"/>
  <c r="R227" i="14"/>
  <c r="U228" i="13"/>
  <c r="Q227" i="14"/>
  <c r="O227" i="14"/>
  <c r="S228" i="13"/>
  <c r="E229" i="13"/>
  <c r="E228" i="14"/>
  <c r="D229" i="12"/>
  <c r="AB227" i="13"/>
  <c r="C229" i="13"/>
  <c r="C229" i="12"/>
  <c r="C228" i="14"/>
  <c r="J228" i="14"/>
  <c r="J229" i="13"/>
  <c r="I229" i="12"/>
  <c r="F1427" i="1"/>
  <c r="G1426" i="1"/>
  <c r="F793" i="8"/>
  <c r="G792" i="8"/>
  <c r="F212" i="1"/>
  <c r="G211" i="1"/>
  <c r="G207" i="8"/>
  <c r="F208" i="8"/>
  <c r="I230" i="12"/>
  <c r="J230" i="13"/>
  <c r="J229" i="14"/>
  <c r="S229" i="13"/>
  <c r="O228" i="14"/>
  <c r="T228" i="14"/>
  <c r="X229" i="13"/>
  <c r="E229" i="14"/>
  <c r="D230" i="12"/>
  <c r="E230" i="13"/>
  <c r="T229" i="13"/>
  <c r="P228" i="14"/>
  <c r="W227" i="14"/>
  <c r="AB228" i="13"/>
  <c r="M229" i="14"/>
  <c r="L230" i="12"/>
  <c r="M230" i="13"/>
  <c r="L229" i="14"/>
  <c r="L230" i="13"/>
  <c r="K230" i="12"/>
  <c r="A230" i="14"/>
  <c r="J230" i="2"/>
  <c r="A231" i="2"/>
  <c r="L230" i="2"/>
  <c r="M230" i="2"/>
  <c r="A231" i="12"/>
  <c r="C230" i="2"/>
  <c r="A231" i="13"/>
  <c r="K230" i="2"/>
  <c r="E230" i="2"/>
  <c r="N228" i="14"/>
  <c r="R229" i="13"/>
  <c r="C230" i="13"/>
  <c r="C230" i="12"/>
  <c r="C229" i="14"/>
  <c r="AJ229" i="2"/>
  <c r="BB229" i="2"/>
  <c r="AP229" i="2"/>
  <c r="K230" i="13"/>
  <c r="K229" i="14"/>
  <c r="AV229" i="2"/>
  <c r="X229" i="2"/>
  <c r="AD229" i="2"/>
  <c r="BH229" i="2"/>
  <c r="R229" i="2"/>
  <c r="J230" i="12"/>
  <c r="S228" i="14"/>
  <c r="W229" i="13"/>
  <c r="Q228" i="14"/>
  <c r="U229" i="13"/>
  <c r="R228" i="14"/>
  <c r="V229" i="13"/>
  <c r="G208" i="8"/>
  <c r="F209" i="8"/>
  <c r="F213" i="1"/>
  <c r="G212" i="1"/>
  <c r="F1428" i="1"/>
  <c r="G1427" i="1"/>
  <c r="G793" i="8"/>
  <c r="F794" i="8"/>
  <c r="M231" i="13"/>
  <c r="M230" i="14"/>
  <c r="L231" i="12"/>
  <c r="O229" i="14"/>
  <c r="S230" i="13"/>
  <c r="Q229" i="14"/>
  <c r="U230" i="13"/>
  <c r="E230" i="14"/>
  <c r="E231" i="13"/>
  <c r="D231" i="12"/>
  <c r="J230" i="14"/>
  <c r="I231" i="12"/>
  <c r="J231" i="13"/>
  <c r="N229" i="14"/>
  <c r="R230" i="13"/>
  <c r="V230" i="13"/>
  <c r="R229" i="14"/>
  <c r="S229" i="14"/>
  <c r="W230" i="13"/>
  <c r="P229" i="14"/>
  <c r="T230" i="13"/>
  <c r="C230" i="14"/>
  <c r="C231" i="12"/>
  <c r="C231" i="13"/>
  <c r="A232" i="12"/>
  <c r="K231" i="2"/>
  <c r="A232" i="13"/>
  <c r="C231" i="2"/>
  <c r="J231" i="2"/>
  <c r="A232" i="2"/>
  <c r="E231" i="2"/>
  <c r="M231" i="2"/>
  <c r="A231" i="14"/>
  <c r="L231" i="2"/>
  <c r="W228" i="14"/>
  <c r="K231" i="13"/>
  <c r="BH230" i="2"/>
  <c r="R230" i="2"/>
  <c r="AD230" i="2"/>
  <c r="J231" i="12"/>
  <c r="BB230" i="2"/>
  <c r="AP230" i="2"/>
  <c r="K230" i="14"/>
  <c r="X230" i="2"/>
  <c r="AV230" i="2"/>
  <c r="AJ230" i="2"/>
  <c r="T229" i="14"/>
  <c r="X230" i="13"/>
  <c r="L231" i="13"/>
  <c r="L230" i="14"/>
  <c r="K231" i="12"/>
  <c r="AB229" i="13"/>
  <c r="F210" i="8"/>
  <c r="G209" i="8"/>
  <c r="F214" i="1"/>
  <c r="G213" i="1"/>
  <c r="F1429" i="1"/>
  <c r="G1428" i="1"/>
  <c r="G794" i="8"/>
  <c r="F795" i="8"/>
  <c r="J232" i="13"/>
  <c r="J231" i="14"/>
  <c r="I232" i="12"/>
  <c r="U231" i="13"/>
  <c r="Q230" i="14"/>
  <c r="R231" i="13"/>
  <c r="N230" i="14"/>
  <c r="K232" i="12"/>
  <c r="L232" i="13"/>
  <c r="L231" i="14"/>
  <c r="A233" i="13"/>
  <c r="M232" i="2"/>
  <c r="A232" i="14"/>
  <c r="C232" i="2"/>
  <c r="J232" i="2"/>
  <c r="A233" i="2"/>
  <c r="K232" i="2"/>
  <c r="L232" i="2"/>
  <c r="A233" i="12"/>
  <c r="E232" i="2"/>
  <c r="K232" i="13"/>
  <c r="X231" i="2"/>
  <c r="BH231" i="2"/>
  <c r="AD231" i="2"/>
  <c r="AJ231" i="2"/>
  <c r="J232" i="12"/>
  <c r="AP231" i="2"/>
  <c r="K231" i="14"/>
  <c r="R231" i="2"/>
  <c r="BB231" i="2"/>
  <c r="AV231" i="2"/>
  <c r="W229" i="14"/>
  <c r="O230" i="14"/>
  <c r="S231" i="13"/>
  <c r="V231" i="13"/>
  <c r="R230" i="14"/>
  <c r="W231" i="13"/>
  <c r="S230" i="14"/>
  <c r="T230" i="14"/>
  <c r="X231" i="13"/>
  <c r="P230" i="14"/>
  <c r="T231" i="13"/>
  <c r="D232" i="12"/>
  <c r="E231" i="14"/>
  <c r="E232" i="13"/>
  <c r="AB230" i="13"/>
  <c r="L232" i="12"/>
  <c r="M232" i="13"/>
  <c r="M231" i="14"/>
  <c r="C231" i="14"/>
  <c r="C232" i="13"/>
  <c r="C232" i="12"/>
  <c r="G1429" i="1"/>
  <c r="F1430" i="1"/>
  <c r="G214" i="1"/>
  <c r="F215" i="1"/>
  <c r="G210" i="8"/>
  <c r="F211" i="8"/>
  <c r="F796" i="8"/>
  <c r="G795" i="8"/>
  <c r="J233" i="12"/>
  <c r="BB232" i="2"/>
  <c r="AJ232" i="2"/>
  <c r="AP232" i="2"/>
  <c r="BH232" i="2"/>
  <c r="K232" i="14"/>
  <c r="K233" i="13"/>
  <c r="AV232" i="2"/>
  <c r="AD232" i="2"/>
  <c r="R232" i="2"/>
  <c r="X232" i="2"/>
  <c r="W232" i="13"/>
  <c r="S231" i="14"/>
  <c r="O231" i="14"/>
  <c r="S232" i="13"/>
  <c r="K233" i="12"/>
  <c r="L232" i="14"/>
  <c r="L233" i="13"/>
  <c r="C233" i="13"/>
  <c r="C233" i="12"/>
  <c r="C232" i="14"/>
  <c r="AB231" i="13"/>
  <c r="P231" i="14"/>
  <c r="T232" i="13"/>
  <c r="N231" i="14"/>
  <c r="Q231" i="14"/>
  <c r="R231" i="14"/>
  <c r="T231" i="14"/>
  <c r="W231" i="14"/>
  <c r="R232" i="13"/>
  <c r="V232" i="13"/>
  <c r="U232" i="13"/>
  <c r="X232" i="13"/>
  <c r="J233" i="13"/>
  <c r="I233" i="12"/>
  <c r="J232" i="14"/>
  <c r="W230" i="14"/>
  <c r="E233" i="13"/>
  <c r="D233" i="12"/>
  <c r="E232" i="14"/>
  <c r="A234" i="12"/>
  <c r="L233" i="2"/>
  <c r="A234" i="13"/>
  <c r="E233" i="2"/>
  <c r="M233" i="2"/>
  <c r="A234" i="2"/>
  <c r="C233" i="2"/>
  <c r="J233" i="2"/>
  <c r="A233" i="14"/>
  <c r="K233" i="2"/>
  <c r="L233" i="12"/>
  <c r="M233" i="13"/>
  <c r="M232" i="14"/>
  <c r="F212" i="8"/>
  <c r="G211" i="8"/>
  <c r="F1431" i="1"/>
  <c r="G1430" i="1"/>
  <c r="F797" i="8"/>
  <c r="G796" i="8"/>
  <c r="F216" i="1"/>
  <c r="G215" i="1"/>
  <c r="L233" i="14"/>
  <c r="L234" i="13"/>
  <c r="K234" i="12"/>
  <c r="P232" i="14"/>
  <c r="T233" i="13"/>
  <c r="T232" i="14"/>
  <c r="X233" i="13"/>
  <c r="C233" i="14"/>
  <c r="C234" i="13"/>
  <c r="C234" i="12"/>
  <c r="N232" i="14"/>
  <c r="R233" i="13"/>
  <c r="W233" i="13"/>
  <c r="S232" i="14"/>
  <c r="AB232" i="13"/>
  <c r="I234" i="12"/>
  <c r="J234" i="13"/>
  <c r="J233" i="14"/>
  <c r="E233" i="14"/>
  <c r="D234" i="12"/>
  <c r="E234" i="13"/>
  <c r="O232" i="14"/>
  <c r="S233" i="13"/>
  <c r="AP233" i="2"/>
  <c r="K233" i="14"/>
  <c r="K234" i="13"/>
  <c r="BB233" i="2"/>
  <c r="AJ233" i="2"/>
  <c r="AV233" i="2"/>
  <c r="J234" i="12"/>
  <c r="X233" i="2"/>
  <c r="R233" i="2"/>
  <c r="BH233" i="2"/>
  <c r="AD233" i="2"/>
  <c r="A235" i="12"/>
  <c r="L234" i="2"/>
  <c r="M234" i="2"/>
  <c r="A235" i="13"/>
  <c r="C234" i="2"/>
  <c r="A235" i="2"/>
  <c r="K234" i="2"/>
  <c r="E234" i="2"/>
  <c r="A234" i="14"/>
  <c r="J234" i="2"/>
  <c r="M234" i="13"/>
  <c r="L234" i="12"/>
  <c r="M233" i="14"/>
  <c r="V233" i="13"/>
  <c r="R232" i="14"/>
  <c r="Q232" i="14"/>
  <c r="U233" i="13"/>
  <c r="G797" i="8"/>
  <c r="F798" i="8"/>
  <c r="F214" i="8"/>
  <c r="G212" i="8"/>
  <c r="F217" i="1"/>
  <c r="G216" i="1"/>
  <c r="G1431" i="1"/>
  <c r="F1432" i="1"/>
  <c r="M234" i="14"/>
  <c r="AQ234" i="2"/>
  <c r="P235" i="12"/>
  <c r="L235" i="12"/>
  <c r="AW234" i="2"/>
  <c r="Q235" i="12"/>
  <c r="Y234" i="2"/>
  <c r="N235" i="12"/>
  <c r="M235" i="13"/>
  <c r="AK234" i="2"/>
  <c r="AE234" i="2"/>
  <c r="O235" i="12"/>
  <c r="BC234" i="2"/>
  <c r="R235" i="12"/>
  <c r="BI234" i="2"/>
  <c r="S235" i="12"/>
  <c r="S234" i="2"/>
  <c r="M235" i="12"/>
  <c r="X234" i="13"/>
  <c r="T233" i="14"/>
  <c r="V234" i="13"/>
  <c r="R233" i="14"/>
  <c r="E234" i="14"/>
  <c r="E235" i="13"/>
  <c r="D235" i="12"/>
  <c r="T234" i="13"/>
  <c r="P233" i="14"/>
  <c r="AJ234" i="2"/>
  <c r="X234" i="2"/>
  <c r="AP234" i="2"/>
  <c r="AV234" i="2"/>
  <c r="K234" i="14"/>
  <c r="BB234" i="2"/>
  <c r="BH234" i="2"/>
  <c r="K235" i="13"/>
  <c r="J235" i="12"/>
  <c r="AD234" i="2"/>
  <c r="T235" i="13"/>
  <c r="R234" i="2"/>
  <c r="C234" i="14"/>
  <c r="C235" i="13"/>
  <c r="C235" i="12"/>
  <c r="O233" i="14"/>
  <c r="S234" i="13"/>
  <c r="W234" i="13"/>
  <c r="S233" i="14"/>
  <c r="W232" i="14"/>
  <c r="I235" i="12"/>
  <c r="J235" i="13"/>
  <c r="J234" i="14"/>
  <c r="A235" i="14"/>
  <c r="K235" i="2"/>
  <c r="L235" i="2"/>
  <c r="A236" i="13"/>
  <c r="E235" i="2"/>
  <c r="C235" i="2"/>
  <c r="A236" i="2"/>
  <c r="M235" i="2"/>
  <c r="A236" i="12"/>
  <c r="J235" i="2"/>
  <c r="L235" i="13"/>
  <c r="L234" i="14"/>
  <c r="K235" i="12"/>
  <c r="N233" i="14"/>
  <c r="Q233" i="14"/>
  <c r="W233" i="14"/>
  <c r="R234" i="13"/>
  <c r="U234" i="13"/>
  <c r="AB234" i="13"/>
  <c r="AB233" i="13"/>
  <c r="G798" i="8"/>
  <c r="F799" i="8"/>
  <c r="F218" i="1"/>
  <c r="G217" i="1"/>
  <c r="F215" i="8"/>
  <c r="G214" i="8"/>
  <c r="G1432" i="1"/>
  <c r="F1433" i="1"/>
  <c r="L235" i="14"/>
  <c r="L236" i="13"/>
  <c r="K236" i="12"/>
  <c r="Y235" i="2"/>
  <c r="N236" i="12"/>
  <c r="M235" i="14"/>
  <c r="BI235" i="2"/>
  <c r="S236" i="12"/>
  <c r="L236" i="12"/>
  <c r="S235" i="2"/>
  <c r="M236" i="12"/>
  <c r="AW235" i="2"/>
  <c r="Q236" i="12"/>
  <c r="BC235" i="2"/>
  <c r="R236" i="12"/>
  <c r="AE235" i="2"/>
  <c r="O236" i="12"/>
  <c r="AQ235" i="2"/>
  <c r="P236" i="12"/>
  <c r="AK235" i="2"/>
  <c r="M236" i="13"/>
  <c r="S234" i="14"/>
  <c r="W235" i="13"/>
  <c r="S235" i="13"/>
  <c r="O234" i="14"/>
  <c r="J236" i="13"/>
  <c r="J235" i="14"/>
  <c r="I236" i="12"/>
  <c r="A237" i="2"/>
  <c r="M236" i="2"/>
  <c r="J236" i="2"/>
  <c r="A237" i="12"/>
  <c r="E236" i="2"/>
  <c r="A237" i="13"/>
  <c r="C236" i="2"/>
  <c r="L236" i="2"/>
  <c r="A236" i="14"/>
  <c r="K236" i="2"/>
  <c r="E235" i="14"/>
  <c r="E236" i="13"/>
  <c r="D236" i="12"/>
  <c r="N234" i="14"/>
  <c r="Q234" i="14"/>
  <c r="R234" i="14"/>
  <c r="T234" i="14"/>
  <c r="W234" i="14"/>
  <c r="R235" i="13"/>
  <c r="X235" i="13"/>
  <c r="U235" i="13"/>
  <c r="C236" i="12"/>
  <c r="C235" i="14"/>
  <c r="C236" i="13"/>
  <c r="K236" i="13"/>
  <c r="AD235" i="2"/>
  <c r="T236" i="13"/>
  <c r="BB235" i="2"/>
  <c r="K235" i="14"/>
  <c r="BH235" i="2"/>
  <c r="R235" i="2"/>
  <c r="AJ235" i="2"/>
  <c r="X235" i="2"/>
  <c r="AV235" i="2"/>
  <c r="J236" i="12"/>
  <c r="AP235" i="2"/>
  <c r="V235" i="13"/>
  <c r="G799" i="8"/>
  <c r="F800" i="8"/>
  <c r="F219" i="1"/>
  <c r="G218" i="1"/>
  <c r="G215" i="8"/>
  <c r="F216" i="8"/>
  <c r="G1433" i="1"/>
  <c r="F1434" i="1"/>
  <c r="L237" i="12"/>
  <c r="S236" i="2"/>
  <c r="M237" i="12"/>
  <c r="M237" i="13"/>
  <c r="AQ236" i="2"/>
  <c r="P237" i="12"/>
  <c r="AW236" i="2"/>
  <c r="Q237" i="12"/>
  <c r="AE236" i="2"/>
  <c r="O237" i="12"/>
  <c r="BC236" i="2"/>
  <c r="R237" i="12"/>
  <c r="Y236" i="2"/>
  <c r="N237" i="12"/>
  <c r="M236" i="14"/>
  <c r="V236" i="13"/>
  <c r="R235" i="14"/>
  <c r="L236" i="14"/>
  <c r="L237" i="13"/>
  <c r="K237" i="12"/>
  <c r="O235" i="14"/>
  <c r="S236" i="13"/>
  <c r="C237" i="13"/>
  <c r="C237" i="12"/>
  <c r="C236" i="14"/>
  <c r="N235" i="14"/>
  <c r="R236" i="13"/>
  <c r="Q235" i="14"/>
  <c r="U236" i="13"/>
  <c r="S235" i="14"/>
  <c r="W236" i="13"/>
  <c r="D237" i="12"/>
  <c r="E237" i="13"/>
  <c r="E236" i="14"/>
  <c r="A237" i="14"/>
  <c r="C237" i="2"/>
  <c r="A238" i="13"/>
  <c r="E237" i="2"/>
  <c r="K237" i="2"/>
  <c r="A238" i="2"/>
  <c r="L237" i="2"/>
  <c r="M237" i="2"/>
  <c r="A238" i="12"/>
  <c r="J237" i="2"/>
  <c r="BB236" i="2"/>
  <c r="BH236" i="2"/>
  <c r="R236" i="2"/>
  <c r="K236" i="14"/>
  <c r="AJ236" i="2"/>
  <c r="AP236" i="2"/>
  <c r="AV236" i="2"/>
  <c r="AD236" i="2"/>
  <c r="T237" i="13"/>
  <c r="J237" i="12"/>
  <c r="X236" i="2"/>
  <c r="K237" i="13"/>
  <c r="X236" i="13"/>
  <c r="T235" i="14"/>
  <c r="J236" i="14"/>
  <c r="J237" i="13"/>
  <c r="I237" i="12"/>
  <c r="AB235" i="13"/>
  <c r="G216" i="8"/>
  <c r="F217" i="8"/>
  <c r="F801" i="8"/>
  <c r="G800" i="8"/>
  <c r="G219" i="1"/>
  <c r="F220" i="1"/>
  <c r="G1434" i="1"/>
  <c r="F1435" i="1"/>
  <c r="K238" i="12"/>
  <c r="L237" i="14"/>
  <c r="L238" i="13"/>
  <c r="O236" i="14"/>
  <c r="S237" i="13"/>
  <c r="U237" i="13"/>
  <c r="Q236" i="14"/>
  <c r="T236" i="14"/>
  <c r="X237" i="13"/>
  <c r="R236" i="14"/>
  <c r="V237" i="13"/>
  <c r="N236" i="14"/>
  <c r="R237" i="13"/>
  <c r="W237" i="13"/>
  <c r="AB237" i="13"/>
  <c r="R237" i="2"/>
  <c r="K238" i="13"/>
  <c r="K237" i="14"/>
  <c r="AV237" i="2"/>
  <c r="X237" i="2"/>
  <c r="AP237" i="2"/>
  <c r="AD237" i="2"/>
  <c r="T238" i="13"/>
  <c r="BB237" i="2"/>
  <c r="BH237" i="2"/>
  <c r="J238" i="12"/>
  <c r="AJ237" i="2"/>
  <c r="AB236" i="13"/>
  <c r="S236" i="14"/>
  <c r="I238" i="12"/>
  <c r="J238" i="13"/>
  <c r="J237" i="14"/>
  <c r="A239" i="2"/>
  <c r="A239" i="12"/>
  <c r="M238" i="2"/>
  <c r="A238" i="14"/>
  <c r="L238" i="2"/>
  <c r="A239" i="13"/>
  <c r="K238" i="2"/>
  <c r="C238" i="2"/>
  <c r="E238" i="2"/>
  <c r="J238" i="2"/>
  <c r="C237" i="14"/>
  <c r="C238" i="12"/>
  <c r="C238" i="13"/>
  <c r="Y237" i="2"/>
  <c r="N238" i="12"/>
  <c r="AW237" i="2"/>
  <c r="Q238" i="12"/>
  <c r="AQ237" i="2"/>
  <c r="P238" i="12"/>
  <c r="M237" i="14"/>
  <c r="AE237" i="2"/>
  <c r="O238" i="12"/>
  <c r="L238" i="12"/>
  <c r="M238" i="13"/>
  <c r="S237" i="2"/>
  <c r="M238" i="12"/>
  <c r="BC237" i="2"/>
  <c r="R238" i="12"/>
  <c r="D238" i="12"/>
  <c r="E237" i="14"/>
  <c r="E238" i="13"/>
  <c r="W235" i="14"/>
  <c r="G220" i="1"/>
  <c r="F221" i="1"/>
  <c r="F218" i="8"/>
  <c r="G217" i="8"/>
  <c r="G801" i="8"/>
  <c r="F802" i="8"/>
  <c r="F1436" i="1"/>
  <c r="G1435" i="1"/>
  <c r="Y238" i="2"/>
  <c r="N239" i="12"/>
  <c r="AQ238" i="2"/>
  <c r="P239" i="12"/>
  <c r="M239" i="13"/>
  <c r="AW238" i="2"/>
  <c r="Q239" i="12"/>
  <c r="BC238" i="2"/>
  <c r="R239" i="12"/>
  <c r="L239" i="12"/>
  <c r="M238" i="14"/>
  <c r="S238" i="2"/>
  <c r="M239" i="12"/>
  <c r="AE238" i="2"/>
  <c r="O239" i="12"/>
  <c r="S237" i="14"/>
  <c r="W238" i="13"/>
  <c r="V238" i="13"/>
  <c r="R237" i="14"/>
  <c r="C239" i="13"/>
  <c r="C239" i="12"/>
  <c r="C238" i="14"/>
  <c r="T237" i="14"/>
  <c r="X238" i="13"/>
  <c r="S238" i="13"/>
  <c r="O237" i="14"/>
  <c r="N237" i="14"/>
  <c r="Q237" i="14"/>
  <c r="W237" i="14"/>
  <c r="R238" i="13"/>
  <c r="D239" i="12"/>
  <c r="E238" i="14"/>
  <c r="E239" i="13"/>
  <c r="K239" i="12"/>
  <c r="L239" i="13"/>
  <c r="L238" i="14"/>
  <c r="A240" i="12"/>
  <c r="K239" i="2"/>
  <c r="A240" i="13"/>
  <c r="M239" i="2"/>
  <c r="J239" i="2"/>
  <c r="A239" i="14"/>
  <c r="C239" i="2"/>
  <c r="A240" i="2"/>
  <c r="E239" i="2"/>
  <c r="L239" i="2"/>
  <c r="U238" i="13"/>
  <c r="AP238" i="2"/>
  <c r="R238" i="2"/>
  <c r="AJ238" i="2"/>
  <c r="AD238" i="2"/>
  <c r="T239" i="13"/>
  <c r="BH238" i="2"/>
  <c r="AV238" i="2"/>
  <c r="K238" i="14"/>
  <c r="K239" i="13"/>
  <c r="BB238" i="2"/>
  <c r="J239" i="12"/>
  <c r="X238" i="2"/>
  <c r="I239" i="12"/>
  <c r="J239" i="13"/>
  <c r="J238" i="14"/>
  <c r="W236" i="14"/>
  <c r="G802" i="8"/>
  <c r="F803" i="8"/>
  <c r="G221" i="1"/>
  <c r="F222" i="1"/>
  <c r="F1437" i="1"/>
  <c r="G1436" i="1"/>
  <c r="G218" i="8"/>
  <c r="F219" i="8"/>
  <c r="S238" i="14"/>
  <c r="W239" i="13"/>
  <c r="X239" i="13"/>
  <c r="T238" i="14"/>
  <c r="U239" i="13"/>
  <c r="Q238" i="14"/>
  <c r="R238" i="14"/>
  <c r="V239" i="13"/>
  <c r="R239" i="13"/>
  <c r="S239" i="13"/>
  <c r="AB239" i="13"/>
  <c r="N238" i="14"/>
  <c r="L240" i="13"/>
  <c r="K240" i="12"/>
  <c r="L239" i="14"/>
  <c r="BB239" i="2"/>
  <c r="AV239" i="2"/>
  <c r="R239" i="2"/>
  <c r="K239" i="14"/>
  <c r="AD239" i="2"/>
  <c r="T240" i="13"/>
  <c r="AP239" i="2"/>
  <c r="BH239" i="2"/>
  <c r="J240" i="12"/>
  <c r="AJ239" i="2"/>
  <c r="X239" i="2"/>
  <c r="K240" i="13"/>
  <c r="AB238" i="13"/>
  <c r="J239" i="14"/>
  <c r="J240" i="13"/>
  <c r="I240" i="12"/>
  <c r="O238" i="14"/>
  <c r="C240" i="13"/>
  <c r="C240" i="12"/>
  <c r="C239" i="14"/>
  <c r="E240" i="13"/>
  <c r="E239" i="14"/>
  <c r="D240" i="12"/>
  <c r="A241" i="12"/>
  <c r="C240" i="2"/>
  <c r="A240" i="14"/>
  <c r="E240" i="2"/>
  <c r="K240" i="2"/>
  <c r="A241" i="2"/>
  <c r="L240" i="2"/>
  <c r="M240" i="2"/>
  <c r="A241" i="13"/>
  <c r="J240" i="2"/>
  <c r="AE239" i="2"/>
  <c r="O240" i="12"/>
  <c r="M239" i="14"/>
  <c r="L240" i="12"/>
  <c r="AQ239" i="2"/>
  <c r="P240" i="12"/>
  <c r="AW239" i="2"/>
  <c r="Q240" i="12"/>
  <c r="S239" i="2"/>
  <c r="M240" i="12"/>
  <c r="M240" i="13"/>
  <c r="BC239" i="2"/>
  <c r="R240" i="12"/>
  <c r="Y239" i="2"/>
  <c r="N240" i="12"/>
  <c r="F804" i="8"/>
  <c r="G803" i="8"/>
  <c r="F1438" i="1"/>
  <c r="G1437" i="1"/>
  <c r="F220" i="8"/>
  <c r="G219" i="8"/>
  <c r="G222" i="1"/>
  <c r="F223" i="1"/>
  <c r="K241" i="13"/>
  <c r="AD240" i="2"/>
  <c r="AP240" i="2"/>
  <c r="BH240" i="2"/>
  <c r="AV240" i="2"/>
  <c r="J241" i="12"/>
  <c r="BB240" i="2"/>
  <c r="AJ240" i="2"/>
  <c r="R240" i="2"/>
  <c r="K240" i="14"/>
  <c r="X240" i="2"/>
  <c r="I241" i="12"/>
  <c r="J241" i="13"/>
  <c r="J240" i="14"/>
  <c r="A242" i="12"/>
  <c r="M241" i="2"/>
  <c r="A241" i="14"/>
  <c r="K241" i="2"/>
  <c r="A242" i="13"/>
  <c r="J241" i="2"/>
  <c r="C241" i="2"/>
  <c r="A242" i="2"/>
  <c r="E241" i="2"/>
  <c r="L241" i="2"/>
  <c r="C240" i="14"/>
  <c r="C241" i="12"/>
  <c r="C241" i="13"/>
  <c r="W240" i="13"/>
  <c r="S239" i="14"/>
  <c r="W238" i="14"/>
  <c r="L241" i="13"/>
  <c r="K241" i="12"/>
  <c r="L240" i="14"/>
  <c r="O239" i="14"/>
  <c r="S240" i="13"/>
  <c r="Q239" i="14"/>
  <c r="U240" i="13"/>
  <c r="V240" i="13"/>
  <c r="R239" i="14"/>
  <c r="M240" i="14"/>
  <c r="L241" i="12"/>
  <c r="M241" i="13"/>
  <c r="D241" i="12"/>
  <c r="E241" i="13"/>
  <c r="E240" i="14"/>
  <c r="X240" i="13"/>
  <c r="T239" i="14"/>
  <c r="R240" i="13"/>
  <c r="N239" i="14"/>
  <c r="F221" i="8"/>
  <c r="G220" i="8"/>
  <c r="F805" i="8"/>
  <c r="G804" i="8"/>
  <c r="G1438" i="1"/>
  <c r="F1439" i="1"/>
  <c r="G223" i="1"/>
  <c r="F224" i="1"/>
  <c r="A243" i="2"/>
  <c r="C242" i="2"/>
  <c r="L242" i="2"/>
  <c r="E242" i="2"/>
  <c r="A243" i="13"/>
  <c r="K242" i="2"/>
  <c r="A243" i="12"/>
  <c r="J242" i="2"/>
  <c r="M242" i="2"/>
  <c r="A242" i="14"/>
  <c r="C241" i="14"/>
  <c r="C242" i="12"/>
  <c r="C242" i="13"/>
  <c r="N240" i="14"/>
  <c r="R241" i="13"/>
  <c r="R240" i="14"/>
  <c r="V241" i="13"/>
  <c r="AB240" i="13"/>
  <c r="W239" i="14"/>
  <c r="AD241" i="2"/>
  <c r="AJ241" i="2"/>
  <c r="BB241" i="2"/>
  <c r="X241" i="2"/>
  <c r="AV241" i="2"/>
  <c r="K242" i="13"/>
  <c r="AP241" i="2"/>
  <c r="J242" i="12"/>
  <c r="BH241" i="2"/>
  <c r="K241" i="14"/>
  <c r="R241" i="2"/>
  <c r="T241" i="13"/>
  <c r="P240" i="14"/>
  <c r="E241" i="14"/>
  <c r="D242" i="12"/>
  <c r="E242" i="13"/>
  <c r="O240" i="14"/>
  <c r="S241" i="13"/>
  <c r="S240" i="14"/>
  <c r="W241" i="13"/>
  <c r="Q240" i="14"/>
  <c r="U241" i="13"/>
  <c r="L241" i="14"/>
  <c r="K242" i="12"/>
  <c r="L242" i="13"/>
  <c r="J242" i="13"/>
  <c r="I242" i="12"/>
  <c r="J241" i="14"/>
  <c r="M241" i="14"/>
  <c r="L242" i="12"/>
  <c r="M242" i="13"/>
  <c r="T240" i="14"/>
  <c r="X241" i="13"/>
  <c r="G224" i="1"/>
  <c r="F225" i="1"/>
  <c r="G221" i="8"/>
  <c r="F222" i="8"/>
  <c r="F1440" i="1"/>
  <c r="G1439" i="1"/>
  <c r="F806" i="8"/>
  <c r="G805" i="8"/>
  <c r="BB242" i="2"/>
  <c r="AJ242" i="2"/>
  <c r="AP242" i="2"/>
  <c r="J243" i="12"/>
  <c r="BH242" i="2"/>
  <c r="K242" i="14"/>
  <c r="AV242" i="2"/>
  <c r="AD242" i="2"/>
  <c r="R242" i="2"/>
  <c r="X242" i="2"/>
  <c r="K243" i="13"/>
  <c r="M243" i="13"/>
  <c r="L243" i="12"/>
  <c r="M242" i="14"/>
  <c r="A244" i="13"/>
  <c r="C243" i="2"/>
  <c r="K243" i="2"/>
  <c r="A244" i="12"/>
  <c r="L243" i="2"/>
  <c r="A243" i="14"/>
  <c r="J243" i="2"/>
  <c r="A244" i="2"/>
  <c r="E243" i="2"/>
  <c r="M243" i="2"/>
  <c r="R242" i="13"/>
  <c r="N241" i="14"/>
  <c r="U242" i="13"/>
  <c r="Q241" i="14"/>
  <c r="S241" i="14"/>
  <c r="W242" i="13"/>
  <c r="O241" i="14"/>
  <c r="S242" i="13"/>
  <c r="K243" i="12"/>
  <c r="L243" i="13"/>
  <c r="L242" i="14"/>
  <c r="W240" i="14"/>
  <c r="AB241" i="13"/>
  <c r="C242" i="14"/>
  <c r="C243" i="12"/>
  <c r="C243" i="13"/>
  <c r="T241" i="14"/>
  <c r="X242" i="13"/>
  <c r="V242" i="13"/>
  <c r="R241" i="14"/>
  <c r="T242" i="13"/>
  <c r="P241" i="14"/>
  <c r="I243" i="12"/>
  <c r="J243" i="13"/>
  <c r="J242" i="14"/>
  <c r="E243" i="13"/>
  <c r="E242" i="14"/>
  <c r="D243" i="12"/>
  <c r="F807" i="8"/>
  <c r="G806" i="8"/>
  <c r="F1441" i="1"/>
  <c r="G1440" i="1"/>
  <c r="F226" i="1"/>
  <c r="G225" i="1"/>
  <c r="F223" i="8"/>
  <c r="G222" i="8"/>
  <c r="I244" i="12"/>
  <c r="J244" i="13"/>
  <c r="J243" i="14"/>
  <c r="AP243" i="2"/>
  <c r="AD243" i="2"/>
  <c r="BB243" i="2"/>
  <c r="K243" i="14"/>
  <c r="AJ243" i="2"/>
  <c r="R243" i="2"/>
  <c r="K244" i="13"/>
  <c r="X243" i="2"/>
  <c r="BH243" i="2"/>
  <c r="AV243" i="2"/>
  <c r="J244" i="12"/>
  <c r="R243" i="13"/>
  <c r="N242" i="14"/>
  <c r="T242" i="14"/>
  <c r="X243" i="13"/>
  <c r="W243" i="13"/>
  <c r="S242" i="14"/>
  <c r="A245" i="2"/>
  <c r="K244" i="2"/>
  <c r="J244" i="2"/>
  <c r="A245" i="12"/>
  <c r="C244" i="2"/>
  <c r="A245" i="13"/>
  <c r="L244" i="2"/>
  <c r="E244" i="2"/>
  <c r="A244" i="14"/>
  <c r="M244" i="2"/>
  <c r="S243" i="13"/>
  <c r="O242" i="14"/>
  <c r="AB242" i="13"/>
  <c r="W241" i="14"/>
  <c r="E243" i="14"/>
  <c r="D244" i="12"/>
  <c r="E244" i="13"/>
  <c r="L243" i="14"/>
  <c r="K244" i="12"/>
  <c r="L244" i="13"/>
  <c r="R242" i="14"/>
  <c r="V243" i="13"/>
  <c r="Q242" i="14"/>
  <c r="U243" i="13"/>
  <c r="M244" i="13"/>
  <c r="L244" i="12"/>
  <c r="M243" i="14"/>
  <c r="C243" i="14"/>
  <c r="C244" i="13"/>
  <c r="C244" i="12"/>
  <c r="P242" i="14"/>
  <c r="T243" i="13"/>
  <c r="F224" i="8"/>
  <c r="G223" i="8"/>
  <c r="F1442" i="1"/>
  <c r="G1441" i="1"/>
  <c r="F227" i="1"/>
  <c r="G226" i="1"/>
  <c r="G807" i="8"/>
  <c r="F808" i="8"/>
  <c r="C245" i="13"/>
  <c r="C244" i="14"/>
  <c r="C245" i="12"/>
  <c r="A246" i="12"/>
  <c r="C245" i="2"/>
  <c r="A245" i="14"/>
  <c r="E245" i="2"/>
  <c r="A246" i="13"/>
  <c r="M245" i="2"/>
  <c r="L245" i="2"/>
  <c r="A246" i="2"/>
  <c r="J245" i="2"/>
  <c r="K245" i="2"/>
  <c r="V244" i="13"/>
  <c r="R243" i="14"/>
  <c r="N243" i="14"/>
  <c r="R244" i="13"/>
  <c r="S244" i="13"/>
  <c r="T244" i="13"/>
  <c r="U244" i="13"/>
  <c r="W244" i="13"/>
  <c r="X244" i="13"/>
  <c r="AB244" i="13"/>
  <c r="P243" i="14"/>
  <c r="M245" i="13"/>
  <c r="L245" i="12"/>
  <c r="M244" i="14"/>
  <c r="J245" i="12"/>
  <c r="R244" i="2"/>
  <c r="K245" i="13"/>
  <c r="AD244" i="2"/>
  <c r="X244" i="2"/>
  <c r="BB244" i="2"/>
  <c r="AP244" i="2"/>
  <c r="K244" i="14"/>
  <c r="AJ244" i="2"/>
  <c r="AV244" i="2"/>
  <c r="BH244" i="2"/>
  <c r="S243" i="14"/>
  <c r="L244" i="14"/>
  <c r="K245" i="12"/>
  <c r="L245" i="13"/>
  <c r="J244" i="14"/>
  <c r="J245" i="13"/>
  <c r="I245" i="12"/>
  <c r="O243" i="14"/>
  <c r="AB243" i="13"/>
  <c r="E244" i="14"/>
  <c r="E245" i="13"/>
  <c r="D245" i="12"/>
  <c r="T243" i="14"/>
  <c r="Q243" i="14"/>
  <c r="W242" i="14"/>
  <c r="F809" i="8"/>
  <c r="G808" i="8"/>
  <c r="G227" i="1"/>
  <c r="F228" i="1"/>
  <c r="F225" i="8"/>
  <c r="G224" i="8"/>
  <c r="F1443" i="1"/>
  <c r="G1442" i="1"/>
  <c r="M245" i="14"/>
  <c r="M246" i="13"/>
  <c r="L246" i="12"/>
  <c r="C246" i="12"/>
  <c r="C245" i="14"/>
  <c r="C246" i="13"/>
  <c r="BB245" i="2"/>
  <c r="BH245" i="2"/>
  <c r="K245" i="14"/>
  <c r="R245" i="2"/>
  <c r="AP245" i="2"/>
  <c r="X245" i="2"/>
  <c r="AD245" i="2"/>
  <c r="K246" i="13"/>
  <c r="AV245" i="2"/>
  <c r="AJ245" i="2"/>
  <c r="J246" i="12"/>
  <c r="T245" i="13"/>
  <c r="P244" i="14"/>
  <c r="E245" i="14"/>
  <c r="E246" i="13"/>
  <c r="D246" i="12"/>
  <c r="X245" i="13"/>
  <c r="T244" i="14"/>
  <c r="Q244" i="14"/>
  <c r="U245" i="13"/>
  <c r="K246" i="12"/>
  <c r="L246" i="13"/>
  <c r="L245" i="14"/>
  <c r="O244" i="14"/>
  <c r="S245" i="13"/>
  <c r="A247" i="13"/>
  <c r="C246" i="2"/>
  <c r="K246" i="2"/>
  <c r="A247" i="2"/>
  <c r="J246" i="2"/>
  <c r="M246" i="2"/>
  <c r="A247" i="12"/>
  <c r="L246" i="2"/>
  <c r="A246" i="14"/>
  <c r="E246" i="2"/>
  <c r="R244" i="14"/>
  <c r="V245" i="13"/>
  <c r="S244" i="14"/>
  <c r="W245" i="13"/>
  <c r="N244" i="14"/>
  <c r="R245" i="13"/>
  <c r="AB245" i="13"/>
  <c r="J245" i="14"/>
  <c r="J246" i="13"/>
  <c r="I246" i="12"/>
  <c r="W243" i="14"/>
  <c r="F1444" i="1"/>
  <c r="G1443" i="1"/>
  <c r="G225" i="8"/>
  <c r="F226" i="8"/>
  <c r="G809" i="8"/>
  <c r="F810" i="8"/>
  <c r="F229" i="1"/>
  <c r="G228" i="1"/>
  <c r="E247" i="13"/>
  <c r="D247" i="12"/>
  <c r="E246" i="14"/>
  <c r="C246" i="14"/>
  <c r="C247" i="12"/>
  <c r="C247" i="13"/>
  <c r="P245" i="14"/>
  <c r="T246" i="13"/>
  <c r="BC246" i="2"/>
  <c r="R247" i="12"/>
  <c r="AQ246" i="2"/>
  <c r="P247" i="12"/>
  <c r="L247" i="12"/>
  <c r="M247" i="13"/>
  <c r="AE246" i="2"/>
  <c r="O247" i="12"/>
  <c r="M246" i="14"/>
  <c r="S246" i="2"/>
  <c r="M247" i="12"/>
  <c r="AW246" i="2"/>
  <c r="Q247" i="12"/>
  <c r="Y246" i="2"/>
  <c r="N247" i="12"/>
  <c r="AD246" i="2"/>
  <c r="T247" i="13"/>
  <c r="AV246" i="2"/>
  <c r="BB246" i="2"/>
  <c r="X246" i="2"/>
  <c r="AP246" i="2"/>
  <c r="K247" i="13"/>
  <c r="BH246" i="2"/>
  <c r="AJ246" i="2"/>
  <c r="R246" i="2"/>
  <c r="K246" i="14"/>
  <c r="J247" i="12"/>
  <c r="R246" i="13"/>
  <c r="N245" i="14"/>
  <c r="W244" i="14"/>
  <c r="K247" i="12"/>
  <c r="L246" i="14"/>
  <c r="L247" i="13"/>
  <c r="A247" i="14"/>
  <c r="K247" i="2"/>
  <c r="A248" i="2"/>
  <c r="M247" i="2"/>
  <c r="J247" i="2"/>
  <c r="A248" i="13"/>
  <c r="E247" i="2"/>
  <c r="L247" i="2"/>
  <c r="A248" i="12"/>
  <c r="C247" i="2"/>
  <c r="V246" i="13"/>
  <c r="R245" i="14"/>
  <c r="Q245" i="14"/>
  <c r="U246" i="13"/>
  <c r="W246" i="13"/>
  <c r="S245" i="14"/>
  <c r="I247" i="12"/>
  <c r="J246" i="14"/>
  <c r="J247" i="13"/>
  <c r="S246" i="13"/>
  <c r="O245" i="14"/>
  <c r="X246" i="13"/>
  <c r="T245" i="14"/>
  <c r="F230" i="1"/>
  <c r="G229" i="1"/>
  <c r="G1444" i="1"/>
  <c r="F1445" i="1"/>
  <c r="F811" i="8"/>
  <c r="G810" i="8"/>
  <c r="F227" i="8"/>
  <c r="G226" i="8"/>
  <c r="I248" i="12"/>
  <c r="J248" i="13"/>
  <c r="J247" i="14"/>
  <c r="V247" i="13"/>
  <c r="R246" i="14"/>
  <c r="E247" i="14"/>
  <c r="E248" i="13"/>
  <c r="D248" i="12"/>
  <c r="C248" i="2"/>
  <c r="A249" i="2"/>
  <c r="M248" i="2"/>
  <c r="L248" i="2"/>
  <c r="A249" i="12"/>
  <c r="E248" i="2"/>
  <c r="A248" i="14"/>
  <c r="K248" i="2"/>
  <c r="J248" i="2"/>
  <c r="A249" i="13"/>
  <c r="O246" i="14"/>
  <c r="S247" i="13"/>
  <c r="AB246" i="13"/>
  <c r="K248" i="12"/>
  <c r="L247" i="14"/>
  <c r="L248" i="13"/>
  <c r="Y247" i="2"/>
  <c r="N248" i="12"/>
  <c r="BC247" i="2"/>
  <c r="R248" i="12"/>
  <c r="M247" i="14"/>
  <c r="M248" i="13"/>
  <c r="AW247" i="2"/>
  <c r="Q248" i="12"/>
  <c r="AQ247" i="2"/>
  <c r="P248" i="12"/>
  <c r="S247" i="2"/>
  <c r="M248" i="12"/>
  <c r="L248" i="12"/>
  <c r="AE247" i="2"/>
  <c r="O248" i="12"/>
  <c r="R247" i="13"/>
  <c r="N246" i="14"/>
  <c r="Q246" i="14"/>
  <c r="U247" i="13"/>
  <c r="W245" i="14"/>
  <c r="C248" i="12"/>
  <c r="C247" i="14"/>
  <c r="C248" i="13"/>
  <c r="AJ247" i="2"/>
  <c r="AP247" i="2"/>
  <c r="J248" i="12"/>
  <c r="X247" i="2"/>
  <c r="BH247" i="2"/>
  <c r="R247" i="2"/>
  <c r="BB247" i="2"/>
  <c r="AD247" i="2"/>
  <c r="T248" i="13"/>
  <c r="K248" i="13"/>
  <c r="AV247" i="2"/>
  <c r="K247" i="14"/>
  <c r="X247" i="13"/>
  <c r="T246" i="14"/>
  <c r="W247" i="13"/>
  <c r="S246" i="14"/>
  <c r="G227" i="8"/>
  <c r="F228" i="8"/>
  <c r="G811" i="8"/>
  <c r="F812" i="8"/>
  <c r="G230" i="1"/>
  <c r="F231" i="1"/>
  <c r="F1446" i="1"/>
  <c r="G1445" i="1"/>
  <c r="W248" i="13"/>
  <c r="S247" i="14"/>
  <c r="O247" i="14"/>
  <c r="S248" i="13"/>
  <c r="C248" i="14"/>
  <c r="C249" i="12"/>
  <c r="C249" i="13"/>
  <c r="X248" i="13"/>
  <c r="T247" i="14"/>
  <c r="D249" i="12"/>
  <c r="E249" i="13"/>
  <c r="E248" i="14"/>
  <c r="A250" i="12"/>
  <c r="M249" i="2"/>
  <c r="A250" i="13"/>
  <c r="C249" i="2"/>
  <c r="L249" i="2"/>
  <c r="A250" i="2"/>
  <c r="E249" i="2"/>
  <c r="J249" i="2"/>
  <c r="A249" i="14"/>
  <c r="K249" i="2"/>
  <c r="AB247" i="13"/>
  <c r="J248" i="14"/>
  <c r="J249" i="13"/>
  <c r="I249" i="12"/>
  <c r="V248" i="13"/>
  <c r="R247" i="14"/>
  <c r="N247" i="14"/>
  <c r="R248" i="13"/>
  <c r="U248" i="13"/>
  <c r="Q247" i="14"/>
  <c r="AE248" i="2"/>
  <c r="O249" i="12"/>
  <c r="M248" i="14"/>
  <c r="L249" i="12"/>
  <c r="AQ248" i="2"/>
  <c r="P249" i="12"/>
  <c r="AW248" i="2"/>
  <c r="Q249" i="12"/>
  <c r="M249" i="13"/>
  <c r="BC248" i="2"/>
  <c r="R249" i="12"/>
  <c r="S248" i="2"/>
  <c r="M249" i="12"/>
  <c r="Y248" i="2"/>
  <c r="N249" i="12"/>
  <c r="W246" i="14"/>
  <c r="R248" i="2"/>
  <c r="K248" i="14"/>
  <c r="AP248" i="2"/>
  <c r="AJ248" i="2"/>
  <c r="J249" i="12"/>
  <c r="BB248" i="2"/>
  <c r="BH248" i="2"/>
  <c r="K249" i="13"/>
  <c r="AD248" i="2"/>
  <c r="T249" i="13"/>
  <c r="X248" i="2"/>
  <c r="AV248" i="2"/>
  <c r="L249" i="13"/>
  <c r="L248" i="14"/>
  <c r="K249" i="12"/>
  <c r="F1447" i="1"/>
  <c r="G1446" i="1"/>
  <c r="F232" i="1"/>
  <c r="G231" i="1"/>
  <c r="F229" i="8"/>
  <c r="G228" i="8"/>
  <c r="F813" i="8"/>
  <c r="G812" i="8"/>
  <c r="R249" i="13"/>
  <c r="N248" i="14"/>
  <c r="S249" i="13"/>
  <c r="O248" i="14"/>
  <c r="W249" i="13"/>
  <c r="S248" i="14"/>
  <c r="R248" i="14"/>
  <c r="V249" i="13"/>
  <c r="T248" i="14"/>
  <c r="X249" i="13"/>
  <c r="Q248" i="14"/>
  <c r="U249" i="13"/>
  <c r="K250" i="12"/>
  <c r="L249" i="14"/>
  <c r="L250" i="13"/>
  <c r="W247" i="14"/>
  <c r="E249" i="14"/>
  <c r="E250" i="13"/>
  <c r="D250" i="12"/>
  <c r="BB249" i="2"/>
  <c r="K250" i="13"/>
  <c r="K249" i="14"/>
  <c r="BH249" i="2"/>
  <c r="J250" i="12"/>
  <c r="X249" i="2"/>
  <c r="AP249" i="2"/>
  <c r="AV249" i="2"/>
  <c r="AD249" i="2"/>
  <c r="T250" i="13"/>
  <c r="AJ249" i="2"/>
  <c r="R249" i="2"/>
  <c r="A250" i="14"/>
  <c r="E250" i="2"/>
  <c r="A251" i="13"/>
  <c r="K250" i="2"/>
  <c r="A251" i="12"/>
  <c r="L250" i="2"/>
  <c r="C250" i="2"/>
  <c r="A251" i="2"/>
  <c r="M250" i="2"/>
  <c r="J250" i="2"/>
  <c r="L250" i="12"/>
  <c r="M250" i="13"/>
  <c r="Y249" i="2"/>
  <c r="N250" i="12"/>
  <c r="AE249" i="2"/>
  <c r="O250" i="12"/>
  <c r="S249" i="2"/>
  <c r="M250" i="12"/>
  <c r="M249" i="14"/>
  <c r="AB248" i="13"/>
  <c r="I250" i="12"/>
  <c r="J250" i="13"/>
  <c r="J249" i="14"/>
  <c r="C249" i="14"/>
  <c r="C250" i="13"/>
  <c r="C250" i="12"/>
  <c r="F230" i="8"/>
  <c r="G229" i="8"/>
  <c r="G1447" i="1"/>
  <c r="F1448" i="1"/>
  <c r="G813" i="8"/>
  <c r="F814" i="8"/>
  <c r="F233" i="1"/>
  <c r="G232" i="1"/>
  <c r="A252" i="13"/>
  <c r="E251" i="2"/>
  <c r="C251" i="2"/>
  <c r="A252" i="2"/>
  <c r="J251" i="2"/>
  <c r="M251" i="2"/>
  <c r="A252" i="12"/>
  <c r="L251" i="2"/>
  <c r="A251" i="14"/>
  <c r="K251" i="2"/>
  <c r="C251" i="13"/>
  <c r="C250" i="14"/>
  <c r="C251" i="12"/>
  <c r="O249" i="14"/>
  <c r="S250" i="13"/>
  <c r="AB249" i="13"/>
  <c r="BH250" i="2"/>
  <c r="K251" i="13"/>
  <c r="AV250" i="2"/>
  <c r="BB250" i="2"/>
  <c r="X250" i="2"/>
  <c r="J251" i="12"/>
  <c r="R250" i="2"/>
  <c r="AD250" i="2"/>
  <c r="AJ250" i="2"/>
  <c r="AP250" i="2"/>
  <c r="K250" i="14"/>
  <c r="R250" i="13"/>
  <c r="N249" i="14"/>
  <c r="U250" i="13"/>
  <c r="Q249" i="14"/>
  <c r="L251" i="12"/>
  <c r="Y250" i="2"/>
  <c r="N251" i="12"/>
  <c r="AQ250" i="2"/>
  <c r="P251" i="12"/>
  <c r="BI250" i="2"/>
  <c r="S251" i="12"/>
  <c r="M250" i="14"/>
  <c r="BC250" i="2"/>
  <c r="R251" i="12"/>
  <c r="AW250" i="2"/>
  <c r="Q251" i="12"/>
  <c r="AK250" i="2"/>
  <c r="AE250" i="2"/>
  <c r="O251" i="12"/>
  <c r="S250" i="2"/>
  <c r="M251" i="12"/>
  <c r="M251" i="13"/>
  <c r="V250" i="13"/>
  <c r="R249" i="14"/>
  <c r="T249" i="14"/>
  <c r="X250" i="13"/>
  <c r="W248" i="14"/>
  <c r="I251" i="12"/>
  <c r="J250" i="14"/>
  <c r="J251" i="13"/>
  <c r="L251" i="13"/>
  <c r="K251" i="12"/>
  <c r="L250" i="14"/>
  <c r="E250" i="14"/>
  <c r="E251" i="13"/>
  <c r="D251" i="12"/>
  <c r="S249" i="14"/>
  <c r="W250" i="13"/>
  <c r="G233" i="1"/>
  <c r="F234" i="1"/>
  <c r="G230" i="8"/>
  <c r="F231" i="8"/>
  <c r="F815" i="8"/>
  <c r="G814" i="8"/>
  <c r="F1449" i="1"/>
  <c r="G1448" i="1"/>
  <c r="X251" i="2"/>
  <c r="BH251" i="2"/>
  <c r="AD251" i="2"/>
  <c r="AP251" i="2"/>
  <c r="BB251" i="2"/>
  <c r="R251" i="2"/>
  <c r="K251" i="14"/>
  <c r="K252" i="13"/>
  <c r="AV251" i="2"/>
  <c r="AJ251" i="2"/>
  <c r="J252" i="12"/>
  <c r="O250" i="14"/>
  <c r="S251" i="13"/>
  <c r="T250" i="14"/>
  <c r="X251" i="13"/>
  <c r="I252" i="12"/>
  <c r="J252" i="13"/>
  <c r="J251" i="14"/>
  <c r="W249" i="14"/>
  <c r="AQ251" i="2"/>
  <c r="P252" i="12"/>
  <c r="BC251" i="2"/>
  <c r="R252" i="12"/>
  <c r="BI251" i="2"/>
  <c r="S252" i="12"/>
  <c r="M251" i="14"/>
  <c r="L252" i="12"/>
  <c r="M252" i="13"/>
  <c r="Y251" i="2"/>
  <c r="N252" i="12"/>
  <c r="AW251" i="2"/>
  <c r="Q252" i="12"/>
  <c r="S251" i="2"/>
  <c r="M252" i="12"/>
  <c r="C252" i="13"/>
  <c r="C251" i="14"/>
  <c r="C252" i="12"/>
  <c r="U251" i="13"/>
  <c r="Q250" i="14"/>
  <c r="E251" i="14"/>
  <c r="D252" i="12"/>
  <c r="E252" i="13"/>
  <c r="R251" i="13"/>
  <c r="N250" i="14"/>
  <c r="V251" i="13"/>
  <c r="R250" i="14"/>
  <c r="T251" i="13"/>
  <c r="P250" i="14"/>
  <c r="W251" i="13"/>
  <c r="S250" i="14"/>
  <c r="L251" i="14"/>
  <c r="K252" i="12"/>
  <c r="L252" i="13"/>
  <c r="A253" i="2"/>
  <c r="M252" i="2"/>
  <c r="C252" i="2"/>
  <c r="A253" i="12"/>
  <c r="A252" i="14"/>
  <c r="K252" i="2"/>
  <c r="A253" i="13"/>
  <c r="L252" i="2"/>
  <c r="J252" i="2"/>
  <c r="E252" i="2"/>
  <c r="AB250" i="13"/>
  <c r="G815" i="8"/>
  <c r="F816" i="8"/>
  <c r="F235" i="1"/>
  <c r="G234" i="1"/>
  <c r="F1450" i="1"/>
  <c r="G1449" i="1"/>
  <c r="G231" i="8"/>
  <c r="F232" i="8"/>
  <c r="BC252" i="2"/>
  <c r="R253" i="12"/>
  <c r="S252" i="2"/>
  <c r="M253" i="12"/>
  <c r="AW252" i="2"/>
  <c r="Q253" i="12"/>
  <c r="BI252" i="2"/>
  <c r="S253" i="12"/>
  <c r="L253" i="12"/>
  <c r="Y252" i="2"/>
  <c r="N253" i="12"/>
  <c r="M253" i="13"/>
  <c r="AQ252" i="2"/>
  <c r="P253" i="12"/>
  <c r="M252" i="14"/>
  <c r="R251" i="14"/>
  <c r="V252" i="13"/>
  <c r="W252" i="13"/>
  <c r="S251" i="14"/>
  <c r="O251" i="14"/>
  <c r="S252" i="13"/>
  <c r="C253" i="13"/>
  <c r="C253" i="12"/>
  <c r="C252" i="14"/>
  <c r="N251" i="14"/>
  <c r="R252" i="13"/>
  <c r="X252" i="13"/>
  <c r="T251" i="14"/>
  <c r="AB251" i="13"/>
  <c r="W250" i="14"/>
  <c r="D253" i="12"/>
  <c r="E252" i="14"/>
  <c r="E253" i="13"/>
  <c r="K253" i="12"/>
  <c r="L252" i="14"/>
  <c r="L253" i="13"/>
  <c r="T252" i="13"/>
  <c r="P251" i="14"/>
  <c r="J253" i="12"/>
  <c r="K253" i="13"/>
  <c r="X252" i="2"/>
  <c r="K252" i="14"/>
  <c r="BH252" i="2"/>
  <c r="R252" i="2"/>
  <c r="AV252" i="2"/>
  <c r="AJ252" i="2"/>
  <c r="AD252" i="2"/>
  <c r="AP252" i="2"/>
  <c r="BB252" i="2"/>
  <c r="I253" i="12"/>
  <c r="J253" i="13"/>
  <c r="J252" i="14"/>
  <c r="A254" i="2"/>
  <c r="M253" i="2"/>
  <c r="E253" i="2"/>
  <c r="A253" i="14"/>
  <c r="K253" i="2"/>
  <c r="A254" i="13"/>
  <c r="L253" i="2"/>
  <c r="J253" i="2"/>
  <c r="A254" i="12"/>
  <c r="C253" i="2"/>
  <c r="U252" i="13"/>
  <c r="Q251" i="14"/>
  <c r="G1450" i="1"/>
  <c r="F1451" i="1"/>
  <c r="F236" i="1"/>
  <c r="G235" i="1"/>
  <c r="F817" i="8"/>
  <c r="G816" i="8"/>
  <c r="F233" i="8"/>
  <c r="G232" i="8"/>
  <c r="E253" i="14"/>
  <c r="D254" i="12"/>
  <c r="E254" i="13"/>
  <c r="T253" i="13"/>
  <c r="P252" i="14"/>
  <c r="X253" i="13"/>
  <c r="T252" i="14"/>
  <c r="J254" i="13"/>
  <c r="I254" i="12"/>
  <c r="J253" i="14"/>
  <c r="Q252" i="14"/>
  <c r="U253" i="13"/>
  <c r="R253" i="13"/>
  <c r="S253" i="13"/>
  <c r="V253" i="13"/>
  <c r="W253" i="13"/>
  <c r="AB253" i="13"/>
  <c r="N252" i="14"/>
  <c r="K254" i="12"/>
  <c r="L254" i="13"/>
  <c r="L253" i="14"/>
  <c r="K254" i="13"/>
  <c r="X253" i="2"/>
  <c r="AP253" i="2"/>
  <c r="BB253" i="2"/>
  <c r="AD253" i="2"/>
  <c r="AV253" i="2"/>
  <c r="BH253" i="2"/>
  <c r="AJ253" i="2"/>
  <c r="R253" i="2"/>
  <c r="J254" i="12"/>
  <c r="K253" i="14"/>
  <c r="A255" i="2"/>
  <c r="E254" i="2"/>
  <c r="C254" i="2"/>
  <c r="A255" i="12"/>
  <c r="M254" i="2"/>
  <c r="A254" i="14"/>
  <c r="J254" i="2"/>
  <c r="A255" i="13"/>
  <c r="L254" i="2"/>
  <c r="K254" i="2"/>
  <c r="S252" i="14"/>
  <c r="R252" i="14"/>
  <c r="O252" i="14"/>
  <c r="W251" i="14"/>
  <c r="C254" i="12"/>
  <c r="C254" i="13"/>
  <c r="C253" i="14"/>
  <c r="BC253" i="2"/>
  <c r="R254" i="12"/>
  <c r="S253" i="2"/>
  <c r="M254" i="12"/>
  <c r="M253" i="14"/>
  <c r="Y253" i="2"/>
  <c r="N254" i="12"/>
  <c r="BI253" i="2"/>
  <c r="S254" i="12"/>
  <c r="M254" i="13"/>
  <c r="AQ253" i="2"/>
  <c r="P254" i="12"/>
  <c r="L254" i="12"/>
  <c r="AW253" i="2"/>
  <c r="Q254" i="12"/>
  <c r="AB252" i="13"/>
  <c r="F1452" i="1"/>
  <c r="G1451" i="1"/>
  <c r="G233" i="8"/>
  <c r="F234" i="8"/>
  <c r="G236" i="1"/>
  <c r="F237" i="1"/>
  <c r="G817" i="8"/>
  <c r="F818" i="8"/>
  <c r="M255" i="13"/>
  <c r="M254" i="14"/>
  <c r="L255" i="12"/>
  <c r="S254" i="2"/>
  <c r="BC254" i="2"/>
  <c r="BI254" i="2"/>
  <c r="S255" i="12"/>
  <c r="Y254" i="2"/>
  <c r="N255" i="12"/>
  <c r="AW254" i="2"/>
  <c r="Q255" i="12"/>
  <c r="AQ254" i="2"/>
  <c r="P255" i="12"/>
  <c r="W254" i="13"/>
  <c r="S253" i="14"/>
  <c r="X254" i="2"/>
  <c r="BH254" i="2"/>
  <c r="AJ254" i="2"/>
  <c r="K255" i="13"/>
  <c r="AD254" i="2"/>
  <c r="AV254" i="2"/>
  <c r="AP254" i="2"/>
  <c r="BB254" i="2"/>
  <c r="J255" i="12"/>
  <c r="R254" i="2"/>
  <c r="K254" i="14"/>
  <c r="D255" i="12"/>
  <c r="E255" i="13"/>
  <c r="E254" i="14"/>
  <c r="N253" i="14"/>
  <c r="R254" i="13"/>
  <c r="T254" i="13"/>
  <c r="P253" i="14"/>
  <c r="W252" i="14"/>
  <c r="L254" i="14"/>
  <c r="K255" i="12"/>
  <c r="L255" i="13"/>
  <c r="C255" i="12"/>
  <c r="C255" i="13"/>
  <c r="C254" i="14"/>
  <c r="V254" i="13"/>
  <c r="R253" i="14"/>
  <c r="O253" i="14"/>
  <c r="S254" i="13"/>
  <c r="A255" i="14"/>
  <c r="J255" i="2"/>
  <c r="A256" i="13"/>
  <c r="C255" i="2"/>
  <c r="M255" i="2"/>
  <c r="A256" i="2"/>
  <c r="E255" i="2"/>
  <c r="L255" i="2"/>
  <c r="A256" i="12"/>
  <c r="K255" i="2"/>
  <c r="I255" i="12"/>
  <c r="J254" i="14"/>
  <c r="J255" i="13"/>
  <c r="X254" i="13"/>
  <c r="T253" i="14"/>
  <c r="Q253" i="14"/>
  <c r="U254" i="13"/>
  <c r="G1452" i="1"/>
  <c r="F1453" i="1"/>
  <c r="G237" i="1"/>
  <c r="F238" i="1"/>
  <c r="G818" i="8"/>
  <c r="F819" i="8"/>
  <c r="F235" i="8"/>
  <c r="G234" i="8"/>
  <c r="R255" i="2"/>
  <c r="J256" i="12"/>
  <c r="K256" i="13"/>
  <c r="X255" i="2"/>
  <c r="AJ255" i="2"/>
  <c r="BB255" i="2"/>
  <c r="BH255" i="2"/>
  <c r="AV255" i="2"/>
  <c r="K255" i="14"/>
  <c r="AP255" i="2"/>
  <c r="AD255" i="2"/>
  <c r="Q254" i="14"/>
  <c r="U255" i="13"/>
  <c r="M256" i="13"/>
  <c r="L256" i="12"/>
  <c r="M255" i="14"/>
  <c r="N254" i="14"/>
  <c r="R255" i="13"/>
  <c r="R254" i="14"/>
  <c r="V255" i="13"/>
  <c r="X255" i="13"/>
  <c r="T254" i="14"/>
  <c r="R255" i="12"/>
  <c r="A256" i="14"/>
  <c r="M256" i="2"/>
  <c r="J256" i="2"/>
  <c r="A257" i="2"/>
  <c r="L256" i="2"/>
  <c r="C256" i="2"/>
  <c r="A257" i="12"/>
  <c r="E256" i="2"/>
  <c r="A257" i="13"/>
  <c r="K256" i="2"/>
  <c r="D256" i="12"/>
  <c r="E256" i="13"/>
  <c r="E255" i="14"/>
  <c r="W255" i="13"/>
  <c r="S254" i="14"/>
  <c r="W253" i="14"/>
  <c r="AB254" i="13"/>
  <c r="J256" i="13"/>
  <c r="J255" i="14"/>
  <c r="I256" i="12"/>
  <c r="L255" i="14"/>
  <c r="K256" i="12"/>
  <c r="L256" i="13"/>
  <c r="C256" i="13"/>
  <c r="C255" i="14"/>
  <c r="C256" i="12"/>
  <c r="P254" i="14"/>
  <c r="T255" i="13"/>
  <c r="O254" i="14"/>
  <c r="S255" i="13"/>
  <c r="M255" i="12"/>
  <c r="F820" i="8"/>
  <c r="G819" i="8"/>
  <c r="F1454" i="1"/>
  <c r="G1453" i="1"/>
  <c r="G235" i="8"/>
  <c r="F236" i="8"/>
  <c r="G238" i="1"/>
  <c r="F239" i="1"/>
  <c r="R256" i="2"/>
  <c r="BH256" i="2"/>
  <c r="X256" i="2"/>
  <c r="J257" i="12"/>
  <c r="K257" i="13"/>
  <c r="AJ256" i="2"/>
  <c r="K256" i="14"/>
  <c r="AV256" i="2"/>
  <c r="AD256" i="2"/>
  <c r="AP256" i="2"/>
  <c r="BB256" i="2"/>
  <c r="C257" i="12"/>
  <c r="C256" i="14"/>
  <c r="C257" i="13"/>
  <c r="M257" i="13"/>
  <c r="Y256" i="2"/>
  <c r="N257" i="12"/>
  <c r="BI256" i="2"/>
  <c r="S257" i="12"/>
  <c r="BC256" i="2"/>
  <c r="M256" i="14"/>
  <c r="S256" i="2"/>
  <c r="L257" i="12"/>
  <c r="AQ256" i="2"/>
  <c r="AW256" i="2"/>
  <c r="U256" i="13"/>
  <c r="Q255" i="14"/>
  <c r="W256" i="13"/>
  <c r="S255" i="14"/>
  <c r="AB255" i="13"/>
  <c r="L256" i="14"/>
  <c r="K257" i="12"/>
  <c r="L257" i="13"/>
  <c r="R256" i="13"/>
  <c r="N255" i="14"/>
  <c r="J257" i="13"/>
  <c r="I257" i="12"/>
  <c r="J256" i="14"/>
  <c r="T256" i="13"/>
  <c r="P255" i="14"/>
  <c r="X256" i="13"/>
  <c r="T255" i="14"/>
  <c r="D257" i="12"/>
  <c r="E257" i="13"/>
  <c r="E256" i="14"/>
  <c r="A257" i="14"/>
  <c r="C257" i="2"/>
  <c r="J257" i="2"/>
  <c r="A258" i="13"/>
  <c r="M257" i="2"/>
  <c r="L257" i="2"/>
  <c r="A258" i="12"/>
  <c r="E257" i="2"/>
  <c r="A258" i="2"/>
  <c r="K257" i="2"/>
  <c r="R255" i="14"/>
  <c r="V256" i="13"/>
  <c r="O255" i="14"/>
  <c r="S256" i="13"/>
  <c r="W254" i="14"/>
  <c r="G820" i="8"/>
  <c r="F821" i="8"/>
  <c r="G236" i="8"/>
  <c r="F237" i="8"/>
  <c r="G1454" i="1"/>
  <c r="F1455" i="1"/>
  <c r="G239" i="1"/>
  <c r="F240" i="1"/>
  <c r="L257" i="14"/>
  <c r="L258" i="13"/>
  <c r="K258" i="12"/>
  <c r="C257" i="14"/>
  <c r="C258" i="12"/>
  <c r="C258" i="13"/>
  <c r="T257" i="13"/>
  <c r="P256" i="14"/>
  <c r="R257" i="13"/>
  <c r="N256" i="14"/>
  <c r="W255" i="14"/>
  <c r="BB257" i="2"/>
  <c r="K258" i="13"/>
  <c r="AP257" i="2"/>
  <c r="AV257" i="2"/>
  <c r="AD257" i="2"/>
  <c r="X257" i="2"/>
  <c r="J258" i="12"/>
  <c r="AJ257" i="2"/>
  <c r="K257" i="14"/>
  <c r="BH257" i="2"/>
  <c r="R257" i="2"/>
  <c r="E258" i="13"/>
  <c r="E257" i="14"/>
  <c r="D258" i="12"/>
  <c r="Q257" i="12"/>
  <c r="W257" i="13"/>
  <c r="S256" i="14"/>
  <c r="O256" i="14"/>
  <c r="S257" i="13"/>
  <c r="J258" i="13"/>
  <c r="J257" i="14"/>
  <c r="I258" i="12"/>
  <c r="P257" i="12"/>
  <c r="R257" i="12"/>
  <c r="U257" i="13"/>
  <c r="Q256" i="14"/>
  <c r="T256" i="14"/>
  <c r="X257" i="13"/>
  <c r="A259" i="13"/>
  <c r="E258" i="2"/>
  <c r="A259" i="2"/>
  <c r="J258" i="2"/>
  <c r="M258" i="2"/>
  <c r="A258" i="14"/>
  <c r="K258" i="2"/>
  <c r="A259" i="12"/>
  <c r="C258" i="2"/>
  <c r="L258" i="2"/>
  <c r="M257" i="14"/>
  <c r="BC257" i="2"/>
  <c r="R258" i="12"/>
  <c r="Y257" i="2"/>
  <c r="N258" i="12"/>
  <c r="AQ257" i="2"/>
  <c r="P258" i="12"/>
  <c r="S257" i="2"/>
  <c r="M258" i="12"/>
  <c r="M258" i="13"/>
  <c r="L258" i="12"/>
  <c r="AW257" i="2"/>
  <c r="Q258" i="12"/>
  <c r="BI257" i="2"/>
  <c r="S258" i="12"/>
  <c r="M257" i="12"/>
  <c r="V257" i="13"/>
  <c r="R256" i="14"/>
  <c r="AB256" i="13"/>
  <c r="G1455" i="1"/>
  <c r="F1456" i="1"/>
  <c r="F822" i="8"/>
  <c r="G821" i="8"/>
  <c r="G240" i="1"/>
  <c r="F241" i="1"/>
  <c r="G237" i="8"/>
  <c r="F238" i="8"/>
  <c r="AW258" i="2"/>
  <c r="M258" i="14"/>
  <c r="S258" i="2"/>
  <c r="L259" i="12"/>
  <c r="Y258" i="2"/>
  <c r="N259" i="12"/>
  <c r="BI258" i="2"/>
  <c r="S259" i="12"/>
  <c r="AQ258" i="2"/>
  <c r="P259" i="12"/>
  <c r="BC258" i="2"/>
  <c r="R259" i="12"/>
  <c r="M259" i="13"/>
  <c r="R257" i="14"/>
  <c r="V258" i="13"/>
  <c r="R258" i="2"/>
  <c r="K258" i="14"/>
  <c r="BB258" i="2"/>
  <c r="AP258" i="2"/>
  <c r="AV258" i="2"/>
  <c r="J259" i="12"/>
  <c r="BH258" i="2"/>
  <c r="X258" i="2"/>
  <c r="K259" i="13"/>
  <c r="AD258" i="2"/>
  <c r="AJ258" i="2"/>
  <c r="A260" i="13"/>
  <c r="K259" i="2"/>
  <c r="J259" i="2"/>
  <c r="L259" i="2"/>
  <c r="A259" i="14"/>
  <c r="E259" i="2"/>
  <c r="A260" i="2"/>
  <c r="M259" i="2"/>
  <c r="C259" i="2"/>
  <c r="A260" i="12"/>
  <c r="X258" i="13"/>
  <c r="T257" i="14"/>
  <c r="S258" i="13"/>
  <c r="O257" i="14"/>
  <c r="AB257" i="13"/>
  <c r="L258" i="14"/>
  <c r="K259" i="12"/>
  <c r="L259" i="13"/>
  <c r="J258" i="14"/>
  <c r="J259" i="13"/>
  <c r="I259" i="12"/>
  <c r="R258" i="13"/>
  <c r="N257" i="14"/>
  <c r="Q257" i="14"/>
  <c r="U258" i="13"/>
  <c r="W256" i="14"/>
  <c r="C259" i="12"/>
  <c r="C258" i="14"/>
  <c r="C259" i="13"/>
  <c r="E258" i="14"/>
  <c r="E259" i="13"/>
  <c r="D259" i="12"/>
  <c r="T258" i="13"/>
  <c r="P257" i="14"/>
  <c r="S257" i="14"/>
  <c r="W258" i="13"/>
  <c r="F239" i="8"/>
  <c r="G238" i="8"/>
  <c r="F242" i="1"/>
  <c r="G241" i="1"/>
  <c r="F1457" i="1"/>
  <c r="G1456" i="1"/>
  <c r="G822" i="8"/>
  <c r="F823" i="8"/>
  <c r="A260" i="14"/>
  <c r="M260" i="2"/>
  <c r="A261" i="12"/>
  <c r="E260" i="2"/>
  <c r="A261" i="13"/>
  <c r="K260" i="2"/>
  <c r="C260" i="2"/>
  <c r="A261" i="2"/>
  <c r="L260" i="2"/>
  <c r="J260" i="2"/>
  <c r="S259" i="2"/>
  <c r="M260" i="12"/>
  <c r="L260" i="12"/>
  <c r="M260" i="13"/>
  <c r="BC259" i="2"/>
  <c r="BI259" i="2"/>
  <c r="S260" i="12"/>
  <c r="Y259" i="2"/>
  <c r="N260" i="12"/>
  <c r="AQ259" i="2"/>
  <c r="AW259" i="2"/>
  <c r="Q260" i="12"/>
  <c r="M259" i="14"/>
  <c r="L260" i="13"/>
  <c r="L259" i="14"/>
  <c r="K260" i="12"/>
  <c r="T258" i="14"/>
  <c r="X259" i="13"/>
  <c r="S258" i="14"/>
  <c r="W259" i="13"/>
  <c r="AB258" i="13"/>
  <c r="W257" i="14"/>
  <c r="J259" i="14"/>
  <c r="J260" i="13"/>
  <c r="I260" i="12"/>
  <c r="P258" i="14"/>
  <c r="T259" i="13"/>
  <c r="Q259" i="12"/>
  <c r="C260" i="13"/>
  <c r="C260" i="12"/>
  <c r="C259" i="14"/>
  <c r="O258" i="14"/>
  <c r="S259" i="13"/>
  <c r="Q258" i="14"/>
  <c r="U259" i="13"/>
  <c r="M259" i="12"/>
  <c r="E260" i="13"/>
  <c r="D260" i="12"/>
  <c r="E259" i="14"/>
  <c r="K259" i="14"/>
  <c r="BB259" i="2"/>
  <c r="R259" i="2"/>
  <c r="BH259" i="2"/>
  <c r="K260" i="13"/>
  <c r="X259" i="2"/>
  <c r="J260" i="12"/>
  <c r="AD259" i="2"/>
  <c r="AJ259" i="2"/>
  <c r="AP259" i="2"/>
  <c r="AV259" i="2"/>
  <c r="R258" i="14"/>
  <c r="V259" i="13"/>
  <c r="N258" i="14"/>
  <c r="W258" i="14"/>
  <c r="R259" i="13"/>
  <c r="F824" i="8"/>
  <c r="G823" i="8"/>
  <c r="G1457" i="1"/>
  <c r="F1458" i="1"/>
  <c r="G239" i="8"/>
  <c r="F240" i="8"/>
  <c r="F243" i="1"/>
  <c r="G242" i="1"/>
  <c r="I261" i="12"/>
  <c r="J261" i="13"/>
  <c r="J260" i="14"/>
  <c r="X260" i="2"/>
  <c r="AP260" i="2"/>
  <c r="AJ260" i="2"/>
  <c r="AV260" i="2"/>
  <c r="AD260" i="2"/>
  <c r="J261" i="12"/>
  <c r="BB260" i="2"/>
  <c r="K260" i="14"/>
  <c r="K261" i="13"/>
  <c r="BH260" i="2"/>
  <c r="R260" i="2"/>
  <c r="L261" i="12"/>
  <c r="AW260" i="2"/>
  <c r="Q261" i="12"/>
  <c r="M261" i="13"/>
  <c r="BI260" i="2"/>
  <c r="S261" i="12"/>
  <c r="Y260" i="2"/>
  <c r="N261" i="12"/>
  <c r="AQ260" i="2"/>
  <c r="P261" i="12"/>
  <c r="BC260" i="2"/>
  <c r="R261" i="12"/>
  <c r="M260" i="14"/>
  <c r="S260" i="2"/>
  <c r="Q259" i="14"/>
  <c r="U260" i="13"/>
  <c r="O259" i="14"/>
  <c r="S260" i="13"/>
  <c r="W260" i="13"/>
  <c r="S259" i="14"/>
  <c r="P260" i="12"/>
  <c r="R259" i="14"/>
  <c r="V260" i="13"/>
  <c r="R260" i="12"/>
  <c r="T260" i="13"/>
  <c r="P259" i="14"/>
  <c r="T259" i="14"/>
  <c r="X260" i="13"/>
  <c r="C261" i="13"/>
  <c r="C260" i="14"/>
  <c r="C261" i="12"/>
  <c r="L261" i="13"/>
  <c r="L260" i="14"/>
  <c r="K261" i="12"/>
  <c r="R260" i="13"/>
  <c r="N259" i="14"/>
  <c r="A262" i="13"/>
  <c r="L261" i="2"/>
  <c r="C261" i="2"/>
  <c r="A262" i="12"/>
  <c r="J261" i="2"/>
  <c r="A262" i="2"/>
  <c r="K261" i="2"/>
  <c r="M261" i="2"/>
  <c r="A261" i="14"/>
  <c r="E261" i="2"/>
  <c r="E261" i="13"/>
  <c r="E260" i="14"/>
  <c r="D261" i="12"/>
  <c r="AB259" i="13"/>
  <c r="G243" i="1"/>
  <c r="F244" i="1"/>
  <c r="G824" i="8"/>
  <c r="F825" i="8"/>
  <c r="G240" i="8"/>
  <c r="F241" i="8"/>
  <c r="G1458" i="1"/>
  <c r="F1459" i="1"/>
  <c r="T260" i="14"/>
  <c r="X261" i="13"/>
  <c r="E261" i="14"/>
  <c r="E262" i="13"/>
  <c r="D262" i="12"/>
  <c r="A263" i="13"/>
  <c r="M262" i="2"/>
  <c r="J262" i="2"/>
  <c r="A263" i="12"/>
  <c r="K262" i="2"/>
  <c r="A262" i="14"/>
  <c r="E262" i="2"/>
  <c r="A263" i="2"/>
  <c r="L262" i="2"/>
  <c r="C262" i="2"/>
  <c r="K262" i="12"/>
  <c r="L262" i="13"/>
  <c r="L261" i="14"/>
  <c r="R261" i="13"/>
  <c r="N260" i="14"/>
  <c r="S260" i="14"/>
  <c r="W261" i="13"/>
  <c r="K261" i="14"/>
  <c r="J262" i="12"/>
  <c r="X261" i="2"/>
  <c r="R261" i="2"/>
  <c r="AJ261" i="2"/>
  <c r="K262" i="13"/>
  <c r="BB261" i="2"/>
  <c r="AD261" i="2"/>
  <c r="AV261" i="2"/>
  <c r="BH261" i="2"/>
  <c r="AP261" i="2"/>
  <c r="C262" i="13"/>
  <c r="C262" i="12"/>
  <c r="C261" i="14"/>
  <c r="M261" i="12"/>
  <c r="V261" i="13"/>
  <c r="R260" i="14"/>
  <c r="AB260" i="13"/>
  <c r="I262" i="12"/>
  <c r="J262" i="13"/>
  <c r="J261" i="14"/>
  <c r="U261" i="13"/>
  <c r="Q260" i="14"/>
  <c r="M262" i="13"/>
  <c r="L262" i="12"/>
  <c r="M261" i="14"/>
  <c r="P260" i="14"/>
  <c r="T261" i="13"/>
  <c r="S261" i="13"/>
  <c r="O260" i="14"/>
  <c r="W259" i="14"/>
  <c r="F242" i="8"/>
  <c r="G241" i="8"/>
  <c r="F245" i="1"/>
  <c r="G244" i="1"/>
  <c r="G1459" i="1"/>
  <c r="F1460" i="1"/>
  <c r="G825" i="8"/>
  <c r="F826" i="8"/>
  <c r="V262" i="13"/>
  <c r="R261" i="14"/>
  <c r="X262" i="13"/>
  <c r="T261" i="14"/>
  <c r="U262" i="13"/>
  <c r="Q261" i="14"/>
  <c r="W262" i="13"/>
  <c r="S261" i="14"/>
  <c r="S262" i="13"/>
  <c r="O261" i="14"/>
  <c r="A264" i="2"/>
  <c r="J263" i="2"/>
  <c r="M263" i="2"/>
  <c r="A264" i="12"/>
  <c r="L263" i="2"/>
  <c r="A263" i="14"/>
  <c r="C263" i="2"/>
  <c r="A264" i="13"/>
  <c r="E263" i="2"/>
  <c r="K263" i="2"/>
  <c r="P261" i="14"/>
  <c r="T262" i="13"/>
  <c r="R262" i="13"/>
  <c r="AB262" i="13"/>
  <c r="N261" i="14"/>
  <c r="W261" i="14"/>
  <c r="L262" i="14"/>
  <c r="K263" i="12"/>
  <c r="L263" i="13"/>
  <c r="AP262" i="2"/>
  <c r="AJ262" i="2"/>
  <c r="R262" i="2"/>
  <c r="BH262" i="2"/>
  <c r="K263" i="13"/>
  <c r="AD262" i="2"/>
  <c r="T263" i="13"/>
  <c r="X262" i="2"/>
  <c r="K262" i="14"/>
  <c r="AV262" i="2"/>
  <c r="BB262" i="2"/>
  <c r="J263" i="12"/>
  <c r="AB261" i="13"/>
  <c r="W260" i="14"/>
  <c r="C263" i="13"/>
  <c r="C263" i="12"/>
  <c r="C262" i="14"/>
  <c r="AE262" i="2"/>
  <c r="AQ262" i="2"/>
  <c r="BC262" i="2"/>
  <c r="R263" i="12"/>
  <c r="L263" i="12"/>
  <c r="M263" i="13"/>
  <c r="AW262" i="2"/>
  <c r="Y262" i="2"/>
  <c r="N263" i="12"/>
  <c r="M262" i="14"/>
  <c r="S262" i="2"/>
  <c r="E263" i="13"/>
  <c r="E262" i="14"/>
  <c r="D263" i="12"/>
  <c r="I263" i="12"/>
  <c r="J262" i="14"/>
  <c r="J263" i="13"/>
  <c r="G826" i="8"/>
  <c r="F827" i="8"/>
  <c r="F243" i="8"/>
  <c r="G242" i="8"/>
  <c r="G1460" i="1"/>
  <c r="F1461" i="1"/>
  <c r="F246" i="1"/>
  <c r="G245" i="1"/>
  <c r="T262" i="14"/>
  <c r="X263" i="13"/>
  <c r="M263" i="12"/>
  <c r="T27" i="10"/>
  <c r="O263" i="12"/>
  <c r="V263" i="13"/>
  <c r="R262" i="14"/>
  <c r="Q262" i="14"/>
  <c r="U263" i="13"/>
  <c r="Q263" i="12"/>
  <c r="P263" i="12"/>
  <c r="S262" i="14"/>
  <c r="W263" i="13"/>
  <c r="C264" i="12"/>
  <c r="C264" i="13"/>
  <c r="C263" i="14"/>
  <c r="M264" i="13"/>
  <c r="M263" i="14"/>
  <c r="L264" i="12"/>
  <c r="S263" i="13"/>
  <c r="O262" i="14"/>
  <c r="N262" i="14"/>
  <c r="W262" i="14"/>
  <c r="R263" i="13"/>
  <c r="E264" i="13"/>
  <c r="D264" i="12"/>
  <c r="E263" i="14"/>
  <c r="L264" i="13"/>
  <c r="L263" i="14"/>
  <c r="K264" i="12"/>
  <c r="A265" i="2"/>
  <c r="J264" i="2"/>
  <c r="E264" i="2"/>
  <c r="A265" i="12"/>
  <c r="K264" i="2"/>
  <c r="A265" i="13"/>
  <c r="L264" i="2"/>
  <c r="A264" i="14"/>
  <c r="M264" i="2"/>
  <c r="C264" i="2"/>
  <c r="J264" i="12"/>
  <c r="AV263" i="2"/>
  <c r="V264" i="13"/>
  <c r="R263" i="2"/>
  <c r="R264" i="13"/>
  <c r="X263" i="2"/>
  <c r="AJ263" i="2"/>
  <c r="AD263" i="2"/>
  <c r="T264" i="13"/>
  <c r="BH263" i="2"/>
  <c r="K264" i="13"/>
  <c r="BB263" i="2"/>
  <c r="W264" i="13"/>
  <c r="K263" i="14"/>
  <c r="AP263" i="2"/>
  <c r="U264" i="13"/>
  <c r="I264" i="12"/>
  <c r="J263" i="14"/>
  <c r="J264" i="13"/>
  <c r="F1462" i="1"/>
  <c r="G1461" i="1"/>
  <c r="F828" i="8"/>
  <c r="G827" i="8"/>
  <c r="G246" i="1"/>
  <c r="F247" i="1"/>
  <c r="F244" i="8"/>
  <c r="G243" i="8"/>
  <c r="T263" i="14"/>
  <c r="X264" i="13"/>
  <c r="C265" i="13"/>
  <c r="C265" i="12"/>
  <c r="C264" i="14"/>
  <c r="J264" i="14"/>
  <c r="I265" i="12"/>
  <c r="J265" i="13"/>
  <c r="AB263" i="13"/>
  <c r="M265" i="13"/>
  <c r="M264" i="14"/>
  <c r="S264" i="2"/>
  <c r="AQ264" i="2"/>
  <c r="Y264" i="2"/>
  <c r="N265" i="12"/>
  <c r="AW264" i="2"/>
  <c r="BC264" i="2"/>
  <c r="L265" i="12"/>
  <c r="T38" i="10"/>
  <c r="U27" i="10"/>
  <c r="S264" i="13"/>
  <c r="AB264" i="13"/>
  <c r="O263" i="14"/>
  <c r="E264" i="14"/>
  <c r="D265" i="12"/>
  <c r="E265" i="13"/>
  <c r="AP264" i="2"/>
  <c r="R264" i="2"/>
  <c r="J265" i="12"/>
  <c r="K265" i="13"/>
  <c r="AV264" i="2"/>
  <c r="AJ264" i="2"/>
  <c r="AD264" i="2"/>
  <c r="K264" i="14"/>
  <c r="X264" i="2"/>
  <c r="BB264" i="2"/>
  <c r="BH264" i="2"/>
  <c r="A265" i="14"/>
  <c r="M265" i="2"/>
  <c r="A266" i="13"/>
  <c r="K265" i="2"/>
  <c r="L265" i="2"/>
  <c r="A266" i="2"/>
  <c r="E265" i="2"/>
  <c r="C265" i="2"/>
  <c r="A266" i="12"/>
  <c r="J265" i="2"/>
  <c r="K265" i="12"/>
  <c r="L264" i="14"/>
  <c r="L265" i="13"/>
  <c r="F248" i="1"/>
  <c r="G247" i="1"/>
  <c r="F1463" i="1"/>
  <c r="G1462" i="1"/>
  <c r="G244" i="8"/>
  <c r="F245" i="8"/>
  <c r="G828" i="8"/>
  <c r="F829" i="8"/>
  <c r="L265" i="14"/>
  <c r="K266" i="12"/>
  <c r="L266" i="13"/>
  <c r="R265" i="12"/>
  <c r="AL27" i="10"/>
  <c r="M265" i="12"/>
  <c r="F27" i="10"/>
  <c r="I266" i="12"/>
  <c r="J266" i="13"/>
  <c r="J265" i="14"/>
  <c r="A267" i="13"/>
  <c r="J266" i="2"/>
  <c r="A267" i="2"/>
  <c r="E266" i="2"/>
  <c r="C266" i="2"/>
  <c r="A266" i="14"/>
  <c r="M266" i="2"/>
  <c r="L266" i="2"/>
  <c r="A267" i="12"/>
  <c r="K266" i="2"/>
  <c r="AQ265" i="2"/>
  <c r="P266" i="12"/>
  <c r="Y265" i="2"/>
  <c r="N266" i="12"/>
  <c r="S265" i="2"/>
  <c r="M266" i="12"/>
  <c r="L266" i="12"/>
  <c r="AW265" i="2"/>
  <c r="Q266" i="12"/>
  <c r="M266" i="13"/>
  <c r="BC265" i="2"/>
  <c r="R266" i="12"/>
  <c r="M265" i="14"/>
  <c r="O264" i="14"/>
  <c r="S265" i="13"/>
  <c r="V265" i="13"/>
  <c r="R264" i="14"/>
  <c r="Q264" i="14"/>
  <c r="U265" i="13"/>
  <c r="P265" i="12"/>
  <c r="Z27" i="10"/>
  <c r="W263" i="14"/>
  <c r="D266" i="12"/>
  <c r="E266" i="13"/>
  <c r="E265" i="14"/>
  <c r="W265" i="13"/>
  <c r="S264" i="14"/>
  <c r="N264" i="14"/>
  <c r="R265" i="13"/>
  <c r="T265" i="13"/>
  <c r="X265" i="13"/>
  <c r="AB265" i="13"/>
  <c r="U38" i="10"/>
  <c r="T39" i="10"/>
  <c r="T40" i="10"/>
  <c r="C266" i="13"/>
  <c r="C265" i="14"/>
  <c r="C266" i="12"/>
  <c r="K266" i="13"/>
  <c r="X265" i="2"/>
  <c r="AP265" i="2"/>
  <c r="AJ265" i="2"/>
  <c r="R265" i="2"/>
  <c r="J266" i="12"/>
  <c r="BH265" i="2"/>
  <c r="AD265" i="2"/>
  <c r="K265" i="14"/>
  <c r="AV265" i="2"/>
  <c r="BB265" i="2"/>
  <c r="T264" i="14"/>
  <c r="P264" i="14"/>
  <c r="Q265" i="12"/>
  <c r="AF27" i="10"/>
  <c r="G829" i="8"/>
  <c r="F830" i="8"/>
  <c r="F249" i="1"/>
  <c r="G248" i="1"/>
  <c r="F247" i="8"/>
  <c r="G245" i="8"/>
  <c r="G1463" i="1"/>
  <c r="F1464" i="1"/>
  <c r="BI266" i="2"/>
  <c r="M267" i="13"/>
  <c r="AW266" i="2"/>
  <c r="Q267" i="12"/>
  <c r="L267" i="12"/>
  <c r="BC266" i="2"/>
  <c r="R267" i="12"/>
  <c r="Y266" i="2"/>
  <c r="N267" i="12"/>
  <c r="S266" i="2"/>
  <c r="M267" i="12"/>
  <c r="M266" i="14"/>
  <c r="A267" i="14"/>
  <c r="C267" i="2"/>
  <c r="A268" i="13"/>
  <c r="E267" i="2"/>
  <c r="J267" i="2"/>
  <c r="A268" i="2"/>
  <c r="M267" i="2"/>
  <c r="K267" i="2"/>
  <c r="A268" i="12"/>
  <c r="L267" i="2"/>
  <c r="T266" i="13"/>
  <c r="P265" i="14"/>
  <c r="L266" i="14"/>
  <c r="L267" i="13"/>
  <c r="K267" i="12"/>
  <c r="E266" i="14"/>
  <c r="E267" i="13"/>
  <c r="D267" i="12"/>
  <c r="V266" i="13"/>
  <c r="R265" i="14"/>
  <c r="O265" i="14"/>
  <c r="S266" i="13"/>
  <c r="AA27" i="10"/>
  <c r="Z38" i="10"/>
  <c r="S265" i="14"/>
  <c r="W266" i="13"/>
  <c r="T265" i="14"/>
  <c r="X266" i="13"/>
  <c r="Q265" i="14"/>
  <c r="U266" i="13"/>
  <c r="U40" i="10"/>
  <c r="U39" i="10"/>
  <c r="AM27" i="10"/>
  <c r="AL38" i="10"/>
  <c r="AF38" i="10"/>
  <c r="AG27" i="10"/>
  <c r="R266" i="13"/>
  <c r="N265" i="14"/>
  <c r="C266" i="14"/>
  <c r="C267" i="13"/>
  <c r="C267" i="12"/>
  <c r="F38" i="10"/>
  <c r="G38" i="10"/>
  <c r="G39" i="10"/>
  <c r="G27" i="10"/>
  <c r="W264" i="14"/>
  <c r="BB266" i="2"/>
  <c r="K267" i="13"/>
  <c r="AD266" i="2"/>
  <c r="K266" i="14"/>
  <c r="J267" i="12"/>
  <c r="BH266" i="2"/>
  <c r="R266" i="2"/>
  <c r="X266" i="2"/>
  <c r="AJ266" i="2"/>
  <c r="AV266" i="2"/>
  <c r="AP266" i="2"/>
  <c r="J266" i="14"/>
  <c r="I267" i="12"/>
  <c r="J267" i="13"/>
  <c r="G1464" i="1"/>
  <c r="F1465" i="1"/>
  <c r="G247" i="8"/>
  <c r="F248" i="8"/>
  <c r="F831" i="8"/>
  <c r="G830" i="8"/>
  <c r="G249" i="1"/>
  <c r="F250" i="1"/>
  <c r="J267" i="14"/>
  <c r="J268" i="13"/>
  <c r="I268" i="12"/>
  <c r="R266" i="14"/>
  <c r="V267" i="13"/>
  <c r="T266" i="14"/>
  <c r="X267" i="13"/>
  <c r="AL40" i="10"/>
  <c r="AM38" i="10"/>
  <c r="K268" i="12"/>
  <c r="L267" i="14"/>
  <c r="L268" i="13"/>
  <c r="A268" i="14"/>
  <c r="C268" i="2"/>
  <c r="E268" i="2"/>
  <c r="A269" i="12"/>
  <c r="L268" i="2"/>
  <c r="A269" i="13"/>
  <c r="K268" i="2"/>
  <c r="M268" i="2"/>
  <c r="A269" i="2"/>
  <c r="J268" i="2"/>
  <c r="C268" i="13"/>
  <c r="C268" i="12"/>
  <c r="C267" i="14"/>
  <c r="W265" i="14"/>
  <c r="S267" i="13"/>
  <c r="O266" i="14"/>
  <c r="AA38" i="10"/>
  <c r="AL39" i="10"/>
  <c r="Z40" i="10"/>
  <c r="Z39" i="10"/>
  <c r="S266" i="14"/>
  <c r="W267" i="13"/>
  <c r="S267" i="12"/>
  <c r="Q266" i="14"/>
  <c r="U267" i="13"/>
  <c r="N266" i="14"/>
  <c r="R267" i="13"/>
  <c r="P266" i="14"/>
  <c r="T267" i="13"/>
  <c r="AF39" i="10"/>
  <c r="AG38" i="10"/>
  <c r="AF40" i="10"/>
  <c r="M268" i="13"/>
  <c r="Y267" i="2"/>
  <c r="N268" i="12"/>
  <c r="BI267" i="2"/>
  <c r="S268" i="12"/>
  <c r="AW267" i="2"/>
  <c r="Q268" i="12"/>
  <c r="M267" i="14"/>
  <c r="AQ267" i="2"/>
  <c r="P268" i="12"/>
  <c r="L268" i="12"/>
  <c r="BC267" i="2"/>
  <c r="R268" i="12"/>
  <c r="S267" i="2"/>
  <c r="M268" i="12"/>
  <c r="AB266" i="13"/>
  <c r="AD267" i="2"/>
  <c r="AV267" i="2"/>
  <c r="K267" i="14"/>
  <c r="AJ267" i="2"/>
  <c r="X267" i="2"/>
  <c r="K268" i="13"/>
  <c r="BB267" i="2"/>
  <c r="J268" i="12"/>
  <c r="AP267" i="2"/>
  <c r="R267" i="2"/>
  <c r="BH267" i="2"/>
  <c r="E267" i="14"/>
  <c r="D268" i="12"/>
  <c r="E268" i="13"/>
  <c r="F832" i="8"/>
  <c r="G831" i="8"/>
  <c r="F1466" i="1"/>
  <c r="G1465" i="1"/>
  <c r="F251" i="1"/>
  <c r="G250" i="1"/>
  <c r="G248" i="8"/>
  <c r="F249" i="8"/>
  <c r="K269" i="12"/>
  <c r="L269" i="13"/>
  <c r="L268" i="14"/>
  <c r="AM40" i="10"/>
  <c r="AM39" i="10"/>
  <c r="X268" i="13"/>
  <c r="T267" i="14"/>
  <c r="S267" i="14"/>
  <c r="W268" i="13"/>
  <c r="I269" i="12"/>
  <c r="J269" i="13"/>
  <c r="J268" i="14"/>
  <c r="C268" i="14"/>
  <c r="C269" i="12"/>
  <c r="C269" i="13"/>
  <c r="AD268" i="2"/>
  <c r="K269" i="13"/>
  <c r="J269" i="12"/>
  <c r="AP268" i="2"/>
  <c r="AJ268" i="2"/>
  <c r="R268" i="2"/>
  <c r="BH268" i="2"/>
  <c r="BB268" i="2"/>
  <c r="X268" i="2"/>
  <c r="AV268" i="2"/>
  <c r="K268" i="14"/>
  <c r="E269" i="13"/>
  <c r="D269" i="12"/>
  <c r="E268" i="14"/>
  <c r="N267" i="14"/>
  <c r="R268" i="13"/>
  <c r="R267" i="14"/>
  <c r="V268" i="13"/>
  <c r="AA39" i="10"/>
  <c r="AA40" i="10"/>
  <c r="A270" i="13"/>
  <c r="J269" i="2"/>
  <c r="K269" i="2"/>
  <c r="A270" i="2"/>
  <c r="E269" i="2"/>
  <c r="L269" i="2"/>
  <c r="A269" i="14"/>
  <c r="C269" i="2"/>
  <c r="A270" i="12"/>
  <c r="M269" i="2"/>
  <c r="Q267" i="14"/>
  <c r="U268" i="13"/>
  <c r="O267" i="14"/>
  <c r="S268" i="13"/>
  <c r="T268" i="13"/>
  <c r="P267" i="14"/>
  <c r="AG40" i="10"/>
  <c r="AG39" i="10"/>
  <c r="L269" i="12"/>
  <c r="BC268" i="2"/>
  <c r="R269" i="12"/>
  <c r="M268" i="14"/>
  <c r="M269" i="13"/>
  <c r="AQ268" i="2"/>
  <c r="P269" i="12"/>
  <c r="S268" i="2"/>
  <c r="M269" i="12"/>
  <c r="AW268" i="2"/>
  <c r="Q269" i="12"/>
  <c r="Y268" i="2"/>
  <c r="N269" i="12"/>
  <c r="BI268" i="2"/>
  <c r="S269" i="12"/>
  <c r="W266" i="14"/>
  <c r="AB267" i="13"/>
  <c r="G251" i="1"/>
  <c r="F252" i="1"/>
  <c r="F833" i="8"/>
  <c r="G832" i="8"/>
  <c r="F1467" i="1"/>
  <c r="G1466" i="1"/>
  <c r="G249" i="8"/>
  <c r="F250" i="8"/>
  <c r="K270" i="12"/>
  <c r="L269" i="14"/>
  <c r="L270" i="13"/>
  <c r="J269" i="14"/>
  <c r="I270" i="12"/>
  <c r="J270" i="13"/>
  <c r="V269" i="13"/>
  <c r="R268" i="14"/>
  <c r="N268" i="14"/>
  <c r="R269" i="13"/>
  <c r="Y269" i="2"/>
  <c r="N270" i="12"/>
  <c r="L270" i="12"/>
  <c r="AQ269" i="2"/>
  <c r="P270" i="12"/>
  <c r="M269" i="14"/>
  <c r="M270" i="13"/>
  <c r="AW269" i="2"/>
  <c r="Q270" i="12"/>
  <c r="BI269" i="2"/>
  <c r="S269" i="2"/>
  <c r="M270" i="12"/>
  <c r="BC269" i="2"/>
  <c r="R270" i="12"/>
  <c r="C270" i="12"/>
  <c r="C270" i="13"/>
  <c r="C269" i="14"/>
  <c r="A271" i="13"/>
  <c r="E270" i="2"/>
  <c r="A271" i="12"/>
  <c r="L270" i="2"/>
  <c r="A270" i="14"/>
  <c r="J270" i="2"/>
  <c r="A271" i="2"/>
  <c r="M270" i="2"/>
  <c r="K270" i="2"/>
  <c r="C270" i="2"/>
  <c r="S268" i="14"/>
  <c r="W269" i="13"/>
  <c r="Q268" i="14"/>
  <c r="U269" i="13"/>
  <c r="AB268" i="13"/>
  <c r="X269" i="2"/>
  <c r="BH269" i="2"/>
  <c r="BB269" i="2"/>
  <c r="J270" i="12"/>
  <c r="AD269" i="2"/>
  <c r="K270" i="13"/>
  <c r="R269" i="2"/>
  <c r="AV269" i="2"/>
  <c r="K269" i="14"/>
  <c r="AJ269" i="2"/>
  <c r="AP269" i="2"/>
  <c r="X269" i="13"/>
  <c r="T268" i="14"/>
  <c r="E269" i="14"/>
  <c r="D270" i="12"/>
  <c r="E270" i="13"/>
  <c r="O268" i="14"/>
  <c r="S269" i="13"/>
  <c r="P268" i="14"/>
  <c r="T269" i="13"/>
  <c r="W267" i="14"/>
  <c r="F253" i="1"/>
  <c r="G252" i="1"/>
  <c r="F1468" i="1"/>
  <c r="G1467" i="1"/>
  <c r="F834" i="8"/>
  <c r="G833" i="8"/>
  <c r="F251" i="8"/>
  <c r="G250" i="8"/>
  <c r="T269" i="14"/>
  <c r="X270" i="13"/>
  <c r="U270" i="13"/>
  <c r="Q269" i="14"/>
  <c r="R270" i="13"/>
  <c r="N269" i="14"/>
  <c r="W270" i="13"/>
  <c r="S269" i="14"/>
  <c r="J270" i="14"/>
  <c r="J271" i="13"/>
  <c r="I271" i="12"/>
  <c r="R269" i="14"/>
  <c r="V270" i="13"/>
  <c r="A272" i="12"/>
  <c r="K271" i="2"/>
  <c r="A271" i="14"/>
  <c r="J271" i="2"/>
  <c r="A272" i="13"/>
  <c r="E271" i="2"/>
  <c r="L271" i="2"/>
  <c r="A272" i="2"/>
  <c r="M271" i="2"/>
  <c r="C271" i="2"/>
  <c r="S270" i="12"/>
  <c r="W268" i="14"/>
  <c r="AJ270" i="2"/>
  <c r="AV270" i="2"/>
  <c r="X270" i="2"/>
  <c r="AD270" i="2"/>
  <c r="AP270" i="2"/>
  <c r="J271" i="12"/>
  <c r="BB270" i="2"/>
  <c r="K270" i="14"/>
  <c r="K271" i="13"/>
  <c r="BH270" i="2"/>
  <c r="R270" i="2"/>
  <c r="P269" i="14"/>
  <c r="T270" i="13"/>
  <c r="S270" i="13"/>
  <c r="O269" i="14"/>
  <c r="L271" i="12"/>
  <c r="BC270" i="2"/>
  <c r="R271" i="12"/>
  <c r="M270" i="14"/>
  <c r="AQ270" i="2"/>
  <c r="P271" i="12"/>
  <c r="S270" i="2"/>
  <c r="M271" i="12"/>
  <c r="AW270" i="2"/>
  <c r="Q271" i="12"/>
  <c r="BI270" i="2"/>
  <c r="S271" i="12"/>
  <c r="M271" i="13"/>
  <c r="Y270" i="2"/>
  <c r="N271" i="12"/>
  <c r="L271" i="13"/>
  <c r="K271" i="12"/>
  <c r="L270" i="14"/>
  <c r="AB269" i="13"/>
  <c r="C271" i="13"/>
  <c r="C271" i="12"/>
  <c r="C270" i="14"/>
  <c r="D271" i="12"/>
  <c r="E270" i="14"/>
  <c r="E271" i="13"/>
  <c r="G834" i="8"/>
  <c r="F835" i="8"/>
  <c r="F254" i="1"/>
  <c r="G253" i="1"/>
  <c r="G251" i="8"/>
  <c r="F252" i="8"/>
  <c r="F1469" i="1"/>
  <c r="G1468" i="1"/>
  <c r="P270" i="14"/>
  <c r="T271" i="13"/>
  <c r="R271" i="13"/>
  <c r="N270" i="14"/>
  <c r="S270" i="14"/>
  <c r="W271" i="13"/>
  <c r="O270" i="14"/>
  <c r="S271" i="13"/>
  <c r="A272" i="14"/>
  <c r="K272" i="2"/>
  <c r="L272" i="2"/>
  <c r="A273" i="13"/>
  <c r="A273" i="2"/>
  <c r="M272" i="2"/>
  <c r="E272" i="2"/>
  <c r="C272" i="2"/>
  <c r="A273" i="12"/>
  <c r="J272" i="2"/>
  <c r="J272" i="13"/>
  <c r="J271" i="14"/>
  <c r="I272" i="12"/>
  <c r="AB270" i="13"/>
  <c r="C271" i="14"/>
  <c r="C272" i="12"/>
  <c r="C272" i="13"/>
  <c r="R271" i="2"/>
  <c r="J272" i="12"/>
  <c r="AJ271" i="2"/>
  <c r="K271" i="14"/>
  <c r="AV271" i="2"/>
  <c r="BH271" i="2"/>
  <c r="X271" i="2"/>
  <c r="AD271" i="2"/>
  <c r="AP271" i="2"/>
  <c r="BB271" i="2"/>
  <c r="K272" i="13"/>
  <c r="M272" i="13"/>
  <c r="AQ271" i="2"/>
  <c r="P272" i="12"/>
  <c r="L272" i="12"/>
  <c r="BC271" i="2"/>
  <c r="R272" i="12"/>
  <c r="S271" i="2"/>
  <c r="M272" i="12"/>
  <c r="AW271" i="2"/>
  <c r="Q272" i="12"/>
  <c r="Y271" i="2"/>
  <c r="N272" i="12"/>
  <c r="M271" i="14"/>
  <c r="BI271" i="2"/>
  <c r="Q270" i="14"/>
  <c r="U271" i="13"/>
  <c r="D272" i="12"/>
  <c r="E272" i="13"/>
  <c r="E271" i="14"/>
  <c r="T270" i="14"/>
  <c r="X271" i="13"/>
  <c r="R270" i="14"/>
  <c r="V271" i="13"/>
  <c r="L271" i="14"/>
  <c r="L272" i="13"/>
  <c r="K272" i="12"/>
  <c r="W269" i="14"/>
  <c r="G835" i="8"/>
  <c r="F836" i="8"/>
  <c r="G252" i="8"/>
  <c r="F253" i="8"/>
  <c r="G1469" i="1"/>
  <c r="F1470" i="1"/>
  <c r="G254" i="1"/>
  <c r="F255" i="1"/>
  <c r="U272" i="13"/>
  <c r="Q271" i="14"/>
  <c r="V272" i="13"/>
  <c r="R271" i="14"/>
  <c r="N271" i="14"/>
  <c r="R272" i="13"/>
  <c r="E273" i="13"/>
  <c r="E272" i="14"/>
  <c r="D273" i="12"/>
  <c r="O271" i="14"/>
  <c r="S272" i="13"/>
  <c r="S272" i="12"/>
  <c r="T272" i="13"/>
  <c r="P271" i="14"/>
  <c r="A274" i="13"/>
  <c r="E273" i="2"/>
  <c r="J273" i="2"/>
  <c r="A274" i="2"/>
  <c r="M273" i="2"/>
  <c r="C273" i="2"/>
  <c r="A274" i="12"/>
  <c r="L273" i="2"/>
  <c r="A273" i="14"/>
  <c r="K273" i="2"/>
  <c r="L273" i="12"/>
  <c r="M272" i="14"/>
  <c r="BC272" i="2"/>
  <c r="R273" i="12"/>
  <c r="S272" i="2"/>
  <c r="M273" i="12"/>
  <c r="BI272" i="2"/>
  <c r="S273" i="12"/>
  <c r="AW272" i="2"/>
  <c r="Q273" i="12"/>
  <c r="AQ272" i="2"/>
  <c r="P273" i="12"/>
  <c r="Y272" i="2"/>
  <c r="N273" i="12"/>
  <c r="M273" i="13"/>
  <c r="L273" i="13"/>
  <c r="L272" i="14"/>
  <c r="K273" i="12"/>
  <c r="AB271" i="13"/>
  <c r="I273" i="12"/>
  <c r="J273" i="13"/>
  <c r="J272" i="14"/>
  <c r="AJ272" i="2"/>
  <c r="R272" i="2"/>
  <c r="K273" i="13"/>
  <c r="AV272" i="2"/>
  <c r="X272" i="2"/>
  <c r="AD272" i="2"/>
  <c r="BH272" i="2"/>
  <c r="J273" i="12"/>
  <c r="AP272" i="2"/>
  <c r="K272" i="14"/>
  <c r="BB272" i="2"/>
  <c r="S271" i="14"/>
  <c r="W272" i="13"/>
  <c r="T271" i="14"/>
  <c r="X272" i="13"/>
  <c r="C273" i="13"/>
  <c r="C273" i="12"/>
  <c r="C272" i="14"/>
  <c r="W270" i="14"/>
  <c r="F1471" i="1"/>
  <c r="G1470" i="1"/>
  <c r="F837" i="8"/>
  <c r="G836" i="8"/>
  <c r="F256" i="1"/>
  <c r="G255" i="1"/>
  <c r="F254" i="8"/>
  <c r="G253" i="8"/>
  <c r="C274" i="12"/>
  <c r="C274" i="13"/>
  <c r="C273" i="14"/>
  <c r="D274" i="12"/>
  <c r="E273" i="14"/>
  <c r="E274" i="13"/>
  <c r="W271" i="14"/>
  <c r="BH273" i="2"/>
  <c r="BB273" i="2"/>
  <c r="AD273" i="2"/>
  <c r="AV273" i="2"/>
  <c r="K273" i="14"/>
  <c r="AP273" i="2"/>
  <c r="K274" i="13"/>
  <c r="J274" i="12"/>
  <c r="R273" i="2"/>
  <c r="X273" i="2"/>
  <c r="AJ273" i="2"/>
  <c r="Q272" i="14"/>
  <c r="U273" i="13"/>
  <c r="S273" i="13"/>
  <c r="O272" i="14"/>
  <c r="L274" i="13"/>
  <c r="L273" i="14"/>
  <c r="K274" i="12"/>
  <c r="A274" i="14"/>
  <c r="K274" i="2"/>
  <c r="A275" i="12"/>
  <c r="L274" i="2"/>
  <c r="J274" i="2"/>
  <c r="A275" i="2"/>
  <c r="C274" i="2"/>
  <c r="E274" i="2"/>
  <c r="A275" i="13"/>
  <c r="M274" i="2"/>
  <c r="V273" i="13"/>
  <c r="R272" i="14"/>
  <c r="J273" i="14"/>
  <c r="J274" i="13"/>
  <c r="I274" i="12"/>
  <c r="P272" i="14"/>
  <c r="T273" i="13"/>
  <c r="R273" i="13"/>
  <c r="N272" i="14"/>
  <c r="W273" i="13"/>
  <c r="S272" i="14"/>
  <c r="T272" i="14"/>
  <c r="X273" i="13"/>
  <c r="AQ273" i="2"/>
  <c r="P274" i="12"/>
  <c r="M273" i="14"/>
  <c r="M274" i="13"/>
  <c r="L274" i="12"/>
  <c r="BC273" i="2"/>
  <c r="R274" i="12"/>
  <c r="Y273" i="2"/>
  <c r="N274" i="12"/>
  <c r="BI273" i="2"/>
  <c r="S274" i="12"/>
  <c r="S273" i="2"/>
  <c r="M274" i="12"/>
  <c r="AW273" i="2"/>
  <c r="Q274" i="12"/>
  <c r="AB272" i="13"/>
  <c r="F257" i="1"/>
  <c r="G256" i="1"/>
  <c r="G1471" i="1"/>
  <c r="F1472" i="1"/>
  <c r="F255" i="8"/>
  <c r="G254" i="8"/>
  <c r="G837" i="8"/>
  <c r="F838" i="8"/>
  <c r="J274" i="14"/>
  <c r="J275" i="13"/>
  <c r="I275" i="12"/>
  <c r="P273" i="14"/>
  <c r="T274" i="13"/>
  <c r="C275" i="12"/>
  <c r="C275" i="13"/>
  <c r="C274" i="14"/>
  <c r="R274" i="13"/>
  <c r="N273" i="14"/>
  <c r="T273" i="14"/>
  <c r="X274" i="13"/>
  <c r="AB273" i="13"/>
  <c r="W272" i="14"/>
  <c r="E275" i="13"/>
  <c r="D275" i="12"/>
  <c r="E274" i="14"/>
  <c r="L275" i="13"/>
  <c r="K275" i="12"/>
  <c r="L274" i="14"/>
  <c r="O273" i="14"/>
  <c r="S274" i="13"/>
  <c r="U274" i="13"/>
  <c r="Q273" i="14"/>
  <c r="S273" i="14"/>
  <c r="W274" i="13"/>
  <c r="AE274" i="2"/>
  <c r="O275" i="12"/>
  <c r="L275" i="12"/>
  <c r="Y274" i="2"/>
  <c r="N275" i="12"/>
  <c r="M274" i="14"/>
  <c r="AW274" i="2"/>
  <c r="Q275" i="12"/>
  <c r="S274" i="2"/>
  <c r="M275" i="12"/>
  <c r="BC274" i="2"/>
  <c r="R275" i="12"/>
  <c r="BI274" i="2"/>
  <c r="S275" i="12"/>
  <c r="AK274" i="2"/>
  <c r="AQ274" i="2"/>
  <c r="P275" i="12"/>
  <c r="M275" i="13"/>
  <c r="A275" i="14"/>
  <c r="J275" i="2"/>
  <c r="A276" i="13"/>
  <c r="C275" i="2"/>
  <c r="M275" i="2"/>
  <c r="A276" i="2"/>
  <c r="E275" i="2"/>
  <c r="K275" i="2"/>
  <c r="A276" i="12"/>
  <c r="L275" i="2"/>
  <c r="AP274" i="2"/>
  <c r="AJ274" i="2"/>
  <c r="BH274" i="2"/>
  <c r="AV274" i="2"/>
  <c r="K275" i="13"/>
  <c r="J275" i="12"/>
  <c r="BB274" i="2"/>
  <c r="X274" i="2"/>
  <c r="AD274" i="2"/>
  <c r="R274" i="2"/>
  <c r="K274" i="14"/>
  <c r="V274" i="13"/>
  <c r="R273" i="14"/>
  <c r="F839" i="8"/>
  <c r="G838" i="8"/>
  <c r="G1472" i="1"/>
  <c r="F1473" i="1"/>
  <c r="F256" i="8"/>
  <c r="G255" i="8"/>
  <c r="G257" i="1"/>
  <c r="F258" i="1"/>
  <c r="N274" i="14"/>
  <c r="R275" i="13"/>
  <c r="C276" i="13"/>
  <c r="C275" i="14"/>
  <c r="C276" i="12"/>
  <c r="W275" i="13"/>
  <c r="S274" i="14"/>
  <c r="X275" i="13"/>
  <c r="T274" i="14"/>
  <c r="Y275" i="2"/>
  <c r="N276" i="12"/>
  <c r="L276" i="12"/>
  <c r="M276" i="13"/>
  <c r="AQ275" i="2"/>
  <c r="P276" i="12"/>
  <c r="BI275" i="2"/>
  <c r="AW275" i="2"/>
  <c r="Q276" i="12"/>
  <c r="BC275" i="2"/>
  <c r="R276" i="12"/>
  <c r="M275" i="14"/>
  <c r="S275" i="2"/>
  <c r="AB274" i="13"/>
  <c r="W273" i="14"/>
  <c r="L275" i="14"/>
  <c r="L276" i="13"/>
  <c r="K276" i="12"/>
  <c r="A277" i="2"/>
  <c r="L276" i="2"/>
  <c r="C276" i="2"/>
  <c r="A276" i="14"/>
  <c r="M276" i="2"/>
  <c r="J276" i="2"/>
  <c r="A277" i="12"/>
  <c r="A277" i="13"/>
  <c r="E276" i="2"/>
  <c r="K276" i="2"/>
  <c r="I276" i="12"/>
  <c r="J275" i="14"/>
  <c r="J276" i="13"/>
  <c r="AJ275" i="2"/>
  <c r="BH275" i="2"/>
  <c r="AV275" i="2"/>
  <c r="J276" i="12"/>
  <c r="BB275" i="2"/>
  <c r="K276" i="13"/>
  <c r="AD275" i="2"/>
  <c r="AP275" i="2"/>
  <c r="R275" i="2"/>
  <c r="X275" i="2"/>
  <c r="K275" i="14"/>
  <c r="O274" i="14"/>
  <c r="S275" i="13"/>
  <c r="V275" i="13"/>
  <c r="R274" i="14"/>
  <c r="T275" i="13"/>
  <c r="P274" i="14"/>
  <c r="Q274" i="14"/>
  <c r="U275" i="13"/>
  <c r="E275" i="14"/>
  <c r="D276" i="12"/>
  <c r="E276" i="13"/>
  <c r="F257" i="8"/>
  <c r="G256" i="8"/>
  <c r="G839" i="8"/>
  <c r="F840" i="8"/>
  <c r="F259" i="1"/>
  <c r="G258" i="1"/>
  <c r="F68" i="2"/>
  <c r="F128" i="3"/>
  <c r="H128" i="3"/>
  <c r="F1474" i="1"/>
  <c r="G1473" i="1"/>
  <c r="BH276" i="2"/>
  <c r="J277" i="12"/>
  <c r="K277" i="13"/>
  <c r="AD276" i="2"/>
  <c r="T277" i="13"/>
  <c r="X276" i="2"/>
  <c r="K276" i="14"/>
  <c r="AP276" i="2"/>
  <c r="AV276" i="2"/>
  <c r="BB276" i="2"/>
  <c r="AJ276" i="2"/>
  <c r="R276" i="2"/>
  <c r="K277" i="12"/>
  <c r="L276" i="14"/>
  <c r="L277" i="13"/>
  <c r="S276" i="13"/>
  <c r="O275" i="14"/>
  <c r="X276" i="13"/>
  <c r="T275" i="14"/>
  <c r="C277" i="13"/>
  <c r="C276" i="14"/>
  <c r="C277" i="12"/>
  <c r="D16" i="10"/>
  <c r="M276" i="12"/>
  <c r="J16" i="10"/>
  <c r="N16" i="10"/>
  <c r="S276" i="12"/>
  <c r="BI6" i="2"/>
  <c r="W274" i="14"/>
  <c r="AB275" i="13"/>
  <c r="N275" i="14"/>
  <c r="R276" i="13"/>
  <c r="W276" i="13"/>
  <c r="S275" i="14"/>
  <c r="J277" i="13"/>
  <c r="I277" i="12"/>
  <c r="J276" i="14"/>
  <c r="T276" i="13"/>
  <c r="P275" i="14"/>
  <c r="V276" i="13"/>
  <c r="R275" i="14"/>
  <c r="Q275" i="14"/>
  <c r="U276" i="13"/>
  <c r="E276" i="14"/>
  <c r="E277" i="13"/>
  <c r="D277" i="12"/>
  <c r="AW276" i="2"/>
  <c r="AQ276" i="2"/>
  <c r="M277" i="13"/>
  <c r="S276" i="2"/>
  <c r="L277" i="12"/>
  <c r="Y276" i="2"/>
  <c r="M276" i="14"/>
  <c r="BC276" i="2"/>
  <c r="AE276" i="2"/>
  <c r="AK276" i="2"/>
  <c r="J277" i="2"/>
  <c r="A278" i="13"/>
  <c r="C277" i="2"/>
  <c r="L277" i="2"/>
  <c r="A278" i="2"/>
  <c r="M277" i="2"/>
  <c r="A278" i="12"/>
  <c r="E277" i="2"/>
  <c r="A277" i="14"/>
  <c r="K277" i="2"/>
  <c r="F1475" i="1"/>
  <c r="G1474" i="1"/>
  <c r="G259" i="1"/>
  <c r="F260" i="1"/>
  <c r="F130" i="3"/>
  <c r="H130" i="3"/>
  <c r="F69" i="2"/>
  <c r="F258" i="8"/>
  <c r="G257" i="8"/>
  <c r="G68" i="2"/>
  <c r="G128" i="3"/>
  <c r="F69" i="13"/>
  <c r="H68" i="2"/>
  <c r="F68" i="14"/>
  <c r="E69" i="12"/>
  <c r="G840" i="8"/>
  <c r="F841" i="8"/>
  <c r="X277" i="2"/>
  <c r="AP277" i="2"/>
  <c r="BB277" i="2"/>
  <c r="AJ277" i="2"/>
  <c r="J278" i="12"/>
  <c r="K278" i="13"/>
  <c r="BH277" i="2"/>
  <c r="AD277" i="2"/>
  <c r="K277" i="14"/>
  <c r="AV277" i="2"/>
  <c r="R277" i="2"/>
  <c r="M278" i="13"/>
  <c r="M277" i="14"/>
  <c r="L278" i="12"/>
  <c r="R277" i="12"/>
  <c r="M277" i="12"/>
  <c r="W277" i="13"/>
  <c r="S276" i="14"/>
  <c r="O276" i="14"/>
  <c r="S277" i="13"/>
  <c r="T276" i="14"/>
  <c r="X277" i="13"/>
  <c r="K278" i="12"/>
  <c r="L277" i="14"/>
  <c r="L278" i="13"/>
  <c r="N277" i="12"/>
  <c r="P277" i="12"/>
  <c r="C278" i="13"/>
  <c r="C277" i="14"/>
  <c r="C278" i="12"/>
  <c r="O277" i="12"/>
  <c r="Q277" i="12"/>
  <c r="F40" i="10"/>
  <c r="E16" i="10"/>
  <c r="D40" i="10"/>
  <c r="F39" i="10"/>
  <c r="AB276" i="13"/>
  <c r="W275" i="14"/>
  <c r="D278" i="12"/>
  <c r="E277" i="14"/>
  <c r="E278" i="13"/>
  <c r="T6" i="14"/>
  <c r="BI7" i="2"/>
  <c r="S6" i="12"/>
  <c r="X6" i="13"/>
  <c r="N276" i="14"/>
  <c r="R277" i="13"/>
  <c r="Q276" i="14"/>
  <c r="U277" i="13"/>
  <c r="A279" i="13"/>
  <c r="L278" i="2"/>
  <c r="J278" i="2"/>
  <c r="A279" i="12"/>
  <c r="K278" i="2"/>
  <c r="A278" i="14"/>
  <c r="C278" i="2"/>
  <c r="A279" i="2"/>
  <c r="E278" i="2"/>
  <c r="M278" i="2"/>
  <c r="J278" i="13"/>
  <c r="J277" i="14"/>
  <c r="I278" i="12"/>
  <c r="R276" i="14"/>
  <c r="V277" i="13"/>
  <c r="F69" i="12"/>
  <c r="G69" i="13"/>
  <c r="G68" i="14"/>
  <c r="F70" i="13"/>
  <c r="E70" i="12"/>
  <c r="H69" i="2"/>
  <c r="F69" i="14"/>
  <c r="F259" i="8"/>
  <c r="G258" i="8"/>
  <c r="G69" i="2"/>
  <c r="G130" i="3"/>
  <c r="F1476" i="1"/>
  <c r="G1475" i="1"/>
  <c r="G841" i="8"/>
  <c r="F842" i="8"/>
  <c r="G69" i="12"/>
  <c r="H68" i="14"/>
  <c r="H69" i="13"/>
  <c r="G260" i="1"/>
  <c r="F261" i="1"/>
  <c r="F132" i="3"/>
  <c r="H132" i="3"/>
  <c r="F70" i="2"/>
  <c r="R278" i="13"/>
  <c r="N277" i="14"/>
  <c r="X278" i="13"/>
  <c r="T277" i="14"/>
  <c r="S277" i="14"/>
  <c r="W278" i="13"/>
  <c r="M279" i="13"/>
  <c r="M278" i="14"/>
  <c r="L279" i="12"/>
  <c r="L279" i="13"/>
  <c r="L278" i="14"/>
  <c r="K279" i="12"/>
  <c r="BI8" i="2"/>
  <c r="X7" i="13"/>
  <c r="T7" i="14"/>
  <c r="S7" i="12"/>
  <c r="O277" i="14"/>
  <c r="S278" i="13"/>
  <c r="AB277" i="13"/>
  <c r="C279" i="13"/>
  <c r="C278" i="14"/>
  <c r="C279" i="12"/>
  <c r="J278" i="14"/>
  <c r="I279" i="12"/>
  <c r="J279" i="13"/>
  <c r="R277" i="14"/>
  <c r="V278" i="13"/>
  <c r="U278" i="13"/>
  <c r="Q277" i="14"/>
  <c r="A280" i="2"/>
  <c r="E279" i="2"/>
  <c r="M279" i="2"/>
  <c r="A279" i="14"/>
  <c r="L279" i="2"/>
  <c r="A280" i="13"/>
  <c r="K279" i="2"/>
  <c r="C279" i="2"/>
  <c r="A280" i="12"/>
  <c r="J279" i="2"/>
  <c r="D279" i="12"/>
  <c r="E278" i="14"/>
  <c r="E279" i="13"/>
  <c r="BB278" i="2"/>
  <c r="AP278" i="2"/>
  <c r="K278" i="14"/>
  <c r="BH278" i="2"/>
  <c r="K279" i="13"/>
  <c r="AV278" i="2"/>
  <c r="AJ278" i="2"/>
  <c r="X278" i="2"/>
  <c r="R278" i="2"/>
  <c r="J279" i="12"/>
  <c r="AD278" i="2"/>
  <c r="G40" i="10"/>
  <c r="E40" i="10"/>
  <c r="T278" i="13"/>
  <c r="P277" i="14"/>
  <c r="W276" i="14"/>
  <c r="F70" i="14"/>
  <c r="H70" i="2"/>
  <c r="E71" i="12"/>
  <c r="F71" i="13"/>
  <c r="F70" i="12"/>
  <c r="G69" i="14"/>
  <c r="G70" i="13"/>
  <c r="H69" i="14"/>
  <c r="H70" i="13"/>
  <c r="G70" i="12"/>
  <c r="G132" i="3"/>
  <c r="G70" i="2"/>
  <c r="G842" i="8"/>
  <c r="F843" i="8"/>
  <c r="F262" i="1"/>
  <c r="G261" i="1"/>
  <c r="F134" i="3"/>
  <c r="H134" i="3"/>
  <c r="F71" i="2"/>
  <c r="G1476" i="1"/>
  <c r="F1477" i="1"/>
  <c r="F260" i="8"/>
  <c r="G259" i="8"/>
  <c r="I280" i="12"/>
  <c r="J279" i="14"/>
  <c r="J280" i="13"/>
  <c r="V279" i="13"/>
  <c r="R278" i="14"/>
  <c r="Q278" i="14"/>
  <c r="U279" i="13"/>
  <c r="T279" i="13"/>
  <c r="P278" i="14"/>
  <c r="C280" i="13"/>
  <c r="C279" i="14"/>
  <c r="C280" i="12"/>
  <c r="S8" i="12"/>
  <c r="T8" i="14"/>
  <c r="X8" i="13"/>
  <c r="AB278" i="13"/>
  <c r="D280" i="12"/>
  <c r="E280" i="13"/>
  <c r="E279" i="14"/>
  <c r="S279" i="13"/>
  <c r="O278" i="14"/>
  <c r="X279" i="13"/>
  <c r="T278" i="14"/>
  <c r="K280" i="12"/>
  <c r="L280" i="13"/>
  <c r="L279" i="14"/>
  <c r="A281" i="13"/>
  <c r="J280" i="2"/>
  <c r="A280" i="14"/>
  <c r="C280" i="2"/>
  <c r="M280" i="2"/>
  <c r="A281" i="12"/>
  <c r="L280" i="2"/>
  <c r="A281" i="2"/>
  <c r="K280" i="2"/>
  <c r="E280" i="2"/>
  <c r="W277" i="14"/>
  <c r="N278" i="14"/>
  <c r="R279" i="13"/>
  <c r="S278" i="14"/>
  <c r="W279" i="13"/>
  <c r="R279" i="2"/>
  <c r="BB279" i="2"/>
  <c r="AJ279" i="2"/>
  <c r="K279" i="14"/>
  <c r="AV279" i="2"/>
  <c r="X279" i="2"/>
  <c r="J280" i="12"/>
  <c r="K280" i="13"/>
  <c r="BH279" i="2"/>
  <c r="AP279" i="2"/>
  <c r="AD279" i="2"/>
  <c r="M279" i="14"/>
  <c r="L280" i="12"/>
  <c r="M280" i="13"/>
  <c r="F261" i="8"/>
  <c r="G260" i="8"/>
  <c r="F72" i="13"/>
  <c r="E72" i="12"/>
  <c r="F71" i="14"/>
  <c r="H71" i="2"/>
  <c r="F844" i="8"/>
  <c r="G843" i="8"/>
  <c r="G71" i="12"/>
  <c r="H70" i="14"/>
  <c r="H71" i="13"/>
  <c r="F263" i="1"/>
  <c r="G262" i="1"/>
  <c r="F136" i="3"/>
  <c r="H136" i="3"/>
  <c r="F72" i="2"/>
  <c r="F1478" i="1"/>
  <c r="G1477" i="1"/>
  <c r="G134" i="3"/>
  <c r="G71" i="2"/>
  <c r="G70" i="14"/>
  <c r="G71" i="13"/>
  <c r="F71" i="12"/>
  <c r="P279" i="14"/>
  <c r="T280" i="13"/>
  <c r="E281" i="13"/>
  <c r="E280" i="14"/>
  <c r="D281" i="12"/>
  <c r="K281" i="12"/>
  <c r="L281" i="13"/>
  <c r="L280" i="14"/>
  <c r="X280" i="13"/>
  <c r="T279" i="14"/>
  <c r="V280" i="13"/>
  <c r="R279" i="14"/>
  <c r="R280" i="13"/>
  <c r="N279" i="14"/>
  <c r="A282" i="2"/>
  <c r="K281" i="2"/>
  <c r="L281" i="2"/>
  <c r="A282" i="12"/>
  <c r="J281" i="2"/>
  <c r="A282" i="13"/>
  <c r="C281" i="2"/>
  <c r="M281" i="2"/>
  <c r="A281" i="14"/>
  <c r="E281" i="2"/>
  <c r="C280" i="14"/>
  <c r="C281" i="13"/>
  <c r="C281" i="12"/>
  <c r="W278" i="14"/>
  <c r="J280" i="14"/>
  <c r="J281" i="13"/>
  <c r="I281" i="12"/>
  <c r="U280" i="13"/>
  <c r="Q279" i="14"/>
  <c r="O279" i="14"/>
  <c r="S280" i="13"/>
  <c r="W280" i="13"/>
  <c r="S279" i="14"/>
  <c r="BH280" i="2"/>
  <c r="R280" i="2"/>
  <c r="AJ280" i="2"/>
  <c r="K281" i="13"/>
  <c r="AP280" i="2"/>
  <c r="K280" i="14"/>
  <c r="J281" i="12"/>
  <c r="AD280" i="2"/>
  <c r="BB280" i="2"/>
  <c r="AV280" i="2"/>
  <c r="X280" i="2"/>
  <c r="M280" i="14"/>
  <c r="L281" i="12"/>
  <c r="M281" i="13"/>
  <c r="AB279" i="13"/>
  <c r="G72" i="12"/>
  <c r="H71" i="14"/>
  <c r="H72" i="13"/>
  <c r="G72" i="2"/>
  <c r="G136" i="3"/>
  <c r="E73" i="12"/>
  <c r="F73" i="13"/>
  <c r="H72" i="2"/>
  <c r="F72" i="14"/>
  <c r="G844" i="8"/>
  <c r="F845" i="8"/>
  <c r="G261" i="8"/>
  <c r="F262" i="8"/>
  <c r="F72" i="12"/>
  <c r="G72" i="13"/>
  <c r="G71" i="14"/>
  <c r="G1478" i="1"/>
  <c r="F1479" i="1"/>
  <c r="F265" i="1"/>
  <c r="G263" i="1"/>
  <c r="F138" i="3"/>
  <c r="H138" i="3"/>
  <c r="F73" i="2"/>
  <c r="S281" i="13"/>
  <c r="O280" i="14"/>
  <c r="P280" i="14"/>
  <c r="T281" i="13"/>
  <c r="L282" i="13"/>
  <c r="L281" i="14"/>
  <c r="K282" i="12"/>
  <c r="S280" i="14"/>
  <c r="W281" i="13"/>
  <c r="Q280" i="14"/>
  <c r="U281" i="13"/>
  <c r="X281" i="13"/>
  <c r="T280" i="14"/>
  <c r="M282" i="13"/>
  <c r="M281" i="14"/>
  <c r="L282" i="12"/>
  <c r="AB280" i="13"/>
  <c r="W279" i="14"/>
  <c r="C282" i="12"/>
  <c r="C281" i="14"/>
  <c r="C282" i="13"/>
  <c r="R280" i="14"/>
  <c r="V281" i="13"/>
  <c r="R281" i="13"/>
  <c r="N280" i="14"/>
  <c r="I282" i="12"/>
  <c r="J282" i="13"/>
  <c r="J281" i="14"/>
  <c r="A283" i="12"/>
  <c r="E282" i="2"/>
  <c r="C282" i="2"/>
  <c r="A282" i="14"/>
  <c r="K282" i="2"/>
  <c r="A283" i="2"/>
  <c r="J282" i="2"/>
  <c r="L282" i="2"/>
  <c r="A283" i="13"/>
  <c r="M282" i="2"/>
  <c r="D282" i="12"/>
  <c r="E281" i="14"/>
  <c r="E282" i="13"/>
  <c r="BB281" i="2"/>
  <c r="AV281" i="2"/>
  <c r="K282" i="13"/>
  <c r="K281" i="14"/>
  <c r="X281" i="2"/>
  <c r="AP281" i="2"/>
  <c r="AJ281" i="2"/>
  <c r="R281" i="2"/>
  <c r="AD281" i="2"/>
  <c r="BH281" i="2"/>
  <c r="J282" i="12"/>
  <c r="H73" i="2"/>
  <c r="F74" i="13"/>
  <c r="F73" i="14"/>
  <c r="E74" i="12"/>
  <c r="F1480" i="1"/>
  <c r="G1479" i="1"/>
  <c r="F266" i="1"/>
  <c r="G265" i="1"/>
  <c r="G845" i="8"/>
  <c r="F846" i="8"/>
  <c r="G262" i="8"/>
  <c r="F264" i="8"/>
  <c r="G73" i="2"/>
  <c r="G138" i="3"/>
  <c r="H72" i="14"/>
  <c r="H73" i="13"/>
  <c r="G73" i="12"/>
  <c r="G73" i="13"/>
  <c r="G72" i="14"/>
  <c r="F73" i="12"/>
  <c r="T282" i="13"/>
  <c r="P281" i="14"/>
  <c r="O281" i="14"/>
  <c r="S282" i="13"/>
  <c r="W282" i="13"/>
  <c r="S281" i="14"/>
  <c r="R282" i="13"/>
  <c r="N281" i="14"/>
  <c r="BH282" i="2"/>
  <c r="R282" i="2"/>
  <c r="BB282" i="2"/>
  <c r="K283" i="13"/>
  <c r="AD282" i="2"/>
  <c r="K282" i="14"/>
  <c r="AV282" i="2"/>
  <c r="X282" i="2"/>
  <c r="J283" i="12"/>
  <c r="AJ282" i="2"/>
  <c r="AP282" i="2"/>
  <c r="W280" i="14"/>
  <c r="M282" i="14"/>
  <c r="M283" i="13"/>
  <c r="L283" i="12"/>
  <c r="A284" i="2"/>
  <c r="K283" i="2"/>
  <c r="L283" i="2"/>
  <c r="A284" i="12"/>
  <c r="C283" i="2"/>
  <c r="A284" i="13"/>
  <c r="J283" i="2"/>
  <c r="M283" i="2"/>
  <c r="A283" i="14"/>
  <c r="E283" i="2"/>
  <c r="T281" i="14"/>
  <c r="X282" i="13"/>
  <c r="Q281" i="14"/>
  <c r="U282" i="13"/>
  <c r="V282" i="13"/>
  <c r="R281" i="14"/>
  <c r="C283" i="13"/>
  <c r="C283" i="12"/>
  <c r="C282" i="14"/>
  <c r="E282" i="14"/>
  <c r="E283" i="13"/>
  <c r="D283" i="12"/>
  <c r="I283" i="12"/>
  <c r="J283" i="13"/>
  <c r="J282" i="14"/>
  <c r="K283" i="12"/>
  <c r="L282" i="14"/>
  <c r="L283" i="13"/>
  <c r="AB281" i="13"/>
  <c r="F1481" i="1"/>
  <c r="G1480" i="1"/>
  <c r="G74" i="12"/>
  <c r="H73" i="14"/>
  <c r="H74" i="13"/>
  <c r="F74" i="12"/>
  <c r="G74" i="13"/>
  <c r="G73" i="14"/>
  <c r="F267" i="1"/>
  <c r="G266" i="1"/>
  <c r="G846" i="8"/>
  <c r="F847" i="8"/>
  <c r="G264" i="8"/>
  <c r="F265" i="8"/>
  <c r="E283" i="14"/>
  <c r="E284" i="13"/>
  <c r="D284" i="12"/>
  <c r="K283" i="14"/>
  <c r="K284" i="13"/>
  <c r="AJ283" i="2"/>
  <c r="J284" i="12"/>
  <c r="BH283" i="2"/>
  <c r="R283" i="2"/>
  <c r="X283" i="2"/>
  <c r="AP283" i="2"/>
  <c r="BB283" i="2"/>
  <c r="AD283" i="2"/>
  <c r="AV283" i="2"/>
  <c r="P282" i="14"/>
  <c r="T283" i="13"/>
  <c r="T282" i="14"/>
  <c r="X283" i="13"/>
  <c r="J283" i="14"/>
  <c r="I284" i="12"/>
  <c r="J284" i="13"/>
  <c r="K284" i="12"/>
  <c r="L284" i="13"/>
  <c r="L283" i="14"/>
  <c r="N282" i="14"/>
  <c r="R283" i="13"/>
  <c r="M284" i="13"/>
  <c r="L284" i="12"/>
  <c r="M283" i="14"/>
  <c r="U283" i="13"/>
  <c r="Q282" i="14"/>
  <c r="R282" i="14"/>
  <c r="V283" i="13"/>
  <c r="W283" i="13"/>
  <c r="S282" i="14"/>
  <c r="C284" i="13"/>
  <c r="C283" i="14"/>
  <c r="C284" i="12"/>
  <c r="A285" i="2"/>
  <c r="M284" i="2"/>
  <c r="J284" i="2"/>
  <c r="A284" i="14"/>
  <c r="K284" i="2"/>
  <c r="A285" i="13"/>
  <c r="C284" i="2"/>
  <c r="E284" i="2"/>
  <c r="A285" i="12"/>
  <c r="L284" i="2"/>
  <c r="S283" i="13"/>
  <c r="O282" i="14"/>
  <c r="AB282" i="13"/>
  <c r="W281" i="14"/>
  <c r="G267" i="1"/>
  <c r="F268" i="1"/>
  <c r="G1481" i="1"/>
  <c r="F1482" i="1"/>
  <c r="F266" i="8"/>
  <c r="G265" i="8"/>
  <c r="G847" i="8"/>
  <c r="F848" i="8"/>
  <c r="K284" i="14"/>
  <c r="K285" i="13"/>
  <c r="R284" i="2"/>
  <c r="X284" i="2"/>
  <c r="AP284" i="2"/>
  <c r="BH284" i="2"/>
  <c r="BB284" i="2"/>
  <c r="J285" i="12"/>
  <c r="AV284" i="2"/>
  <c r="AJ284" i="2"/>
  <c r="AD284" i="2"/>
  <c r="A285" i="14"/>
  <c r="E285" i="2"/>
  <c r="A286" i="13"/>
  <c r="C285" i="2"/>
  <c r="K285" i="2"/>
  <c r="A286" i="12"/>
  <c r="L285" i="2"/>
  <c r="A286" i="2"/>
  <c r="J285" i="2"/>
  <c r="M285" i="2"/>
  <c r="Q283" i="14"/>
  <c r="U284" i="13"/>
  <c r="J285" i="13"/>
  <c r="J284" i="14"/>
  <c r="I285" i="12"/>
  <c r="P283" i="14"/>
  <c r="T284" i="13"/>
  <c r="R284" i="13"/>
  <c r="N283" i="14"/>
  <c r="W282" i="14"/>
  <c r="C285" i="12"/>
  <c r="C285" i="13"/>
  <c r="C284" i="14"/>
  <c r="D285" i="12"/>
  <c r="E284" i="14"/>
  <c r="E285" i="13"/>
  <c r="R283" i="14"/>
  <c r="V284" i="13"/>
  <c r="O283" i="14"/>
  <c r="S284" i="13"/>
  <c r="AB283" i="13"/>
  <c r="L285" i="13"/>
  <c r="L284" i="14"/>
  <c r="K285" i="12"/>
  <c r="L285" i="12"/>
  <c r="M285" i="13"/>
  <c r="M284" i="14"/>
  <c r="W284" i="13"/>
  <c r="S283" i="14"/>
  <c r="X284" i="13"/>
  <c r="T283" i="14"/>
  <c r="G266" i="8"/>
  <c r="F267" i="8"/>
  <c r="G268" i="1"/>
  <c r="F269" i="1"/>
  <c r="G848" i="8"/>
  <c r="F849" i="8"/>
  <c r="F1483" i="1"/>
  <c r="G1482" i="1"/>
  <c r="E286" i="13"/>
  <c r="E285" i="14"/>
  <c r="D286" i="12"/>
  <c r="V285" i="13"/>
  <c r="R284" i="14"/>
  <c r="Q284" i="14"/>
  <c r="U285" i="13"/>
  <c r="L285" i="14"/>
  <c r="L286" i="13"/>
  <c r="K286" i="12"/>
  <c r="X285" i="13"/>
  <c r="T284" i="14"/>
  <c r="AB284" i="13"/>
  <c r="W283" i="14"/>
  <c r="L286" i="12"/>
  <c r="M286" i="13"/>
  <c r="M285" i="14"/>
  <c r="A287" i="2"/>
  <c r="E286" i="2"/>
  <c r="L286" i="2"/>
  <c r="A286" i="14"/>
  <c r="M286" i="2"/>
  <c r="A287" i="13"/>
  <c r="K286" i="2"/>
  <c r="J286" i="2"/>
  <c r="A287" i="12"/>
  <c r="C286" i="2"/>
  <c r="C286" i="13"/>
  <c r="C286" i="12"/>
  <c r="C285" i="14"/>
  <c r="T285" i="13"/>
  <c r="P284" i="14"/>
  <c r="W285" i="13"/>
  <c r="S284" i="14"/>
  <c r="N284" i="14"/>
  <c r="R285" i="13"/>
  <c r="I286" i="12"/>
  <c r="J285" i="14"/>
  <c r="J286" i="13"/>
  <c r="K286" i="13"/>
  <c r="X285" i="2"/>
  <c r="J286" i="12"/>
  <c r="K285" i="14"/>
  <c r="AJ285" i="2"/>
  <c r="BH285" i="2"/>
  <c r="AP285" i="2"/>
  <c r="BB285" i="2"/>
  <c r="R285" i="2"/>
  <c r="AV285" i="2"/>
  <c r="AD285" i="2"/>
  <c r="O284" i="14"/>
  <c r="S285" i="13"/>
  <c r="F850" i="8"/>
  <c r="G849" i="8"/>
  <c r="G267" i="8"/>
  <c r="F268" i="8"/>
  <c r="G1483" i="1"/>
  <c r="F1484" i="1"/>
  <c r="F270" i="1"/>
  <c r="G269" i="1"/>
  <c r="S285" i="14"/>
  <c r="W286" i="13"/>
  <c r="N285" i="14"/>
  <c r="R286" i="13"/>
  <c r="V286" i="13"/>
  <c r="R285" i="14"/>
  <c r="T285" i="14"/>
  <c r="X286" i="13"/>
  <c r="S286" i="13"/>
  <c r="O285" i="14"/>
  <c r="J287" i="13"/>
  <c r="I287" i="12"/>
  <c r="J286" i="14"/>
  <c r="T286" i="13"/>
  <c r="P285" i="14"/>
  <c r="U286" i="13"/>
  <c r="Q285" i="14"/>
  <c r="AE286" i="2"/>
  <c r="S286" i="2"/>
  <c r="AW286" i="2"/>
  <c r="M286" i="14"/>
  <c r="AK286" i="2"/>
  <c r="AK6" i="2"/>
  <c r="AK7" i="2"/>
  <c r="AK8" i="2"/>
  <c r="Y286" i="2"/>
  <c r="AQ286" i="2"/>
  <c r="L287" i="12"/>
  <c r="M287" i="13"/>
  <c r="BC286" i="2"/>
  <c r="A288" i="2"/>
  <c r="K287" i="2"/>
  <c r="C287" i="2"/>
  <c r="A288" i="12"/>
  <c r="L287" i="2"/>
  <c r="A287" i="14"/>
  <c r="M287" i="2"/>
  <c r="A288" i="13"/>
  <c r="J287" i="2"/>
  <c r="E287" i="2"/>
  <c r="W284" i="14"/>
  <c r="AB285" i="13"/>
  <c r="C286" i="14"/>
  <c r="C287" i="12"/>
  <c r="C287" i="13"/>
  <c r="D287" i="12"/>
  <c r="E287" i="13"/>
  <c r="E286" i="14"/>
  <c r="AJ286" i="2"/>
  <c r="AV286" i="2"/>
  <c r="AD286" i="2"/>
  <c r="T287" i="13"/>
  <c r="BH286" i="2"/>
  <c r="J287" i="12"/>
  <c r="K287" i="13"/>
  <c r="BB286" i="2"/>
  <c r="K286" i="14"/>
  <c r="X286" i="2"/>
  <c r="R286" i="2"/>
  <c r="AP286" i="2"/>
  <c r="K287" i="12"/>
  <c r="L286" i="14"/>
  <c r="L287" i="13"/>
  <c r="F851" i="8"/>
  <c r="G850" i="8"/>
  <c r="F1485" i="1"/>
  <c r="G1484" i="1"/>
  <c r="G270" i="1"/>
  <c r="F271" i="1"/>
  <c r="G268" i="8"/>
  <c r="F269" i="8"/>
  <c r="U287" i="13"/>
  <c r="Q286" i="14"/>
  <c r="W287" i="13"/>
  <c r="S286" i="14"/>
  <c r="X287" i="13"/>
  <c r="T286" i="14"/>
  <c r="AV287" i="2"/>
  <c r="AP287" i="2"/>
  <c r="BH287" i="2"/>
  <c r="X287" i="2"/>
  <c r="J288" i="12"/>
  <c r="BB287" i="2"/>
  <c r="AD287" i="2"/>
  <c r="K287" i="14"/>
  <c r="K288" i="13"/>
  <c r="R287" i="2"/>
  <c r="AJ287" i="2"/>
  <c r="S287" i="13"/>
  <c r="O286" i="14"/>
  <c r="M287" i="14"/>
  <c r="M288" i="13"/>
  <c r="L288" i="12"/>
  <c r="O287" i="12"/>
  <c r="AE6" i="2"/>
  <c r="E288" i="13"/>
  <c r="D288" i="12"/>
  <c r="E287" i="14"/>
  <c r="C288" i="13"/>
  <c r="C288" i="12"/>
  <c r="C287" i="14"/>
  <c r="R287" i="13"/>
  <c r="V287" i="13"/>
  <c r="AB287" i="13"/>
  <c r="N286" i="14"/>
  <c r="R286" i="14"/>
  <c r="R287" i="12"/>
  <c r="BC6" i="2"/>
  <c r="N287" i="12"/>
  <c r="Y6" i="2"/>
  <c r="M287" i="12"/>
  <c r="S6" i="2"/>
  <c r="W285" i="14"/>
  <c r="J287" i="14"/>
  <c r="J288" i="13"/>
  <c r="I288" i="12"/>
  <c r="L288" i="13"/>
  <c r="K288" i="12"/>
  <c r="L287" i="14"/>
  <c r="A289" i="13"/>
  <c r="E288" i="2"/>
  <c r="A289" i="12"/>
  <c r="M288" i="2"/>
  <c r="A288" i="14"/>
  <c r="K288" i="2"/>
  <c r="J288" i="2"/>
  <c r="A289" i="2"/>
  <c r="L288" i="2"/>
  <c r="C288" i="2"/>
  <c r="P287" i="12"/>
  <c r="AQ6" i="2"/>
  <c r="Q287" i="12"/>
  <c r="AW6" i="2"/>
  <c r="AB286" i="13"/>
  <c r="G851" i="8"/>
  <c r="F852" i="8"/>
  <c r="F1486" i="1"/>
  <c r="G1485" i="1"/>
  <c r="G271" i="1"/>
  <c r="F272" i="1"/>
  <c r="G269" i="8"/>
  <c r="F270" i="8"/>
  <c r="U6" i="13"/>
  <c r="P6" i="12"/>
  <c r="AQ7" i="2"/>
  <c r="Q6" i="14"/>
  <c r="A290" i="2"/>
  <c r="M289" i="2"/>
  <c r="A290" i="13"/>
  <c r="L289" i="2"/>
  <c r="J289" i="2"/>
  <c r="A290" i="12"/>
  <c r="C289" i="2"/>
  <c r="A289" i="14"/>
  <c r="K289" i="2"/>
  <c r="E289" i="2"/>
  <c r="V6" i="13"/>
  <c r="R6" i="14"/>
  <c r="AW7" i="2"/>
  <c r="Q6" i="12"/>
  <c r="X288" i="2"/>
  <c r="BB288" i="2"/>
  <c r="R288" i="2"/>
  <c r="BH288" i="2"/>
  <c r="AD288" i="2"/>
  <c r="J289" i="12"/>
  <c r="K289" i="13"/>
  <c r="K288" i="14"/>
  <c r="AP288" i="2"/>
  <c r="AV288" i="2"/>
  <c r="AJ288" i="2"/>
  <c r="D289" i="12"/>
  <c r="E289" i="13"/>
  <c r="E288" i="14"/>
  <c r="P287" i="14"/>
  <c r="T288" i="13"/>
  <c r="T287" i="14"/>
  <c r="X288" i="13"/>
  <c r="M289" i="13"/>
  <c r="M288" i="14"/>
  <c r="L289" i="12"/>
  <c r="R287" i="14"/>
  <c r="V288" i="13"/>
  <c r="C289" i="13"/>
  <c r="C288" i="14"/>
  <c r="C289" i="12"/>
  <c r="J288" i="14"/>
  <c r="I289" i="12"/>
  <c r="J289" i="13"/>
  <c r="Y7" i="2"/>
  <c r="S6" i="13"/>
  <c r="N6" i="12"/>
  <c r="O6" i="14"/>
  <c r="S288" i="13"/>
  <c r="O287" i="14"/>
  <c r="K289" i="12"/>
  <c r="L289" i="13"/>
  <c r="L288" i="14"/>
  <c r="R6" i="13"/>
  <c r="M6" i="12"/>
  <c r="S7" i="2"/>
  <c r="N6" i="14"/>
  <c r="W6" i="13"/>
  <c r="R6" i="12"/>
  <c r="BC7" i="2"/>
  <c r="S6" i="14"/>
  <c r="P6" i="14"/>
  <c r="T6" i="13"/>
  <c r="AE7" i="2"/>
  <c r="O6" i="12"/>
  <c r="R288" i="13"/>
  <c r="N287" i="14"/>
  <c r="W288" i="13"/>
  <c r="S287" i="14"/>
  <c r="U288" i="13"/>
  <c r="Q287" i="14"/>
  <c r="W286" i="14"/>
  <c r="G1486" i="1"/>
  <c r="F1487" i="1"/>
  <c r="F273" i="1"/>
  <c r="G272" i="1"/>
  <c r="G852" i="8"/>
  <c r="F853" i="8"/>
  <c r="F271" i="8"/>
  <c r="G270" i="8"/>
  <c r="N288" i="14"/>
  <c r="R289" i="13"/>
  <c r="Q7" i="12"/>
  <c r="V7" i="13"/>
  <c r="AW8" i="2"/>
  <c r="R7" i="14"/>
  <c r="J290" i="2"/>
  <c r="A291" i="2"/>
  <c r="K290" i="2"/>
  <c r="M290" i="2"/>
  <c r="A290" i="14"/>
  <c r="C290" i="2"/>
  <c r="A291" i="13"/>
  <c r="L290" i="2"/>
  <c r="A291" i="12"/>
  <c r="E290" i="2"/>
  <c r="T288" i="14"/>
  <c r="X289" i="13"/>
  <c r="D290" i="12"/>
  <c r="E290" i="13"/>
  <c r="E289" i="14"/>
  <c r="M289" i="14"/>
  <c r="L290" i="12"/>
  <c r="M290" i="13"/>
  <c r="AB288" i="13"/>
  <c r="W287" i="14"/>
  <c r="R289" i="2"/>
  <c r="K289" i="14"/>
  <c r="K290" i="13"/>
  <c r="X289" i="2"/>
  <c r="AJ289" i="2"/>
  <c r="J290" i="12"/>
  <c r="AP289" i="2"/>
  <c r="AD289" i="2"/>
  <c r="AV289" i="2"/>
  <c r="BH289" i="2"/>
  <c r="BB289" i="2"/>
  <c r="P7" i="14"/>
  <c r="O7" i="12"/>
  <c r="T7" i="13"/>
  <c r="AE8" i="2"/>
  <c r="W7" i="13"/>
  <c r="S7" i="14"/>
  <c r="BC8" i="2"/>
  <c r="R7" i="12"/>
  <c r="S8" i="2"/>
  <c r="R7" i="13"/>
  <c r="N7" i="14"/>
  <c r="M7" i="12"/>
  <c r="Q288" i="14"/>
  <c r="U289" i="13"/>
  <c r="T289" i="13"/>
  <c r="P288" i="14"/>
  <c r="O288" i="14"/>
  <c r="S289" i="13"/>
  <c r="C289" i="14"/>
  <c r="C290" i="12"/>
  <c r="C290" i="13"/>
  <c r="U7" i="13"/>
  <c r="P7" i="12"/>
  <c r="Q7" i="14"/>
  <c r="AQ8" i="2"/>
  <c r="J290" i="13"/>
  <c r="J289" i="14"/>
  <c r="I290" i="12"/>
  <c r="S7" i="13"/>
  <c r="Y8" i="2"/>
  <c r="O7" i="14"/>
  <c r="N7" i="12"/>
  <c r="V289" i="13"/>
  <c r="R288" i="14"/>
  <c r="W289" i="13"/>
  <c r="S288" i="14"/>
  <c r="L290" i="13"/>
  <c r="K290" i="12"/>
  <c r="L289" i="14"/>
  <c r="F854" i="8"/>
  <c r="G853" i="8"/>
  <c r="F1488" i="1"/>
  <c r="G1487" i="1"/>
  <c r="G271" i="8"/>
  <c r="F272" i="8"/>
  <c r="F274" i="1"/>
  <c r="G273" i="1"/>
  <c r="AP290" i="2"/>
  <c r="J291" i="12"/>
  <c r="BH290" i="2"/>
  <c r="K290" i="14"/>
  <c r="AV290" i="2"/>
  <c r="R290" i="2"/>
  <c r="BB290" i="2"/>
  <c r="AJ290" i="2"/>
  <c r="K291" i="13"/>
  <c r="X290" i="2"/>
  <c r="AD290" i="2"/>
  <c r="V8" i="13"/>
  <c r="Q8" i="12"/>
  <c r="R8" i="14"/>
  <c r="Q8" i="14"/>
  <c r="P8" i="12"/>
  <c r="U8" i="13"/>
  <c r="M8" i="12"/>
  <c r="N8" i="14"/>
  <c r="R8" i="13"/>
  <c r="T290" i="13"/>
  <c r="P289" i="14"/>
  <c r="O289" i="14"/>
  <c r="S290" i="13"/>
  <c r="K291" i="12"/>
  <c r="L291" i="13"/>
  <c r="L290" i="14"/>
  <c r="M290" i="14"/>
  <c r="L291" i="12"/>
  <c r="M291" i="13"/>
  <c r="AB289" i="13"/>
  <c r="R8" i="12"/>
  <c r="W8" i="13"/>
  <c r="S8" i="14"/>
  <c r="T289" i="14"/>
  <c r="X290" i="13"/>
  <c r="T8" i="13"/>
  <c r="P8" i="14"/>
  <c r="O8" i="12"/>
  <c r="S289" i="14"/>
  <c r="W290" i="13"/>
  <c r="U290" i="13"/>
  <c r="Q289" i="14"/>
  <c r="N8" i="12"/>
  <c r="S8" i="13"/>
  <c r="O8" i="14"/>
  <c r="R289" i="14"/>
  <c r="V290" i="13"/>
  <c r="N289" i="14"/>
  <c r="W289" i="14"/>
  <c r="R290" i="13"/>
  <c r="I291" i="12"/>
  <c r="J290" i="14"/>
  <c r="J291" i="13"/>
  <c r="W288" i="14"/>
  <c r="E291" i="13"/>
  <c r="D291" i="12"/>
  <c r="E290" i="14"/>
  <c r="C291" i="13"/>
  <c r="C291" i="12"/>
  <c r="C290" i="14"/>
  <c r="A292" i="12"/>
  <c r="M291" i="2"/>
  <c r="A291" i="14"/>
  <c r="L291" i="2"/>
  <c r="K291" i="2"/>
  <c r="A292" i="13"/>
  <c r="C291" i="2"/>
  <c r="E291" i="2"/>
  <c r="A292" i="2"/>
  <c r="J291" i="2"/>
  <c r="F273" i="8"/>
  <c r="G272" i="8"/>
  <c r="G854" i="8"/>
  <c r="F855" i="8"/>
  <c r="F275" i="1"/>
  <c r="G274" i="1"/>
  <c r="G1488" i="1"/>
  <c r="F1489" i="1"/>
  <c r="BB291" i="2"/>
  <c r="AP291" i="2"/>
  <c r="K291" i="14"/>
  <c r="X291" i="2"/>
  <c r="AV291" i="2"/>
  <c r="R291" i="2"/>
  <c r="J292" i="12"/>
  <c r="AJ291" i="2"/>
  <c r="AD291" i="2"/>
  <c r="BH291" i="2"/>
  <c r="K292" i="13"/>
  <c r="V291" i="13"/>
  <c r="R290" i="14"/>
  <c r="I292" i="12"/>
  <c r="J292" i="13"/>
  <c r="J291" i="14"/>
  <c r="L292" i="12"/>
  <c r="M292" i="13"/>
  <c r="M291" i="14"/>
  <c r="S291" i="13"/>
  <c r="O290" i="14"/>
  <c r="R291" i="13"/>
  <c r="N290" i="14"/>
  <c r="AB290" i="13"/>
  <c r="A293" i="2"/>
  <c r="K292" i="2"/>
  <c r="C292" i="2"/>
  <c r="A293" i="12"/>
  <c r="M292" i="2"/>
  <c r="A292" i="14"/>
  <c r="J292" i="2"/>
  <c r="A293" i="13"/>
  <c r="E292" i="2"/>
  <c r="L292" i="2"/>
  <c r="U291" i="13"/>
  <c r="Q290" i="14"/>
  <c r="C291" i="14"/>
  <c r="C292" i="12"/>
  <c r="C292" i="13"/>
  <c r="T291" i="13"/>
  <c r="P290" i="14"/>
  <c r="S290" i="14"/>
  <c r="W291" i="13"/>
  <c r="T290" i="14"/>
  <c r="X291" i="13"/>
  <c r="E291" i="14"/>
  <c r="D292" i="12"/>
  <c r="E292" i="13"/>
  <c r="K292" i="12"/>
  <c r="L291" i="14"/>
  <c r="L292" i="13"/>
  <c r="F276" i="1"/>
  <c r="G275" i="1"/>
  <c r="G273" i="8"/>
  <c r="F274" i="8"/>
  <c r="G1489" i="1"/>
  <c r="F1490" i="1"/>
  <c r="F856" i="8"/>
  <c r="G855" i="8"/>
  <c r="A294" i="13"/>
  <c r="K293" i="2"/>
  <c r="L293" i="2"/>
  <c r="A294" i="12"/>
  <c r="E293" i="2"/>
  <c r="A294" i="2"/>
  <c r="C293" i="2"/>
  <c r="A293" i="14"/>
  <c r="J293" i="2"/>
  <c r="M293" i="2"/>
  <c r="P291" i="14"/>
  <c r="T292" i="13"/>
  <c r="L292" i="14"/>
  <c r="K293" i="12"/>
  <c r="L293" i="13"/>
  <c r="R292" i="2"/>
  <c r="AV292" i="2"/>
  <c r="X292" i="2"/>
  <c r="AJ292" i="2"/>
  <c r="K292" i="14"/>
  <c r="J293" i="12"/>
  <c r="K293" i="13"/>
  <c r="AD292" i="2"/>
  <c r="BH292" i="2"/>
  <c r="AP292" i="2"/>
  <c r="BB292" i="2"/>
  <c r="X292" i="13"/>
  <c r="T291" i="14"/>
  <c r="N291" i="14"/>
  <c r="R292" i="13"/>
  <c r="Q291" i="14"/>
  <c r="U292" i="13"/>
  <c r="AB291" i="13"/>
  <c r="E292" i="14"/>
  <c r="D293" i="12"/>
  <c r="E293" i="13"/>
  <c r="R291" i="14"/>
  <c r="V292" i="13"/>
  <c r="C293" i="13"/>
  <c r="C293" i="12"/>
  <c r="C292" i="14"/>
  <c r="W290" i="14"/>
  <c r="M293" i="13"/>
  <c r="L293" i="12"/>
  <c r="M292" i="14"/>
  <c r="S291" i="14"/>
  <c r="W292" i="13"/>
  <c r="I293" i="12"/>
  <c r="J293" i="13"/>
  <c r="J292" i="14"/>
  <c r="O291" i="14"/>
  <c r="S292" i="13"/>
  <c r="F857" i="8"/>
  <c r="G856" i="8"/>
  <c r="F277" i="1"/>
  <c r="G276" i="1"/>
  <c r="F1491" i="1"/>
  <c r="G1490" i="1"/>
  <c r="F275" i="8"/>
  <c r="G274" i="8"/>
  <c r="I294" i="12"/>
  <c r="J293" i="14"/>
  <c r="J294" i="13"/>
  <c r="L294" i="12"/>
  <c r="M294" i="13"/>
  <c r="M293" i="14"/>
  <c r="A295" i="12"/>
  <c r="M294" i="2"/>
  <c r="A295" i="13"/>
  <c r="C294" i="2"/>
  <c r="E294" i="2"/>
  <c r="A294" i="14"/>
  <c r="K294" i="2"/>
  <c r="A295" i="2"/>
  <c r="L294" i="2"/>
  <c r="J294" i="2"/>
  <c r="K294" i="13"/>
  <c r="AP293" i="2"/>
  <c r="BH293" i="2"/>
  <c r="X293" i="2"/>
  <c r="AJ293" i="2"/>
  <c r="K293" i="14"/>
  <c r="BB293" i="2"/>
  <c r="R293" i="2"/>
  <c r="AD293" i="2"/>
  <c r="J294" i="12"/>
  <c r="AV293" i="2"/>
  <c r="E293" i="14"/>
  <c r="D294" i="12"/>
  <c r="E294" i="13"/>
  <c r="S292" i="14"/>
  <c r="W293" i="13"/>
  <c r="S293" i="13"/>
  <c r="O292" i="14"/>
  <c r="P292" i="14"/>
  <c r="T293" i="13"/>
  <c r="L293" i="14"/>
  <c r="L294" i="13"/>
  <c r="K294" i="12"/>
  <c r="Q292" i="14"/>
  <c r="U293" i="13"/>
  <c r="V293" i="13"/>
  <c r="R292" i="14"/>
  <c r="C293" i="14"/>
  <c r="C294" i="13"/>
  <c r="C294" i="12"/>
  <c r="X293" i="13"/>
  <c r="T292" i="14"/>
  <c r="R293" i="13"/>
  <c r="N292" i="14"/>
  <c r="W292" i="14"/>
  <c r="W291" i="14"/>
  <c r="AB292" i="13"/>
  <c r="G1491" i="1"/>
  <c r="F1492" i="1"/>
  <c r="F858" i="8"/>
  <c r="G857" i="8"/>
  <c r="F276" i="8"/>
  <c r="G275" i="8"/>
  <c r="F278" i="1"/>
  <c r="G277" i="1"/>
  <c r="U294" i="13"/>
  <c r="Q293" i="14"/>
  <c r="A296" i="13"/>
  <c r="L295" i="2"/>
  <c r="J295" i="2"/>
  <c r="A296" i="12"/>
  <c r="K295" i="2"/>
  <c r="A295" i="14"/>
  <c r="E295" i="2"/>
  <c r="M295" i="2"/>
  <c r="A296" i="2"/>
  <c r="C295" i="2"/>
  <c r="X294" i="13"/>
  <c r="T293" i="14"/>
  <c r="T294" i="13"/>
  <c r="P293" i="14"/>
  <c r="AV294" i="2"/>
  <c r="BH294" i="2"/>
  <c r="R294" i="2"/>
  <c r="X294" i="2"/>
  <c r="AP294" i="2"/>
  <c r="AJ294" i="2"/>
  <c r="BB294" i="2"/>
  <c r="AD294" i="2"/>
  <c r="K295" i="13"/>
  <c r="J295" i="12"/>
  <c r="K294" i="14"/>
  <c r="AB293" i="13"/>
  <c r="L295" i="13"/>
  <c r="K295" i="12"/>
  <c r="L294" i="14"/>
  <c r="E294" i="14"/>
  <c r="E295" i="13"/>
  <c r="D295" i="12"/>
  <c r="C294" i="14"/>
  <c r="C295" i="13"/>
  <c r="C295" i="12"/>
  <c r="R293" i="14"/>
  <c r="V294" i="13"/>
  <c r="W294" i="13"/>
  <c r="S293" i="14"/>
  <c r="N293" i="14"/>
  <c r="R294" i="13"/>
  <c r="O293" i="14"/>
  <c r="S294" i="13"/>
  <c r="J294" i="14"/>
  <c r="I295" i="12"/>
  <c r="J295" i="13"/>
  <c r="M294" i="14"/>
  <c r="M295" i="13"/>
  <c r="L295" i="12"/>
  <c r="F277" i="8"/>
  <c r="G276" i="8"/>
  <c r="F1493" i="1"/>
  <c r="G1492" i="1"/>
  <c r="F279" i="1"/>
  <c r="G278" i="1"/>
  <c r="G858" i="8"/>
  <c r="F859" i="8"/>
  <c r="E296" i="13"/>
  <c r="D296" i="12"/>
  <c r="E295" i="14"/>
  <c r="I296" i="12"/>
  <c r="J295" i="14"/>
  <c r="J296" i="13"/>
  <c r="U295" i="13"/>
  <c r="Q294" i="14"/>
  <c r="R294" i="14"/>
  <c r="V295" i="13"/>
  <c r="T294" i="14"/>
  <c r="X295" i="13"/>
  <c r="W295" i="13"/>
  <c r="S294" i="14"/>
  <c r="N294" i="14"/>
  <c r="R295" i="13"/>
  <c r="A297" i="13"/>
  <c r="L296" i="2"/>
  <c r="A297" i="12"/>
  <c r="C296" i="2"/>
  <c r="A296" i="14"/>
  <c r="J296" i="2"/>
  <c r="E296" i="2"/>
  <c r="A297" i="2"/>
  <c r="K296" i="2"/>
  <c r="M296" i="2"/>
  <c r="BB295" i="2"/>
  <c r="BH295" i="2"/>
  <c r="K296" i="13"/>
  <c r="AJ295" i="2"/>
  <c r="K295" i="14"/>
  <c r="X295" i="2"/>
  <c r="J296" i="12"/>
  <c r="AV295" i="2"/>
  <c r="AD295" i="2"/>
  <c r="R295" i="2"/>
  <c r="AP295" i="2"/>
  <c r="W293" i="14"/>
  <c r="AB294" i="13"/>
  <c r="M295" i="14"/>
  <c r="L296" i="12"/>
  <c r="M296" i="13"/>
  <c r="T295" i="13"/>
  <c r="P294" i="14"/>
  <c r="S295" i="13"/>
  <c r="O294" i="14"/>
  <c r="C296" i="13"/>
  <c r="C295" i="14"/>
  <c r="C296" i="12"/>
  <c r="L296" i="13"/>
  <c r="L295" i="14"/>
  <c r="K296" i="12"/>
  <c r="G859" i="8"/>
  <c r="F860" i="8"/>
  <c r="F280" i="1"/>
  <c r="G279" i="1"/>
  <c r="F278" i="8"/>
  <c r="G277" i="8"/>
  <c r="F1494" i="1"/>
  <c r="G1493" i="1"/>
  <c r="M297" i="13"/>
  <c r="L297" i="12"/>
  <c r="M296" i="14"/>
  <c r="I297" i="12"/>
  <c r="J296" i="14"/>
  <c r="J297" i="13"/>
  <c r="L297" i="13"/>
  <c r="L296" i="14"/>
  <c r="K297" i="12"/>
  <c r="J297" i="12"/>
  <c r="K297" i="13"/>
  <c r="AJ296" i="2"/>
  <c r="AD296" i="2"/>
  <c r="BB296" i="2"/>
  <c r="X296" i="2"/>
  <c r="BH296" i="2"/>
  <c r="K296" i="14"/>
  <c r="R296" i="2"/>
  <c r="AP296" i="2"/>
  <c r="AV296" i="2"/>
  <c r="P295" i="14"/>
  <c r="T296" i="13"/>
  <c r="S295" i="14"/>
  <c r="W296" i="13"/>
  <c r="E297" i="13"/>
  <c r="E296" i="14"/>
  <c r="D297" i="12"/>
  <c r="W294" i="14"/>
  <c r="U296" i="13"/>
  <c r="Q295" i="14"/>
  <c r="V296" i="13"/>
  <c r="R295" i="14"/>
  <c r="N295" i="14"/>
  <c r="R296" i="13"/>
  <c r="S296" i="13"/>
  <c r="X296" i="13"/>
  <c r="AB296" i="13"/>
  <c r="O295" i="14"/>
  <c r="T295" i="14"/>
  <c r="A297" i="14"/>
  <c r="M297" i="2"/>
  <c r="A298" i="13"/>
  <c r="K297" i="2"/>
  <c r="J297" i="2"/>
  <c r="A298" i="2"/>
  <c r="E297" i="2"/>
  <c r="C297" i="2"/>
  <c r="A298" i="12"/>
  <c r="L297" i="2"/>
  <c r="C297" i="13"/>
  <c r="C297" i="12"/>
  <c r="C296" i="14"/>
  <c r="AB295" i="13"/>
  <c r="G278" i="8"/>
  <c r="F279" i="8"/>
  <c r="F861" i="8"/>
  <c r="G860" i="8"/>
  <c r="F1495" i="1"/>
  <c r="G1494" i="1"/>
  <c r="F281" i="1"/>
  <c r="G280" i="1"/>
  <c r="S296" i="14"/>
  <c r="W297" i="13"/>
  <c r="E298" i="13"/>
  <c r="E297" i="14"/>
  <c r="D298" i="12"/>
  <c r="T297" i="13"/>
  <c r="P296" i="14"/>
  <c r="W295" i="14"/>
  <c r="BB297" i="2"/>
  <c r="AV297" i="2"/>
  <c r="AP297" i="2"/>
  <c r="K297" i="14"/>
  <c r="J298" i="12"/>
  <c r="K298" i="13"/>
  <c r="BH297" i="2"/>
  <c r="X297" i="2"/>
  <c r="R297" i="2"/>
  <c r="AD297" i="2"/>
  <c r="AJ297" i="2"/>
  <c r="R297" i="13"/>
  <c r="N296" i="14"/>
  <c r="I298" i="12"/>
  <c r="J298" i="13"/>
  <c r="J297" i="14"/>
  <c r="U297" i="13"/>
  <c r="Q296" i="14"/>
  <c r="S297" i="13"/>
  <c r="O296" i="14"/>
  <c r="C298" i="13"/>
  <c r="C297" i="14"/>
  <c r="C298" i="12"/>
  <c r="K298" i="12"/>
  <c r="L298" i="13"/>
  <c r="L297" i="14"/>
  <c r="A299" i="2"/>
  <c r="K298" i="2"/>
  <c r="L298" i="2"/>
  <c r="A299" i="13"/>
  <c r="C298" i="2"/>
  <c r="A298" i="14"/>
  <c r="J298" i="2"/>
  <c r="A299" i="12"/>
  <c r="E298" i="2"/>
  <c r="M298" i="2"/>
  <c r="M298" i="13"/>
  <c r="L298" i="12"/>
  <c r="M297" i="14"/>
  <c r="R296" i="14"/>
  <c r="V297" i="13"/>
  <c r="T296" i="14"/>
  <c r="X297" i="13"/>
  <c r="F280" i="8"/>
  <c r="G279" i="8"/>
  <c r="G281" i="1"/>
  <c r="F282" i="1"/>
  <c r="G861" i="8"/>
  <c r="F862" i="8"/>
  <c r="F1496" i="1"/>
  <c r="G1495" i="1"/>
  <c r="J298" i="14"/>
  <c r="J299" i="13"/>
  <c r="I299" i="12"/>
  <c r="L298" i="14"/>
  <c r="K299" i="12"/>
  <c r="L299" i="13"/>
  <c r="R298" i="13"/>
  <c r="N297" i="14"/>
  <c r="S297" i="14"/>
  <c r="W298" i="13"/>
  <c r="W296" i="14"/>
  <c r="E298" i="14"/>
  <c r="E299" i="13"/>
  <c r="D299" i="12"/>
  <c r="C298" i="14"/>
  <c r="C299" i="12"/>
  <c r="C299" i="13"/>
  <c r="A299" i="14"/>
  <c r="J299" i="2"/>
  <c r="K299" i="2"/>
  <c r="A300" i="13"/>
  <c r="E299" i="2"/>
  <c r="M299" i="2"/>
  <c r="A300" i="2"/>
  <c r="L299" i="2"/>
  <c r="A300" i="12"/>
  <c r="C299" i="2"/>
  <c r="T297" i="14"/>
  <c r="X298" i="13"/>
  <c r="Q297" i="14"/>
  <c r="U298" i="13"/>
  <c r="T298" i="13"/>
  <c r="P297" i="14"/>
  <c r="V298" i="13"/>
  <c r="R297" i="14"/>
  <c r="M298" i="14"/>
  <c r="M299" i="13"/>
  <c r="L299" i="12"/>
  <c r="BH298" i="2"/>
  <c r="R298" i="2"/>
  <c r="AV298" i="2"/>
  <c r="X298" i="2"/>
  <c r="K299" i="13"/>
  <c r="AJ298" i="2"/>
  <c r="BB298" i="2"/>
  <c r="J299" i="12"/>
  <c r="AP298" i="2"/>
  <c r="AD298" i="2"/>
  <c r="K298" i="14"/>
  <c r="O297" i="14"/>
  <c r="S298" i="13"/>
  <c r="AB297" i="13"/>
  <c r="G1496" i="1"/>
  <c r="F1497" i="1"/>
  <c r="F281" i="8"/>
  <c r="G280" i="8"/>
  <c r="G862" i="8"/>
  <c r="F863" i="8"/>
  <c r="G282" i="1"/>
  <c r="F283" i="1"/>
  <c r="U299" i="13"/>
  <c r="Q298" i="14"/>
  <c r="X299" i="13"/>
  <c r="T298" i="14"/>
  <c r="W299" i="13"/>
  <c r="S298" i="14"/>
  <c r="R298" i="14"/>
  <c r="V299" i="13"/>
  <c r="L299" i="14"/>
  <c r="K300" i="12"/>
  <c r="L300" i="13"/>
  <c r="S299" i="13"/>
  <c r="O298" i="14"/>
  <c r="D300" i="12"/>
  <c r="E300" i="13"/>
  <c r="E299" i="14"/>
  <c r="M300" i="13"/>
  <c r="L300" i="12"/>
  <c r="M299" i="14"/>
  <c r="J299" i="14"/>
  <c r="J300" i="13"/>
  <c r="I300" i="12"/>
  <c r="AB298" i="13"/>
  <c r="C300" i="12"/>
  <c r="C299" i="14"/>
  <c r="C300" i="13"/>
  <c r="P298" i="14"/>
  <c r="T299" i="13"/>
  <c r="R299" i="13"/>
  <c r="AB299" i="13"/>
  <c r="N298" i="14"/>
  <c r="A300" i="14"/>
  <c r="C300" i="2"/>
  <c r="A301" i="13"/>
  <c r="L300" i="2"/>
  <c r="K300" i="2"/>
  <c r="A301" i="2"/>
  <c r="E300" i="2"/>
  <c r="J300" i="2"/>
  <c r="A301" i="12"/>
  <c r="M300" i="2"/>
  <c r="BH299" i="2"/>
  <c r="K299" i="14"/>
  <c r="AJ299" i="2"/>
  <c r="AV299" i="2"/>
  <c r="AP299" i="2"/>
  <c r="X299" i="2"/>
  <c r="K300" i="13"/>
  <c r="J300" i="12"/>
  <c r="AD299" i="2"/>
  <c r="BB299" i="2"/>
  <c r="R299" i="2"/>
  <c r="W297" i="14"/>
  <c r="F284" i="1"/>
  <c r="G283" i="1"/>
  <c r="F864" i="8"/>
  <c r="G863" i="8"/>
  <c r="F1498" i="1"/>
  <c r="G1497" i="1"/>
  <c r="F282" i="8"/>
  <c r="G281" i="8"/>
  <c r="D301" i="12"/>
  <c r="E300" i="14"/>
  <c r="E301" i="13"/>
  <c r="I301" i="12"/>
  <c r="J300" i="14"/>
  <c r="J301" i="13"/>
  <c r="K301" i="12"/>
  <c r="L301" i="13"/>
  <c r="L300" i="14"/>
  <c r="W298" i="14"/>
  <c r="V300" i="13"/>
  <c r="R299" i="14"/>
  <c r="P299" i="14"/>
  <c r="T300" i="13"/>
  <c r="U300" i="13"/>
  <c r="Q299" i="14"/>
  <c r="X300" i="13"/>
  <c r="T299" i="14"/>
  <c r="S299" i="14"/>
  <c r="W300" i="13"/>
  <c r="O299" i="14"/>
  <c r="S300" i="13"/>
  <c r="R300" i="13"/>
  <c r="N299" i="14"/>
  <c r="AJ300" i="2"/>
  <c r="AD300" i="2"/>
  <c r="BB300" i="2"/>
  <c r="AP300" i="2"/>
  <c r="K301" i="13"/>
  <c r="BH300" i="2"/>
  <c r="K300" i="14"/>
  <c r="J301" i="12"/>
  <c r="X300" i="2"/>
  <c r="R300" i="2"/>
  <c r="AV300" i="2"/>
  <c r="L301" i="12"/>
  <c r="M301" i="13"/>
  <c r="M300" i="14"/>
  <c r="A302" i="2"/>
  <c r="K301" i="2"/>
  <c r="J301" i="2"/>
  <c r="L301" i="2"/>
  <c r="A302" i="12"/>
  <c r="A301" i="14"/>
  <c r="M301" i="2"/>
  <c r="A302" i="13"/>
  <c r="E301" i="2"/>
  <c r="C301" i="2"/>
  <c r="C300" i="14"/>
  <c r="C301" i="13"/>
  <c r="C301" i="12"/>
  <c r="G1498" i="1"/>
  <c r="F1499" i="1"/>
  <c r="G284" i="1"/>
  <c r="F285" i="1"/>
  <c r="G282" i="8"/>
  <c r="F283" i="8"/>
  <c r="G864" i="8"/>
  <c r="F865" i="8"/>
  <c r="J301" i="14"/>
  <c r="J302" i="13"/>
  <c r="I302" i="12"/>
  <c r="S301" i="13"/>
  <c r="O300" i="14"/>
  <c r="K302" i="12"/>
  <c r="L302" i="13"/>
  <c r="L301" i="14"/>
  <c r="N300" i="14"/>
  <c r="R301" i="13"/>
  <c r="X301" i="13"/>
  <c r="T300" i="14"/>
  <c r="T301" i="13"/>
  <c r="P300" i="14"/>
  <c r="M301" i="14"/>
  <c r="M302" i="13"/>
  <c r="L302" i="12"/>
  <c r="E302" i="13"/>
  <c r="E301" i="14"/>
  <c r="D302" i="12"/>
  <c r="A302" i="14"/>
  <c r="J302" i="2"/>
  <c r="A303" i="13"/>
  <c r="K302" i="2"/>
  <c r="A303" i="2"/>
  <c r="E302" i="2"/>
  <c r="L302" i="2"/>
  <c r="A303" i="12"/>
  <c r="M302" i="2"/>
  <c r="C302" i="2"/>
  <c r="R300" i="14"/>
  <c r="V301" i="13"/>
  <c r="S300" i="14"/>
  <c r="W301" i="13"/>
  <c r="AB300" i="13"/>
  <c r="C301" i="14"/>
  <c r="C302" i="12"/>
  <c r="C302" i="13"/>
  <c r="X301" i="2"/>
  <c r="AD301" i="2"/>
  <c r="AV301" i="2"/>
  <c r="AJ301" i="2"/>
  <c r="K302" i="13"/>
  <c r="R301" i="2"/>
  <c r="AP301" i="2"/>
  <c r="J302" i="12"/>
  <c r="BH301" i="2"/>
  <c r="BB301" i="2"/>
  <c r="K301" i="14"/>
  <c r="U301" i="13"/>
  <c r="Q300" i="14"/>
  <c r="W299" i="14"/>
  <c r="F284" i="8"/>
  <c r="G283" i="8"/>
  <c r="F1500" i="1"/>
  <c r="G1499" i="1"/>
  <c r="F866" i="8"/>
  <c r="G865" i="8"/>
  <c r="G285" i="1"/>
  <c r="F286" i="1"/>
  <c r="C303" i="12"/>
  <c r="C303" i="13"/>
  <c r="C302" i="14"/>
  <c r="D303" i="12"/>
  <c r="E302" i="14"/>
  <c r="E303" i="13"/>
  <c r="J302" i="14"/>
  <c r="J303" i="13"/>
  <c r="I303" i="12"/>
  <c r="AB301" i="13"/>
  <c r="M303" i="13"/>
  <c r="L303" i="12"/>
  <c r="M302" i="14"/>
  <c r="T301" i="14"/>
  <c r="X302" i="13"/>
  <c r="S302" i="13"/>
  <c r="O301" i="14"/>
  <c r="L302" i="14"/>
  <c r="K303" i="12"/>
  <c r="L303" i="13"/>
  <c r="Q301" i="14"/>
  <c r="U302" i="13"/>
  <c r="V302" i="13"/>
  <c r="R301" i="14"/>
  <c r="A304" i="12"/>
  <c r="M303" i="2"/>
  <c r="A304" i="13"/>
  <c r="E303" i="2"/>
  <c r="C303" i="2"/>
  <c r="A304" i="2"/>
  <c r="J303" i="2"/>
  <c r="A303" i="14"/>
  <c r="K303" i="2"/>
  <c r="L303" i="2"/>
  <c r="S301" i="14"/>
  <c r="W302" i="13"/>
  <c r="R302" i="13"/>
  <c r="T302" i="13"/>
  <c r="AB302" i="13"/>
  <c r="N301" i="14"/>
  <c r="P301" i="14"/>
  <c r="W301" i="14"/>
  <c r="AV302" i="2"/>
  <c r="AJ302" i="2"/>
  <c r="BB302" i="2"/>
  <c r="J303" i="12"/>
  <c r="K302" i="14"/>
  <c r="R302" i="2"/>
  <c r="X302" i="2"/>
  <c r="AD302" i="2"/>
  <c r="AP302" i="2"/>
  <c r="K303" i="13"/>
  <c r="BH302" i="2"/>
  <c r="W300" i="14"/>
  <c r="F285" i="8"/>
  <c r="G284" i="8"/>
  <c r="F867" i="8"/>
  <c r="G866" i="8"/>
  <c r="G1500" i="1"/>
  <c r="F1501" i="1"/>
  <c r="F287" i="1"/>
  <c r="G286" i="1"/>
  <c r="K303" i="14"/>
  <c r="X303" i="2"/>
  <c r="K304" i="13"/>
  <c r="BH303" i="2"/>
  <c r="AJ303" i="2"/>
  <c r="J304" i="12"/>
  <c r="R303" i="2"/>
  <c r="AD303" i="2"/>
  <c r="AP303" i="2"/>
  <c r="AV303" i="2"/>
  <c r="BB303" i="2"/>
  <c r="C304" i="12"/>
  <c r="C303" i="14"/>
  <c r="C304" i="13"/>
  <c r="K304" i="12"/>
  <c r="L303" i="14"/>
  <c r="L304" i="13"/>
  <c r="A305" i="12"/>
  <c r="L304" i="2"/>
  <c r="K304" i="2"/>
  <c r="M304" i="2"/>
  <c r="C304" i="2"/>
  <c r="A304" i="14"/>
  <c r="E304" i="2"/>
  <c r="A305" i="2"/>
  <c r="A305" i="13"/>
  <c r="J304" i="2"/>
  <c r="J303" i="14"/>
  <c r="I304" i="12"/>
  <c r="J304" i="13"/>
  <c r="U303" i="13"/>
  <c r="Q302" i="14"/>
  <c r="R302" i="14"/>
  <c r="V303" i="13"/>
  <c r="R303" i="13"/>
  <c r="S303" i="13"/>
  <c r="T303" i="13"/>
  <c r="W303" i="13"/>
  <c r="X303" i="13"/>
  <c r="AB303" i="13"/>
  <c r="N302" i="14"/>
  <c r="L304" i="12"/>
  <c r="M304" i="13"/>
  <c r="M303" i="14"/>
  <c r="T302" i="14"/>
  <c r="O302" i="14"/>
  <c r="S302" i="14"/>
  <c r="P302" i="14"/>
  <c r="D304" i="12"/>
  <c r="E304" i="13"/>
  <c r="E303" i="14"/>
  <c r="F286" i="8"/>
  <c r="G285" i="8"/>
  <c r="G1501" i="1"/>
  <c r="F1502" i="1"/>
  <c r="G287" i="1"/>
  <c r="F288" i="1"/>
  <c r="G867" i="8"/>
  <c r="F868" i="8"/>
  <c r="A306" i="12"/>
  <c r="M305" i="2"/>
  <c r="L305" i="2"/>
  <c r="A306" i="13"/>
  <c r="K305" i="2"/>
  <c r="A306" i="2"/>
  <c r="E305" i="2"/>
  <c r="J305" i="2"/>
  <c r="A305" i="14"/>
  <c r="C305" i="2"/>
  <c r="M304" i="14"/>
  <c r="M305" i="13"/>
  <c r="L305" i="12"/>
  <c r="Q303" i="14"/>
  <c r="U304" i="13"/>
  <c r="C305" i="13"/>
  <c r="C305" i="12"/>
  <c r="C304" i="14"/>
  <c r="V304" i="13"/>
  <c r="R303" i="14"/>
  <c r="O303" i="14"/>
  <c r="S304" i="13"/>
  <c r="W302" i="14"/>
  <c r="J304" i="14"/>
  <c r="I305" i="12"/>
  <c r="J305" i="13"/>
  <c r="L305" i="13"/>
  <c r="L304" i="14"/>
  <c r="K305" i="12"/>
  <c r="W304" i="13"/>
  <c r="S303" i="14"/>
  <c r="R304" i="13"/>
  <c r="N303" i="14"/>
  <c r="P303" i="14"/>
  <c r="T303" i="14"/>
  <c r="W303" i="14"/>
  <c r="D305" i="12"/>
  <c r="E304" i="14"/>
  <c r="E305" i="13"/>
  <c r="AD304" i="2"/>
  <c r="J305" i="12"/>
  <c r="BH304" i="2"/>
  <c r="X304" i="2"/>
  <c r="BB304" i="2"/>
  <c r="AV304" i="2"/>
  <c r="R304" i="2"/>
  <c r="K305" i="13"/>
  <c r="K304" i="14"/>
  <c r="AP304" i="2"/>
  <c r="AJ304" i="2"/>
  <c r="T304" i="13"/>
  <c r="X304" i="13"/>
  <c r="F287" i="8"/>
  <c r="G286" i="8"/>
  <c r="G288" i="1"/>
  <c r="F289" i="1"/>
  <c r="G868" i="8"/>
  <c r="F869" i="8"/>
  <c r="F1503" i="1"/>
  <c r="G1502" i="1"/>
  <c r="AJ305" i="2"/>
  <c r="R305" i="2"/>
  <c r="K306" i="13"/>
  <c r="J306" i="12"/>
  <c r="BH305" i="2"/>
  <c r="K305" i="14"/>
  <c r="BB305" i="2"/>
  <c r="AV305" i="2"/>
  <c r="X305" i="2"/>
  <c r="AD305" i="2"/>
  <c r="AP305" i="2"/>
  <c r="U305" i="13"/>
  <c r="Q304" i="14"/>
  <c r="V305" i="13"/>
  <c r="R304" i="14"/>
  <c r="C305" i="14"/>
  <c r="C306" i="12"/>
  <c r="C306" i="13"/>
  <c r="A306" i="14"/>
  <c r="M306" i="2"/>
  <c r="A307" i="12"/>
  <c r="L306" i="2"/>
  <c r="A307" i="13"/>
  <c r="E306" i="2"/>
  <c r="J306" i="2"/>
  <c r="A307" i="2"/>
  <c r="C306" i="2"/>
  <c r="K306" i="2"/>
  <c r="M305" i="14"/>
  <c r="M306" i="13"/>
  <c r="L306" i="12"/>
  <c r="E306" i="13"/>
  <c r="E305" i="14"/>
  <c r="D306" i="12"/>
  <c r="L305" i="14"/>
  <c r="K306" i="12"/>
  <c r="L306" i="13"/>
  <c r="W305" i="13"/>
  <c r="S304" i="14"/>
  <c r="P304" i="14"/>
  <c r="T305" i="13"/>
  <c r="N304" i="14"/>
  <c r="R305" i="13"/>
  <c r="X305" i="13"/>
  <c r="T304" i="14"/>
  <c r="O304" i="14"/>
  <c r="S305" i="13"/>
  <c r="J306" i="13"/>
  <c r="J305" i="14"/>
  <c r="I306" i="12"/>
  <c r="AB304" i="13"/>
  <c r="F290" i="1"/>
  <c r="G289" i="1"/>
  <c r="G287" i="8"/>
  <c r="F288" i="8"/>
  <c r="G869" i="8"/>
  <c r="F870" i="8"/>
  <c r="G1503" i="1"/>
  <c r="F1504" i="1"/>
  <c r="J307" i="13"/>
  <c r="J306" i="14"/>
  <c r="I307" i="12"/>
  <c r="O305" i="14"/>
  <c r="S306" i="13"/>
  <c r="T305" i="14"/>
  <c r="X306" i="13"/>
  <c r="A308" i="12"/>
  <c r="M307" i="2"/>
  <c r="A307" i="14"/>
  <c r="K307" i="2"/>
  <c r="L307" i="2"/>
  <c r="A308" i="13"/>
  <c r="E307" i="2"/>
  <c r="J307" i="2"/>
  <c r="A308" i="2"/>
  <c r="C307" i="2"/>
  <c r="L306" i="14"/>
  <c r="K307" i="12"/>
  <c r="L307" i="13"/>
  <c r="T306" i="13"/>
  <c r="P305" i="14"/>
  <c r="N305" i="14"/>
  <c r="R306" i="13"/>
  <c r="W304" i="14"/>
  <c r="BB306" i="2"/>
  <c r="K306" i="14"/>
  <c r="AV306" i="2"/>
  <c r="BH306" i="2"/>
  <c r="J307" i="12"/>
  <c r="AJ306" i="2"/>
  <c r="K307" i="13"/>
  <c r="X306" i="2"/>
  <c r="AD306" i="2"/>
  <c r="AP306" i="2"/>
  <c r="R306" i="2"/>
  <c r="C306" i="14"/>
  <c r="C307" i="12"/>
  <c r="C307" i="13"/>
  <c r="Q305" i="14"/>
  <c r="U306" i="13"/>
  <c r="W306" i="13"/>
  <c r="S305" i="14"/>
  <c r="AB305" i="13"/>
  <c r="E306" i="14"/>
  <c r="D307" i="12"/>
  <c r="E307" i="13"/>
  <c r="L307" i="12"/>
  <c r="M307" i="13"/>
  <c r="M306" i="14"/>
  <c r="V306" i="13"/>
  <c r="R305" i="14"/>
  <c r="F291" i="1"/>
  <c r="G290" i="1"/>
  <c r="F871" i="8"/>
  <c r="G870" i="8"/>
  <c r="F1505" i="1"/>
  <c r="G1504" i="1"/>
  <c r="F289" i="8"/>
  <c r="G288" i="8"/>
  <c r="J308" i="13"/>
  <c r="J307" i="14"/>
  <c r="I308" i="12"/>
  <c r="S307" i="13"/>
  <c r="O306" i="14"/>
  <c r="T306" i="14"/>
  <c r="X307" i="13"/>
  <c r="M308" i="13"/>
  <c r="L308" i="12"/>
  <c r="M307" i="14"/>
  <c r="U307" i="13"/>
  <c r="Q306" i="14"/>
  <c r="C308" i="13"/>
  <c r="C307" i="14"/>
  <c r="C308" i="12"/>
  <c r="T307" i="13"/>
  <c r="P306" i="14"/>
  <c r="W307" i="13"/>
  <c r="S306" i="14"/>
  <c r="E307" i="14"/>
  <c r="E308" i="13"/>
  <c r="D308" i="12"/>
  <c r="W305" i="14"/>
  <c r="K308" i="13"/>
  <c r="X307" i="2"/>
  <c r="AJ307" i="2"/>
  <c r="AD307" i="2"/>
  <c r="AP307" i="2"/>
  <c r="R307" i="2"/>
  <c r="K307" i="14"/>
  <c r="J308" i="12"/>
  <c r="AV307" i="2"/>
  <c r="BH307" i="2"/>
  <c r="BB307" i="2"/>
  <c r="R307" i="13"/>
  <c r="V307" i="13"/>
  <c r="AB307" i="13"/>
  <c r="N306" i="14"/>
  <c r="R306" i="14"/>
  <c r="A309" i="2"/>
  <c r="E308" i="2"/>
  <c r="K308" i="2"/>
  <c r="C308" i="2"/>
  <c r="A309" i="13"/>
  <c r="L308" i="2"/>
  <c r="M308" i="2"/>
  <c r="A308" i="14"/>
  <c r="J308" i="2"/>
  <c r="A309" i="12"/>
  <c r="K308" i="12"/>
  <c r="L308" i="13"/>
  <c r="L307" i="14"/>
  <c r="AB306" i="13"/>
  <c r="F1506" i="1"/>
  <c r="G1505" i="1"/>
  <c r="F292" i="1"/>
  <c r="G291" i="1"/>
  <c r="G289" i="8"/>
  <c r="F290" i="8"/>
  <c r="G871" i="8"/>
  <c r="F872" i="8"/>
  <c r="AP308" i="2"/>
  <c r="AD308" i="2"/>
  <c r="X308" i="2"/>
  <c r="K309" i="13"/>
  <c r="AV308" i="2"/>
  <c r="K308" i="14"/>
  <c r="AJ308" i="2"/>
  <c r="R308" i="2"/>
  <c r="J309" i="12"/>
  <c r="BB308" i="2"/>
  <c r="BH308" i="2"/>
  <c r="T307" i="14"/>
  <c r="X308" i="13"/>
  <c r="R308" i="13"/>
  <c r="N307" i="14"/>
  <c r="S308" i="13"/>
  <c r="O307" i="14"/>
  <c r="C308" i="14"/>
  <c r="C309" i="12"/>
  <c r="C309" i="13"/>
  <c r="S307" i="14"/>
  <c r="W308" i="13"/>
  <c r="L309" i="12"/>
  <c r="M309" i="13"/>
  <c r="M308" i="14"/>
  <c r="J309" i="13"/>
  <c r="I309" i="12"/>
  <c r="J308" i="14"/>
  <c r="A310" i="12"/>
  <c r="C309" i="2"/>
  <c r="A309" i="14"/>
  <c r="L309" i="2"/>
  <c r="A310" i="2"/>
  <c r="E309" i="2"/>
  <c r="M309" i="2"/>
  <c r="A310" i="13"/>
  <c r="K309" i="2"/>
  <c r="J309" i="2"/>
  <c r="P307" i="14"/>
  <c r="T308" i="13"/>
  <c r="L309" i="13"/>
  <c r="L308" i="14"/>
  <c r="K309" i="12"/>
  <c r="E308" i="14"/>
  <c r="D309" i="12"/>
  <c r="E309" i="13"/>
  <c r="V308" i="13"/>
  <c r="R307" i="14"/>
  <c r="Q307" i="14"/>
  <c r="U308" i="13"/>
  <c r="W306" i="14"/>
  <c r="F873" i="8"/>
  <c r="G872" i="8"/>
  <c r="F1507" i="1"/>
  <c r="G1506" i="1"/>
  <c r="F291" i="8"/>
  <c r="G290" i="8"/>
  <c r="F293" i="1"/>
  <c r="G292" i="1"/>
  <c r="A311" i="12"/>
  <c r="K310" i="2"/>
  <c r="A310" i="14"/>
  <c r="E310" i="2"/>
  <c r="A311" i="13"/>
  <c r="M310" i="2"/>
  <c r="L310" i="2"/>
  <c r="A311" i="2"/>
  <c r="C310" i="2"/>
  <c r="J310" i="2"/>
  <c r="V309" i="13"/>
  <c r="R308" i="14"/>
  <c r="D310" i="12"/>
  <c r="E310" i="13"/>
  <c r="E309" i="14"/>
  <c r="C309" i="14"/>
  <c r="C310" i="13"/>
  <c r="C310" i="12"/>
  <c r="S308" i="14"/>
  <c r="W309" i="13"/>
  <c r="T309" i="13"/>
  <c r="P308" i="14"/>
  <c r="AB308" i="13"/>
  <c r="I310" i="12"/>
  <c r="J309" i="14"/>
  <c r="J310" i="13"/>
  <c r="L310" i="12"/>
  <c r="M309" i="14"/>
  <c r="M310" i="13"/>
  <c r="X309" i="13"/>
  <c r="T308" i="14"/>
  <c r="O308" i="14"/>
  <c r="S309" i="13"/>
  <c r="W307" i="14"/>
  <c r="AJ309" i="2"/>
  <c r="AD309" i="2"/>
  <c r="R309" i="2"/>
  <c r="BB309" i="2"/>
  <c r="BH309" i="2"/>
  <c r="X309" i="2"/>
  <c r="J310" i="12"/>
  <c r="K309" i="14"/>
  <c r="AP309" i="2"/>
  <c r="AV309" i="2"/>
  <c r="K310" i="13"/>
  <c r="Q308" i="14"/>
  <c r="U309" i="13"/>
  <c r="K310" i="12"/>
  <c r="L309" i="14"/>
  <c r="L310" i="13"/>
  <c r="R309" i="13"/>
  <c r="N308" i="14"/>
  <c r="G291" i="8"/>
  <c r="F292" i="8"/>
  <c r="G873" i="8"/>
  <c r="F874" i="8"/>
  <c r="F294" i="1"/>
  <c r="G293" i="1"/>
  <c r="F1508" i="1"/>
  <c r="G1507" i="1"/>
  <c r="K311" i="12"/>
  <c r="L310" i="14"/>
  <c r="L311" i="13"/>
  <c r="N309" i="14"/>
  <c r="R310" i="13"/>
  <c r="S310" i="13"/>
  <c r="T310" i="13"/>
  <c r="U310" i="13"/>
  <c r="V310" i="13"/>
  <c r="W310" i="13"/>
  <c r="X310" i="13"/>
  <c r="AB310" i="13"/>
  <c r="C310" i="14"/>
  <c r="C311" i="13"/>
  <c r="C311" i="12"/>
  <c r="J310" i="14"/>
  <c r="I311" i="12"/>
  <c r="J311" i="13"/>
  <c r="L311" i="12"/>
  <c r="M310" i="14"/>
  <c r="M311" i="13"/>
  <c r="AJ310" i="2"/>
  <c r="J311" i="12"/>
  <c r="BH310" i="2"/>
  <c r="X311" i="13"/>
  <c r="BB310" i="2"/>
  <c r="W311" i="13"/>
  <c r="K311" i="13"/>
  <c r="R310" i="2"/>
  <c r="R311" i="13"/>
  <c r="K310" i="14"/>
  <c r="AD310" i="2"/>
  <c r="T311" i="13"/>
  <c r="X310" i="2"/>
  <c r="S311" i="13"/>
  <c r="AV310" i="2"/>
  <c r="V311" i="13"/>
  <c r="AP310" i="2"/>
  <c r="U311" i="13"/>
  <c r="S309" i="14"/>
  <c r="Q309" i="14"/>
  <c r="T309" i="14"/>
  <c r="R309" i="14"/>
  <c r="O309" i="14"/>
  <c r="P309" i="14"/>
  <c r="A312" i="2"/>
  <c r="M311" i="2"/>
  <c r="A312" i="13"/>
  <c r="E311" i="2"/>
  <c r="J311" i="2"/>
  <c r="A311" i="14"/>
  <c r="K311" i="2"/>
  <c r="A312" i="12"/>
  <c r="L311" i="2"/>
  <c r="C311" i="2"/>
  <c r="E310" i="14"/>
  <c r="D311" i="12"/>
  <c r="E311" i="13"/>
  <c r="AB309" i="13"/>
  <c r="W308" i="14"/>
  <c r="F1509" i="1"/>
  <c r="G1508" i="1"/>
  <c r="G294" i="1"/>
  <c r="F295" i="1"/>
  <c r="G292" i="8"/>
  <c r="F293" i="8"/>
  <c r="F875" i="8"/>
  <c r="G874" i="8"/>
  <c r="D312" i="12"/>
  <c r="E311" i="14"/>
  <c r="E312" i="13"/>
  <c r="L312" i="13"/>
  <c r="L311" i="14"/>
  <c r="K312" i="12"/>
  <c r="I312" i="12"/>
  <c r="J312" i="13"/>
  <c r="J311" i="14"/>
  <c r="A313" i="13"/>
  <c r="K312" i="2"/>
  <c r="A313" i="2"/>
  <c r="J312" i="2"/>
  <c r="M312" i="2"/>
  <c r="A312" i="14"/>
  <c r="E312" i="2"/>
  <c r="L312" i="2"/>
  <c r="A313" i="12"/>
  <c r="C312" i="2"/>
  <c r="C312" i="13"/>
  <c r="C311" i="14"/>
  <c r="C312" i="12"/>
  <c r="M311" i="14"/>
  <c r="L312" i="12"/>
  <c r="M312" i="13"/>
  <c r="R311" i="2"/>
  <c r="R312" i="13"/>
  <c r="K311" i="14"/>
  <c r="X311" i="2"/>
  <c r="S312" i="13"/>
  <c r="AP311" i="2"/>
  <c r="U312" i="13"/>
  <c r="BH311" i="2"/>
  <c r="X312" i="13"/>
  <c r="AV311" i="2"/>
  <c r="V312" i="13"/>
  <c r="AJ311" i="2"/>
  <c r="J312" i="12"/>
  <c r="AD311" i="2"/>
  <c r="T312" i="13"/>
  <c r="BB311" i="2"/>
  <c r="W312" i="13"/>
  <c r="K312" i="13"/>
  <c r="AB311" i="13"/>
  <c r="W309" i="14"/>
  <c r="G1509" i="1"/>
  <c r="F1510" i="1"/>
  <c r="F294" i="8"/>
  <c r="G293" i="8"/>
  <c r="G875" i="8"/>
  <c r="F876" i="8"/>
  <c r="G295" i="1"/>
  <c r="F296" i="1"/>
  <c r="L312" i="14"/>
  <c r="L313" i="13"/>
  <c r="K313" i="12"/>
  <c r="J312" i="14"/>
  <c r="J313" i="13"/>
  <c r="I313" i="12"/>
  <c r="L313" i="12"/>
  <c r="M313" i="13"/>
  <c r="M312" i="14"/>
  <c r="X312" i="2"/>
  <c r="S313" i="13"/>
  <c r="BB312" i="2"/>
  <c r="W313" i="13"/>
  <c r="R312" i="2"/>
  <c r="R313" i="13"/>
  <c r="K312" i="14"/>
  <c r="AV312" i="2"/>
  <c r="V313" i="13"/>
  <c r="K313" i="13"/>
  <c r="AD312" i="2"/>
  <c r="T313" i="13"/>
  <c r="J313" i="12"/>
  <c r="AJ312" i="2"/>
  <c r="AP312" i="2"/>
  <c r="U313" i="13"/>
  <c r="BH312" i="2"/>
  <c r="C313" i="12"/>
  <c r="C313" i="13"/>
  <c r="C312" i="14"/>
  <c r="E312" i="14"/>
  <c r="E313" i="13"/>
  <c r="D313" i="12"/>
  <c r="A314" i="2"/>
  <c r="E313" i="2"/>
  <c r="K313" i="2"/>
  <c r="A314" i="12"/>
  <c r="C313" i="2"/>
  <c r="A313" i="14"/>
  <c r="M313" i="2"/>
  <c r="A314" i="13"/>
  <c r="L313" i="2"/>
  <c r="J313" i="2"/>
  <c r="AB312" i="13"/>
  <c r="F297" i="1"/>
  <c r="G296" i="1"/>
  <c r="G876" i="8"/>
  <c r="F877" i="8"/>
  <c r="F1511" i="1"/>
  <c r="G1510" i="1"/>
  <c r="F295" i="8"/>
  <c r="G294" i="8"/>
  <c r="C313" i="14"/>
  <c r="C314" i="13"/>
  <c r="C314" i="12"/>
  <c r="AD313" i="2"/>
  <c r="T314" i="13"/>
  <c r="X313" i="2"/>
  <c r="S314" i="13"/>
  <c r="J314" i="12"/>
  <c r="R313" i="2"/>
  <c r="R314" i="13"/>
  <c r="AJ313" i="2"/>
  <c r="BB313" i="2"/>
  <c r="W314" i="13"/>
  <c r="K313" i="14"/>
  <c r="AV313" i="2"/>
  <c r="V314" i="13"/>
  <c r="BH313" i="2"/>
  <c r="AP313" i="2"/>
  <c r="U314" i="13"/>
  <c r="K314" i="13"/>
  <c r="I314" i="12"/>
  <c r="J313" i="14"/>
  <c r="J314" i="13"/>
  <c r="M314" i="13"/>
  <c r="L314" i="12"/>
  <c r="M313" i="14"/>
  <c r="K314" i="12"/>
  <c r="L314" i="13"/>
  <c r="L313" i="14"/>
  <c r="A315" i="13"/>
  <c r="L314" i="2"/>
  <c r="A315" i="2"/>
  <c r="E314" i="2"/>
  <c r="A314" i="14"/>
  <c r="J314" i="2"/>
  <c r="K314" i="2"/>
  <c r="A315" i="12"/>
  <c r="C314" i="2"/>
  <c r="M314" i="2"/>
  <c r="E314" i="13"/>
  <c r="D314" i="12"/>
  <c r="E313" i="14"/>
  <c r="X313" i="13"/>
  <c r="AB313" i="13"/>
  <c r="T312" i="14"/>
  <c r="W312" i="14"/>
  <c r="F296" i="8"/>
  <c r="G295" i="8"/>
  <c r="F1512" i="1"/>
  <c r="G1511" i="1"/>
  <c r="F298" i="1"/>
  <c r="G297" i="1"/>
  <c r="G877" i="8"/>
  <c r="F878" i="8"/>
  <c r="K315" i="12"/>
  <c r="L314" i="14"/>
  <c r="L315" i="13"/>
  <c r="BB314" i="2"/>
  <c r="W315" i="13"/>
  <c r="AD314" i="2"/>
  <c r="T315" i="13"/>
  <c r="K314" i="14"/>
  <c r="AP314" i="2"/>
  <c r="U315" i="13"/>
  <c r="X314" i="2"/>
  <c r="S315" i="13"/>
  <c r="AJ314" i="2"/>
  <c r="AV314" i="2"/>
  <c r="V315" i="13"/>
  <c r="K315" i="13"/>
  <c r="BH314" i="2"/>
  <c r="J315" i="12"/>
  <c r="R314" i="2"/>
  <c r="R315" i="13"/>
  <c r="A316" i="12"/>
  <c r="C315" i="2"/>
  <c r="M315" i="2"/>
  <c r="A316" i="13"/>
  <c r="K315" i="2"/>
  <c r="L315" i="2"/>
  <c r="A315" i="14"/>
  <c r="E315" i="2"/>
  <c r="A316" i="2"/>
  <c r="J315" i="2"/>
  <c r="I315" i="12"/>
  <c r="J315" i="13"/>
  <c r="J314" i="14"/>
  <c r="E315" i="13"/>
  <c r="D315" i="12"/>
  <c r="E314" i="14"/>
  <c r="M315" i="13"/>
  <c r="L315" i="12"/>
  <c r="M314" i="14"/>
  <c r="C315" i="12"/>
  <c r="C315" i="13"/>
  <c r="C314" i="14"/>
  <c r="X314" i="13"/>
  <c r="AB314" i="13"/>
  <c r="T313" i="14"/>
  <c r="W313" i="14"/>
  <c r="F879" i="8"/>
  <c r="G878" i="8"/>
  <c r="F299" i="1"/>
  <c r="G298" i="1"/>
  <c r="G296" i="8"/>
  <c r="F297" i="8"/>
  <c r="G1512" i="1"/>
  <c r="F1513" i="1"/>
  <c r="M316" i="13"/>
  <c r="M315" i="14"/>
  <c r="L316" i="12"/>
  <c r="E316" i="13"/>
  <c r="E315" i="14"/>
  <c r="D316" i="12"/>
  <c r="K316" i="12"/>
  <c r="L315" i="14"/>
  <c r="L316" i="13"/>
  <c r="A316" i="14"/>
  <c r="L316" i="2"/>
  <c r="M316" i="2"/>
  <c r="A317" i="12"/>
  <c r="K316" i="2"/>
  <c r="A317" i="13"/>
  <c r="E316" i="2"/>
  <c r="A317" i="2"/>
  <c r="C316" i="2"/>
  <c r="J316" i="2"/>
  <c r="K316" i="13"/>
  <c r="AP315" i="2"/>
  <c r="U316" i="13"/>
  <c r="J316" i="12"/>
  <c r="R315" i="2"/>
  <c r="R316" i="13"/>
  <c r="AD315" i="2"/>
  <c r="T316" i="13"/>
  <c r="AV315" i="2"/>
  <c r="V316" i="13"/>
  <c r="K315" i="14"/>
  <c r="AJ315" i="2"/>
  <c r="BB315" i="2"/>
  <c r="W316" i="13"/>
  <c r="X315" i="2"/>
  <c r="S316" i="13"/>
  <c r="BH315" i="2"/>
  <c r="J315" i="14"/>
  <c r="J316" i="13"/>
  <c r="I316" i="12"/>
  <c r="C316" i="12"/>
  <c r="C316" i="13"/>
  <c r="C315" i="14"/>
  <c r="X315" i="13"/>
  <c r="AB315" i="13"/>
  <c r="T314" i="14"/>
  <c r="W314" i="14"/>
  <c r="F1514" i="1"/>
  <c r="G1513" i="1"/>
  <c r="F880" i="8"/>
  <c r="G879" i="8"/>
  <c r="G297" i="8"/>
  <c r="F298" i="8"/>
  <c r="F300" i="1"/>
  <c r="G299" i="1"/>
  <c r="X316" i="13"/>
  <c r="AB316" i="13"/>
  <c r="T315" i="14"/>
  <c r="W315" i="14"/>
  <c r="E316" i="14"/>
  <c r="E317" i="13"/>
  <c r="D317" i="12"/>
  <c r="M316" i="14"/>
  <c r="M317" i="13"/>
  <c r="L317" i="12"/>
  <c r="A318" i="12"/>
  <c r="J317" i="2"/>
  <c r="A317" i="14"/>
  <c r="L317" i="2"/>
  <c r="A318" i="2"/>
  <c r="M317" i="2"/>
  <c r="E317" i="2"/>
  <c r="A318" i="13"/>
  <c r="C317" i="2"/>
  <c r="K317" i="2"/>
  <c r="C317" i="13"/>
  <c r="C316" i="14"/>
  <c r="C317" i="12"/>
  <c r="J317" i="12"/>
  <c r="R316" i="2"/>
  <c r="K317" i="13"/>
  <c r="AD316" i="2"/>
  <c r="AJ316" i="2"/>
  <c r="K316" i="14"/>
  <c r="BB316" i="2"/>
  <c r="X316" i="2"/>
  <c r="AP316" i="2"/>
  <c r="AV316" i="2"/>
  <c r="BH316" i="2"/>
  <c r="I317" i="12"/>
  <c r="J316" i="14"/>
  <c r="J317" i="13"/>
  <c r="K317" i="12"/>
  <c r="L317" i="13"/>
  <c r="L316" i="14"/>
  <c r="G1514" i="1"/>
  <c r="F1515" i="1"/>
  <c r="F301" i="1"/>
  <c r="G300" i="1"/>
  <c r="F881" i="8"/>
  <c r="G880" i="8"/>
  <c r="F299" i="8"/>
  <c r="G298" i="8"/>
  <c r="D318" i="12"/>
  <c r="E318" i="13"/>
  <c r="E317" i="14"/>
  <c r="S317" i="13"/>
  <c r="O316" i="14"/>
  <c r="P316" i="14"/>
  <c r="T317" i="13"/>
  <c r="C317" i="14"/>
  <c r="C318" i="13"/>
  <c r="C318" i="12"/>
  <c r="A319" i="12"/>
  <c r="C318" i="2"/>
  <c r="A319" i="2"/>
  <c r="E318" i="2"/>
  <c r="L318" i="2"/>
  <c r="A319" i="13"/>
  <c r="J318" i="2"/>
  <c r="A318" i="14"/>
  <c r="K318" i="2"/>
  <c r="M318" i="2"/>
  <c r="K317" i="14"/>
  <c r="K318" i="13"/>
  <c r="R317" i="2"/>
  <c r="J318" i="12"/>
  <c r="AD317" i="2"/>
  <c r="AP317" i="2"/>
  <c r="AV317" i="2"/>
  <c r="AJ317" i="2"/>
  <c r="BH317" i="2"/>
  <c r="BB317" i="2"/>
  <c r="X317" i="2"/>
  <c r="M318" i="13"/>
  <c r="M317" i="14"/>
  <c r="L318" i="12"/>
  <c r="I318" i="12"/>
  <c r="J318" i="13"/>
  <c r="J317" i="14"/>
  <c r="U317" i="13"/>
  <c r="Q316" i="14"/>
  <c r="R316" i="14"/>
  <c r="V317" i="13"/>
  <c r="N316" i="14"/>
  <c r="R317" i="13"/>
  <c r="X317" i="13"/>
  <c r="T316" i="14"/>
  <c r="S316" i="14"/>
  <c r="W317" i="13"/>
  <c r="L318" i="13"/>
  <c r="L317" i="14"/>
  <c r="K318" i="12"/>
  <c r="G1515" i="1"/>
  <c r="F1516" i="1"/>
  <c r="G299" i="8"/>
  <c r="F300" i="8"/>
  <c r="G301" i="1"/>
  <c r="F302" i="1"/>
  <c r="F882" i="8"/>
  <c r="G881" i="8"/>
  <c r="O317" i="14"/>
  <c r="S318" i="13"/>
  <c r="R317" i="14"/>
  <c r="V318" i="13"/>
  <c r="N317" i="14"/>
  <c r="R318" i="13"/>
  <c r="X318" i="13"/>
  <c r="T317" i="14"/>
  <c r="P317" i="14"/>
  <c r="T318" i="13"/>
  <c r="I319" i="12"/>
  <c r="J318" i="14"/>
  <c r="J319" i="13"/>
  <c r="A319" i="14"/>
  <c r="M319" i="2"/>
  <c r="A320" i="13"/>
  <c r="E319" i="2"/>
  <c r="J319" i="2"/>
  <c r="A320" i="12"/>
  <c r="K319" i="2"/>
  <c r="C319" i="2"/>
  <c r="A320" i="2"/>
  <c r="L319" i="2"/>
  <c r="W318" i="13"/>
  <c r="S317" i="14"/>
  <c r="Q317" i="14"/>
  <c r="U318" i="13"/>
  <c r="D319" i="12"/>
  <c r="E319" i="13"/>
  <c r="E318" i="14"/>
  <c r="AB317" i="13"/>
  <c r="W316" i="14"/>
  <c r="AJ318" i="2"/>
  <c r="AV318" i="2"/>
  <c r="J319" i="12"/>
  <c r="K319" i="13"/>
  <c r="BB318" i="2"/>
  <c r="BH318" i="2"/>
  <c r="R318" i="2"/>
  <c r="AD318" i="2"/>
  <c r="AP318" i="2"/>
  <c r="X318" i="2"/>
  <c r="K318" i="14"/>
  <c r="L318" i="14"/>
  <c r="L319" i="13"/>
  <c r="K319" i="12"/>
  <c r="M318" i="14"/>
  <c r="L319" i="12"/>
  <c r="M319" i="13"/>
  <c r="C319" i="13"/>
  <c r="C318" i="14"/>
  <c r="C319" i="12"/>
  <c r="G302" i="1"/>
  <c r="F303" i="1"/>
  <c r="F1517" i="1"/>
  <c r="G1516" i="1"/>
  <c r="G882" i="8"/>
  <c r="F883" i="8"/>
  <c r="G300" i="8"/>
  <c r="F301" i="8"/>
  <c r="U319" i="13"/>
  <c r="Q318" i="14"/>
  <c r="S318" i="14"/>
  <c r="W319" i="13"/>
  <c r="E319" i="14"/>
  <c r="D320" i="12"/>
  <c r="E320" i="13"/>
  <c r="O318" i="14"/>
  <c r="S319" i="13"/>
  <c r="X319" i="13"/>
  <c r="T318" i="14"/>
  <c r="R318" i="14"/>
  <c r="V319" i="13"/>
  <c r="A320" i="14"/>
  <c r="J320" i="2"/>
  <c r="E320" i="2"/>
  <c r="A321" i="12"/>
  <c r="K320" i="2"/>
  <c r="A321" i="13"/>
  <c r="C320" i="2"/>
  <c r="A321" i="2"/>
  <c r="L320" i="2"/>
  <c r="M320" i="2"/>
  <c r="J319" i="14"/>
  <c r="J320" i="13"/>
  <c r="I320" i="12"/>
  <c r="W317" i="14"/>
  <c r="AB318" i="13"/>
  <c r="L319" i="14"/>
  <c r="K320" i="12"/>
  <c r="L320" i="13"/>
  <c r="M319" i="14"/>
  <c r="L320" i="12"/>
  <c r="M320" i="13"/>
  <c r="C320" i="13"/>
  <c r="C320" i="12"/>
  <c r="C319" i="14"/>
  <c r="R319" i="13"/>
  <c r="N318" i="14"/>
  <c r="P318" i="14"/>
  <c r="W318" i="14"/>
  <c r="T319" i="13"/>
  <c r="J320" i="12"/>
  <c r="X319" i="2"/>
  <c r="AD319" i="2"/>
  <c r="R319" i="2"/>
  <c r="AV319" i="2"/>
  <c r="K319" i="14"/>
  <c r="AJ319" i="2"/>
  <c r="AP319" i="2"/>
  <c r="BB319" i="2"/>
  <c r="BH319" i="2"/>
  <c r="K320" i="13"/>
  <c r="G883" i="8"/>
  <c r="F884" i="8"/>
  <c r="F304" i="1"/>
  <c r="G303" i="1"/>
  <c r="G1517" i="1"/>
  <c r="F1518" i="1"/>
  <c r="F302" i="8"/>
  <c r="G301" i="8"/>
  <c r="X320" i="13"/>
  <c r="T319" i="14"/>
  <c r="S320" i="13"/>
  <c r="O319" i="14"/>
  <c r="T320" i="13"/>
  <c r="P319" i="14"/>
  <c r="U320" i="13"/>
  <c r="Q319" i="14"/>
  <c r="R320" i="13"/>
  <c r="N319" i="14"/>
  <c r="A322" i="2"/>
  <c r="J321" i="2"/>
  <c r="E321" i="2"/>
  <c r="A321" i="14"/>
  <c r="M321" i="2"/>
  <c r="A322" i="12"/>
  <c r="C321" i="2"/>
  <c r="A322" i="13"/>
  <c r="K321" i="2"/>
  <c r="L321" i="2"/>
  <c r="W320" i="13"/>
  <c r="S319" i="14"/>
  <c r="R319" i="14"/>
  <c r="V320" i="13"/>
  <c r="K321" i="12"/>
  <c r="L321" i="13"/>
  <c r="L320" i="14"/>
  <c r="BB320" i="2"/>
  <c r="AJ320" i="2"/>
  <c r="AP320" i="2"/>
  <c r="J321" i="12"/>
  <c r="K321" i="13"/>
  <c r="X320" i="2"/>
  <c r="BH320" i="2"/>
  <c r="R320" i="2"/>
  <c r="K320" i="14"/>
  <c r="AV320" i="2"/>
  <c r="AD320" i="2"/>
  <c r="AB319" i="13"/>
  <c r="L321" i="12"/>
  <c r="M321" i="13"/>
  <c r="M320" i="14"/>
  <c r="J320" i="14"/>
  <c r="J321" i="13"/>
  <c r="I321" i="12"/>
  <c r="C320" i="14"/>
  <c r="C321" i="13"/>
  <c r="C321" i="12"/>
  <c r="E320" i="14"/>
  <c r="D321" i="12"/>
  <c r="E321" i="13"/>
  <c r="G1518" i="1"/>
  <c r="F1519" i="1"/>
  <c r="G884" i="8"/>
  <c r="F885" i="8"/>
  <c r="F303" i="8"/>
  <c r="G302" i="8"/>
  <c r="G304" i="1"/>
  <c r="F305" i="1"/>
  <c r="N320" i="14"/>
  <c r="O320" i="14"/>
  <c r="P320" i="14"/>
  <c r="Q320" i="14"/>
  <c r="R320" i="14"/>
  <c r="S320" i="14"/>
  <c r="T320" i="14"/>
  <c r="W320" i="14"/>
  <c r="R321" i="13"/>
  <c r="W321" i="13"/>
  <c r="V321" i="13"/>
  <c r="S321" i="13"/>
  <c r="C322" i="13"/>
  <c r="C322" i="12"/>
  <c r="C321" i="14"/>
  <c r="E321" i="14"/>
  <c r="D322" i="12"/>
  <c r="E322" i="13"/>
  <c r="T321" i="13"/>
  <c r="X321" i="13"/>
  <c r="U321" i="13"/>
  <c r="AB320" i="13"/>
  <c r="W319" i="14"/>
  <c r="K322" i="13"/>
  <c r="J322" i="12"/>
  <c r="R321" i="2"/>
  <c r="X321" i="2"/>
  <c r="K321" i="14"/>
  <c r="AV321" i="2"/>
  <c r="BH321" i="2"/>
  <c r="AD321" i="2"/>
  <c r="AP321" i="2"/>
  <c r="BB321" i="2"/>
  <c r="AJ321" i="2"/>
  <c r="L322" i="12"/>
  <c r="M321" i="14"/>
  <c r="M322" i="13"/>
  <c r="A322" i="14"/>
  <c r="C322" i="2"/>
  <c r="J322" i="2"/>
  <c r="A323" i="13"/>
  <c r="E322" i="2"/>
  <c r="A323" i="12"/>
  <c r="L322" i="2"/>
  <c r="A323" i="2"/>
  <c r="K322" i="2"/>
  <c r="M322" i="2"/>
  <c r="L321" i="14"/>
  <c r="K322" i="12"/>
  <c r="L322" i="13"/>
  <c r="J322" i="13"/>
  <c r="I322" i="12"/>
  <c r="J321" i="14"/>
  <c r="F304" i="8"/>
  <c r="G303" i="8"/>
  <c r="G1519" i="1"/>
  <c r="F1520" i="1"/>
  <c r="G305" i="1"/>
  <c r="F306" i="1"/>
  <c r="G885" i="8"/>
  <c r="F886" i="8"/>
  <c r="M323" i="13"/>
  <c r="M322" i="14"/>
  <c r="L323" i="12"/>
  <c r="C323" i="13"/>
  <c r="C322" i="14"/>
  <c r="C323" i="12"/>
  <c r="P321" i="14"/>
  <c r="T322" i="13"/>
  <c r="S322" i="13"/>
  <c r="O321" i="14"/>
  <c r="AB321" i="13"/>
  <c r="E322" i="14"/>
  <c r="D323" i="12"/>
  <c r="E323" i="13"/>
  <c r="T321" i="14"/>
  <c r="X322" i="13"/>
  <c r="R322" i="13"/>
  <c r="N321" i="14"/>
  <c r="J323" i="13"/>
  <c r="J322" i="14"/>
  <c r="I323" i="12"/>
  <c r="U322" i="13"/>
  <c r="Q321" i="14"/>
  <c r="X322" i="2"/>
  <c r="S323" i="13"/>
  <c r="AJ322" i="2"/>
  <c r="K322" i="14"/>
  <c r="R322" i="2"/>
  <c r="R323" i="13"/>
  <c r="BH322" i="2"/>
  <c r="X323" i="13"/>
  <c r="AV322" i="2"/>
  <c r="V323" i="13"/>
  <c r="J323" i="12"/>
  <c r="BB322" i="2"/>
  <c r="W323" i="13"/>
  <c r="AD322" i="2"/>
  <c r="T323" i="13"/>
  <c r="AP322" i="2"/>
  <c r="U323" i="13"/>
  <c r="K323" i="13"/>
  <c r="L322" i="14"/>
  <c r="L323" i="13"/>
  <c r="K323" i="12"/>
  <c r="A324" i="13"/>
  <c r="L323" i="2"/>
  <c r="J323" i="2"/>
  <c r="A324" i="2"/>
  <c r="C323" i="2"/>
  <c r="A323" i="14"/>
  <c r="E323" i="2"/>
  <c r="M323" i="2"/>
  <c r="A324" i="12"/>
  <c r="K323" i="2"/>
  <c r="S321" i="14"/>
  <c r="W322" i="13"/>
  <c r="R321" i="14"/>
  <c r="V322" i="13"/>
  <c r="G304" i="8"/>
  <c r="F305" i="8"/>
  <c r="G306" i="1"/>
  <c r="F307" i="1"/>
  <c r="F887" i="8"/>
  <c r="G886" i="8"/>
  <c r="G1520" i="1"/>
  <c r="F1521" i="1"/>
  <c r="M323" i="14"/>
  <c r="M324" i="13"/>
  <c r="L324" i="12"/>
  <c r="A325" i="2"/>
  <c r="K324" i="2"/>
  <c r="M324" i="2"/>
  <c r="A325" i="12"/>
  <c r="E324" i="2"/>
  <c r="A325" i="13"/>
  <c r="C324" i="2"/>
  <c r="L324" i="2"/>
  <c r="A324" i="14"/>
  <c r="J324" i="2"/>
  <c r="C324" i="13"/>
  <c r="C324" i="12"/>
  <c r="C323" i="14"/>
  <c r="AB322" i="13"/>
  <c r="W321" i="14"/>
  <c r="J324" i="12"/>
  <c r="K324" i="13"/>
  <c r="R323" i="2"/>
  <c r="R324" i="13"/>
  <c r="X323" i="2"/>
  <c r="S324" i="13"/>
  <c r="BH323" i="2"/>
  <c r="X324" i="13"/>
  <c r="BB323" i="2"/>
  <c r="W324" i="13"/>
  <c r="K323" i="14"/>
  <c r="AJ323" i="2"/>
  <c r="AD323" i="2"/>
  <c r="T324" i="13"/>
  <c r="AV323" i="2"/>
  <c r="V324" i="13"/>
  <c r="AP323" i="2"/>
  <c r="U324" i="13"/>
  <c r="L324" i="13"/>
  <c r="K324" i="12"/>
  <c r="L323" i="14"/>
  <c r="AB323" i="13"/>
  <c r="E324" i="13"/>
  <c r="E323" i="14"/>
  <c r="D324" i="12"/>
  <c r="J324" i="13"/>
  <c r="I324" i="12"/>
  <c r="J323" i="14"/>
  <c r="F888" i="8"/>
  <c r="G887" i="8"/>
  <c r="F306" i="8"/>
  <c r="G305" i="8"/>
  <c r="F1522" i="1"/>
  <c r="G1521" i="1"/>
  <c r="G307" i="1"/>
  <c r="F308" i="1"/>
  <c r="C325" i="12"/>
  <c r="C325" i="13"/>
  <c r="C324" i="14"/>
  <c r="L325" i="12"/>
  <c r="M324" i="14"/>
  <c r="M325" i="13"/>
  <c r="AB324" i="13"/>
  <c r="X324" i="2"/>
  <c r="S325" i="13"/>
  <c r="K324" i="14"/>
  <c r="AV324" i="2"/>
  <c r="V325" i="13"/>
  <c r="R324" i="2"/>
  <c r="R325" i="13"/>
  <c r="K325" i="13"/>
  <c r="AJ324" i="2"/>
  <c r="J325" i="12"/>
  <c r="AP324" i="2"/>
  <c r="U325" i="13"/>
  <c r="AD324" i="2"/>
  <c r="T325" i="13"/>
  <c r="BH324" i="2"/>
  <c r="X325" i="13"/>
  <c r="BB324" i="2"/>
  <c r="W325" i="13"/>
  <c r="L325" i="13"/>
  <c r="L324" i="14"/>
  <c r="K325" i="12"/>
  <c r="I325" i="12"/>
  <c r="J324" i="14"/>
  <c r="J325" i="13"/>
  <c r="D325" i="12"/>
  <c r="E324" i="14"/>
  <c r="E325" i="13"/>
  <c r="A326" i="2"/>
  <c r="K325" i="2"/>
  <c r="A325" i="14"/>
  <c r="C325" i="2"/>
  <c r="A326" i="13"/>
  <c r="E325" i="2"/>
  <c r="J325" i="2"/>
  <c r="A326" i="12"/>
  <c r="L325" i="2"/>
  <c r="M325" i="2"/>
  <c r="F309" i="1"/>
  <c r="G308" i="1"/>
  <c r="F1523" i="1"/>
  <c r="G1522" i="1"/>
  <c r="F889" i="8"/>
  <c r="G888" i="8"/>
  <c r="F307" i="8"/>
  <c r="G306" i="8"/>
  <c r="M326" i="13"/>
  <c r="M325" i="14"/>
  <c r="L326" i="12"/>
  <c r="K326" i="13"/>
  <c r="BB325" i="2"/>
  <c r="W326" i="13"/>
  <c r="BH325" i="2"/>
  <c r="X326" i="13"/>
  <c r="J326" i="12"/>
  <c r="R325" i="2"/>
  <c r="R326" i="13"/>
  <c r="K325" i="14"/>
  <c r="AD325" i="2"/>
  <c r="T326" i="13"/>
  <c r="AP325" i="2"/>
  <c r="U326" i="13"/>
  <c r="AJ325" i="2"/>
  <c r="X325" i="2"/>
  <c r="S326" i="13"/>
  <c r="AV325" i="2"/>
  <c r="V326" i="13"/>
  <c r="J326" i="13"/>
  <c r="I326" i="12"/>
  <c r="J325" i="14"/>
  <c r="E325" i="14"/>
  <c r="E326" i="13"/>
  <c r="D326" i="12"/>
  <c r="C326" i="12"/>
  <c r="C325" i="14"/>
  <c r="C326" i="13"/>
  <c r="AB325" i="13"/>
  <c r="L326" i="13"/>
  <c r="K326" i="12"/>
  <c r="L325" i="14"/>
  <c r="A326" i="14"/>
  <c r="K326" i="2"/>
  <c r="J326" i="2"/>
  <c r="A327" i="12"/>
  <c r="L326" i="2"/>
  <c r="A327" i="13"/>
  <c r="C326" i="2"/>
  <c r="A327" i="2"/>
  <c r="E326" i="2"/>
  <c r="M326" i="2"/>
  <c r="F890" i="8"/>
  <c r="G889" i="8"/>
  <c r="F310" i="1"/>
  <c r="G309" i="1"/>
  <c r="G307" i="8"/>
  <c r="F308" i="8"/>
  <c r="G1523" i="1"/>
  <c r="F1524" i="1"/>
  <c r="M327" i="13"/>
  <c r="L327" i="12"/>
  <c r="M326" i="14"/>
  <c r="K327" i="13"/>
  <c r="J327" i="12"/>
  <c r="BH326" i="2"/>
  <c r="K326" i="14"/>
  <c r="AP326" i="2"/>
  <c r="R326" i="2"/>
  <c r="AJ326" i="2"/>
  <c r="AV326" i="2"/>
  <c r="X326" i="2"/>
  <c r="BB326" i="2"/>
  <c r="AD326" i="2"/>
  <c r="T327" i="13"/>
  <c r="C327" i="13"/>
  <c r="C326" i="14"/>
  <c r="C327" i="12"/>
  <c r="J327" i="13"/>
  <c r="J326" i="14"/>
  <c r="I327" i="12"/>
  <c r="A328" i="12"/>
  <c r="E327" i="2"/>
  <c r="A328" i="13"/>
  <c r="L327" i="2"/>
  <c r="J327" i="2"/>
  <c r="A328" i="2"/>
  <c r="C327" i="2"/>
  <c r="K327" i="2"/>
  <c r="A327" i="14"/>
  <c r="M327" i="2"/>
  <c r="E326" i="14"/>
  <c r="E327" i="13"/>
  <c r="D327" i="12"/>
  <c r="K327" i="12"/>
  <c r="L327" i="13"/>
  <c r="L326" i="14"/>
  <c r="AB326" i="13"/>
  <c r="G1524" i="1"/>
  <c r="F1525" i="1"/>
  <c r="F891" i="8"/>
  <c r="G890" i="8"/>
  <c r="G308" i="8"/>
  <c r="F309" i="8"/>
  <c r="F311" i="1"/>
  <c r="G310" i="1"/>
  <c r="J327" i="14"/>
  <c r="J328" i="13"/>
  <c r="I328" i="12"/>
  <c r="W327" i="13"/>
  <c r="S326" i="14"/>
  <c r="N326" i="14"/>
  <c r="R327" i="13"/>
  <c r="C327" i="14"/>
  <c r="C328" i="12"/>
  <c r="C328" i="13"/>
  <c r="R326" i="14"/>
  <c r="V327" i="13"/>
  <c r="M328" i="13"/>
  <c r="L328" i="12"/>
  <c r="M327" i="14"/>
  <c r="A328" i="14"/>
  <c r="C328" i="2"/>
  <c r="L328" i="2"/>
  <c r="A329" i="12"/>
  <c r="E328" i="2"/>
  <c r="A329" i="13"/>
  <c r="M328" i="2"/>
  <c r="A329" i="2"/>
  <c r="J328" i="2"/>
  <c r="K328" i="2"/>
  <c r="D328" i="12"/>
  <c r="E327" i="14"/>
  <c r="E328" i="13"/>
  <c r="X327" i="13"/>
  <c r="T326" i="14"/>
  <c r="X327" i="2"/>
  <c r="K328" i="13"/>
  <c r="AP327" i="2"/>
  <c r="BB327" i="2"/>
  <c r="AD327" i="2"/>
  <c r="K327" i="14"/>
  <c r="AV327" i="2"/>
  <c r="BH327" i="2"/>
  <c r="R327" i="2"/>
  <c r="AJ327" i="2"/>
  <c r="J328" i="12"/>
  <c r="L327" i="14"/>
  <c r="L328" i="13"/>
  <c r="K328" i="12"/>
  <c r="S327" i="13"/>
  <c r="O326" i="14"/>
  <c r="U327" i="13"/>
  <c r="Q326" i="14"/>
  <c r="G309" i="8"/>
  <c r="F310" i="8"/>
  <c r="G1525" i="1"/>
  <c r="F1526" i="1"/>
  <c r="G311" i="1"/>
  <c r="F312" i="1"/>
  <c r="G891" i="8"/>
  <c r="F892" i="8"/>
  <c r="AD328" i="2"/>
  <c r="AP328" i="2"/>
  <c r="BB328" i="2"/>
  <c r="K328" i="14"/>
  <c r="AV328" i="2"/>
  <c r="R328" i="2"/>
  <c r="J329" i="12"/>
  <c r="K329" i="13"/>
  <c r="BH328" i="2"/>
  <c r="X328" i="2"/>
  <c r="AJ328" i="2"/>
  <c r="C329" i="13"/>
  <c r="C328" i="14"/>
  <c r="C329" i="12"/>
  <c r="R327" i="14"/>
  <c r="V328" i="13"/>
  <c r="U328" i="13"/>
  <c r="Q327" i="14"/>
  <c r="X328" i="13"/>
  <c r="T327" i="14"/>
  <c r="W328" i="13"/>
  <c r="S327" i="14"/>
  <c r="L329" i="13"/>
  <c r="K329" i="12"/>
  <c r="L328" i="14"/>
  <c r="N327" i="14"/>
  <c r="R328" i="13"/>
  <c r="P327" i="14"/>
  <c r="T328" i="13"/>
  <c r="O327" i="14"/>
  <c r="S328" i="13"/>
  <c r="A330" i="12"/>
  <c r="K329" i="2"/>
  <c r="A329" i="14"/>
  <c r="M329" i="2"/>
  <c r="A330" i="13"/>
  <c r="L329" i="2"/>
  <c r="E329" i="2"/>
  <c r="A330" i="2"/>
  <c r="C329" i="2"/>
  <c r="J329" i="2"/>
  <c r="W326" i="14"/>
  <c r="AB327" i="13"/>
  <c r="M328" i="14"/>
  <c r="L329" i="12"/>
  <c r="M329" i="13"/>
  <c r="I329" i="12"/>
  <c r="J329" i="13"/>
  <c r="J328" i="14"/>
  <c r="D329" i="12"/>
  <c r="E329" i="13"/>
  <c r="E328" i="14"/>
  <c r="G312" i="1"/>
  <c r="F313" i="1"/>
  <c r="G310" i="8"/>
  <c r="F311" i="8"/>
  <c r="F893" i="8"/>
  <c r="G892" i="8"/>
  <c r="G1526" i="1"/>
  <c r="F1527" i="1"/>
  <c r="AV329" i="2"/>
  <c r="AD329" i="2"/>
  <c r="X329" i="2"/>
  <c r="AJ329" i="2"/>
  <c r="BH329" i="2"/>
  <c r="K330" i="13"/>
  <c r="K329" i="14"/>
  <c r="J330" i="12"/>
  <c r="AP329" i="2"/>
  <c r="BB329" i="2"/>
  <c r="R329" i="2"/>
  <c r="X329" i="13"/>
  <c r="T328" i="14"/>
  <c r="R328" i="14"/>
  <c r="V329" i="13"/>
  <c r="T329" i="13"/>
  <c r="P328" i="14"/>
  <c r="D330" i="12"/>
  <c r="E330" i="13"/>
  <c r="E329" i="14"/>
  <c r="O328" i="14"/>
  <c r="S329" i="13"/>
  <c r="N328" i="14"/>
  <c r="Q328" i="14"/>
  <c r="S328" i="14"/>
  <c r="W328" i="14"/>
  <c r="R329" i="13"/>
  <c r="U329" i="13"/>
  <c r="W327" i="14"/>
  <c r="J329" i="14"/>
  <c r="J330" i="13"/>
  <c r="I330" i="12"/>
  <c r="A331" i="2"/>
  <c r="K330" i="2"/>
  <c r="C330" i="2"/>
  <c r="A330" i="14"/>
  <c r="E330" i="2"/>
  <c r="J330" i="2"/>
  <c r="A331" i="13"/>
  <c r="L330" i="2"/>
  <c r="A331" i="12"/>
  <c r="M330" i="2"/>
  <c r="M330" i="13"/>
  <c r="M329" i="14"/>
  <c r="L330" i="12"/>
  <c r="W329" i="13"/>
  <c r="AB328" i="13"/>
  <c r="K330" i="12"/>
  <c r="L330" i="13"/>
  <c r="L329" i="14"/>
  <c r="C329" i="14"/>
  <c r="C330" i="13"/>
  <c r="C330" i="12"/>
  <c r="G893" i="8"/>
  <c r="F894" i="8"/>
  <c r="F314" i="1"/>
  <c r="G313" i="1"/>
  <c r="G1527" i="1"/>
  <c r="F1528" i="1"/>
  <c r="F312" i="8"/>
  <c r="G311" i="8"/>
  <c r="D331" i="12"/>
  <c r="E330" i="14"/>
  <c r="E331" i="13"/>
  <c r="A332" i="12"/>
  <c r="M331" i="2"/>
  <c r="A331" i="14"/>
  <c r="L331" i="2"/>
  <c r="J331" i="2"/>
  <c r="A332" i="13"/>
  <c r="C331" i="2"/>
  <c r="E331" i="2"/>
  <c r="A332" i="2"/>
  <c r="K331" i="2"/>
  <c r="R330" i="13"/>
  <c r="N329" i="14"/>
  <c r="S330" i="13"/>
  <c r="O329" i="14"/>
  <c r="C331" i="13"/>
  <c r="C330" i="14"/>
  <c r="C331" i="12"/>
  <c r="U330" i="13"/>
  <c r="Q329" i="14"/>
  <c r="T329" i="14"/>
  <c r="X330" i="13"/>
  <c r="V330" i="13"/>
  <c r="R329" i="14"/>
  <c r="J331" i="13"/>
  <c r="J330" i="14"/>
  <c r="I331" i="12"/>
  <c r="L330" i="14"/>
  <c r="L331" i="13"/>
  <c r="K331" i="12"/>
  <c r="W330" i="13"/>
  <c r="S329" i="14"/>
  <c r="T330" i="13"/>
  <c r="P329" i="14"/>
  <c r="L331" i="12"/>
  <c r="M330" i="14"/>
  <c r="M331" i="13"/>
  <c r="AJ330" i="2"/>
  <c r="AV330" i="2"/>
  <c r="J331" i="12"/>
  <c r="BB330" i="2"/>
  <c r="AP330" i="2"/>
  <c r="BH330" i="2"/>
  <c r="K331" i="13"/>
  <c r="X330" i="2"/>
  <c r="K330" i="14"/>
  <c r="R330" i="2"/>
  <c r="AD330" i="2"/>
  <c r="AB329" i="13"/>
  <c r="F1529" i="1"/>
  <c r="G1528" i="1"/>
  <c r="G894" i="8"/>
  <c r="F895" i="8"/>
  <c r="G312" i="8"/>
  <c r="F313" i="8"/>
  <c r="F315" i="1"/>
  <c r="G314" i="1"/>
  <c r="R331" i="13"/>
  <c r="N330" i="14"/>
  <c r="T330" i="14"/>
  <c r="X331" i="13"/>
  <c r="R330" i="14"/>
  <c r="V331" i="13"/>
  <c r="L332" i="12"/>
  <c r="M331" i="14"/>
  <c r="M332" i="13"/>
  <c r="T331" i="13"/>
  <c r="P330" i="14"/>
  <c r="C331" i="14"/>
  <c r="C332" i="13"/>
  <c r="C332" i="12"/>
  <c r="AB330" i="13"/>
  <c r="E331" i="14"/>
  <c r="E332" i="13"/>
  <c r="D332" i="12"/>
  <c r="L332" i="13"/>
  <c r="K332" i="12"/>
  <c r="L331" i="14"/>
  <c r="BH331" i="2"/>
  <c r="K331" i="14"/>
  <c r="AJ331" i="2"/>
  <c r="K332" i="13"/>
  <c r="R331" i="2"/>
  <c r="AD331" i="2"/>
  <c r="BB331" i="2"/>
  <c r="AV331" i="2"/>
  <c r="J332" i="12"/>
  <c r="AP331" i="2"/>
  <c r="X331" i="2"/>
  <c r="S331" i="13"/>
  <c r="O330" i="14"/>
  <c r="W331" i="13"/>
  <c r="S330" i="14"/>
  <c r="Q330" i="14"/>
  <c r="U331" i="13"/>
  <c r="A333" i="2"/>
  <c r="C332" i="2"/>
  <c r="M332" i="2"/>
  <c r="A332" i="14"/>
  <c r="K332" i="2"/>
  <c r="L332" i="2"/>
  <c r="A333" i="12"/>
  <c r="J332" i="2"/>
  <c r="A333" i="13"/>
  <c r="E332" i="2"/>
  <c r="J332" i="13"/>
  <c r="J331" i="14"/>
  <c r="I332" i="12"/>
  <c r="W329" i="14"/>
  <c r="F1530" i="1"/>
  <c r="G1529" i="1"/>
  <c r="G313" i="8"/>
  <c r="F314" i="8"/>
  <c r="G315" i="1"/>
  <c r="F316" i="1"/>
  <c r="F896" i="8"/>
  <c r="G895" i="8"/>
  <c r="L333" i="12"/>
  <c r="M333" i="13"/>
  <c r="M332" i="14"/>
  <c r="V332" i="13"/>
  <c r="R331" i="14"/>
  <c r="J333" i="13"/>
  <c r="I333" i="12"/>
  <c r="J332" i="14"/>
  <c r="R332" i="13"/>
  <c r="N331" i="14"/>
  <c r="T331" i="14"/>
  <c r="X332" i="13"/>
  <c r="AB331" i="13"/>
  <c r="W330" i="14"/>
  <c r="E332" i="14"/>
  <c r="E333" i="13"/>
  <c r="D333" i="12"/>
  <c r="J333" i="12"/>
  <c r="AP332" i="2"/>
  <c r="BH332" i="2"/>
  <c r="AJ332" i="2"/>
  <c r="AV332" i="2"/>
  <c r="K332" i="14"/>
  <c r="AD332" i="2"/>
  <c r="X332" i="2"/>
  <c r="R332" i="2"/>
  <c r="K333" i="13"/>
  <c r="BB332" i="2"/>
  <c r="A334" i="2"/>
  <c r="M333" i="2"/>
  <c r="J333" i="2"/>
  <c r="A333" i="14"/>
  <c r="K333" i="2"/>
  <c r="A334" i="12"/>
  <c r="C333" i="2"/>
  <c r="A334" i="13"/>
  <c r="E333" i="2"/>
  <c r="L333" i="2"/>
  <c r="U332" i="13"/>
  <c r="Q331" i="14"/>
  <c r="P331" i="14"/>
  <c r="T332" i="13"/>
  <c r="L332" i="14"/>
  <c r="L333" i="13"/>
  <c r="K333" i="12"/>
  <c r="C333" i="12"/>
  <c r="C333" i="13"/>
  <c r="C332" i="14"/>
  <c r="O331" i="14"/>
  <c r="S332" i="13"/>
  <c r="W332" i="13"/>
  <c r="S331" i="14"/>
  <c r="G1530" i="1"/>
  <c r="F1531" i="1"/>
  <c r="G316" i="1"/>
  <c r="F317" i="1"/>
  <c r="F897" i="8"/>
  <c r="G896" i="8"/>
  <c r="F315" i="8"/>
  <c r="G314" i="8"/>
  <c r="E334" i="13"/>
  <c r="E333" i="14"/>
  <c r="D334" i="12"/>
  <c r="AP333" i="2"/>
  <c r="AD333" i="2"/>
  <c r="BH333" i="2"/>
  <c r="AV333" i="2"/>
  <c r="BB333" i="2"/>
  <c r="K333" i="14"/>
  <c r="K334" i="13"/>
  <c r="X333" i="2"/>
  <c r="R333" i="2"/>
  <c r="J334" i="12"/>
  <c r="AJ333" i="2"/>
  <c r="A334" i="14"/>
  <c r="K334" i="2"/>
  <c r="E334" i="2"/>
  <c r="L334" i="2"/>
  <c r="A335" i="12"/>
  <c r="M334" i="2"/>
  <c r="A335" i="13"/>
  <c r="A335" i="2"/>
  <c r="C334" i="2"/>
  <c r="J334" i="2"/>
  <c r="O332" i="14"/>
  <c r="S333" i="13"/>
  <c r="AB332" i="13"/>
  <c r="K334" i="12"/>
  <c r="L334" i="13"/>
  <c r="L333" i="14"/>
  <c r="M334" i="13"/>
  <c r="M333" i="14"/>
  <c r="L334" i="12"/>
  <c r="R333" i="13"/>
  <c r="N332" i="14"/>
  <c r="V333" i="13"/>
  <c r="R332" i="14"/>
  <c r="W331" i="14"/>
  <c r="C334" i="12"/>
  <c r="C334" i="13"/>
  <c r="C333" i="14"/>
  <c r="J334" i="13"/>
  <c r="I334" i="12"/>
  <c r="J333" i="14"/>
  <c r="U333" i="13"/>
  <c r="Q332" i="14"/>
  <c r="W333" i="13"/>
  <c r="S332" i="14"/>
  <c r="T333" i="13"/>
  <c r="P332" i="14"/>
  <c r="X333" i="13"/>
  <c r="T332" i="14"/>
  <c r="F898" i="8"/>
  <c r="G897" i="8"/>
  <c r="F1532" i="1"/>
  <c r="G1531" i="1"/>
  <c r="G315" i="8"/>
  <c r="F316" i="8"/>
  <c r="F318" i="1"/>
  <c r="G317" i="1"/>
  <c r="D335" i="12"/>
  <c r="E334" i="14"/>
  <c r="E335" i="13"/>
  <c r="P333" i="14"/>
  <c r="T334" i="13"/>
  <c r="A336" i="13"/>
  <c r="J335" i="2"/>
  <c r="C335" i="2"/>
  <c r="A335" i="14"/>
  <c r="E335" i="2"/>
  <c r="A336" i="2"/>
  <c r="M335" i="2"/>
  <c r="A336" i="12"/>
  <c r="L335" i="2"/>
  <c r="K335" i="2"/>
  <c r="L334" i="14"/>
  <c r="K335" i="12"/>
  <c r="L335" i="13"/>
  <c r="X334" i="13"/>
  <c r="T333" i="14"/>
  <c r="AB333" i="13"/>
  <c r="I335" i="12"/>
  <c r="J335" i="13"/>
  <c r="J334" i="14"/>
  <c r="C335" i="12"/>
  <c r="C335" i="13"/>
  <c r="C334" i="14"/>
  <c r="O333" i="14"/>
  <c r="S334" i="13"/>
  <c r="R333" i="14"/>
  <c r="V334" i="13"/>
  <c r="W332" i="14"/>
  <c r="M334" i="14"/>
  <c r="L335" i="12"/>
  <c r="M335" i="13"/>
  <c r="BH334" i="2"/>
  <c r="AD334" i="2"/>
  <c r="BB334" i="2"/>
  <c r="X334" i="2"/>
  <c r="J335" i="12"/>
  <c r="AP334" i="2"/>
  <c r="AV334" i="2"/>
  <c r="K334" i="14"/>
  <c r="AJ334" i="2"/>
  <c r="R334" i="2"/>
  <c r="K335" i="13"/>
  <c r="R334" i="13"/>
  <c r="U334" i="13"/>
  <c r="W334" i="13"/>
  <c r="AB334" i="13"/>
  <c r="N333" i="14"/>
  <c r="S333" i="14"/>
  <c r="Q333" i="14"/>
  <c r="G898" i="8"/>
  <c r="F899" i="8"/>
  <c r="G316" i="8"/>
  <c r="F317" i="8"/>
  <c r="F319" i="1"/>
  <c r="G318" i="1"/>
  <c r="F1533" i="1"/>
  <c r="G1532" i="1"/>
  <c r="S335" i="13"/>
  <c r="O334" i="14"/>
  <c r="T334" i="14"/>
  <c r="X335" i="13"/>
  <c r="N334" i="14"/>
  <c r="R335" i="13"/>
  <c r="Q334" i="14"/>
  <c r="U335" i="13"/>
  <c r="P334" i="14"/>
  <c r="T335" i="13"/>
  <c r="R334" i="14"/>
  <c r="V335" i="13"/>
  <c r="W335" i="13"/>
  <c r="S334" i="14"/>
  <c r="K336" i="12"/>
  <c r="L335" i="14"/>
  <c r="L336" i="13"/>
  <c r="E335" i="14"/>
  <c r="E336" i="13"/>
  <c r="D336" i="12"/>
  <c r="W333" i="14"/>
  <c r="BB335" i="2"/>
  <c r="BH335" i="2"/>
  <c r="K336" i="13"/>
  <c r="AP335" i="2"/>
  <c r="AJ335" i="2"/>
  <c r="J336" i="12"/>
  <c r="AV335" i="2"/>
  <c r="X335" i="2"/>
  <c r="AD335" i="2"/>
  <c r="K335" i="14"/>
  <c r="R335" i="2"/>
  <c r="A336" i="14"/>
  <c r="E336" i="2"/>
  <c r="C336" i="2"/>
  <c r="A337" i="13"/>
  <c r="A337" i="12"/>
  <c r="J336" i="2"/>
  <c r="M336" i="2"/>
  <c r="A337" i="2"/>
  <c r="L336" i="2"/>
  <c r="K336" i="2"/>
  <c r="J335" i="14"/>
  <c r="J336" i="13"/>
  <c r="I336" i="12"/>
  <c r="M335" i="14"/>
  <c r="M336" i="13"/>
  <c r="L336" i="12"/>
  <c r="C335" i="14"/>
  <c r="C336" i="12"/>
  <c r="C336" i="13"/>
  <c r="G899" i="8"/>
  <c r="F900" i="8"/>
  <c r="G319" i="1"/>
  <c r="F320" i="1"/>
  <c r="G1533" i="1"/>
  <c r="F1534" i="1"/>
  <c r="G317" i="8"/>
  <c r="F318" i="8"/>
  <c r="O335" i="14"/>
  <c r="S336" i="13"/>
  <c r="J336" i="14"/>
  <c r="I337" i="12"/>
  <c r="J337" i="13"/>
  <c r="E337" i="13"/>
  <c r="D337" i="12"/>
  <c r="E336" i="14"/>
  <c r="P335" i="14"/>
  <c r="T336" i="13"/>
  <c r="S335" i="14"/>
  <c r="W336" i="13"/>
  <c r="AB335" i="13"/>
  <c r="L336" i="14"/>
  <c r="L337" i="13"/>
  <c r="K337" i="12"/>
  <c r="Q335" i="14"/>
  <c r="U336" i="13"/>
  <c r="C336" i="14"/>
  <c r="C337" i="13"/>
  <c r="C337" i="12"/>
  <c r="X336" i="13"/>
  <c r="T335" i="14"/>
  <c r="W334" i="14"/>
  <c r="J337" i="12"/>
  <c r="AP336" i="2"/>
  <c r="BH336" i="2"/>
  <c r="K337" i="13"/>
  <c r="BB336" i="2"/>
  <c r="AJ336" i="2"/>
  <c r="AV336" i="2"/>
  <c r="K336" i="14"/>
  <c r="AD336" i="2"/>
  <c r="X336" i="2"/>
  <c r="R336" i="2"/>
  <c r="M336" i="14"/>
  <c r="M337" i="13"/>
  <c r="L337" i="12"/>
  <c r="A338" i="2"/>
  <c r="J337" i="2"/>
  <c r="C337" i="2"/>
  <c r="A338" i="13"/>
  <c r="K337" i="2"/>
  <c r="E337" i="2"/>
  <c r="A338" i="12"/>
  <c r="L337" i="2"/>
  <c r="A337" i="14"/>
  <c r="M337" i="2"/>
  <c r="R336" i="13"/>
  <c r="N335" i="14"/>
  <c r="V336" i="13"/>
  <c r="R335" i="14"/>
  <c r="G318" i="8"/>
  <c r="F319" i="8"/>
  <c r="G320" i="1"/>
  <c r="F321" i="1"/>
  <c r="G1534" i="1"/>
  <c r="F1535" i="1"/>
  <c r="G900" i="8"/>
  <c r="F901" i="8"/>
  <c r="K338" i="13"/>
  <c r="R337" i="2"/>
  <c r="AJ337" i="2"/>
  <c r="BH337" i="2"/>
  <c r="AV337" i="2"/>
  <c r="AP337" i="2"/>
  <c r="K337" i="14"/>
  <c r="X337" i="2"/>
  <c r="BB337" i="2"/>
  <c r="AD337" i="2"/>
  <c r="J338" i="12"/>
  <c r="A338" i="14"/>
  <c r="E338" i="2"/>
  <c r="C338" i="2"/>
  <c r="A339" i="12"/>
  <c r="J338" i="2"/>
  <c r="A339" i="2"/>
  <c r="K338" i="2"/>
  <c r="M338" i="2"/>
  <c r="A339" i="13"/>
  <c r="L338" i="2"/>
  <c r="R337" i="13"/>
  <c r="N336" i="14"/>
  <c r="R336" i="14"/>
  <c r="V337" i="13"/>
  <c r="T336" i="14"/>
  <c r="X337" i="13"/>
  <c r="C338" i="13"/>
  <c r="C337" i="14"/>
  <c r="C338" i="12"/>
  <c r="T337" i="13"/>
  <c r="P336" i="14"/>
  <c r="S336" i="14"/>
  <c r="W337" i="13"/>
  <c r="E338" i="13"/>
  <c r="D338" i="12"/>
  <c r="E337" i="14"/>
  <c r="K338" i="12"/>
  <c r="L337" i="14"/>
  <c r="L338" i="13"/>
  <c r="O336" i="14"/>
  <c r="S337" i="13"/>
  <c r="U337" i="13"/>
  <c r="Q336" i="14"/>
  <c r="AB336" i="13"/>
  <c r="W335" i="14"/>
  <c r="M337" i="14"/>
  <c r="M338" i="13"/>
  <c r="L338" i="12"/>
  <c r="J338" i="13"/>
  <c r="J337" i="14"/>
  <c r="I338" i="12"/>
  <c r="F1536" i="1"/>
  <c r="G1535" i="1"/>
  <c r="F320" i="8"/>
  <c r="G319" i="8"/>
  <c r="G901" i="8"/>
  <c r="F902" i="8"/>
  <c r="F322" i="1"/>
  <c r="G321" i="1"/>
  <c r="E339" i="13"/>
  <c r="E338" i="14"/>
  <c r="D339" i="12"/>
  <c r="BH338" i="2"/>
  <c r="X339" i="13"/>
  <c r="J339" i="12"/>
  <c r="AP338" i="2"/>
  <c r="U339" i="13"/>
  <c r="BB338" i="2"/>
  <c r="W339" i="13"/>
  <c r="AD338" i="2"/>
  <c r="T339" i="13"/>
  <c r="X338" i="2"/>
  <c r="S339" i="13"/>
  <c r="AJ338" i="2"/>
  <c r="K338" i="14"/>
  <c r="R338" i="2"/>
  <c r="R339" i="13"/>
  <c r="AV338" i="2"/>
  <c r="V339" i="13"/>
  <c r="K339" i="13"/>
  <c r="C338" i="14"/>
  <c r="C339" i="12"/>
  <c r="C339" i="13"/>
  <c r="T338" i="13"/>
  <c r="P337" i="14"/>
  <c r="U338" i="13"/>
  <c r="Q337" i="14"/>
  <c r="N337" i="14"/>
  <c r="O337" i="14"/>
  <c r="R337" i="14"/>
  <c r="S337" i="14"/>
  <c r="T337" i="14"/>
  <c r="W337" i="14"/>
  <c r="R338" i="13"/>
  <c r="L338" i="14"/>
  <c r="L339" i="13"/>
  <c r="K339" i="12"/>
  <c r="W338" i="13"/>
  <c r="M338" i="14"/>
  <c r="L339" i="12"/>
  <c r="M339" i="13"/>
  <c r="AB337" i="13"/>
  <c r="W336" i="14"/>
  <c r="A339" i="14"/>
  <c r="C339" i="2"/>
  <c r="J339" i="2"/>
  <c r="E339" i="2"/>
  <c r="A340" i="2"/>
  <c r="M339" i="2"/>
  <c r="A340" i="12"/>
  <c r="A340" i="13"/>
  <c r="K339" i="2"/>
  <c r="L339" i="2"/>
  <c r="V338" i="13"/>
  <c r="J339" i="13"/>
  <c r="J338" i="14"/>
  <c r="I339" i="12"/>
  <c r="S338" i="13"/>
  <c r="X338" i="13"/>
  <c r="F1537" i="1"/>
  <c r="G1536" i="1"/>
  <c r="F903" i="8"/>
  <c r="G902" i="8"/>
  <c r="F323" i="1"/>
  <c r="G322" i="1"/>
  <c r="F321" i="8"/>
  <c r="G320" i="8"/>
  <c r="AV339" i="2"/>
  <c r="V340" i="13"/>
  <c r="AD339" i="2"/>
  <c r="T340" i="13"/>
  <c r="X339" i="2"/>
  <c r="S340" i="13"/>
  <c r="AP339" i="2"/>
  <c r="U340" i="13"/>
  <c r="BB339" i="2"/>
  <c r="W340" i="13"/>
  <c r="K340" i="13"/>
  <c r="K339" i="14"/>
  <c r="AJ339" i="2"/>
  <c r="BH339" i="2"/>
  <c r="X340" i="13"/>
  <c r="R339" i="2"/>
  <c r="R340" i="13"/>
  <c r="J340" i="12"/>
  <c r="D340" i="12"/>
  <c r="E339" i="14"/>
  <c r="E340" i="13"/>
  <c r="L339" i="14"/>
  <c r="K340" i="12"/>
  <c r="L340" i="13"/>
  <c r="C339" i="14"/>
  <c r="C340" i="12"/>
  <c r="C340" i="13"/>
  <c r="AB338" i="13"/>
  <c r="A341" i="12"/>
  <c r="M340" i="2"/>
  <c r="A340" i="14"/>
  <c r="C340" i="2"/>
  <c r="A341" i="13"/>
  <c r="L340" i="2"/>
  <c r="J340" i="2"/>
  <c r="A341" i="2"/>
  <c r="E340" i="2"/>
  <c r="K340" i="2"/>
  <c r="M340" i="13"/>
  <c r="L340" i="12"/>
  <c r="M339" i="14"/>
  <c r="I340" i="12"/>
  <c r="J340" i="13"/>
  <c r="J339" i="14"/>
  <c r="AB339" i="13"/>
  <c r="F324" i="1"/>
  <c r="G323" i="1"/>
  <c r="F1538" i="1"/>
  <c r="G1537" i="1"/>
  <c r="F322" i="8"/>
  <c r="G321" i="8"/>
  <c r="F904" i="8"/>
  <c r="G903" i="8"/>
  <c r="A342" i="12"/>
  <c r="J341" i="2"/>
  <c r="A342" i="13"/>
  <c r="E341" i="2"/>
  <c r="L341" i="2"/>
  <c r="A342" i="2"/>
  <c r="C341" i="2"/>
  <c r="K341" i="2"/>
  <c r="A341" i="14"/>
  <c r="M341" i="2"/>
  <c r="C341" i="12"/>
  <c r="C341" i="13"/>
  <c r="C340" i="14"/>
  <c r="D341" i="12"/>
  <c r="E340" i="14"/>
  <c r="E341" i="13"/>
  <c r="AB340" i="13"/>
  <c r="L340" i="14"/>
  <c r="L341" i="13"/>
  <c r="K341" i="12"/>
  <c r="L341" i="12"/>
  <c r="M340" i="14"/>
  <c r="M341" i="13"/>
  <c r="J341" i="12"/>
  <c r="K340" i="14"/>
  <c r="AP340" i="2"/>
  <c r="U341" i="13"/>
  <c r="R340" i="2"/>
  <c r="R341" i="13"/>
  <c r="BB340" i="2"/>
  <c r="W341" i="13"/>
  <c r="AD340" i="2"/>
  <c r="T341" i="13"/>
  <c r="AJ340" i="2"/>
  <c r="AV340" i="2"/>
  <c r="V341" i="13"/>
  <c r="BH340" i="2"/>
  <c r="X341" i="13"/>
  <c r="K341" i="13"/>
  <c r="X340" i="2"/>
  <c r="S341" i="13"/>
  <c r="J341" i="13"/>
  <c r="J340" i="14"/>
  <c r="I341" i="12"/>
  <c r="G322" i="8"/>
  <c r="F323" i="8"/>
  <c r="F325" i="1"/>
  <c r="G324" i="1"/>
  <c r="G904" i="8"/>
  <c r="F905" i="8"/>
  <c r="F1539" i="1"/>
  <c r="G1538" i="1"/>
  <c r="L342" i="13"/>
  <c r="K342" i="12"/>
  <c r="L341" i="14"/>
  <c r="L342" i="12"/>
  <c r="M341" i="14"/>
  <c r="M342" i="13"/>
  <c r="A343" i="2"/>
  <c r="K342" i="2"/>
  <c r="J342" i="2"/>
  <c r="A342" i="14"/>
  <c r="E342" i="2"/>
  <c r="M342" i="2"/>
  <c r="A343" i="13"/>
  <c r="C342" i="2"/>
  <c r="A343" i="12"/>
  <c r="L342" i="2"/>
  <c r="J341" i="14"/>
  <c r="J342" i="13"/>
  <c r="I342" i="12"/>
  <c r="C341" i="14"/>
  <c r="C342" i="12"/>
  <c r="C342" i="13"/>
  <c r="AB341" i="13"/>
  <c r="BH341" i="2"/>
  <c r="X342" i="13"/>
  <c r="K341" i="14"/>
  <c r="AD341" i="2"/>
  <c r="T342" i="13"/>
  <c r="AP341" i="2"/>
  <c r="U342" i="13"/>
  <c r="AV341" i="2"/>
  <c r="V342" i="13"/>
  <c r="K342" i="13"/>
  <c r="J342" i="12"/>
  <c r="AJ341" i="2"/>
  <c r="X341" i="2"/>
  <c r="S342" i="13"/>
  <c r="BB341" i="2"/>
  <c r="W342" i="13"/>
  <c r="R341" i="2"/>
  <c r="R342" i="13"/>
  <c r="D342" i="12"/>
  <c r="E341" i="14"/>
  <c r="E342" i="13"/>
  <c r="F906" i="8"/>
  <c r="G905" i="8"/>
  <c r="F324" i="8"/>
  <c r="G323" i="8"/>
  <c r="F1540" i="1"/>
  <c r="G1539" i="1"/>
  <c r="F326" i="1"/>
  <c r="G325" i="1"/>
  <c r="J343" i="13"/>
  <c r="I343" i="12"/>
  <c r="J342" i="14"/>
  <c r="C342" i="14"/>
  <c r="C343" i="12"/>
  <c r="C343" i="13"/>
  <c r="AB342" i="13"/>
  <c r="L343" i="13"/>
  <c r="K343" i="12"/>
  <c r="L342" i="14"/>
  <c r="E343" i="13"/>
  <c r="E342" i="14"/>
  <c r="D343" i="12"/>
  <c r="A344" i="12"/>
  <c r="J343" i="2"/>
  <c r="A344" i="2"/>
  <c r="K343" i="2"/>
  <c r="C343" i="2"/>
  <c r="A344" i="13"/>
  <c r="E343" i="2"/>
  <c r="L343" i="2"/>
  <c r="A343" i="14"/>
  <c r="M343" i="2"/>
  <c r="M343" i="13"/>
  <c r="L343" i="12"/>
  <c r="M342" i="14"/>
  <c r="AP342" i="2"/>
  <c r="BH342" i="2"/>
  <c r="AJ342" i="2"/>
  <c r="AV342" i="2"/>
  <c r="AD342" i="2"/>
  <c r="R342" i="2"/>
  <c r="K343" i="13"/>
  <c r="J343" i="12"/>
  <c r="BB342" i="2"/>
  <c r="X342" i="2"/>
  <c r="K342" i="14"/>
  <c r="F1541" i="1"/>
  <c r="G1540" i="1"/>
  <c r="F907" i="8"/>
  <c r="G906" i="8"/>
  <c r="G326" i="1"/>
  <c r="F327" i="1"/>
  <c r="G324" i="8"/>
  <c r="F325" i="8"/>
  <c r="J343" i="14"/>
  <c r="I344" i="12"/>
  <c r="J344" i="13"/>
  <c r="K343" i="14"/>
  <c r="AP343" i="2"/>
  <c r="R343" i="2"/>
  <c r="AD343" i="2"/>
  <c r="X343" i="2"/>
  <c r="BH343" i="2"/>
  <c r="AV343" i="2"/>
  <c r="K344" i="13"/>
  <c r="BB343" i="2"/>
  <c r="AJ343" i="2"/>
  <c r="J344" i="12"/>
  <c r="W343" i="13"/>
  <c r="S342" i="14"/>
  <c r="P342" i="14"/>
  <c r="T343" i="13"/>
  <c r="U343" i="13"/>
  <c r="Q342" i="14"/>
  <c r="K344" i="12"/>
  <c r="L343" i="14"/>
  <c r="L344" i="13"/>
  <c r="R342" i="14"/>
  <c r="V343" i="13"/>
  <c r="C343" i="14"/>
  <c r="C344" i="13"/>
  <c r="C344" i="12"/>
  <c r="M343" i="14"/>
  <c r="L344" i="12"/>
  <c r="M344" i="13"/>
  <c r="O342" i="14"/>
  <c r="S343" i="13"/>
  <c r="R343" i="13"/>
  <c r="N342" i="14"/>
  <c r="X343" i="13"/>
  <c r="T342" i="14"/>
  <c r="E344" i="13"/>
  <c r="E343" i="14"/>
  <c r="D344" i="12"/>
  <c r="A344" i="14"/>
  <c r="C344" i="2"/>
  <c r="L344" i="2"/>
  <c r="A345" i="13"/>
  <c r="M344" i="2"/>
  <c r="A345" i="12"/>
  <c r="K344" i="2"/>
  <c r="A345" i="2"/>
  <c r="E344" i="2"/>
  <c r="J344" i="2"/>
  <c r="F326" i="8"/>
  <c r="G325" i="8"/>
  <c r="G1541" i="1"/>
  <c r="F1542" i="1"/>
  <c r="G327" i="1"/>
  <c r="F328" i="1"/>
  <c r="F908" i="8"/>
  <c r="G907" i="8"/>
  <c r="I345" i="12"/>
  <c r="J344" i="14"/>
  <c r="J345" i="13"/>
  <c r="C345" i="12"/>
  <c r="C344" i="14"/>
  <c r="C345" i="13"/>
  <c r="V344" i="13"/>
  <c r="R343" i="14"/>
  <c r="R344" i="13"/>
  <c r="N343" i="14"/>
  <c r="AB343" i="13"/>
  <c r="D345" i="12"/>
  <c r="E345" i="13"/>
  <c r="E344" i="14"/>
  <c r="Q343" i="14"/>
  <c r="U344" i="13"/>
  <c r="L344" i="14"/>
  <c r="L345" i="13"/>
  <c r="K345" i="12"/>
  <c r="P343" i="14"/>
  <c r="T344" i="13"/>
  <c r="W342" i="14"/>
  <c r="M344" i="14"/>
  <c r="M345" i="13"/>
  <c r="L345" i="12"/>
  <c r="T343" i="14"/>
  <c r="X344" i="13"/>
  <c r="BB344" i="2"/>
  <c r="AD344" i="2"/>
  <c r="AJ344" i="2"/>
  <c r="K345" i="13"/>
  <c r="BH344" i="2"/>
  <c r="K344" i="14"/>
  <c r="AP344" i="2"/>
  <c r="AV344" i="2"/>
  <c r="X344" i="2"/>
  <c r="J345" i="12"/>
  <c r="R344" i="2"/>
  <c r="A346" i="12"/>
  <c r="E345" i="2"/>
  <c r="A346" i="13"/>
  <c r="L345" i="2"/>
  <c r="C345" i="2"/>
  <c r="A346" i="2"/>
  <c r="K345" i="2"/>
  <c r="J345" i="2"/>
  <c r="A345" i="14"/>
  <c r="M345" i="2"/>
  <c r="W344" i="13"/>
  <c r="S343" i="14"/>
  <c r="S344" i="13"/>
  <c r="O343" i="14"/>
  <c r="F327" i="8"/>
  <c r="G326" i="8"/>
  <c r="F329" i="1"/>
  <c r="G328" i="1"/>
  <c r="F909" i="8"/>
  <c r="G908" i="8"/>
  <c r="F1543" i="1"/>
  <c r="G1542" i="1"/>
  <c r="AD345" i="2"/>
  <c r="BB345" i="2"/>
  <c r="AP345" i="2"/>
  <c r="AV345" i="2"/>
  <c r="BH345" i="2"/>
  <c r="AJ345" i="2"/>
  <c r="X345" i="2"/>
  <c r="R345" i="2"/>
  <c r="K346" i="13"/>
  <c r="J346" i="12"/>
  <c r="K345" i="14"/>
  <c r="T345" i="13"/>
  <c r="P344" i="14"/>
  <c r="I346" i="12"/>
  <c r="J346" i="13"/>
  <c r="J345" i="14"/>
  <c r="K346" i="12"/>
  <c r="L346" i="13"/>
  <c r="L345" i="14"/>
  <c r="R345" i="13"/>
  <c r="N344" i="14"/>
  <c r="Q344" i="14"/>
  <c r="U345" i="13"/>
  <c r="AB344" i="13"/>
  <c r="W343" i="14"/>
  <c r="C346" i="13"/>
  <c r="C346" i="12"/>
  <c r="C345" i="14"/>
  <c r="V345" i="13"/>
  <c r="R344" i="14"/>
  <c r="L346" i="12"/>
  <c r="M345" i="14"/>
  <c r="M346" i="13"/>
  <c r="A346" i="14"/>
  <c r="L346" i="2"/>
  <c r="C346" i="2"/>
  <c r="A347" i="12"/>
  <c r="K346" i="2"/>
  <c r="A347" i="13"/>
  <c r="J346" i="2"/>
  <c r="A347" i="2"/>
  <c r="E346" i="2"/>
  <c r="M346" i="2"/>
  <c r="E346" i="13"/>
  <c r="E345" i="14"/>
  <c r="D346" i="12"/>
  <c r="O344" i="14"/>
  <c r="S345" i="13"/>
  <c r="T344" i="14"/>
  <c r="X345" i="13"/>
  <c r="S344" i="14"/>
  <c r="W345" i="13"/>
  <c r="G909" i="8"/>
  <c r="F910" i="8"/>
  <c r="F328" i="8"/>
  <c r="G327" i="8"/>
  <c r="F1544" i="1"/>
  <c r="G1543" i="1"/>
  <c r="F330" i="1"/>
  <c r="G329" i="1"/>
  <c r="A348" i="13"/>
  <c r="L347" i="2"/>
  <c r="E347" i="2"/>
  <c r="A348" i="2"/>
  <c r="M347" i="2"/>
  <c r="A347" i="14"/>
  <c r="J347" i="2"/>
  <c r="A348" i="12"/>
  <c r="K347" i="2"/>
  <c r="C347" i="2"/>
  <c r="T345" i="14"/>
  <c r="X346" i="13"/>
  <c r="T346" i="13"/>
  <c r="P345" i="14"/>
  <c r="E347" i="13"/>
  <c r="D347" i="12"/>
  <c r="E346" i="14"/>
  <c r="K347" i="13"/>
  <c r="AP346" i="2"/>
  <c r="J347" i="12"/>
  <c r="AD346" i="2"/>
  <c r="BH346" i="2"/>
  <c r="AJ346" i="2"/>
  <c r="K346" i="14"/>
  <c r="X346" i="2"/>
  <c r="R346" i="2"/>
  <c r="BB346" i="2"/>
  <c r="AV346" i="2"/>
  <c r="W346" i="13"/>
  <c r="S345" i="14"/>
  <c r="W344" i="14"/>
  <c r="L347" i="12"/>
  <c r="M346" i="14"/>
  <c r="M347" i="13"/>
  <c r="L346" i="14"/>
  <c r="L347" i="13"/>
  <c r="K347" i="12"/>
  <c r="S346" i="13"/>
  <c r="O345" i="14"/>
  <c r="U346" i="13"/>
  <c r="Q345" i="14"/>
  <c r="I347" i="12"/>
  <c r="J346" i="14"/>
  <c r="J347" i="13"/>
  <c r="C346" i="14"/>
  <c r="C347" i="12"/>
  <c r="C347" i="13"/>
  <c r="N345" i="14"/>
  <c r="R346" i="13"/>
  <c r="V346" i="13"/>
  <c r="AB346" i="13"/>
  <c r="R345" i="14"/>
  <c r="AB345" i="13"/>
  <c r="F1545" i="1"/>
  <c r="G1544" i="1"/>
  <c r="F911" i="8"/>
  <c r="G910" i="8"/>
  <c r="F331" i="1"/>
  <c r="G330" i="1"/>
  <c r="G328" i="8"/>
  <c r="F329" i="8"/>
  <c r="O346" i="14"/>
  <c r="S347" i="13"/>
  <c r="P346" i="14"/>
  <c r="T347" i="13"/>
  <c r="C347" i="14"/>
  <c r="C348" i="12"/>
  <c r="C348" i="13"/>
  <c r="L348" i="13"/>
  <c r="L347" i="14"/>
  <c r="K348" i="12"/>
  <c r="AV347" i="2"/>
  <c r="BB347" i="2"/>
  <c r="X347" i="2"/>
  <c r="K347" i="14"/>
  <c r="AD347" i="2"/>
  <c r="J348" i="12"/>
  <c r="BH347" i="2"/>
  <c r="K348" i="13"/>
  <c r="AJ347" i="2"/>
  <c r="R347" i="2"/>
  <c r="AP347" i="2"/>
  <c r="T346" i="14"/>
  <c r="X347" i="13"/>
  <c r="D348" i="12"/>
  <c r="E347" i="14"/>
  <c r="E348" i="13"/>
  <c r="L348" i="12"/>
  <c r="M348" i="13"/>
  <c r="M347" i="14"/>
  <c r="N346" i="14"/>
  <c r="R347" i="13"/>
  <c r="S346" i="14"/>
  <c r="W347" i="13"/>
  <c r="Q346" i="14"/>
  <c r="U347" i="13"/>
  <c r="J348" i="13"/>
  <c r="I348" i="12"/>
  <c r="J347" i="14"/>
  <c r="R346" i="14"/>
  <c r="V347" i="13"/>
  <c r="A348" i="14"/>
  <c r="L348" i="2"/>
  <c r="M348" i="2"/>
  <c r="A349" i="12"/>
  <c r="K348" i="2"/>
  <c r="A349" i="13"/>
  <c r="C348" i="2"/>
  <c r="A349" i="2"/>
  <c r="E348" i="2"/>
  <c r="J348" i="2"/>
  <c r="W345" i="14"/>
  <c r="G331" i="1"/>
  <c r="F332" i="1"/>
  <c r="G911" i="8"/>
  <c r="F912" i="8"/>
  <c r="G1545" i="1"/>
  <c r="F1546" i="1"/>
  <c r="F330" i="8"/>
  <c r="G329" i="8"/>
  <c r="J349" i="13"/>
  <c r="J348" i="14"/>
  <c r="I349" i="12"/>
  <c r="L349" i="13"/>
  <c r="L348" i="14"/>
  <c r="K349" i="12"/>
  <c r="W346" i="14"/>
  <c r="E348" i="14"/>
  <c r="D349" i="12"/>
  <c r="E349" i="13"/>
  <c r="T347" i="14"/>
  <c r="X348" i="13"/>
  <c r="M349" i="13"/>
  <c r="L349" i="12"/>
  <c r="M348" i="14"/>
  <c r="T348" i="13"/>
  <c r="P347" i="14"/>
  <c r="R347" i="14"/>
  <c r="V348" i="13"/>
  <c r="AB347" i="13"/>
  <c r="X348" i="2"/>
  <c r="R348" i="2"/>
  <c r="K348" i="14"/>
  <c r="K349" i="13"/>
  <c r="AV348" i="2"/>
  <c r="J349" i="12"/>
  <c r="AJ348" i="2"/>
  <c r="AP348" i="2"/>
  <c r="AD348" i="2"/>
  <c r="BH348" i="2"/>
  <c r="BB348" i="2"/>
  <c r="U348" i="13"/>
  <c r="Q347" i="14"/>
  <c r="O347" i="14"/>
  <c r="S348" i="13"/>
  <c r="C349" i="12"/>
  <c r="C349" i="13"/>
  <c r="C348" i="14"/>
  <c r="A350" i="12"/>
  <c r="C349" i="2"/>
  <c r="A349" i="14"/>
  <c r="M349" i="2"/>
  <c r="A350" i="2"/>
  <c r="E349" i="2"/>
  <c r="L349" i="2"/>
  <c r="A350" i="13"/>
  <c r="J349" i="2"/>
  <c r="K349" i="2"/>
  <c r="N347" i="14"/>
  <c r="S347" i="14"/>
  <c r="W347" i="14"/>
  <c r="R348" i="13"/>
  <c r="W348" i="13"/>
  <c r="G1546" i="1"/>
  <c r="F1547" i="1"/>
  <c r="G332" i="1"/>
  <c r="F333" i="1"/>
  <c r="G330" i="8"/>
  <c r="F331" i="8"/>
  <c r="G912" i="8"/>
  <c r="F913" i="8"/>
  <c r="L350" i="13"/>
  <c r="K350" i="12"/>
  <c r="L349" i="14"/>
  <c r="T349" i="13"/>
  <c r="P348" i="14"/>
  <c r="V349" i="13"/>
  <c r="R348" i="14"/>
  <c r="S349" i="13"/>
  <c r="O348" i="14"/>
  <c r="L350" i="12"/>
  <c r="M350" i="13"/>
  <c r="M349" i="14"/>
  <c r="X349" i="13"/>
  <c r="T348" i="14"/>
  <c r="R349" i="13"/>
  <c r="N348" i="14"/>
  <c r="AB348" i="13"/>
  <c r="X349" i="2"/>
  <c r="R349" i="2"/>
  <c r="K350" i="13"/>
  <c r="J350" i="12"/>
  <c r="AD349" i="2"/>
  <c r="AV349" i="2"/>
  <c r="BH349" i="2"/>
  <c r="AJ349" i="2"/>
  <c r="K349" i="14"/>
  <c r="BB349" i="2"/>
  <c r="AP349" i="2"/>
  <c r="J349" i="14"/>
  <c r="I350" i="12"/>
  <c r="J350" i="13"/>
  <c r="A351" i="13"/>
  <c r="K350" i="2"/>
  <c r="J350" i="2"/>
  <c r="A351" i="12"/>
  <c r="E350" i="2"/>
  <c r="A351" i="2"/>
  <c r="C350" i="2"/>
  <c r="L350" i="2"/>
  <c r="M350" i="2"/>
  <c r="A350" i="14"/>
  <c r="S348" i="14"/>
  <c r="W349" i="13"/>
  <c r="E349" i="14"/>
  <c r="D350" i="12"/>
  <c r="E350" i="13"/>
  <c r="C350" i="12"/>
  <c r="C349" i="14"/>
  <c r="C350" i="13"/>
  <c r="U349" i="13"/>
  <c r="Q348" i="14"/>
  <c r="G331" i="8"/>
  <c r="F332" i="8"/>
  <c r="G1547" i="1"/>
  <c r="F1548" i="1"/>
  <c r="G913" i="8"/>
  <c r="F914" i="8"/>
  <c r="F334" i="1"/>
  <c r="G333" i="1"/>
  <c r="L350" i="14"/>
  <c r="L351" i="13"/>
  <c r="K351" i="12"/>
  <c r="W350" i="13"/>
  <c r="S349" i="14"/>
  <c r="R349" i="14"/>
  <c r="V350" i="13"/>
  <c r="R350" i="13"/>
  <c r="N349" i="14"/>
  <c r="A352" i="12"/>
  <c r="L351" i="2"/>
  <c r="A352" i="13"/>
  <c r="K351" i="2"/>
  <c r="J351" i="2"/>
  <c r="C351" i="2"/>
  <c r="A351" i="14"/>
  <c r="M351" i="2"/>
  <c r="E351" i="2"/>
  <c r="AD350" i="2"/>
  <c r="J351" i="12"/>
  <c r="AV350" i="2"/>
  <c r="X350" i="2"/>
  <c r="AJ350" i="2"/>
  <c r="K350" i="14"/>
  <c r="R350" i="2"/>
  <c r="AP350" i="2"/>
  <c r="BB350" i="2"/>
  <c r="K351" i="13"/>
  <c r="BH350" i="2"/>
  <c r="AB349" i="13"/>
  <c r="C350" i="14"/>
  <c r="C351" i="13"/>
  <c r="C351" i="12"/>
  <c r="J351" i="13"/>
  <c r="I351" i="12"/>
  <c r="J350" i="14"/>
  <c r="P349" i="14"/>
  <c r="T350" i="13"/>
  <c r="S350" i="13"/>
  <c r="O349" i="14"/>
  <c r="M350" i="14"/>
  <c r="L351" i="12"/>
  <c r="M351" i="13"/>
  <c r="E351" i="13"/>
  <c r="E350" i="14"/>
  <c r="D351" i="12"/>
  <c r="Q349" i="14"/>
  <c r="U350" i="13"/>
  <c r="X350" i="13"/>
  <c r="T349" i="14"/>
  <c r="W348" i="14"/>
  <c r="G914" i="8"/>
  <c r="F915" i="8"/>
  <c r="G332" i="8"/>
  <c r="F333" i="8"/>
  <c r="F335" i="1"/>
  <c r="G334" i="1"/>
  <c r="G1548" i="1"/>
  <c r="F1549" i="1"/>
  <c r="L352" i="12"/>
  <c r="M352" i="13"/>
  <c r="M351" i="14"/>
  <c r="AJ351" i="2"/>
  <c r="J352" i="12"/>
  <c r="R351" i="2"/>
  <c r="K351" i="14"/>
  <c r="X351" i="2"/>
  <c r="AD351" i="2"/>
  <c r="BB351" i="2"/>
  <c r="AV351" i="2"/>
  <c r="AP351" i="2"/>
  <c r="BH351" i="2"/>
  <c r="K352" i="13"/>
  <c r="W349" i="14"/>
  <c r="O350" i="14"/>
  <c r="S351" i="13"/>
  <c r="J352" i="13"/>
  <c r="J351" i="14"/>
  <c r="I352" i="12"/>
  <c r="E352" i="13"/>
  <c r="D352" i="12"/>
  <c r="E351" i="14"/>
  <c r="L352" i="13"/>
  <c r="L351" i="14"/>
  <c r="K352" i="12"/>
  <c r="X351" i="13"/>
  <c r="T350" i="14"/>
  <c r="R351" i="13"/>
  <c r="N350" i="14"/>
  <c r="V351" i="13"/>
  <c r="R350" i="14"/>
  <c r="U351" i="13"/>
  <c r="Q350" i="14"/>
  <c r="W351" i="13"/>
  <c r="S350" i="14"/>
  <c r="T351" i="13"/>
  <c r="P350" i="14"/>
  <c r="C352" i="13"/>
  <c r="C352" i="12"/>
  <c r="C351" i="14"/>
  <c r="AB350" i="13"/>
  <c r="F916" i="8"/>
  <c r="G915" i="8"/>
  <c r="G335" i="1"/>
  <c r="F336" i="1"/>
  <c r="G1549" i="1"/>
  <c r="F1550" i="1"/>
  <c r="F334" i="8"/>
  <c r="G333" i="8"/>
  <c r="X352" i="13"/>
  <c r="T351" i="14"/>
  <c r="S351" i="14"/>
  <c r="W352" i="13"/>
  <c r="R352" i="13"/>
  <c r="N351" i="14"/>
  <c r="W350" i="14"/>
  <c r="T352" i="13"/>
  <c r="P351" i="14"/>
  <c r="R351" i="14"/>
  <c r="V352" i="13"/>
  <c r="AB351" i="13"/>
  <c r="U352" i="13"/>
  <c r="Q351" i="14"/>
  <c r="O351" i="14"/>
  <c r="S352" i="13"/>
  <c r="F917" i="8"/>
  <c r="G916" i="8"/>
  <c r="G1550" i="1"/>
  <c r="F1551" i="1"/>
  <c r="F335" i="8"/>
  <c r="G334" i="8"/>
  <c r="G336" i="1"/>
  <c r="F337" i="1"/>
  <c r="W351" i="14"/>
  <c r="AB352" i="13"/>
  <c r="F336" i="8"/>
  <c r="G335" i="8"/>
  <c r="F918" i="8"/>
  <c r="G917" i="8"/>
  <c r="F338" i="1"/>
  <c r="G337" i="1"/>
  <c r="G1551" i="1"/>
  <c r="F1552" i="1"/>
  <c r="F339" i="1"/>
  <c r="G338" i="1"/>
  <c r="F337" i="8"/>
  <c r="G336" i="8"/>
  <c r="G918" i="8"/>
  <c r="F919" i="8"/>
  <c r="G1552" i="1"/>
  <c r="F1553" i="1"/>
  <c r="F1554" i="1"/>
  <c r="G1553" i="1"/>
  <c r="G339" i="1"/>
  <c r="F340" i="1"/>
  <c r="G919" i="8"/>
  <c r="F920" i="8"/>
  <c r="G337" i="8"/>
  <c r="F338" i="8"/>
  <c r="G1554" i="1"/>
  <c r="F1555" i="1"/>
  <c r="F921" i="8"/>
  <c r="G920" i="8"/>
  <c r="F339" i="8"/>
  <c r="G338" i="8"/>
  <c r="G340" i="1"/>
  <c r="F341" i="1"/>
  <c r="F342" i="1"/>
  <c r="G341" i="1"/>
  <c r="G339" i="8"/>
  <c r="F340" i="8"/>
  <c r="G1555" i="1"/>
  <c r="F1556" i="1"/>
  <c r="F922" i="8"/>
  <c r="G921" i="8"/>
  <c r="G922" i="8"/>
  <c r="F923" i="8"/>
  <c r="F343" i="1"/>
  <c r="G342" i="1"/>
  <c r="G1556" i="1"/>
  <c r="F1557" i="1"/>
  <c r="F341" i="8"/>
  <c r="G340" i="8"/>
  <c r="F1558" i="1"/>
  <c r="G1557" i="1"/>
  <c r="F924" i="8"/>
  <c r="G923" i="8"/>
  <c r="F342" i="8"/>
  <c r="G341" i="8"/>
  <c r="F344" i="1"/>
  <c r="G343" i="1"/>
  <c r="F343" i="8"/>
  <c r="G342" i="8"/>
  <c r="G1558" i="1"/>
  <c r="F1559" i="1"/>
  <c r="G344" i="1"/>
  <c r="F345" i="1"/>
  <c r="F925" i="8"/>
  <c r="G924" i="8"/>
  <c r="F926" i="8"/>
  <c r="G925" i="8"/>
  <c r="G343" i="8"/>
  <c r="F344" i="8"/>
  <c r="F346" i="1"/>
  <c r="G345" i="1"/>
  <c r="G1559" i="1"/>
  <c r="F1560" i="1"/>
  <c r="G1560" i="1"/>
  <c r="F347" i="1"/>
  <c r="G346" i="1"/>
  <c r="G926" i="8"/>
  <c r="F927" i="8"/>
  <c r="G344" i="8"/>
  <c r="F345" i="8"/>
  <c r="F348" i="1"/>
  <c r="G347" i="1"/>
  <c r="G345" i="8"/>
  <c r="F346" i="8"/>
  <c r="F928" i="8"/>
  <c r="G927" i="8"/>
  <c r="F929" i="8"/>
  <c r="G928" i="8"/>
  <c r="G348" i="1"/>
  <c r="F349" i="1"/>
  <c r="G346" i="8"/>
  <c r="F347" i="8"/>
  <c r="F930" i="8"/>
  <c r="G929" i="8"/>
  <c r="G347" i="8"/>
  <c r="F348" i="8"/>
  <c r="G349" i="1"/>
  <c r="F350" i="1"/>
  <c r="G930" i="8"/>
  <c r="F931" i="8"/>
  <c r="G350" i="1"/>
  <c r="F351" i="1"/>
  <c r="F349" i="8"/>
  <c r="G348" i="8"/>
  <c r="F350" i="8"/>
  <c r="G349" i="8"/>
  <c r="F932" i="8"/>
  <c r="G931" i="8"/>
  <c r="F352" i="1"/>
  <c r="G351" i="1"/>
  <c r="F353" i="1"/>
  <c r="G352" i="1"/>
  <c r="F351" i="8"/>
  <c r="G350" i="8"/>
  <c r="G932" i="8"/>
  <c r="F933" i="8"/>
  <c r="F354" i="1"/>
  <c r="G353" i="1"/>
  <c r="F934" i="8"/>
  <c r="G933" i="8"/>
  <c r="G351" i="8"/>
  <c r="F352" i="8"/>
  <c r="G354" i="1"/>
  <c r="F355" i="1"/>
  <c r="F353" i="8"/>
  <c r="G352" i="8"/>
  <c r="F935" i="8"/>
  <c r="G934" i="8"/>
  <c r="G935" i="8"/>
  <c r="F936" i="8"/>
  <c r="F356" i="1"/>
  <c r="G355" i="1"/>
  <c r="F354" i="8"/>
  <c r="G353" i="8"/>
  <c r="F355" i="8"/>
  <c r="G354" i="8"/>
  <c r="F937" i="8"/>
  <c r="G936" i="8"/>
  <c r="F357" i="1"/>
  <c r="G356" i="1"/>
  <c r="F358" i="1"/>
  <c r="G357" i="1"/>
  <c r="G355" i="8"/>
  <c r="F356" i="8"/>
  <c r="G937" i="8"/>
  <c r="F938" i="8"/>
  <c r="F359" i="1"/>
  <c r="G358" i="1"/>
  <c r="F939" i="8"/>
  <c r="G938" i="8"/>
  <c r="G356" i="8"/>
  <c r="F357" i="8"/>
  <c r="F360" i="1"/>
  <c r="G359" i="1"/>
  <c r="G357" i="8"/>
  <c r="F358" i="8"/>
  <c r="G939" i="8"/>
  <c r="F940" i="8"/>
  <c r="G360" i="1"/>
  <c r="F361" i="1"/>
  <c r="G940" i="8"/>
  <c r="F941" i="8"/>
  <c r="G358" i="8"/>
  <c r="F359" i="8"/>
  <c r="F360" i="8"/>
  <c r="G359" i="8"/>
  <c r="G361" i="1"/>
  <c r="F362" i="1"/>
  <c r="G941" i="8"/>
  <c r="F942" i="8"/>
  <c r="F361" i="8"/>
  <c r="G360" i="8"/>
  <c r="F943" i="8"/>
  <c r="G942" i="8"/>
  <c r="G362" i="1"/>
  <c r="F363" i="1"/>
  <c r="F362" i="8"/>
  <c r="G361" i="8"/>
  <c r="G363" i="1"/>
  <c r="F364" i="1"/>
  <c r="G943" i="8"/>
  <c r="F944" i="8"/>
  <c r="G362" i="8"/>
  <c r="F363" i="8"/>
  <c r="F945" i="8"/>
  <c r="G944" i="8"/>
  <c r="G364" i="1"/>
  <c r="F365" i="1"/>
  <c r="G365" i="1"/>
  <c r="F366" i="1"/>
  <c r="G363" i="8"/>
  <c r="F364" i="8"/>
  <c r="F946" i="8"/>
  <c r="G945" i="8"/>
  <c r="G366" i="1"/>
  <c r="F367" i="1"/>
  <c r="F947" i="8"/>
  <c r="G946" i="8"/>
  <c r="G364" i="8"/>
  <c r="F365" i="8"/>
  <c r="F366" i="8"/>
  <c r="G365" i="8"/>
  <c r="F368" i="1"/>
  <c r="G367" i="1"/>
  <c r="F948" i="8"/>
  <c r="G947" i="8"/>
  <c r="G948" i="8"/>
  <c r="F949" i="8"/>
  <c r="G366" i="8"/>
  <c r="F367" i="8"/>
  <c r="F369" i="1"/>
  <c r="G368" i="1"/>
  <c r="F370" i="1"/>
  <c r="G369" i="1"/>
  <c r="G949" i="8"/>
  <c r="F950" i="8"/>
  <c r="G367" i="8"/>
  <c r="F368" i="8"/>
  <c r="G370" i="1"/>
  <c r="F371" i="1"/>
  <c r="F369" i="8"/>
  <c r="G368" i="8"/>
  <c r="G950" i="8"/>
  <c r="F951" i="8"/>
  <c r="F952" i="8"/>
  <c r="G951" i="8"/>
  <c r="F372" i="1"/>
  <c r="G371" i="1"/>
  <c r="F370" i="8"/>
  <c r="G369" i="8"/>
  <c r="G370" i="8"/>
  <c r="F371" i="8"/>
  <c r="F953" i="8"/>
  <c r="G952" i="8"/>
  <c r="G372" i="1"/>
  <c r="F373" i="1"/>
  <c r="G373" i="1"/>
  <c r="F374" i="1"/>
  <c r="G371" i="8"/>
  <c r="F372" i="8"/>
  <c r="G953" i="8"/>
  <c r="F954" i="8"/>
  <c r="G954" i="8"/>
  <c r="F955" i="8"/>
  <c r="G374" i="1"/>
  <c r="F375" i="1"/>
  <c r="G372" i="8"/>
  <c r="F373" i="8"/>
  <c r="G373" i="8"/>
  <c r="F374" i="8"/>
  <c r="F956" i="8"/>
  <c r="G955" i="8"/>
  <c r="F376" i="1"/>
  <c r="G375" i="1"/>
  <c r="F377" i="1"/>
  <c r="G376" i="1"/>
  <c r="G374" i="8"/>
  <c r="F375" i="8"/>
  <c r="F957" i="8"/>
  <c r="G956" i="8"/>
  <c r="F958" i="8"/>
  <c r="G957" i="8"/>
  <c r="F378" i="1"/>
  <c r="G377" i="1"/>
  <c r="G375" i="8"/>
  <c r="F376" i="8"/>
  <c r="F377" i="8"/>
  <c r="G376" i="8"/>
  <c r="F959" i="8"/>
  <c r="G958" i="8"/>
  <c r="G378" i="1"/>
  <c r="F379" i="1"/>
  <c r="G377" i="8"/>
  <c r="F378" i="8"/>
  <c r="F380" i="1"/>
  <c r="G379" i="1"/>
  <c r="F960" i="8"/>
  <c r="G959" i="8"/>
  <c r="F961" i="8"/>
  <c r="G960" i="8"/>
  <c r="F379" i="8"/>
  <c r="G378" i="8"/>
  <c r="G380" i="1"/>
  <c r="F381" i="1"/>
  <c r="G961" i="8"/>
  <c r="F962" i="8"/>
  <c r="F382" i="1"/>
  <c r="G381" i="1"/>
  <c r="G379" i="8"/>
  <c r="F380" i="8"/>
  <c r="F381" i="8"/>
  <c r="G380" i="8"/>
  <c r="G962" i="8"/>
  <c r="F963" i="8"/>
  <c r="G382" i="1"/>
  <c r="F383" i="1"/>
  <c r="G381" i="8"/>
  <c r="F382" i="8"/>
  <c r="F384" i="1"/>
  <c r="G383" i="1"/>
  <c r="G963" i="8"/>
  <c r="F964" i="8"/>
  <c r="F965" i="8"/>
  <c r="G964" i="8"/>
  <c r="F383" i="8"/>
  <c r="G382" i="8"/>
  <c r="G384" i="1"/>
  <c r="F385" i="1"/>
  <c r="G965" i="8"/>
  <c r="F966" i="8"/>
  <c r="F386" i="1"/>
  <c r="G385" i="1"/>
  <c r="F384" i="8"/>
  <c r="G383" i="8"/>
  <c r="G384" i="8"/>
  <c r="F385" i="8"/>
  <c r="G966" i="8"/>
  <c r="F967" i="8"/>
  <c r="F387" i="1"/>
  <c r="G386" i="1"/>
  <c r="F388" i="1"/>
  <c r="G387" i="1"/>
  <c r="F386" i="8"/>
  <c r="G385" i="8"/>
  <c r="F968" i="8"/>
  <c r="G967" i="8"/>
  <c r="F969" i="8"/>
  <c r="G968" i="8"/>
  <c r="G388" i="1"/>
  <c r="F389" i="1"/>
  <c r="F387" i="8"/>
  <c r="G386" i="8"/>
  <c r="G387" i="8"/>
  <c r="F388" i="8"/>
  <c r="F970" i="8"/>
  <c r="G969" i="8"/>
  <c r="F390" i="1"/>
  <c r="G389" i="1"/>
  <c r="G390" i="1"/>
  <c r="F391" i="1"/>
  <c r="F389" i="8"/>
  <c r="G388" i="8"/>
  <c r="G970" i="8"/>
  <c r="F971" i="8"/>
  <c r="G971" i="8"/>
  <c r="F972" i="8"/>
  <c r="F392" i="1"/>
  <c r="G391" i="1"/>
  <c r="G389" i="8"/>
  <c r="F390" i="8"/>
  <c r="F391" i="8"/>
  <c r="G390" i="8"/>
  <c r="F973" i="8"/>
  <c r="G972" i="8"/>
  <c r="F394" i="1"/>
  <c r="G392" i="1"/>
  <c r="F395" i="1"/>
  <c r="G394" i="1"/>
  <c r="G391" i="8"/>
  <c r="F393" i="8"/>
  <c r="F974" i="8"/>
  <c r="G973" i="8"/>
  <c r="G974" i="8"/>
  <c r="F975" i="8"/>
  <c r="G395" i="1"/>
  <c r="F396" i="1"/>
  <c r="F394" i="8"/>
  <c r="G393" i="8"/>
  <c r="F395" i="8"/>
  <c r="G394" i="8"/>
  <c r="F976" i="8"/>
  <c r="G975" i="8"/>
  <c r="F397" i="1"/>
  <c r="G396" i="1"/>
  <c r="F398" i="1"/>
  <c r="G397" i="1"/>
  <c r="F396" i="8"/>
  <c r="G395" i="8"/>
  <c r="F977" i="8"/>
  <c r="G976" i="8"/>
  <c r="F978" i="8"/>
  <c r="G977" i="8"/>
  <c r="F399" i="1"/>
  <c r="G398" i="1"/>
  <c r="G396" i="8"/>
  <c r="F397" i="8"/>
  <c r="F979" i="8"/>
  <c r="G978" i="8"/>
  <c r="F398" i="8"/>
  <c r="G397" i="8"/>
  <c r="F400" i="1"/>
  <c r="G399" i="1"/>
  <c r="F401" i="1"/>
  <c r="G400" i="1"/>
  <c r="G979" i="8"/>
  <c r="F980" i="8"/>
  <c r="G398" i="8"/>
  <c r="F399" i="8"/>
  <c r="G401" i="1"/>
  <c r="F402" i="1"/>
  <c r="G399" i="8"/>
  <c r="F400" i="8"/>
  <c r="G980" i="8"/>
  <c r="F981" i="8"/>
  <c r="F982" i="8"/>
  <c r="G981" i="8"/>
  <c r="F403" i="1"/>
  <c r="G402" i="1"/>
  <c r="G400" i="8"/>
  <c r="F401" i="8"/>
  <c r="F983" i="8"/>
  <c r="G982" i="8"/>
  <c r="G401" i="8"/>
  <c r="F402" i="8"/>
  <c r="G403" i="1"/>
  <c r="F404" i="1"/>
  <c r="F984" i="8"/>
  <c r="G983" i="8"/>
  <c r="F405" i="1"/>
  <c r="G404" i="1"/>
  <c r="F403" i="8"/>
  <c r="G402" i="8"/>
  <c r="G403" i="8"/>
  <c r="F404" i="8"/>
  <c r="G984" i="8"/>
  <c r="F985" i="8"/>
  <c r="G405" i="1"/>
  <c r="F406" i="1"/>
  <c r="G406" i="1"/>
  <c r="F407" i="1"/>
  <c r="F405" i="8"/>
  <c r="G404" i="8"/>
  <c r="G985" i="8"/>
  <c r="F986" i="8"/>
  <c r="G986" i="8"/>
  <c r="F987" i="8"/>
  <c r="G407" i="1"/>
  <c r="F408" i="1"/>
  <c r="G405" i="8"/>
  <c r="F406" i="8"/>
  <c r="G406" i="8"/>
  <c r="F407" i="8"/>
  <c r="F988" i="8"/>
  <c r="G987" i="8"/>
  <c r="F409" i="1"/>
  <c r="G408" i="1"/>
  <c r="F411" i="1"/>
  <c r="G409" i="1"/>
  <c r="G407" i="8"/>
  <c r="F408" i="8"/>
  <c r="F989" i="8"/>
  <c r="G988" i="8"/>
  <c r="F991" i="8"/>
  <c r="G989" i="8"/>
  <c r="G411" i="1"/>
  <c r="F412" i="1"/>
  <c r="F74" i="2"/>
  <c r="F140" i="3"/>
  <c r="H140" i="3"/>
  <c r="G408" i="8"/>
  <c r="F409" i="8"/>
  <c r="E75" i="12"/>
  <c r="F74" i="14"/>
  <c r="F75" i="13"/>
  <c r="H74" i="2"/>
  <c r="G74" i="2"/>
  <c r="G140" i="3"/>
  <c r="F992" i="8"/>
  <c r="G991" i="8"/>
  <c r="G409" i="8"/>
  <c r="F410" i="8"/>
  <c r="F413" i="1"/>
  <c r="G412" i="1"/>
  <c r="F142" i="3"/>
  <c r="H142" i="3"/>
  <c r="F75" i="2"/>
  <c r="E76" i="12"/>
  <c r="F75" i="14"/>
  <c r="F76" i="13"/>
  <c r="H75" i="2"/>
  <c r="F411" i="8"/>
  <c r="G410" i="8"/>
  <c r="G413" i="1"/>
  <c r="F414" i="1"/>
  <c r="F144" i="3"/>
  <c r="H144" i="3"/>
  <c r="F76" i="2"/>
  <c r="F993" i="8"/>
  <c r="G992" i="8"/>
  <c r="G75" i="13"/>
  <c r="G74" i="14"/>
  <c r="F75" i="12"/>
  <c r="G142" i="3"/>
  <c r="G75" i="2"/>
  <c r="G75" i="12"/>
  <c r="H75" i="13"/>
  <c r="H74" i="14"/>
  <c r="G75" i="14"/>
  <c r="G76" i="13"/>
  <c r="F76" i="12"/>
  <c r="H76" i="2"/>
  <c r="E77" i="12"/>
  <c r="F77" i="13"/>
  <c r="F76" i="14"/>
  <c r="F412" i="8"/>
  <c r="G411" i="8"/>
  <c r="G993" i="8"/>
  <c r="F994" i="8"/>
  <c r="G144" i="3"/>
  <c r="G76" i="2"/>
  <c r="G414" i="1"/>
  <c r="F415" i="1"/>
  <c r="F77" i="2"/>
  <c r="F146" i="3"/>
  <c r="H146" i="3"/>
  <c r="H75" i="14"/>
  <c r="H76" i="13"/>
  <c r="G76" i="12"/>
  <c r="H77" i="2"/>
  <c r="F78" i="13"/>
  <c r="F77" i="14"/>
  <c r="E78" i="12"/>
  <c r="G77" i="13"/>
  <c r="G76" i="14"/>
  <c r="F77" i="12"/>
  <c r="G77" i="2"/>
  <c r="G146" i="3"/>
  <c r="F416" i="1"/>
  <c r="G415" i="1"/>
  <c r="F148" i="3"/>
  <c r="H148" i="3"/>
  <c r="F78" i="2"/>
  <c r="G994" i="8"/>
  <c r="F995" i="8"/>
  <c r="F413" i="8"/>
  <c r="G412" i="8"/>
  <c r="G77" i="12"/>
  <c r="H76" i="14"/>
  <c r="H77" i="13"/>
  <c r="G413" i="8"/>
  <c r="F414" i="8"/>
  <c r="H78" i="2"/>
  <c r="F79" i="13"/>
  <c r="F78" i="14"/>
  <c r="E79" i="12"/>
  <c r="G78" i="12"/>
  <c r="H77" i="14"/>
  <c r="H78" i="13"/>
  <c r="G416" i="1"/>
  <c r="F417" i="1"/>
  <c r="F79" i="2"/>
  <c r="F150" i="3"/>
  <c r="H150" i="3"/>
  <c r="G77" i="14"/>
  <c r="G78" i="13"/>
  <c r="F78" i="12"/>
  <c r="G995" i="8"/>
  <c r="F996" i="8"/>
  <c r="G78" i="2"/>
  <c r="G148" i="3"/>
  <c r="F997" i="8"/>
  <c r="G996" i="8"/>
  <c r="G79" i="2"/>
  <c r="G150" i="3"/>
  <c r="G414" i="8"/>
  <c r="F415" i="8"/>
  <c r="F79" i="12"/>
  <c r="G78" i="14"/>
  <c r="G79" i="13"/>
  <c r="G417" i="1"/>
  <c r="F418" i="1"/>
  <c r="F152" i="3"/>
  <c r="H152" i="3"/>
  <c r="F80" i="2"/>
  <c r="H79" i="13"/>
  <c r="H78" i="14"/>
  <c r="G79" i="12"/>
  <c r="H79" i="2"/>
  <c r="F80" i="13"/>
  <c r="F79" i="14"/>
  <c r="E80" i="12"/>
  <c r="F80" i="14"/>
  <c r="F81" i="13"/>
  <c r="E81" i="12"/>
  <c r="H80" i="2"/>
  <c r="F998" i="8"/>
  <c r="G997" i="8"/>
  <c r="G152" i="3"/>
  <c r="G80" i="2"/>
  <c r="G415" i="8"/>
  <c r="F416" i="8"/>
  <c r="H79" i="14"/>
  <c r="H80" i="13"/>
  <c r="G80" i="12"/>
  <c r="G418" i="1"/>
  <c r="F419" i="1"/>
  <c r="F154" i="3"/>
  <c r="H154" i="3"/>
  <c r="F81" i="2"/>
  <c r="F80" i="12"/>
  <c r="G80" i="13"/>
  <c r="G79" i="14"/>
  <c r="E82" i="12"/>
  <c r="F81" i="14"/>
  <c r="F82" i="13"/>
  <c r="H81" i="2"/>
  <c r="G998" i="8"/>
  <c r="F999" i="8"/>
  <c r="G81" i="2"/>
  <c r="G154" i="3"/>
  <c r="F417" i="8"/>
  <c r="G416" i="8"/>
  <c r="F420" i="1"/>
  <c r="G419" i="1"/>
  <c r="F82" i="2"/>
  <c r="F156" i="3"/>
  <c r="H156" i="3"/>
  <c r="F81" i="12"/>
  <c r="G80" i="14"/>
  <c r="G81" i="13"/>
  <c r="H81" i="13"/>
  <c r="H80" i="14"/>
  <c r="G81" i="12"/>
  <c r="F1000" i="8"/>
  <c r="G999" i="8"/>
  <c r="F82" i="12"/>
  <c r="G81" i="14"/>
  <c r="G82" i="13"/>
  <c r="E83" i="12"/>
  <c r="F82" i="14"/>
  <c r="F83" i="13"/>
  <c r="H82" i="2"/>
  <c r="F418" i="8"/>
  <c r="G417" i="8"/>
  <c r="F422" i="1"/>
  <c r="G420" i="1"/>
  <c r="F158" i="3"/>
  <c r="H158" i="3"/>
  <c r="F83" i="2"/>
  <c r="G82" i="2"/>
  <c r="G156" i="3"/>
  <c r="H81" i="14"/>
  <c r="H82" i="13"/>
  <c r="G82" i="12"/>
  <c r="G158" i="3"/>
  <c r="G83" i="2"/>
  <c r="G83" i="12"/>
  <c r="H82" i="14"/>
  <c r="H83" i="13"/>
  <c r="G1000" i="8"/>
  <c r="F1001" i="8"/>
  <c r="F419" i="8"/>
  <c r="G418" i="8"/>
  <c r="H83" i="2"/>
  <c r="F84" i="13"/>
  <c r="F83" i="14"/>
  <c r="E84" i="12"/>
  <c r="F83" i="12"/>
  <c r="G83" i="13"/>
  <c r="G82" i="14"/>
  <c r="G422" i="1"/>
  <c r="F423" i="1"/>
  <c r="F84" i="2"/>
  <c r="F160" i="3"/>
  <c r="H160" i="3"/>
  <c r="G84" i="2"/>
  <c r="G160" i="3"/>
  <c r="G83" i="14"/>
  <c r="G84" i="13"/>
  <c r="F84" i="12"/>
  <c r="F84" i="14"/>
  <c r="F85" i="13"/>
  <c r="E85" i="12"/>
  <c r="H84" i="2"/>
  <c r="F1002" i="8"/>
  <c r="G1001" i="8"/>
  <c r="G423" i="1"/>
  <c r="F424" i="1"/>
  <c r="F162" i="3"/>
  <c r="H162" i="3"/>
  <c r="F85" i="2"/>
  <c r="H83" i="14"/>
  <c r="H84" i="13"/>
  <c r="G84" i="12"/>
  <c r="G419" i="8"/>
  <c r="F420" i="8"/>
  <c r="H85" i="13"/>
  <c r="H84" i="14"/>
  <c r="G85" i="12"/>
  <c r="G1002" i="8"/>
  <c r="F1003" i="8"/>
  <c r="G424" i="1"/>
  <c r="F425" i="1"/>
  <c r="F164" i="3"/>
  <c r="H164" i="3"/>
  <c r="F86" i="2"/>
  <c r="G84" i="14"/>
  <c r="G85" i="13"/>
  <c r="F85" i="12"/>
  <c r="F85" i="14"/>
  <c r="H85" i="2"/>
  <c r="E86" i="12"/>
  <c r="F86" i="13"/>
  <c r="F421" i="8"/>
  <c r="G420" i="8"/>
  <c r="G85" i="2"/>
  <c r="G162" i="3"/>
  <c r="G421" i="8"/>
  <c r="F422" i="8"/>
  <c r="F87" i="13"/>
  <c r="E87" i="12"/>
  <c r="H86" i="2"/>
  <c r="F86" i="14"/>
  <c r="F1004" i="8"/>
  <c r="G1003" i="8"/>
  <c r="H85" i="14"/>
  <c r="H86" i="13"/>
  <c r="G86" i="12"/>
  <c r="G86" i="2"/>
  <c r="G164" i="3"/>
  <c r="G85" i="14"/>
  <c r="G86" i="13"/>
  <c r="F86" i="12"/>
  <c r="F426" i="1"/>
  <c r="G425" i="1"/>
  <c r="F87" i="2"/>
  <c r="F166" i="3"/>
  <c r="H166" i="3"/>
  <c r="G87" i="12"/>
  <c r="H86" i="14"/>
  <c r="H87" i="13"/>
  <c r="G87" i="2"/>
  <c r="G166" i="3"/>
  <c r="F423" i="8"/>
  <c r="G422" i="8"/>
  <c r="G426" i="1"/>
  <c r="F427" i="1"/>
  <c r="F88" i="2"/>
  <c r="F168" i="3"/>
  <c r="H168" i="3"/>
  <c r="H87" i="2"/>
  <c r="F87" i="14"/>
  <c r="E88" i="12"/>
  <c r="F88" i="13"/>
  <c r="G1004" i="8"/>
  <c r="F1005" i="8"/>
  <c r="F87" i="12"/>
  <c r="G86" i="14"/>
  <c r="G87" i="13"/>
  <c r="G1005" i="8"/>
  <c r="F1006" i="8"/>
  <c r="F428" i="1"/>
  <c r="G427" i="1"/>
  <c r="F170" i="3"/>
  <c r="H170" i="3"/>
  <c r="F89" i="2"/>
  <c r="E89" i="12"/>
  <c r="F89" i="13"/>
  <c r="H88" i="2"/>
  <c r="F88" i="14"/>
  <c r="G423" i="8"/>
  <c r="F424" i="8"/>
  <c r="G88" i="12"/>
  <c r="H88" i="13"/>
  <c r="H87" i="14"/>
  <c r="G168" i="3"/>
  <c r="G88" i="2"/>
  <c r="G88" i="13"/>
  <c r="G87" i="14"/>
  <c r="F88" i="12"/>
  <c r="F89" i="14"/>
  <c r="H89" i="2"/>
  <c r="E90" i="12"/>
  <c r="F90" i="13"/>
  <c r="G1006" i="8"/>
  <c r="F1007" i="8"/>
  <c r="G428" i="1"/>
  <c r="F429" i="1"/>
  <c r="F90" i="2"/>
  <c r="F172" i="3"/>
  <c r="H172" i="3"/>
  <c r="F89" i="12"/>
  <c r="G88" i="14"/>
  <c r="G89" i="13"/>
  <c r="G89" i="12"/>
  <c r="H89" i="13"/>
  <c r="H88" i="14"/>
  <c r="F426" i="8"/>
  <c r="G424" i="8"/>
  <c r="G170" i="3"/>
  <c r="G89" i="2"/>
  <c r="F91" i="13"/>
  <c r="E91" i="12"/>
  <c r="H90" i="2"/>
  <c r="F90" i="14"/>
  <c r="G1007" i="8"/>
  <c r="F1008" i="8"/>
  <c r="G90" i="12"/>
  <c r="H90" i="13"/>
  <c r="H89" i="14"/>
  <c r="G90" i="2"/>
  <c r="G172" i="3"/>
  <c r="G426" i="8"/>
  <c r="F427" i="8"/>
  <c r="G89" i="14"/>
  <c r="G90" i="13"/>
  <c r="F90" i="12"/>
  <c r="G429" i="1"/>
  <c r="F430" i="1"/>
  <c r="F174" i="3"/>
  <c r="H174" i="3"/>
  <c r="F91" i="2"/>
  <c r="G427" i="8"/>
  <c r="F428" i="8"/>
  <c r="G430" i="1"/>
  <c r="F431" i="1"/>
  <c r="F176" i="3"/>
  <c r="H176" i="3"/>
  <c r="F92" i="2"/>
  <c r="G90" i="14"/>
  <c r="G91" i="13"/>
  <c r="F91" i="12"/>
  <c r="F1009" i="8"/>
  <c r="G1008" i="8"/>
  <c r="H91" i="13"/>
  <c r="H90" i="14"/>
  <c r="G91" i="12"/>
  <c r="G174" i="3"/>
  <c r="G91" i="2"/>
  <c r="F92" i="13"/>
  <c r="E92" i="12"/>
  <c r="H91" i="2"/>
  <c r="F91" i="14"/>
  <c r="H92" i="2"/>
  <c r="E93" i="12"/>
  <c r="F93" i="13"/>
  <c r="F92" i="14"/>
  <c r="F429" i="8"/>
  <c r="G428" i="8"/>
  <c r="G176" i="3"/>
  <c r="G92" i="2"/>
  <c r="F1010" i="8"/>
  <c r="G1009" i="8"/>
  <c r="H92" i="13"/>
  <c r="H91" i="14"/>
  <c r="G92" i="12"/>
  <c r="G91" i="14"/>
  <c r="G92" i="13"/>
  <c r="F92" i="12"/>
  <c r="G431" i="1"/>
  <c r="F432" i="1"/>
  <c r="F178" i="3"/>
  <c r="H178" i="3"/>
  <c r="F93" i="2"/>
  <c r="F93" i="12"/>
  <c r="G92" i="14"/>
  <c r="G93" i="13"/>
  <c r="G93" i="2"/>
  <c r="G178" i="3"/>
  <c r="F1011" i="8"/>
  <c r="G1010" i="8"/>
  <c r="G429" i="8"/>
  <c r="F430" i="8"/>
  <c r="H92" i="14"/>
  <c r="H93" i="13"/>
  <c r="G93" i="12"/>
  <c r="G432" i="1"/>
  <c r="F433" i="1"/>
  <c r="F180" i="3"/>
  <c r="H180" i="3"/>
  <c r="F94" i="2"/>
  <c r="E94" i="12"/>
  <c r="F93" i="14"/>
  <c r="F94" i="13"/>
  <c r="H93" i="2"/>
  <c r="F95" i="13"/>
  <c r="E95" i="12"/>
  <c r="H94" i="2"/>
  <c r="F94" i="14"/>
  <c r="G94" i="2"/>
  <c r="G180" i="3"/>
  <c r="G430" i="8"/>
  <c r="F431" i="8"/>
  <c r="G433" i="1"/>
  <c r="F434" i="1"/>
  <c r="F182" i="3"/>
  <c r="O94" i="13"/>
  <c r="F95" i="2"/>
  <c r="G1011" i="8"/>
  <c r="F1012" i="8"/>
  <c r="G94" i="12"/>
  <c r="H93" i="14"/>
  <c r="H94" i="13"/>
  <c r="F94" i="12"/>
  <c r="G94" i="13"/>
  <c r="G93" i="14"/>
  <c r="P94" i="13"/>
  <c r="G95" i="13"/>
  <c r="G94" i="14"/>
  <c r="F95" i="12"/>
  <c r="Q95" i="13"/>
  <c r="N95" i="13"/>
  <c r="P95" i="13"/>
  <c r="O95" i="13"/>
  <c r="F1013" i="8"/>
  <c r="G1012" i="8"/>
  <c r="G434" i="1"/>
  <c r="F435" i="1"/>
  <c r="F184" i="3"/>
  <c r="H184" i="3"/>
  <c r="F96" i="2"/>
  <c r="H182" i="3"/>
  <c r="O12" i="13"/>
  <c r="Q13" i="13"/>
  <c r="N11" i="13"/>
  <c r="P11" i="13"/>
  <c r="Q12" i="13"/>
  <c r="O13" i="13"/>
  <c r="O11" i="13"/>
  <c r="P13" i="13"/>
  <c r="N12" i="13"/>
  <c r="N13" i="13"/>
  <c r="Q11" i="13"/>
  <c r="P12" i="13"/>
  <c r="Q14" i="13"/>
  <c r="O14" i="13"/>
  <c r="P14" i="13"/>
  <c r="N14" i="13"/>
  <c r="P15" i="13"/>
  <c r="O15" i="13"/>
  <c r="N15" i="13"/>
  <c r="Q15" i="13"/>
  <c r="Q19" i="13"/>
  <c r="O19" i="13"/>
  <c r="N19" i="13"/>
  <c r="P19" i="13"/>
  <c r="O23" i="13"/>
  <c r="N23" i="13"/>
  <c r="Q23" i="13"/>
  <c r="P23" i="13"/>
  <c r="O24" i="13"/>
  <c r="P24" i="13"/>
  <c r="Q24" i="13"/>
  <c r="N24" i="13"/>
  <c r="Q25" i="13"/>
  <c r="O25" i="13"/>
  <c r="N25" i="13"/>
  <c r="P25" i="13"/>
  <c r="O27" i="13"/>
  <c r="P27" i="13"/>
  <c r="Q27" i="13"/>
  <c r="N27" i="13"/>
  <c r="Q28" i="13"/>
  <c r="P28" i="13"/>
  <c r="N28" i="13"/>
  <c r="O28" i="13"/>
  <c r="Q29" i="13"/>
  <c r="N29" i="13"/>
  <c r="O29" i="13"/>
  <c r="P29" i="13"/>
  <c r="P30" i="13"/>
  <c r="O30" i="13"/>
  <c r="Q30" i="13"/>
  <c r="N30" i="13"/>
  <c r="N32" i="13"/>
  <c r="Q32" i="13"/>
  <c r="O32" i="13"/>
  <c r="P32" i="13"/>
  <c r="O33" i="13"/>
  <c r="P33" i="13"/>
  <c r="Q33" i="13"/>
  <c r="N33" i="13"/>
  <c r="Q34" i="13"/>
  <c r="O34" i="13"/>
  <c r="P34" i="13"/>
  <c r="N34" i="13"/>
  <c r="O39" i="13"/>
  <c r="N39" i="13"/>
  <c r="Q39" i="13"/>
  <c r="P39" i="13"/>
  <c r="N40" i="13"/>
  <c r="O40" i="13"/>
  <c r="Q40" i="13"/>
  <c r="P40" i="13"/>
  <c r="P41" i="13"/>
  <c r="Q41" i="13"/>
  <c r="O41" i="13"/>
  <c r="N41" i="13"/>
  <c r="O42" i="13"/>
  <c r="N42" i="13"/>
  <c r="Q42" i="13"/>
  <c r="P42" i="13"/>
  <c r="N43" i="13"/>
  <c r="O43" i="13"/>
  <c r="P43" i="13"/>
  <c r="Q43" i="13"/>
  <c r="N44" i="13"/>
  <c r="O44" i="13"/>
  <c r="Q44" i="13"/>
  <c r="P44" i="13"/>
  <c r="Q46" i="13"/>
  <c r="P46" i="13"/>
  <c r="N46" i="13"/>
  <c r="O46" i="13"/>
  <c r="Q47" i="13"/>
  <c r="P47" i="13"/>
  <c r="O47" i="13"/>
  <c r="N47" i="13"/>
  <c r="O48" i="13"/>
  <c r="N48" i="13"/>
  <c r="Q48" i="13"/>
  <c r="P48" i="13"/>
  <c r="O49" i="13"/>
  <c r="Q49" i="13"/>
  <c r="P49" i="13"/>
  <c r="N49" i="13"/>
  <c r="Q50" i="13"/>
  <c r="O50" i="13"/>
  <c r="N50" i="13"/>
  <c r="P50" i="13"/>
  <c r="N51" i="13"/>
  <c r="Q51" i="13"/>
  <c r="O51" i="13"/>
  <c r="P51" i="13"/>
  <c r="P52" i="13"/>
  <c r="O52" i="13"/>
  <c r="N52" i="13"/>
  <c r="Q52" i="13"/>
  <c r="P55" i="13"/>
  <c r="N55" i="13"/>
  <c r="O55" i="13"/>
  <c r="Q55" i="13"/>
  <c r="O56" i="13"/>
  <c r="N56" i="13"/>
  <c r="Q56" i="13"/>
  <c r="P56" i="13"/>
  <c r="N57" i="13"/>
  <c r="P57" i="13"/>
  <c r="O57" i="13"/>
  <c r="Q57" i="13"/>
  <c r="P58" i="13"/>
  <c r="N58" i="13"/>
  <c r="O58" i="13"/>
  <c r="Q58" i="13"/>
  <c r="P59" i="13"/>
  <c r="O59" i="13"/>
  <c r="Q59" i="13"/>
  <c r="N59" i="13"/>
  <c r="N60" i="13"/>
  <c r="P60" i="13"/>
  <c r="O60" i="13"/>
  <c r="Q60" i="13"/>
  <c r="Q63" i="13"/>
  <c r="O63" i="13"/>
  <c r="N63" i="13"/>
  <c r="P63" i="13"/>
  <c r="O64" i="13"/>
  <c r="Q64" i="13"/>
  <c r="N64" i="13"/>
  <c r="P64" i="13"/>
  <c r="O65" i="13"/>
  <c r="P65" i="13"/>
  <c r="Q65" i="13"/>
  <c r="N65" i="13"/>
  <c r="Q66" i="13"/>
  <c r="P66" i="13"/>
  <c r="N66" i="13"/>
  <c r="O66" i="13"/>
  <c r="N67" i="13"/>
  <c r="Q67" i="13"/>
  <c r="O67" i="13"/>
  <c r="P67" i="13"/>
  <c r="Q68" i="13"/>
  <c r="P68" i="13"/>
  <c r="N68" i="13"/>
  <c r="O68" i="13"/>
  <c r="O69" i="13"/>
  <c r="N69" i="13"/>
  <c r="P69" i="13"/>
  <c r="Q69" i="13"/>
  <c r="N70" i="13"/>
  <c r="O70" i="13"/>
  <c r="P70" i="13"/>
  <c r="Q70" i="13"/>
  <c r="Q71" i="13"/>
  <c r="N71" i="13"/>
  <c r="O71" i="13"/>
  <c r="P71" i="13"/>
  <c r="O72" i="13"/>
  <c r="P72" i="13"/>
  <c r="N72" i="13"/>
  <c r="Q72" i="13"/>
  <c r="Q73" i="13"/>
  <c r="O73" i="13"/>
  <c r="N73" i="13"/>
  <c r="P73" i="13"/>
  <c r="N74" i="13"/>
  <c r="Q74" i="13"/>
  <c r="P74" i="13"/>
  <c r="O74" i="13"/>
  <c r="P85" i="13"/>
  <c r="O85" i="13"/>
  <c r="N85" i="13"/>
  <c r="Q85" i="13"/>
  <c r="N86" i="13"/>
  <c r="O86" i="13"/>
  <c r="P86" i="13"/>
  <c r="Q86" i="13"/>
  <c r="O87" i="13"/>
  <c r="Q87" i="13"/>
  <c r="N87" i="13"/>
  <c r="P87" i="13"/>
  <c r="P88" i="13"/>
  <c r="Q88" i="13"/>
  <c r="N88" i="13"/>
  <c r="O88" i="13"/>
  <c r="Q89" i="13"/>
  <c r="O89" i="13"/>
  <c r="N89" i="13"/>
  <c r="P89" i="13"/>
  <c r="P90" i="13"/>
  <c r="N90" i="13"/>
  <c r="Q90" i="13"/>
  <c r="O90" i="13"/>
  <c r="N91" i="13"/>
  <c r="P91" i="13"/>
  <c r="O91" i="13"/>
  <c r="Q91" i="13"/>
  <c r="Q92" i="13"/>
  <c r="N92" i="13"/>
  <c r="P92" i="13"/>
  <c r="O92" i="13"/>
  <c r="Q93" i="13"/>
  <c r="P93" i="13"/>
  <c r="O93" i="13"/>
  <c r="N93" i="13"/>
  <c r="G95" i="12"/>
  <c r="H94" i="14"/>
  <c r="H95" i="13"/>
  <c r="G95" i="2"/>
  <c r="G182" i="3"/>
  <c r="F96" i="13"/>
  <c r="E96" i="12"/>
  <c r="H95" i="2"/>
  <c r="F95" i="14"/>
  <c r="F432" i="8"/>
  <c r="G431" i="8"/>
  <c r="Q94" i="13"/>
  <c r="N94" i="13"/>
  <c r="G96" i="12"/>
  <c r="H95" i="14"/>
  <c r="H96" i="13"/>
  <c r="G96" i="2"/>
  <c r="G184" i="3"/>
  <c r="F96" i="12"/>
  <c r="G96" i="13"/>
  <c r="G95" i="14"/>
  <c r="F436" i="1"/>
  <c r="G435" i="1"/>
  <c r="F186" i="3"/>
  <c r="H186" i="3"/>
  <c r="F97" i="2"/>
  <c r="H96" i="2"/>
  <c r="E97" i="12"/>
  <c r="F97" i="13"/>
  <c r="F96" i="14"/>
  <c r="G432" i="8"/>
  <c r="F433" i="8"/>
  <c r="O96" i="13"/>
  <c r="Q96" i="13"/>
  <c r="P96" i="13"/>
  <c r="N96" i="13"/>
  <c r="F1014" i="8"/>
  <c r="G1013" i="8"/>
  <c r="F1015" i="8"/>
  <c r="G1014" i="8"/>
  <c r="F97" i="14"/>
  <c r="H97" i="2"/>
  <c r="E98" i="12"/>
  <c r="F98" i="13"/>
  <c r="H97" i="13"/>
  <c r="H96" i="14"/>
  <c r="G97" i="12"/>
  <c r="G436" i="1"/>
  <c r="F437" i="1"/>
  <c r="F188" i="3"/>
  <c r="H188" i="3"/>
  <c r="F98" i="2"/>
  <c r="G433" i="8"/>
  <c r="F434" i="8"/>
  <c r="G97" i="2"/>
  <c r="G186" i="3"/>
  <c r="G96" i="14"/>
  <c r="G97" i="13"/>
  <c r="F97" i="12"/>
  <c r="G98" i="13"/>
  <c r="G97" i="14"/>
  <c r="F98" i="12"/>
  <c r="F99" i="13"/>
  <c r="E99" i="12"/>
  <c r="H98" i="2"/>
  <c r="F98" i="14"/>
  <c r="F1016" i="8"/>
  <c r="G1015" i="8"/>
  <c r="G98" i="2"/>
  <c r="G188" i="3"/>
  <c r="G434" i="8"/>
  <c r="F435" i="8"/>
  <c r="G437" i="1"/>
  <c r="F438" i="1"/>
  <c r="F99" i="2"/>
  <c r="F190" i="3"/>
  <c r="H190" i="3"/>
  <c r="G98" i="12"/>
  <c r="H98" i="13"/>
  <c r="H97" i="14"/>
  <c r="F436" i="8"/>
  <c r="G435" i="8"/>
  <c r="G99" i="2"/>
  <c r="G190" i="3"/>
  <c r="G98" i="14"/>
  <c r="G99" i="13"/>
  <c r="F99" i="12"/>
  <c r="G99" i="12"/>
  <c r="H98" i="14"/>
  <c r="H99" i="13"/>
  <c r="G438" i="1"/>
  <c r="F439" i="1"/>
  <c r="F100" i="2"/>
  <c r="F192" i="3"/>
  <c r="H192" i="3"/>
  <c r="E100" i="12"/>
  <c r="F99" i="14"/>
  <c r="F100" i="13"/>
  <c r="H99" i="2"/>
  <c r="G1016" i="8"/>
  <c r="F1017" i="8"/>
  <c r="F100" i="12"/>
  <c r="G100" i="13"/>
  <c r="G99" i="14"/>
  <c r="H100" i="2"/>
  <c r="E101" i="12"/>
  <c r="F101" i="13"/>
  <c r="F100" i="14"/>
  <c r="G436" i="8"/>
  <c r="F437" i="8"/>
  <c r="G100" i="12"/>
  <c r="H100" i="13"/>
  <c r="H99" i="14"/>
  <c r="G100" i="2"/>
  <c r="G192" i="3"/>
  <c r="G1017" i="8"/>
  <c r="F1018" i="8"/>
  <c r="F440" i="1"/>
  <c r="G439" i="1"/>
  <c r="F101" i="2"/>
  <c r="F194" i="3"/>
  <c r="H194" i="3"/>
  <c r="F441" i="1"/>
  <c r="G440" i="1"/>
  <c r="F102" i="2"/>
  <c r="F196" i="3"/>
  <c r="H196" i="3"/>
  <c r="H101" i="2"/>
  <c r="F102" i="13"/>
  <c r="F101" i="14"/>
  <c r="E102" i="12"/>
  <c r="F101" i="12"/>
  <c r="G101" i="13"/>
  <c r="G100" i="14"/>
  <c r="F438" i="8"/>
  <c r="G437" i="8"/>
  <c r="G194" i="3"/>
  <c r="G101" i="2"/>
  <c r="F1019" i="8"/>
  <c r="G1018" i="8"/>
  <c r="H101" i="13"/>
  <c r="H100" i="14"/>
  <c r="G101" i="12"/>
  <c r="G102" i="2"/>
  <c r="G196" i="3"/>
  <c r="H101" i="14"/>
  <c r="H102" i="13"/>
  <c r="G102" i="12"/>
  <c r="F103" i="13"/>
  <c r="E103" i="12"/>
  <c r="H102" i="2"/>
  <c r="F102" i="14"/>
  <c r="F442" i="1"/>
  <c r="G441" i="1"/>
  <c r="F198" i="3"/>
  <c r="H198" i="3"/>
  <c r="F103" i="2"/>
  <c r="F102" i="12"/>
  <c r="G101" i="14"/>
  <c r="G102" i="13"/>
  <c r="F1020" i="8"/>
  <c r="G1019" i="8"/>
  <c r="F439" i="8"/>
  <c r="G438" i="8"/>
  <c r="G1020" i="8"/>
  <c r="F1021" i="8"/>
  <c r="H103" i="2"/>
  <c r="F104" i="13"/>
  <c r="F103" i="14"/>
  <c r="E104" i="12"/>
  <c r="G103" i="13"/>
  <c r="G102" i="14"/>
  <c r="F103" i="12"/>
  <c r="F443" i="1"/>
  <c r="G442" i="1"/>
  <c r="F104" i="2"/>
  <c r="F200" i="3"/>
  <c r="H200" i="3"/>
  <c r="G439" i="8"/>
  <c r="F440" i="8"/>
  <c r="G198" i="3"/>
  <c r="G103" i="2"/>
  <c r="G103" i="12"/>
  <c r="H102" i="14"/>
  <c r="H103" i="13"/>
  <c r="G443" i="1"/>
  <c r="F444" i="1"/>
  <c r="F202" i="3"/>
  <c r="H202" i="3"/>
  <c r="F105" i="2"/>
  <c r="F1022" i="8"/>
  <c r="G1021" i="8"/>
  <c r="F104" i="12"/>
  <c r="G104" i="13"/>
  <c r="G103" i="14"/>
  <c r="G440" i="8"/>
  <c r="F441" i="8"/>
  <c r="G104" i="2"/>
  <c r="G200" i="3"/>
  <c r="H103" i="14"/>
  <c r="H104" i="13"/>
  <c r="G104" i="12"/>
  <c r="H104" i="2"/>
  <c r="E105" i="12"/>
  <c r="F104" i="14"/>
  <c r="F105" i="13"/>
  <c r="G105" i="13"/>
  <c r="G104" i="14"/>
  <c r="F105" i="12"/>
  <c r="G105" i="12"/>
  <c r="H104" i="14"/>
  <c r="H105" i="13"/>
  <c r="G1022" i="8"/>
  <c r="F1023" i="8"/>
  <c r="G202" i="3"/>
  <c r="G105" i="2"/>
  <c r="G444" i="1"/>
  <c r="F445" i="1"/>
  <c r="F204" i="3"/>
  <c r="H204" i="3"/>
  <c r="F106" i="2"/>
  <c r="G441" i="8"/>
  <c r="F442" i="8"/>
  <c r="F105" i="14"/>
  <c r="H105" i="2"/>
  <c r="E106" i="12"/>
  <c r="F106" i="13"/>
  <c r="G105" i="14"/>
  <c r="G106" i="13"/>
  <c r="F106" i="12"/>
  <c r="G106" i="12"/>
  <c r="H106" i="13"/>
  <c r="H105" i="14"/>
  <c r="F107" i="13"/>
  <c r="E107" i="12"/>
  <c r="H106" i="2"/>
  <c r="F106" i="14"/>
  <c r="G204" i="3"/>
  <c r="G106" i="2"/>
  <c r="F443" i="8"/>
  <c r="G442" i="8"/>
  <c r="F446" i="1"/>
  <c r="G445" i="1"/>
  <c r="F206" i="3"/>
  <c r="H206" i="3"/>
  <c r="F107" i="2"/>
  <c r="F1024" i="8"/>
  <c r="G1023" i="8"/>
  <c r="G443" i="8"/>
  <c r="F444" i="8"/>
  <c r="H107" i="13"/>
  <c r="H106" i="14"/>
  <c r="G107" i="12"/>
  <c r="H107" i="2"/>
  <c r="F108" i="13"/>
  <c r="F107" i="14"/>
  <c r="E108" i="12"/>
  <c r="F1025" i="8"/>
  <c r="G1024" i="8"/>
  <c r="G446" i="1"/>
  <c r="F448" i="1"/>
  <c r="F208" i="3"/>
  <c r="H208" i="3"/>
  <c r="F108" i="2"/>
  <c r="G206" i="3"/>
  <c r="G107" i="2"/>
  <c r="G107" i="13"/>
  <c r="G106" i="14"/>
  <c r="F107" i="12"/>
  <c r="F1026" i="8"/>
  <c r="G1025" i="8"/>
  <c r="H108" i="13"/>
  <c r="H107" i="14"/>
  <c r="G108" i="12"/>
  <c r="F445" i="8"/>
  <c r="G444" i="8"/>
  <c r="F109" i="13"/>
  <c r="H108" i="2"/>
  <c r="F108" i="14"/>
  <c r="E109" i="12"/>
  <c r="F108" i="12"/>
  <c r="G108" i="13"/>
  <c r="G107" i="14"/>
  <c r="G448" i="1"/>
  <c r="F449" i="1"/>
  <c r="F109" i="2"/>
  <c r="F210" i="3"/>
  <c r="H210" i="3"/>
  <c r="G208" i="3"/>
  <c r="G108" i="2"/>
  <c r="G445" i="8"/>
  <c r="F446" i="8"/>
  <c r="G109" i="2"/>
  <c r="G210" i="3"/>
  <c r="E110" i="12"/>
  <c r="F109" i="14"/>
  <c r="F110" i="13"/>
  <c r="H109" i="2"/>
  <c r="G109" i="12"/>
  <c r="H108" i="14"/>
  <c r="H109" i="13"/>
  <c r="G1026" i="8"/>
  <c r="F1027" i="8"/>
  <c r="F109" i="12"/>
  <c r="G108" i="14"/>
  <c r="G109" i="13"/>
  <c r="G449" i="1"/>
  <c r="F450" i="1"/>
  <c r="F212" i="3"/>
  <c r="H212" i="3"/>
  <c r="F110" i="2"/>
  <c r="H110" i="2"/>
  <c r="F111" i="13"/>
  <c r="F110" i="14"/>
  <c r="E111" i="12"/>
  <c r="H110" i="13"/>
  <c r="H109" i="14"/>
  <c r="G110" i="12"/>
  <c r="G212" i="3"/>
  <c r="G110" i="2"/>
  <c r="G1027" i="8"/>
  <c r="F1028" i="8"/>
  <c r="F451" i="1"/>
  <c r="G450" i="1"/>
  <c r="F111" i="2"/>
  <c r="F214" i="3"/>
  <c r="H214" i="3"/>
  <c r="F447" i="8"/>
  <c r="G446" i="8"/>
  <c r="G109" i="14"/>
  <c r="G110" i="13"/>
  <c r="F110" i="12"/>
  <c r="E112" i="12"/>
  <c r="F111" i="14"/>
  <c r="F112" i="13"/>
  <c r="H111" i="2"/>
  <c r="G1028" i="8"/>
  <c r="F1029" i="8"/>
  <c r="G111" i="2"/>
  <c r="G214" i="3"/>
  <c r="G111" i="13"/>
  <c r="G110" i="14"/>
  <c r="F111" i="12"/>
  <c r="H110" i="14"/>
  <c r="H111" i="13"/>
  <c r="G111" i="12"/>
  <c r="F448" i="8"/>
  <c r="G447" i="8"/>
  <c r="F452" i="1"/>
  <c r="G451" i="1"/>
  <c r="F112" i="2"/>
  <c r="F216" i="3"/>
  <c r="H216" i="3"/>
  <c r="E113" i="12"/>
  <c r="F112" i="14"/>
  <c r="H112" i="2"/>
  <c r="F113" i="13"/>
  <c r="G448" i="8"/>
  <c r="F449" i="8"/>
  <c r="F453" i="1"/>
  <c r="G452" i="1"/>
  <c r="F113" i="2"/>
  <c r="F218" i="3"/>
  <c r="H218" i="3"/>
  <c r="G112" i="2"/>
  <c r="G216" i="3"/>
  <c r="G1029" i="8"/>
  <c r="F1030" i="8"/>
  <c r="G111" i="14"/>
  <c r="G112" i="13"/>
  <c r="F112" i="12"/>
  <c r="G112" i="12"/>
  <c r="H111" i="14"/>
  <c r="H112" i="13"/>
  <c r="F450" i="8"/>
  <c r="G449" i="8"/>
  <c r="G113" i="13"/>
  <c r="G112" i="14"/>
  <c r="F113" i="12"/>
  <c r="G453" i="1"/>
  <c r="F454" i="1"/>
  <c r="F114" i="2"/>
  <c r="F220" i="3"/>
  <c r="H220" i="3"/>
  <c r="G113" i="12"/>
  <c r="H113" i="13"/>
  <c r="H112" i="14"/>
  <c r="H113" i="2"/>
  <c r="F114" i="13"/>
  <c r="F113" i="14"/>
  <c r="E114" i="12"/>
  <c r="G1030" i="8"/>
  <c r="F1031" i="8"/>
  <c r="G218" i="3"/>
  <c r="G113" i="2"/>
  <c r="G114" i="13"/>
  <c r="G113" i="14"/>
  <c r="F114" i="12"/>
  <c r="G114" i="12"/>
  <c r="H114" i="13"/>
  <c r="H113" i="14"/>
  <c r="F451" i="8"/>
  <c r="G450" i="8"/>
  <c r="G1031" i="8"/>
  <c r="F1032" i="8"/>
  <c r="G220" i="3"/>
  <c r="G114" i="2"/>
  <c r="F455" i="1"/>
  <c r="G454" i="1"/>
  <c r="F115" i="2"/>
  <c r="F222" i="3"/>
  <c r="H222" i="3"/>
  <c r="E115" i="12"/>
  <c r="F114" i="14"/>
  <c r="F115" i="13"/>
  <c r="H114" i="2"/>
  <c r="F456" i="1"/>
  <c r="G455" i="1"/>
  <c r="F224" i="3"/>
  <c r="H224" i="3"/>
  <c r="F116" i="2"/>
  <c r="G222" i="3"/>
  <c r="G115" i="2"/>
  <c r="F1033" i="8"/>
  <c r="G1032" i="8"/>
  <c r="F452" i="8"/>
  <c r="G451" i="8"/>
  <c r="F115" i="14"/>
  <c r="H115" i="2"/>
  <c r="E116" i="12"/>
  <c r="F116" i="13"/>
  <c r="G115" i="12"/>
  <c r="H114" i="14"/>
  <c r="H115" i="13"/>
  <c r="F115" i="12"/>
  <c r="G115" i="13"/>
  <c r="G114" i="14"/>
  <c r="F453" i="8"/>
  <c r="G452" i="8"/>
  <c r="F457" i="1"/>
  <c r="G456" i="1"/>
  <c r="F226" i="3"/>
  <c r="H226" i="3"/>
  <c r="F117" i="2"/>
  <c r="G116" i="13"/>
  <c r="G115" i="14"/>
  <c r="F116" i="12"/>
  <c r="G224" i="3"/>
  <c r="G116" i="2"/>
  <c r="G1033" i="8"/>
  <c r="F1034" i="8"/>
  <c r="H115" i="14"/>
  <c r="H116" i="13"/>
  <c r="G116" i="12"/>
  <c r="H116" i="2"/>
  <c r="E117" i="12"/>
  <c r="F117" i="13"/>
  <c r="F116" i="14"/>
  <c r="H117" i="13"/>
  <c r="H116" i="14"/>
  <c r="G117" i="12"/>
  <c r="F454" i="8"/>
  <c r="G453" i="8"/>
  <c r="H117" i="2"/>
  <c r="F118" i="13"/>
  <c r="F117" i="14"/>
  <c r="E118" i="12"/>
  <c r="F1035" i="8"/>
  <c r="G1034" i="8"/>
  <c r="G116" i="14"/>
  <c r="G117" i="13"/>
  <c r="F117" i="12"/>
  <c r="F458" i="1"/>
  <c r="G457" i="1"/>
  <c r="F228" i="3"/>
  <c r="H228" i="3"/>
  <c r="F118" i="2"/>
  <c r="G117" i="2"/>
  <c r="G226" i="3"/>
  <c r="F119" i="13"/>
  <c r="E119" i="12"/>
  <c r="H118" i="2"/>
  <c r="F118" i="14"/>
  <c r="F1036" i="8"/>
  <c r="G1035" i="8"/>
  <c r="G118" i="12"/>
  <c r="H117" i="14"/>
  <c r="H118" i="13"/>
  <c r="G117" i="14"/>
  <c r="G118" i="13"/>
  <c r="F118" i="12"/>
  <c r="G458" i="1"/>
  <c r="F459" i="1"/>
  <c r="F230" i="3"/>
  <c r="H230" i="3"/>
  <c r="F119" i="2"/>
  <c r="G118" i="2"/>
  <c r="G228" i="3"/>
  <c r="G454" i="8"/>
  <c r="F455" i="8"/>
  <c r="G118" i="14"/>
  <c r="G119" i="13"/>
  <c r="F119" i="12"/>
  <c r="G230" i="3"/>
  <c r="G119" i="2"/>
  <c r="G1036" i="8"/>
  <c r="F1037" i="8"/>
  <c r="G459" i="1"/>
  <c r="F460" i="1"/>
  <c r="F232" i="3"/>
  <c r="H232" i="3"/>
  <c r="F120" i="2"/>
  <c r="H119" i="13"/>
  <c r="H118" i="14"/>
  <c r="G119" i="12"/>
  <c r="G455" i="8"/>
  <c r="F456" i="8"/>
  <c r="H119" i="2"/>
  <c r="F119" i="14"/>
  <c r="E120" i="12"/>
  <c r="F120" i="13"/>
  <c r="G120" i="12"/>
  <c r="H120" i="13"/>
  <c r="H119" i="14"/>
  <c r="F461" i="1"/>
  <c r="G460" i="1"/>
  <c r="F234" i="3"/>
  <c r="H234" i="3"/>
  <c r="F121" i="2"/>
  <c r="G120" i="13"/>
  <c r="G119" i="14"/>
  <c r="F120" i="12"/>
  <c r="G456" i="8"/>
  <c r="F457" i="8"/>
  <c r="F121" i="13"/>
  <c r="H120" i="2"/>
  <c r="F120" i="14"/>
  <c r="E121" i="12"/>
  <c r="G1037" i="8"/>
  <c r="F1038" i="8"/>
  <c r="G120" i="2"/>
  <c r="G232" i="3"/>
  <c r="F121" i="12"/>
  <c r="G120" i="14"/>
  <c r="G121" i="13"/>
  <c r="G234" i="3"/>
  <c r="G121" i="2"/>
  <c r="G1038" i="8"/>
  <c r="F1039" i="8"/>
  <c r="G121" i="12"/>
  <c r="H120" i="14"/>
  <c r="H121" i="13"/>
  <c r="E122" i="12"/>
  <c r="F121" i="14"/>
  <c r="F122" i="13"/>
  <c r="H121" i="2"/>
  <c r="F458" i="8"/>
  <c r="G457" i="8"/>
  <c r="F462" i="1"/>
  <c r="G461" i="1"/>
  <c r="F122" i="2"/>
  <c r="F236" i="3"/>
  <c r="H236" i="3"/>
  <c r="F463" i="1"/>
  <c r="G462" i="1"/>
  <c r="F238" i="3"/>
  <c r="H238" i="3"/>
  <c r="F123" i="2"/>
  <c r="G121" i="14"/>
  <c r="G122" i="13"/>
  <c r="F122" i="12"/>
  <c r="G236" i="3"/>
  <c r="G122" i="2"/>
  <c r="H121" i="14"/>
  <c r="H122" i="13"/>
  <c r="G122" i="12"/>
  <c r="H122" i="2"/>
  <c r="F123" i="13"/>
  <c r="F122" i="14"/>
  <c r="E123" i="12"/>
  <c r="F459" i="8"/>
  <c r="G458" i="8"/>
  <c r="F1040" i="8"/>
  <c r="G1039" i="8"/>
  <c r="F123" i="12"/>
  <c r="G122" i="14"/>
  <c r="G123" i="13"/>
  <c r="F464" i="1"/>
  <c r="G463" i="1"/>
  <c r="F124" i="2"/>
  <c r="F240" i="3"/>
  <c r="H240" i="3"/>
  <c r="G238" i="3"/>
  <c r="G123" i="2"/>
  <c r="F460" i="8"/>
  <c r="G459" i="8"/>
  <c r="H122" i="14"/>
  <c r="H123" i="13"/>
  <c r="G123" i="12"/>
  <c r="G1040" i="8"/>
  <c r="F1041" i="8"/>
  <c r="E124" i="12"/>
  <c r="F123" i="14"/>
  <c r="F124" i="13"/>
  <c r="H123" i="2"/>
  <c r="G123" i="14"/>
  <c r="G124" i="13"/>
  <c r="F124" i="12"/>
  <c r="G240" i="3"/>
  <c r="G124" i="2"/>
  <c r="F461" i="8"/>
  <c r="G460" i="8"/>
  <c r="E125" i="12"/>
  <c r="F124" i="14"/>
  <c r="H124" i="2"/>
  <c r="F125" i="13"/>
  <c r="G124" i="12"/>
  <c r="H123" i="14"/>
  <c r="H124" i="13"/>
  <c r="F1042" i="8"/>
  <c r="G1041" i="8"/>
  <c r="F465" i="1"/>
  <c r="G464" i="1"/>
  <c r="F242" i="3"/>
  <c r="H242" i="3"/>
  <c r="F125" i="2"/>
  <c r="H125" i="2"/>
  <c r="F126" i="13"/>
  <c r="F125" i="14"/>
  <c r="E126" i="12"/>
  <c r="G465" i="1"/>
  <c r="F466" i="1"/>
  <c r="F244" i="3"/>
  <c r="H244" i="3"/>
  <c r="F126" i="2"/>
  <c r="G125" i="13"/>
  <c r="G124" i="14"/>
  <c r="F125" i="12"/>
  <c r="G242" i="3"/>
  <c r="G125" i="2"/>
  <c r="G125" i="12"/>
  <c r="H125" i="13"/>
  <c r="H124" i="14"/>
  <c r="F462" i="8"/>
  <c r="G461" i="8"/>
  <c r="G1042" i="8"/>
  <c r="F1043" i="8"/>
  <c r="G462" i="8"/>
  <c r="F463" i="8"/>
  <c r="G126" i="13"/>
  <c r="G125" i="14"/>
  <c r="F126" i="12"/>
  <c r="G126" i="2"/>
  <c r="G244" i="3"/>
  <c r="G126" i="12"/>
  <c r="H126" i="13"/>
  <c r="H125" i="14"/>
  <c r="F467" i="1"/>
  <c r="G466" i="1"/>
  <c r="F246" i="3"/>
  <c r="H246" i="3"/>
  <c r="F127" i="2"/>
  <c r="G1043" i="8"/>
  <c r="F1044" i="8"/>
  <c r="F126" i="14"/>
  <c r="H126" i="2"/>
  <c r="E127" i="12"/>
  <c r="F127" i="13"/>
  <c r="G127" i="12"/>
  <c r="H126" i="14"/>
  <c r="H127" i="13"/>
  <c r="F127" i="12"/>
  <c r="G127" i="13"/>
  <c r="G126" i="14"/>
  <c r="F464" i="8"/>
  <c r="G463" i="8"/>
  <c r="F128" i="13"/>
  <c r="E128" i="12"/>
  <c r="H127" i="2"/>
  <c r="F127" i="14"/>
  <c r="F468" i="1"/>
  <c r="G467" i="1"/>
  <c r="F128" i="2"/>
  <c r="F248" i="3"/>
  <c r="H248" i="3"/>
  <c r="G1044" i="8"/>
  <c r="F1045" i="8"/>
  <c r="G246" i="3"/>
  <c r="G127" i="2"/>
  <c r="F128" i="12"/>
  <c r="G127" i="14"/>
  <c r="G128" i="13"/>
  <c r="G468" i="1"/>
  <c r="F469" i="1"/>
  <c r="F129" i="2"/>
  <c r="F250" i="3"/>
  <c r="H250" i="3"/>
  <c r="F1046" i="8"/>
  <c r="G1045" i="8"/>
  <c r="G248" i="3"/>
  <c r="G128" i="2"/>
  <c r="F128" i="14"/>
  <c r="F129" i="13"/>
  <c r="E129" i="12"/>
  <c r="H128" i="2"/>
  <c r="G128" i="12"/>
  <c r="H128" i="13"/>
  <c r="H127" i="14"/>
  <c r="F465" i="8"/>
  <c r="G464" i="8"/>
  <c r="G469" i="1"/>
  <c r="F470" i="1"/>
  <c r="F130" i="2"/>
  <c r="F252" i="3"/>
  <c r="H252" i="3"/>
  <c r="H129" i="2"/>
  <c r="F130" i="13"/>
  <c r="F129" i="14"/>
  <c r="E130" i="12"/>
  <c r="G465" i="8"/>
  <c r="F466" i="8"/>
  <c r="G129" i="12"/>
  <c r="H128" i="14"/>
  <c r="H129" i="13"/>
  <c r="F129" i="12"/>
  <c r="G128" i="14"/>
  <c r="G129" i="13"/>
  <c r="F1047" i="8"/>
  <c r="G1046" i="8"/>
  <c r="G129" i="2"/>
  <c r="G250" i="3"/>
  <c r="F130" i="12"/>
  <c r="G130" i="13"/>
  <c r="G129" i="14"/>
  <c r="F1048" i="8"/>
  <c r="G1047" i="8"/>
  <c r="G130" i="12"/>
  <c r="H129" i="14"/>
  <c r="H130" i="13"/>
  <c r="G252" i="3"/>
  <c r="G130" i="2"/>
  <c r="F467" i="8"/>
  <c r="G466" i="8"/>
  <c r="F471" i="1"/>
  <c r="G470" i="1"/>
  <c r="F131" i="2"/>
  <c r="F254" i="3"/>
  <c r="H254" i="3"/>
  <c r="H130" i="2"/>
  <c r="F131" i="13"/>
  <c r="F130" i="14"/>
  <c r="E131" i="12"/>
  <c r="H131" i="13"/>
  <c r="H130" i="14"/>
  <c r="G131" i="12"/>
  <c r="G471" i="1"/>
  <c r="F472" i="1"/>
  <c r="F132" i="2"/>
  <c r="F256" i="3"/>
  <c r="H256" i="3"/>
  <c r="G131" i="13"/>
  <c r="G130" i="14"/>
  <c r="F131" i="12"/>
  <c r="E132" i="12"/>
  <c r="F131" i="14"/>
  <c r="F132" i="13"/>
  <c r="H131" i="2"/>
  <c r="G467" i="8"/>
  <c r="F468" i="8"/>
  <c r="G131" i="2"/>
  <c r="G254" i="3"/>
  <c r="F1049" i="8"/>
  <c r="G1048" i="8"/>
  <c r="G131" i="14"/>
  <c r="G132" i="13"/>
  <c r="F132" i="12"/>
  <c r="G472" i="1"/>
  <c r="F473" i="1"/>
  <c r="F133" i="2"/>
  <c r="F258" i="3"/>
  <c r="H258" i="3"/>
  <c r="G132" i="12"/>
  <c r="H131" i="14"/>
  <c r="H132" i="13"/>
  <c r="E133" i="12"/>
  <c r="F132" i="14"/>
  <c r="F133" i="13"/>
  <c r="H132" i="2"/>
  <c r="G1049" i="8"/>
  <c r="F1050" i="8"/>
  <c r="F469" i="8"/>
  <c r="G468" i="8"/>
  <c r="G132" i="2"/>
  <c r="G256" i="3"/>
  <c r="G133" i="13"/>
  <c r="F133" i="12"/>
  <c r="G132" i="14"/>
  <c r="F470" i="8"/>
  <c r="G469" i="8"/>
  <c r="G473" i="1"/>
  <c r="F474" i="1"/>
  <c r="F260" i="3"/>
  <c r="H260" i="3"/>
  <c r="F134" i="2"/>
  <c r="H132" i="14"/>
  <c r="H133" i="13"/>
  <c r="G133" i="12"/>
  <c r="E134" i="12"/>
  <c r="F133" i="14"/>
  <c r="F134" i="13"/>
  <c r="H133" i="2"/>
  <c r="F1051" i="8"/>
  <c r="G1050" i="8"/>
  <c r="G258" i="3"/>
  <c r="G133" i="2"/>
  <c r="G133" i="14"/>
  <c r="G134" i="13"/>
  <c r="F134" i="12"/>
  <c r="G134" i="12"/>
  <c r="H133" i="14"/>
  <c r="H134" i="13"/>
  <c r="F1052" i="8"/>
  <c r="G1051" i="8"/>
  <c r="F135" i="13"/>
  <c r="H134" i="2"/>
  <c r="F134" i="14"/>
  <c r="E135" i="12"/>
  <c r="G134" i="2"/>
  <c r="G260" i="3"/>
  <c r="G474" i="1"/>
  <c r="F475" i="1"/>
  <c r="F262" i="3"/>
  <c r="H262" i="3"/>
  <c r="F135" i="2"/>
  <c r="G470" i="8"/>
  <c r="F471" i="8"/>
  <c r="F135" i="12"/>
  <c r="G134" i="14"/>
  <c r="G135" i="13"/>
  <c r="G135" i="12"/>
  <c r="H134" i="14"/>
  <c r="H135" i="13"/>
  <c r="E136" i="12"/>
  <c r="F135" i="14"/>
  <c r="F136" i="13"/>
  <c r="H135" i="2"/>
  <c r="G262" i="3"/>
  <c r="G135" i="2"/>
  <c r="F1053" i="8"/>
  <c r="G1052" i="8"/>
  <c r="F472" i="8"/>
  <c r="G471" i="8"/>
  <c r="F476" i="1"/>
  <c r="G475" i="1"/>
  <c r="F136" i="2"/>
  <c r="F264" i="3"/>
  <c r="H264" i="3"/>
  <c r="H136" i="2"/>
  <c r="F137" i="13"/>
  <c r="F136" i="14"/>
  <c r="E137" i="12"/>
  <c r="F473" i="8"/>
  <c r="G472" i="8"/>
  <c r="G476" i="1"/>
  <c r="F477" i="1"/>
  <c r="F266" i="3"/>
  <c r="H266" i="3"/>
  <c r="F137" i="2"/>
  <c r="G1053" i="8"/>
  <c r="F1054" i="8"/>
  <c r="G264" i="3"/>
  <c r="G136" i="2"/>
  <c r="H135" i="14"/>
  <c r="H136" i="13"/>
  <c r="G136" i="12"/>
  <c r="F136" i="12"/>
  <c r="G136" i="13"/>
  <c r="G135" i="14"/>
  <c r="G473" i="8"/>
  <c r="F475" i="8"/>
  <c r="H137" i="13"/>
  <c r="H136" i="14"/>
  <c r="G137" i="12"/>
  <c r="G137" i="13"/>
  <c r="G136" i="14"/>
  <c r="F137" i="12"/>
  <c r="G266" i="3"/>
  <c r="G137" i="2"/>
  <c r="F137" i="14"/>
  <c r="H137" i="2"/>
  <c r="E138" i="12"/>
  <c r="F138" i="13"/>
  <c r="G1054" i="8"/>
  <c r="F1055" i="8"/>
  <c r="F478" i="1"/>
  <c r="G477" i="1"/>
  <c r="F268" i="3"/>
  <c r="O137" i="13"/>
  <c r="F138" i="2"/>
  <c r="F479" i="1"/>
  <c r="G478" i="1"/>
  <c r="F270" i="3"/>
  <c r="H270" i="3"/>
  <c r="F139" i="2"/>
  <c r="G268" i="3"/>
  <c r="G138" i="2"/>
  <c r="N138" i="13"/>
  <c r="P138" i="13"/>
  <c r="O138" i="13"/>
  <c r="Q138" i="13"/>
  <c r="G137" i="14"/>
  <c r="G138" i="13"/>
  <c r="F138" i="12"/>
  <c r="G475" i="8"/>
  <c r="F476" i="8"/>
  <c r="P137" i="13"/>
  <c r="H268" i="3"/>
  <c r="N97" i="13"/>
  <c r="P97" i="13"/>
  <c r="Q97" i="13"/>
  <c r="O97" i="13"/>
  <c r="Q98" i="13"/>
  <c r="O98" i="13"/>
  <c r="N98" i="13"/>
  <c r="P98" i="13"/>
  <c r="P99" i="13"/>
  <c r="O99" i="13"/>
  <c r="Q99" i="13"/>
  <c r="N99" i="13"/>
  <c r="N104" i="13"/>
  <c r="Q104" i="13"/>
  <c r="P104" i="13"/>
  <c r="O104" i="13"/>
  <c r="Q107" i="13"/>
  <c r="N107" i="13"/>
  <c r="O107" i="13"/>
  <c r="P107" i="13"/>
  <c r="P108" i="13"/>
  <c r="N108" i="13"/>
  <c r="O108" i="13"/>
  <c r="Q108" i="13"/>
  <c r="N109" i="13"/>
  <c r="P109" i="13"/>
  <c r="Q109" i="13"/>
  <c r="O109" i="13"/>
  <c r="Q110" i="13"/>
  <c r="P110" i="13"/>
  <c r="O110" i="13"/>
  <c r="N110" i="13"/>
  <c r="O111" i="13"/>
  <c r="Q111" i="13"/>
  <c r="P111" i="13"/>
  <c r="N111" i="13"/>
  <c r="Q112" i="13"/>
  <c r="N112" i="13"/>
  <c r="P112" i="13"/>
  <c r="O112" i="13"/>
  <c r="O124" i="13"/>
  <c r="N124" i="13"/>
  <c r="P124" i="13"/>
  <c r="Q124" i="13"/>
  <c r="N125" i="13"/>
  <c r="Q125" i="13"/>
  <c r="O125" i="13"/>
  <c r="P125" i="13"/>
  <c r="O126" i="13"/>
  <c r="N126" i="13"/>
  <c r="P126" i="13"/>
  <c r="Q126" i="13"/>
  <c r="Q127" i="13"/>
  <c r="N127" i="13"/>
  <c r="P127" i="13"/>
  <c r="O127" i="13"/>
  <c r="P128" i="13"/>
  <c r="Q128" i="13"/>
  <c r="O128" i="13"/>
  <c r="N128" i="13"/>
  <c r="Q129" i="13"/>
  <c r="N129" i="13"/>
  <c r="O129" i="13"/>
  <c r="P129" i="13"/>
  <c r="P130" i="13"/>
  <c r="Q130" i="13"/>
  <c r="N130" i="13"/>
  <c r="O130" i="13"/>
  <c r="P131" i="13"/>
  <c r="Q131" i="13"/>
  <c r="O131" i="13"/>
  <c r="N131" i="13"/>
  <c r="Q132" i="13"/>
  <c r="N132" i="13"/>
  <c r="O132" i="13"/>
  <c r="P132" i="13"/>
  <c r="O133" i="13"/>
  <c r="N133" i="13"/>
  <c r="P133" i="13"/>
  <c r="Q133" i="13"/>
  <c r="Q134" i="13"/>
  <c r="N134" i="13"/>
  <c r="O134" i="13"/>
  <c r="P134" i="13"/>
  <c r="Q135" i="13"/>
  <c r="N135" i="13"/>
  <c r="O135" i="13"/>
  <c r="P135" i="13"/>
  <c r="P136" i="13"/>
  <c r="O136" i="13"/>
  <c r="N136" i="13"/>
  <c r="Q136" i="13"/>
  <c r="N137" i="13"/>
  <c r="F139" i="13"/>
  <c r="H138" i="2"/>
  <c r="F138" i="14"/>
  <c r="E139" i="12"/>
  <c r="G1055" i="8"/>
  <c r="F1056" i="8"/>
  <c r="H138" i="13"/>
  <c r="H137" i="14"/>
  <c r="G138" i="12"/>
  <c r="Q137" i="13"/>
  <c r="F139" i="12"/>
  <c r="G139" i="13"/>
  <c r="G138" i="14"/>
  <c r="G270" i="3"/>
  <c r="G139" i="2"/>
  <c r="F477" i="8"/>
  <c r="G476" i="8"/>
  <c r="F480" i="1"/>
  <c r="G479" i="1"/>
  <c r="F140" i="2"/>
  <c r="F272" i="3"/>
  <c r="H272" i="3"/>
  <c r="Q139" i="13"/>
  <c r="O139" i="13"/>
  <c r="P139" i="13"/>
  <c r="N139" i="13"/>
  <c r="G1056" i="8"/>
  <c r="F1057" i="8"/>
  <c r="H139" i="13"/>
  <c r="H138" i="14"/>
  <c r="G139" i="12"/>
  <c r="H139" i="2"/>
  <c r="F140" i="13"/>
  <c r="F139" i="14"/>
  <c r="E140" i="12"/>
  <c r="H139" i="14"/>
  <c r="H140" i="13"/>
  <c r="G140" i="12"/>
  <c r="F1058" i="8"/>
  <c r="G1057" i="8"/>
  <c r="G140" i="2"/>
  <c r="G272" i="3"/>
  <c r="F140" i="12"/>
  <c r="G140" i="13"/>
  <c r="G139" i="14"/>
  <c r="F140" i="14"/>
  <c r="H140" i="2"/>
  <c r="E141" i="12"/>
  <c r="F141" i="13"/>
  <c r="F478" i="8"/>
  <c r="G477" i="8"/>
  <c r="G480" i="1"/>
  <c r="F481" i="1"/>
  <c r="F274" i="3"/>
  <c r="H274" i="3"/>
  <c r="F141" i="2"/>
  <c r="F479" i="8"/>
  <c r="G478" i="8"/>
  <c r="G141" i="2"/>
  <c r="G274" i="3"/>
  <c r="F482" i="1"/>
  <c r="G481" i="1"/>
  <c r="F142" i="2"/>
  <c r="F276" i="3"/>
  <c r="H276" i="3"/>
  <c r="G141" i="13"/>
  <c r="G140" i="14"/>
  <c r="F141" i="12"/>
  <c r="H141" i="2"/>
  <c r="F141" i="14"/>
  <c r="E142" i="12"/>
  <c r="F142" i="13"/>
  <c r="H141" i="13"/>
  <c r="H140" i="14"/>
  <c r="G141" i="12"/>
  <c r="G1058" i="8"/>
  <c r="F1059" i="8"/>
  <c r="H142" i="2"/>
  <c r="E143" i="12"/>
  <c r="F142" i="14"/>
  <c r="F143" i="13"/>
  <c r="G1059" i="8"/>
  <c r="F1060" i="8"/>
  <c r="G142" i="12"/>
  <c r="H142" i="13"/>
  <c r="H141" i="14"/>
  <c r="G482" i="1"/>
  <c r="F483" i="1"/>
  <c r="F143" i="2"/>
  <c r="F278" i="3"/>
  <c r="H278" i="3"/>
  <c r="F480" i="8"/>
  <c r="G479" i="8"/>
  <c r="G276" i="3"/>
  <c r="G142" i="2"/>
  <c r="G141" i="14"/>
  <c r="G142" i="13"/>
  <c r="F142" i="12"/>
  <c r="H143" i="13"/>
  <c r="H142" i="14"/>
  <c r="G143" i="12"/>
  <c r="F481" i="8"/>
  <c r="G480" i="8"/>
  <c r="G278" i="3"/>
  <c r="G143" i="2"/>
  <c r="F1061" i="8"/>
  <c r="G1060" i="8"/>
  <c r="G142" i="14"/>
  <c r="G143" i="13"/>
  <c r="F143" i="12"/>
  <c r="G483" i="1"/>
  <c r="F484" i="1"/>
  <c r="F280" i="3"/>
  <c r="H280" i="3"/>
  <c r="F144" i="2"/>
  <c r="F143" i="14"/>
  <c r="H143" i="2"/>
  <c r="E144" i="12"/>
  <c r="F144" i="13"/>
  <c r="H143" i="14"/>
  <c r="H144" i="13"/>
  <c r="G144" i="12"/>
  <c r="G484" i="1"/>
  <c r="F485" i="1"/>
  <c r="F145" i="2"/>
  <c r="F282" i="3"/>
  <c r="H282" i="3"/>
  <c r="F144" i="12"/>
  <c r="G144" i="13"/>
  <c r="G143" i="14"/>
  <c r="G144" i="2"/>
  <c r="G280" i="3"/>
  <c r="F145" i="13"/>
  <c r="E145" i="12"/>
  <c r="H144" i="2"/>
  <c r="F144" i="14"/>
  <c r="F1062" i="8"/>
  <c r="G1061" i="8"/>
  <c r="F482" i="8"/>
  <c r="G481" i="8"/>
  <c r="F145" i="14"/>
  <c r="H145" i="2"/>
  <c r="E146" i="12"/>
  <c r="F146" i="13"/>
  <c r="G1062" i="8"/>
  <c r="F1063" i="8"/>
  <c r="G485" i="1"/>
  <c r="F486" i="1"/>
  <c r="F146" i="2"/>
  <c r="F284" i="3"/>
  <c r="H284" i="3"/>
  <c r="G482" i="8"/>
  <c r="F483" i="8"/>
  <c r="G145" i="12"/>
  <c r="H144" i="14"/>
  <c r="H145" i="13"/>
  <c r="F145" i="12"/>
  <c r="G144" i="14"/>
  <c r="G145" i="13"/>
  <c r="G145" i="2"/>
  <c r="G282" i="3"/>
  <c r="F1064" i="8"/>
  <c r="G1063" i="8"/>
  <c r="H146" i="13"/>
  <c r="H145" i="14"/>
  <c r="G146" i="12"/>
  <c r="G145" i="14"/>
  <c r="G146" i="13"/>
  <c r="F146" i="12"/>
  <c r="G146" i="2"/>
  <c r="G284" i="3"/>
  <c r="F147" i="13"/>
  <c r="H146" i="2"/>
  <c r="F146" i="14"/>
  <c r="E147" i="12"/>
  <c r="G483" i="8"/>
  <c r="F484" i="8"/>
  <c r="F487" i="1"/>
  <c r="G486" i="1"/>
  <c r="F286" i="3"/>
  <c r="H286" i="3"/>
  <c r="F147" i="2"/>
  <c r="F488" i="1"/>
  <c r="G487" i="1"/>
  <c r="F288" i="3"/>
  <c r="H288" i="3"/>
  <c r="F148" i="2"/>
  <c r="G146" i="14"/>
  <c r="G147" i="13"/>
  <c r="F147" i="12"/>
  <c r="G1064" i="8"/>
  <c r="F1065" i="8"/>
  <c r="G286" i="3"/>
  <c r="G147" i="2"/>
  <c r="H147" i="2"/>
  <c r="F148" i="13"/>
  <c r="F147" i="14"/>
  <c r="E148" i="12"/>
  <c r="F485" i="8"/>
  <c r="G484" i="8"/>
  <c r="H147" i="13"/>
  <c r="H146" i="14"/>
  <c r="G147" i="12"/>
  <c r="F1066" i="8"/>
  <c r="G1065" i="8"/>
  <c r="G488" i="1"/>
  <c r="F489" i="1"/>
  <c r="F290" i="3"/>
  <c r="H290" i="3"/>
  <c r="F149" i="2"/>
  <c r="G288" i="3"/>
  <c r="G148" i="2"/>
  <c r="G147" i="14"/>
  <c r="G148" i="13"/>
  <c r="F148" i="12"/>
  <c r="F486" i="8"/>
  <c r="G485" i="8"/>
  <c r="G148" i="12"/>
  <c r="H147" i="14"/>
  <c r="H148" i="13"/>
  <c r="E149" i="12"/>
  <c r="F148" i="14"/>
  <c r="F149" i="13"/>
  <c r="H148" i="2"/>
  <c r="F150" i="13"/>
  <c r="E150" i="12"/>
  <c r="H149" i="2"/>
  <c r="F149" i="14"/>
  <c r="G149" i="2"/>
  <c r="G290" i="3"/>
  <c r="F1067" i="8"/>
  <c r="G1066" i="8"/>
  <c r="H149" i="13"/>
  <c r="H148" i="14"/>
  <c r="G149" i="12"/>
  <c r="F487" i="8"/>
  <c r="G486" i="8"/>
  <c r="G149" i="13"/>
  <c r="G148" i="14"/>
  <c r="F149" i="12"/>
  <c r="F490" i="1"/>
  <c r="G489" i="1"/>
  <c r="F150" i="12"/>
  <c r="G149" i="14"/>
  <c r="G150" i="13"/>
  <c r="F1068" i="8"/>
  <c r="G1067" i="8"/>
  <c r="H150" i="13"/>
  <c r="H149" i="14"/>
  <c r="G150" i="12"/>
  <c r="F491" i="1"/>
  <c r="G490" i="1"/>
  <c r="F150" i="2"/>
  <c r="F292" i="3"/>
  <c r="H292" i="3"/>
  <c r="G487" i="8"/>
  <c r="F488" i="8"/>
  <c r="G491" i="1"/>
  <c r="F492" i="1"/>
  <c r="F294" i="3"/>
  <c r="H294" i="3"/>
  <c r="F151" i="2"/>
  <c r="F489" i="8"/>
  <c r="G488" i="8"/>
  <c r="G292" i="3"/>
  <c r="G150" i="2"/>
  <c r="F150" i="14"/>
  <c r="F151" i="13"/>
  <c r="E151" i="12"/>
  <c r="H150" i="2"/>
  <c r="G1068" i="8"/>
  <c r="F1069" i="8"/>
  <c r="G151" i="12"/>
  <c r="H150" i="14"/>
  <c r="H151" i="13"/>
  <c r="F151" i="12"/>
  <c r="G151" i="13"/>
  <c r="G150" i="14"/>
  <c r="F490" i="8"/>
  <c r="G489" i="8"/>
  <c r="G151" i="2"/>
  <c r="G294" i="3"/>
  <c r="G1069" i="8"/>
  <c r="F1070" i="8"/>
  <c r="F493" i="1"/>
  <c r="G492" i="1"/>
  <c r="F152" i="2"/>
  <c r="F296" i="3"/>
  <c r="H296" i="3"/>
  <c r="H151" i="2"/>
  <c r="F152" i="13"/>
  <c r="F151" i="14"/>
  <c r="E152" i="12"/>
  <c r="H151" i="14"/>
  <c r="H152" i="13"/>
  <c r="G152" i="12"/>
  <c r="G493" i="1"/>
  <c r="F494" i="1"/>
  <c r="F298" i="3"/>
  <c r="H298" i="3"/>
  <c r="F153" i="2"/>
  <c r="F152" i="14"/>
  <c r="H152" i="2"/>
  <c r="E153" i="12"/>
  <c r="F153" i="13"/>
  <c r="G490" i="8"/>
  <c r="F491" i="8"/>
  <c r="G152" i="13"/>
  <c r="G151" i="14"/>
  <c r="F152" i="12"/>
  <c r="G296" i="3"/>
  <c r="G152" i="2"/>
  <c r="F1071" i="8"/>
  <c r="G1070" i="8"/>
  <c r="F154" i="13"/>
  <c r="E154" i="12"/>
  <c r="H153" i="2"/>
  <c r="F153" i="14"/>
  <c r="F492" i="8"/>
  <c r="G491" i="8"/>
  <c r="H153" i="13"/>
  <c r="H152" i="14"/>
  <c r="G153" i="12"/>
  <c r="G494" i="1"/>
  <c r="F495" i="1"/>
  <c r="G152" i="14"/>
  <c r="G153" i="13"/>
  <c r="F153" i="12"/>
  <c r="F1072" i="8"/>
  <c r="G1071" i="8"/>
  <c r="G298" i="3"/>
  <c r="G153" i="2"/>
  <c r="G153" i="14"/>
  <c r="G154" i="13"/>
  <c r="F154" i="12"/>
  <c r="G154" i="12"/>
  <c r="H153" i="14"/>
  <c r="H154" i="13"/>
  <c r="G492" i="8"/>
  <c r="F493" i="8"/>
  <c r="G1072" i="8"/>
  <c r="F1073" i="8"/>
  <c r="F496" i="1"/>
  <c r="G495" i="1"/>
  <c r="F497" i="1"/>
  <c r="G496" i="1"/>
  <c r="F154" i="2"/>
  <c r="F300" i="3"/>
  <c r="H300" i="3"/>
  <c r="G1073" i="8"/>
  <c r="F1074" i="8"/>
  <c r="G493" i="8"/>
  <c r="F494" i="8"/>
  <c r="G494" i="8"/>
  <c r="F495" i="8"/>
  <c r="F498" i="1"/>
  <c r="G497" i="1"/>
  <c r="F155" i="2"/>
  <c r="F302" i="3"/>
  <c r="H302" i="3"/>
  <c r="G1074" i="8"/>
  <c r="F1075" i="8"/>
  <c r="G300" i="3"/>
  <c r="G154" i="2"/>
  <c r="E155" i="12"/>
  <c r="F154" i="14"/>
  <c r="H154" i="2"/>
  <c r="F155" i="13"/>
  <c r="H155" i="13"/>
  <c r="H154" i="14"/>
  <c r="G155" i="12"/>
  <c r="F496" i="8"/>
  <c r="G495" i="8"/>
  <c r="F155" i="12"/>
  <c r="G154" i="14"/>
  <c r="G155" i="13"/>
  <c r="F499" i="1"/>
  <c r="G498" i="1"/>
  <c r="F156" i="2"/>
  <c r="F304" i="3"/>
  <c r="H304" i="3"/>
  <c r="H155" i="2"/>
  <c r="F156" i="13"/>
  <c r="F155" i="14"/>
  <c r="E156" i="12"/>
  <c r="F1076" i="8"/>
  <c r="G1075" i="8"/>
  <c r="G302" i="3"/>
  <c r="G155" i="2"/>
  <c r="F156" i="12"/>
  <c r="G155" i="14"/>
  <c r="G156" i="13"/>
  <c r="F1077" i="8"/>
  <c r="G1076" i="8"/>
  <c r="G156" i="12"/>
  <c r="H156" i="13"/>
  <c r="H155" i="14"/>
  <c r="G499" i="1"/>
  <c r="F500" i="1"/>
  <c r="F157" i="2"/>
  <c r="F306" i="3"/>
  <c r="H306" i="3"/>
  <c r="G156" i="2"/>
  <c r="G304" i="3"/>
  <c r="F157" i="13"/>
  <c r="E157" i="12"/>
  <c r="H156" i="2"/>
  <c r="F156" i="14"/>
  <c r="F497" i="8"/>
  <c r="G496" i="8"/>
  <c r="G157" i="12"/>
  <c r="H156" i="14"/>
  <c r="H157" i="13"/>
  <c r="F501" i="1"/>
  <c r="G500" i="1"/>
  <c r="F158" i="2"/>
  <c r="F308" i="3"/>
  <c r="H308" i="3"/>
  <c r="H157" i="2"/>
  <c r="E158" i="12"/>
  <c r="F158" i="13"/>
  <c r="F157" i="14"/>
  <c r="G156" i="14"/>
  <c r="G157" i="13"/>
  <c r="F157" i="12"/>
  <c r="G306" i="3"/>
  <c r="G157" i="2"/>
  <c r="G497" i="8"/>
  <c r="F498" i="8"/>
  <c r="G1077" i="8"/>
  <c r="F1078" i="8"/>
  <c r="G498" i="8"/>
  <c r="F499" i="8"/>
  <c r="E159" i="12"/>
  <c r="F159" i="13"/>
  <c r="F158" i="14"/>
  <c r="H158" i="2"/>
  <c r="G308" i="3"/>
  <c r="G158" i="2"/>
  <c r="G1078" i="8"/>
  <c r="F1079" i="8"/>
  <c r="G157" i="14"/>
  <c r="F158" i="12"/>
  <c r="G158" i="13"/>
  <c r="G158" i="12"/>
  <c r="H158" i="13"/>
  <c r="H157" i="14"/>
  <c r="G501" i="1"/>
  <c r="F502" i="1"/>
  <c r="F310" i="3"/>
  <c r="H310" i="3"/>
  <c r="F159" i="2"/>
  <c r="F159" i="14"/>
  <c r="H159" i="2"/>
  <c r="F160" i="13"/>
  <c r="E160" i="12"/>
  <c r="G159" i="2"/>
  <c r="G310" i="3"/>
  <c r="G502" i="1"/>
  <c r="F503" i="1"/>
  <c r="F160" i="2"/>
  <c r="F312" i="3"/>
  <c r="P159" i="13"/>
  <c r="G1079" i="8"/>
  <c r="F1080" i="8"/>
  <c r="H158" i="14"/>
  <c r="H159" i="13"/>
  <c r="G159" i="12"/>
  <c r="F500" i="8"/>
  <c r="G499" i="8"/>
  <c r="F159" i="12"/>
  <c r="G158" i="14"/>
  <c r="G159" i="13"/>
  <c r="H312" i="3"/>
  <c r="Q140" i="13"/>
  <c r="O140" i="13"/>
  <c r="P140" i="13"/>
  <c r="N140" i="13"/>
  <c r="O141" i="13"/>
  <c r="N141" i="13"/>
  <c r="Q141" i="13"/>
  <c r="P141" i="13"/>
  <c r="O142" i="13"/>
  <c r="N142" i="13"/>
  <c r="P142" i="13"/>
  <c r="Q142" i="13"/>
  <c r="P143" i="13"/>
  <c r="N143" i="13"/>
  <c r="O143" i="13"/>
  <c r="Q143" i="13"/>
  <c r="N144" i="13"/>
  <c r="O144" i="13"/>
  <c r="P144" i="13"/>
  <c r="Q144" i="13"/>
  <c r="Q145" i="13"/>
  <c r="P145" i="13"/>
  <c r="O145" i="13"/>
  <c r="N145" i="13"/>
  <c r="P146" i="13"/>
  <c r="O146" i="13"/>
  <c r="N146" i="13"/>
  <c r="Q146" i="13"/>
  <c r="N147" i="13"/>
  <c r="P147" i="13"/>
  <c r="Q147" i="13"/>
  <c r="O147" i="13"/>
  <c r="O148" i="13"/>
  <c r="N148" i="13"/>
  <c r="P148" i="13"/>
  <c r="Q148" i="13"/>
  <c r="Q149" i="13"/>
  <c r="N149" i="13"/>
  <c r="O149" i="13"/>
  <c r="P149" i="13"/>
  <c r="O150" i="13"/>
  <c r="P150" i="13"/>
  <c r="N150" i="13"/>
  <c r="Q150" i="13"/>
  <c r="P151" i="13"/>
  <c r="Q151" i="13"/>
  <c r="O151" i="13"/>
  <c r="N151" i="13"/>
  <c r="N152" i="13"/>
  <c r="P152" i="13"/>
  <c r="O152" i="13"/>
  <c r="Q152" i="13"/>
  <c r="P153" i="13"/>
  <c r="O153" i="13"/>
  <c r="Q153" i="13"/>
  <c r="N153" i="13"/>
  <c r="O154" i="13"/>
  <c r="Q154" i="13"/>
  <c r="N154" i="13"/>
  <c r="P154" i="13"/>
  <c r="O155" i="13"/>
  <c r="N155" i="13"/>
  <c r="Q155" i="13"/>
  <c r="P155" i="13"/>
  <c r="P156" i="13"/>
  <c r="O156" i="13"/>
  <c r="N156" i="13"/>
  <c r="Q156" i="13"/>
  <c r="Q157" i="13"/>
  <c r="P157" i="13"/>
  <c r="O157" i="13"/>
  <c r="N157" i="13"/>
  <c r="P158" i="13"/>
  <c r="O158" i="13"/>
  <c r="Q158" i="13"/>
  <c r="N158" i="13"/>
  <c r="G160" i="12"/>
  <c r="H160" i="13"/>
  <c r="H159" i="14"/>
  <c r="G159" i="14"/>
  <c r="G160" i="13"/>
  <c r="F160" i="12"/>
  <c r="G312" i="3"/>
  <c r="G160" i="2"/>
  <c r="P160" i="13"/>
  <c r="O160" i="13"/>
  <c r="Q160" i="13"/>
  <c r="N160" i="13"/>
  <c r="O159" i="13"/>
  <c r="F161" i="13"/>
  <c r="E161" i="12"/>
  <c r="F160" i="14"/>
  <c r="H160" i="2"/>
  <c r="G500" i="8"/>
  <c r="F501" i="8"/>
  <c r="F1081" i="8"/>
  <c r="G1080" i="8"/>
  <c r="G503" i="1"/>
  <c r="F504" i="1"/>
  <c r="F314" i="3"/>
  <c r="H314" i="3"/>
  <c r="F161" i="2"/>
  <c r="Q159" i="13"/>
  <c r="N159" i="13"/>
  <c r="G161" i="13"/>
  <c r="F161" i="12"/>
  <c r="G160" i="14"/>
  <c r="G1081" i="8"/>
  <c r="F1082" i="8"/>
  <c r="G161" i="2"/>
  <c r="G314" i="3"/>
  <c r="Q161" i="13"/>
  <c r="O161" i="13"/>
  <c r="P161" i="13"/>
  <c r="N161" i="13"/>
  <c r="F161" i="14"/>
  <c r="H161" i="2"/>
  <c r="F162" i="13"/>
  <c r="E162" i="12"/>
  <c r="H160" i="14"/>
  <c r="H161" i="13"/>
  <c r="G161" i="12"/>
  <c r="F505" i="1"/>
  <c r="G504" i="1"/>
  <c r="F316" i="3"/>
  <c r="H316" i="3"/>
  <c r="F162" i="2"/>
  <c r="F502" i="8"/>
  <c r="G501" i="8"/>
  <c r="F163" i="13"/>
  <c r="F162" i="14"/>
  <c r="E163" i="12"/>
  <c r="H162" i="2"/>
  <c r="G162" i="13"/>
  <c r="G161" i="14"/>
  <c r="F162" i="12"/>
  <c r="H161" i="14"/>
  <c r="H162" i="13"/>
  <c r="G162" i="12"/>
  <c r="F1083" i="8"/>
  <c r="G1082" i="8"/>
  <c r="G502" i="8"/>
  <c r="F503" i="8"/>
  <c r="F506" i="1"/>
  <c r="G505" i="1"/>
  <c r="F318" i="3"/>
  <c r="H318" i="3"/>
  <c r="F163" i="2"/>
  <c r="G316" i="3"/>
  <c r="G162" i="2"/>
  <c r="F164" i="13"/>
  <c r="E164" i="12"/>
  <c r="F163" i="14"/>
  <c r="H163" i="2"/>
  <c r="F504" i="8"/>
  <c r="G503" i="8"/>
  <c r="G506" i="1"/>
  <c r="F507" i="1"/>
  <c r="G1083" i="8"/>
  <c r="F1084" i="8"/>
  <c r="G162" i="14"/>
  <c r="G163" i="13"/>
  <c r="F163" i="12"/>
  <c r="G318" i="3"/>
  <c r="G163" i="2"/>
  <c r="G163" i="12"/>
  <c r="H162" i="14"/>
  <c r="H163" i="13"/>
  <c r="G504" i="8"/>
  <c r="F505" i="8"/>
  <c r="G1084" i="8"/>
  <c r="F1085" i="8"/>
  <c r="G163" i="14"/>
  <c r="G164" i="13"/>
  <c r="F164" i="12"/>
  <c r="F508" i="1"/>
  <c r="G507" i="1"/>
  <c r="F320" i="3"/>
  <c r="H320" i="3"/>
  <c r="F164" i="2"/>
  <c r="H164" i="13"/>
  <c r="H163" i="14"/>
  <c r="G164" i="12"/>
  <c r="G505" i="8"/>
  <c r="F506" i="8"/>
  <c r="F164" i="14"/>
  <c r="F165" i="13"/>
  <c r="E165" i="12"/>
  <c r="H164" i="2"/>
  <c r="G320" i="3"/>
  <c r="G164" i="2"/>
  <c r="F509" i="1"/>
  <c r="G508" i="1"/>
  <c r="F322" i="3"/>
  <c r="H322" i="3"/>
  <c r="F165" i="2"/>
  <c r="F1086" i="8"/>
  <c r="G1085" i="8"/>
  <c r="H165" i="2"/>
  <c r="F165" i="14"/>
  <c r="F166" i="13"/>
  <c r="E166" i="12"/>
  <c r="G1086" i="8"/>
  <c r="F1087" i="8"/>
  <c r="F510" i="1"/>
  <c r="G509" i="1"/>
  <c r="F324" i="3"/>
  <c r="H324" i="3"/>
  <c r="F166" i="2"/>
  <c r="G165" i="2"/>
  <c r="G322" i="3"/>
  <c r="H165" i="13"/>
  <c r="H164" i="14"/>
  <c r="G165" i="12"/>
  <c r="F507" i="8"/>
  <c r="G506" i="8"/>
  <c r="G165" i="13"/>
  <c r="F165" i="12"/>
  <c r="G164" i="14"/>
  <c r="G166" i="12"/>
  <c r="H165" i="14"/>
  <c r="H166" i="13"/>
  <c r="F167" i="13"/>
  <c r="F166" i="14"/>
  <c r="H166" i="2"/>
  <c r="E167" i="12"/>
  <c r="F1088" i="8"/>
  <c r="G1087" i="8"/>
  <c r="G165" i="14"/>
  <c r="F166" i="12"/>
  <c r="G166" i="13"/>
  <c r="F511" i="1"/>
  <c r="G510" i="1"/>
  <c r="G507" i="8"/>
  <c r="F508" i="8"/>
  <c r="G324" i="3"/>
  <c r="G166" i="2"/>
  <c r="F167" i="12"/>
  <c r="G167" i="13"/>
  <c r="G166" i="14"/>
  <c r="H166" i="14"/>
  <c r="H167" i="13"/>
  <c r="G167" i="12"/>
  <c r="G511" i="1"/>
  <c r="F512" i="1"/>
  <c r="F509" i="8"/>
  <c r="G508" i="8"/>
  <c r="F1089" i="8"/>
  <c r="G1088" i="8"/>
  <c r="G509" i="8"/>
  <c r="F510" i="8"/>
  <c r="G1089" i="8"/>
  <c r="F1090" i="8"/>
  <c r="G512" i="1"/>
  <c r="F513" i="1"/>
  <c r="F514" i="1"/>
  <c r="G513" i="1"/>
  <c r="F326" i="3"/>
  <c r="H326" i="3"/>
  <c r="F167" i="2"/>
  <c r="F511" i="8"/>
  <c r="G510" i="8"/>
  <c r="G1090" i="8"/>
  <c r="F1091" i="8"/>
  <c r="G1091" i="8"/>
  <c r="F1092" i="8"/>
  <c r="G511" i="8"/>
  <c r="F512" i="8"/>
  <c r="G514" i="1"/>
  <c r="F515" i="1"/>
  <c r="F328" i="3"/>
  <c r="H328" i="3"/>
  <c r="F168" i="2"/>
  <c r="G326" i="3"/>
  <c r="G167" i="2"/>
  <c r="F168" i="13"/>
  <c r="E168" i="12"/>
  <c r="F167" i="14"/>
  <c r="H167" i="2"/>
  <c r="G168" i="2"/>
  <c r="G328" i="3"/>
  <c r="H168" i="13"/>
  <c r="G168" i="12"/>
  <c r="H167" i="14"/>
  <c r="G168" i="13"/>
  <c r="F168" i="12"/>
  <c r="G167" i="14"/>
  <c r="G515" i="1"/>
  <c r="F516" i="1"/>
  <c r="F330" i="3"/>
  <c r="H330" i="3"/>
  <c r="F169" i="2"/>
  <c r="F1093" i="8"/>
  <c r="G1092" i="8"/>
  <c r="F168" i="14"/>
  <c r="H168" i="2"/>
  <c r="E169" i="12"/>
  <c r="F169" i="13"/>
  <c r="F513" i="8"/>
  <c r="G512" i="8"/>
  <c r="G169" i="2"/>
  <c r="G330" i="3"/>
  <c r="G1093" i="8"/>
  <c r="F1094" i="8"/>
  <c r="G168" i="14"/>
  <c r="F169" i="12"/>
  <c r="G169" i="13"/>
  <c r="F517" i="1"/>
  <c r="G516" i="1"/>
  <c r="F170" i="2"/>
  <c r="F332" i="3"/>
  <c r="H332" i="3"/>
  <c r="F514" i="8"/>
  <c r="G513" i="8"/>
  <c r="H168" i="14"/>
  <c r="H169" i="13"/>
  <c r="G169" i="12"/>
  <c r="F170" i="13"/>
  <c r="E170" i="12"/>
  <c r="F169" i="14"/>
  <c r="H169" i="2"/>
  <c r="G170" i="2"/>
  <c r="G332" i="3"/>
  <c r="F170" i="12"/>
  <c r="G170" i="13"/>
  <c r="G169" i="14"/>
  <c r="E171" i="12"/>
  <c r="F170" i="14"/>
  <c r="H170" i="2"/>
  <c r="F171" i="13"/>
  <c r="H170" i="13"/>
  <c r="G170" i="12"/>
  <c r="H169" i="14"/>
  <c r="G514" i="8"/>
  <c r="F515" i="8"/>
  <c r="G517" i="1"/>
  <c r="F518" i="1"/>
  <c r="G1094" i="8"/>
  <c r="F1095" i="8"/>
  <c r="G170" i="14"/>
  <c r="G171" i="13"/>
  <c r="F171" i="12"/>
  <c r="F1096" i="8"/>
  <c r="G1095" i="8"/>
  <c r="G515" i="8"/>
  <c r="F516" i="8"/>
  <c r="G518" i="1"/>
  <c r="F519" i="1"/>
  <c r="F334" i="3"/>
  <c r="P171" i="13"/>
  <c r="F171" i="2"/>
  <c r="H171" i="13"/>
  <c r="G171" i="12"/>
  <c r="H170" i="14"/>
  <c r="F520" i="1"/>
  <c r="G519" i="1"/>
  <c r="F172" i="2"/>
  <c r="F336" i="3"/>
  <c r="H336" i="3"/>
  <c r="O171" i="13"/>
  <c r="N171" i="13"/>
  <c r="F171" i="14"/>
  <c r="F172" i="13"/>
  <c r="H171" i="2"/>
  <c r="E172" i="12"/>
  <c r="G516" i="8"/>
  <c r="F517" i="8"/>
  <c r="H334" i="3"/>
  <c r="Q162" i="13"/>
  <c r="P162" i="13"/>
  <c r="N162" i="13"/>
  <c r="O162" i="13"/>
  <c r="Q163" i="13"/>
  <c r="O163" i="13"/>
  <c r="N163" i="13"/>
  <c r="P163" i="13"/>
  <c r="P164" i="13"/>
  <c r="N164" i="13"/>
  <c r="Q164" i="13"/>
  <c r="O164" i="13"/>
  <c r="N165" i="13"/>
  <c r="P165" i="13"/>
  <c r="O165" i="13"/>
  <c r="Q165" i="13"/>
  <c r="P166" i="13"/>
  <c r="O166" i="13"/>
  <c r="Q166" i="13"/>
  <c r="N166" i="13"/>
  <c r="Q167" i="13"/>
  <c r="P167" i="13"/>
  <c r="O167" i="13"/>
  <c r="N167" i="13"/>
  <c r="P168" i="13"/>
  <c r="N168" i="13"/>
  <c r="O168" i="13"/>
  <c r="Q168" i="13"/>
  <c r="Q169" i="13"/>
  <c r="O169" i="13"/>
  <c r="P169" i="13"/>
  <c r="N169" i="13"/>
  <c r="Q170" i="13"/>
  <c r="P170" i="13"/>
  <c r="N170" i="13"/>
  <c r="O170" i="13"/>
  <c r="G171" i="2"/>
  <c r="G334" i="3"/>
  <c r="G1096" i="8"/>
  <c r="F1097" i="8"/>
  <c r="Q171" i="13"/>
  <c r="P172" i="13"/>
  <c r="N172" i="13"/>
  <c r="Q172" i="13"/>
  <c r="O172" i="13"/>
  <c r="F1098" i="8"/>
  <c r="G1097" i="8"/>
  <c r="G172" i="12"/>
  <c r="H171" i="14"/>
  <c r="H172" i="13"/>
  <c r="G520" i="1"/>
  <c r="F521" i="1"/>
  <c r="F338" i="3"/>
  <c r="H338" i="3"/>
  <c r="F173" i="2"/>
  <c r="G172" i="13"/>
  <c r="F172" i="12"/>
  <c r="G171" i="14"/>
  <c r="G172" i="2"/>
  <c r="G336" i="3"/>
  <c r="F172" i="14"/>
  <c r="H172" i="2"/>
  <c r="F173" i="13"/>
  <c r="E173" i="12"/>
  <c r="G517" i="8"/>
  <c r="F518" i="8"/>
  <c r="H173" i="2"/>
  <c r="F174" i="13"/>
  <c r="F173" i="14"/>
  <c r="E174" i="12"/>
  <c r="F1099" i="8"/>
  <c r="G1098" i="8"/>
  <c r="G338" i="3"/>
  <c r="G173" i="2"/>
  <c r="G521" i="1"/>
  <c r="F522" i="1"/>
  <c r="F340" i="3"/>
  <c r="H340" i="3"/>
  <c r="F174" i="2"/>
  <c r="G172" i="14"/>
  <c r="G173" i="13"/>
  <c r="F173" i="12"/>
  <c r="G518" i="8"/>
  <c r="F519" i="8"/>
  <c r="G173" i="12"/>
  <c r="H173" i="13"/>
  <c r="H172" i="14"/>
  <c r="H174" i="2"/>
  <c r="E175" i="12"/>
  <c r="F174" i="14"/>
  <c r="F175" i="13"/>
  <c r="G519" i="8"/>
  <c r="F520" i="8"/>
  <c r="G340" i="3"/>
  <c r="G174" i="2"/>
  <c r="G1099" i="8"/>
  <c r="F1100" i="8"/>
  <c r="H173" i="14"/>
  <c r="G174" i="12"/>
  <c r="H174" i="13"/>
  <c r="G522" i="1"/>
  <c r="F523" i="1"/>
  <c r="G174" i="13"/>
  <c r="G173" i="14"/>
  <c r="F174" i="12"/>
  <c r="G175" i="12"/>
  <c r="H174" i="14"/>
  <c r="H175" i="13"/>
  <c r="F1101" i="8"/>
  <c r="G1100" i="8"/>
  <c r="F521" i="8"/>
  <c r="G520" i="8"/>
  <c r="F524" i="1"/>
  <c r="G523" i="1"/>
  <c r="F175" i="2"/>
  <c r="F342" i="3"/>
  <c r="H342" i="3"/>
  <c r="F175" i="12"/>
  <c r="G174" i="14"/>
  <c r="G175" i="13"/>
  <c r="H175" i="2"/>
  <c r="F176" i="13"/>
  <c r="E176" i="12"/>
  <c r="F175" i="14"/>
  <c r="F522" i="8"/>
  <c r="G521" i="8"/>
  <c r="G342" i="3"/>
  <c r="G175" i="2"/>
  <c r="G524" i="1"/>
  <c r="F526" i="1"/>
  <c r="G1101" i="8"/>
  <c r="F1102" i="8"/>
  <c r="G1102" i="8"/>
  <c r="F1103" i="8"/>
  <c r="F524" i="8"/>
  <c r="G522" i="8"/>
  <c r="G176" i="12"/>
  <c r="H175" i="14"/>
  <c r="H176" i="13"/>
  <c r="G526" i="1"/>
  <c r="F527" i="1"/>
  <c r="F344" i="3"/>
  <c r="F176" i="2"/>
  <c r="F176" i="12"/>
  <c r="G176" i="13"/>
  <c r="G175" i="14"/>
  <c r="H344" i="3"/>
  <c r="Q173" i="13"/>
  <c r="N173" i="13"/>
  <c r="O173" i="13"/>
  <c r="P173" i="13"/>
  <c r="N174" i="13"/>
  <c r="O174" i="13"/>
  <c r="P174" i="13"/>
  <c r="Q174" i="13"/>
  <c r="P175" i="13"/>
  <c r="O175" i="13"/>
  <c r="N175" i="13"/>
  <c r="Q175" i="13"/>
  <c r="G1103" i="8"/>
  <c r="F1104" i="8"/>
  <c r="H176" i="2"/>
  <c r="E177" i="12"/>
  <c r="F177" i="13"/>
  <c r="F176" i="14"/>
  <c r="F525" i="8"/>
  <c r="G524" i="8"/>
  <c r="G527" i="1"/>
  <c r="F528" i="1"/>
  <c r="F346" i="3"/>
  <c r="H346" i="3"/>
  <c r="F177" i="2"/>
  <c r="G344" i="3"/>
  <c r="G176" i="2"/>
  <c r="Q176" i="13"/>
  <c r="O176" i="13"/>
  <c r="P176" i="13"/>
  <c r="N176" i="13"/>
  <c r="E178" i="12"/>
  <c r="F177" i="14"/>
  <c r="F178" i="13"/>
  <c r="H177" i="2"/>
  <c r="G177" i="2"/>
  <c r="G346" i="3"/>
  <c r="N177" i="13"/>
  <c r="O177" i="13"/>
  <c r="P177" i="13"/>
  <c r="Q177" i="13"/>
  <c r="F177" i="12"/>
  <c r="G176" i="14"/>
  <c r="G177" i="13"/>
  <c r="F529" i="1"/>
  <c r="G528" i="1"/>
  <c r="F178" i="2"/>
  <c r="F348" i="3"/>
  <c r="H348" i="3"/>
  <c r="G1104" i="8"/>
  <c r="F1105" i="8"/>
  <c r="G525" i="8"/>
  <c r="F526" i="8"/>
  <c r="G177" i="12"/>
  <c r="H176" i="14"/>
  <c r="H177" i="13"/>
  <c r="F527" i="8"/>
  <c r="G526" i="8"/>
  <c r="F178" i="12"/>
  <c r="G177" i="14"/>
  <c r="G178" i="13"/>
  <c r="G529" i="1"/>
  <c r="F530" i="1"/>
  <c r="F179" i="2"/>
  <c r="F350" i="3"/>
  <c r="H350" i="3"/>
  <c r="F1106" i="8"/>
  <c r="G1105" i="8"/>
  <c r="G348" i="3"/>
  <c r="G178" i="2"/>
  <c r="H178" i="2"/>
  <c r="E179" i="12"/>
  <c r="F178" i="14"/>
  <c r="F179" i="13"/>
  <c r="G178" i="12"/>
  <c r="H178" i="13"/>
  <c r="H177" i="14"/>
  <c r="Q179" i="13"/>
  <c r="P179" i="13"/>
  <c r="O179" i="13"/>
  <c r="N179" i="13"/>
  <c r="F528" i="8"/>
  <c r="G527" i="8"/>
  <c r="H179" i="13"/>
  <c r="H178" i="14"/>
  <c r="G179" i="12"/>
  <c r="F1107" i="8"/>
  <c r="G1106" i="8"/>
  <c r="G350" i="3"/>
  <c r="G179" i="2"/>
  <c r="G178" i="14"/>
  <c r="F179" i="12"/>
  <c r="G179" i="13"/>
  <c r="F531" i="1"/>
  <c r="G530" i="1"/>
  <c r="F352" i="3"/>
  <c r="H352" i="3"/>
  <c r="F180" i="2"/>
  <c r="H179" i="2"/>
  <c r="E180" i="12"/>
  <c r="F180" i="13"/>
  <c r="F179" i="14"/>
  <c r="F180" i="14"/>
  <c r="F181" i="13"/>
  <c r="H180" i="2"/>
  <c r="E181" i="12"/>
  <c r="H180" i="13"/>
  <c r="G180" i="12"/>
  <c r="H179" i="14"/>
  <c r="G531" i="1"/>
  <c r="F532" i="1"/>
  <c r="F181" i="2"/>
  <c r="F354" i="3"/>
  <c r="H354" i="3"/>
  <c r="G180" i="13"/>
  <c r="F180" i="12"/>
  <c r="G179" i="14"/>
  <c r="G528" i="8"/>
  <c r="F529" i="8"/>
  <c r="G352" i="3"/>
  <c r="G180" i="2"/>
  <c r="F1108" i="8"/>
  <c r="G1107" i="8"/>
  <c r="H181" i="2"/>
  <c r="F182" i="13"/>
  <c r="F181" i="14"/>
  <c r="E182" i="12"/>
  <c r="N181" i="13"/>
  <c r="P181" i="13"/>
  <c r="O181" i="13"/>
  <c r="Q181" i="13"/>
  <c r="H181" i="13"/>
  <c r="H180" i="14"/>
  <c r="G181" i="12"/>
  <c r="F533" i="1"/>
  <c r="G532" i="1"/>
  <c r="F182" i="2"/>
  <c r="F356" i="3"/>
  <c r="H356" i="3"/>
  <c r="G180" i="14"/>
  <c r="G181" i="13"/>
  <c r="F181" i="12"/>
  <c r="F1109" i="8"/>
  <c r="G1108" i="8"/>
  <c r="F530" i="8"/>
  <c r="G529" i="8"/>
  <c r="G354" i="3"/>
  <c r="G181" i="2"/>
  <c r="G530" i="8"/>
  <c r="F531" i="8"/>
  <c r="G182" i="12"/>
  <c r="H181" i="14"/>
  <c r="H182" i="13"/>
  <c r="H182" i="2"/>
  <c r="E183" i="12"/>
  <c r="F182" i="14"/>
  <c r="F183" i="13"/>
  <c r="P182" i="13"/>
  <c r="Q182" i="13"/>
  <c r="O182" i="13"/>
  <c r="N182" i="13"/>
  <c r="G356" i="3"/>
  <c r="G182" i="2"/>
  <c r="G1109" i="8"/>
  <c r="F1110" i="8"/>
  <c r="G181" i="14"/>
  <c r="G182" i="13"/>
  <c r="F182" i="12"/>
  <c r="F534" i="1"/>
  <c r="G533" i="1"/>
  <c r="F358" i="3"/>
  <c r="H358" i="3"/>
  <c r="F183" i="2"/>
  <c r="G534" i="1"/>
  <c r="F535" i="1"/>
  <c r="F1111" i="8"/>
  <c r="G1110" i="8"/>
  <c r="P183" i="13"/>
  <c r="N183" i="13"/>
  <c r="Q183" i="13"/>
  <c r="O183" i="13"/>
  <c r="G183" i="2"/>
  <c r="G358" i="3"/>
  <c r="G183" i="12"/>
  <c r="H183" i="13"/>
  <c r="H182" i="14"/>
  <c r="F532" i="8"/>
  <c r="G531" i="8"/>
  <c r="G183" i="13"/>
  <c r="F183" i="12"/>
  <c r="G182" i="14"/>
  <c r="H183" i="2"/>
  <c r="E184" i="12"/>
  <c r="F184" i="13"/>
  <c r="F183" i="14"/>
  <c r="G535" i="1"/>
  <c r="F536" i="1"/>
  <c r="F360" i="3"/>
  <c r="H360" i="3"/>
  <c r="F184" i="2"/>
  <c r="G183" i="14"/>
  <c r="G184" i="13"/>
  <c r="F184" i="12"/>
  <c r="F533" i="8"/>
  <c r="G532" i="8"/>
  <c r="G1111" i="8"/>
  <c r="F1112" i="8"/>
  <c r="N184" i="13"/>
  <c r="Q184" i="13"/>
  <c r="O184" i="13"/>
  <c r="P184" i="13"/>
  <c r="G184" i="12"/>
  <c r="H183" i="14"/>
  <c r="H184" i="13"/>
  <c r="F1113" i="8"/>
  <c r="G1112" i="8"/>
  <c r="G533" i="8"/>
  <c r="F534" i="8"/>
  <c r="G360" i="3"/>
  <c r="G184" i="2"/>
  <c r="F537" i="1"/>
  <c r="G536" i="1"/>
  <c r="F185" i="2"/>
  <c r="F362" i="3"/>
  <c r="H362" i="3"/>
  <c r="F184" i="14"/>
  <c r="H184" i="2"/>
  <c r="E185" i="12"/>
  <c r="F185" i="13"/>
  <c r="E186" i="12"/>
  <c r="H185" i="2"/>
  <c r="F185" i="14"/>
  <c r="F186" i="13"/>
  <c r="F185" i="12"/>
  <c r="G185" i="13"/>
  <c r="G184" i="14"/>
  <c r="G537" i="1"/>
  <c r="F538" i="1"/>
  <c r="F364" i="3"/>
  <c r="H364" i="3"/>
  <c r="F186" i="2"/>
  <c r="G1113" i="8"/>
  <c r="F1114" i="8"/>
  <c r="O185" i="13"/>
  <c r="N185" i="13"/>
  <c r="Q185" i="13"/>
  <c r="P185" i="13"/>
  <c r="H184" i="14"/>
  <c r="H185" i="13"/>
  <c r="G185" i="12"/>
  <c r="G362" i="3"/>
  <c r="G185" i="2"/>
  <c r="G534" i="8"/>
  <c r="F535" i="8"/>
  <c r="G1114" i="8"/>
  <c r="F1115" i="8"/>
  <c r="G538" i="1"/>
  <c r="F539" i="1"/>
  <c r="F187" i="2"/>
  <c r="F366" i="3"/>
  <c r="H366" i="3"/>
  <c r="H186" i="13"/>
  <c r="G186" i="12"/>
  <c r="H185" i="14"/>
  <c r="F187" i="13"/>
  <c r="H186" i="2"/>
  <c r="F186" i="14"/>
  <c r="E187" i="12"/>
  <c r="F186" i="12"/>
  <c r="G185" i="14"/>
  <c r="G186" i="13"/>
  <c r="G535" i="8"/>
  <c r="F536" i="8"/>
  <c r="G364" i="3"/>
  <c r="G186" i="2"/>
  <c r="N186" i="13"/>
  <c r="P186" i="13"/>
  <c r="O186" i="13"/>
  <c r="Q186" i="13"/>
  <c r="H187" i="2"/>
  <c r="E188" i="12"/>
  <c r="F188" i="13"/>
  <c r="F187" i="14"/>
  <c r="F537" i="8"/>
  <c r="G536" i="8"/>
  <c r="O187" i="13"/>
  <c r="P187" i="13"/>
  <c r="Q187" i="13"/>
  <c r="N187" i="13"/>
  <c r="G1115" i="8"/>
  <c r="F1116" i="8"/>
  <c r="H187" i="13"/>
  <c r="H186" i="14"/>
  <c r="G187" i="12"/>
  <c r="G366" i="3"/>
  <c r="G187" i="2"/>
  <c r="G186" i="14"/>
  <c r="G187" i="13"/>
  <c r="F187" i="12"/>
  <c r="G539" i="1"/>
  <c r="F540" i="1"/>
  <c r="F188" i="2"/>
  <c r="F368" i="3"/>
  <c r="H368" i="3"/>
  <c r="G368" i="3"/>
  <c r="G188" i="2"/>
  <c r="F188" i="12"/>
  <c r="G187" i="14"/>
  <c r="G188" i="13"/>
  <c r="F538" i="8"/>
  <c r="G537" i="8"/>
  <c r="G188" i="12"/>
  <c r="H187" i="14"/>
  <c r="H188" i="13"/>
  <c r="F541" i="1"/>
  <c r="G540" i="1"/>
  <c r="E189" i="12"/>
  <c r="H188" i="2"/>
  <c r="F188" i="14"/>
  <c r="F189" i="13"/>
  <c r="O188" i="13"/>
  <c r="Q188" i="13"/>
  <c r="P188" i="13"/>
  <c r="N188" i="13"/>
  <c r="G1116" i="8"/>
  <c r="F1117" i="8"/>
  <c r="F189" i="12"/>
  <c r="G189" i="13"/>
  <c r="G188" i="14"/>
  <c r="G1117" i="8"/>
  <c r="F1118" i="8"/>
  <c r="G189" i="12"/>
  <c r="H188" i="14"/>
  <c r="H189" i="13"/>
  <c r="G538" i="8"/>
  <c r="F539" i="8"/>
  <c r="F542" i="1"/>
  <c r="G541" i="1"/>
  <c r="F1119" i="8"/>
  <c r="G1118" i="8"/>
  <c r="F540" i="8"/>
  <c r="G539" i="8"/>
  <c r="F543" i="1"/>
  <c r="G542" i="1"/>
  <c r="F370" i="3"/>
  <c r="H370" i="3"/>
  <c r="F189" i="2"/>
  <c r="G543" i="1"/>
  <c r="F544" i="1"/>
  <c r="F190" i="2"/>
  <c r="F372" i="3"/>
  <c r="H372" i="3"/>
  <c r="F1120" i="8"/>
  <c r="G1119" i="8"/>
  <c r="G370" i="3"/>
  <c r="G189" i="2"/>
  <c r="F541" i="8"/>
  <c r="G540" i="8"/>
  <c r="F190" i="13"/>
  <c r="E190" i="12"/>
  <c r="F189" i="14"/>
  <c r="H189" i="2"/>
  <c r="F190" i="12"/>
  <c r="G189" i="14"/>
  <c r="G190" i="13"/>
  <c r="G541" i="8"/>
  <c r="F542" i="8"/>
  <c r="G1120" i="8"/>
  <c r="F1121" i="8"/>
  <c r="G190" i="2"/>
  <c r="G372" i="3"/>
  <c r="H189" i="14"/>
  <c r="H190" i="13"/>
  <c r="G190" i="12"/>
  <c r="G544" i="1"/>
  <c r="F545" i="1"/>
  <c r="Q190" i="13"/>
  <c r="P190" i="13"/>
  <c r="N190" i="13"/>
  <c r="O190" i="13"/>
  <c r="E191" i="12"/>
  <c r="F191" i="13"/>
  <c r="H190" i="2"/>
  <c r="F190" i="14"/>
  <c r="G542" i="8"/>
  <c r="F543" i="8"/>
  <c r="Q191" i="13"/>
  <c r="N191" i="13"/>
  <c r="P191" i="13"/>
  <c r="O191" i="13"/>
  <c r="H191" i="13"/>
  <c r="G191" i="12"/>
  <c r="H190" i="14"/>
  <c r="G545" i="1"/>
  <c r="F546" i="1"/>
  <c r="F191" i="2"/>
  <c r="F374" i="3"/>
  <c r="H374" i="3"/>
  <c r="G1121" i="8"/>
  <c r="F1122" i="8"/>
  <c r="G191" i="13"/>
  <c r="F191" i="12"/>
  <c r="G190" i="14"/>
  <c r="G191" i="2"/>
  <c r="G374" i="3"/>
  <c r="F544" i="8"/>
  <c r="G543" i="8"/>
  <c r="F1123" i="8"/>
  <c r="G1122" i="8"/>
  <c r="F547" i="1"/>
  <c r="G546" i="1"/>
  <c r="F192" i="2"/>
  <c r="F376" i="3"/>
  <c r="H376" i="3"/>
  <c r="H191" i="2"/>
  <c r="F192" i="13"/>
  <c r="F191" i="14"/>
  <c r="E192" i="12"/>
  <c r="F192" i="14"/>
  <c r="F193" i="13"/>
  <c r="H192" i="2"/>
  <c r="E193" i="12"/>
  <c r="G1123" i="8"/>
  <c r="F1124" i="8"/>
  <c r="H192" i="13"/>
  <c r="G192" i="12"/>
  <c r="H191" i="14"/>
  <c r="F548" i="1"/>
  <c r="G547" i="1"/>
  <c r="G544" i="8"/>
  <c r="F545" i="8"/>
  <c r="G191" i="14"/>
  <c r="G192" i="13"/>
  <c r="F192" i="12"/>
  <c r="O192" i="13"/>
  <c r="Q192" i="13"/>
  <c r="N192" i="13"/>
  <c r="P192" i="13"/>
  <c r="G192" i="2"/>
  <c r="G376" i="3"/>
  <c r="F549" i="1"/>
  <c r="G548" i="1"/>
  <c r="F193" i="2"/>
  <c r="F378" i="3"/>
  <c r="H378" i="3"/>
  <c r="F1125" i="8"/>
  <c r="G1124" i="8"/>
  <c r="N193" i="13"/>
  <c r="Q193" i="13"/>
  <c r="O193" i="13"/>
  <c r="P193" i="13"/>
  <c r="G193" i="12"/>
  <c r="H192" i="14"/>
  <c r="H193" i="13"/>
  <c r="G193" i="13"/>
  <c r="F193" i="12"/>
  <c r="G192" i="14"/>
  <c r="G545" i="8"/>
  <c r="F546" i="8"/>
  <c r="G1125" i="8"/>
  <c r="F1126" i="8"/>
  <c r="G549" i="1"/>
  <c r="F550" i="1"/>
  <c r="F380" i="3"/>
  <c r="H380" i="3"/>
  <c r="F194" i="2"/>
  <c r="G546" i="8"/>
  <c r="F547" i="8"/>
  <c r="G193" i="2"/>
  <c r="G378" i="3"/>
  <c r="H193" i="2"/>
  <c r="E194" i="12"/>
  <c r="F194" i="13"/>
  <c r="F193" i="14"/>
  <c r="N194" i="13"/>
  <c r="P194" i="13"/>
  <c r="Q194" i="13"/>
  <c r="O194" i="13"/>
  <c r="F194" i="12"/>
  <c r="G193" i="14"/>
  <c r="G194" i="13"/>
  <c r="F195" i="13"/>
  <c r="E195" i="12"/>
  <c r="H194" i="2"/>
  <c r="F194" i="14"/>
  <c r="F1127" i="8"/>
  <c r="G1126" i="8"/>
  <c r="G380" i="3"/>
  <c r="G194" i="2"/>
  <c r="H194" i="13"/>
  <c r="G194" i="12"/>
  <c r="H193" i="14"/>
  <c r="F548" i="8"/>
  <c r="G547" i="8"/>
  <c r="G550" i="1"/>
  <c r="F551" i="1"/>
  <c r="F195" i="2"/>
  <c r="F382" i="3"/>
  <c r="H382" i="3"/>
  <c r="F196" i="13"/>
  <c r="E196" i="12"/>
  <c r="F195" i="14"/>
  <c r="H195" i="2"/>
  <c r="F549" i="8"/>
  <c r="G548" i="8"/>
  <c r="G382" i="3"/>
  <c r="G195" i="2"/>
  <c r="G551" i="1"/>
  <c r="F552" i="1"/>
  <c r="F196" i="2"/>
  <c r="F384" i="3"/>
  <c r="H384" i="3"/>
  <c r="G195" i="12"/>
  <c r="H194" i="14"/>
  <c r="H195" i="13"/>
  <c r="G194" i="14"/>
  <c r="G195" i="13"/>
  <c r="F195" i="12"/>
  <c r="G1127" i="8"/>
  <c r="F1128" i="8"/>
  <c r="P195" i="13"/>
  <c r="N195" i="13"/>
  <c r="Q195" i="13"/>
  <c r="O195" i="13"/>
  <c r="G384" i="3"/>
  <c r="G196" i="2"/>
  <c r="F550" i="8"/>
  <c r="G549" i="8"/>
  <c r="P196" i="13"/>
  <c r="N196" i="13"/>
  <c r="O196" i="13"/>
  <c r="Q196" i="13"/>
  <c r="F553" i="1"/>
  <c r="G552" i="1"/>
  <c r="F197" i="2"/>
  <c r="F386" i="3"/>
  <c r="H386" i="3"/>
  <c r="F197" i="13"/>
  <c r="E197" i="12"/>
  <c r="H196" i="2"/>
  <c r="F196" i="14"/>
  <c r="G1128" i="8"/>
  <c r="F1129" i="8"/>
  <c r="F196" i="12"/>
  <c r="G195" i="14"/>
  <c r="G196" i="13"/>
  <c r="H195" i="14"/>
  <c r="H196" i="13"/>
  <c r="G196" i="12"/>
  <c r="Q197" i="13"/>
  <c r="N197" i="13"/>
  <c r="P197" i="13"/>
  <c r="O197" i="13"/>
  <c r="G553" i="1"/>
  <c r="F554" i="1"/>
  <c r="F388" i="3"/>
  <c r="H388" i="3"/>
  <c r="F198" i="2"/>
  <c r="G1129" i="8"/>
  <c r="F1130" i="8"/>
  <c r="G386" i="3"/>
  <c r="G197" i="2"/>
  <c r="G196" i="14"/>
  <c r="G197" i="13"/>
  <c r="F197" i="12"/>
  <c r="H196" i="14"/>
  <c r="H197" i="13"/>
  <c r="G197" i="12"/>
  <c r="F197" i="14"/>
  <c r="H197" i="2"/>
  <c r="E198" i="12"/>
  <c r="F198" i="13"/>
  <c r="F551" i="8"/>
  <c r="G550" i="8"/>
  <c r="G198" i="12"/>
  <c r="H198" i="13"/>
  <c r="H197" i="14"/>
  <c r="G197" i="14"/>
  <c r="G198" i="13"/>
  <c r="F198" i="12"/>
  <c r="G388" i="3"/>
  <c r="G198" i="2"/>
  <c r="N198" i="13"/>
  <c r="O198" i="13"/>
  <c r="P198" i="13"/>
  <c r="Q198" i="13"/>
  <c r="F1131" i="8"/>
  <c r="G1130" i="8"/>
  <c r="F555" i="1"/>
  <c r="G554" i="1"/>
  <c r="F199" i="2"/>
  <c r="F390" i="3"/>
  <c r="H390" i="3"/>
  <c r="F552" i="8"/>
  <c r="G551" i="8"/>
  <c r="H198" i="2"/>
  <c r="F198" i="14"/>
  <c r="E199" i="12"/>
  <c r="F199" i="13"/>
  <c r="G199" i="12"/>
  <c r="H198" i="14"/>
  <c r="H199" i="13"/>
  <c r="F200" i="13"/>
  <c r="E200" i="12"/>
  <c r="F199" i="14"/>
  <c r="H199" i="2"/>
  <c r="G1131" i="8"/>
  <c r="F1132" i="8"/>
  <c r="F553" i="8"/>
  <c r="G552" i="8"/>
  <c r="F556" i="1"/>
  <c r="G555" i="1"/>
  <c r="F200" i="2"/>
  <c r="F392" i="3"/>
  <c r="H392" i="3"/>
  <c r="P199" i="13"/>
  <c r="N199" i="13"/>
  <c r="Q199" i="13"/>
  <c r="O199" i="13"/>
  <c r="G199" i="2"/>
  <c r="G390" i="3"/>
  <c r="G198" i="14"/>
  <c r="G199" i="13"/>
  <c r="F199" i="12"/>
  <c r="G392" i="3"/>
  <c r="G200" i="2"/>
  <c r="G1132" i="8"/>
  <c r="F1133" i="8"/>
  <c r="F201" i="13"/>
  <c r="E201" i="12"/>
  <c r="F200" i="14"/>
  <c r="H200" i="2"/>
  <c r="G553" i="8"/>
  <c r="F554" i="8"/>
  <c r="H199" i="14"/>
  <c r="H200" i="13"/>
  <c r="G200" i="12"/>
  <c r="F200" i="12"/>
  <c r="G200" i="13"/>
  <c r="G199" i="14"/>
  <c r="G556" i="1"/>
  <c r="F557" i="1"/>
  <c r="F394" i="3"/>
  <c r="H394" i="3"/>
  <c r="F201" i="2"/>
  <c r="Q200" i="13"/>
  <c r="N200" i="13"/>
  <c r="P200" i="13"/>
  <c r="O200" i="13"/>
  <c r="G201" i="2"/>
  <c r="G394" i="3"/>
  <c r="Q201" i="13"/>
  <c r="P201" i="13"/>
  <c r="O201" i="13"/>
  <c r="N201" i="13"/>
  <c r="G557" i="1"/>
  <c r="F558" i="1"/>
  <c r="F396" i="3"/>
  <c r="H396" i="3"/>
  <c r="F202" i="2"/>
  <c r="G554" i="8"/>
  <c r="F555" i="8"/>
  <c r="G201" i="13"/>
  <c r="F201" i="12"/>
  <c r="G200" i="14"/>
  <c r="H201" i="2"/>
  <c r="E202" i="12"/>
  <c r="F202" i="13"/>
  <c r="F201" i="14"/>
  <c r="G201" i="12"/>
  <c r="H201" i="13"/>
  <c r="H200" i="14"/>
  <c r="F1134" i="8"/>
  <c r="G1133" i="8"/>
  <c r="F202" i="14"/>
  <c r="F203" i="13"/>
  <c r="E203" i="12"/>
  <c r="H202" i="2"/>
  <c r="F1135" i="8"/>
  <c r="G1134" i="8"/>
  <c r="G202" i="2"/>
  <c r="G396" i="3"/>
  <c r="F202" i="12"/>
  <c r="G201" i="14"/>
  <c r="G202" i="13"/>
  <c r="P202" i="13"/>
  <c r="O202" i="13"/>
  <c r="N202" i="13"/>
  <c r="Q202" i="13"/>
  <c r="H202" i="13"/>
  <c r="H201" i="14"/>
  <c r="G202" i="12"/>
  <c r="F556" i="8"/>
  <c r="G555" i="8"/>
  <c r="F559" i="1"/>
  <c r="G558" i="1"/>
  <c r="F398" i="3"/>
  <c r="H398" i="3"/>
  <c r="F203" i="2"/>
  <c r="F557" i="8"/>
  <c r="G556" i="8"/>
  <c r="H203" i="2"/>
  <c r="F204" i="13"/>
  <c r="F203" i="14"/>
  <c r="E204" i="12"/>
  <c r="F560" i="1"/>
  <c r="G559" i="1"/>
  <c r="F400" i="3"/>
  <c r="H400" i="3"/>
  <c r="F204" i="2"/>
  <c r="F1136" i="8"/>
  <c r="G1135" i="8"/>
  <c r="G398" i="3"/>
  <c r="G203" i="2"/>
  <c r="P203" i="13"/>
  <c r="Q203" i="13"/>
  <c r="O203" i="13"/>
  <c r="N203" i="13"/>
  <c r="F203" i="12"/>
  <c r="G202" i="14"/>
  <c r="G203" i="13"/>
  <c r="H202" i="14"/>
  <c r="H203" i="13"/>
  <c r="G203" i="12"/>
  <c r="F558" i="8"/>
  <c r="G557" i="8"/>
  <c r="F205" i="13"/>
  <c r="E205" i="12"/>
  <c r="F204" i="14"/>
  <c r="H204" i="2"/>
  <c r="F1137" i="8"/>
  <c r="G1136" i="8"/>
  <c r="G560" i="1"/>
  <c r="F561" i="1"/>
  <c r="F205" i="2"/>
  <c r="F402" i="3"/>
  <c r="H402" i="3"/>
  <c r="H203" i="14"/>
  <c r="H204" i="13"/>
  <c r="G204" i="12"/>
  <c r="G204" i="13"/>
  <c r="F204" i="12"/>
  <c r="G203" i="14"/>
  <c r="G204" i="2"/>
  <c r="G400" i="3"/>
  <c r="Q204" i="13"/>
  <c r="N204" i="13"/>
  <c r="P204" i="13"/>
  <c r="O204" i="13"/>
  <c r="G205" i="12"/>
  <c r="H205" i="13"/>
  <c r="H204" i="14"/>
  <c r="G402" i="3"/>
  <c r="G205" i="2"/>
  <c r="G558" i="8"/>
  <c r="F559" i="8"/>
  <c r="F562" i="1"/>
  <c r="G561" i="1"/>
  <c r="F404" i="3"/>
  <c r="H404" i="3"/>
  <c r="F206" i="2"/>
  <c r="E206" i="12"/>
  <c r="H205" i="2"/>
  <c r="F205" i="14"/>
  <c r="F206" i="13"/>
  <c r="F1138" i="8"/>
  <c r="G1137" i="8"/>
  <c r="N205" i="13"/>
  <c r="Q205" i="13"/>
  <c r="O205" i="13"/>
  <c r="P205" i="13"/>
  <c r="G204" i="14"/>
  <c r="G205" i="13"/>
  <c r="F205" i="12"/>
  <c r="G206" i="2"/>
  <c r="G404" i="3"/>
  <c r="F206" i="12"/>
  <c r="G205" i="14"/>
  <c r="G206" i="13"/>
  <c r="G206" i="12"/>
  <c r="H205" i="14"/>
  <c r="H206" i="13"/>
  <c r="E207" i="12"/>
  <c r="F206" i="14"/>
  <c r="F207" i="13"/>
  <c r="H206" i="2"/>
  <c r="G559" i="8"/>
  <c r="F560" i="8"/>
  <c r="O206" i="13"/>
  <c r="Q206" i="13"/>
  <c r="N206" i="13"/>
  <c r="P206" i="13"/>
  <c r="F1139" i="8"/>
  <c r="G1138" i="8"/>
  <c r="G562" i="1"/>
  <c r="F563" i="1"/>
  <c r="F406" i="3"/>
  <c r="H406" i="3"/>
  <c r="F207" i="2"/>
  <c r="G207" i="2"/>
  <c r="G406" i="3"/>
  <c r="G206" i="14"/>
  <c r="G207" i="13"/>
  <c r="F207" i="12"/>
  <c r="F564" i="1"/>
  <c r="G563" i="1"/>
  <c r="F408" i="3"/>
  <c r="H408" i="3"/>
  <c r="F208" i="2"/>
  <c r="G560" i="8"/>
  <c r="F561" i="8"/>
  <c r="F1140" i="8"/>
  <c r="G1139" i="8"/>
  <c r="O207" i="13"/>
  <c r="Q207" i="13"/>
  <c r="P207" i="13"/>
  <c r="N207" i="13"/>
  <c r="F207" i="14"/>
  <c r="H207" i="2"/>
  <c r="E208" i="12"/>
  <c r="F208" i="13"/>
  <c r="H206" i="14"/>
  <c r="H207" i="13"/>
  <c r="G207" i="12"/>
  <c r="N208" i="13"/>
  <c r="Q208" i="13"/>
  <c r="O208" i="13"/>
  <c r="P208" i="13"/>
  <c r="E209" i="12"/>
  <c r="F208" i="14"/>
  <c r="F209" i="13"/>
  <c r="H208" i="2"/>
  <c r="F208" i="12"/>
  <c r="G207" i="14"/>
  <c r="G208" i="13"/>
  <c r="G564" i="1"/>
  <c r="F565" i="1"/>
  <c r="F209" i="2"/>
  <c r="F410" i="3"/>
  <c r="H410" i="3"/>
  <c r="G208" i="12"/>
  <c r="H207" i="14"/>
  <c r="H208" i="13"/>
  <c r="G561" i="8"/>
  <c r="F562" i="8"/>
  <c r="G408" i="3"/>
  <c r="G208" i="2"/>
  <c r="G1140" i="8"/>
  <c r="F1141" i="8"/>
  <c r="G565" i="1"/>
  <c r="F566" i="1"/>
  <c r="F412" i="3"/>
  <c r="H412" i="3"/>
  <c r="F210" i="2"/>
  <c r="F209" i="12"/>
  <c r="G209" i="13"/>
  <c r="G208" i="14"/>
  <c r="F210" i="13"/>
  <c r="E210" i="12"/>
  <c r="F209" i="14"/>
  <c r="H209" i="2"/>
  <c r="Q209" i="13"/>
  <c r="P209" i="13"/>
  <c r="O209" i="13"/>
  <c r="N209" i="13"/>
  <c r="F1142" i="8"/>
  <c r="G1141" i="8"/>
  <c r="G562" i="8"/>
  <c r="F563" i="8"/>
  <c r="G209" i="2"/>
  <c r="G410" i="3"/>
  <c r="H208" i="14"/>
  <c r="G209" i="12"/>
  <c r="H209" i="13"/>
  <c r="G210" i="2"/>
  <c r="G412" i="3"/>
  <c r="F210" i="12"/>
  <c r="G210" i="13"/>
  <c r="G209" i="14"/>
  <c r="G1142" i="8"/>
  <c r="F1143" i="8"/>
  <c r="N210" i="13"/>
  <c r="P210" i="13"/>
  <c r="O210" i="13"/>
  <c r="Q210" i="13"/>
  <c r="F567" i="1"/>
  <c r="G566" i="1"/>
  <c r="F211" i="2"/>
  <c r="F414" i="3"/>
  <c r="H414" i="3"/>
  <c r="F564" i="8"/>
  <c r="G563" i="8"/>
  <c r="G210" i="12"/>
  <c r="H210" i="13"/>
  <c r="H209" i="14"/>
  <c r="F210" i="14"/>
  <c r="F211" i="13"/>
  <c r="E211" i="12"/>
  <c r="H210" i="2"/>
  <c r="G414" i="3"/>
  <c r="G211" i="2"/>
  <c r="G210" i="14"/>
  <c r="G211" i="13"/>
  <c r="F211" i="12"/>
  <c r="P211" i="13"/>
  <c r="N211" i="13"/>
  <c r="Q211" i="13"/>
  <c r="O211" i="13"/>
  <c r="G1143" i="8"/>
  <c r="F1144" i="8"/>
  <c r="F212" i="13"/>
  <c r="F211" i="14"/>
  <c r="E212" i="12"/>
  <c r="H211" i="2"/>
  <c r="H211" i="13"/>
  <c r="G211" i="12"/>
  <c r="H210" i="14"/>
  <c r="F565" i="8"/>
  <c r="G564" i="8"/>
  <c r="G567" i="1"/>
  <c r="F568" i="1"/>
  <c r="F212" i="2"/>
  <c r="F416" i="3"/>
  <c r="H416" i="3"/>
  <c r="G568" i="1"/>
  <c r="F569" i="1"/>
  <c r="G212" i="2"/>
  <c r="G416" i="3"/>
  <c r="F212" i="14"/>
  <c r="F213" i="13"/>
  <c r="H212" i="2"/>
  <c r="E213" i="12"/>
  <c r="G565" i="8"/>
  <c r="F566" i="8"/>
  <c r="H211" i="14"/>
  <c r="H212" i="13"/>
  <c r="G212" i="12"/>
  <c r="F1145" i="8"/>
  <c r="G1144" i="8"/>
  <c r="G212" i="13"/>
  <c r="G211" i="14"/>
  <c r="F212" i="12"/>
  <c r="Q212" i="13"/>
  <c r="N212" i="13"/>
  <c r="P212" i="13"/>
  <c r="O212" i="13"/>
  <c r="G212" i="14"/>
  <c r="F213" i="12"/>
  <c r="G213" i="13"/>
  <c r="G213" i="12"/>
  <c r="H212" i="14"/>
  <c r="H213" i="13"/>
  <c r="F1146" i="8"/>
  <c r="G1145" i="8"/>
  <c r="G566" i="8"/>
  <c r="F567" i="8"/>
  <c r="G569" i="1"/>
  <c r="F570" i="1"/>
  <c r="F418" i="3"/>
  <c r="H418" i="3"/>
  <c r="F213" i="2"/>
  <c r="E214" i="12"/>
  <c r="H213" i="2"/>
  <c r="F213" i="14"/>
  <c r="F214" i="13"/>
  <c r="F568" i="8"/>
  <c r="G567" i="8"/>
  <c r="G213" i="2"/>
  <c r="G418" i="3"/>
  <c r="G1146" i="8"/>
  <c r="F1147" i="8"/>
  <c r="G570" i="1"/>
  <c r="F571" i="1"/>
  <c r="F572" i="1"/>
  <c r="G571" i="1"/>
  <c r="F214" i="2"/>
  <c r="F420" i="3"/>
  <c r="H420" i="3"/>
  <c r="F569" i="8"/>
  <c r="G568" i="8"/>
  <c r="G1147" i="8"/>
  <c r="F1148" i="8"/>
  <c r="G214" i="12"/>
  <c r="H213" i="14"/>
  <c r="H214" i="13"/>
  <c r="G213" i="14"/>
  <c r="G214" i="13"/>
  <c r="F214" i="12"/>
  <c r="O214" i="13"/>
  <c r="Q214" i="13"/>
  <c r="P214" i="13"/>
  <c r="N214" i="13"/>
  <c r="G1148" i="8"/>
  <c r="F1149" i="8"/>
  <c r="F570" i="8"/>
  <c r="G569" i="8"/>
  <c r="F573" i="1"/>
  <c r="G572" i="1"/>
  <c r="G214" i="2"/>
  <c r="G420" i="3"/>
  <c r="H214" i="2"/>
  <c r="E215" i="12"/>
  <c r="F215" i="13"/>
  <c r="F214" i="14"/>
  <c r="P215" i="13"/>
  <c r="O215" i="13"/>
  <c r="Q215" i="13"/>
  <c r="N215" i="13"/>
  <c r="H215" i="13"/>
  <c r="H214" i="14"/>
  <c r="G215" i="12"/>
  <c r="G573" i="1"/>
  <c r="F574" i="1"/>
  <c r="F422" i="3"/>
  <c r="H422" i="3"/>
  <c r="F215" i="2"/>
  <c r="G1149" i="8"/>
  <c r="F1150" i="8"/>
  <c r="F215" i="12"/>
  <c r="G214" i="14"/>
  <c r="G215" i="13"/>
  <c r="G570" i="8"/>
  <c r="F571" i="8"/>
  <c r="H215" i="2"/>
  <c r="E216" i="12"/>
  <c r="F216" i="13"/>
  <c r="F215" i="14"/>
  <c r="F1151" i="8"/>
  <c r="G1150" i="8"/>
  <c r="G574" i="1"/>
  <c r="F575" i="1"/>
  <c r="F216" i="2"/>
  <c r="F424" i="3"/>
  <c r="H424" i="3"/>
  <c r="F572" i="8"/>
  <c r="G571" i="8"/>
  <c r="G422" i="3"/>
  <c r="G215" i="2"/>
  <c r="F217" i="13"/>
  <c r="E217" i="12"/>
  <c r="H216" i="2"/>
  <c r="F216" i="14"/>
  <c r="G1151" i="8"/>
  <c r="F1152" i="8"/>
  <c r="H216" i="13"/>
  <c r="G216" i="12"/>
  <c r="H215" i="14"/>
  <c r="G572" i="8"/>
  <c r="F573" i="8"/>
  <c r="G424" i="3"/>
  <c r="G216" i="2"/>
  <c r="P216" i="13"/>
  <c r="Q216" i="13"/>
  <c r="O216" i="13"/>
  <c r="N216" i="13"/>
  <c r="G215" i="14"/>
  <c r="G216" i="13"/>
  <c r="F216" i="12"/>
  <c r="G575" i="1"/>
  <c r="F576" i="1"/>
  <c r="F426" i="3"/>
  <c r="H426" i="3"/>
  <c r="F217" i="2"/>
  <c r="H217" i="2"/>
  <c r="E218" i="12"/>
  <c r="F218" i="13"/>
  <c r="F217" i="14"/>
  <c r="G217" i="2"/>
  <c r="G426" i="3"/>
  <c r="F217" i="12"/>
  <c r="G217" i="13"/>
  <c r="G216" i="14"/>
  <c r="O217" i="13"/>
  <c r="Q217" i="13"/>
  <c r="N217" i="13"/>
  <c r="P217" i="13"/>
  <c r="G576" i="1"/>
  <c r="F577" i="1"/>
  <c r="F428" i="3"/>
  <c r="H428" i="3"/>
  <c r="F218" i="2"/>
  <c r="G1152" i="8"/>
  <c r="F1153" i="8"/>
  <c r="F574" i="8"/>
  <c r="G573" i="8"/>
  <c r="H216" i="14"/>
  <c r="G217" i="12"/>
  <c r="H217" i="13"/>
  <c r="F218" i="12"/>
  <c r="G218" i="13"/>
  <c r="G217" i="14"/>
  <c r="G218" i="12"/>
  <c r="H218" i="13"/>
  <c r="H217" i="14"/>
  <c r="G218" i="2"/>
  <c r="G428" i="3"/>
  <c r="G1153" i="8"/>
  <c r="F1154" i="8"/>
  <c r="G577" i="1"/>
  <c r="F578" i="1"/>
  <c r="F430" i="3"/>
  <c r="H430" i="3"/>
  <c r="F219" i="2"/>
  <c r="O218" i="13"/>
  <c r="Q218" i="13"/>
  <c r="P218" i="13"/>
  <c r="N218" i="13"/>
  <c r="H218" i="2"/>
  <c r="F218" i="14"/>
  <c r="E219" i="12"/>
  <c r="F219" i="13"/>
  <c r="G574" i="8"/>
  <c r="F575" i="8"/>
  <c r="G575" i="8"/>
  <c r="F576" i="8"/>
  <c r="P219" i="13"/>
  <c r="O219" i="13"/>
  <c r="N219" i="13"/>
  <c r="Q219" i="13"/>
  <c r="E220" i="12"/>
  <c r="H219" i="2"/>
  <c r="F219" i="14"/>
  <c r="F220" i="13"/>
  <c r="F1155" i="8"/>
  <c r="G1154" i="8"/>
  <c r="G430" i="3"/>
  <c r="G219" i="2"/>
  <c r="F219" i="12"/>
  <c r="G218" i="14"/>
  <c r="G219" i="13"/>
  <c r="H218" i="14"/>
  <c r="G219" i="12"/>
  <c r="H219" i="13"/>
  <c r="G578" i="1"/>
  <c r="F579" i="1"/>
  <c r="F432" i="3"/>
  <c r="H432" i="3"/>
  <c r="F220" i="2"/>
  <c r="G220" i="2"/>
  <c r="G432" i="3"/>
  <c r="G220" i="13"/>
  <c r="G219" i="14"/>
  <c r="F220" i="12"/>
  <c r="O220" i="13"/>
  <c r="Q220" i="13"/>
  <c r="P220" i="13"/>
  <c r="N220" i="13"/>
  <c r="G576" i="8"/>
  <c r="F577" i="8"/>
  <c r="F1156" i="8"/>
  <c r="G1155" i="8"/>
  <c r="F580" i="1"/>
  <c r="G579" i="1"/>
  <c r="F434" i="3"/>
  <c r="H434" i="3"/>
  <c r="F221" i="2"/>
  <c r="F221" i="13"/>
  <c r="E221" i="12"/>
  <c r="F220" i="14"/>
  <c r="H220" i="2"/>
  <c r="G220" i="12"/>
  <c r="H220" i="13"/>
  <c r="H219" i="14"/>
  <c r="G221" i="12"/>
  <c r="H221" i="13"/>
  <c r="H220" i="14"/>
  <c r="F221" i="12"/>
  <c r="G220" i="14"/>
  <c r="G221" i="13"/>
  <c r="N221" i="13"/>
  <c r="O221" i="13"/>
  <c r="P221" i="13"/>
  <c r="Q221" i="13"/>
  <c r="F581" i="1"/>
  <c r="G580" i="1"/>
  <c r="F222" i="2"/>
  <c r="F436" i="3"/>
  <c r="H436" i="3"/>
  <c r="G221" i="2"/>
  <c r="G434" i="3"/>
  <c r="F578" i="8"/>
  <c r="G577" i="8"/>
  <c r="F222" i="13"/>
  <c r="E222" i="12"/>
  <c r="H221" i="2"/>
  <c r="F221" i="14"/>
  <c r="G1156" i="8"/>
  <c r="F1157" i="8"/>
  <c r="G222" i="12"/>
  <c r="H221" i="14"/>
  <c r="H222" i="13"/>
  <c r="G578" i="8"/>
  <c r="F579" i="8"/>
  <c r="G222" i="13"/>
  <c r="F222" i="12"/>
  <c r="G221" i="14"/>
  <c r="G581" i="1"/>
  <c r="F582" i="1"/>
  <c r="F223" i="2"/>
  <c r="F438" i="3"/>
  <c r="H438" i="3"/>
  <c r="E223" i="12"/>
  <c r="F223" i="13"/>
  <c r="H222" i="2"/>
  <c r="F222" i="14"/>
  <c r="O222" i="13"/>
  <c r="P222" i="13"/>
  <c r="Q222" i="13"/>
  <c r="N222" i="13"/>
  <c r="F1158" i="8"/>
  <c r="G1157" i="8"/>
  <c r="G436" i="3"/>
  <c r="G222" i="2"/>
  <c r="G223" i="13"/>
  <c r="F223" i="12"/>
  <c r="G222" i="14"/>
  <c r="F1159" i="8"/>
  <c r="G1158" i="8"/>
  <c r="G438" i="3"/>
  <c r="G223" i="2"/>
  <c r="F580" i="8"/>
  <c r="G579" i="8"/>
  <c r="Q223" i="13"/>
  <c r="N223" i="13"/>
  <c r="P223" i="13"/>
  <c r="O223" i="13"/>
  <c r="F584" i="1"/>
  <c r="G582" i="1"/>
  <c r="F224" i="2"/>
  <c r="F440" i="3"/>
  <c r="H440" i="3"/>
  <c r="E224" i="12"/>
  <c r="H223" i="2"/>
  <c r="F223" i="14"/>
  <c r="F224" i="13"/>
  <c r="H222" i="14"/>
  <c r="H223" i="13"/>
  <c r="G223" i="12"/>
  <c r="N224" i="13"/>
  <c r="O224" i="13"/>
  <c r="P224" i="13"/>
  <c r="Q224" i="13"/>
  <c r="G584" i="1"/>
  <c r="F585" i="1"/>
  <c r="F225" i="2"/>
  <c r="F442" i="3"/>
  <c r="H442" i="3"/>
  <c r="H224" i="13"/>
  <c r="H223" i="14"/>
  <c r="G224" i="12"/>
  <c r="F224" i="12"/>
  <c r="G224" i="13"/>
  <c r="G223" i="14"/>
  <c r="G224" i="2"/>
  <c r="G440" i="3"/>
  <c r="F224" i="14"/>
  <c r="H224" i="2"/>
  <c r="E225" i="12"/>
  <c r="F225" i="13"/>
  <c r="F581" i="8"/>
  <c r="G580" i="8"/>
  <c r="G1159" i="8"/>
  <c r="F1160" i="8"/>
  <c r="G225" i="13"/>
  <c r="F225" i="12"/>
  <c r="G224" i="14"/>
  <c r="G1160" i="8"/>
  <c r="F1161" i="8"/>
  <c r="P225" i="13"/>
  <c r="N225" i="13"/>
  <c r="O225" i="13"/>
  <c r="Q225" i="13"/>
  <c r="G581" i="8"/>
  <c r="F582" i="8"/>
  <c r="G225" i="2"/>
  <c r="G442" i="3"/>
  <c r="H224" i="14"/>
  <c r="G225" i="12"/>
  <c r="H225" i="13"/>
  <c r="F586" i="1"/>
  <c r="G585" i="1"/>
  <c r="F444" i="3"/>
  <c r="H444" i="3"/>
  <c r="F226" i="2"/>
  <c r="F225" i="14"/>
  <c r="H225" i="2"/>
  <c r="F226" i="13"/>
  <c r="E226" i="12"/>
  <c r="E227" i="12"/>
  <c r="F226" i="14"/>
  <c r="H226" i="2"/>
  <c r="F227" i="13"/>
  <c r="F587" i="1"/>
  <c r="G586" i="1"/>
  <c r="F227" i="2"/>
  <c r="F446" i="3"/>
  <c r="H446" i="3"/>
  <c r="F1162" i="8"/>
  <c r="G1161" i="8"/>
  <c r="G226" i="12"/>
  <c r="H226" i="13"/>
  <c r="H225" i="14"/>
  <c r="G444" i="3"/>
  <c r="G226" i="2"/>
  <c r="F583" i="8"/>
  <c r="G582" i="8"/>
  <c r="N226" i="13"/>
  <c r="O226" i="13"/>
  <c r="P226" i="13"/>
  <c r="Q226" i="13"/>
  <c r="F226" i="12"/>
  <c r="G225" i="14"/>
  <c r="G226" i="13"/>
  <c r="G446" i="3"/>
  <c r="G227" i="2"/>
  <c r="G587" i="1"/>
  <c r="F588" i="1"/>
  <c r="F448" i="3"/>
  <c r="H448" i="3"/>
  <c r="F228" i="2"/>
  <c r="F227" i="14"/>
  <c r="H227" i="2"/>
  <c r="E228" i="12"/>
  <c r="F228" i="13"/>
  <c r="G227" i="12"/>
  <c r="H227" i="13"/>
  <c r="H226" i="14"/>
  <c r="F1163" i="8"/>
  <c r="G1162" i="8"/>
  <c r="F227" i="12"/>
  <c r="G226" i="14"/>
  <c r="G227" i="13"/>
  <c r="G583" i="8"/>
  <c r="F584" i="8"/>
  <c r="N227" i="13"/>
  <c r="P227" i="13"/>
  <c r="Q227" i="13"/>
  <c r="O227" i="13"/>
  <c r="G228" i="13"/>
  <c r="G227" i="14"/>
  <c r="F228" i="12"/>
  <c r="G1163" i="8"/>
  <c r="F1164" i="8"/>
  <c r="P228" i="13"/>
  <c r="Q228" i="13"/>
  <c r="O228" i="13"/>
  <c r="N228" i="13"/>
  <c r="G448" i="3"/>
  <c r="G228" i="2"/>
  <c r="F229" i="13"/>
  <c r="E229" i="12"/>
  <c r="H228" i="2"/>
  <c r="F228" i="14"/>
  <c r="F585" i="8"/>
  <c r="G584" i="8"/>
  <c r="H228" i="13"/>
  <c r="G228" i="12"/>
  <c r="H227" i="14"/>
  <c r="G588" i="1"/>
  <c r="F589" i="1"/>
  <c r="F229" i="2"/>
  <c r="F450" i="3"/>
  <c r="H450" i="3"/>
  <c r="H229" i="2"/>
  <c r="F230" i="13"/>
  <c r="F229" i="14"/>
  <c r="E230" i="12"/>
  <c r="G229" i="2"/>
  <c r="G450" i="3"/>
  <c r="F1165" i="8"/>
  <c r="G1164" i="8"/>
  <c r="G589" i="1"/>
  <c r="F590" i="1"/>
  <c r="F230" i="2"/>
  <c r="F452" i="3"/>
  <c r="H452" i="3"/>
  <c r="G229" i="12"/>
  <c r="H229" i="13"/>
  <c r="H228" i="14"/>
  <c r="G228" i="14"/>
  <c r="G229" i="13"/>
  <c r="F229" i="12"/>
  <c r="F586" i="8"/>
  <c r="G585" i="8"/>
  <c r="N229" i="13"/>
  <c r="O229" i="13"/>
  <c r="Q229" i="13"/>
  <c r="P229" i="13"/>
  <c r="P230" i="13"/>
  <c r="N230" i="13"/>
  <c r="O230" i="13"/>
  <c r="Q230" i="13"/>
  <c r="G230" i="2"/>
  <c r="G452" i="3"/>
  <c r="E231" i="12"/>
  <c r="F231" i="13"/>
  <c r="F230" i="14"/>
  <c r="H230" i="2"/>
  <c r="G1165" i="8"/>
  <c r="F1166" i="8"/>
  <c r="G230" i="13"/>
  <c r="F230" i="12"/>
  <c r="G229" i="14"/>
  <c r="H230" i="13"/>
  <c r="G230" i="12"/>
  <c r="H229" i="14"/>
  <c r="G590" i="1"/>
  <c r="F592" i="1"/>
  <c r="F231" i="2"/>
  <c r="F454" i="3"/>
  <c r="H454" i="3"/>
  <c r="F587" i="8"/>
  <c r="G587" i="8"/>
  <c r="G586" i="8"/>
  <c r="F231" i="14"/>
  <c r="F232" i="13"/>
  <c r="H231" i="2"/>
  <c r="E232" i="12"/>
  <c r="G231" i="13"/>
  <c r="G230" i="14"/>
  <c r="F231" i="12"/>
  <c r="H230" i="14"/>
  <c r="H231" i="13"/>
  <c r="G231" i="12"/>
  <c r="G231" i="2"/>
  <c r="G454" i="3"/>
  <c r="F593" i="1"/>
  <c r="G592" i="1"/>
  <c r="F456" i="3"/>
  <c r="H456" i="3"/>
  <c r="F232" i="2"/>
  <c r="G1166" i="8"/>
  <c r="F1167" i="8"/>
  <c r="Q231" i="13"/>
  <c r="N231" i="13"/>
  <c r="O231" i="13"/>
  <c r="P231" i="13"/>
  <c r="F233" i="13"/>
  <c r="E233" i="12"/>
  <c r="F232" i="14"/>
  <c r="H232" i="2"/>
  <c r="G593" i="1"/>
  <c r="F594" i="1"/>
  <c r="F233" i="2"/>
  <c r="F458" i="3"/>
  <c r="H458" i="3"/>
  <c r="F1168" i="8"/>
  <c r="G1167" i="8"/>
  <c r="G232" i="2"/>
  <c r="G456" i="3"/>
  <c r="Q232" i="13"/>
  <c r="O232" i="13"/>
  <c r="N232" i="13"/>
  <c r="P232" i="13"/>
  <c r="F232" i="12"/>
  <c r="G232" i="13"/>
  <c r="G231" i="14"/>
  <c r="H231" i="14"/>
  <c r="G232" i="12"/>
  <c r="H232" i="13"/>
  <c r="G232" i="14"/>
  <c r="G233" i="13"/>
  <c r="F233" i="12"/>
  <c r="F1169" i="8"/>
  <c r="G1168" i="8"/>
  <c r="G233" i="2"/>
  <c r="G458" i="3"/>
  <c r="G594" i="1"/>
  <c r="F595" i="1"/>
  <c r="F460" i="3"/>
  <c r="H460" i="3"/>
  <c r="F234" i="2"/>
  <c r="H233" i="2"/>
  <c r="F234" i="13"/>
  <c r="F233" i="14"/>
  <c r="E234" i="12"/>
  <c r="G233" i="12"/>
  <c r="H233" i="13"/>
  <c r="H232" i="14"/>
  <c r="G595" i="1"/>
  <c r="F596" i="1"/>
  <c r="F462" i="3"/>
  <c r="H462" i="3"/>
  <c r="F235" i="2"/>
  <c r="G233" i="14"/>
  <c r="G234" i="13"/>
  <c r="F234" i="12"/>
  <c r="F235" i="13"/>
  <c r="E235" i="12"/>
  <c r="H234" i="2"/>
  <c r="F234" i="14"/>
  <c r="G234" i="12"/>
  <c r="H233" i="14"/>
  <c r="H234" i="13"/>
  <c r="G460" i="3"/>
  <c r="G234" i="2"/>
  <c r="F1170" i="8"/>
  <c r="G1169" i="8"/>
  <c r="F235" i="12"/>
  <c r="G235" i="13"/>
  <c r="G234" i="14"/>
  <c r="Q235" i="13"/>
  <c r="N235" i="13"/>
  <c r="P235" i="13"/>
  <c r="O235" i="13"/>
  <c r="G1170" i="8"/>
  <c r="F1171" i="8"/>
  <c r="G235" i="2"/>
  <c r="G462" i="3"/>
  <c r="H235" i="13"/>
  <c r="H234" i="14"/>
  <c r="G235" i="12"/>
  <c r="G596" i="1"/>
  <c r="F597" i="1"/>
  <c r="F236" i="2"/>
  <c r="F464" i="3"/>
  <c r="H464" i="3"/>
  <c r="H235" i="2"/>
  <c r="F236" i="13"/>
  <c r="E236" i="12"/>
  <c r="F235" i="14"/>
  <c r="G236" i="13"/>
  <c r="G235" i="14"/>
  <c r="F236" i="12"/>
  <c r="E237" i="12"/>
  <c r="F236" i="14"/>
  <c r="H236" i="2"/>
  <c r="F237" i="13"/>
  <c r="G1171" i="8"/>
  <c r="F1172" i="8"/>
  <c r="G236" i="12"/>
  <c r="H236" i="13"/>
  <c r="H235" i="14"/>
  <c r="G236" i="2"/>
  <c r="G464" i="3"/>
  <c r="P236" i="13"/>
  <c r="N236" i="13"/>
  <c r="O236" i="13"/>
  <c r="Q236" i="13"/>
  <c r="G597" i="1"/>
  <c r="F598" i="1"/>
  <c r="F237" i="2"/>
  <c r="F466" i="3"/>
  <c r="H466" i="3"/>
  <c r="F238" i="13"/>
  <c r="E238" i="12"/>
  <c r="H237" i="2"/>
  <c r="F237" i="14"/>
  <c r="G237" i="12"/>
  <c r="H236" i="14"/>
  <c r="H237" i="13"/>
  <c r="F237" i="12"/>
  <c r="G237" i="13"/>
  <c r="G236" i="14"/>
  <c r="F1173" i="8"/>
  <c r="G1172" i="8"/>
  <c r="G237" i="2"/>
  <c r="G466" i="3"/>
  <c r="P237" i="13"/>
  <c r="O237" i="13"/>
  <c r="N237" i="13"/>
  <c r="Q237" i="13"/>
  <c r="G598" i="1"/>
  <c r="F599" i="1"/>
  <c r="F238" i="2"/>
  <c r="F468" i="3"/>
  <c r="H468" i="3"/>
  <c r="F239" i="13"/>
  <c r="E239" i="12"/>
  <c r="H238" i="2"/>
  <c r="F238" i="14"/>
  <c r="F238" i="12"/>
  <c r="G238" i="13"/>
  <c r="G237" i="14"/>
  <c r="Q238" i="13"/>
  <c r="N238" i="13"/>
  <c r="P238" i="13"/>
  <c r="O238" i="13"/>
  <c r="G468" i="3"/>
  <c r="G238" i="2"/>
  <c r="G1173" i="8"/>
  <c r="F1174" i="8"/>
  <c r="H237" i="14"/>
  <c r="H238" i="13"/>
  <c r="G238" i="12"/>
  <c r="F600" i="1"/>
  <c r="G599" i="1"/>
  <c r="F470" i="3"/>
  <c r="H470" i="3"/>
  <c r="F239" i="2"/>
  <c r="E240" i="12"/>
  <c r="H239" i="2"/>
  <c r="F239" i="14"/>
  <c r="F240" i="13"/>
  <c r="G238" i="14"/>
  <c r="F239" i="12"/>
  <c r="G239" i="13"/>
  <c r="N239" i="13"/>
  <c r="Q239" i="13"/>
  <c r="O239" i="13"/>
  <c r="P239" i="13"/>
  <c r="F601" i="1"/>
  <c r="G600" i="1"/>
  <c r="F240" i="2"/>
  <c r="F472" i="3"/>
  <c r="H472" i="3"/>
  <c r="G1174" i="8"/>
  <c r="F1175" i="8"/>
  <c r="G239" i="12"/>
  <c r="H238" i="14"/>
  <c r="H239" i="13"/>
  <c r="G239" i="2"/>
  <c r="G470" i="3"/>
  <c r="G239" i="14"/>
  <c r="F240" i="12"/>
  <c r="G240" i="13"/>
  <c r="F1176" i="8"/>
  <c r="G1175" i="8"/>
  <c r="G240" i="2"/>
  <c r="G472" i="3"/>
  <c r="F241" i="13"/>
  <c r="E241" i="12"/>
  <c r="H240" i="2"/>
  <c r="F240" i="14"/>
  <c r="H239" i="14"/>
  <c r="H240" i="13"/>
  <c r="G240" i="12"/>
  <c r="F602" i="1"/>
  <c r="G601" i="1"/>
  <c r="F474" i="3"/>
  <c r="H474" i="3"/>
  <c r="F241" i="2"/>
  <c r="P240" i="13"/>
  <c r="O240" i="13"/>
  <c r="N240" i="13"/>
  <c r="Q240" i="13"/>
  <c r="F241" i="12"/>
  <c r="G241" i="13"/>
  <c r="G240" i="14"/>
  <c r="H241" i="2"/>
  <c r="E242" i="12"/>
  <c r="F242" i="13"/>
  <c r="F241" i="14"/>
  <c r="H241" i="13"/>
  <c r="H240" i="14"/>
  <c r="G241" i="12"/>
  <c r="G602" i="1"/>
  <c r="F603" i="1"/>
  <c r="F242" i="2"/>
  <c r="F476" i="3"/>
  <c r="H476" i="3"/>
  <c r="G241" i="2"/>
  <c r="G474" i="3"/>
  <c r="N241" i="13"/>
  <c r="P241" i="13"/>
  <c r="O241" i="13"/>
  <c r="Q241" i="13"/>
  <c r="F1177" i="8"/>
  <c r="G1176" i="8"/>
  <c r="N242" i="13"/>
  <c r="O242" i="13"/>
  <c r="P242" i="13"/>
  <c r="Q242" i="13"/>
  <c r="F1178" i="8"/>
  <c r="G1177" i="8"/>
  <c r="G242" i="13"/>
  <c r="F242" i="12"/>
  <c r="G241" i="14"/>
  <c r="G476" i="3"/>
  <c r="G242" i="2"/>
  <c r="F243" i="13"/>
  <c r="H242" i="2"/>
  <c r="F242" i="14"/>
  <c r="E243" i="12"/>
  <c r="F604" i="1"/>
  <c r="G603" i="1"/>
  <c r="F243" i="2"/>
  <c r="F478" i="3"/>
  <c r="H478" i="3"/>
  <c r="G242" i="12"/>
  <c r="H241" i="14"/>
  <c r="H242" i="13"/>
  <c r="G243" i="12"/>
  <c r="H243" i="13"/>
  <c r="H242" i="14"/>
  <c r="H243" i="2"/>
  <c r="E244" i="12"/>
  <c r="F244" i="13"/>
  <c r="F243" i="14"/>
  <c r="G243" i="2"/>
  <c r="G478" i="3"/>
  <c r="G1178" i="8"/>
  <c r="F1179" i="8"/>
  <c r="F243" i="12"/>
  <c r="G242" i="14"/>
  <c r="G243" i="13"/>
  <c r="G604" i="1"/>
  <c r="F605" i="1"/>
  <c r="F480" i="3"/>
  <c r="H480" i="3"/>
  <c r="F244" i="2"/>
  <c r="P243" i="13"/>
  <c r="O243" i="13"/>
  <c r="N243" i="13"/>
  <c r="Q243" i="13"/>
  <c r="F245" i="13"/>
  <c r="F244" i="14"/>
  <c r="E245" i="12"/>
  <c r="H244" i="2"/>
  <c r="N244" i="13"/>
  <c r="O244" i="13"/>
  <c r="P244" i="13"/>
  <c r="Q244" i="13"/>
  <c r="G480" i="3"/>
  <c r="G244" i="2"/>
  <c r="G1179" i="8"/>
  <c r="F1180" i="8"/>
  <c r="F606" i="1"/>
  <c r="G605" i="1"/>
  <c r="F482" i="3"/>
  <c r="H482" i="3"/>
  <c r="F245" i="2"/>
  <c r="F244" i="12"/>
  <c r="G243" i="14"/>
  <c r="G244" i="13"/>
  <c r="H243" i="14"/>
  <c r="G244" i="12"/>
  <c r="H244" i="13"/>
  <c r="F607" i="1"/>
  <c r="G606" i="1"/>
  <c r="F484" i="3"/>
  <c r="H484" i="3"/>
  <c r="F246" i="2"/>
  <c r="N245" i="13"/>
  <c r="P245" i="13"/>
  <c r="O245" i="13"/>
  <c r="Q245" i="13"/>
  <c r="G482" i="3"/>
  <c r="G245" i="2"/>
  <c r="G245" i="13"/>
  <c r="F245" i="12"/>
  <c r="G244" i="14"/>
  <c r="H245" i="2"/>
  <c r="F246" i="13"/>
  <c r="F245" i="14"/>
  <c r="E246" i="12"/>
  <c r="F1181" i="8"/>
  <c r="G1180" i="8"/>
  <c r="H244" i="14"/>
  <c r="G245" i="12"/>
  <c r="H245" i="13"/>
  <c r="G607" i="1"/>
  <c r="F608" i="1"/>
  <c r="F486" i="3"/>
  <c r="H486" i="3"/>
  <c r="F247" i="2"/>
  <c r="F1182" i="8"/>
  <c r="G1181" i="8"/>
  <c r="H245" i="14"/>
  <c r="H246" i="13"/>
  <c r="G246" i="12"/>
  <c r="F246" i="12"/>
  <c r="G245" i="14"/>
  <c r="G246" i="13"/>
  <c r="G246" i="2"/>
  <c r="G484" i="3"/>
  <c r="E247" i="12"/>
  <c r="F246" i="14"/>
  <c r="H246" i="2"/>
  <c r="F247" i="13"/>
  <c r="F247" i="12"/>
  <c r="G246" i="14"/>
  <c r="G247" i="13"/>
  <c r="G1182" i="8"/>
  <c r="F1183" i="8"/>
  <c r="G247" i="2"/>
  <c r="G486" i="3"/>
  <c r="N247" i="13"/>
  <c r="P247" i="13"/>
  <c r="Q247" i="13"/>
  <c r="O247" i="13"/>
  <c r="F609" i="1"/>
  <c r="G608" i="1"/>
  <c r="F488" i="3"/>
  <c r="H488" i="3"/>
  <c r="F248" i="2"/>
  <c r="G247" i="12"/>
  <c r="H247" i="13"/>
  <c r="H246" i="14"/>
  <c r="E248" i="12"/>
  <c r="F247" i="14"/>
  <c r="H247" i="2"/>
  <c r="F248" i="13"/>
  <c r="G248" i="2"/>
  <c r="G488" i="3"/>
  <c r="G247" i="14"/>
  <c r="G248" i="13"/>
  <c r="F248" i="12"/>
  <c r="G248" i="12"/>
  <c r="H248" i="13"/>
  <c r="H247" i="14"/>
  <c r="F1184" i="8"/>
  <c r="G1183" i="8"/>
  <c r="O248" i="13"/>
  <c r="P248" i="13"/>
  <c r="N248" i="13"/>
  <c r="Q248" i="13"/>
  <c r="F248" i="14"/>
  <c r="H248" i="2"/>
  <c r="E249" i="12"/>
  <c r="F249" i="13"/>
  <c r="F610" i="1"/>
  <c r="G609" i="1"/>
  <c r="F249" i="2"/>
  <c r="F490" i="3"/>
  <c r="H490" i="3"/>
  <c r="F250" i="13"/>
  <c r="F249" i="14"/>
  <c r="E250" i="12"/>
  <c r="H249" i="2"/>
  <c r="F1185" i="8"/>
  <c r="G1184" i="8"/>
  <c r="P249" i="13"/>
  <c r="N249" i="13"/>
  <c r="Q249" i="13"/>
  <c r="O249" i="13"/>
  <c r="G610" i="1"/>
  <c r="F611" i="1"/>
  <c r="F492" i="3"/>
  <c r="H492" i="3"/>
  <c r="F250" i="2"/>
  <c r="G248" i="14"/>
  <c r="G249" i="13"/>
  <c r="F249" i="12"/>
  <c r="G249" i="2"/>
  <c r="G490" i="3"/>
  <c r="H249" i="13"/>
  <c r="G249" i="12"/>
  <c r="H248" i="14"/>
  <c r="G1185" i="8"/>
  <c r="F1186" i="8"/>
  <c r="N250" i="13"/>
  <c r="Q250" i="13"/>
  <c r="P250" i="13"/>
  <c r="O250" i="13"/>
  <c r="H250" i="2"/>
  <c r="F250" i="14"/>
  <c r="E251" i="12"/>
  <c r="F251" i="13"/>
  <c r="G492" i="3"/>
  <c r="G250" i="2"/>
  <c r="F250" i="12"/>
  <c r="G249" i="14"/>
  <c r="G250" i="13"/>
  <c r="G611" i="1"/>
  <c r="F612" i="1"/>
  <c r="F251" i="2"/>
  <c r="F494" i="3"/>
  <c r="H494" i="3"/>
  <c r="G250" i="12"/>
  <c r="H249" i="14"/>
  <c r="H250" i="13"/>
  <c r="G251" i="2"/>
  <c r="G494" i="3"/>
  <c r="F613" i="1"/>
  <c r="G612" i="1"/>
  <c r="F252" i="2"/>
  <c r="F496" i="3"/>
  <c r="H496" i="3"/>
  <c r="F252" i="13"/>
  <c r="E252" i="12"/>
  <c r="H251" i="2"/>
  <c r="F251" i="14"/>
  <c r="F1187" i="8"/>
  <c r="G1186" i="8"/>
  <c r="H250" i="14"/>
  <c r="G251" i="12"/>
  <c r="H251" i="13"/>
  <c r="G250" i="14"/>
  <c r="G251" i="13"/>
  <c r="F251" i="12"/>
  <c r="H251" i="14"/>
  <c r="G252" i="12"/>
  <c r="H252" i="13"/>
  <c r="G1187" i="8"/>
  <c r="F1188" i="8"/>
  <c r="F614" i="1"/>
  <c r="G613" i="1"/>
  <c r="F253" i="2"/>
  <c r="F498" i="3"/>
  <c r="H498" i="3"/>
  <c r="E253" i="12"/>
  <c r="H252" i="2"/>
  <c r="F252" i="14"/>
  <c r="F253" i="13"/>
  <c r="F252" i="12"/>
  <c r="G251" i="14"/>
  <c r="G252" i="13"/>
  <c r="G252" i="2"/>
  <c r="G496" i="3"/>
  <c r="F615" i="1"/>
  <c r="G614" i="1"/>
  <c r="F500" i="3"/>
  <c r="H500" i="3"/>
  <c r="F254" i="2"/>
  <c r="G1188" i="8"/>
  <c r="F1189" i="8"/>
  <c r="H252" i="14"/>
  <c r="G253" i="12"/>
  <c r="H253" i="13"/>
  <c r="G253" i="2"/>
  <c r="G498" i="3"/>
  <c r="G253" i="13"/>
  <c r="F253" i="12"/>
  <c r="G252" i="14"/>
  <c r="F254" i="13"/>
  <c r="H253" i="2"/>
  <c r="E254" i="12"/>
  <c r="F253" i="14"/>
  <c r="G254" i="12"/>
  <c r="H253" i="14"/>
  <c r="H254" i="13"/>
  <c r="G615" i="1"/>
  <c r="F616" i="1"/>
  <c r="F502" i="3"/>
  <c r="H502" i="3"/>
  <c r="F255" i="2"/>
  <c r="G253" i="14"/>
  <c r="G254" i="13"/>
  <c r="F254" i="12"/>
  <c r="G1189" i="8"/>
  <c r="F1190" i="8"/>
  <c r="G254" i="2"/>
  <c r="G500" i="3"/>
  <c r="H254" i="2"/>
  <c r="F255" i="13"/>
  <c r="E255" i="12"/>
  <c r="F254" i="14"/>
  <c r="F255" i="14"/>
  <c r="F256" i="13"/>
  <c r="H255" i="2"/>
  <c r="E256" i="12"/>
  <c r="G255" i="13"/>
  <c r="F255" i="12"/>
  <c r="G254" i="14"/>
  <c r="F617" i="1"/>
  <c r="G616" i="1"/>
  <c r="F504" i="3"/>
  <c r="H504" i="3"/>
  <c r="F256" i="2"/>
  <c r="H254" i="14"/>
  <c r="H255" i="13"/>
  <c r="G255" i="12"/>
  <c r="G1190" i="8"/>
  <c r="F1192" i="8"/>
  <c r="G255" i="2"/>
  <c r="G502" i="3"/>
  <c r="F256" i="12"/>
  <c r="G256" i="13"/>
  <c r="G255" i="14"/>
  <c r="G256" i="2"/>
  <c r="G504" i="3"/>
  <c r="H255" i="14"/>
  <c r="G256" i="12"/>
  <c r="H256" i="13"/>
  <c r="F257" i="13"/>
  <c r="E257" i="12"/>
  <c r="F256" i="14"/>
  <c r="H256" i="2"/>
  <c r="G1192" i="8"/>
  <c r="F1193" i="8"/>
  <c r="F618" i="1"/>
  <c r="G617" i="1"/>
  <c r="F506" i="3"/>
  <c r="H506" i="3"/>
  <c r="F257" i="2"/>
  <c r="E258" i="12"/>
  <c r="H257" i="2"/>
  <c r="F257" i="14"/>
  <c r="F258" i="13"/>
  <c r="G1193" i="8"/>
  <c r="F1194" i="8"/>
  <c r="F619" i="1"/>
  <c r="G618" i="1"/>
  <c r="F508" i="3"/>
  <c r="H508" i="3"/>
  <c r="F258" i="2"/>
  <c r="G257" i="2"/>
  <c r="G506" i="3"/>
  <c r="H256" i="14"/>
  <c r="H257" i="13"/>
  <c r="G257" i="12"/>
  <c r="G257" i="13"/>
  <c r="F257" i="12"/>
  <c r="G256" i="14"/>
  <c r="F258" i="14"/>
  <c r="F259" i="13"/>
  <c r="H258" i="2"/>
  <c r="E259" i="12"/>
  <c r="G1194" i="8"/>
  <c r="F1195" i="8"/>
  <c r="H257" i="14"/>
  <c r="G258" i="12"/>
  <c r="H258" i="13"/>
  <c r="G257" i="14"/>
  <c r="G258" i="13"/>
  <c r="F258" i="12"/>
  <c r="F620" i="1"/>
  <c r="G619" i="1"/>
  <c r="F510" i="3"/>
  <c r="H510" i="3"/>
  <c r="F259" i="2"/>
  <c r="G258" i="2"/>
  <c r="G508" i="3"/>
  <c r="G259" i="2"/>
  <c r="G510" i="3"/>
  <c r="F1196" i="8"/>
  <c r="G1195" i="8"/>
  <c r="G259" i="12"/>
  <c r="H258" i="14"/>
  <c r="H259" i="13"/>
  <c r="F259" i="12"/>
  <c r="G259" i="13"/>
  <c r="G258" i="14"/>
  <c r="F621" i="1"/>
  <c r="G620" i="1"/>
  <c r="F512" i="3"/>
  <c r="H512" i="3"/>
  <c r="F260" i="2"/>
  <c r="F259" i="14"/>
  <c r="H259" i="2"/>
  <c r="F260" i="13"/>
  <c r="E260" i="12"/>
  <c r="E261" i="12"/>
  <c r="H260" i="2"/>
  <c r="F260" i="14"/>
  <c r="F261" i="13"/>
  <c r="G621" i="1"/>
  <c r="F622" i="1"/>
  <c r="F261" i="2"/>
  <c r="F514" i="3"/>
  <c r="H514" i="3"/>
  <c r="F1197" i="8"/>
  <c r="G1196" i="8"/>
  <c r="F260" i="12"/>
  <c r="G260" i="13"/>
  <c r="G259" i="14"/>
  <c r="H260" i="13"/>
  <c r="H259" i="14"/>
  <c r="G260" i="12"/>
  <c r="G260" i="2"/>
  <c r="G512" i="3"/>
  <c r="G260" i="14"/>
  <c r="G261" i="13"/>
  <c r="F261" i="12"/>
  <c r="F1198" i="8"/>
  <c r="G1197" i="8"/>
  <c r="G261" i="2"/>
  <c r="G514" i="3"/>
  <c r="G622" i="1"/>
  <c r="F623" i="1"/>
  <c r="F262" i="2"/>
  <c r="F516" i="3"/>
  <c r="H516" i="3"/>
  <c r="H260" i="14"/>
  <c r="H261" i="13"/>
  <c r="G261" i="12"/>
  <c r="F261" i="14"/>
  <c r="F262" i="13"/>
  <c r="H261" i="2"/>
  <c r="E262" i="12"/>
  <c r="G261" i="14"/>
  <c r="G262" i="13"/>
  <c r="F262" i="12"/>
  <c r="H261" i="14"/>
  <c r="H262" i="13"/>
  <c r="G262" i="12"/>
  <c r="F624" i="1"/>
  <c r="G623" i="1"/>
  <c r="F263" i="2"/>
  <c r="F518" i="3"/>
  <c r="H518" i="3"/>
  <c r="H262" i="2"/>
  <c r="F263" i="13"/>
  <c r="E263" i="12"/>
  <c r="F262" i="14"/>
  <c r="N262" i="13"/>
  <c r="P262" i="13"/>
  <c r="Q262" i="13"/>
  <c r="O262" i="13"/>
  <c r="G516" i="3"/>
  <c r="G262" i="2"/>
  <c r="G1198" i="8"/>
  <c r="F1199" i="8"/>
  <c r="F263" i="14"/>
  <c r="H263" i="2"/>
  <c r="F264" i="13"/>
  <c r="E264" i="12"/>
  <c r="G1199" i="8"/>
  <c r="F1200" i="8"/>
  <c r="G263" i="12"/>
  <c r="H262" i="14"/>
  <c r="H263" i="13"/>
  <c r="F625" i="1"/>
  <c r="G624" i="1"/>
  <c r="F520" i="3"/>
  <c r="H520" i="3"/>
  <c r="F264" i="2"/>
  <c r="G262" i="14"/>
  <c r="F263" i="12"/>
  <c r="G263" i="13"/>
  <c r="O263" i="13"/>
  <c r="P263" i="13"/>
  <c r="Q263" i="13"/>
  <c r="N263" i="13"/>
  <c r="G263" i="2"/>
  <c r="G518" i="3"/>
  <c r="G263" i="14"/>
  <c r="G264" i="13"/>
  <c r="F264" i="12"/>
  <c r="G625" i="1"/>
  <c r="F626" i="1"/>
  <c r="F522" i="3"/>
  <c r="H522" i="3"/>
  <c r="F265" i="2"/>
  <c r="F1201" i="8"/>
  <c r="G1200" i="8"/>
  <c r="H263" i="14"/>
  <c r="H264" i="13"/>
  <c r="G264" i="12"/>
  <c r="F265" i="13"/>
  <c r="E265" i="12"/>
  <c r="H264" i="2"/>
  <c r="F264" i="14"/>
  <c r="G520" i="3"/>
  <c r="G264" i="2"/>
  <c r="P264" i="13"/>
  <c r="O264" i="13"/>
  <c r="N264" i="13"/>
  <c r="Q264" i="13"/>
  <c r="Q265" i="13"/>
  <c r="O265" i="13"/>
  <c r="N265" i="13"/>
  <c r="P265" i="13"/>
  <c r="G626" i="1"/>
  <c r="F627" i="1"/>
  <c r="F266" i="2"/>
  <c r="F524" i="3"/>
  <c r="H524" i="3"/>
  <c r="F266" i="13"/>
  <c r="E266" i="12"/>
  <c r="H265" i="2"/>
  <c r="F265" i="14"/>
  <c r="F265" i="12"/>
  <c r="G264" i="14"/>
  <c r="G265" i="13"/>
  <c r="H265" i="13"/>
  <c r="H264" i="14"/>
  <c r="G265" i="12"/>
  <c r="F1202" i="8"/>
  <c r="G1201" i="8"/>
  <c r="G522" i="3"/>
  <c r="G265" i="2"/>
  <c r="G1202" i="8"/>
  <c r="F1203" i="8"/>
  <c r="Q266" i="13"/>
  <c r="O266" i="13"/>
  <c r="P266" i="13"/>
  <c r="N266" i="13"/>
  <c r="G266" i="2"/>
  <c r="G524" i="3"/>
  <c r="F266" i="12"/>
  <c r="G265" i="14"/>
  <c r="G266" i="13"/>
  <c r="F628" i="1"/>
  <c r="G627" i="1"/>
  <c r="F526" i="3"/>
  <c r="H526" i="3"/>
  <c r="F267" i="2"/>
  <c r="H265" i="14"/>
  <c r="H266" i="13"/>
  <c r="G266" i="12"/>
  <c r="F266" i="14"/>
  <c r="F267" i="13"/>
  <c r="E267" i="12"/>
  <c r="H266" i="2"/>
  <c r="E268" i="12"/>
  <c r="H267" i="2"/>
  <c r="F268" i="13"/>
  <c r="F267" i="14"/>
  <c r="G628" i="1"/>
  <c r="F629" i="1"/>
  <c r="F528" i="3"/>
  <c r="H528" i="3"/>
  <c r="F268" i="2"/>
  <c r="G267" i="2"/>
  <c r="G526" i="3"/>
  <c r="G267" i="12"/>
  <c r="H266" i="14"/>
  <c r="H267" i="13"/>
  <c r="G1203" i="8"/>
  <c r="F1204" i="8"/>
  <c r="F267" i="12"/>
  <c r="G266" i="14"/>
  <c r="G267" i="13"/>
  <c r="F630" i="1"/>
  <c r="G629" i="1"/>
  <c r="F530" i="3"/>
  <c r="H530" i="3"/>
  <c r="F269" i="2"/>
  <c r="G268" i="12"/>
  <c r="H268" i="13"/>
  <c r="H267" i="14"/>
  <c r="F268" i="12"/>
  <c r="G268" i="13"/>
  <c r="G267" i="14"/>
  <c r="G528" i="3"/>
  <c r="G268" i="2"/>
  <c r="G1204" i="8"/>
  <c r="F1205" i="8"/>
  <c r="H268" i="2"/>
  <c r="E269" i="12"/>
  <c r="F269" i="13"/>
  <c r="F268" i="14"/>
  <c r="F269" i="12"/>
  <c r="G268" i="14"/>
  <c r="G269" i="13"/>
  <c r="F631" i="1"/>
  <c r="G630" i="1"/>
  <c r="F270" i="2"/>
  <c r="F532" i="3"/>
  <c r="H532" i="3"/>
  <c r="F1206" i="8"/>
  <c r="G1205" i="8"/>
  <c r="G269" i="2"/>
  <c r="G530" i="3"/>
  <c r="G269" i="12"/>
  <c r="H269" i="13"/>
  <c r="H268" i="14"/>
  <c r="F269" i="14"/>
  <c r="H269" i="2"/>
  <c r="E270" i="12"/>
  <c r="F270" i="13"/>
  <c r="G270" i="2"/>
  <c r="G532" i="3"/>
  <c r="G269" i="14"/>
  <c r="G270" i="13"/>
  <c r="F270" i="12"/>
  <c r="H270" i="2"/>
  <c r="E271" i="12"/>
  <c r="F271" i="13"/>
  <c r="F270" i="14"/>
  <c r="H269" i="14"/>
  <c r="H270" i="13"/>
  <c r="G270" i="12"/>
  <c r="G1206" i="8"/>
  <c r="F1207" i="8"/>
  <c r="G631" i="1"/>
  <c r="F632" i="1"/>
  <c r="F534" i="3"/>
  <c r="H534" i="3"/>
  <c r="F271" i="2"/>
  <c r="F272" i="13"/>
  <c r="H271" i="2"/>
  <c r="F271" i="14"/>
  <c r="E272" i="12"/>
  <c r="G534" i="3"/>
  <c r="G271" i="2"/>
  <c r="F271" i="12"/>
  <c r="G270" i="14"/>
  <c r="G271" i="13"/>
  <c r="G1207" i="8"/>
  <c r="F1208" i="8"/>
  <c r="G271" i="12"/>
  <c r="H271" i="13"/>
  <c r="H270" i="14"/>
  <c r="G632" i="1"/>
  <c r="F633" i="1"/>
  <c r="F536" i="3"/>
  <c r="H536" i="3"/>
  <c r="F272" i="2"/>
  <c r="F272" i="12"/>
  <c r="G272" i="13"/>
  <c r="G271" i="14"/>
  <c r="H272" i="13"/>
  <c r="H271" i="14"/>
  <c r="G272" i="12"/>
  <c r="H272" i="2"/>
  <c r="E273" i="12"/>
  <c r="F272" i="14"/>
  <c r="F273" i="13"/>
  <c r="G536" i="3"/>
  <c r="G272" i="2"/>
  <c r="G1208" i="8"/>
  <c r="F1209" i="8"/>
  <c r="G633" i="1"/>
  <c r="F634" i="1"/>
  <c r="F273" i="2"/>
  <c r="F538" i="3"/>
  <c r="H538" i="3"/>
  <c r="F274" i="13"/>
  <c r="E274" i="12"/>
  <c r="H273" i="2"/>
  <c r="F273" i="14"/>
  <c r="F1210" i="8"/>
  <c r="G1209" i="8"/>
  <c r="G273" i="2"/>
  <c r="G538" i="3"/>
  <c r="H272" i="14"/>
  <c r="H273" i="13"/>
  <c r="G273" i="12"/>
  <c r="F635" i="1"/>
  <c r="G634" i="1"/>
  <c r="F274" i="2"/>
  <c r="F540" i="3"/>
  <c r="H540" i="3"/>
  <c r="G273" i="13"/>
  <c r="G272" i="14"/>
  <c r="F273" i="12"/>
  <c r="F636" i="1"/>
  <c r="G635" i="1"/>
  <c r="F542" i="3"/>
  <c r="H542" i="3"/>
  <c r="F275" i="2"/>
  <c r="G274" i="2"/>
  <c r="G540" i="3"/>
  <c r="G1210" i="8"/>
  <c r="F1211" i="8"/>
  <c r="F275" i="13"/>
  <c r="F274" i="14"/>
  <c r="E275" i="12"/>
  <c r="H274" i="2"/>
  <c r="F274" i="12"/>
  <c r="G273" i="14"/>
  <c r="G274" i="13"/>
  <c r="H273" i="14"/>
  <c r="H274" i="13"/>
  <c r="G274" i="12"/>
  <c r="G275" i="2"/>
  <c r="G542" i="3"/>
  <c r="F275" i="12"/>
  <c r="G274" i="14"/>
  <c r="G275" i="13"/>
  <c r="F637" i="1"/>
  <c r="G636" i="1"/>
  <c r="H274" i="14"/>
  <c r="H275" i="13"/>
  <c r="G275" i="12"/>
  <c r="G1211" i="8"/>
  <c r="F1212" i="8"/>
  <c r="E276" i="12"/>
  <c r="F276" i="13"/>
  <c r="H275" i="2"/>
  <c r="F275" i="14"/>
  <c r="F276" i="12"/>
  <c r="G275" i="14"/>
  <c r="G276" i="13"/>
  <c r="G637" i="1"/>
  <c r="F638" i="1"/>
  <c r="G276" i="12"/>
  <c r="H276" i="13"/>
  <c r="H275" i="14"/>
  <c r="G1212" i="8"/>
  <c r="F1213" i="8"/>
  <c r="G638" i="1"/>
  <c r="F639" i="1"/>
  <c r="F1214" i="8"/>
  <c r="G1213" i="8"/>
  <c r="G639" i="1"/>
  <c r="F640" i="1"/>
  <c r="G1214" i="8"/>
  <c r="F1215" i="8"/>
  <c r="G640" i="1"/>
  <c r="F641" i="1"/>
  <c r="F1216" i="8"/>
  <c r="G1215" i="8"/>
  <c r="G641" i="1"/>
  <c r="F642" i="1"/>
  <c r="G1216" i="8"/>
  <c r="F1217" i="8"/>
  <c r="G642" i="1"/>
  <c r="F643" i="1"/>
  <c r="F1218" i="8"/>
  <c r="G1217" i="8"/>
  <c r="G643" i="1"/>
  <c r="F644" i="1"/>
  <c r="F1219" i="8"/>
  <c r="G1218" i="8"/>
  <c r="G644" i="1"/>
  <c r="F645" i="1"/>
  <c r="F1220" i="8"/>
  <c r="G1219" i="8"/>
  <c r="G1220" i="8"/>
  <c r="F1221" i="8"/>
  <c r="G645" i="1"/>
  <c r="F646" i="1"/>
  <c r="G1221" i="8"/>
  <c r="F1223" i="8"/>
  <c r="G646" i="1"/>
  <c r="F647" i="1"/>
  <c r="G1223" i="8"/>
  <c r="F1224" i="8"/>
  <c r="G647" i="1"/>
  <c r="F648" i="1"/>
  <c r="F1225" i="8"/>
  <c r="G1224" i="8"/>
  <c r="G648" i="1"/>
  <c r="F649" i="1"/>
  <c r="G1225" i="8"/>
  <c r="F1226" i="8"/>
  <c r="G649" i="1"/>
  <c r="F650" i="1"/>
  <c r="G1226" i="8"/>
  <c r="F1227" i="8"/>
  <c r="G650" i="1"/>
  <c r="F651" i="1"/>
  <c r="G1227" i="8"/>
  <c r="F1228" i="8"/>
  <c r="G651" i="1"/>
  <c r="F652" i="1"/>
  <c r="G1228" i="8"/>
  <c r="F1229" i="8"/>
  <c r="G652" i="1"/>
  <c r="F653" i="1"/>
  <c r="G1229" i="8"/>
  <c r="F1230" i="8"/>
  <c r="G653" i="1"/>
  <c r="F654" i="1"/>
  <c r="G1230" i="8"/>
  <c r="F1231" i="8"/>
  <c r="G654" i="1"/>
  <c r="F655" i="1"/>
  <c r="F1232" i="8"/>
  <c r="G1231" i="8"/>
  <c r="G655" i="1"/>
  <c r="F657" i="1"/>
  <c r="F1233" i="8"/>
  <c r="G1232" i="8"/>
  <c r="F658" i="1"/>
  <c r="G657" i="1"/>
  <c r="F544" i="3"/>
  <c r="H544" i="3"/>
  <c r="F276" i="2"/>
  <c r="F1234" i="8"/>
  <c r="G1233" i="8"/>
  <c r="F277" i="13"/>
  <c r="H276" i="2"/>
  <c r="F276" i="14"/>
  <c r="E277" i="12"/>
  <c r="F659" i="1"/>
  <c r="G658" i="1"/>
  <c r="F277" i="2"/>
  <c r="F546" i="3"/>
  <c r="H546" i="3"/>
  <c r="G544" i="3"/>
  <c r="G276" i="2"/>
  <c r="F277" i="14"/>
  <c r="H277" i="2"/>
  <c r="E278" i="12"/>
  <c r="F278" i="13"/>
  <c r="G1234" i="8"/>
  <c r="F1235" i="8"/>
  <c r="F660" i="1"/>
  <c r="G659" i="1"/>
  <c r="F548" i="3"/>
  <c r="H548" i="3"/>
  <c r="F278" i="2"/>
  <c r="Q277" i="13"/>
  <c r="N277" i="13"/>
  <c r="P277" i="13"/>
  <c r="O277" i="13"/>
  <c r="G277" i="13"/>
  <c r="G276" i="14"/>
  <c r="F277" i="12"/>
  <c r="G277" i="2"/>
  <c r="G546" i="3"/>
  <c r="G277" i="12"/>
  <c r="H276" i="14"/>
  <c r="H277" i="13"/>
  <c r="F278" i="14"/>
  <c r="H278" i="2"/>
  <c r="E279" i="12"/>
  <c r="F279" i="13"/>
  <c r="F1236" i="8"/>
  <c r="G1235" i="8"/>
  <c r="H277" i="14"/>
  <c r="H278" i="13"/>
  <c r="G278" i="12"/>
  <c r="G660" i="1"/>
  <c r="F661" i="1"/>
  <c r="F550" i="3"/>
  <c r="H550" i="3"/>
  <c r="F279" i="2"/>
  <c r="G277" i="14"/>
  <c r="G278" i="13"/>
  <c r="F278" i="12"/>
  <c r="G548" i="3"/>
  <c r="G278" i="2"/>
  <c r="P278" i="13"/>
  <c r="O278" i="13"/>
  <c r="N278" i="13"/>
  <c r="Q278" i="13"/>
  <c r="H279" i="2"/>
  <c r="F280" i="13"/>
  <c r="F279" i="14"/>
  <c r="E280" i="12"/>
  <c r="F1237" i="8"/>
  <c r="G1236" i="8"/>
  <c r="G550" i="3"/>
  <c r="G279" i="2"/>
  <c r="H279" i="13"/>
  <c r="H278" i="14"/>
  <c r="G279" i="12"/>
  <c r="G279" i="13"/>
  <c r="G278" i="14"/>
  <c r="F279" i="12"/>
  <c r="F662" i="1"/>
  <c r="G661" i="1"/>
  <c r="F280" i="2"/>
  <c r="F552" i="3"/>
  <c r="H552" i="3"/>
  <c r="N279" i="13"/>
  <c r="P279" i="13"/>
  <c r="O279" i="13"/>
  <c r="Q279" i="13"/>
  <c r="P280" i="13"/>
  <c r="Q280" i="13"/>
  <c r="N280" i="13"/>
  <c r="O280" i="13"/>
  <c r="H280" i="2"/>
  <c r="E281" i="12"/>
  <c r="F281" i="13"/>
  <c r="F280" i="14"/>
  <c r="G1237" i="8"/>
  <c r="F1238" i="8"/>
  <c r="G280" i="12"/>
  <c r="H280" i="13"/>
  <c r="H279" i="14"/>
  <c r="G662" i="1"/>
  <c r="F663" i="1"/>
  <c r="F281" i="2"/>
  <c r="F554" i="3"/>
  <c r="H554" i="3"/>
  <c r="G280" i="2"/>
  <c r="G552" i="3"/>
  <c r="F280" i="12"/>
  <c r="G280" i="13"/>
  <c r="G279" i="14"/>
  <c r="F281" i="12"/>
  <c r="G280" i="14"/>
  <c r="G281" i="13"/>
  <c r="G281" i="2"/>
  <c r="G554" i="3"/>
  <c r="G1238" i="8"/>
  <c r="F1239" i="8"/>
  <c r="F664" i="1"/>
  <c r="G663" i="1"/>
  <c r="F556" i="3"/>
  <c r="H556" i="3"/>
  <c r="F282" i="2"/>
  <c r="P281" i="13"/>
  <c r="Q281" i="13"/>
  <c r="O281" i="13"/>
  <c r="N281" i="13"/>
  <c r="H281" i="13"/>
  <c r="H280" i="14"/>
  <c r="G281" i="12"/>
  <c r="E282" i="12"/>
  <c r="F281" i="14"/>
  <c r="F282" i="13"/>
  <c r="H281" i="2"/>
  <c r="O282" i="13"/>
  <c r="Q282" i="13"/>
  <c r="P282" i="13"/>
  <c r="N282" i="13"/>
  <c r="G556" i="3"/>
  <c r="G282" i="2"/>
  <c r="F282" i="14"/>
  <c r="H282" i="2"/>
  <c r="E283" i="12"/>
  <c r="F283" i="13"/>
  <c r="G1239" i="8"/>
  <c r="F1240" i="8"/>
  <c r="G282" i="12"/>
  <c r="H282" i="13"/>
  <c r="H281" i="14"/>
  <c r="F665" i="1"/>
  <c r="G664" i="1"/>
  <c r="F558" i="3"/>
  <c r="H558" i="3"/>
  <c r="F283" i="2"/>
  <c r="G281" i="14"/>
  <c r="G282" i="13"/>
  <c r="F282" i="12"/>
  <c r="G282" i="14"/>
  <c r="G283" i="13"/>
  <c r="F283" i="12"/>
  <c r="G283" i="2"/>
  <c r="G558" i="3"/>
  <c r="Q283" i="13"/>
  <c r="O283" i="13"/>
  <c r="P283" i="13"/>
  <c r="N283" i="13"/>
  <c r="H283" i="2"/>
  <c r="F283" i="14"/>
  <c r="E284" i="12"/>
  <c r="F284" i="13"/>
  <c r="G665" i="1"/>
  <c r="F666" i="1"/>
  <c r="F560" i="3"/>
  <c r="H560" i="3"/>
  <c r="F284" i="2"/>
  <c r="F1241" i="8"/>
  <c r="G1240" i="8"/>
  <c r="H283" i="13"/>
  <c r="H282" i="14"/>
  <c r="G283" i="12"/>
  <c r="F1242" i="8"/>
  <c r="G1241" i="8"/>
  <c r="G284" i="2"/>
  <c r="G560" i="3"/>
  <c r="G284" i="12"/>
  <c r="H283" i="14"/>
  <c r="H284" i="13"/>
  <c r="E285" i="12"/>
  <c r="F284" i="14"/>
  <c r="H284" i="2"/>
  <c r="F285" i="13"/>
  <c r="N284" i="13"/>
  <c r="P284" i="13"/>
  <c r="O284" i="13"/>
  <c r="Q284" i="13"/>
  <c r="F667" i="1"/>
  <c r="G666" i="1"/>
  <c r="F284" i="12"/>
  <c r="G284" i="13"/>
  <c r="G283" i="14"/>
  <c r="G285" i="12"/>
  <c r="H284" i="14"/>
  <c r="H285" i="13"/>
  <c r="Q285" i="13"/>
  <c r="N285" i="13"/>
  <c r="P285" i="13"/>
  <c r="O285" i="13"/>
  <c r="F668" i="1"/>
  <c r="G667" i="1"/>
  <c r="G1242" i="8"/>
  <c r="F1243" i="8"/>
  <c r="F285" i="12"/>
  <c r="G285" i="13"/>
  <c r="G284" i="14"/>
  <c r="G1243" i="8"/>
  <c r="F1244" i="8"/>
  <c r="F669" i="1"/>
  <c r="G668" i="1"/>
  <c r="F1245" i="8"/>
  <c r="G1244" i="8"/>
  <c r="F670" i="1"/>
  <c r="G669" i="1"/>
  <c r="F1246" i="8"/>
  <c r="G1245" i="8"/>
  <c r="F671" i="1"/>
  <c r="G670" i="1"/>
  <c r="G1246" i="8"/>
  <c r="F1247" i="8"/>
  <c r="F672" i="1"/>
  <c r="G671" i="1"/>
  <c r="G1247" i="8"/>
  <c r="F1248" i="8"/>
  <c r="F673" i="1"/>
  <c r="G672" i="1"/>
  <c r="F1249" i="8"/>
  <c r="G1248" i="8"/>
  <c r="G673" i="1"/>
  <c r="F674" i="1"/>
  <c r="F285" i="2"/>
  <c r="F562" i="3"/>
  <c r="H562" i="3"/>
  <c r="H285" i="2"/>
  <c r="F285" i="14"/>
  <c r="E286" i="12"/>
  <c r="F286" i="13"/>
  <c r="G1249" i="8"/>
  <c r="F1250" i="8"/>
  <c r="G285" i="2"/>
  <c r="G562" i="3"/>
  <c r="G674" i="1"/>
  <c r="F675" i="1"/>
  <c r="H286" i="13"/>
  <c r="H285" i="14"/>
  <c r="G286" i="12"/>
  <c r="F676" i="1"/>
  <c r="G675" i="1"/>
  <c r="F1251" i="8"/>
  <c r="G1250" i="8"/>
  <c r="G285" i="14"/>
  <c r="G286" i="13"/>
  <c r="F286" i="12"/>
  <c r="O286" i="13"/>
  <c r="Q286" i="13"/>
  <c r="P286" i="13"/>
  <c r="N286" i="13"/>
  <c r="G1251" i="8"/>
  <c r="F1252" i="8"/>
  <c r="G676" i="1"/>
  <c r="F677" i="1"/>
  <c r="G1252" i="8"/>
  <c r="F1254" i="8"/>
  <c r="G677" i="1"/>
  <c r="F678" i="1"/>
  <c r="F1255" i="8"/>
  <c r="G1254" i="8"/>
  <c r="G678" i="1"/>
  <c r="F679" i="1"/>
  <c r="F1256" i="8"/>
  <c r="G1255" i="8"/>
  <c r="G679" i="1"/>
  <c r="F680" i="1"/>
  <c r="G1256" i="8"/>
  <c r="F1257" i="8"/>
  <c r="G680" i="1"/>
  <c r="F681" i="1"/>
  <c r="G1257" i="8"/>
  <c r="F1258" i="8"/>
  <c r="G681" i="1"/>
  <c r="F682" i="1"/>
  <c r="G1258" i="8"/>
  <c r="F1259" i="8"/>
  <c r="G682" i="1"/>
  <c r="F683" i="1"/>
  <c r="G1259" i="8"/>
  <c r="F1260" i="8"/>
  <c r="G683" i="1"/>
  <c r="F684" i="1"/>
  <c r="F1261" i="8"/>
  <c r="G1260" i="8"/>
  <c r="G684" i="1"/>
  <c r="F685" i="1"/>
  <c r="F1262" i="8"/>
  <c r="G1261" i="8"/>
  <c r="G685" i="1"/>
  <c r="F686" i="1"/>
  <c r="G1262" i="8"/>
  <c r="F1263" i="8"/>
  <c r="G686" i="1"/>
  <c r="F687" i="1"/>
  <c r="G1263" i="8"/>
  <c r="F1265" i="8"/>
  <c r="G687" i="1"/>
  <c r="F688" i="1"/>
  <c r="G1265" i="8"/>
  <c r="F1266" i="8"/>
  <c r="G688" i="1"/>
  <c r="F689" i="1"/>
  <c r="G1266" i="8"/>
  <c r="F1267" i="8"/>
  <c r="G689" i="1"/>
  <c r="F690" i="1"/>
  <c r="F564" i="3"/>
  <c r="H564" i="3"/>
  <c r="F286" i="2"/>
  <c r="F286" i="14"/>
  <c r="F287" i="13"/>
  <c r="E287" i="12"/>
  <c r="H286" i="2"/>
  <c r="F1268" i="8"/>
  <c r="G1267" i="8"/>
  <c r="G564" i="3"/>
  <c r="G286" i="2"/>
  <c r="F691" i="1"/>
  <c r="G690" i="1"/>
  <c r="F566" i="3"/>
  <c r="H566" i="3"/>
  <c r="F287" i="2"/>
  <c r="G287" i="13"/>
  <c r="G286" i="14"/>
  <c r="F287" i="12"/>
  <c r="G691" i="1"/>
  <c r="F692" i="1"/>
  <c r="F288" i="2"/>
  <c r="F568" i="3"/>
  <c r="H568" i="3"/>
  <c r="F1269" i="8"/>
  <c r="G1268" i="8"/>
  <c r="G287" i="2"/>
  <c r="G566" i="3"/>
  <c r="Q287" i="13"/>
  <c r="O287" i="13"/>
  <c r="P287" i="13"/>
  <c r="N287" i="13"/>
  <c r="E288" i="12"/>
  <c r="F287" i="14"/>
  <c r="H287" i="2"/>
  <c r="F288" i="13"/>
  <c r="G287" i="12"/>
  <c r="H286" i="14"/>
  <c r="H287" i="13"/>
  <c r="E289" i="12"/>
  <c r="F289" i="13"/>
  <c r="H288" i="2"/>
  <c r="F288" i="14"/>
  <c r="N288" i="13"/>
  <c r="P288" i="13"/>
  <c r="O288" i="13"/>
  <c r="Q288" i="13"/>
  <c r="F693" i="1"/>
  <c r="G692" i="1"/>
  <c r="F289" i="2"/>
  <c r="F570" i="3"/>
  <c r="H570" i="3"/>
  <c r="H288" i="13"/>
  <c r="H287" i="14"/>
  <c r="G288" i="12"/>
  <c r="F288" i="12"/>
  <c r="G288" i="13"/>
  <c r="G287" i="14"/>
  <c r="G1269" i="8"/>
  <c r="F1270" i="8"/>
  <c r="G568" i="3"/>
  <c r="G288" i="2"/>
  <c r="F694" i="1"/>
  <c r="G693" i="1"/>
  <c r="F290" i="2"/>
  <c r="F572" i="3"/>
  <c r="H572" i="3"/>
  <c r="H289" i="2"/>
  <c r="F290" i="13"/>
  <c r="F289" i="14"/>
  <c r="E290" i="12"/>
  <c r="H289" i="13"/>
  <c r="H288" i="14"/>
  <c r="G289" i="12"/>
  <c r="F1271" i="8"/>
  <c r="G1270" i="8"/>
  <c r="G288" i="14"/>
  <c r="G289" i="13"/>
  <c r="F289" i="12"/>
  <c r="G289" i="2"/>
  <c r="G570" i="3"/>
  <c r="N289" i="13"/>
  <c r="O289" i="13"/>
  <c r="Q289" i="13"/>
  <c r="P289" i="13"/>
  <c r="G289" i="14"/>
  <c r="G290" i="13"/>
  <c r="F290" i="12"/>
  <c r="H289" i="14"/>
  <c r="H290" i="13"/>
  <c r="G290" i="12"/>
  <c r="G694" i="1"/>
  <c r="F695" i="1"/>
  <c r="F574" i="3"/>
  <c r="H574" i="3"/>
  <c r="F291" i="2"/>
  <c r="F291" i="13"/>
  <c r="F290" i="14"/>
  <c r="E291" i="12"/>
  <c r="H290" i="2"/>
  <c r="P290" i="13"/>
  <c r="O290" i="13"/>
  <c r="N290" i="13"/>
  <c r="Q290" i="13"/>
  <c r="G290" i="2"/>
  <c r="G572" i="3"/>
  <c r="G1271" i="8"/>
  <c r="F1272" i="8"/>
  <c r="G291" i="12"/>
  <c r="H290" i="14"/>
  <c r="H291" i="13"/>
  <c r="G291" i="13"/>
  <c r="G290" i="14"/>
  <c r="F291" i="12"/>
  <c r="O291" i="13"/>
  <c r="N291" i="13"/>
  <c r="Q291" i="13"/>
  <c r="P291" i="13"/>
  <c r="G574" i="3"/>
  <c r="G291" i="2"/>
  <c r="G1272" i="8"/>
  <c r="F1273" i="8"/>
  <c r="F291" i="14"/>
  <c r="H291" i="2"/>
  <c r="E292" i="12"/>
  <c r="F292" i="13"/>
  <c r="G695" i="1"/>
  <c r="F696" i="1"/>
  <c r="F292" i="2"/>
  <c r="F576" i="3"/>
  <c r="H576" i="3"/>
  <c r="H292" i="2"/>
  <c r="E293" i="12"/>
  <c r="F293" i="13"/>
  <c r="F292" i="14"/>
  <c r="O292" i="13"/>
  <c r="N292" i="13"/>
  <c r="Q292" i="13"/>
  <c r="P292" i="13"/>
  <c r="G1273" i="8"/>
  <c r="F1274" i="8"/>
  <c r="G576" i="3"/>
  <c r="G292" i="2"/>
  <c r="F697" i="1"/>
  <c r="G696" i="1"/>
  <c r="F293" i="2"/>
  <c r="F578" i="3"/>
  <c r="H578" i="3"/>
  <c r="G292" i="12"/>
  <c r="H292" i="13"/>
  <c r="H291" i="14"/>
  <c r="F292" i="12"/>
  <c r="G292" i="13"/>
  <c r="G291" i="14"/>
  <c r="F698" i="1"/>
  <c r="G697" i="1"/>
  <c r="F294" i="2"/>
  <c r="F580" i="3"/>
  <c r="H580" i="3"/>
  <c r="H293" i="13"/>
  <c r="H292" i="14"/>
  <c r="G293" i="12"/>
  <c r="Q293" i="13"/>
  <c r="N293" i="13"/>
  <c r="P293" i="13"/>
  <c r="O293" i="13"/>
  <c r="G293" i="2"/>
  <c r="G578" i="3"/>
  <c r="G1274" i="8"/>
  <c r="F1276" i="8"/>
  <c r="F293" i="14"/>
  <c r="H293" i="2"/>
  <c r="E294" i="12"/>
  <c r="F294" i="13"/>
  <c r="F293" i="12"/>
  <c r="G292" i="14"/>
  <c r="G293" i="13"/>
  <c r="F294" i="12"/>
  <c r="G294" i="13"/>
  <c r="G293" i="14"/>
  <c r="H294" i="13"/>
  <c r="H293" i="14"/>
  <c r="G294" i="12"/>
  <c r="G698" i="1"/>
  <c r="F699" i="1"/>
  <c r="G294" i="2"/>
  <c r="G580" i="3"/>
  <c r="O294" i="13"/>
  <c r="Q294" i="13"/>
  <c r="P294" i="13"/>
  <c r="N294" i="13"/>
  <c r="F1277" i="8"/>
  <c r="G1276" i="8"/>
  <c r="F295" i="13"/>
  <c r="E295" i="12"/>
  <c r="H294" i="2"/>
  <c r="F294" i="14"/>
  <c r="G294" i="14"/>
  <c r="G295" i="13"/>
  <c r="F295" i="12"/>
  <c r="O295" i="13"/>
  <c r="N295" i="13"/>
  <c r="Q295" i="13"/>
  <c r="P295" i="13"/>
  <c r="G295" i="12"/>
  <c r="H294" i="14"/>
  <c r="H295" i="13"/>
  <c r="F1278" i="8"/>
  <c r="G1277" i="8"/>
  <c r="G699" i="1"/>
  <c r="F700" i="1"/>
  <c r="G1278" i="8"/>
  <c r="F1279" i="8"/>
  <c r="G700" i="1"/>
  <c r="F701" i="1"/>
  <c r="G1279" i="8"/>
  <c r="F1280" i="8"/>
  <c r="G701" i="1"/>
  <c r="F702" i="1"/>
  <c r="F1281" i="8"/>
  <c r="G1280" i="8"/>
  <c r="G702" i="1"/>
  <c r="F703" i="1"/>
  <c r="F1282" i="8"/>
  <c r="G1281" i="8"/>
  <c r="G703" i="1"/>
  <c r="F704" i="1"/>
  <c r="G1282" i="8"/>
  <c r="F1283" i="8"/>
  <c r="G704" i="1"/>
  <c r="F706" i="1"/>
  <c r="F1284" i="8"/>
  <c r="G1283" i="8"/>
  <c r="G706" i="1"/>
  <c r="F707" i="1"/>
  <c r="F295" i="2"/>
  <c r="F582" i="3"/>
  <c r="H582" i="3"/>
  <c r="F295" i="14"/>
  <c r="H295" i="2"/>
  <c r="E296" i="12"/>
  <c r="F296" i="13"/>
  <c r="G1284" i="8"/>
  <c r="F1285" i="8"/>
  <c r="G295" i="2"/>
  <c r="G582" i="3"/>
  <c r="F708" i="1"/>
  <c r="G707" i="1"/>
  <c r="F296" i="2"/>
  <c r="F584" i="3"/>
  <c r="H584" i="3"/>
  <c r="E297" i="12"/>
  <c r="F296" i="14"/>
  <c r="H296" i="2"/>
  <c r="F297" i="13"/>
  <c r="F709" i="1"/>
  <c r="G708" i="1"/>
  <c r="F586" i="3"/>
  <c r="H586" i="3"/>
  <c r="F297" i="2"/>
  <c r="G584" i="3"/>
  <c r="G296" i="2"/>
  <c r="F1287" i="8"/>
  <c r="G1285" i="8"/>
  <c r="G296" i="12"/>
  <c r="H296" i="13"/>
  <c r="H295" i="14"/>
  <c r="F296" i="12"/>
  <c r="G296" i="13"/>
  <c r="G295" i="14"/>
  <c r="N296" i="13"/>
  <c r="P296" i="13"/>
  <c r="O296" i="13"/>
  <c r="Q296" i="13"/>
  <c r="G296" i="14"/>
  <c r="G297" i="13"/>
  <c r="F297" i="12"/>
  <c r="G586" i="3"/>
  <c r="G297" i="2"/>
  <c r="H296" i="14"/>
  <c r="H297" i="13"/>
  <c r="G297" i="12"/>
  <c r="F710" i="1"/>
  <c r="G709" i="1"/>
  <c r="F298" i="2"/>
  <c r="F588" i="3"/>
  <c r="H588" i="3"/>
  <c r="G1287" i="8"/>
  <c r="F1288" i="8"/>
  <c r="F298" i="13"/>
  <c r="E298" i="12"/>
  <c r="H297" i="2"/>
  <c r="F297" i="14"/>
  <c r="N297" i="13"/>
  <c r="O297" i="13"/>
  <c r="Q297" i="13"/>
  <c r="P297" i="13"/>
  <c r="G298" i="12"/>
  <c r="H297" i="14"/>
  <c r="H298" i="13"/>
  <c r="G298" i="13"/>
  <c r="G297" i="14"/>
  <c r="F298" i="12"/>
  <c r="G1288" i="8"/>
  <c r="F1289" i="8"/>
  <c r="G588" i="3"/>
  <c r="G298" i="2"/>
  <c r="O298" i="13"/>
  <c r="Q298" i="13"/>
  <c r="P298" i="13"/>
  <c r="N298" i="13"/>
  <c r="H298" i="2"/>
  <c r="F298" i="14"/>
  <c r="E299" i="12"/>
  <c r="F299" i="13"/>
  <c r="G710" i="1"/>
  <c r="F711" i="1"/>
  <c r="F299" i="2"/>
  <c r="F590" i="3"/>
  <c r="H590" i="3"/>
  <c r="E300" i="12"/>
  <c r="F299" i="14"/>
  <c r="F300" i="13"/>
  <c r="H299" i="2"/>
  <c r="G299" i="13"/>
  <c r="G298" i="14"/>
  <c r="F299" i="12"/>
  <c r="G299" i="12"/>
  <c r="H298" i="14"/>
  <c r="H299" i="13"/>
  <c r="N299" i="13"/>
  <c r="P299" i="13"/>
  <c r="O299" i="13"/>
  <c r="Q299" i="13"/>
  <c r="G299" i="2"/>
  <c r="G590" i="3"/>
  <c r="G711" i="1"/>
  <c r="F712" i="1"/>
  <c r="F592" i="3"/>
  <c r="H592" i="3"/>
  <c r="F300" i="2"/>
  <c r="F1290" i="8"/>
  <c r="G1289" i="8"/>
  <c r="F1291" i="8"/>
  <c r="G1290" i="8"/>
  <c r="G592" i="3"/>
  <c r="G300" i="2"/>
  <c r="G712" i="1"/>
  <c r="F713" i="1"/>
  <c r="F301" i="2"/>
  <c r="F594" i="3"/>
  <c r="H594" i="3"/>
  <c r="G300" i="13"/>
  <c r="G299" i="14"/>
  <c r="F300" i="12"/>
  <c r="Q300" i="13"/>
  <c r="O300" i="13"/>
  <c r="P300" i="13"/>
  <c r="N300" i="13"/>
  <c r="H300" i="2"/>
  <c r="E301" i="12"/>
  <c r="F301" i="13"/>
  <c r="F300" i="14"/>
  <c r="H299" i="14"/>
  <c r="H300" i="13"/>
  <c r="G300" i="12"/>
  <c r="G301" i="2"/>
  <c r="G594" i="3"/>
  <c r="F1292" i="8"/>
  <c r="G1291" i="8"/>
  <c r="P301" i="13"/>
  <c r="Q301" i="13"/>
  <c r="O301" i="13"/>
  <c r="N301" i="13"/>
  <c r="F714" i="1"/>
  <c r="G713" i="1"/>
  <c r="F596" i="3"/>
  <c r="H596" i="3"/>
  <c r="F302" i="2"/>
  <c r="F302" i="13"/>
  <c r="E302" i="12"/>
  <c r="F301" i="14"/>
  <c r="H301" i="2"/>
  <c r="G301" i="12"/>
  <c r="H300" i="14"/>
  <c r="H301" i="13"/>
  <c r="F301" i="12"/>
  <c r="G300" i="14"/>
  <c r="G301" i="13"/>
  <c r="O302" i="13"/>
  <c r="Q302" i="13"/>
  <c r="P302" i="13"/>
  <c r="N302" i="13"/>
  <c r="G714" i="1"/>
  <c r="F715" i="1"/>
  <c r="F598" i="3"/>
  <c r="H598" i="3"/>
  <c r="F303" i="2"/>
  <c r="G302" i="13"/>
  <c r="G301" i="14"/>
  <c r="F302" i="12"/>
  <c r="G302" i="2"/>
  <c r="G596" i="3"/>
  <c r="G1292" i="8"/>
  <c r="F1293" i="8"/>
  <c r="H301" i="14"/>
  <c r="H302" i="13"/>
  <c r="G302" i="12"/>
  <c r="F302" i="14"/>
  <c r="F303" i="13"/>
  <c r="E303" i="12"/>
  <c r="H302" i="2"/>
  <c r="G302" i="14"/>
  <c r="G303" i="13"/>
  <c r="F303" i="12"/>
  <c r="G303" i="2"/>
  <c r="G598" i="3"/>
  <c r="H303" i="13"/>
  <c r="H302" i="14"/>
  <c r="G303" i="12"/>
  <c r="F716" i="1"/>
  <c r="G715" i="1"/>
  <c r="F304" i="2"/>
  <c r="F600" i="3"/>
  <c r="H600" i="3"/>
  <c r="G1293" i="8"/>
  <c r="F1294" i="8"/>
  <c r="P303" i="13"/>
  <c r="Q303" i="13"/>
  <c r="N303" i="13"/>
  <c r="O303" i="13"/>
  <c r="E304" i="12"/>
  <c r="F303" i="14"/>
  <c r="H303" i="2"/>
  <c r="F304" i="13"/>
  <c r="P304" i="13"/>
  <c r="Q304" i="13"/>
  <c r="N304" i="13"/>
  <c r="O304" i="13"/>
  <c r="G1294" i="8"/>
  <c r="F1295" i="8"/>
  <c r="G304" i="2"/>
  <c r="G600" i="3"/>
  <c r="G716" i="1"/>
  <c r="F717" i="1"/>
  <c r="F602" i="3"/>
  <c r="H602" i="3"/>
  <c r="F305" i="2"/>
  <c r="H304" i="2"/>
  <c r="E305" i="12"/>
  <c r="F305" i="13"/>
  <c r="F304" i="14"/>
  <c r="H303" i="14"/>
  <c r="H304" i="13"/>
  <c r="G304" i="12"/>
  <c r="F304" i="12"/>
  <c r="G303" i="14"/>
  <c r="G304" i="13"/>
  <c r="F305" i="14"/>
  <c r="H305" i="2"/>
  <c r="E306" i="12"/>
  <c r="F306" i="13"/>
  <c r="G305" i="12"/>
  <c r="H305" i="13"/>
  <c r="H304" i="14"/>
  <c r="G305" i="2"/>
  <c r="G602" i="3"/>
  <c r="F718" i="1"/>
  <c r="G717" i="1"/>
  <c r="F1296" i="8"/>
  <c r="G1295" i="8"/>
  <c r="Q305" i="13"/>
  <c r="N305" i="13"/>
  <c r="P305" i="13"/>
  <c r="O305" i="13"/>
  <c r="G305" i="13"/>
  <c r="G304" i="14"/>
  <c r="F305" i="12"/>
  <c r="F1297" i="8"/>
  <c r="G1296" i="8"/>
  <c r="G718" i="1"/>
  <c r="F719" i="1"/>
  <c r="F306" i="2"/>
  <c r="F604" i="3"/>
  <c r="H604" i="3"/>
  <c r="G306" i="12"/>
  <c r="H305" i="14"/>
  <c r="H306" i="13"/>
  <c r="G306" i="13"/>
  <c r="G305" i="14"/>
  <c r="F306" i="12"/>
  <c r="N306" i="13"/>
  <c r="P306" i="13"/>
  <c r="Q306" i="13"/>
  <c r="O306" i="13"/>
  <c r="G306" i="2"/>
  <c r="G604" i="3"/>
  <c r="E307" i="12"/>
  <c r="F306" i="14"/>
  <c r="H306" i="2"/>
  <c r="F307" i="13"/>
  <c r="F1298" i="8"/>
  <c r="G1297" i="8"/>
  <c r="F720" i="1"/>
  <c r="G719" i="1"/>
  <c r="F307" i="12"/>
  <c r="G306" i="14"/>
  <c r="G307" i="13"/>
  <c r="O307" i="13"/>
  <c r="N307" i="13"/>
  <c r="Q307" i="13"/>
  <c r="P307" i="13"/>
  <c r="G1298" i="8"/>
  <c r="F1299" i="8"/>
  <c r="G720" i="1"/>
  <c r="F721" i="1"/>
  <c r="H306" i="14"/>
  <c r="H307" i="13"/>
  <c r="G307" i="12"/>
  <c r="G1299" i="8"/>
  <c r="F1300" i="8"/>
  <c r="G721" i="1"/>
  <c r="F723" i="1"/>
  <c r="F606" i="3"/>
  <c r="H606" i="3"/>
  <c r="F307" i="2"/>
  <c r="F307" i="14"/>
  <c r="F308" i="13"/>
  <c r="E308" i="12"/>
  <c r="H307" i="2"/>
  <c r="F1301" i="8"/>
  <c r="G1300" i="8"/>
  <c r="G307" i="2"/>
  <c r="G606" i="3"/>
  <c r="F724" i="1"/>
  <c r="G723" i="1"/>
  <c r="F308" i="2"/>
  <c r="F608" i="3"/>
  <c r="H608" i="3"/>
  <c r="E309" i="12"/>
  <c r="F308" i="14"/>
  <c r="H308" i="2"/>
  <c r="F309" i="13"/>
  <c r="G724" i="1"/>
  <c r="F725" i="1"/>
  <c r="F309" i="2"/>
  <c r="F610" i="3"/>
  <c r="H610" i="3"/>
  <c r="F1302" i="8"/>
  <c r="G1301" i="8"/>
  <c r="G308" i="2"/>
  <c r="G608" i="3"/>
  <c r="O308" i="13"/>
  <c r="N308" i="13"/>
  <c r="Q308" i="13"/>
  <c r="P308" i="13"/>
  <c r="G308" i="13"/>
  <c r="G307" i="14"/>
  <c r="F308" i="12"/>
  <c r="G308" i="12"/>
  <c r="H308" i="13"/>
  <c r="H307" i="14"/>
  <c r="G1302" i="8"/>
  <c r="F1303" i="8"/>
  <c r="G610" i="3"/>
  <c r="G309" i="2"/>
  <c r="F726" i="1"/>
  <c r="G725" i="1"/>
  <c r="F310" i="2"/>
  <c r="F612" i="3"/>
  <c r="H612" i="3"/>
  <c r="H309" i="2"/>
  <c r="F310" i="13"/>
  <c r="F309" i="14"/>
  <c r="E310" i="12"/>
  <c r="H309" i="13"/>
  <c r="H308" i="14"/>
  <c r="G309" i="12"/>
  <c r="G309" i="13"/>
  <c r="G308" i="14"/>
  <c r="F309" i="12"/>
  <c r="H310" i="2"/>
  <c r="F311" i="13"/>
  <c r="F310" i="14"/>
  <c r="E311" i="12"/>
  <c r="H309" i="14"/>
  <c r="H310" i="13"/>
  <c r="G310" i="12"/>
  <c r="G726" i="1"/>
  <c r="F727" i="1"/>
  <c r="F614" i="3"/>
  <c r="H614" i="3"/>
  <c r="F311" i="2"/>
  <c r="G310" i="2"/>
  <c r="G612" i="3"/>
  <c r="G1303" i="8"/>
  <c r="F1304" i="8"/>
  <c r="G309" i="14"/>
  <c r="G310" i="13"/>
  <c r="F310" i="12"/>
  <c r="O311" i="13"/>
  <c r="P311" i="13"/>
  <c r="N311" i="13"/>
  <c r="Q311" i="13"/>
  <c r="H311" i="2"/>
  <c r="F312" i="13"/>
  <c r="F311" i="14"/>
  <c r="E312" i="12"/>
  <c r="G727" i="1"/>
  <c r="F728" i="1"/>
  <c r="F616" i="3"/>
  <c r="H616" i="3"/>
  <c r="F312" i="2"/>
  <c r="H311" i="13"/>
  <c r="H310" i="14"/>
  <c r="G311" i="12"/>
  <c r="G1304" i="8"/>
  <c r="F1305" i="8"/>
  <c r="F311" i="12"/>
  <c r="G311" i="13"/>
  <c r="G310" i="14"/>
  <c r="G311" i="2"/>
  <c r="G614" i="3"/>
  <c r="G728" i="1"/>
  <c r="F729" i="1"/>
  <c r="F618" i="3"/>
  <c r="H618" i="3"/>
  <c r="F313" i="2"/>
  <c r="P312" i="13"/>
  <c r="O312" i="13"/>
  <c r="N312" i="13"/>
  <c r="Q312" i="13"/>
  <c r="F312" i="12"/>
  <c r="G312" i="13"/>
  <c r="G311" i="14"/>
  <c r="G1305" i="8"/>
  <c r="F1306" i="8"/>
  <c r="G312" i="2"/>
  <c r="G616" i="3"/>
  <c r="H312" i="13"/>
  <c r="H311" i="14"/>
  <c r="G312" i="12"/>
  <c r="H312" i="2"/>
  <c r="E313" i="12"/>
  <c r="F313" i="13"/>
  <c r="F312" i="14"/>
  <c r="F1307" i="8"/>
  <c r="G1306" i="8"/>
  <c r="G313" i="2"/>
  <c r="G618" i="3"/>
  <c r="F313" i="12"/>
  <c r="G313" i="13"/>
  <c r="G312" i="14"/>
  <c r="F730" i="1"/>
  <c r="G729" i="1"/>
  <c r="F314" i="2"/>
  <c r="F620" i="3"/>
  <c r="H620" i="3"/>
  <c r="H313" i="13"/>
  <c r="H312" i="14"/>
  <c r="G313" i="12"/>
  <c r="O313" i="13"/>
  <c r="N313" i="13"/>
  <c r="Q313" i="13"/>
  <c r="P313" i="13"/>
  <c r="F314" i="13"/>
  <c r="E314" i="12"/>
  <c r="H313" i="2"/>
  <c r="F313" i="14"/>
  <c r="G620" i="3"/>
  <c r="G314" i="2"/>
  <c r="G1307" i="8"/>
  <c r="F1308" i="8"/>
  <c r="F315" i="13"/>
  <c r="H314" i="2"/>
  <c r="F314" i="14"/>
  <c r="E315" i="12"/>
  <c r="P314" i="13"/>
  <c r="Q314" i="13"/>
  <c r="N314" i="13"/>
  <c r="O314" i="13"/>
  <c r="G314" i="13"/>
  <c r="G313" i="14"/>
  <c r="F314" i="12"/>
  <c r="H314" i="13"/>
  <c r="H313" i="14"/>
  <c r="G314" i="12"/>
  <c r="G730" i="1"/>
  <c r="F731" i="1"/>
  <c r="F315" i="2"/>
  <c r="F622" i="3"/>
  <c r="H622" i="3"/>
  <c r="E316" i="12"/>
  <c r="F315" i="14"/>
  <c r="F316" i="13"/>
  <c r="H315" i="2"/>
  <c r="P315" i="13"/>
  <c r="Q315" i="13"/>
  <c r="O315" i="13"/>
  <c r="N315" i="13"/>
  <c r="F315" i="12"/>
  <c r="G314" i="14"/>
  <c r="G315" i="13"/>
  <c r="H314" i="14"/>
  <c r="H315" i="13"/>
  <c r="G315" i="12"/>
  <c r="G622" i="3"/>
  <c r="G315" i="2"/>
  <c r="F732" i="1"/>
  <c r="G731" i="1"/>
  <c r="F624" i="3"/>
  <c r="H624" i="3"/>
  <c r="F316" i="2"/>
  <c r="F1309" i="8"/>
  <c r="G1308" i="8"/>
  <c r="F317" i="13"/>
  <c r="E317" i="12"/>
  <c r="H316" i="2"/>
  <c r="F316" i="14"/>
  <c r="G1309" i="8"/>
  <c r="F1310" i="8"/>
  <c r="G732" i="1"/>
  <c r="F733" i="1"/>
  <c r="F317" i="2"/>
  <c r="F626" i="3"/>
  <c r="H626" i="3"/>
  <c r="G316" i="2"/>
  <c r="G624" i="3"/>
  <c r="N316" i="13"/>
  <c r="P316" i="13"/>
  <c r="Q316" i="13"/>
  <c r="O316" i="13"/>
  <c r="F316" i="12"/>
  <c r="G315" i="14"/>
  <c r="G316" i="13"/>
  <c r="G316" i="12"/>
  <c r="H316" i="13"/>
  <c r="H315" i="14"/>
  <c r="F1311" i="8"/>
  <c r="G1310" i="8"/>
  <c r="G316" i="14"/>
  <c r="G317" i="13"/>
  <c r="F317" i="12"/>
  <c r="G626" i="3"/>
  <c r="G317" i="2"/>
  <c r="H317" i="13"/>
  <c r="H316" i="14"/>
  <c r="G317" i="12"/>
  <c r="H317" i="2"/>
  <c r="F318" i="13"/>
  <c r="F317" i="14"/>
  <c r="E318" i="12"/>
  <c r="O317" i="13"/>
  <c r="N317" i="13"/>
  <c r="Q317" i="13"/>
  <c r="P317" i="13"/>
  <c r="G733" i="1"/>
  <c r="F734" i="1"/>
  <c r="F318" i="2"/>
  <c r="F628" i="3"/>
  <c r="H628" i="3"/>
  <c r="E319" i="12"/>
  <c r="F318" i="14"/>
  <c r="H318" i="2"/>
  <c r="F319" i="13"/>
  <c r="F1312" i="8"/>
  <c r="G1311" i="8"/>
  <c r="G317" i="14"/>
  <c r="G318" i="13"/>
  <c r="F318" i="12"/>
  <c r="G318" i="2"/>
  <c r="G628" i="3"/>
  <c r="G318" i="12"/>
  <c r="H317" i="14"/>
  <c r="H318" i="13"/>
  <c r="F735" i="1"/>
  <c r="G734" i="1"/>
  <c r="F630" i="3"/>
  <c r="H630" i="3"/>
  <c r="F319" i="2"/>
  <c r="P318" i="13"/>
  <c r="Q318" i="13"/>
  <c r="N318" i="13"/>
  <c r="O318" i="13"/>
  <c r="G1312" i="8"/>
  <c r="F1313" i="8"/>
  <c r="F319" i="12"/>
  <c r="G318" i="14"/>
  <c r="G319" i="13"/>
  <c r="H319" i="13"/>
  <c r="H318" i="14"/>
  <c r="G319" i="12"/>
  <c r="E320" i="12"/>
  <c r="F319" i="14"/>
  <c r="F320" i="13"/>
  <c r="H319" i="2"/>
  <c r="G735" i="1"/>
  <c r="F736" i="1"/>
  <c r="F632" i="3"/>
  <c r="H632" i="3"/>
  <c r="F320" i="2"/>
  <c r="G319" i="2"/>
  <c r="G630" i="3"/>
  <c r="P319" i="13"/>
  <c r="Q319" i="13"/>
  <c r="O319" i="13"/>
  <c r="N319" i="13"/>
  <c r="F320" i="12"/>
  <c r="G320" i="13"/>
  <c r="G319" i="14"/>
  <c r="G320" i="2"/>
  <c r="G632" i="3"/>
  <c r="G736" i="1"/>
  <c r="F737" i="1"/>
  <c r="F321" i="2"/>
  <c r="F634" i="3"/>
  <c r="H634" i="3"/>
  <c r="F1314" i="8"/>
  <c r="G1313" i="8"/>
  <c r="O320" i="13"/>
  <c r="Q320" i="13"/>
  <c r="P320" i="13"/>
  <c r="N320" i="13"/>
  <c r="H320" i="2"/>
  <c r="E321" i="12"/>
  <c r="F321" i="13"/>
  <c r="F320" i="14"/>
  <c r="G320" i="12"/>
  <c r="H319" i="14"/>
  <c r="H320" i="13"/>
  <c r="F321" i="14"/>
  <c r="F322" i="13"/>
  <c r="H321" i="2"/>
  <c r="E322" i="12"/>
  <c r="Q321" i="13"/>
  <c r="O321" i="13"/>
  <c r="P321" i="13"/>
  <c r="N321" i="13"/>
  <c r="G1314" i="8"/>
  <c r="F1315" i="8"/>
  <c r="G634" i="3"/>
  <c r="G321" i="2"/>
  <c r="F738" i="1"/>
  <c r="G737" i="1"/>
  <c r="F636" i="3"/>
  <c r="H636" i="3"/>
  <c r="F322" i="2"/>
  <c r="G321" i="12"/>
  <c r="H320" i="14"/>
  <c r="H321" i="13"/>
  <c r="F321" i="12"/>
  <c r="G321" i="13"/>
  <c r="G320" i="14"/>
  <c r="F322" i="14"/>
  <c r="F323" i="13"/>
  <c r="E323" i="12"/>
  <c r="H322" i="2"/>
  <c r="F739" i="1"/>
  <c r="G738" i="1"/>
  <c r="F323" i="2"/>
  <c r="F638" i="3"/>
  <c r="H638" i="3"/>
  <c r="G636" i="3"/>
  <c r="G322" i="2"/>
  <c r="F1316" i="8"/>
  <c r="G1315" i="8"/>
  <c r="H321" i="14"/>
  <c r="H322" i="13"/>
  <c r="G322" i="12"/>
  <c r="G321" i="14"/>
  <c r="G322" i="13"/>
  <c r="F322" i="12"/>
  <c r="G323" i="13"/>
  <c r="G322" i="14"/>
  <c r="F323" i="12"/>
  <c r="G638" i="3"/>
  <c r="G323" i="2"/>
  <c r="N323" i="13"/>
  <c r="P323" i="13"/>
  <c r="O323" i="13"/>
  <c r="Q323" i="13"/>
  <c r="E324" i="12"/>
  <c r="F323" i="14"/>
  <c r="F324" i="13"/>
  <c r="H323" i="2"/>
  <c r="F740" i="1"/>
  <c r="G739" i="1"/>
  <c r="F324" i="2"/>
  <c r="F640" i="3"/>
  <c r="H640" i="3"/>
  <c r="F1318" i="8"/>
  <c r="G1316" i="8"/>
  <c r="G323" i="12"/>
  <c r="H322" i="14"/>
  <c r="H323" i="13"/>
  <c r="F324" i="12"/>
  <c r="G323" i="14"/>
  <c r="G324" i="13"/>
  <c r="F1319" i="8"/>
  <c r="G1318" i="8"/>
  <c r="G740" i="1"/>
  <c r="F741" i="1"/>
  <c r="F642" i="3"/>
  <c r="H642" i="3"/>
  <c r="F325" i="2"/>
  <c r="G324" i="12"/>
  <c r="H324" i="13"/>
  <c r="H323" i="14"/>
  <c r="G324" i="2"/>
  <c r="G640" i="3"/>
  <c r="H324" i="2"/>
  <c r="E325" i="12"/>
  <c r="F325" i="13"/>
  <c r="F324" i="14"/>
  <c r="O324" i="13"/>
  <c r="P324" i="13"/>
  <c r="N324" i="13"/>
  <c r="Q324" i="13"/>
  <c r="P325" i="13"/>
  <c r="O325" i="13"/>
  <c r="N325" i="13"/>
  <c r="Q325" i="13"/>
  <c r="G325" i="13"/>
  <c r="G324" i="14"/>
  <c r="F325" i="12"/>
  <c r="G325" i="2"/>
  <c r="G642" i="3"/>
  <c r="H325" i="2"/>
  <c r="E326" i="12"/>
  <c r="F326" i="13"/>
  <c r="F325" i="14"/>
  <c r="H324" i="14"/>
  <c r="H325" i="13"/>
  <c r="G325" i="12"/>
  <c r="G741" i="1"/>
  <c r="F742" i="1"/>
  <c r="F326" i="2"/>
  <c r="F644" i="3"/>
  <c r="H644" i="3"/>
  <c r="F1320" i="8"/>
  <c r="G1319" i="8"/>
  <c r="Q326" i="13"/>
  <c r="O326" i="13"/>
  <c r="P326" i="13"/>
  <c r="N326" i="13"/>
  <c r="G1320" i="8"/>
  <c r="F1321" i="8"/>
  <c r="G326" i="2"/>
  <c r="G644" i="3"/>
  <c r="G742" i="1"/>
  <c r="F743" i="1"/>
  <c r="F646" i="3"/>
  <c r="H646" i="3"/>
  <c r="F327" i="2"/>
  <c r="H326" i="13"/>
  <c r="H325" i="14"/>
  <c r="G326" i="12"/>
  <c r="H326" i="2"/>
  <c r="E327" i="12"/>
  <c r="F326" i="14"/>
  <c r="F327" i="13"/>
  <c r="F326" i="12"/>
  <c r="G326" i="13"/>
  <c r="G325" i="14"/>
  <c r="E328" i="12"/>
  <c r="F327" i="14"/>
  <c r="F328" i="13"/>
  <c r="H327" i="2"/>
  <c r="G327" i="2"/>
  <c r="G646" i="3"/>
  <c r="F744" i="1"/>
  <c r="G743" i="1"/>
  <c r="F328" i="2"/>
  <c r="F648" i="3"/>
  <c r="H648" i="3"/>
  <c r="G1321" i="8"/>
  <c r="F1322" i="8"/>
  <c r="F327" i="12"/>
  <c r="G326" i="14"/>
  <c r="G327" i="13"/>
  <c r="H326" i="14"/>
  <c r="H327" i="13"/>
  <c r="G327" i="12"/>
  <c r="H328" i="2"/>
  <c r="E329" i="12"/>
  <c r="F328" i="14"/>
  <c r="F329" i="13"/>
  <c r="G744" i="1"/>
  <c r="F745" i="1"/>
  <c r="F650" i="3"/>
  <c r="H650" i="3"/>
  <c r="F329" i="2"/>
  <c r="F328" i="12"/>
  <c r="G327" i="14"/>
  <c r="G328" i="13"/>
  <c r="G1322" i="8"/>
  <c r="F1323" i="8"/>
  <c r="G328" i="2"/>
  <c r="G648" i="3"/>
  <c r="G328" i="12"/>
  <c r="H328" i="13"/>
  <c r="H327" i="14"/>
  <c r="F1324" i="8"/>
  <c r="G1323" i="8"/>
  <c r="G329" i="2"/>
  <c r="G650" i="3"/>
  <c r="H329" i="13"/>
  <c r="H328" i="14"/>
  <c r="G329" i="12"/>
  <c r="G329" i="13"/>
  <c r="G328" i="14"/>
  <c r="F329" i="12"/>
  <c r="G745" i="1"/>
  <c r="F746" i="1"/>
  <c r="F652" i="3"/>
  <c r="H652" i="3"/>
  <c r="F330" i="2"/>
  <c r="F329" i="14"/>
  <c r="H329" i="2"/>
  <c r="F330" i="13"/>
  <c r="E330" i="12"/>
  <c r="E331" i="12"/>
  <c r="F330" i="14"/>
  <c r="H330" i="2"/>
  <c r="F331" i="13"/>
  <c r="F330" i="12"/>
  <c r="G330" i="13"/>
  <c r="G329" i="14"/>
  <c r="F1325" i="8"/>
  <c r="G1324" i="8"/>
  <c r="G652" i="3"/>
  <c r="G330" i="2"/>
  <c r="H329" i="14"/>
  <c r="H330" i="13"/>
  <c r="G330" i="12"/>
  <c r="F747" i="1"/>
  <c r="G746" i="1"/>
  <c r="F331" i="2"/>
  <c r="F654" i="3"/>
  <c r="H654" i="3"/>
  <c r="F748" i="1"/>
  <c r="G747" i="1"/>
  <c r="F332" i="2"/>
  <c r="F656" i="3"/>
  <c r="H656" i="3"/>
  <c r="G331" i="12"/>
  <c r="H331" i="13"/>
  <c r="H330" i="14"/>
  <c r="E332" i="12"/>
  <c r="F331" i="14"/>
  <c r="F332" i="13"/>
  <c r="H331" i="2"/>
  <c r="F331" i="12"/>
  <c r="G330" i="14"/>
  <c r="G331" i="13"/>
  <c r="G331" i="2"/>
  <c r="G654" i="3"/>
  <c r="G1325" i="8"/>
  <c r="F1326" i="8"/>
  <c r="F749" i="1"/>
  <c r="G748" i="1"/>
  <c r="F658" i="3"/>
  <c r="H658" i="3"/>
  <c r="F333" i="2"/>
  <c r="G1326" i="8"/>
  <c r="F1327" i="8"/>
  <c r="G656" i="3"/>
  <c r="G332" i="2"/>
  <c r="F333" i="13"/>
  <c r="E333" i="12"/>
  <c r="H332" i="2"/>
  <c r="F332" i="14"/>
  <c r="G332" i="13"/>
  <c r="G331" i="14"/>
  <c r="F332" i="12"/>
  <c r="G332" i="12"/>
  <c r="H332" i="13"/>
  <c r="H331" i="14"/>
  <c r="G332" i="14"/>
  <c r="G333" i="13"/>
  <c r="F333" i="12"/>
  <c r="F750" i="1"/>
  <c r="G749" i="1"/>
  <c r="F660" i="3"/>
  <c r="H660" i="3"/>
  <c r="F334" i="2"/>
  <c r="F1329" i="8"/>
  <c r="G1327" i="8"/>
  <c r="G658" i="3"/>
  <c r="G333" i="2"/>
  <c r="G333" i="12"/>
  <c r="H333" i="13"/>
  <c r="H332" i="14"/>
  <c r="E334" i="12"/>
  <c r="F333" i="14"/>
  <c r="F334" i="13"/>
  <c r="H333" i="2"/>
  <c r="G334" i="12"/>
  <c r="H334" i="13"/>
  <c r="H333" i="14"/>
  <c r="F334" i="14"/>
  <c r="F335" i="13"/>
  <c r="E335" i="12"/>
  <c r="H334" i="2"/>
  <c r="G660" i="3"/>
  <c r="G334" i="2"/>
  <c r="G333" i="14"/>
  <c r="G334" i="13"/>
  <c r="F334" i="12"/>
  <c r="F1330" i="8"/>
  <c r="G1329" i="8"/>
  <c r="F751" i="1"/>
  <c r="G750" i="1"/>
  <c r="F335" i="2"/>
  <c r="F662" i="3"/>
  <c r="H662" i="3"/>
  <c r="G662" i="3"/>
  <c r="G335" i="2"/>
  <c r="F335" i="14"/>
  <c r="H335" i="2"/>
  <c r="E336" i="12"/>
  <c r="F336" i="13"/>
  <c r="F1331" i="8"/>
  <c r="G1330" i="8"/>
  <c r="F335" i="12"/>
  <c r="G335" i="13"/>
  <c r="G334" i="14"/>
  <c r="F752" i="1"/>
  <c r="G751" i="1"/>
  <c r="F664" i="3"/>
  <c r="H664" i="3"/>
  <c r="F336" i="2"/>
  <c r="G335" i="12"/>
  <c r="H334" i="14"/>
  <c r="H335" i="13"/>
  <c r="G336" i="2"/>
  <c r="G664" i="3"/>
  <c r="F336" i="12"/>
  <c r="G336" i="13"/>
  <c r="G335" i="14"/>
  <c r="E337" i="12"/>
  <c r="F336" i="14"/>
  <c r="F337" i="13"/>
  <c r="H336" i="2"/>
  <c r="G1331" i="8"/>
  <c r="F1332" i="8"/>
  <c r="G752" i="1"/>
  <c r="F753" i="1"/>
  <c r="F337" i="2"/>
  <c r="F666" i="3"/>
  <c r="H666" i="3"/>
  <c r="G336" i="12"/>
  <c r="H335" i="14"/>
  <c r="H336" i="13"/>
  <c r="G337" i="12"/>
  <c r="H337" i="13"/>
  <c r="H336" i="14"/>
  <c r="F754" i="1"/>
  <c r="G753" i="1"/>
  <c r="F338" i="2"/>
  <c r="F668" i="3"/>
  <c r="H668" i="3"/>
  <c r="F1333" i="8"/>
  <c r="G1332" i="8"/>
  <c r="G337" i="13"/>
  <c r="G336" i="14"/>
  <c r="F337" i="12"/>
  <c r="F337" i="14"/>
  <c r="F338" i="13"/>
  <c r="E338" i="12"/>
  <c r="H337" i="2"/>
  <c r="G666" i="3"/>
  <c r="G337" i="2"/>
  <c r="H338" i="2"/>
  <c r="E339" i="12"/>
  <c r="F339" i="13"/>
  <c r="F338" i="14"/>
  <c r="G668" i="3"/>
  <c r="G338" i="2"/>
  <c r="G338" i="13"/>
  <c r="G337" i="14"/>
  <c r="F338" i="12"/>
  <c r="P338" i="13"/>
  <c r="Q338" i="13"/>
  <c r="N338" i="13"/>
  <c r="O338" i="13"/>
  <c r="G338" i="12"/>
  <c r="H338" i="13"/>
  <c r="H337" i="14"/>
  <c r="G1333" i="8"/>
  <c r="F1334" i="8"/>
  <c r="G754" i="1"/>
  <c r="F755" i="1"/>
  <c r="F339" i="2"/>
  <c r="F670" i="3"/>
  <c r="H670" i="3"/>
  <c r="F339" i="12"/>
  <c r="G338" i="14"/>
  <c r="G339" i="13"/>
  <c r="H339" i="13"/>
  <c r="H338" i="14"/>
  <c r="G339" i="12"/>
  <c r="G1334" i="8"/>
  <c r="F1335" i="8"/>
  <c r="N339" i="13"/>
  <c r="O339" i="13"/>
  <c r="Q339" i="13"/>
  <c r="P339" i="13"/>
  <c r="E340" i="12"/>
  <c r="H339" i="2"/>
  <c r="F340" i="13"/>
  <c r="F339" i="14"/>
  <c r="G339" i="2"/>
  <c r="G670" i="3"/>
  <c r="G755" i="1"/>
  <c r="F756" i="1"/>
  <c r="F672" i="3"/>
  <c r="H672" i="3"/>
  <c r="F340" i="2"/>
  <c r="F340" i="12"/>
  <c r="G340" i="13"/>
  <c r="G339" i="14"/>
  <c r="G340" i="12"/>
  <c r="H339" i="14"/>
  <c r="H340" i="13"/>
  <c r="E341" i="12"/>
  <c r="F340" i="14"/>
  <c r="H340" i="2"/>
  <c r="F341" i="13"/>
  <c r="G672" i="3"/>
  <c r="G340" i="2"/>
  <c r="O340" i="13"/>
  <c r="Q340" i="13"/>
  <c r="P340" i="13"/>
  <c r="N340" i="13"/>
  <c r="F757" i="1"/>
  <c r="G756" i="1"/>
  <c r="F341" i="2"/>
  <c r="F674" i="3"/>
  <c r="H674" i="3"/>
  <c r="F1336" i="8"/>
  <c r="G1335" i="8"/>
  <c r="F342" i="13"/>
  <c r="H341" i="2"/>
  <c r="F341" i="14"/>
  <c r="E342" i="12"/>
  <c r="G1336" i="8"/>
  <c r="F1337" i="8"/>
  <c r="F758" i="1"/>
  <c r="G757" i="1"/>
  <c r="F676" i="3"/>
  <c r="H676" i="3"/>
  <c r="F342" i="2"/>
  <c r="H341" i="13"/>
  <c r="H340" i="14"/>
  <c r="G341" i="12"/>
  <c r="G674" i="3"/>
  <c r="G341" i="2"/>
  <c r="O341" i="13"/>
  <c r="N341" i="13"/>
  <c r="Q341" i="13"/>
  <c r="P341" i="13"/>
  <c r="F341" i="12"/>
  <c r="G341" i="13"/>
  <c r="G340" i="14"/>
  <c r="F1338" i="8"/>
  <c r="G1337" i="8"/>
  <c r="G342" i="12"/>
  <c r="H341" i="14"/>
  <c r="H342" i="13"/>
  <c r="G341" i="14"/>
  <c r="G342" i="13"/>
  <c r="F342" i="12"/>
  <c r="G758" i="1"/>
  <c r="F759" i="1"/>
  <c r="F343" i="2"/>
  <c r="F678" i="3"/>
  <c r="H678" i="3"/>
  <c r="P342" i="13"/>
  <c r="Q342" i="13"/>
  <c r="N342" i="13"/>
  <c r="O342" i="13"/>
  <c r="F343" i="13"/>
  <c r="F342" i="14"/>
  <c r="E343" i="12"/>
  <c r="H342" i="2"/>
  <c r="G342" i="2"/>
  <c r="G676" i="3"/>
  <c r="G759" i="1"/>
  <c r="F760" i="1"/>
  <c r="F344" i="2"/>
  <c r="F680" i="3"/>
  <c r="H680" i="3"/>
  <c r="H343" i="2"/>
  <c r="F344" i="13"/>
  <c r="F343" i="14"/>
  <c r="E344" i="12"/>
  <c r="F343" i="12"/>
  <c r="G342" i="14"/>
  <c r="G343" i="13"/>
  <c r="G343" i="2"/>
  <c r="G678" i="3"/>
  <c r="G1338" i="8"/>
  <c r="F1339" i="8"/>
  <c r="H342" i="14"/>
  <c r="H343" i="13"/>
  <c r="G343" i="12"/>
  <c r="H344" i="13"/>
  <c r="H343" i="14"/>
  <c r="G344" i="12"/>
  <c r="G344" i="2"/>
  <c r="G680" i="3"/>
  <c r="G760" i="1"/>
  <c r="F761" i="1"/>
  <c r="F345" i="2"/>
  <c r="F682" i="3"/>
  <c r="H682" i="3"/>
  <c r="G1339" i="8"/>
  <c r="F1340" i="8"/>
  <c r="H344" i="2"/>
  <c r="E345" i="12"/>
  <c r="F344" i="14"/>
  <c r="F345" i="13"/>
  <c r="F344" i="12"/>
  <c r="G344" i="13"/>
  <c r="G343" i="14"/>
  <c r="F346" i="13"/>
  <c r="E346" i="12"/>
  <c r="H345" i="2"/>
  <c r="F345" i="14"/>
  <c r="G345" i="2"/>
  <c r="G682" i="3"/>
  <c r="G1340" i="8"/>
  <c r="F1341" i="8"/>
  <c r="F762" i="1"/>
  <c r="G761" i="1"/>
  <c r="F346" i="2"/>
  <c r="F684" i="3"/>
  <c r="H684" i="3"/>
  <c r="H345" i="13"/>
  <c r="H344" i="14"/>
  <c r="G345" i="12"/>
  <c r="F345" i="12"/>
  <c r="G344" i="14"/>
  <c r="G345" i="13"/>
  <c r="F763" i="1"/>
  <c r="G762" i="1"/>
  <c r="F347" i="2"/>
  <c r="F686" i="3"/>
  <c r="H686" i="3"/>
  <c r="F347" i="13"/>
  <c r="H346" i="2"/>
  <c r="F346" i="14"/>
  <c r="E347" i="12"/>
  <c r="G346" i="12"/>
  <c r="H345" i="14"/>
  <c r="H346" i="13"/>
  <c r="F346" i="12"/>
  <c r="G346" i="13"/>
  <c r="G345" i="14"/>
  <c r="G684" i="3"/>
  <c r="G346" i="2"/>
  <c r="G1341" i="8"/>
  <c r="F1342" i="8"/>
  <c r="G346" i="14"/>
  <c r="G347" i="13"/>
  <c r="F347" i="12"/>
  <c r="F764" i="1"/>
  <c r="G763" i="1"/>
  <c r="F688" i="3"/>
  <c r="H688" i="3"/>
  <c r="F348" i="2"/>
  <c r="F1343" i="8"/>
  <c r="G1342" i="8"/>
  <c r="G347" i="12"/>
  <c r="H346" i="14"/>
  <c r="H347" i="13"/>
  <c r="G686" i="3"/>
  <c r="G347" i="2"/>
  <c r="H347" i="2"/>
  <c r="F348" i="13"/>
  <c r="F347" i="14"/>
  <c r="E348" i="12"/>
  <c r="G348" i="2"/>
  <c r="G688" i="3"/>
  <c r="F349" i="13"/>
  <c r="E349" i="12"/>
  <c r="H348" i="2"/>
  <c r="F348" i="14"/>
  <c r="F348" i="12"/>
  <c r="G348" i="13"/>
  <c r="G347" i="14"/>
  <c r="H348" i="13"/>
  <c r="H347" i="14"/>
  <c r="G348" i="12"/>
  <c r="F1345" i="8"/>
  <c r="G1343" i="8"/>
  <c r="G764" i="1"/>
  <c r="F765" i="1"/>
  <c r="F690" i="3"/>
  <c r="H690" i="3"/>
  <c r="F349" i="2"/>
  <c r="G349" i="13"/>
  <c r="G348" i="14"/>
  <c r="F349" i="12"/>
  <c r="G1345" i="8"/>
  <c r="F1346" i="8"/>
  <c r="H349" i="13"/>
  <c r="H348" i="14"/>
  <c r="G349" i="12"/>
  <c r="H349" i="2"/>
  <c r="F350" i="13"/>
  <c r="F349" i="14"/>
  <c r="E350" i="12"/>
  <c r="G690" i="3"/>
  <c r="G349" i="2"/>
  <c r="G765" i="1"/>
  <c r="F766" i="1"/>
  <c r="F350" i="2"/>
  <c r="F692" i="3"/>
  <c r="H692" i="3"/>
  <c r="F350" i="12"/>
  <c r="G349" i="14"/>
  <c r="G350" i="13"/>
  <c r="G350" i="12"/>
  <c r="H350" i="13"/>
  <c r="H349" i="14"/>
  <c r="F1347" i="8"/>
  <c r="G1346" i="8"/>
  <c r="G692" i="3"/>
  <c r="G350" i="2"/>
  <c r="H350" i="2"/>
  <c r="E351" i="12"/>
  <c r="F351" i="13"/>
  <c r="F350" i="14"/>
  <c r="G766" i="1"/>
  <c r="F767" i="1"/>
  <c r="F694" i="3"/>
  <c r="H694" i="3"/>
  <c r="F351" i="2"/>
  <c r="F351" i="12"/>
  <c r="G351" i="13"/>
  <c r="G350" i="14"/>
  <c r="G694" i="3"/>
  <c r="G351" i="2"/>
  <c r="G351" i="12"/>
  <c r="H351" i="13"/>
  <c r="H350" i="14"/>
  <c r="G1347" i="8"/>
  <c r="F1348" i="8"/>
  <c r="E352" i="12"/>
  <c r="F351" i="14"/>
  <c r="F352" i="13"/>
  <c r="H351" i="2"/>
  <c r="F768" i="1"/>
  <c r="G767" i="1"/>
  <c r="G352" i="12"/>
  <c r="H352" i="13"/>
  <c r="H351" i="14"/>
  <c r="G1348" i="8"/>
  <c r="F1349" i="8"/>
  <c r="F352" i="12"/>
  <c r="G352" i="13"/>
  <c r="G351" i="14"/>
  <c r="F769" i="1"/>
  <c r="G768" i="1"/>
  <c r="F770" i="1"/>
  <c r="G769" i="1"/>
  <c r="G1349" i="8"/>
  <c r="F1351" i="8"/>
  <c r="F771" i="1"/>
  <c r="G770" i="1"/>
  <c r="F1352" i="8"/>
  <c r="G1351" i="8"/>
  <c r="F772" i="1"/>
  <c r="G771" i="1"/>
  <c r="F1353" i="8"/>
  <c r="G1352" i="8"/>
  <c r="G772" i="1"/>
  <c r="F773" i="1"/>
  <c r="G1353" i="8"/>
  <c r="F1354" i="8"/>
  <c r="G773" i="1"/>
  <c r="F774" i="1"/>
  <c r="F1355" i="8"/>
  <c r="G1355" i="8"/>
  <c r="G1354" i="8"/>
  <c r="G774" i="1"/>
  <c r="F775" i="1"/>
  <c r="G775" i="1"/>
  <c r="F776" i="1"/>
  <c r="F777" i="1"/>
  <c r="G776" i="1"/>
  <c r="G777" i="1"/>
  <c r="F778" i="1"/>
  <c r="G778" i="1"/>
  <c r="F779" i="1"/>
  <c r="G779" i="1"/>
  <c r="F780" i="1"/>
  <c r="G780" i="1"/>
  <c r="F781" i="1"/>
  <c r="G781" i="1"/>
  <c r="F782" i="1"/>
  <c r="G782" i="1"/>
  <c r="F783" i="1"/>
  <c r="F784" i="1"/>
  <c r="G783" i="1"/>
  <c r="G784" i="1"/>
  <c r="F785" i="1"/>
  <c r="F786" i="1"/>
  <c r="G786" i="1"/>
  <c r="G785" i="1"/>
</calcChain>
</file>

<file path=xl/sharedStrings.xml><?xml version="1.0" encoding="utf-8"?>
<sst xmlns="http://schemas.openxmlformats.org/spreadsheetml/2006/main" count="18952" uniqueCount="1469">
  <si>
    <t>cFE Executive Services (ES) HK</t>
  </si>
  <si>
    <t>cFE Event Services (EVS) HK</t>
  </si>
  <si>
    <t>cFE Software Bus (SB) HK</t>
  </si>
  <si>
    <t>cFE Table Services (TBL) HK</t>
  </si>
  <si>
    <t>cFE Time Services (TIME) HK</t>
  </si>
  <si>
    <t>cFE Executive Service (ES) Application Tlm</t>
  </si>
  <si>
    <t>cFE Software Bus (SB) Statistics Tlm</t>
  </si>
  <si>
    <t>cFE Event Service (EVS) Message Tlm</t>
  </si>
  <si>
    <t>cFE Time Services (TIME) DiagTlm</t>
  </si>
  <si>
    <t>cFE Executive Service (ES) Shell Tlm</t>
  </si>
  <si>
    <t>cFE Executive Service (ES) Memory Stats Tlm</t>
  </si>
  <si>
    <t>Housekeeping (HK) HK</t>
  </si>
  <si>
    <t>No.</t>
  </si>
  <si>
    <t>Type</t>
  </si>
  <si>
    <t>Bus I/F</t>
  </si>
  <si>
    <t>Packet Type</t>
  </si>
  <si>
    <t>APID # (dec)</t>
  </si>
  <si>
    <t>Purpose</t>
  </si>
  <si>
    <t>Xmit Format</t>
  </si>
  <si>
    <t>APID Sec-Header</t>
  </si>
  <si>
    <t>Xmit Raw Size (bits)</t>
  </si>
  <si>
    <t>Size w/Headers (bits)</t>
  </si>
  <si>
    <t>Xmit Raw Size (bytes)</t>
  </si>
  <si>
    <t>Size w/Headers (bytes)</t>
  </si>
  <si>
    <t>Data Rate (bps)</t>
  </si>
  <si>
    <t>DB Filename</t>
  </si>
  <si>
    <t>SwBus</t>
  </si>
  <si>
    <t>External</t>
  </si>
  <si>
    <t>Sync</t>
  </si>
  <si>
    <t>CCSDS</t>
  </si>
  <si>
    <t>Yes</t>
  </si>
  <si>
    <t>N/A</t>
  </si>
  <si>
    <t>Async</t>
  </si>
  <si>
    <t>Spare</t>
  </si>
  <si>
    <t>Internal</t>
  </si>
  <si>
    <t>Raw</t>
  </si>
  <si>
    <t>SpWire</t>
  </si>
  <si>
    <t>S-Band Comm. Boot Messages</t>
  </si>
  <si>
    <t>Ground</t>
  </si>
  <si>
    <t>Total Filter Table Bits/Sec (Sync):</t>
  </si>
  <si>
    <t>Difference from Desired Rate (Bits/sec):</t>
  </si>
  <si>
    <t>Margin(%):</t>
  </si>
  <si>
    <t>APID Name</t>
  </si>
  <si>
    <t>APID Type</t>
  </si>
  <si>
    <t>APID (Dec)</t>
  </si>
  <si>
    <t>APID (Hex)</t>
  </si>
  <si>
    <t>Packet Size (Bits)</t>
  </si>
  <si>
    <t>Pkt Type</t>
  </si>
  <si>
    <t>Nom. Bits/Sec</t>
  </si>
  <si>
    <t>Filter</t>
  </si>
  <si>
    <t>Filtered Bits/Sec</t>
  </si>
  <si>
    <t>Storage Time (Mins):</t>
  </si>
  <si>
    <t>Filter Type</t>
  </si>
  <si>
    <t>N</t>
  </si>
  <si>
    <t>X</t>
  </si>
  <si>
    <t>O</t>
  </si>
  <si>
    <t>Dest. File ID</t>
  </si>
  <si>
    <t>Observatory</t>
  </si>
  <si>
    <t>Comments</t>
  </si>
  <si>
    <t xml:space="preserve">Scheduler (SCH) HK  </t>
  </si>
  <si>
    <t>Scheduler (SCH) Diag</t>
  </si>
  <si>
    <t>KuPR Phase Code Dump Packet</t>
  </si>
  <si>
    <t>KuPR Memory Dump Packet</t>
  </si>
  <si>
    <t>KuPR Spare</t>
  </si>
  <si>
    <t>KaPR Phase Code Dump Packet</t>
  </si>
  <si>
    <t>KaPR Memory Dump Packet</t>
  </si>
  <si>
    <t>KaPR Spare</t>
  </si>
  <si>
    <t>S-Band Uplink Codeblocks - Xponder A</t>
  </si>
  <si>
    <t>S-Band Uplink Codeblocks - Xponder B</t>
  </si>
  <si>
    <t>S-Band Uplink Codeblocks - CIU</t>
  </si>
  <si>
    <t>SBC to S-Comm Backup Data Frame</t>
  </si>
  <si>
    <t>S-Comm to SBC Backup Data Frame</t>
  </si>
  <si>
    <t>DI CSS Diag Tlm</t>
  </si>
  <si>
    <t>DI HGA Diag Tlm</t>
  </si>
  <si>
    <t>DI IRU Diag Tlm</t>
  </si>
  <si>
    <t>DI RW Diag Tlm</t>
  </si>
  <si>
    <t>DI SA Diag Tlm</t>
  </si>
  <si>
    <t>DI ST Diag Tlm</t>
  </si>
  <si>
    <t>DI MSS Diag Tlm</t>
  </si>
  <si>
    <t>DI TAM Diag Tlm</t>
  </si>
  <si>
    <t>DI MTB Diag Tlm</t>
  </si>
  <si>
    <t>DI GPS Diag Tlm</t>
  </si>
  <si>
    <t>GDS</t>
  </si>
  <si>
    <t>S-Comm A VCDU</t>
  </si>
  <si>
    <t>S-Comm B VCDU</t>
  </si>
  <si>
    <t>Memory Manager (MM) HK</t>
  </si>
  <si>
    <t>File Manager (FM) HK</t>
  </si>
  <si>
    <t>File Manager (FM) File Stats Tlm</t>
  </si>
  <si>
    <t>File Manager (FM) Directory Listing Tlm</t>
  </si>
  <si>
    <t>File Manager (FM) Open File Stats Tlm</t>
  </si>
  <si>
    <t>GMI Housekeeping #1</t>
  </si>
  <si>
    <t>GMI Housekeeping #2</t>
  </si>
  <si>
    <t>GMI Science</t>
  </si>
  <si>
    <t>GMI Spare</t>
  </si>
  <si>
    <t>GMI Memory Dump</t>
  </si>
  <si>
    <t>GMI Calibration Data</t>
  </si>
  <si>
    <t>Telemetry Output (TO) HK</t>
  </si>
  <si>
    <t>Command Ingest (CI) HK</t>
  </si>
  <si>
    <t>Limit Checker (LC) HK</t>
  </si>
  <si>
    <t>Checksum (CS) HK</t>
  </si>
  <si>
    <t>Stored Command (SC) HK</t>
  </si>
  <si>
    <t>Memory Dwell (MD) HK</t>
  </si>
  <si>
    <t>MD Pkt1</t>
  </si>
  <si>
    <t>MD Pkt2</t>
  </si>
  <si>
    <t>MD Pkt3</t>
  </si>
  <si>
    <t>MD Pkt4</t>
  </si>
  <si>
    <t>Memory Scrub (MS) HK</t>
  </si>
  <si>
    <t>Power and Support (PS) HK</t>
  </si>
  <si>
    <t>Recorder Manager (RM) HK</t>
  </si>
  <si>
    <t>SpaceWire (SW) HK</t>
  </si>
  <si>
    <t>External Bus (XB) HK</t>
  </si>
  <si>
    <t>DI HK</t>
  </si>
  <si>
    <t>OM HK</t>
  </si>
  <si>
    <t>SD HK</t>
  </si>
  <si>
    <t>CL HK</t>
  </si>
  <si>
    <t>CG HK</t>
  </si>
  <si>
    <t>DI FDC Tlm</t>
  </si>
  <si>
    <t>OM FDC Tlm</t>
  </si>
  <si>
    <t>SD FDC Tlm</t>
  </si>
  <si>
    <t>CL FDC Tlm</t>
  </si>
  <si>
    <t>CG FDC Tlm</t>
  </si>
  <si>
    <t>DI to OM Internal Telemetry</t>
  </si>
  <si>
    <t>DI to SD Internal Telemetry</t>
  </si>
  <si>
    <t>Telemetry Output (TO) HK (lab)</t>
  </si>
  <si>
    <t>Command Ingest (CI) HK (lab)</t>
  </si>
  <si>
    <t>SDR Bad Memory Map Diagnostic Packet</t>
  </si>
  <si>
    <t>SDR Diagnostic Telemetry Packet</t>
  </si>
  <si>
    <t>SDR Housekeeping Telemetry Packet</t>
  </si>
  <si>
    <t>lab only</t>
  </si>
  <si>
    <t>cFE Table Services (TBL) Register Tlm</t>
  </si>
  <si>
    <t>Health and Safety (HS) HK</t>
  </si>
  <si>
    <t>Data Storage (DS) HK</t>
  </si>
  <si>
    <t>S-Band Comm. Card A HK</t>
  </si>
  <si>
    <t>S-Band Comm. Card B HK</t>
  </si>
  <si>
    <t>SW Network Table</t>
  </si>
  <si>
    <t>SW SBC Configuration Table</t>
  </si>
  <si>
    <t>SW Translation Table</t>
  </si>
  <si>
    <t>XB Trigger Pipe Descriptor Table</t>
  </si>
  <si>
    <t>XB Spare</t>
  </si>
  <si>
    <t>RM SDR Configuration Table</t>
  </si>
  <si>
    <t>RM Bad Memory Map Table</t>
  </si>
  <si>
    <t>RM Spare</t>
  </si>
  <si>
    <t>MS Address Range Table</t>
  </si>
  <si>
    <t>MS Fault Table</t>
  </si>
  <si>
    <t>SC ATP CTRL Table</t>
  </si>
  <si>
    <t>SC_ATS_CMD Table</t>
  </si>
  <si>
    <t>HS_APPMON Table</t>
  </si>
  <si>
    <t>HS_EVTMON Table</t>
  </si>
  <si>
    <t>HS_MSGACT Table</t>
  </si>
  <si>
    <t>HS_EXECNT Table</t>
  </si>
  <si>
    <t>DS_FILE_TB Table</t>
  </si>
  <si>
    <t>DS_FILTER_TBL Table</t>
  </si>
  <si>
    <t>HK_COPY Table</t>
  </si>
  <si>
    <t>MD_DWELL_PKT_CTRL Table</t>
  </si>
  <si>
    <t>MD_DWELL_LOAD_TBL1 Table</t>
  </si>
  <si>
    <t>MD_DWELL_LOAD_TBL2 Table</t>
  </si>
  <si>
    <t>MD_DWELL_LOAD_TBL3 Table</t>
  </si>
  <si>
    <t>MD_DWELL_LOAD_TBL4 Table</t>
  </si>
  <si>
    <t>CS_EEPROM_DEF Table</t>
  </si>
  <si>
    <t>CS_MEMORY_DEF Table</t>
  </si>
  <si>
    <t>CS_TABLE_DEF Table</t>
  </si>
  <si>
    <t>CS_APP_DEF Table</t>
  </si>
  <si>
    <t>CS_EEPROM_RESULTS Table</t>
  </si>
  <si>
    <t>CS_MEMORY_RESULTS Table</t>
  </si>
  <si>
    <t>CS_TABLE_RESULTS Table</t>
  </si>
  <si>
    <t>CS_APP_RESULTS Table</t>
  </si>
  <si>
    <t>SCH_MSG_DEF Table</t>
  </si>
  <si>
    <t>SCH_SDEF Table</t>
  </si>
  <si>
    <t>LC_ADT Table</t>
  </si>
  <si>
    <t>LC_WDT Table</t>
  </si>
  <si>
    <t>LC_ART Table</t>
  </si>
  <si>
    <t>LC_WRT Table</t>
  </si>
  <si>
    <t>FM_DEVICE Table</t>
  </si>
  <si>
    <t>SC_ATS Table</t>
  </si>
  <si>
    <t>SC_RTS Table</t>
  </si>
  <si>
    <t>SC_RTS_INFO Table</t>
  </si>
  <si>
    <t>SC_RTP_CTRL Table</t>
  </si>
  <si>
    <t>SC_ATS_INFO Table</t>
  </si>
  <si>
    <t>0x0FC0 - 0x0FFF reserved for GNC</t>
  </si>
  <si>
    <t>OM Earth Parameter Table</t>
  </si>
  <si>
    <t>OM Solar Parameter Table</t>
  </si>
  <si>
    <t>OM Orbit State Table</t>
  </si>
  <si>
    <t>OM TDRS Parameter Table</t>
  </si>
  <si>
    <t>DI CSS Table</t>
  </si>
  <si>
    <t>DI HGA Table</t>
  </si>
  <si>
    <t>DI SA Table</t>
  </si>
  <si>
    <t>DI IRU Table</t>
  </si>
  <si>
    <t>DI RW Table</t>
  </si>
  <si>
    <t>DI ST Table</t>
  </si>
  <si>
    <t>DI GPS Table</t>
  </si>
  <si>
    <t>DI MSS Table</t>
  </si>
  <si>
    <t>DI MTB Table</t>
  </si>
  <si>
    <t>DI TAM Table</t>
  </si>
  <si>
    <t>SD MSS Table</t>
  </si>
  <si>
    <t>SD CSS Table</t>
  </si>
  <si>
    <t>SD TAM Table</t>
  </si>
  <si>
    <t>SD SS_TAM Table</t>
  </si>
  <si>
    <t>SD IRU Table</t>
  </si>
  <si>
    <t>SD ST Table</t>
  </si>
  <si>
    <t>SD KF Table</t>
  </si>
  <si>
    <t>SD System Momentum Table</t>
  </si>
  <si>
    <t>SD App Table</t>
  </si>
  <si>
    <t>CL Target Parameter Table</t>
  </si>
  <si>
    <t>CL SA Parameter Table</t>
  </si>
  <si>
    <t>CL HGA Parameter Table</t>
  </si>
  <si>
    <t>CL Inertia Table</t>
  </si>
  <si>
    <t>CL Mode Transition Table</t>
  </si>
  <si>
    <t>CL Rate Null Control Parameter Table</t>
  </si>
  <si>
    <t>CL Sun Point Control Parameter Table</t>
  </si>
  <si>
    <t>CL Gyroless Sun Point Control Parameter Table</t>
  </si>
  <si>
    <t>CL Mission Science Control Parameter Table</t>
  </si>
  <si>
    <t>CL Slew Control Parameter Table</t>
  </si>
  <si>
    <t>CL Delta-V Control Parameter Table</t>
  </si>
  <si>
    <t>CL Delta-H Control Parameter Table</t>
  </si>
  <si>
    <t>CG RW Table</t>
  </si>
  <si>
    <t>CG MTB Table</t>
  </si>
  <si>
    <t>CG Prop Table</t>
  </si>
  <si>
    <t>CG SA Table</t>
  </si>
  <si>
    <t>CG HGA Table</t>
  </si>
  <si>
    <t>GPM FSW TO Filter Table Definitions</t>
  </si>
  <si>
    <t>GPM FSW DS Destination/Filter Table Definitions</t>
  </si>
  <si>
    <t>APID # (Hex)</t>
  </si>
  <si>
    <t>0x100 - 0x17F reserved for Test Apps</t>
  </si>
  <si>
    <t>0xCC0 - 0xCFF reserved for GDS</t>
  </si>
  <si>
    <t>0xFA0 - 0xFBF reserved for CFS</t>
  </si>
  <si>
    <t>0xF80 - 0xF9F reserved for CDH</t>
  </si>
  <si>
    <t>cFE EVS Log</t>
  </si>
  <si>
    <t>cFE SB Route</t>
  </si>
  <si>
    <t>cFE SB Message Map</t>
  </si>
  <si>
    <t>cFE ES App Log</t>
  </si>
  <si>
    <t>cFE EVS App</t>
  </si>
  <si>
    <t>cFE Table Registry</t>
  </si>
  <si>
    <t>cFE Table Write</t>
  </si>
  <si>
    <t>cFE ES Error Log</t>
  </si>
  <si>
    <t>cFE ES Critical Data Store Registry</t>
  </si>
  <si>
    <t>cFE ES Task Log</t>
  </si>
  <si>
    <t>Memory Manager Load Dump</t>
  </si>
  <si>
    <t>File Manager Directory List File</t>
  </si>
  <si>
    <t>0x2B0 - 0x2BF reserved for GNC HW and Data</t>
  </si>
  <si>
    <t>0x240 - 0x27F reserved for GPS A</t>
  </si>
  <si>
    <t>0x2C0 - 0x2FF reserved for GPS B</t>
  </si>
  <si>
    <t>0xC00 - 0xCBF reserved for GSE</t>
  </si>
  <si>
    <t>0x000 - 0x010 reserved for cFE</t>
  </si>
  <si>
    <t>0x06E - 0x07F reserved for SBC/S-Comm</t>
  </si>
  <si>
    <t>0x080 - 0x08F reserved for CFS</t>
  </si>
  <si>
    <t>0x099 - 0x0FF reserved for CFS</t>
  </si>
  <si>
    <t>GSE - Umbilical</t>
  </si>
  <si>
    <t>GSE - CDH</t>
  </si>
  <si>
    <t>GSE - SIS</t>
  </si>
  <si>
    <t>GSE - RF</t>
  </si>
  <si>
    <t>GSE - Power</t>
  </si>
  <si>
    <t>GSE - GNC</t>
  </si>
  <si>
    <t>GSE Spare</t>
  </si>
  <si>
    <t>File Telemetry</t>
  </si>
  <si>
    <t>IRU Interface Card A Telemetry</t>
  </si>
  <si>
    <t>IRU Interface Card B Telemetry</t>
  </si>
  <si>
    <t>KuPR HK</t>
  </si>
  <si>
    <t>KaPR HK</t>
  </si>
  <si>
    <t>GMI HK</t>
  </si>
  <si>
    <t>0x011 - 0x06D reserved for CFS</t>
  </si>
  <si>
    <t>CL Mode Manager Table</t>
  </si>
  <si>
    <t>DiRWA #1 HK (SAs 3,5,6,7,8,9)</t>
  </si>
  <si>
    <t>DiRWA #2 HK (SAs 3,5,6,7,8,9)</t>
  </si>
  <si>
    <t>DiRWA #3 HK (SAs 3,5,6,7,8,9)</t>
  </si>
  <si>
    <t>DiRWA #4 HK (SAs 3,5,6,7,8,9)</t>
  </si>
  <si>
    <t>DiRWA #5 HK (SAs 3,5,6,7,8,9)</t>
  </si>
  <si>
    <t>0x000 - 0x011 reserved for cFE</t>
  </si>
  <si>
    <t>cFE Event Services (EVS) Cmd</t>
  </si>
  <si>
    <t>cFE Software Bus (SB) Cmd</t>
  </si>
  <si>
    <t>cFE Table Services (TBL) Cmd</t>
  </si>
  <si>
    <t>cFE Time Services (TIME) Cmd</t>
  </si>
  <si>
    <t>cFE Executive Services (ES) Cmd</t>
  </si>
  <si>
    <t>cFE Executive Services (ES) Send HK Cmd</t>
  </si>
  <si>
    <t>cFE Event Services (EVS) Send HK Cmd</t>
  </si>
  <si>
    <t>cFE Software Bus (SB) Send HK Cmd</t>
  </si>
  <si>
    <t>cFE Table Services (TBL) Send HK Cmd</t>
  </si>
  <si>
    <t>cFE Time Services (TIME) Send HK Cmd</t>
  </si>
  <si>
    <t>cFE Time Tone Cmd</t>
  </si>
  <si>
    <t>0x012 - 0x07F reserved for cFE/CFS</t>
  </si>
  <si>
    <t>S-Comm A FPGA Cmd</t>
  </si>
  <si>
    <t>S-Comm B FPGA Cmd</t>
  </si>
  <si>
    <t>cFE Time Data Cmd</t>
  </si>
  <si>
    <t>cFE Time Fake Cmd</t>
  </si>
  <si>
    <t>cFE Time Send Cmd</t>
  </si>
  <si>
    <t>GMI / DPR Time Broadcast Cmd</t>
  </si>
  <si>
    <t>XB GMI Read Cmd</t>
  </si>
  <si>
    <t>XB DPR Read Cmd</t>
  </si>
  <si>
    <t>Telemetry Output (TO) Cmd</t>
  </si>
  <si>
    <t>Command Ingest (CI) Cmd</t>
  </si>
  <si>
    <t>Command Ingest (CI) Send HK Cmd</t>
  </si>
  <si>
    <t>Memory Manager (MM) Cmd</t>
  </si>
  <si>
    <t>Memory Manager (MM) Send HK Cmd</t>
  </si>
  <si>
    <t>File Manager (FM) Cmd</t>
  </si>
  <si>
    <t>File Manager (FM) Send HK Cmd</t>
  </si>
  <si>
    <t>Memory Dwell (MD) Cmd</t>
  </si>
  <si>
    <t>Memory Dwell (MD) Send HK Cmd</t>
  </si>
  <si>
    <t>Memory Dwell (MD) Wakeup</t>
  </si>
  <si>
    <t>Scheduler (SCH) Ground Cmd</t>
  </si>
  <si>
    <t>Scheduler (SCH) Spacecraft Cmd</t>
  </si>
  <si>
    <t>Scheduler (SCH) Send HK Cmd</t>
  </si>
  <si>
    <t>Housekeeping (HK) Cmd</t>
  </si>
  <si>
    <t>Housekeeping (HK) Send HK Cmd</t>
  </si>
  <si>
    <t>Housekeeping (HK) Send Combined Pkt Cmd</t>
  </si>
  <si>
    <t>Checksum (CS) Cmd</t>
  </si>
  <si>
    <t>Checksum (CS) Send HK Cmd</t>
  </si>
  <si>
    <t>Checksum (CS) Background Cmd</t>
  </si>
  <si>
    <t>Limit Checker (LC) Cmd</t>
  </si>
  <si>
    <t>Limit Checker (LC) Send HK Cmd</t>
  </si>
  <si>
    <t>Limit Checker (LC) Sample Cmd</t>
  </si>
  <si>
    <t>Stored Command (SC) Cmd</t>
  </si>
  <si>
    <t>Stored Command (SC) Send HK Cmd</t>
  </si>
  <si>
    <t>Stored Command (SC) 1Hz Wakeup Cmd</t>
  </si>
  <si>
    <t>Health and Safety (HS) Send HK Cmd</t>
  </si>
  <si>
    <t>Health and Safety (HS) Wakeup Cmd</t>
  </si>
  <si>
    <t>CCSDS File Delivery Protocol (CF) Cmd</t>
  </si>
  <si>
    <t>CCSDS File Delivery Protocol (CF) Send HK Cmd</t>
  </si>
  <si>
    <t>Data Storage (DS) Cmd</t>
  </si>
  <si>
    <t>Data Storage (DS) Send HK Cmd</t>
  </si>
  <si>
    <t>0x0D0 - 0x0EF reserved for Instruments</t>
  </si>
  <si>
    <t>KaPR Short Cmd</t>
  </si>
  <si>
    <t>KaPR Long Cmd</t>
  </si>
  <si>
    <t>KuPR Short Cmd</t>
  </si>
  <si>
    <t>KuPR Long Cmd</t>
  </si>
  <si>
    <t>0x0F0 - 0x0FF reserved for Spare</t>
  </si>
  <si>
    <t>0x180 - 0x19F reserved for Broadcasts</t>
  </si>
  <si>
    <t>0x1A0 - 0x1CF reserved for CDH</t>
  </si>
  <si>
    <t>Memory Scrub (MS) Cmd</t>
  </si>
  <si>
    <t>Power and Support (PS) Cmd</t>
  </si>
  <si>
    <t>Recorder Manager (RM) Cmd</t>
  </si>
  <si>
    <t>SpaceWire (SW) Cmd</t>
  </si>
  <si>
    <t>External Bus (XB) Ground Cmd</t>
  </si>
  <si>
    <t>Memory Scrub (MS) Send HK Cmd</t>
  </si>
  <si>
    <t>Power and Support (PS) Send HK Cmd</t>
  </si>
  <si>
    <t>Recorder Manager (RM) Send HK Cmd</t>
  </si>
  <si>
    <t>SpaceWire (SW) Send HK Cmd</t>
  </si>
  <si>
    <t>External Bus (XB) Send HK Cmd</t>
  </si>
  <si>
    <t>0x1D0 - 0x1FF Reserved for GNC</t>
  </si>
  <si>
    <t>GNC Wakeup Cmd</t>
  </si>
  <si>
    <t>Data Ingest (DI) Cmd</t>
  </si>
  <si>
    <t>Onboard Models (OM) Cmd</t>
  </si>
  <si>
    <t>State Determination (SD) Cmd</t>
  </si>
  <si>
    <t>Control Law (CL) Cmd</t>
  </si>
  <si>
    <t>Command Generation (CG) Cmd</t>
  </si>
  <si>
    <t>Data Ingest (DI) Send HK Cmd</t>
  </si>
  <si>
    <t>Onboard Models (OM) Send HK Cmd</t>
  </si>
  <si>
    <t>State Determination (SD) Send HK Cmd</t>
  </si>
  <si>
    <t>Control Law (CL) Send HK Cmd</t>
  </si>
  <si>
    <t>Command Generation (CG) Send HK Cmd</t>
  </si>
  <si>
    <t>SA A Control Cmd</t>
  </si>
  <si>
    <t>HGA A Control Cmd</t>
  </si>
  <si>
    <t>SA B Control Cmd</t>
  </si>
  <si>
    <t>HGA B Control Cmd</t>
  </si>
  <si>
    <t>0x200 - 0x2FF reserved for Spacecraft</t>
  </si>
  <si>
    <t>SA A Ground Cmd</t>
  </si>
  <si>
    <t>HGA A Ground Cmd</t>
  </si>
  <si>
    <t>SA B Ground Cmd</t>
  </si>
  <si>
    <t>HGA B Ground Cmd</t>
  </si>
  <si>
    <t>ATB A Ground Cmd</t>
  </si>
  <si>
    <t>ATB B Ground Cmd</t>
  </si>
  <si>
    <t>0xF70 - 0xF7F reserved for CFS</t>
  </si>
  <si>
    <t>CL Rate Null Mode Table</t>
  </si>
  <si>
    <t>CL Sun Point Mode Table</t>
  </si>
  <si>
    <t>CL Gyroless Sun Point Mode Table</t>
  </si>
  <si>
    <t>CL Mission Science Mode Table</t>
  </si>
  <si>
    <t>CL Slew Mode Table</t>
  </si>
  <si>
    <t>CL Delta H Mode Table</t>
  </si>
  <si>
    <t>CL Delta V Mode Table</t>
  </si>
  <si>
    <t>0xF40 - 0xFFF reserved for Tables</t>
  </si>
  <si>
    <t>0xF40 - 0xF6F reserved for Spare Tables</t>
  </si>
  <si>
    <t>0x080 - 0x0CF reserved for CFS</t>
  </si>
  <si>
    <t>cFE Time 1 Hz Cmd</t>
  </si>
  <si>
    <t>SBC/S-Comm communication interface is heritage from LRO; S-Comm FPGA already uses these</t>
  </si>
  <si>
    <t>Telemetry Output (TO) Data Types (lab)</t>
  </si>
  <si>
    <t>0x090 - 0x098 reserved for GMI</t>
  </si>
  <si>
    <t>CCSDS File Delivery Protocl (CF) HK</t>
  </si>
  <si>
    <t>CF Transaction HK</t>
  </si>
  <si>
    <t>Telemetry Output (TO) Data Types</t>
  </si>
  <si>
    <t>XB Diagnostic Telemetry</t>
  </si>
  <si>
    <t>RM SDB Diagnostic Packet</t>
  </si>
  <si>
    <t>RW SW Command Response</t>
  </si>
  <si>
    <t>0x280 - 0x2AF reserved for DPR</t>
  </si>
  <si>
    <t>KaPR Housekeeping Packet</t>
  </si>
  <si>
    <t>KaPR SSPA Analysis Packet</t>
  </si>
  <si>
    <t>KaPR LNA Analysis Packet</t>
  </si>
  <si>
    <t>KaPR External Calibration Packet</t>
  </si>
  <si>
    <t>KaPR Internal Calibration Packet</t>
  </si>
  <si>
    <t>KaPR Variable PRF Packet</t>
  </si>
  <si>
    <t>KaPR Observation Packet</t>
  </si>
  <si>
    <t>KuPR Housekeeping Packet</t>
  </si>
  <si>
    <t>KuPR SSPA Analysis Packet</t>
  </si>
  <si>
    <t>KuPR LNA Analysis Packet</t>
  </si>
  <si>
    <t>KuPR External Calibration Packet</t>
  </si>
  <si>
    <t>KuPR Internal Calibration Packet</t>
  </si>
  <si>
    <t>KuPR Variable PRF Packet</t>
  </si>
  <si>
    <t>KuPR Observation Packet</t>
  </si>
  <si>
    <t>GPS A - Reserved</t>
  </si>
  <si>
    <t>GPS A - Board Health</t>
  </si>
  <si>
    <t>GPS A - Task Health</t>
  </si>
  <si>
    <t>GPS A - Single Point Solution</t>
  </si>
  <si>
    <t>GPS A - Time of Tone</t>
  </si>
  <si>
    <t>GPS A - PPS</t>
  </si>
  <si>
    <t>GPS A - Clock</t>
  </si>
  <si>
    <t>GPS A - Channel</t>
  </si>
  <si>
    <t>GPS A - SV Position</t>
  </si>
  <si>
    <t>GPS A - Measurement</t>
  </si>
  <si>
    <t>GPS A - Pseudorange</t>
  </si>
  <si>
    <t>GPS A - SV Prediction</t>
  </si>
  <si>
    <t>GPS A - GEONS Covariance</t>
  </si>
  <si>
    <t>GPS A - GEONS Residual</t>
  </si>
  <si>
    <t>GPS A - Command Ack</t>
  </si>
  <si>
    <t>GPS A - Ephemeris</t>
  </si>
  <si>
    <t>GPS A - Almanac</t>
  </si>
  <si>
    <t>GPS A - Ephemeris Status</t>
  </si>
  <si>
    <t>GPS A - SV Select Status</t>
  </si>
  <si>
    <t>GPS A - Memory</t>
  </si>
  <si>
    <t>GPS A - Memory Checksum</t>
  </si>
  <si>
    <t>GPS A - GEONS Acceleration</t>
  </si>
  <si>
    <t>GPS A - Configuration Data</t>
  </si>
  <si>
    <t>GPS A - Event</t>
  </si>
  <si>
    <t>GPS B - Reserved</t>
  </si>
  <si>
    <t>GPS B - Board Health</t>
  </si>
  <si>
    <t>GPS B - Task Health</t>
  </si>
  <si>
    <t>GPS B - Single Point Solution</t>
  </si>
  <si>
    <t>GPS B - Time of Tone</t>
  </si>
  <si>
    <t>GPS B - PPS</t>
  </si>
  <si>
    <t>GPS B - Clock</t>
  </si>
  <si>
    <t>GPS B - Channel</t>
  </si>
  <si>
    <t>GPS B - SV Position</t>
  </si>
  <si>
    <t>GPS B - Measurement</t>
  </si>
  <si>
    <t>GPS B - Pseudorange</t>
  </si>
  <si>
    <t>GPS B - SV Prediction</t>
  </si>
  <si>
    <t>GPS B - GEONS Covariance</t>
  </si>
  <si>
    <t>GPS B - GEONS Residual</t>
  </si>
  <si>
    <t>GPS B - Command Ack</t>
  </si>
  <si>
    <t>GPS B - Ephemeris</t>
  </si>
  <si>
    <t>GPS B - Ephemeris Status</t>
  </si>
  <si>
    <t>GPS B - Memory</t>
  </si>
  <si>
    <t>GPS B - GEONS Acceleration</t>
  </si>
  <si>
    <t>GPS B - Configuration Data</t>
  </si>
  <si>
    <t>GPS B - Event</t>
  </si>
  <si>
    <t>GPS B - Almanac</t>
  </si>
  <si>
    <t>GPS B - SV Select Status</t>
  </si>
  <si>
    <t>GPS B - Memory Checksum</t>
  </si>
  <si>
    <t>GMI Normal Cmd</t>
  </si>
  <si>
    <t>GMI Immediate Cmd</t>
  </si>
  <si>
    <t>GMI Upload Cmd</t>
  </si>
  <si>
    <t>ASIST / FEDS directives</t>
  </si>
  <si>
    <t>0x864 - 0x990 reserved for GDS</t>
  </si>
  <si>
    <t>0x800 - 0x863 Reserved for ASIST</t>
  </si>
  <si>
    <t>GDS Command</t>
  </si>
  <si>
    <t>0xA58 - 0xA75 reserved for Umbilical</t>
  </si>
  <si>
    <t>Umbilical Command</t>
  </si>
  <si>
    <t>0xA76 - 0xA93 reserved for Power GSE</t>
  </si>
  <si>
    <t>Power GSE Command</t>
  </si>
  <si>
    <t>0xA94 - 0xA9D reserved for RF Racks</t>
  </si>
  <si>
    <t>0xA9E - 0xAA7 reserved for Flight Dynamics</t>
  </si>
  <si>
    <t>0xAA8 - 0xAB1 reserved for Spare</t>
  </si>
  <si>
    <t>RF Rack Command</t>
  </si>
  <si>
    <t>Flight Dynamics Command</t>
  </si>
  <si>
    <t>Ground Station Command</t>
  </si>
  <si>
    <t>0xAD0 - 0xAD9 reserved for PPS</t>
  </si>
  <si>
    <t>PPS Command</t>
  </si>
  <si>
    <t>GNC GSE Command</t>
  </si>
  <si>
    <t>0xADA - 0xAE8 reserved for GNC GSE</t>
  </si>
  <si>
    <t>0xAE9 - 0xAED reserved for SSIM NTGSE</t>
  </si>
  <si>
    <t>0xAEE - 0xAF2 reserved for CDH NTGSE</t>
  </si>
  <si>
    <t>SSIM NTGSE Command</t>
  </si>
  <si>
    <t>CDH NTGSE Command</t>
  </si>
  <si>
    <t>CF Config HK</t>
  </si>
  <si>
    <t>CF Space to Ground PDU</t>
  </si>
  <si>
    <t>DPR Instrument Manager (DM) Tlm</t>
  </si>
  <si>
    <t>GMI Instrument Manager (GM) Tlm</t>
  </si>
  <si>
    <t>CI FEC Key Table</t>
  </si>
  <si>
    <t xml:space="preserve">CF Config Table </t>
  </si>
  <si>
    <t>TO Filter Table</t>
  </si>
  <si>
    <t>CFS Test App</t>
  </si>
  <si>
    <t>OM SC Parameter Table</t>
  </si>
  <si>
    <t>OM Lunar Parameter Table</t>
  </si>
  <si>
    <t>DI TAM/MTB Table</t>
  </si>
  <si>
    <t>gc_cmd_tbl_0004.rdl</t>
  </si>
  <si>
    <t>gc_cmd_sch_gnd_0095.rdl</t>
  </si>
  <si>
    <t>gc_cmd_sb_0003.rdl</t>
  </si>
  <si>
    <t>gc_cmd_hk_009a.rdl</t>
  </si>
  <si>
    <t>gc_cmd_fm_008c.rdl</t>
  </si>
  <si>
    <t>gc_cmd_ci_0084.rdl</t>
  </si>
  <si>
    <t>gc_cmd_mm_0088.rdl</t>
  </si>
  <si>
    <t>gc_cmd_xb_cmd_01a8.rdl</t>
  </si>
  <si>
    <t>gc_cmd_xb_gnd_cmd_01a9.rdl</t>
  </si>
  <si>
    <t>gc_cmd_ci_cmd_01a0.rdl</t>
  </si>
  <si>
    <t>gc_cmd_sc_00a9.rdl</t>
  </si>
  <si>
    <t>gc_cmd_sw_01a7.rdl</t>
  </si>
  <si>
    <t>gc_cmd_to_0080.rdl</t>
  </si>
  <si>
    <t>gc_cmd_gmi_normal_00e0.rdl</t>
  </si>
  <si>
    <t>gc_cmd_gmi_immediate_00e1.rdl</t>
  </si>
  <si>
    <t>gc_cmd_gmi_upload_00e2.rdl</t>
  </si>
  <si>
    <t>gc_cmd_es_0006.rdl</t>
  </si>
  <si>
    <t>gc_cmd_time_0005.rdl</t>
  </si>
  <si>
    <t>gc_cmd_evs_0001.rdl</t>
  </si>
  <si>
    <t>gc_cmd_lc_00a4.rdl</t>
  </si>
  <si>
    <t>gc_cmd_cs_009f.rdl</t>
  </si>
  <si>
    <t>gc_cmd_to_cmd_01a1.rdl</t>
  </si>
  <si>
    <t>gc_cmd_cf_upl_pdu_00b9.rdl</t>
  </si>
  <si>
    <t>GMI Height Above Ellipsoid Cmd</t>
  </si>
  <si>
    <t>XB GMI Normal Cmd</t>
  </si>
  <si>
    <t>XB GMI Immediate Cmd</t>
  </si>
  <si>
    <t>XB GMI Upload Cmd</t>
  </si>
  <si>
    <t>Time Manager (TM) Cmd</t>
  </si>
  <si>
    <t>Time Manager (TM) 1.x</t>
  </si>
  <si>
    <t>DPR Instrument Manager (DM) Send HK Cmd</t>
  </si>
  <si>
    <t>GMI Instrument Manager (GM) Send HK Cmd</t>
  </si>
  <si>
    <t>Time Manager (TM) Send HK Cmd</t>
  </si>
  <si>
    <t>moved here to keep aligned with cFE/CFS</t>
  </si>
  <si>
    <t>gc_cmd_hs_00ae.rdl</t>
  </si>
  <si>
    <t>CCSDS File Delivery Protocol (CF) Wakeup Cmd</t>
  </si>
  <si>
    <t>gc_cmd_cf_00b5.rdl</t>
  </si>
  <si>
    <t>SD FD Table</t>
  </si>
  <si>
    <t>IRU B Raw Rate Data</t>
  </si>
  <si>
    <t>IRU A Absolute Read</t>
  </si>
  <si>
    <t>IRU A Gyro A Output</t>
  </si>
  <si>
    <t>IRU A Gyro B Output</t>
  </si>
  <si>
    <t>IRU A Gyro C Output</t>
  </si>
  <si>
    <t>IRU A Gyro D Output</t>
  </si>
  <si>
    <t>IRU B Absolute Read</t>
  </si>
  <si>
    <t>IRU B Gyro A Output</t>
  </si>
  <si>
    <t>IRU B Gyro B Output</t>
  </si>
  <si>
    <t>IRU B Gyro C Output</t>
  </si>
  <si>
    <t>IRU B Gyro D Output</t>
  </si>
  <si>
    <t>SW S-Comm B Configuration Table</t>
  </si>
  <si>
    <t>SW S-Comm A Configuration Table</t>
  </si>
  <si>
    <t>SW S-Comm A Router Table</t>
  </si>
  <si>
    <t>SW S-Comm B Router Table</t>
  </si>
  <si>
    <t>XB SC Canned Command Chain Table</t>
  </si>
  <si>
    <t>XB Inst Canned Command Chain Table</t>
  </si>
  <si>
    <t>XB SC Canned Command Descriptor Table</t>
  </si>
  <si>
    <t>XB Inst Canned Command Descriptor Table</t>
  </si>
  <si>
    <t>0x990 - 0xA57 reserved for Spare</t>
  </si>
  <si>
    <t>0xAB2 - 0xACF reserved for Ground Stations</t>
  </si>
  <si>
    <t>moved here because cFE .v24 assignment conflicts with GMI</t>
  </si>
  <si>
    <t>Time Manager HK</t>
  </si>
  <si>
    <t>OM Diag Tlm</t>
  </si>
  <si>
    <t>0x180 - 0x18F reserved for XB / IM</t>
  </si>
  <si>
    <t>0x1B3 - 0x01FF reserved for GNC</t>
  </si>
  <si>
    <t>CG Prop Diag Tlm</t>
  </si>
  <si>
    <t>CG HGA Diag Tlm</t>
  </si>
  <si>
    <t>CG SA Diag Tlm</t>
  </si>
  <si>
    <t>CG RW Diag Tlm</t>
  </si>
  <si>
    <t>CG MTB Diag Tlm</t>
  </si>
  <si>
    <t>0xF00 - 0xF3F reserved for File Telemetry</t>
  </si>
  <si>
    <t>gc_tlm_es_hk_0000.rdl</t>
  </si>
  <si>
    <t>gc_tlm_evs_hk_0001.rdl</t>
  </si>
  <si>
    <t>gc_tlm_sb_hk_0003.rdl</t>
  </si>
  <si>
    <t>gc_tlm_time_hk_0005.rdl</t>
  </si>
  <si>
    <t>gc_tlm_time_diag_0006.rdl</t>
  </si>
  <si>
    <t>gc_tlm_evs_event_0008.rdl</t>
  </si>
  <si>
    <t>gc_tlm_es_memstats_0010.rdl</t>
  </si>
  <si>
    <t>gc_tlm_es_app_000b.rdl</t>
  </si>
  <si>
    <t>gc_tlm_tbl_reg_000c.rdl</t>
  </si>
  <si>
    <t>gc_tlm_sb_stats_000a.rdl</t>
  </si>
  <si>
    <t>gc_tlm_to_hk_0080.rdl</t>
  </si>
  <si>
    <t>gc_tlm_ci_hk_0084.rdl</t>
  </si>
  <si>
    <t>gc_tlm_mm_hk_0087.rdl</t>
  </si>
  <si>
    <t>gc_tlm_fm_hk_008a.rdl</t>
  </si>
  <si>
    <t>gc_tlm_fm_filestat_008b.rdl</t>
  </si>
  <si>
    <t>gc_tlm_fm_dirlist_008c.rdl</t>
  </si>
  <si>
    <t>gc_tlm_fm_openfilelist_008d.rdl</t>
  </si>
  <si>
    <t>gc_tlm_hk_hk_009b.rdl</t>
  </si>
  <si>
    <t>gc_tlm_hk_combined_pkt6_00a1.rdl</t>
  </si>
  <si>
    <t>gc_tlm_hk_combined_pkt5_00a0.rdl</t>
  </si>
  <si>
    <t>gc_tlm_hk_combined_pkt4_009f.rdl</t>
  </si>
  <si>
    <t>gc_tlm_hk_combined_pkt3_009e.rdl</t>
  </si>
  <si>
    <t>gc_tlm_hk_combined_pkt2_009d.rdl</t>
  </si>
  <si>
    <t>gc_tlm_hk_combined_pkt1_009c.rdl</t>
  </si>
  <si>
    <t>gc_tlm_cs_hk_00a4.rdl</t>
  </si>
  <si>
    <t>gc_tlm_lc_hk_00a7.rdl</t>
  </si>
  <si>
    <t>gc_tlm_sc_hk_00aa.rdl</t>
  </si>
  <si>
    <t>gc_tlm_cf_hk_00b0.rdl</t>
  </si>
  <si>
    <t>gc_tlm_cf_trans_00b1.rdl</t>
  </si>
  <si>
    <t>gc_tlm_cf_config_00b3.rdl</t>
  </si>
  <si>
    <t>gc_tlm_hs_hk_00ad.rdl</t>
  </si>
  <si>
    <t>gc_tlm_ds_hk_00b8.rdl</t>
  </si>
  <si>
    <t>gc_tlm_md_hk_00bb.rdl</t>
  </si>
  <si>
    <t>gc_tlm_md_dwell_pkt1_00bc.rdl</t>
  </si>
  <si>
    <t>gc_tlm_md_dwell_pkt2_00bd.rdl</t>
  </si>
  <si>
    <t>gc_tlm_md_dwell_pkt3_00be.rdl</t>
  </si>
  <si>
    <t>gc_tlm_md_dwell_pkt4_00bf.rdl</t>
  </si>
  <si>
    <t>gc_tlm_ci_hk_01a0.rdl</t>
  </si>
  <si>
    <t>gc_tlm_to_tlm_01a1.rdl</t>
  </si>
  <si>
    <t>gc_tlm_rm_hk_01a6.rdl</t>
  </si>
  <si>
    <t>gc_tlm_sw_hk_01a7.rdl</t>
  </si>
  <si>
    <t>gc_tlm_xb_tlm_01a8.rdl</t>
  </si>
  <si>
    <t>tlm_to_datatypes_tlm_01a9.rdl</t>
  </si>
  <si>
    <t>gc_tlm_xb_diag_01aa.rdl</t>
  </si>
  <si>
    <t>gc_tlm_rm_sdr_hk_01ad.rdl</t>
  </si>
  <si>
    <t>gc_tlm_rm_sdr_diag_01ae.rdl</t>
  </si>
  <si>
    <t>gc_tlm_rm_bad_mem_map_01af.rdl</t>
  </si>
  <si>
    <t>gc_tlm_rm_dsb_diag_01b0.rdl</t>
  </si>
  <si>
    <t>gc_tlm_tm_hk_01b1.rdl</t>
  </si>
  <si>
    <t>gc_tlm_di_hk_01c9.rdl</t>
  </si>
  <si>
    <t>gc_tlm_om_hk_01ca.rdl</t>
  </si>
  <si>
    <t>gc_tlm_sd_hk_01cb.rdl</t>
  </si>
  <si>
    <t>gc_tlm_cl_hk_01cc.rdl</t>
  </si>
  <si>
    <t>gc_tlm_cg_hk_01cd.rdl</t>
  </si>
  <si>
    <t>gc_tlm_di_fdc_01ce.rdl</t>
  </si>
  <si>
    <t>gc_tlm_om_fdc_01cf.rdl</t>
  </si>
  <si>
    <t>gc_tlm_sd_fdc_01d0.rdl</t>
  </si>
  <si>
    <t>gc_tlm_cl_fdc_01d1.rdl</t>
  </si>
  <si>
    <t>gc_cmd_om_01d2.rdl</t>
  </si>
  <si>
    <t>gc_tlm_di_eng_01d3.rdl</t>
  </si>
  <si>
    <t>gc_tlm_cg_fdc_01d2.rdl</t>
  </si>
  <si>
    <t>gc_tlm_om_eng_01d4.rdl</t>
  </si>
  <si>
    <t>gc_tlm_sd_eng_01d5.rdl</t>
  </si>
  <si>
    <t>gc_tlm_cl_eng_01d6.rdl</t>
  </si>
  <si>
    <t>gc_tlm_cg_eng_01d7.rdl</t>
  </si>
  <si>
    <t>gc_tlm_di_om_internal_01d8.rdl</t>
  </si>
  <si>
    <t>gc_tlm_om_internal_01d9.rdl</t>
  </si>
  <si>
    <t>gc_tlm_sd_internal_01da.rdl</t>
  </si>
  <si>
    <t>gc_tlm_cl_internal_01db.rdl</t>
  </si>
  <si>
    <t>gc_tlm_di_sd_internal_01ef.rdl</t>
  </si>
  <si>
    <t>gc_tlm_cl_diag_rnm_0239.rdl</t>
  </si>
  <si>
    <t>gc_tlm_cl_diag_spm_023a.rdl</t>
  </si>
  <si>
    <t>gc_tlm_kapr_hk_0280.rdl</t>
  </si>
  <si>
    <t>gc_tlm_kapr_vprf_dump_0286.rdl</t>
  </si>
  <si>
    <t>gc_tlm_kapr_sspa_analysis_0281.rdl</t>
  </si>
  <si>
    <t>gc_tlm_kapr_phase_code_0285.rdl</t>
  </si>
  <si>
    <t>gc_tlm_kapr_obs_mode_0288.rdl</t>
  </si>
  <si>
    <t>gc_tlm_kapr_memory_dump_0287.rdl</t>
  </si>
  <si>
    <t>gc_tlm_kapr_lna_analysis_0282.rdl</t>
  </si>
  <si>
    <t>gc_tlm_kapr_internal_cal_0284.rdl</t>
  </si>
  <si>
    <t>gc_tlm_kapr_external_cal_0283.rdl</t>
  </si>
  <si>
    <t>gc_tlm_kupr_vprf_dump_02a6.rdl</t>
  </si>
  <si>
    <t>gc_tlm_kupr_sspa_analysis_02a1.rdl</t>
  </si>
  <si>
    <t>gc_tlm_kupr_phase_code_02a5.rdl</t>
  </si>
  <si>
    <t>gc_tlm_kupr_obs_mode_02a8.rdl</t>
  </si>
  <si>
    <t>gc_tlm_kupr_memory_dump_02a7.rdl</t>
  </si>
  <si>
    <t>gc_tlm_kupr_lna_analysis_02a2.rdl</t>
  </si>
  <si>
    <t>gc_tlm_kupr_internal_cal_02a4.rdl</t>
  </si>
  <si>
    <t>gc_tlm_kupr_hk_02a0.rdl</t>
  </si>
  <si>
    <t>gc_tlm_kupr_external_cal_02a3.rdl</t>
  </si>
  <si>
    <t>gc_tlm_di_rwdiag_02b3.rdl</t>
  </si>
  <si>
    <t>gc_tlm_di_mssdiag_02b6.rdl</t>
  </si>
  <si>
    <t>gc_tlm_di_stdiag_02b5.rdl</t>
  </si>
  <si>
    <t>gc_tlm_di_mtbdiag_02b8.rdl</t>
  </si>
  <si>
    <t>gc_tlm_di_irudiag_02b2.rdl</t>
  </si>
  <si>
    <t>gc_tlm_di_sadiag_02b4.rdl</t>
  </si>
  <si>
    <t>gc_tlm_di_hgdiag_02b1.rdl</t>
  </si>
  <si>
    <t>gc_tlm_di_tamdiag_02b7.rdl</t>
  </si>
  <si>
    <t>gc_tlm_di_cssdiag_02b0.rdl</t>
  </si>
  <si>
    <t>gc_tlm_di_gpsdiag_02b9.rdl</t>
  </si>
  <si>
    <t>gc_tlm_om_diag_02ba.rdl</t>
  </si>
  <si>
    <t>CCSDS File Delivery Protocol (CF) Upl PDU Cmd</t>
  </si>
  <si>
    <t>gc_cmd_ds_00bb.rdl</t>
  </si>
  <si>
    <t>gc_cmd_dprb_short_00d0.rdl</t>
  </si>
  <si>
    <t>gc_cmd_dprb_long_00d1.rdl</t>
  </si>
  <si>
    <t>gc_cmd_dpra_short_00d8.rdl</t>
  </si>
  <si>
    <t>gc_cmd_dpra_long_00d9.rdl</t>
  </si>
  <si>
    <t>gc_cmd_sd_01d3.rdl</t>
  </si>
  <si>
    <t>gc_cmd_cl_01d4.rdl</t>
  </si>
  <si>
    <t>gc_cmd_cg_01d5.rdl</t>
  </si>
  <si>
    <t>gc_cmd_psea_0200.rdl</t>
  </si>
  <si>
    <t>gc_cmd_atba_0215.rdl</t>
  </si>
  <si>
    <t>gc_cmd_iicb_0219.rdl</t>
  </si>
  <si>
    <t>gc_cmd_iica_0218.rdl</t>
  </si>
  <si>
    <t>gc_table_sc_atp_ctrl_0f70.rdl</t>
  </si>
  <si>
    <t>gc_table_sc_ats_cmd_0f71.rdl</t>
  </si>
  <si>
    <t>gc_table_hs_appmon_0f72.rdl</t>
  </si>
  <si>
    <t>gc_table_hs_evtmon_0f73.rdl</t>
  </si>
  <si>
    <t>gc_table_hs_msgact_0f74.rdl</t>
  </si>
  <si>
    <t>gc_table_hs_execnt_0f75.rdl</t>
  </si>
  <si>
    <t>gc_table_ds_file_0f76.rdl</t>
  </si>
  <si>
    <t>gc_table_ds_filter_0f77.rdl</t>
  </si>
  <si>
    <t>gc_table_cf_config_0f78.rdl</t>
  </si>
  <si>
    <t>gc_table_to_fltr_0f80.rdl</t>
  </si>
  <si>
    <t>gc_table_xb_trigger_0f8c.rdl</t>
  </si>
  <si>
    <t>gc_table_xb_cmddesc_0f8a.rdl</t>
  </si>
  <si>
    <t>gc_table_xb_cmdchain_0f88.rdl</t>
  </si>
  <si>
    <t>gc_tbl_sw_scomm_router_0f85.rdl</t>
  </si>
  <si>
    <t>gc_tbl_sw_scomm_config_0f84.rdl</t>
  </si>
  <si>
    <t>gc_tbl_sw_xlation_0f86.rdl</t>
  </si>
  <si>
    <t>gc_tbl_sw_network_0f82.rdl</t>
  </si>
  <si>
    <t>gc_table_hk_copy_0fa6.rdl</t>
  </si>
  <si>
    <t>gc_table_cs_app_def_0faf.rdl</t>
  </si>
  <si>
    <t>gc_table_cs_eeprom_def_0fac.rdl</t>
  </si>
  <si>
    <t>gc_table_cs_memory_def_0fad.rdl</t>
  </si>
  <si>
    <t>gc_table_cs_table_def_0fae.rdl</t>
  </si>
  <si>
    <t>gc_table_sch_sdef_0fb5.rdl</t>
  </si>
  <si>
    <t>gc_table_sch_msg_def_0fb4.rdl</t>
  </si>
  <si>
    <t>gc_table_fm_device_0fba.rdl</t>
  </si>
  <si>
    <t>gc_table_sc_ats_info_0fbf.rdl</t>
  </si>
  <si>
    <t>gc_table_sc_ats_0fbb.rdl</t>
  </si>
  <si>
    <t>gc_table_sc_rtp_ctrl_0fbe.rdl</t>
  </si>
  <si>
    <t>gc_table_sc_rts_info_0fbd.rdl</t>
  </si>
  <si>
    <t>gc_table_sc_rts_0fbc.rdl</t>
  </si>
  <si>
    <t>gc_table_lc_wrt_0fb9.rdl</t>
  </si>
  <si>
    <t>gc_table_lc_wdt_0fb7.rdl</t>
  </si>
  <si>
    <t>gc_table_lc_art_0fb8.rdl</t>
  </si>
  <si>
    <t>gc_table_lc_adt_0fb6.rdl</t>
  </si>
  <si>
    <t>gc_table_cs_app_results_0fb3.rdl</t>
  </si>
  <si>
    <t>gc_table_cs_eeprom_results_0fb0.rdl</t>
  </si>
  <si>
    <t>gc_table_cs_memory_results_0fb1.rdl</t>
  </si>
  <si>
    <t>gc_table_cs_table_results_0fb2.rdl</t>
  </si>
  <si>
    <t>gc_table_di_mtb_0fcf.rdl</t>
  </si>
  <si>
    <t>gc_table_om_solarparam_0fc2.rdl</t>
  </si>
  <si>
    <t>gc_table_om_lunarparam_0fc4.rdl</t>
  </si>
  <si>
    <t>gc_table_di_rw_0fcc.rdl</t>
  </si>
  <si>
    <t>gc_table_di_iru_0fca.rdl</t>
  </si>
  <si>
    <t>gc_table_di_st_0fcd.rdl</t>
  </si>
  <si>
    <t>gc_table_om_earth_0fc1.rdl</t>
  </si>
  <si>
    <t>gc_table_om_sc_0fc3.rdl</t>
  </si>
  <si>
    <t>gc_table_om_tdrsparam_0fc0.rdl</t>
  </si>
  <si>
    <t>gc_table_di_hga_0fc8.rdl</t>
  </si>
  <si>
    <t>gc_table_di_css_0fc7.rdl</t>
  </si>
  <si>
    <t>gc_table_di_sa_0fc9.rdl</t>
  </si>
  <si>
    <t>gc_table_di_gps_0fcb.rdl</t>
  </si>
  <si>
    <t>gc_table_om_tdrsstate_0fc5.rdl</t>
  </si>
  <si>
    <t>gc_table_di_tam_mtb_0fd1.rdl</t>
  </si>
  <si>
    <t>gc_table_di_tam_0fd0.rdl</t>
  </si>
  <si>
    <t>gc_table_sd_iru_0fd6.rdl</t>
  </si>
  <si>
    <t>gc_table_sd_mss_0fd2.rdl</t>
  </si>
  <si>
    <t>gc_table_sd_sstam_0fd5.rdl</t>
  </si>
  <si>
    <t>gc_table_sd_sysmom_0fd9.rdl</t>
  </si>
  <si>
    <t>gc_table_sd_tam_0fd4.rdl</t>
  </si>
  <si>
    <t>gc_table_sd_css_0fd3.rdl</t>
  </si>
  <si>
    <t>gc_table_cl_modemgr_0fe0.rdl</t>
  </si>
  <si>
    <t>gc_table_cl_rnparam_0fe3.rdl</t>
  </si>
  <si>
    <t>gc_table_cl_spparam_0fe5.rdl</t>
  </si>
  <si>
    <t>gc_table_cg_rw_0ff1.rdl</t>
  </si>
  <si>
    <t>gc_table_cg_mtb_0ff2.rdl</t>
  </si>
  <si>
    <t>gc_cmd_di_01d1.rdl</t>
  </si>
  <si>
    <t>gc_cmd_pseb_0204.rdl</t>
  </si>
  <si>
    <t>DB Creator</t>
  </si>
  <si>
    <t>Time Manager Diag HK</t>
  </si>
  <si>
    <t>Time Manager DIO Latch HK</t>
  </si>
  <si>
    <t>Time Manager DownSync HK</t>
  </si>
  <si>
    <t>gc_cmd_atbb_0216.rdl</t>
  </si>
  <si>
    <t>gc_tlm_cg_diag_mtb_01c4.rdl</t>
  </si>
  <si>
    <t>gc_tlm_cg_diag_rw_01c5.rdl</t>
  </si>
  <si>
    <t>gc_tlm_cg_diag_sa_01c6.rdl</t>
  </si>
  <si>
    <t>gc_tlm_cg_diag_hga_01c7.rdl</t>
  </si>
  <si>
    <t>GPS A - Detail</t>
  </si>
  <si>
    <t>GPS B - Detail</t>
  </si>
  <si>
    <t>CL Rate Null Mode Diagnostic</t>
  </si>
  <si>
    <t>CL Sun Point Mode Diagnostic</t>
  </si>
  <si>
    <t>CL Gyroless Sun Point Mode Diagnostic</t>
  </si>
  <si>
    <t>CL Mission Science Mode Diagnostic</t>
  </si>
  <si>
    <t>CL Slew Mode Diagnostic</t>
  </si>
  <si>
    <t>CL Delta H Mode Diagnostic</t>
  </si>
  <si>
    <t>CL Delta V Mode Diagnostic</t>
  </si>
  <si>
    <t>Spacewire (SW) Raw Packets (internal only)</t>
  </si>
  <si>
    <t>DB Responsibility</t>
  </si>
  <si>
    <t>Telemetry Output (TO) Send HK Cmd</t>
  </si>
  <si>
    <t>FSW / M. Bartholomew</t>
  </si>
  <si>
    <t>TC / R. Ignasiak</t>
  </si>
  <si>
    <t>PSE / W. Dehaven</t>
  </si>
  <si>
    <t>gc_tlm_scoma_hk_006f.rdl</t>
  </si>
  <si>
    <t xml:space="preserve">gc_tlm_scomb_hk_0079.rdl   </t>
  </si>
  <si>
    <t>gc_tlm_maca_hk_0200.rdl</t>
  </si>
  <si>
    <t xml:space="preserve">gc_tlm_macb_hk_0202.rdl    </t>
  </si>
  <si>
    <t>gc_tlm_gmi_ghdr1_0090.rdl</t>
  </si>
  <si>
    <t>gc_tlm_gmi_ghdr2_0091.rdl</t>
  </si>
  <si>
    <t>gc_tlm_gmi_gsdr_0092.rdl</t>
  </si>
  <si>
    <t>gc_tlm_gmi_memdump_0094.rdl</t>
  </si>
  <si>
    <t>gc_tlm_gmi_calibration_0095.rdl</t>
  </si>
  <si>
    <t>gc_cmd_xpdra_ctrl_0058.rdl</t>
  </si>
  <si>
    <t>gc_cmd_xpdrb_ctrl_005a.rdl</t>
  </si>
  <si>
    <t>CDH / J. Pope</t>
  </si>
  <si>
    <t>IRU A Sync Cmd</t>
  </si>
  <si>
    <t>IRU B Sync Cmd</t>
  </si>
  <si>
    <t>S-Comm A Xpndr A Cmd</t>
  </si>
  <si>
    <t>S-Comm A Xpndr B Cmd</t>
  </si>
  <si>
    <t>S-Comm B Xpndr A Cmd</t>
  </si>
  <si>
    <t>S-Comm B Xpndr B Cmd</t>
  </si>
  <si>
    <t>S-Comm A Xponder A HK</t>
  </si>
  <si>
    <t>S-Comm A Xponder B HK</t>
  </si>
  <si>
    <t>S-Comm B Xponder A HK</t>
  </si>
  <si>
    <t>S-Comm B Xponder B HK</t>
  </si>
  <si>
    <t>S-Band Comm A to S-Band Comm B Cmds</t>
  </si>
  <si>
    <t>S-Band Comm B to S-Band Comm A Cmds</t>
  </si>
  <si>
    <t>GN&amp;C / Ancillary 2Hz Combined</t>
  </si>
  <si>
    <t>only used by Scomm; not used by FSW</t>
  </si>
  <si>
    <t>RW Torque Control Cmd</t>
  </si>
  <si>
    <t>RW Software Ground Cmd</t>
  </si>
  <si>
    <t>MTB A Torque Control Cmd</t>
  </si>
  <si>
    <t>MTB B Torque Control Cmd</t>
  </si>
  <si>
    <t>RW Wheel Control Ground Cmd</t>
  </si>
  <si>
    <t>Star Tracker A Ground Cmd</t>
  </si>
  <si>
    <t>Star Tracker B Ground Cmd</t>
  </si>
  <si>
    <t>Star Tracker A Velocity Update Control Cmd</t>
  </si>
  <si>
    <t>Star Tracker B Velocity Update Control Cmd</t>
  </si>
  <si>
    <t>Prop 1A Control Cmd</t>
  </si>
  <si>
    <t>Prop 2A Control Cmd</t>
  </si>
  <si>
    <t>Prop 1B Control Cmd</t>
  </si>
  <si>
    <t>Prop 2B Control Cmd</t>
  </si>
  <si>
    <t>GPS A Ground Cmd</t>
  </si>
  <si>
    <t>GPS B Ground Cmd</t>
  </si>
  <si>
    <t>IRU Interface Card A Ground Cmd</t>
  </si>
  <si>
    <t>IRU Interface Card B Ground Cmd</t>
  </si>
  <si>
    <t>Health and Safety (HS) Cmd</t>
  </si>
  <si>
    <t>Control Cmd = generally FSW generated and sent to device</t>
  </si>
  <si>
    <t>Ground Cmd = generally Ground generated and sent to device via FSW</t>
  </si>
  <si>
    <t>SD SS/TAM Diagnostic Telemetry</t>
  </si>
  <si>
    <t>SD KF Diagnostic Telemetry</t>
  </si>
  <si>
    <t>SD Momentum Telemetry</t>
  </si>
  <si>
    <t>Effective Rate (sec)</t>
  </si>
  <si>
    <t>Filter (X)</t>
  </si>
  <si>
    <t>Remainder Limit (N)</t>
  </si>
  <si>
    <t>Offset (O)</t>
  </si>
  <si>
    <t>Production Interval (sec)</t>
  </si>
  <si>
    <t>Effective Interval (sec)</t>
  </si>
  <si>
    <t>Production Interval (secs)</t>
  </si>
  <si>
    <t>cFE File Service (FS) Cmd</t>
  </si>
  <si>
    <t xml:space="preserve">cFE File Service (FS) Send HK Cmd </t>
  </si>
  <si>
    <t>delivered with cFE; not used on GPM</t>
  </si>
  <si>
    <t>Telemetry Output (TO) Lab Cmd</t>
  </si>
  <si>
    <t>Telemetry Ouput (TO) Lab Send HK Cmd</t>
  </si>
  <si>
    <t>DPR Instrument Manager (DM) Cmd</t>
  </si>
  <si>
    <t>GMI Instrument Manager (GM) Cmd</t>
  </si>
  <si>
    <t>External Bus (XB) Control Cmd</t>
  </si>
  <si>
    <t>DPR Instrument Manager (DM) Internal Cmd</t>
  </si>
  <si>
    <t>GMI Instrument Manager (GM) Internal Cmd</t>
  </si>
  <si>
    <t>File Commanding (FC) Cmd</t>
  </si>
  <si>
    <t>Housekeeping Recorder (HR) Cmd</t>
  </si>
  <si>
    <t>Time Manager (TM) Send DIO Diag Cmd</t>
  </si>
  <si>
    <t>temporary for build 2.0</t>
  </si>
  <si>
    <t>File Commanding (FC) Send HK Cmd</t>
  </si>
  <si>
    <t>Housekeeping Recorder (HR) Send HK Cmd</t>
  </si>
  <si>
    <t>Telemetry Output (TO) Internal Cmd</t>
  </si>
  <si>
    <t>PSE A Cmd</t>
  </si>
  <si>
    <t>PSE B Cmd</t>
  </si>
  <si>
    <t xml:space="preserve">cFE File Services (FS) HK </t>
  </si>
  <si>
    <t>cFE Software Bus (SB) Network Tlm</t>
  </si>
  <si>
    <t>DM_SRI_TLM_MID</t>
  </si>
  <si>
    <t>DM_SRC_TLM_MID</t>
  </si>
  <si>
    <t>DM_START_TLM_MID</t>
  </si>
  <si>
    <t>DM_CONT_TLM_MID</t>
  </si>
  <si>
    <t>GM_SRI_TLM_MID</t>
  </si>
  <si>
    <t>GM_SRC_TLM_MID</t>
  </si>
  <si>
    <t>GM_START_TLM_MID</t>
  </si>
  <si>
    <t>GM_CONT_TLM_MID</t>
  </si>
  <si>
    <t>DM_HRI_TLM_MID</t>
  </si>
  <si>
    <t>DM_HKP_TLM_MID</t>
  </si>
  <si>
    <t>GM_HKP_TLM_MID</t>
  </si>
  <si>
    <t>File Commanding (FC) HK</t>
  </si>
  <si>
    <t>Housekeeping Recorder (HR) HK</t>
  </si>
  <si>
    <t>IRU A Raw Telemetry</t>
  </si>
  <si>
    <t>RW Raw Telemetry</t>
  </si>
  <si>
    <t>HGA MCE A Raw Gimbal Telemetry</t>
  </si>
  <si>
    <t>HGA MCE B Raw Gimbal Telemetry</t>
  </si>
  <si>
    <t>SA MCE B Raw Gimbal Data</t>
  </si>
  <si>
    <t>ATB A Raw MTB/SS/TAM Telemetry</t>
  </si>
  <si>
    <t>ATB B Raw MTB/SS/TAM Telemetry</t>
  </si>
  <si>
    <t>Star Tracker B Raw Quaternion Data</t>
  </si>
  <si>
    <t>ATB A Raw Thermal Telemetry</t>
  </si>
  <si>
    <t>ATB A Raw Position Telemetry</t>
  </si>
  <si>
    <t>ATB B Raw Thermal Telemetry</t>
  </si>
  <si>
    <t>ATB B Raw Position Telemetry</t>
  </si>
  <si>
    <t>IRU A BIT Raw Telemetry</t>
  </si>
  <si>
    <t>IRU B BIT Raw Telemetry</t>
  </si>
  <si>
    <t>Prop Card A1 Raw Telemetry</t>
  </si>
  <si>
    <t>Prop Card A2 Raw Telemetry</t>
  </si>
  <si>
    <t>Prop Card B1 Raw Telemetry</t>
  </si>
  <si>
    <t>Prop Card B2 Raw Telemetry</t>
  </si>
  <si>
    <t>Deploy Card A1 Raw Telemetry</t>
  </si>
  <si>
    <t>Deploy Card A2 Raw Telemetry</t>
  </si>
  <si>
    <t>Deploy Card B1 Raw Telemetry</t>
  </si>
  <si>
    <t>Deploy Card B2 Raw Telemetry</t>
  </si>
  <si>
    <t>0x200 - 0x238 reserved for Spacecraft</t>
  </si>
  <si>
    <t>0x239 - 0x23F reserved for GNC Diag</t>
  </si>
  <si>
    <t>ATB A Voltage (test) Telemetry</t>
  </si>
  <si>
    <t>ATB A DAC (test) Telemetry</t>
  </si>
  <si>
    <t>ATB B Voltage (test) Telemetry</t>
  </si>
  <si>
    <t>ATB B DAC (test) Telemetry</t>
  </si>
  <si>
    <t>MAC A HK Telemetry</t>
  </si>
  <si>
    <t>MAC A Diagnostic Telemetry</t>
  </si>
  <si>
    <t>MAC B HK Telemetry</t>
  </si>
  <si>
    <t>MAC B Diagnostic Telemetry</t>
  </si>
  <si>
    <t>Star Tracker A Raw Quaternion Telemetry</t>
  </si>
  <si>
    <t>SA MCE A Raw Gimbal Telemetry</t>
  </si>
  <si>
    <t>ATB A HK Telemetry</t>
  </si>
  <si>
    <t>ATB A FPGA HK Telemetry</t>
  </si>
  <si>
    <t>ATB B HK Telemetry</t>
  </si>
  <si>
    <t>ATB B FPGA HK Telemetry</t>
  </si>
  <si>
    <t>SA MCE A HK Telemetry</t>
  </si>
  <si>
    <t>SA MCE B HK Telemetry</t>
  </si>
  <si>
    <t>HGA MCE A HK Telemetry</t>
  </si>
  <si>
    <t>HGA MCE B HK Telemetry</t>
  </si>
  <si>
    <t>PSE A Analog HK Telemetry</t>
  </si>
  <si>
    <t>PSE A FDC HK Telemetry</t>
  </si>
  <si>
    <t>PSE A Debug HK Telemetry</t>
  </si>
  <si>
    <t>PSE A Overview HK Telemetry</t>
  </si>
  <si>
    <t>PSE B Analog HK Telemetry</t>
  </si>
  <si>
    <t>PSE B FDC HK Telemetry</t>
  </si>
  <si>
    <t>PSE B Debug HK Telemetry</t>
  </si>
  <si>
    <t>PSE B Overview HK Telemetry</t>
  </si>
  <si>
    <t>Star Tracker A Housekeeping Telemetry</t>
  </si>
  <si>
    <t>Star Tracker A Diagnostic Telemetry</t>
  </si>
  <si>
    <t>Star Tracker A Star Field Telemetry</t>
  </si>
  <si>
    <t>Star Tracker B Housekeeping Telemetry</t>
  </si>
  <si>
    <t>Star Tracker B Diagnostic Telemetry</t>
  </si>
  <si>
    <t>Star Tracker B Star Field Telemetry</t>
  </si>
  <si>
    <t>Count</t>
  </si>
  <si>
    <t>PIPE</t>
  </si>
  <si>
    <t>F1_N</t>
  </si>
  <si>
    <t>F1_X</t>
  </si>
  <si>
    <t>F1_O</t>
  </si>
  <si>
    <t>F2_N</t>
  </si>
  <si>
    <t>F2_O</t>
  </si>
  <si>
    <t>F2_X</t>
  </si>
  <si>
    <t>F3_N</t>
  </si>
  <si>
    <t>F3_X</t>
  </si>
  <si>
    <t>F3_O</t>
  </si>
  <si>
    <t>F4_N</t>
  </si>
  <si>
    <t>F4_X</t>
  </si>
  <si>
    <t>F4_O</t>
  </si>
  <si>
    <t>APID</t>
  </si>
  <si>
    <t>F1_TYPE</t>
  </si>
  <si>
    <t>F2_TYPE</t>
  </si>
  <si>
    <t>F3_TYPE</t>
  </si>
  <si>
    <t>F1_FILE</t>
  </si>
  <si>
    <t>KEYWORD_ROW</t>
  </si>
  <si>
    <t>Sync / Async / Playback</t>
  </si>
  <si>
    <t>CF VC1 PDU</t>
  </si>
  <si>
    <t>CF VC2 PDU</t>
  </si>
  <si>
    <t>CF VC3 PDU</t>
  </si>
  <si>
    <t>SCHK</t>
  </si>
  <si>
    <t>SCEV</t>
  </si>
  <si>
    <t>SCAD</t>
  </si>
  <si>
    <t>SCHK Filter Rate (kbps):</t>
  </si>
  <si>
    <t>SCAD Filter Rate (kbps):</t>
  </si>
  <si>
    <t>F2_FILE</t>
  </si>
  <si>
    <t>F3_FILE</t>
  </si>
  <si>
    <t>F4_TYPE</t>
  </si>
  <si>
    <t>F4_FILE</t>
  </si>
  <si>
    <t>Dest. File</t>
  </si>
  <si>
    <t>APID_NAME</t>
  </si>
  <si>
    <t>Margin:</t>
  </si>
  <si>
    <t>Difference</t>
  </si>
  <si>
    <t>TO_32kNom</t>
  </si>
  <si>
    <t>TO_4kLEO</t>
  </si>
  <si>
    <t>Spacewire (SW) S-Comm HK</t>
  </si>
  <si>
    <t>Spacewire (SW) EOP HK</t>
  </si>
  <si>
    <t>0x19A to 0x1B2 reserved for CDH</t>
  </si>
  <si>
    <t>gc_tlm_tbl_hk_0004.rdl</t>
  </si>
  <si>
    <t>gc_tlm_dm_tlm_01a2.rdl</t>
  </si>
  <si>
    <t>gc_tlm_gm_tlm_01a3.rdl</t>
  </si>
  <si>
    <t>gc_tlm_ps_hk_01a5.rdl</t>
  </si>
  <si>
    <t>gc_tlm_tm_dio_01b2.rdl</t>
  </si>
  <si>
    <t>gc_tlm_sd_diag_sstam_01c1.rdl</t>
  </si>
  <si>
    <t>gc_tlm_sd_diag_kfrate_01c2.rdl</t>
  </si>
  <si>
    <t>gc_tlm_sd_diag_momentum_01c3.rdl</t>
  </si>
  <si>
    <t>gc_tlm_cg_diag_prop_01c8.rdl</t>
  </si>
  <si>
    <t>gc_tlm_cl_2hz_02bc.rdl</t>
  </si>
  <si>
    <t>gc_file_evs_0f00.rdl</t>
  </si>
  <si>
    <t>gc_file_evs_0f01.rdl</t>
  </si>
  <si>
    <t>gc_file_sb_0f02.rdl</t>
  </si>
  <si>
    <t>gc_file_sb_0f03.rdl</t>
  </si>
  <si>
    <t>gc_file_sb_0f04.rdl</t>
  </si>
  <si>
    <t>gc_file_es_0f05.rdl</t>
  </si>
  <si>
    <t>gc_file_tbl_0f06.rdl</t>
  </si>
  <si>
    <t>gc_file_mm_0f0b.rdl</t>
  </si>
  <si>
    <t>gc_file_fm_0f0c.rdl</t>
  </si>
  <si>
    <t>gc_file_es_0f0a.rdl</t>
  </si>
  <si>
    <t>gc_file_es_0f09.rdl</t>
  </si>
  <si>
    <t>gc_file_es_0f08.rdl</t>
  </si>
  <si>
    <t>gc_file_cf_0f0d.rdl</t>
  </si>
  <si>
    <t>CF Queue Info</t>
  </si>
  <si>
    <t>gc_table_to_fltrstats_0f7f.rdl</t>
  </si>
  <si>
    <t>TO Filter Stats Table</t>
  </si>
  <si>
    <t>gc_tbl_sw_sbc_config_0f83.rdl</t>
  </si>
  <si>
    <t>gc_table_cl_target_0fdc.rdl</t>
  </si>
  <si>
    <t>gc_table_cl_saparam_0fdd.rdl</t>
  </si>
  <si>
    <t>gc_table_cl_hgaparam_0fde.rdl</t>
  </si>
  <si>
    <t>gc_table_cl_system_0fdf.rdl</t>
  </si>
  <si>
    <t>gc_table_cl_gspparam_0fe7.rdl</t>
  </si>
  <si>
    <t>gc_table_cl_msparam_0fe9.rdl</t>
  </si>
  <si>
    <t>gc_tlm_xpdra_hk_a_006e.rdl</t>
  </si>
  <si>
    <t>gc_tlm_xpdrb_hk_a_0071.rdl</t>
  </si>
  <si>
    <t>gc_tlm_xpdra_hk_b_007a.rdl</t>
  </si>
  <si>
    <t>gc_tlm_xpdrb_hk_b_007b.rdl</t>
  </si>
  <si>
    <t>gc_tlm_sch_hk_0099.rdl</t>
  </si>
  <si>
    <t>gc_tlm_sch_diag_009a.rdl</t>
  </si>
  <si>
    <t>gc_tlm_tm_latches_019e.rdl</t>
  </si>
  <si>
    <t>gc_tlm_tm_dnsync_019f.rdl</t>
  </si>
  <si>
    <t>gc_tlm_sada_pos_01f0.rdl</t>
  </si>
  <si>
    <t>gc_tlm_dfua1_hk_01f4.rdl</t>
  </si>
  <si>
    <t>gc_tlm_dfua2_hk_01f5.rdl</t>
  </si>
  <si>
    <t>gc_tlm_dfub1_hk_01f6.rdl</t>
  </si>
  <si>
    <t>gc_tlm_dfub2_hk_01f7.rdl</t>
  </si>
  <si>
    <t>gc_tlm_hgadb_pos_01f9.rdl</t>
  </si>
  <si>
    <t>gc_tlm_atb_raw_01fc.rdl</t>
  </si>
  <si>
    <t>gc_tlm_sadb_pos_01fb.rdl</t>
  </si>
  <si>
    <t>gc_tlm_sada_hk_0210.rdl</t>
  </si>
  <si>
    <t>gc_tlm_sadb_hk_0211.rdl</t>
  </si>
  <si>
    <t>gc_tlm_hgada_hk_0213.rdl</t>
  </si>
  <si>
    <t>gc_tlm_hgadb_hk_0214.rdl</t>
  </si>
  <si>
    <t>gc_tlm_iic_a_022b.rdl</t>
  </si>
  <si>
    <t>gc_tlm_iic_b_022d.rdl</t>
  </si>
  <si>
    <t>gc_tlm_gpsa_raw_ptsol_0244.rdl</t>
  </si>
  <si>
    <t>GPS A - GEONS Covariance_D Matrix</t>
  </si>
  <si>
    <t>GPS A - GEONS Covariance_U Matrix</t>
  </si>
  <si>
    <t>GPS A - Acquisition</t>
  </si>
  <si>
    <t>GPS A - PPBL Telemetry</t>
  </si>
  <si>
    <t>GPS A - GEONS Comparison</t>
  </si>
  <si>
    <t>GPS A - GEONS Maneuver</t>
  </si>
  <si>
    <t>GPS A - GEONS Operation Parameters</t>
  </si>
  <si>
    <t>GPS A - GEONS Spacecraft Constants</t>
  </si>
  <si>
    <t>GPS A - GEONS Coordinate Transformation</t>
  </si>
  <si>
    <t>GPS A - GEONS Measurement Transmitter</t>
  </si>
  <si>
    <t>GPS A - GEONS Process Noise</t>
  </si>
  <si>
    <t>GPS A - GEONS Measurement Processing</t>
  </si>
  <si>
    <t>GPS A - GEONS Raw</t>
  </si>
  <si>
    <t>GPS B - GEONS Covariance_D Matrix</t>
  </si>
  <si>
    <t>GPS B - GEONS Covariance_U Matrix</t>
  </si>
  <si>
    <t>GPS B- Acquisition</t>
  </si>
  <si>
    <t>GPS B - PPBL Telemetry</t>
  </si>
  <si>
    <t>GPS B - GEONS Comparison</t>
  </si>
  <si>
    <t>GPS B - GEONS Maneuver</t>
  </si>
  <si>
    <t>GPS B - GEONS Operation Parameters</t>
  </si>
  <si>
    <t>GPS B - GEONS Spacecraft Constants</t>
  </si>
  <si>
    <t>GPS B - GEONS Coordinate Transformation</t>
  </si>
  <si>
    <t>GPS B - GEONS Measurement Transmitter</t>
  </si>
  <si>
    <t>GPS B - GEONS Process Noise</t>
  </si>
  <si>
    <t>GPS B - GEONS Measurement Processing</t>
  </si>
  <si>
    <t>GPS B - GEONS Raw</t>
  </si>
  <si>
    <t>0x190 - 0x199 reserved for Spare</t>
  </si>
  <si>
    <t>PS FDR Keep Alive Cmd</t>
  </si>
  <si>
    <t>PS Req MAC Telemetry Cmd</t>
  </si>
  <si>
    <t>gc_tlm_atb_a_thermal_01dd.rdl</t>
  </si>
  <si>
    <t>gc_tlm_atb_a_pos_01de.rdl</t>
  </si>
  <si>
    <t>gc_tlm_atb_b_thermal_01df.rdl</t>
  </si>
  <si>
    <t>gc_tlm_atb_b_pos_01e0.rdl</t>
  </si>
  <si>
    <t>gc_tlm_prop_a1_hk_01e5.rdl</t>
  </si>
  <si>
    <t>gc_tlm_prop_a2_hk_01e6.rdl</t>
  </si>
  <si>
    <t>gc_tlm_prop_b1_hk_01e7.rdl</t>
  </si>
  <si>
    <t>gc_tlm_prop_b2_hk_01e8.rdl</t>
  </si>
  <si>
    <t>gc_tlm_atb_a_hk_0204.rdl</t>
  </si>
  <si>
    <t>gc_tlm_atb_a_fpga_0205.rdl</t>
  </si>
  <si>
    <t>gc_tlm_atb_a_voltage_0206.rdl</t>
  </si>
  <si>
    <t>gc_tlm_atb_a_dac_0207.rdl</t>
  </si>
  <si>
    <t>gc_tlm_atb_b_hk_0209.rdl</t>
  </si>
  <si>
    <t>gc_tlm_atb_b_fpga_020a.rdl</t>
  </si>
  <si>
    <t>gc_tlm_atb_b_voltage_020b.rdl</t>
  </si>
  <si>
    <t>gc_tlm_atb_b_dac_020c.rdl</t>
  </si>
  <si>
    <t>gc_tlm_rwa1_hk_0224.rdl</t>
  </si>
  <si>
    <t>gc_tlm_rwa2_hk_0225.rdl</t>
  </si>
  <si>
    <t>gc_tlm_rwa3_hk_0226.rdl</t>
  </si>
  <si>
    <t>gc_tlm_rwa4_hk_0227.rdl</t>
  </si>
  <si>
    <t>gc_tlm_rwa5_hk_0228.rdl</t>
  </si>
  <si>
    <t>gc_tlm_rwa_cmd_response_0229.rdl</t>
  </si>
  <si>
    <t>gc_tlm_psea_0216.rdl</t>
  </si>
  <si>
    <t>gc_tlm_psea_0217.rdl</t>
  </si>
  <si>
    <t>gc_tlm_psea_0218.rdl</t>
  </si>
  <si>
    <t>gc_tlm_psea_0219.rdl</t>
  </si>
  <si>
    <t>gc_tlm_pseb_021a.rdl</t>
  </si>
  <si>
    <t>gc_tlm_pseb_021c.rdl</t>
  </si>
  <si>
    <t>gc_tlm_pseb_021d.rdl</t>
  </si>
  <si>
    <t>gc_tlm_hg_a_raw_01e9.rdl</t>
  </si>
  <si>
    <t>gc_tlm_iru_a_raw_01ea.rdl</t>
  </si>
  <si>
    <t>gc_tlm_iru_a_raw_01fa.rdl</t>
  </si>
  <si>
    <t>gc_tlm_rwa_raw_01eb.rdl</t>
  </si>
  <si>
    <t>gc_cmd_propa_1_020b.rdl</t>
  </si>
  <si>
    <t>gc_cmd_stra_01f4.rdl</t>
  </si>
  <si>
    <t>gc_cmd_ps_cmd_01a5.rdl</t>
  </si>
  <si>
    <t>gc_cmd_rm_cmd_01a6.rdl</t>
  </si>
  <si>
    <t>gc_cmd_gm_cmd_01a3.rdl</t>
  </si>
  <si>
    <t>gc_cmd_dm_cmd_01a2.rdl</t>
  </si>
  <si>
    <t>gc_cmd_fc_01ad.rdl</t>
  </si>
  <si>
    <t>gc_cmd_tm_cmd_01b1.rdl</t>
  </si>
  <si>
    <t>0xD00 - 0xEFF reserved for Pseudo Telemetry</t>
  </si>
  <si>
    <t>gc_pseudo_tlm_evs_event_0e08.rdl</t>
  </si>
  <si>
    <t>Pseudo Telemetry - CDH FSW</t>
  </si>
  <si>
    <t>Pseudo Telemetry - GNC FSW</t>
  </si>
  <si>
    <t>Pseudo Telemetry - CDH</t>
  </si>
  <si>
    <t>Pseudo Telemetry - GNC</t>
  </si>
  <si>
    <t>Pseudo Telemetry - Power</t>
  </si>
  <si>
    <t>Pseudo Telemetry - DPR</t>
  </si>
  <si>
    <t>Pseudo Telemetry - GMI</t>
  </si>
  <si>
    <t>Pseudo Telemetry - Ground</t>
  </si>
  <si>
    <t>Spare - Pseudo Telemetry</t>
  </si>
  <si>
    <t>gc_pseudo_feds_tlm_sfdu_0ef9.rdl</t>
  </si>
  <si>
    <t>Pseudo FEDS SFDU Telemetry</t>
  </si>
  <si>
    <t>File CI Table Telemetry</t>
  </si>
  <si>
    <t>gc_file_tbl_ci_0efa.rdl</t>
  </si>
  <si>
    <t>Pseudo EEPROM Checksum Telemetry</t>
  </si>
  <si>
    <t>gc_pseudo_eeprom_cksum_0efb.rdl</t>
  </si>
  <si>
    <t>gc_pseudo_cfe_cksum_0efc.rdl</t>
  </si>
  <si>
    <t>Pseudo cFE Checksum Telemetry</t>
  </si>
  <si>
    <t>Pseudo Telemetry Page Info Telemetry</t>
  </si>
  <si>
    <t>Pseudo Table Write Telemetry</t>
  </si>
  <si>
    <t>Pseudo File Info Telemetry</t>
  </si>
  <si>
    <t>gc_pseudo_tlm_page_info_3837.rdl</t>
  </si>
  <si>
    <t>gc_pseudo_tlm_tbl_write_3838.rdl</t>
  </si>
  <si>
    <t>gc_pseudo_tlm_file_info_3839.rdl</t>
  </si>
  <si>
    <t>cFE</t>
  </si>
  <si>
    <t>CG Downlink Telemetry</t>
  </si>
  <si>
    <t>DI Downlink Telemetry</t>
  </si>
  <si>
    <t>TO_4kSafehold</t>
  </si>
  <si>
    <t>TO_4kDV</t>
  </si>
  <si>
    <t>OM Downllink Telemetry</t>
  </si>
  <si>
    <t>SD Downlink Telemetry</t>
  </si>
  <si>
    <t>SD to CL Internal Telemetry</t>
  </si>
  <si>
    <t>OM to SD Internal Telemetry</t>
  </si>
  <si>
    <t>CL Downlink Telemetry</t>
  </si>
  <si>
    <t>CL to CG Internal Telemetry</t>
  </si>
  <si>
    <t>DS_Nom</t>
  </si>
  <si>
    <t>DS_DV</t>
  </si>
  <si>
    <t>DS_Safehold</t>
  </si>
  <si>
    <t>gc_cmd_md_008a.rdl</t>
  </si>
  <si>
    <t>gc_cmd_dfua_deploy1_0210.rdl</t>
  </si>
  <si>
    <t>gc_cmd_dfub_deploy2_0213.rdl</t>
  </si>
  <si>
    <t>gc_cmd_propb_2_020e.rdl</t>
  </si>
  <si>
    <t>gc_cmd_hgadb_0206.rdl</t>
  </si>
  <si>
    <t>gc_cmd_hgada_0202.rdl</t>
  </si>
  <si>
    <t>gc_cmd_sada_0201.rdl</t>
  </si>
  <si>
    <t>gc_cmd_sadb_0205.rdl</t>
  </si>
  <si>
    <t>gc_tlm_atb_a_raw_01ec.rdl</t>
  </si>
  <si>
    <t>gc_cmd_propb_1_020c.rdl</t>
  </si>
  <si>
    <t>gc_cmd_propa_2_020d.rdl</t>
  </si>
  <si>
    <t>gc_cmd_dfub_deploy1_0211.rdl</t>
  </si>
  <si>
    <t>gc_cmd_dfua_deploy2_0212.rdl</t>
  </si>
  <si>
    <t>gc_tlm_iru_a_bit_01e3.rdl</t>
  </si>
  <si>
    <t>gc_tlm_iru_b_bit_01e4.rdl</t>
  </si>
  <si>
    <t>gc_tlm_cl_diag_gsp_023b.rdl</t>
  </si>
  <si>
    <t>gc_tlm_cl_diag_msm_023c.rdl</t>
  </si>
  <si>
    <t>gc_tlm_cl_diag_dhm_023e.rdl</t>
  </si>
  <si>
    <t>gc_tlm_cl_diag_dvm_023f.rdl</t>
  </si>
  <si>
    <t>gc_tlm_cl_diag_slm_023d.rdl</t>
  </si>
  <si>
    <t>DM Diagnostic Telemetry</t>
  </si>
  <si>
    <t>GM Diagnostic Telemetry</t>
  </si>
  <si>
    <t>CL SA Diag Tlm</t>
  </si>
  <si>
    <t>CL HGA Diag Tlm</t>
  </si>
  <si>
    <t>Raw 1553 Read</t>
  </si>
  <si>
    <t>used in place of CL Downlink during DeltaV</t>
  </si>
  <si>
    <t>Prop 1A Ground Cmd</t>
  </si>
  <si>
    <t>Prop 1B Ground Cmd</t>
  </si>
  <si>
    <t>Prop 2A Ground Cmd</t>
  </si>
  <si>
    <t>Prop 2B Ground Cmd</t>
  </si>
  <si>
    <t>DFU 1A Ground Cmd</t>
  </si>
  <si>
    <t>DFU 1B Ground Cmd</t>
  </si>
  <si>
    <t>DFU 2A Ground Cmd</t>
  </si>
  <si>
    <t>DFU 2B Ground Cmd</t>
  </si>
  <si>
    <t>gc_tlm_dm_diag_01ab.rdl</t>
  </si>
  <si>
    <t>gc_tlm_gm_diag_01ac.rdl</t>
  </si>
  <si>
    <t>gc_tlm_cf_dnl_vc1_pdu_00b7.rdl</t>
  </si>
  <si>
    <t>gc_tlm_cf_dnl_vc1_pdu_00b4</t>
  </si>
  <si>
    <t>gc_tlm_cf_dnl_vc3_pdu_00b6</t>
  </si>
  <si>
    <t>gc_tlm_cf_dnl_vc2_pdu_00b5</t>
  </si>
  <si>
    <t>gc_table_cl_slparam_0feb.rdl</t>
  </si>
  <si>
    <t>gc_table_cl_dhparam_0fed.rdl</t>
  </si>
  <si>
    <t>gc_table_cl_dvparam_0fef.rdl</t>
  </si>
  <si>
    <t>gc_tlm_sw_eop_019a.rdl</t>
  </si>
  <si>
    <t>gc_tlm_sw_scom_019b.rdl</t>
  </si>
  <si>
    <t>gc_tlm_fc_hk_019c.rdl</t>
  </si>
  <si>
    <t>gc_tlm_diag_sa_01b3.rdl</t>
  </si>
  <si>
    <t>gc_tlm_diag_hga_01b4.rdl</t>
  </si>
  <si>
    <t>gc_tlm_pseb_021b.rdl</t>
  </si>
  <si>
    <t>gc_irua_absolute_022f.rdl</t>
  </si>
  <si>
    <t>Pseudo EVS Event Telemetry</t>
  </si>
  <si>
    <t>"important" CDH FSW telemetry</t>
  </si>
  <si>
    <t>"important" GNC FSW telemetry</t>
  </si>
  <si>
    <t>MSGID (Hex)</t>
  </si>
  <si>
    <t>Document Change Record</t>
  </si>
  <si>
    <t>Rev Level</t>
  </si>
  <si>
    <t>Description of Change</t>
  </si>
  <si>
    <t>Baseline</t>
  </si>
  <si>
    <t>Date</t>
  </si>
  <si>
    <t>Used internally by FSW; not to be used by ground nominally. ApID 0x1A5 should be used for PSE commanding.</t>
  </si>
  <si>
    <t>Health and Safety (HS) TEP Cmd</t>
  </si>
  <si>
    <t>CL Target Diagnostic Generation</t>
  </si>
  <si>
    <t>Housekeeping (HK) Combined3 - CDH FSW HS</t>
  </si>
  <si>
    <t>Housekeeping (HK) Combined4 - GNC FSW HS</t>
  </si>
  <si>
    <t>Housekeeping (HK) Combined5 - GNC CL DV</t>
  </si>
  <si>
    <t>Housekeeping (HK) Combined1 - Xpndr</t>
  </si>
  <si>
    <t>Housekeeping (HK) Combined2 - CDH + MAC A</t>
  </si>
  <si>
    <t>Housekeeping (HK) Combined6 - CDH + MAC B</t>
  </si>
  <si>
    <t>GPS A - FPGA Data</t>
  </si>
  <si>
    <t>GPS B - FPGA Data</t>
  </si>
  <si>
    <t>AGS IRU A</t>
  </si>
  <si>
    <t>AGS ST A</t>
  </si>
  <si>
    <t>AGS ATB A</t>
  </si>
  <si>
    <t>AGS IRU B</t>
  </si>
  <si>
    <t>AGS ST B</t>
  </si>
  <si>
    <t>AGS ATB B</t>
  </si>
  <si>
    <t>lock, agc, etc / xpndr a&amp;b from scomm a&amp;b</t>
  </si>
  <si>
    <t>GPS A - GEONS Real Time State</t>
  </si>
  <si>
    <t>GPS A - GEONS Estimated State</t>
  </si>
  <si>
    <t>GPS B - GEONS Estimated State</t>
  </si>
  <si>
    <t>GPS B - GEONS Real Time State</t>
  </si>
  <si>
    <t>Tlm Mode</t>
  </si>
  <si>
    <t xml:space="preserve">Nominal Operations (TDRSS MA) HGA.  Dual Data Source. </t>
  </si>
  <si>
    <t xml:space="preserve">Nominal Operations (TDRSS SA) HGA.  Dual Data Source. </t>
  </si>
  <si>
    <t xml:space="preserve">Ground Network Contingency (GN) Omni. Bit Interleaved. </t>
  </si>
  <si>
    <t>Launch &amp; Early Orbit (TDRSS SA Real Time) - Omni.  Bit Interlleaved</t>
  </si>
  <si>
    <t xml:space="preserve"> Non Maneuvers (TDRSS SA) - Omni.  Bit Interleaved</t>
  </si>
  <si>
    <t>Contingency (TDRSS MA) - Omni.  Identical Data Mode</t>
  </si>
  <si>
    <t>Maximum Downlink Rate</t>
  </si>
  <si>
    <t>Effective Maximum Downlink Rate</t>
  </si>
  <si>
    <t>Playback Telemetry</t>
  </si>
  <si>
    <t>Real Time Telemetry</t>
  </si>
  <si>
    <t>Real/Time Telemetry Rate</t>
  </si>
  <si>
    <t>Effective Total Downlink Rate</t>
  </si>
  <si>
    <t>GMI Sci Playback</t>
  </si>
  <si>
    <t>Ancillary Data Playback</t>
  </si>
  <si>
    <t>KuPR Sci Playback</t>
  </si>
  <si>
    <t>KaPR Sci Playback</t>
  </si>
  <si>
    <t>KuPR/KaPR/GMI HK Playback</t>
  </si>
  <si>
    <t>Spare Playback</t>
  </si>
  <si>
    <t>Async RT Tlm (event msgs, mem/tbl dumps)</t>
  </si>
  <si>
    <t>PSE (A &amp; B)</t>
  </si>
  <si>
    <t>DFU (A &amp; B)</t>
  </si>
  <si>
    <t>COMM System (SCOMM and Transponder)</t>
  </si>
  <si>
    <t>C&amp;DH FSW</t>
  </si>
  <si>
    <t>MAC card (A or B)</t>
  </si>
  <si>
    <t>C&amp;DH Subtotal</t>
  </si>
  <si>
    <t>.</t>
  </si>
  <si>
    <t>ATB primary</t>
  </si>
  <si>
    <t>ATB redundant</t>
  </si>
  <si>
    <t xml:space="preserve">GPS (A or B) </t>
  </si>
  <si>
    <t>Star Tracker (A or B)</t>
  </si>
  <si>
    <t>DIRWAs (1-5)</t>
  </si>
  <si>
    <t>SADE (A or B)</t>
  </si>
  <si>
    <t>HGA (A or B)</t>
  </si>
  <si>
    <t xml:space="preserve">Prop card (A and B) </t>
  </si>
  <si>
    <t>SSIRU (A or B)</t>
  </si>
  <si>
    <t>GN&amp;C FSW</t>
  </si>
  <si>
    <t>Downlink/Diag FSW</t>
  </si>
  <si>
    <t>IRU I/F Card (A or B)</t>
  </si>
  <si>
    <t>GN&amp;C Subtotal</t>
  </si>
  <si>
    <t>AGS</t>
  </si>
  <si>
    <t xml:space="preserve">S/C Total </t>
  </si>
  <si>
    <t>File Manager (FM) Free Space Tlm</t>
  </si>
  <si>
    <t>Health and Safety (HS) TEP HK</t>
  </si>
  <si>
    <t>Spacecrzt HK Playback</t>
  </si>
  <si>
    <t>MTB A Enable Control Cmd</t>
  </si>
  <si>
    <t>MTB B Enable Control Cmd</t>
  </si>
  <si>
    <t>TO_4kSlew</t>
  </si>
  <si>
    <t xml:space="preserve"> GN&amp;C DV (TDRSS SA) - Omni.  Bit Interleaved</t>
  </si>
  <si>
    <t xml:space="preserve"> GN&amp;C Slew (TDRSS SA) - Omni.  Bit Interleaved</t>
  </si>
  <si>
    <t>S/C + Inst + Async Total</t>
  </si>
  <si>
    <t>GN&amp;C / Ancillary 10Hz Combined</t>
  </si>
  <si>
    <t>cfe_shell_tlm.rdl</t>
  </si>
  <si>
    <t>gc_tlm_hr_hk_019d.rdl</t>
  </si>
  <si>
    <t>gc_tlm_ms_hk_01a4.rdl</t>
  </si>
  <si>
    <t>gc_tlm_strb_quat_01fe.rdl</t>
  </si>
  <si>
    <t>gc_tlm_stra_quat_01ee.rdl</t>
  </si>
  <si>
    <t>gc_tlm_stra_hk_021E.rdl</t>
  </si>
  <si>
    <t>gc_tlm_stra_diag_021F.rdl</t>
  </si>
  <si>
    <t>gc_tlm_stra_star_0220.rdl</t>
  </si>
  <si>
    <t>gc_tlm_strb_hk_0221.rdl</t>
  </si>
  <si>
    <t>gc_tlm_strb_diag_0222.rdl</t>
  </si>
  <si>
    <t>gc_tlm_strb_star_0223.rdl</t>
  </si>
  <si>
    <t>gc_tlm_irua_gyroa_output_0230.rdl</t>
  </si>
  <si>
    <t>gc_tlm_irua_gyrob_output_0231.rdl</t>
  </si>
  <si>
    <t>gc_tlm_irua_gyroc_output_0232.rdl</t>
  </si>
  <si>
    <t>gc_tlm_irua_gyrod_output_0233.rdl</t>
  </si>
  <si>
    <t>gc_tlm_irub_gyroa_output_0235.rdl</t>
  </si>
  <si>
    <t>gc_tlm_irub_gyrob_output_0236.rdl</t>
  </si>
  <si>
    <t>gc_tlm_irub_gyroc_output_0237.rdl</t>
  </si>
  <si>
    <t>gc_tlm_irub_gyrod_output_0238.rdl</t>
  </si>
  <si>
    <t>gc_irub_absolute_0234.rdl</t>
  </si>
  <si>
    <t>gc_tlm_gpsa_board_health_0242.rdl</t>
  </si>
  <si>
    <t>gc_tlm_gpsa_task_health_0243.rdl</t>
  </si>
  <si>
    <t>gc_tlm_gpsa_time_of_tone_0245.rdl</t>
  </si>
  <si>
    <t>gc_tlm_gpsa_pulse_per_sec_0246.rdl</t>
  </si>
  <si>
    <t>gc_tlm_gpsa_clock_0247.rdl</t>
  </si>
  <si>
    <t>gc_tlm_gpsa_channel_0248.rdl</t>
  </si>
  <si>
    <t>gc_tlm_gpsa_sv_position_0249.rdl</t>
  </si>
  <si>
    <t>gc_tlm_gpsa_geons_residual_0250.rdl</t>
  </si>
  <si>
    <t>gc_tlm_gpsa_command_ack_0252.rdl</t>
  </si>
  <si>
    <t>gc_tlm_gpsa_ephemeris_0253.rdl</t>
  </si>
  <si>
    <t>gc_tlm_gpsa_almanac_0254.rdl</t>
  </si>
  <si>
    <t>gc_tlm_gpsa_ephemeris_status_0255.rdl</t>
  </si>
  <si>
    <t>gc_tlm_gpsa_sv_select_status_0256.rdl</t>
  </si>
  <si>
    <t>gc_tlm_gpsa_memory_0259.rdl</t>
  </si>
  <si>
    <t>gc_tlm_gpsa_detail_0260.rdl</t>
  </si>
  <si>
    <t>gc_tlm_gpsa_geons_comparison_0261.rdl</t>
  </si>
  <si>
    <t>gc_tlm_gpsa_geons_maneuver_0262.rdl</t>
  </si>
  <si>
    <t>gc_tlm_gpsa_geons_oper_param_0263.rdl</t>
  </si>
  <si>
    <t>gc_tlm_gpsa_geons_sc_constants_0264.rdl</t>
  </si>
  <si>
    <t>gc_tlm_gpsa_geons_coordinate_xformation_0265.rdl</t>
  </si>
  <si>
    <t>gc_tlm_gpsa_geons_meas_xmtr_0266.rdl</t>
  </si>
  <si>
    <t>gc_tlm_gpsa_geons_process_noise_0267.rdl</t>
  </si>
  <si>
    <t>gc_tlm_gpsa_geons_meas_processing_0268.rdl</t>
  </si>
  <si>
    <t>gc_tlm_gpsa_raw_geons_269.rdl</t>
  </si>
  <si>
    <t>gc_tlm_gpsa_fpga_register_0258.rdl</t>
  </si>
  <si>
    <t>gc_tlm_gpsa_geons_estimated_state_0251.rdl</t>
  </si>
  <si>
    <t>gc_cmd_hr_01ae.rdl</t>
  </si>
  <si>
    <t>gc_cmd_strb_01f5.rdl</t>
  </si>
  <si>
    <t>scomm a&amp;b + mac a active analogs</t>
  </si>
  <si>
    <t>scomm a&amp;b + mac b active analogs</t>
  </si>
  <si>
    <t>F5_TYPE</t>
  </si>
  <si>
    <t>F5_N</t>
  </si>
  <si>
    <t>F5_X</t>
  </si>
  <si>
    <t>F5_O</t>
  </si>
  <si>
    <t>FSW / R. Ferrer</t>
  </si>
  <si>
    <t>PS Heater Control Cmd</t>
  </si>
  <si>
    <t>PS Battery Calculation Cmd</t>
  </si>
  <si>
    <t>Battery Voltage Table</t>
  </si>
  <si>
    <t>Temperature Elements Used Table</t>
  </si>
  <si>
    <t>Temperature Limits Table</t>
  </si>
  <si>
    <t>Default Heater Setpoints Table</t>
  </si>
  <si>
    <t>Cal Curves Table</t>
  </si>
  <si>
    <t>gc_cmd_gpsa_0208.rdl</t>
  </si>
  <si>
    <t>gc_cmd_gpsb_0209.rdl</t>
  </si>
  <si>
    <t>gc_cmd_rwa_ctrl_01f2.rdl</t>
  </si>
  <si>
    <t>gc_cmd_rwa_sw_01f1.rdl</t>
  </si>
  <si>
    <t>gc_tlm_fm_freespace_008e.rdl</t>
  </si>
  <si>
    <t>gc_tlm_cl_diag_tg_01b5.rdl</t>
  </si>
  <si>
    <t>gc_tlm_gpsa_measurement_024a.rdl</t>
  </si>
  <si>
    <t>gc_tlm_gpsa_pseudorange_024b.rdl</t>
  </si>
  <si>
    <t>gc_tlm_gpsa_sv_prediction_024c.rdl</t>
  </si>
  <si>
    <t>gc_tlm_gpsa_geons_state_024e.rdl</t>
  </si>
  <si>
    <t>gc_tlm_gpsa_geons_covariance_024f.rdl</t>
  </si>
  <si>
    <t>gc_tlm_gpsa_memory_checksum_025a.rdl</t>
  </si>
  <si>
    <t>gc_tlm_gpsa_geons_covariance_dmatrix_025b.rdl</t>
  </si>
  <si>
    <t>gc_tlm_gpsa_geons_covariance_umatrix_025c.rdl</t>
  </si>
  <si>
    <t>gc_tlm_gpsa_geons_acceleration_025d.rdl</t>
  </si>
  <si>
    <t>gc_tlm_gpsa_acquisition_msg_025e.rdl</t>
  </si>
  <si>
    <t>gc_tlm_gpsa_ppbl_025f.rdl</t>
  </si>
  <si>
    <t>gc_tlm_gpsa_config_data_026a.rdl</t>
  </si>
  <si>
    <t>gc_tlm_gpsa_event_026b.rdl</t>
  </si>
  <si>
    <t>gc_tlm_gpsb_board_health_02c2.rdl</t>
  </si>
  <si>
    <t>gc_tlm_gpsb_task_health_02c3.rdl</t>
  </si>
  <si>
    <t>gc_tlm_gpsb_raw_ptsol_02c4.rdl</t>
  </si>
  <si>
    <t>gc_tlm_gpsb_time_of_tone_02c5.rdl</t>
  </si>
  <si>
    <t>gc_tlm_gpsb_pulse_per_sec_02c6.rdl</t>
  </si>
  <si>
    <t>gc_tlm_gpsb_clock_02c7.rdl</t>
  </si>
  <si>
    <t>gc_tlm_gpsb_channel_02c8.rdl</t>
  </si>
  <si>
    <t>gc_tlm_gpsb_sv_position_02c9.rdl</t>
  </si>
  <si>
    <t>gc_tlm_gpsb_geons_residual_02d0.rdl</t>
  </si>
  <si>
    <t>gc_tlm_gpsb_geons_estimated_state_02d1.rdl</t>
  </si>
  <si>
    <t>gc_tlm_gpsb_command_ack_02d2.rdl</t>
  </si>
  <si>
    <t>gc_tlm_gpsb_ephemeris_02d3.rdl</t>
  </si>
  <si>
    <t>gc_tlm_gpsb_almanac_02d4.rdl</t>
  </si>
  <si>
    <t>gc_tlm_gpsb_ephemeris_status_02d5.rdl</t>
  </si>
  <si>
    <t>gc_tlm_gpsb_sv_select_status_02d6.rdl</t>
  </si>
  <si>
    <t>gc_tlm_gpsb_fpga_register_02d8.rdl</t>
  </si>
  <si>
    <t>gc_tlm_gpsb_memory_02d9.rdl</t>
  </si>
  <si>
    <t>gc_tlm_gpsb_detail_02e0.rdl</t>
  </si>
  <si>
    <t>gc_tlm_gpsb_geons_comparison_02e1.rdl</t>
  </si>
  <si>
    <t>gc_tlm_gpsb_geons_maneuver_02e2.rdl</t>
  </si>
  <si>
    <t>gc_tlm_gpsb_geons_oper_param_02e3.rdl</t>
  </si>
  <si>
    <t>gc_tlm_gpsb_geons_sc_constants_02e4.rdl</t>
  </si>
  <si>
    <t>gc_tlm_gpsb_geons_coordinate_xformation_02e5.rdl</t>
  </si>
  <si>
    <t>gc_tlm_gpsb_geons_meas_xmtr_02e6.rdl</t>
  </si>
  <si>
    <t>gc_tlm_gpsb_geons_process_noise_02e7.rdl</t>
  </si>
  <si>
    <t>gc_tlm_gpsb_geons_meas_processing_02e8.rdl</t>
  </si>
  <si>
    <t>gc_tlm_gpsb_raw_geons_2e9.rdl</t>
  </si>
  <si>
    <t>gc_tlm_gpsb_measurement_02ca.rdl</t>
  </si>
  <si>
    <t>gc_tlm_gpsb_pseudorange_02cb.rdl</t>
  </si>
  <si>
    <t>gc_tlm_gpsb_sv_prediction_02cc.rdl</t>
  </si>
  <si>
    <t>gc_tlm_gpsb_geons_state_02ce.rdl</t>
  </si>
  <si>
    <t>gc_tlm_gpsb_geons_covariance_02cf.rdl</t>
  </si>
  <si>
    <t>gc_tlm_gpsb_memory_checksum_02da.rdl</t>
  </si>
  <si>
    <t>gc_tlm_gpsb_geons_covariance_dmatrix_02db.rdl</t>
  </si>
  <si>
    <t>gc_tlm_gpsb_geons_covariance_umatrix_02dc.rdl</t>
  </si>
  <si>
    <t>gc_tlm_gpsb_geons_acceleration_02dd.rdl</t>
  </si>
  <si>
    <t>gc_tlm_gpsb_acquisition_msg_02de.rdl</t>
  </si>
  <si>
    <t>gc_tlm_gpsb_ppbl_02df.rdl</t>
  </si>
  <si>
    <t>gc_tlm_gpsb_config_data_02ea.rdl</t>
  </si>
  <si>
    <t>gc_tlm_gpsb_event_02eb.rdl</t>
  </si>
  <si>
    <t>8/1/2011</t>
  </si>
  <si>
    <t>tlm_CPU_Utilization_00ae.rdl</t>
  </si>
  <si>
    <t>gc_tlm_hk_combined_pkt7_00fa.rdl</t>
  </si>
  <si>
    <t>gc_tlm_hk_combined_pkt8_00fb.rdl</t>
  </si>
  <si>
    <t>gc_tlm_hk_combined_pkt9_00fc.rdl</t>
  </si>
  <si>
    <t>gc_tlm_hk_combined_pkt10_00fd.rdl</t>
  </si>
  <si>
    <t>gc_tlm_hk_combined_pkt11_00fe.rdl</t>
  </si>
  <si>
    <t>gc_tlm_hk_combined_pkt12_00ff.rdl</t>
  </si>
  <si>
    <t>DPR Ancillary 4 Second Packet</t>
  </si>
  <si>
    <t>HR Apid Table</t>
  </si>
  <si>
    <t>SCHR</t>
  </si>
  <si>
    <t>10/25/2011</t>
  </si>
  <si>
    <t>2</t>
  </si>
  <si>
    <t>Updated packet lengths, added S-Comm to SBC Backup Data Frame to Filter, corrected sync/async status</t>
  </si>
  <si>
    <t>2 messages will be sent every 30 second period</t>
  </si>
  <si>
    <t>TO_2kSafehold</t>
  </si>
  <si>
    <t>F6_TYPE</t>
  </si>
  <si>
    <t>F6_N</t>
  </si>
  <si>
    <t>F6_X</t>
  </si>
  <si>
    <t>F6_O</t>
  </si>
  <si>
    <t>3</t>
  </si>
  <si>
    <t>Zeroed out B-side telemetry</t>
  </si>
  <si>
    <t>4</t>
  </si>
  <si>
    <t>5/31/2012</t>
  </si>
  <si>
    <t>Updated</t>
  </si>
  <si>
    <t>4/20/2012</t>
  </si>
  <si>
    <t>7/19/2012</t>
  </si>
  <si>
    <t>5</t>
  </si>
  <si>
    <t>Updated B-side telemetry</t>
  </si>
  <si>
    <t>TO_32kDV</t>
  </si>
  <si>
    <t>9/13/2012</t>
  </si>
  <si>
    <t>Corrected GPS sync/async, added filter tables as CPT configurations (GPM-I&amp;T-PLAN-0080)</t>
  </si>
  <si>
    <t>Error Pkt</t>
  </si>
  <si>
    <t>NA</t>
  </si>
  <si>
    <t>Err Pkt</t>
  </si>
  <si>
    <t>No Err Pkt</t>
  </si>
  <si>
    <t>Margin for Async Events (Bit/Sec)</t>
  </si>
  <si>
    <t>Put Inst in 4K modes</t>
  </si>
  <si>
    <t>Add Inst Data in 4K modes</t>
  </si>
  <si>
    <t>Consistent Gyro data A and B side</t>
  </si>
  <si>
    <t>Add Prop card  to 4K LEO</t>
  </si>
  <si>
    <t>Put GPS into LEO</t>
  </si>
  <si>
    <t>Max Effective Filter Table Rate for Packets (Bits/Sec)</t>
  </si>
  <si>
    <t>Max Filtered Interval or Production Rate if none (sec) for stale  state</t>
  </si>
  <si>
    <t>make 1 sec</t>
  </si>
  <si>
    <t>Put Mac and B in, only one on</t>
  </si>
  <si>
    <t>Put PBBL in downlink</t>
  </si>
  <si>
    <t>Why is this a 1Hz packet</t>
  </si>
  <si>
    <t>Sub System</t>
  </si>
  <si>
    <t>ACS</t>
  </si>
  <si>
    <t>PWR</t>
  </si>
  <si>
    <t>Prop</t>
  </si>
  <si>
    <t>RF</t>
  </si>
  <si>
    <t>GMI</t>
  </si>
  <si>
    <t>FSW</t>
  </si>
  <si>
    <t>MCE</t>
  </si>
  <si>
    <t>Deploy</t>
  </si>
  <si>
    <t>CDH</t>
  </si>
  <si>
    <t>No</t>
  </si>
  <si>
    <t>A</t>
  </si>
  <si>
    <t>AB</t>
  </si>
  <si>
    <t>B</t>
  </si>
  <si>
    <t>Redundant Packet
No=only 1
AB=1 of Both
A=Pwr selct
B=Pwr selct</t>
  </si>
  <si>
    <t>GPS</t>
  </si>
  <si>
    <t>Inst</t>
  </si>
  <si>
    <t>ATB</t>
  </si>
  <si>
    <t>GPSB Match A</t>
  </si>
  <si>
    <t>checked</t>
  </si>
  <si>
    <t>B Match A</t>
  </si>
  <si>
    <t>Checked</t>
  </si>
  <si>
    <t>B to Match A</t>
  </si>
  <si>
    <t>Redundant Packet
No=only 1
AB=Both
A=Pwr selct
B=Pwr selct</t>
  </si>
  <si>
    <t>2 sec Currents?</t>
  </si>
  <si>
    <t>1 Sec Currents?</t>
  </si>
  <si>
    <t>Data Storage</t>
  </si>
  <si>
    <t>Telemetry Output</t>
  </si>
  <si>
    <t>Put in all tables</t>
  </si>
  <si>
    <t>comments change sheet</t>
  </si>
  <si>
    <t>TO_4kLEO_CFDP</t>
  </si>
  <si>
    <t>IRU</t>
  </si>
  <si>
    <t>ST</t>
  </si>
  <si>
    <t>RW</t>
  </si>
  <si>
    <t>Why record only</t>
  </si>
  <si>
    <t>Only record?</t>
  </si>
  <si>
    <t>GPS "B" Side</t>
  </si>
  <si>
    <t>ST "B"</t>
  </si>
  <si>
    <t>Updated Filter tables based on Basline CPT and FSW change removing error packets</t>
  </si>
  <si>
    <t>11/5/2013</t>
  </si>
  <si>
    <t>Sub-System</t>
  </si>
  <si>
    <t>Prop "B"</t>
  </si>
  <si>
    <t>MCE "B"</t>
  </si>
  <si>
    <t>GPS PPBL</t>
  </si>
  <si>
    <t xml:space="preserve"> En/Ds "B" packets</t>
  </si>
  <si>
    <t>Switch to</t>
  </si>
  <si>
    <t>A SCOM high rate both transponders</t>
  </si>
  <si>
    <t>B SCOM Low rate both transponders</t>
  </si>
  <si>
    <t>Up Rate Match DV</t>
  </si>
  <si>
    <t>Add A to 4K</t>
  </si>
  <si>
    <t xml:space="preserve"> (Yellow = Future Work, probably add data)</t>
  </si>
  <si>
    <t>F7_TYPE</t>
  </si>
  <si>
    <t>F7_N</t>
  </si>
  <si>
    <t>F7_X</t>
  </si>
  <si>
    <t>F7_O</t>
  </si>
  <si>
    <t>F8_TYPE</t>
  </si>
  <si>
    <t>F8_N</t>
  </si>
  <si>
    <t>F8_X</t>
  </si>
  <si>
    <t>F8_O</t>
  </si>
  <si>
    <t>DS_LEO</t>
  </si>
  <si>
    <t>No=only 1 AB=Both A=PwrSelB=PwrSel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</si>
</sst>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8"/>
      <name val="Arial"/>
      <family val="2"/>
    </font>
    <font>
      <b/>
      <sz val="7"/>
      <color indexed="9"/>
      <name val="Arial"/>
      <family val="2"/>
    </font>
    <font>
      <b/>
      <sz val="8"/>
      <name val="Arial"/>
      <family val="2"/>
    </font>
    <font>
      <b/>
      <sz val="10"/>
      <color indexed="9"/>
      <name val="Arial"/>
      <family val="2"/>
    </font>
    <font>
      <b/>
      <sz val="10"/>
      <name val="Arial"/>
      <family val="2"/>
    </font>
    <font>
      <sz val="8"/>
      <name val="Arial"/>
      <family val="2"/>
    </font>
    <font>
      <sz val="10"/>
      <name val="Arial"/>
      <family val="2"/>
    </font>
    <font>
      <sz val="10"/>
      <name val="Arial"/>
      <family val="2"/>
    </font>
    <font>
      <sz val="11"/>
      <color theme="1"/>
      <name val="Calibri"/>
      <family val="2"/>
      <scheme val="minor"/>
    </font>
    <font>
      <sz val="11"/>
      <name val="Calibri"/>
      <family val="2"/>
      <scheme val="minor"/>
    </font>
    <font>
      <sz val="10"/>
      <name val="Calibri"/>
      <family val="2"/>
      <scheme val="minor"/>
    </font>
    <font>
      <sz val="9"/>
      <name val="Arial Narrow"/>
      <family val="2"/>
    </font>
    <font>
      <sz val="10"/>
      <name val="Arial Narrow"/>
      <family val="2"/>
    </font>
    <font>
      <sz val="9"/>
      <color rgb="FFFF0000"/>
      <name val="Arial Narrow"/>
      <family val="2"/>
    </font>
    <font>
      <sz val="10"/>
      <color rgb="FFFF0000"/>
      <name val="Arial Narrow"/>
      <family val="2"/>
    </font>
    <font>
      <sz val="10"/>
      <color theme="1"/>
      <name val="Arial Narrow"/>
      <family val="2"/>
    </font>
    <font>
      <sz val="9"/>
      <color rgb="FFFF0000"/>
      <name val="Arial"/>
      <family val="2"/>
    </font>
    <font>
      <sz val="9"/>
      <color theme="1"/>
      <name val="Arial"/>
      <family val="2"/>
    </font>
    <font>
      <u/>
      <sz val="10"/>
      <color theme="10"/>
      <name val="Arial"/>
      <family val="2"/>
    </font>
    <font>
      <u/>
      <sz val="10"/>
      <color theme="11"/>
      <name val="Arial"/>
      <family val="2"/>
    </font>
  </fonts>
  <fills count="19">
    <fill>
      <patternFill patternType="none"/>
    </fill>
    <fill>
      <patternFill patternType="gray125"/>
    </fill>
    <fill>
      <patternFill patternType="solid">
        <fgColor indexed="12"/>
        <bgColor indexed="64"/>
      </patternFill>
    </fill>
    <fill>
      <patternFill patternType="solid">
        <fgColor indexed="41"/>
        <bgColor indexed="64"/>
      </patternFill>
    </fill>
    <fill>
      <patternFill patternType="solid">
        <fgColor indexed="43"/>
        <bgColor indexed="64"/>
      </patternFill>
    </fill>
    <fill>
      <patternFill patternType="solid">
        <fgColor indexed="47"/>
        <bgColor indexed="64"/>
      </patternFill>
    </fill>
    <fill>
      <patternFill patternType="solid">
        <fgColor indexed="42"/>
        <bgColor indexed="64"/>
      </patternFill>
    </fill>
    <fill>
      <patternFill patternType="solid">
        <fgColor indexed="44"/>
        <bgColor indexed="64"/>
      </patternFill>
    </fill>
    <fill>
      <patternFill patternType="solid">
        <fgColor indexed="48"/>
        <bgColor indexed="64"/>
      </patternFill>
    </fill>
    <fill>
      <patternFill patternType="solid">
        <fgColor theme="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FFFF99"/>
        <bgColor indexed="64"/>
      </patternFill>
    </fill>
    <fill>
      <patternFill patternType="solid">
        <fgColor rgb="FFFFFFCC"/>
        <bgColor indexed="64"/>
      </patternFill>
    </fill>
    <fill>
      <patternFill patternType="solid">
        <fgColor rgb="FFCCFFCC"/>
        <bgColor rgb="FF000000"/>
      </patternFill>
    </fill>
    <fill>
      <patternFill patternType="solid">
        <fgColor rgb="FFFFFF8E"/>
        <bgColor indexed="64"/>
      </patternFill>
    </fill>
    <fill>
      <patternFill patternType="solid">
        <fgColor theme="4" tint="0.79998168889431442"/>
        <bgColor indexed="64"/>
      </patternFill>
    </fill>
    <fill>
      <patternFill patternType="solid">
        <fgColor theme="3" tint="0.79998168889431442"/>
        <bgColor indexed="64"/>
      </patternFill>
    </fill>
  </fills>
  <borders count="122">
    <border>
      <left/>
      <right/>
      <top/>
      <bottom/>
      <diagonal/>
    </border>
    <border>
      <left style="thin">
        <color indexed="9"/>
      </left>
      <right style="thin">
        <color indexed="9"/>
      </right>
      <top style="thin">
        <color indexed="9"/>
      </top>
      <bottom/>
      <diagonal/>
    </border>
    <border>
      <left style="thin">
        <color auto="1"/>
      </left>
      <right style="thin">
        <color auto="1"/>
      </right>
      <top style="thin">
        <color auto="1"/>
      </top>
      <bottom style="thin">
        <color auto="1"/>
      </bottom>
      <diagonal/>
    </border>
    <border>
      <left/>
      <right/>
      <top style="thick">
        <color auto="1"/>
      </top>
      <bottom style="thin">
        <color auto="1"/>
      </bottom>
      <diagonal/>
    </border>
    <border>
      <left style="thick">
        <color auto="1"/>
      </left>
      <right/>
      <top style="thick">
        <color auto="1"/>
      </top>
      <bottom style="thin">
        <color auto="1"/>
      </bottom>
      <diagonal/>
    </border>
    <border>
      <left/>
      <right style="thick">
        <color auto="1"/>
      </right>
      <top style="thick">
        <color auto="1"/>
      </top>
      <bottom style="thin">
        <color auto="1"/>
      </bottom>
      <diagonal/>
    </border>
    <border>
      <left/>
      <right/>
      <top style="thin">
        <color auto="1"/>
      </top>
      <bottom style="thin">
        <color auto="1"/>
      </bottom>
      <diagonal/>
    </border>
    <border>
      <left style="thick">
        <color auto="1"/>
      </left>
      <right/>
      <top style="thin">
        <color auto="1"/>
      </top>
      <bottom style="thin">
        <color auto="1"/>
      </bottom>
      <diagonal/>
    </border>
    <border>
      <left/>
      <right style="thick">
        <color auto="1"/>
      </right>
      <top style="thin">
        <color auto="1"/>
      </top>
      <bottom style="thin">
        <color auto="1"/>
      </bottom>
      <diagonal/>
    </border>
    <border>
      <left/>
      <right style="thick">
        <color auto="1"/>
      </right>
      <top style="thin">
        <color auto="1"/>
      </top>
      <bottom style="thick">
        <color auto="1"/>
      </bottom>
      <diagonal/>
    </border>
    <border>
      <left style="thick">
        <color auto="1"/>
      </left>
      <right/>
      <top style="thin">
        <color auto="1"/>
      </top>
      <bottom style="thick">
        <color auto="1"/>
      </bottom>
      <diagonal/>
    </border>
    <border>
      <left/>
      <right/>
      <top style="thin">
        <color auto="1"/>
      </top>
      <bottom style="thick">
        <color auto="1"/>
      </bottom>
      <diagonal/>
    </border>
    <border>
      <left style="thick">
        <color auto="1"/>
      </left>
      <right style="thin">
        <color auto="1"/>
      </right>
      <top style="thick">
        <color auto="1"/>
      </top>
      <bottom style="thin">
        <color auto="1"/>
      </bottom>
      <diagonal/>
    </border>
    <border>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right style="thick">
        <color auto="1"/>
      </right>
      <top/>
      <bottom/>
      <diagonal/>
    </border>
    <border>
      <left/>
      <right/>
      <top/>
      <bottom style="thick">
        <color auto="1"/>
      </bottom>
      <diagonal/>
    </border>
    <border>
      <left/>
      <right style="thick">
        <color auto="1"/>
      </right>
      <top/>
      <bottom style="thick">
        <color auto="1"/>
      </bottom>
      <diagonal/>
    </border>
    <border>
      <left/>
      <right style="thick">
        <color auto="1"/>
      </right>
      <top style="thick">
        <color auto="1"/>
      </top>
      <bottom style="thick">
        <color auto="1"/>
      </bottom>
      <diagonal/>
    </border>
    <border>
      <left style="thick">
        <color auto="1"/>
      </left>
      <right/>
      <top/>
      <bottom/>
      <diagonal/>
    </border>
    <border>
      <left style="thin">
        <color auto="1"/>
      </left>
      <right/>
      <top/>
      <bottom/>
      <diagonal/>
    </border>
    <border>
      <left style="thick">
        <color auto="1"/>
      </left>
      <right style="thick">
        <color auto="1"/>
      </right>
      <top style="thick">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style="thick">
        <color auto="1"/>
      </right>
      <top/>
      <bottom/>
      <diagonal/>
    </border>
    <border>
      <left style="thick">
        <color auto="1"/>
      </left>
      <right style="thin">
        <color auto="1"/>
      </right>
      <top/>
      <bottom/>
      <diagonal/>
    </border>
    <border>
      <left style="thin">
        <color auto="1"/>
      </left>
      <right style="thin">
        <color auto="1"/>
      </right>
      <top style="thick">
        <color auto="1"/>
      </top>
      <bottom/>
      <diagonal/>
    </border>
    <border>
      <left style="thick">
        <color auto="1"/>
      </left>
      <right/>
      <top style="thick">
        <color auto="1"/>
      </top>
      <bottom/>
      <diagonal/>
    </border>
    <border>
      <left/>
      <right style="thick">
        <color auto="1"/>
      </right>
      <top style="thick">
        <color auto="1"/>
      </top>
      <bottom/>
      <diagonal/>
    </border>
    <border>
      <left style="thick">
        <color auto="1"/>
      </left>
      <right style="thin">
        <color auto="1"/>
      </right>
      <top style="thick">
        <color auto="1"/>
      </top>
      <bottom/>
      <diagonal/>
    </border>
    <border>
      <left/>
      <right/>
      <top style="thick">
        <color auto="1"/>
      </top>
      <bottom/>
      <diagonal/>
    </border>
    <border>
      <left style="thin">
        <color auto="1"/>
      </left>
      <right/>
      <top style="thick">
        <color auto="1"/>
      </top>
      <bottom/>
      <diagonal/>
    </border>
    <border>
      <left style="thin">
        <color auto="1"/>
      </left>
      <right style="thick">
        <color auto="1"/>
      </right>
      <top style="thick">
        <color auto="1"/>
      </top>
      <bottom/>
      <diagonal/>
    </border>
    <border>
      <left style="thin">
        <color auto="1"/>
      </left>
      <right style="thin">
        <color auto="1"/>
      </right>
      <top style="thin">
        <color auto="1"/>
      </top>
      <bottom/>
      <diagonal/>
    </border>
    <border>
      <left/>
      <right style="thick">
        <color auto="1"/>
      </right>
      <top style="thin">
        <color auto="1"/>
      </top>
      <bottom/>
      <diagonal/>
    </border>
    <border>
      <left style="thick">
        <color auto="1"/>
      </left>
      <right style="thin">
        <color auto="1"/>
      </right>
      <top style="thin">
        <color auto="1"/>
      </top>
      <bottom/>
      <diagonal/>
    </border>
    <border>
      <left/>
      <right/>
      <top style="thin">
        <color auto="1"/>
      </top>
      <bottom/>
      <diagonal/>
    </border>
    <border>
      <left style="thin">
        <color auto="1"/>
      </left>
      <right style="thick">
        <color auto="1"/>
      </right>
      <top style="thin">
        <color auto="1"/>
      </top>
      <bottom/>
      <diagonal/>
    </border>
    <border>
      <left style="thick">
        <color auto="1"/>
      </left>
      <right/>
      <top/>
      <bottom style="thick">
        <color auto="1"/>
      </bottom>
      <diagonal/>
    </border>
    <border>
      <left style="thick">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diagonal/>
    </border>
    <border>
      <left style="thin">
        <color auto="1"/>
      </left>
      <right style="thick">
        <color auto="1"/>
      </right>
      <top style="medium">
        <color auto="1"/>
      </top>
      <bottom style="thin">
        <color auto="1"/>
      </bottom>
      <diagonal/>
    </border>
    <border>
      <left style="thick">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ck">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ck">
        <color auto="1"/>
      </right>
      <top style="medium">
        <color auto="1"/>
      </top>
      <bottom/>
      <diagonal/>
    </border>
    <border>
      <left style="thick">
        <color auto="1"/>
      </left>
      <right style="thin">
        <color auto="1"/>
      </right>
      <top style="medium">
        <color auto="1"/>
      </top>
      <bottom/>
      <diagonal/>
    </border>
    <border>
      <left style="thick">
        <color auto="1"/>
      </left>
      <right style="thin">
        <color auto="1"/>
      </right>
      <top/>
      <bottom style="medium">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thin">
        <color auto="1"/>
      </bottom>
      <diagonal/>
    </border>
    <border>
      <left style="medium">
        <color auto="1"/>
      </left>
      <right style="thin">
        <color auto="1"/>
      </right>
      <top/>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style="medium">
        <color auto="1"/>
      </top>
      <bottom style="medium">
        <color auto="1"/>
      </bottom>
      <diagonal/>
    </border>
    <border>
      <left style="thin">
        <color auto="1"/>
      </left>
      <right/>
      <top style="thin">
        <color auto="1"/>
      </top>
      <bottom/>
      <diagonal/>
    </border>
    <border>
      <left style="thin">
        <color auto="1"/>
      </left>
      <right style="medium">
        <color auto="1"/>
      </right>
      <top/>
      <bottom/>
      <diagonal/>
    </border>
    <border>
      <left style="medium">
        <color auto="1"/>
      </left>
      <right/>
      <top style="medium">
        <color auto="1"/>
      </top>
      <bottom/>
      <diagonal/>
    </border>
    <border>
      <left style="medium">
        <color auto="1"/>
      </left>
      <right/>
      <top style="thin">
        <color auto="1"/>
      </top>
      <bottom style="thin">
        <color auto="1"/>
      </bottom>
      <diagonal/>
    </border>
    <border>
      <left style="thin">
        <color auto="1"/>
      </left>
      <right style="medium">
        <color auto="1"/>
      </right>
      <top style="medium">
        <color auto="1"/>
      </top>
      <bottom/>
      <diagonal/>
    </border>
    <border>
      <left style="thin">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medium">
        <color auto="1"/>
      </left>
      <right/>
      <top style="thin">
        <color auto="1"/>
      </top>
      <bottom/>
      <diagonal/>
    </border>
    <border>
      <left style="thin">
        <color auto="1"/>
      </left>
      <right style="medium">
        <color auto="1"/>
      </right>
      <top/>
      <bottom style="thin">
        <color auto="1"/>
      </bottom>
      <diagonal/>
    </border>
    <border>
      <left/>
      <right style="thin">
        <color auto="1"/>
      </right>
      <top/>
      <bottom style="thin">
        <color auto="1"/>
      </bottom>
      <diagonal/>
    </border>
    <border>
      <left style="medium">
        <color auto="1"/>
      </left>
      <right style="thin">
        <color auto="1"/>
      </right>
      <top style="thin">
        <color auto="1"/>
      </top>
      <bottom style="medium">
        <color auto="1"/>
      </bottom>
      <diagonal/>
    </border>
    <border>
      <left/>
      <right/>
      <top style="medium">
        <color auto="1"/>
      </top>
      <bottom style="thin">
        <color auto="1"/>
      </bottom>
      <diagonal/>
    </border>
    <border>
      <left style="thin">
        <color auto="1"/>
      </left>
      <right style="thin">
        <color auto="1"/>
      </right>
      <top style="medium">
        <color auto="1"/>
      </top>
      <bottom style="medium">
        <color auto="1"/>
      </bottom>
      <diagonal/>
    </border>
    <border>
      <left style="medium">
        <color auto="1"/>
      </left>
      <right/>
      <top/>
      <bottom/>
      <diagonal/>
    </border>
    <border>
      <left style="medium">
        <color auto="1"/>
      </left>
      <right/>
      <top/>
      <bottom style="thin">
        <color auto="1"/>
      </bottom>
      <diagonal/>
    </border>
    <border>
      <left style="medium">
        <color auto="1"/>
      </left>
      <right style="thin">
        <color auto="1"/>
      </right>
      <top style="medium">
        <color auto="1"/>
      </top>
      <bottom/>
      <diagonal/>
    </border>
    <border>
      <left/>
      <right style="medium">
        <color auto="1"/>
      </right>
      <top style="thin">
        <color auto="1"/>
      </top>
      <bottom style="thin">
        <color auto="1"/>
      </bottom>
      <diagonal/>
    </border>
    <border>
      <left/>
      <right style="medium">
        <color auto="1"/>
      </right>
      <top style="medium">
        <color auto="1"/>
      </top>
      <bottom/>
      <diagonal/>
    </border>
    <border>
      <left/>
      <right style="medium">
        <color auto="1"/>
      </right>
      <top style="thin">
        <color auto="1"/>
      </top>
      <bottom/>
      <diagonal/>
    </border>
    <border>
      <left/>
      <right style="medium">
        <color auto="1"/>
      </right>
      <top/>
      <bottom style="thin">
        <color auto="1"/>
      </bottom>
      <diagonal/>
    </border>
    <border>
      <left/>
      <right/>
      <top/>
      <bottom style="thin">
        <color auto="1"/>
      </bottom>
      <diagonal/>
    </border>
    <border>
      <left style="thin">
        <color auto="1"/>
      </left>
      <right/>
      <top style="medium">
        <color auto="1"/>
      </top>
      <bottom style="thin">
        <color auto="1"/>
      </bottom>
      <diagonal/>
    </border>
    <border>
      <left style="thin">
        <color auto="1"/>
      </left>
      <right/>
      <top style="medium">
        <color auto="1"/>
      </top>
      <bottom style="medium">
        <color auto="1"/>
      </bottom>
      <diagonal/>
    </border>
    <border>
      <left style="thick">
        <color auto="1"/>
      </left>
      <right/>
      <top style="medium">
        <color auto="1"/>
      </top>
      <bottom style="medium">
        <color auto="1"/>
      </bottom>
      <diagonal/>
    </border>
    <border>
      <left/>
      <right style="thick">
        <color auto="1"/>
      </right>
      <top style="medium">
        <color auto="1"/>
      </top>
      <bottom style="medium">
        <color auto="1"/>
      </bottom>
      <diagonal/>
    </border>
    <border>
      <left/>
      <right style="thick">
        <color auto="1"/>
      </right>
      <top style="medium">
        <color auto="1"/>
      </top>
      <bottom style="thin">
        <color auto="1"/>
      </bottom>
      <diagonal/>
    </border>
    <border>
      <left style="thick">
        <color auto="1"/>
      </left>
      <right/>
      <top style="thin">
        <color auto="1"/>
      </top>
      <bottom/>
      <diagonal/>
    </border>
    <border>
      <left/>
      <right style="thick">
        <color auto="1"/>
      </right>
      <top/>
      <bottom style="thin">
        <color auto="1"/>
      </bottom>
      <diagonal/>
    </border>
    <border>
      <left style="thin">
        <color auto="1"/>
      </left>
      <right style="thick">
        <color auto="1"/>
      </right>
      <top style="medium">
        <color auto="1"/>
      </top>
      <bottom style="medium">
        <color auto="1"/>
      </bottom>
      <diagonal/>
    </border>
    <border>
      <left/>
      <right style="thick">
        <color auto="1"/>
      </right>
      <top style="medium">
        <color auto="1"/>
      </top>
      <bottom/>
      <diagonal/>
    </border>
    <border>
      <left style="thick">
        <color auto="1"/>
      </left>
      <right style="thin">
        <color auto="1"/>
      </right>
      <top style="medium">
        <color auto="1"/>
      </top>
      <bottom style="thick">
        <color auto="1"/>
      </bottom>
      <diagonal/>
    </border>
    <border>
      <left style="thin">
        <color auto="1"/>
      </left>
      <right style="medium">
        <color auto="1"/>
      </right>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ck">
        <color auto="1"/>
      </left>
      <right style="thin">
        <color auto="1"/>
      </right>
      <top style="thick">
        <color auto="1"/>
      </top>
      <bottom style="thick">
        <color auto="1"/>
      </bottom>
      <diagonal/>
    </border>
    <border>
      <left style="thin">
        <color auto="1"/>
      </left>
      <right style="medium">
        <color auto="1"/>
      </right>
      <top style="thick">
        <color auto="1"/>
      </top>
      <bottom style="thick">
        <color auto="1"/>
      </bottom>
      <diagonal/>
    </border>
    <border>
      <left style="thin">
        <color auto="1"/>
      </left>
      <right style="thick">
        <color auto="1"/>
      </right>
      <top style="thick">
        <color auto="1"/>
      </top>
      <bottom style="thick">
        <color auto="1"/>
      </bottom>
      <diagonal/>
    </border>
    <border>
      <left style="medium">
        <color auto="1"/>
      </left>
      <right/>
      <top style="thin">
        <color auto="1"/>
      </top>
      <bottom style="medium">
        <color auto="1"/>
      </bottom>
      <diagonal/>
    </border>
    <border>
      <left style="medium">
        <color auto="1"/>
      </left>
      <right style="thin">
        <color auto="1"/>
      </right>
      <top style="medium">
        <color auto="1"/>
      </top>
      <bottom style="thick">
        <color auto="1"/>
      </bottom>
      <diagonal/>
    </border>
    <border>
      <left style="medium">
        <color auto="1"/>
      </left>
      <right style="thick">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style="medium">
        <color auto="1"/>
      </bottom>
      <diagonal/>
    </border>
    <border>
      <left style="thin">
        <color auto="1"/>
      </left>
      <right style="thick">
        <color auto="1"/>
      </right>
      <top/>
      <bottom style="medium">
        <color auto="1"/>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style="thin">
        <color auto="1"/>
      </left>
      <right style="thick">
        <color auto="1"/>
      </right>
      <top style="thin">
        <color auto="1"/>
      </top>
      <bottom style="thick">
        <color auto="1"/>
      </bottom>
      <diagonal/>
    </border>
  </borders>
  <cellStyleXfs count="320">
    <xf numFmtId="0" fontId="0" fillId="0" borderId="0"/>
    <xf numFmtId="0" fontId="15" fillId="0" borderId="0"/>
    <xf numFmtId="0" fontId="15" fillId="0" borderId="0"/>
    <xf numFmtId="0" fontId="14" fillId="0" borderId="0"/>
    <xf numFmtId="0" fontId="13" fillId="0" borderId="0"/>
    <xf numFmtId="0" fontId="14" fillId="0" borderId="0"/>
    <xf numFmtId="0" fontId="13" fillId="0" borderId="0"/>
    <xf numFmtId="0" fontId="14" fillId="0" borderId="0"/>
    <xf numFmtId="0" fontId="13" fillId="0" borderId="0"/>
    <xf numFmtId="0" fontId="14" fillId="0" borderId="0"/>
    <xf numFmtId="0" fontId="13" fillId="0" borderId="0"/>
    <xf numFmtId="0" fontId="14" fillId="0" borderId="0"/>
    <xf numFmtId="0" fontId="13" fillId="0" borderId="0"/>
    <xf numFmtId="0" fontId="14" fillId="0" borderId="0"/>
    <xf numFmtId="0" fontId="13" fillId="0" borderId="0"/>
    <xf numFmtId="0" fontId="15" fillId="0" borderId="0"/>
    <xf numFmtId="0" fontId="1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cellStyleXfs>
  <cellXfs count="446">
    <xf numFmtId="0" fontId="0" fillId="0" borderId="0" xfId="0"/>
    <xf numFmtId="0" fontId="7" fillId="0" borderId="0" xfId="0" applyFont="1" applyAlignment="1">
      <alignment vertical="center" wrapText="1"/>
    </xf>
    <xf numFmtId="0" fontId="8" fillId="2" borderId="1" xfId="0" applyFont="1" applyFill="1" applyBorder="1" applyAlignment="1">
      <alignment horizontal="center" vertical="center" wrapText="1"/>
    </xf>
    <xf numFmtId="3" fontId="8" fillId="2" borderId="1" xfId="0" applyNumberFormat="1" applyFont="1" applyFill="1" applyBorder="1" applyAlignment="1">
      <alignment horizontal="center" vertical="center" wrapText="1"/>
    </xf>
    <xf numFmtId="164" fontId="8" fillId="2" borderId="1" xfId="0" applyNumberFormat="1" applyFont="1" applyFill="1" applyBorder="1" applyAlignment="1">
      <alignment horizontal="center" vertical="center" wrapText="1"/>
    </xf>
    <xf numFmtId="0" fontId="9" fillId="0" borderId="0" xfId="0" applyFont="1" applyAlignment="1">
      <alignment horizontal="center" vertical="center" wrapText="1"/>
    </xf>
    <xf numFmtId="0" fontId="7" fillId="3" borderId="2" xfId="0" applyFont="1" applyFill="1" applyBorder="1" applyAlignment="1">
      <alignment horizontal="center" vertical="center" wrapText="1"/>
    </xf>
    <xf numFmtId="0" fontId="7" fillId="3" borderId="2" xfId="0" applyFont="1" applyFill="1" applyBorder="1" applyAlignment="1">
      <alignment horizontal="left" vertical="center" wrapText="1"/>
    </xf>
    <xf numFmtId="0" fontId="7" fillId="3" borderId="2" xfId="0" applyFont="1" applyFill="1" applyBorder="1" applyAlignment="1">
      <alignment vertical="center" wrapText="1"/>
    </xf>
    <xf numFmtId="0" fontId="7" fillId="3" borderId="2" xfId="0" applyFont="1" applyFill="1" applyBorder="1" applyAlignment="1">
      <alignment horizontal="right" vertical="center" wrapText="1"/>
    </xf>
    <xf numFmtId="164" fontId="7" fillId="3" borderId="2" xfId="0" applyNumberFormat="1" applyFont="1" applyFill="1" applyBorder="1" applyAlignment="1">
      <alignment horizontal="right" vertical="center" wrapText="1"/>
    </xf>
    <xf numFmtId="164" fontId="7" fillId="0" borderId="0" xfId="0" applyNumberFormat="1" applyFont="1" applyAlignment="1">
      <alignment vertical="center" wrapText="1"/>
    </xf>
    <xf numFmtId="0" fontId="7" fillId="0" borderId="0" xfId="0" applyFont="1" applyAlignment="1">
      <alignment horizontal="center" vertical="center" wrapText="1"/>
    </xf>
    <xf numFmtId="0" fontId="0" fillId="2" borderId="0" xfId="0" applyFill="1"/>
    <xf numFmtId="3" fontId="0" fillId="2" borderId="0" xfId="0" applyNumberFormat="1" applyFill="1"/>
    <xf numFmtId="165" fontId="0" fillId="2" borderId="0" xfId="0" applyNumberFormat="1" applyFill="1"/>
    <xf numFmtId="0" fontId="7" fillId="0" borderId="0" xfId="0" applyFont="1"/>
    <xf numFmtId="0" fontId="7" fillId="2" borderId="0" xfId="0" applyFont="1" applyFill="1"/>
    <xf numFmtId="0" fontId="7" fillId="4" borderId="3" xfId="0" applyFont="1" applyFill="1" applyBorder="1" applyAlignment="1">
      <alignment horizontal="right"/>
    </xf>
    <xf numFmtId="0" fontId="7" fillId="4" borderId="4" xfId="0" applyFont="1" applyFill="1" applyBorder="1" applyAlignment="1">
      <alignment horizontal="center"/>
    </xf>
    <xf numFmtId="0" fontId="7" fillId="4" borderId="3" xfId="0" applyFont="1" applyFill="1" applyBorder="1" applyAlignment="1">
      <alignment horizontal="center"/>
    </xf>
    <xf numFmtId="164" fontId="7" fillId="4" borderId="5" xfId="0" applyNumberFormat="1" applyFont="1" applyFill="1" applyBorder="1"/>
    <xf numFmtId="0" fontId="7" fillId="4" borderId="6" xfId="0" applyFont="1" applyFill="1" applyBorder="1" applyAlignment="1">
      <alignment horizontal="right"/>
    </xf>
    <xf numFmtId="0" fontId="7" fillId="4" borderId="7" xfId="0" applyFont="1" applyFill="1" applyBorder="1" applyAlignment="1">
      <alignment horizontal="center"/>
    </xf>
    <xf numFmtId="0" fontId="7" fillId="4" borderId="6" xfId="0" applyFont="1" applyFill="1" applyBorder="1" applyAlignment="1">
      <alignment horizontal="center"/>
    </xf>
    <xf numFmtId="164" fontId="7" fillId="4" borderId="8" xfId="0" applyNumberFormat="1" applyFont="1" applyFill="1" applyBorder="1"/>
    <xf numFmtId="0" fontId="7" fillId="4" borderId="8" xfId="0" applyFont="1" applyFill="1" applyBorder="1" applyAlignment="1">
      <alignment horizontal="right"/>
    </xf>
    <xf numFmtId="0" fontId="7" fillId="4" borderId="9" xfId="0" applyFont="1" applyFill="1" applyBorder="1" applyAlignment="1">
      <alignment horizontal="right"/>
    </xf>
    <xf numFmtId="0" fontId="7" fillId="4" borderId="10" xfId="0" applyFont="1" applyFill="1" applyBorder="1" applyAlignment="1">
      <alignment horizontal="center"/>
    </xf>
    <xf numFmtId="0" fontId="7" fillId="4" borderId="11" xfId="0" applyFont="1" applyFill="1" applyBorder="1" applyAlignment="1">
      <alignment horizontal="center"/>
    </xf>
    <xf numFmtId="166" fontId="7" fillId="4" borderId="9" xfId="0" applyNumberFormat="1" applyFont="1" applyFill="1" applyBorder="1"/>
    <xf numFmtId="0" fontId="6" fillId="0" borderId="0" xfId="0" applyFont="1" applyAlignment="1">
      <alignment horizontal="center" vertical="center" wrapText="1"/>
    </xf>
    <xf numFmtId="0" fontId="6" fillId="4" borderId="14" xfId="0" applyFont="1" applyFill="1" applyBorder="1" applyAlignment="1">
      <alignment horizontal="center" vertical="center" wrapText="1"/>
    </xf>
    <xf numFmtId="0" fontId="12" fillId="0" borderId="0" xfId="0" applyFont="1"/>
    <xf numFmtId="0" fontId="12" fillId="5" borderId="2" xfId="0" applyFont="1" applyFill="1" applyBorder="1" applyAlignment="1">
      <alignment horizontal="center"/>
    </xf>
    <xf numFmtId="3" fontId="12" fillId="5" borderId="2" xfId="0" applyNumberFormat="1" applyFont="1" applyFill="1" applyBorder="1" applyAlignment="1">
      <alignment horizontal="center"/>
    </xf>
    <xf numFmtId="0" fontId="12" fillId="6" borderId="6" xfId="0" applyFont="1" applyFill="1" applyBorder="1" applyAlignment="1">
      <alignment horizontal="center"/>
    </xf>
    <xf numFmtId="165" fontId="12" fillId="6" borderId="17" xfId="0" applyNumberFormat="1" applyFont="1" applyFill="1" applyBorder="1"/>
    <xf numFmtId="3" fontId="0" fillId="0" borderId="0" xfId="0" applyNumberFormat="1"/>
    <xf numFmtId="165" fontId="0" fillId="0" borderId="0" xfId="0" applyNumberFormat="1"/>
    <xf numFmtId="0" fontId="12" fillId="6" borderId="2" xfId="0" applyFont="1" applyFill="1" applyBorder="1" applyAlignment="1">
      <alignment horizontal="center"/>
    </xf>
    <xf numFmtId="0" fontId="7" fillId="3" borderId="2" xfId="0" applyNumberFormat="1" applyFont="1" applyFill="1" applyBorder="1" applyAlignment="1">
      <alignment horizontal="left" vertical="center" wrapText="1"/>
    </xf>
    <xf numFmtId="3" fontId="7" fillId="3" borderId="2" xfId="0" applyNumberFormat="1" applyFont="1" applyFill="1" applyBorder="1" applyAlignment="1">
      <alignment horizontal="center" vertical="center" wrapText="1"/>
    </xf>
    <xf numFmtId="3" fontId="7" fillId="0" borderId="0" xfId="0" applyNumberFormat="1" applyFont="1" applyAlignment="1">
      <alignment horizontal="center" vertical="center" wrapText="1"/>
    </xf>
    <xf numFmtId="0" fontId="7" fillId="0" borderId="2" xfId="0" applyFont="1" applyFill="1" applyBorder="1" applyAlignment="1">
      <alignment horizontal="center" vertical="center" wrapText="1"/>
    </xf>
    <xf numFmtId="0" fontId="12" fillId="3" borderId="2" xfId="0" applyFont="1" applyFill="1" applyBorder="1" applyAlignment="1">
      <alignment horizontal="left" vertical="center" wrapText="1"/>
    </xf>
    <xf numFmtId="0" fontId="7" fillId="8" borderId="2" xfId="0" applyFont="1" applyFill="1" applyBorder="1" applyAlignment="1">
      <alignment horizontal="center" vertical="center" wrapText="1"/>
    </xf>
    <xf numFmtId="0" fontId="7" fillId="8" borderId="2" xfId="0" applyFont="1" applyFill="1" applyBorder="1" applyAlignment="1">
      <alignment horizontal="left" vertical="center" wrapText="1"/>
    </xf>
    <xf numFmtId="3" fontId="7" fillId="8" borderId="2" xfId="0" applyNumberFormat="1" applyFont="1" applyFill="1" applyBorder="1" applyAlignment="1">
      <alignment horizontal="center" vertical="center" wrapText="1"/>
    </xf>
    <xf numFmtId="164" fontId="7" fillId="8" borderId="2" xfId="0" applyNumberFormat="1" applyFont="1" applyFill="1" applyBorder="1" applyAlignment="1">
      <alignment horizontal="right" vertical="center" wrapText="1"/>
    </xf>
    <xf numFmtId="0" fontId="7" fillId="8" borderId="0" xfId="0" applyFont="1" applyFill="1" applyAlignment="1">
      <alignment vertical="center" wrapText="1"/>
    </xf>
    <xf numFmtId="0" fontId="0" fillId="2" borderId="0" xfId="0" applyFill="1" applyAlignment="1">
      <alignment horizontal="center"/>
    </xf>
    <xf numFmtId="0" fontId="7" fillId="2" borderId="0" xfId="0" applyFont="1" applyFill="1" applyAlignment="1">
      <alignment horizontal="center"/>
    </xf>
    <xf numFmtId="0" fontId="0" fillId="2" borderId="0" xfId="0" applyFill="1" applyAlignment="1">
      <alignment horizontal="left"/>
    </xf>
    <xf numFmtId="0" fontId="7" fillId="4" borderId="6" xfId="0" applyFont="1" applyFill="1" applyBorder="1" applyAlignment="1">
      <alignment horizontal="left"/>
    </xf>
    <xf numFmtId="0" fontId="0" fillId="0" borderId="0" xfId="0" applyAlignment="1">
      <alignment horizontal="left"/>
    </xf>
    <xf numFmtId="0" fontId="7" fillId="9" borderId="2" xfId="0" applyFont="1" applyFill="1" applyBorder="1" applyAlignment="1">
      <alignment horizontal="center" vertical="center" wrapText="1"/>
    </xf>
    <xf numFmtId="0" fontId="12" fillId="3" borderId="2" xfId="0" applyFont="1" applyFill="1" applyBorder="1" applyAlignment="1">
      <alignment vertical="center" wrapText="1"/>
    </xf>
    <xf numFmtId="0" fontId="12" fillId="0" borderId="2"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2" xfId="0" applyFont="1" applyFill="1" applyBorder="1" applyAlignment="1">
      <alignment horizontal="right" vertical="center" wrapText="1"/>
    </xf>
    <xf numFmtId="3" fontId="12" fillId="3" borderId="2" xfId="0" applyNumberFormat="1" applyFont="1" applyFill="1" applyBorder="1" applyAlignment="1">
      <alignment horizontal="center" vertical="center" wrapText="1"/>
    </xf>
    <xf numFmtId="0" fontId="12" fillId="0" borderId="0" xfId="0" applyFont="1" applyAlignment="1">
      <alignment vertical="center" wrapText="1"/>
    </xf>
    <xf numFmtId="0" fontId="7" fillId="10" borderId="0" xfId="0" applyFont="1" applyFill="1" applyAlignment="1">
      <alignment vertical="center" wrapText="1"/>
    </xf>
    <xf numFmtId="164" fontId="12" fillId="5" borderId="17" xfId="0" applyNumberFormat="1" applyFont="1" applyFill="1" applyBorder="1" applyAlignment="1">
      <alignment horizontal="center"/>
    </xf>
    <xf numFmtId="0" fontId="12" fillId="0" borderId="0" xfId="0" applyFont="1" applyFill="1" applyAlignment="1">
      <alignment vertical="center" wrapText="1"/>
    </xf>
    <xf numFmtId="0" fontId="6" fillId="0" borderId="0" xfId="0" applyFont="1" applyFill="1" applyAlignment="1">
      <alignment horizontal="center" vertical="center" wrapText="1"/>
    </xf>
    <xf numFmtId="165" fontId="12" fillId="5" borderId="2" xfId="0" applyNumberFormat="1" applyFont="1" applyFill="1" applyBorder="1" applyAlignment="1">
      <alignment horizontal="center"/>
    </xf>
    <xf numFmtId="0" fontId="13" fillId="0" borderId="0" xfId="0" applyFont="1"/>
    <xf numFmtId="0" fontId="7" fillId="6" borderId="16" xfId="0" applyFont="1" applyFill="1" applyBorder="1" applyAlignment="1">
      <alignment horizontal="center"/>
    </xf>
    <xf numFmtId="0" fontId="7" fillId="0" borderId="0" xfId="0" applyFont="1" applyFill="1" applyAlignment="1">
      <alignment vertical="center" wrapText="1"/>
    </xf>
    <xf numFmtId="0" fontId="11" fillId="4" borderId="23" xfId="0" applyFont="1" applyFill="1" applyBorder="1" applyAlignment="1">
      <alignment horizontal="center"/>
    </xf>
    <xf numFmtId="0" fontId="11" fillId="4" borderId="0" xfId="0" applyFont="1" applyFill="1" applyBorder="1" applyAlignment="1">
      <alignment horizontal="center"/>
    </xf>
    <xf numFmtId="0" fontId="11" fillId="4" borderId="19" xfId="0" applyFont="1" applyFill="1" applyBorder="1" applyAlignment="1">
      <alignment horizontal="center"/>
    </xf>
    <xf numFmtId="0" fontId="7" fillId="4" borderId="7" xfId="0" applyFont="1" applyFill="1" applyBorder="1" applyAlignment="1">
      <alignment horizontal="left"/>
    </xf>
    <xf numFmtId="0" fontId="7" fillId="6" borderId="2" xfId="0" applyFont="1" applyFill="1" applyBorder="1" applyAlignment="1">
      <alignment horizontal="center"/>
    </xf>
    <xf numFmtId="0" fontId="12" fillId="5" borderId="7" xfId="0" applyFont="1" applyFill="1" applyBorder="1"/>
    <xf numFmtId="0" fontId="0" fillId="0" borderId="24" xfId="0" applyBorder="1" applyAlignment="1">
      <alignment horizontal="center"/>
    </xf>
    <xf numFmtId="0" fontId="7" fillId="4" borderId="11" xfId="0" applyFont="1" applyFill="1" applyBorder="1" applyAlignment="1">
      <alignment horizontal="right"/>
    </xf>
    <xf numFmtId="0" fontId="7" fillId="4" borderId="25" xfId="0" applyFont="1" applyFill="1" applyBorder="1" applyAlignment="1">
      <alignment horizontal="right"/>
    </xf>
    <xf numFmtId="0" fontId="7" fillId="4" borderId="5" xfId="0" applyFont="1" applyFill="1" applyBorder="1" applyAlignment="1">
      <alignment horizontal="right"/>
    </xf>
    <xf numFmtId="0" fontId="7" fillId="4" borderId="4" xfId="0" applyFont="1" applyFill="1" applyBorder="1" applyAlignment="1">
      <alignment horizontal="right"/>
    </xf>
    <xf numFmtId="0" fontId="7" fillId="4" borderId="7" xfId="0" applyFont="1" applyFill="1" applyBorder="1" applyAlignment="1">
      <alignment horizontal="right"/>
    </xf>
    <xf numFmtId="0" fontId="7" fillId="4" borderId="10" xfId="0" applyFont="1" applyFill="1" applyBorder="1" applyAlignment="1">
      <alignment horizontal="right"/>
    </xf>
    <xf numFmtId="0" fontId="12" fillId="6" borderId="26" xfId="0" applyFont="1" applyFill="1" applyBorder="1" applyAlignment="1">
      <alignment horizontal="center"/>
    </xf>
    <xf numFmtId="0" fontId="6" fillId="4" borderId="27"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2" xfId="0" applyFont="1" applyFill="1" applyBorder="1" applyAlignment="1">
      <alignment horizontal="center" vertical="center" wrapText="1"/>
    </xf>
    <xf numFmtId="3" fontId="6" fillId="4" borderId="31" xfId="0" applyNumberFormat="1" applyFont="1" applyFill="1" applyBorder="1" applyAlignment="1">
      <alignment horizontal="center" vertical="center" wrapText="1"/>
    </xf>
    <xf numFmtId="165" fontId="6" fillId="4" borderId="31" xfId="0" applyNumberFormat="1" applyFont="1" applyFill="1" applyBorder="1" applyAlignment="1">
      <alignment horizontal="center" vertical="center" wrapText="1"/>
    </xf>
    <xf numFmtId="0" fontId="6" fillId="4" borderId="31" xfId="0" applyFont="1" applyFill="1" applyBorder="1" applyAlignment="1">
      <alignment horizontal="left" vertical="center"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36"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38" xfId="0" applyFont="1" applyFill="1" applyBorder="1" applyAlignment="1">
      <alignment horizontal="center" vertical="center" wrapText="1"/>
    </xf>
    <xf numFmtId="3" fontId="6" fillId="4" borderId="38" xfId="0" applyNumberFormat="1" applyFont="1" applyFill="1" applyBorder="1" applyAlignment="1">
      <alignment horizontal="center" vertical="center" wrapText="1"/>
    </xf>
    <xf numFmtId="165" fontId="6" fillId="4" borderId="38" xfId="0" applyNumberFormat="1"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12" fillId="5" borderId="4" xfId="0" applyFont="1" applyFill="1" applyBorder="1"/>
    <xf numFmtId="0" fontId="12" fillId="5" borderId="14" xfId="0" applyFont="1" applyFill="1" applyBorder="1" applyAlignment="1">
      <alignment horizontal="center"/>
    </xf>
    <xf numFmtId="3" fontId="12" fillId="5" borderId="14" xfId="0" applyNumberFormat="1" applyFont="1" applyFill="1" applyBorder="1" applyAlignment="1">
      <alignment horizontal="center"/>
    </xf>
    <xf numFmtId="165" fontId="12" fillId="5" borderId="14" xfId="0" applyNumberFormat="1" applyFont="1" applyFill="1" applyBorder="1" applyAlignment="1">
      <alignment horizontal="center"/>
    </xf>
    <xf numFmtId="164" fontId="12" fillId="5" borderId="15" xfId="0" applyNumberFormat="1" applyFont="1" applyFill="1" applyBorder="1" applyAlignment="1">
      <alignment horizontal="center"/>
    </xf>
    <xf numFmtId="0" fontId="7" fillId="6" borderId="12" xfId="0" applyFont="1" applyFill="1" applyBorder="1" applyAlignment="1">
      <alignment horizontal="center"/>
    </xf>
    <xf numFmtId="0" fontId="12" fillId="6" borderId="14" xfId="0" applyFont="1" applyFill="1" applyBorder="1" applyAlignment="1">
      <alignment horizontal="center"/>
    </xf>
    <xf numFmtId="0" fontId="12" fillId="6" borderId="3" xfId="0" applyFont="1" applyFill="1" applyBorder="1" applyAlignment="1">
      <alignment horizontal="center"/>
    </xf>
    <xf numFmtId="165" fontId="12" fillId="6" borderId="15" xfId="0" applyNumberFormat="1" applyFont="1" applyFill="1" applyBorder="1"/>
    <xf numFmtId="0" fontId="6" fillId="4" borderId="18"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12" fillId="6" borderId="31" xfId="0" applyFont="1" applyFill="1" applyBorder="1" applyAlignment="1">
      <alignment horizontal="center"/>
    </xf>
    <xf numFmtId="0" fontId="0" fillId="0" borderId="0" xfId="0" applyBorder="1"/>
    <xf numFmtId="0" fontId="7" fillId="5" borderId="2" xfId="0" applyFont="1" applyFill="1" applyBorder="1" applyAlignment="1">
      <alignment horizontal="center"/>
    </xf>
    <xf numFmtId="0" fontId="7" fillId="5" borderId="7" xfId="0" applyFont="1" applyFill="1" applyBorder="1"/>
    <xf numFmtId="3" fontId="7" fillId="5" borderId="2" xfId="0" applyNumberFormat="1" applyFont="1" applyFill="1" applyBorder="1" applyAlignment="1">
      <alignment horizontal="center"/>
    </xf>
    <xf numFmtId="164" fontId="7" fillId="5" borderId="17" xfId="0" applyNumberFormat="1" applyFont="1" applyFill="1" applyBorder="1" applyAlignment="1">
      <alignment horizontal="center"/>
    </xf>
    <xf numFmtId="0" fontId="7" fillId="6" borderId="6" xfId="0" applyFont="1" applyFill="1" applyBorder="1" applyAlignment="1">
      <alignment horizontal="center"/>
    </xf>
    <xf numFmtId="0" fontId="18" fillId="4" borderId="26" xfId="17" applyFont="1" applyFill="1" applyBorder="1" applyAlignment="1">
      <alignment horizontal="right"/>
    </xf>
    <xf numFmtId="0" fontId="18" fillId="0" borderId="26" xfId="17" applyFont="1" applyBorder="1" applyAlignment="1">
      <alignment horizontal="right" vertical="top" wrapText="1"/>
    </xf>
    <xf numFmtId="1" fontId="21" fillId="0" borderId="70" xfId="17" applyNumberFormat="1" applyFont="1" applyFill="1" applyBorder="1" applyAlignment="1">
      <alignment horizontal="center" vertical="center"/>
    </xf>
    <xf numFmtId="0" fontId="5" fillId="0" borderId="75" xfId="17" applyNumberFormat="1" applyBorder="1" applyAlignment="1">
      <alignment horizontal="center" vertical="center"/>
    </xf>
    <xf numFmtId="0" fontId="19" fillId="0" borderId="60" xfId="17" applyNumberFormat="1" applyFont="1" applyFill="1" applyBorder="1" applyAlignment="1">
      <alignment horizontal="center" vertical="center"/>
    </xf>
    <xf numFmtId="0" fontId="19" fillId="0" borderId="69" xfId="17" applyNumberFormat="1" applyFont="1" applyFill="1" applyBorder="1" applyAlignment="1">
      <alignment horizontal="center" vertical="center"/>
    </xf>
    <xf numFmtId="0" fontId="19" fillId="0" borderId="62" xfId="17" applyNumberFormat="1" applyFont="1" applyFill="1" applyBorder="1" applyAlignment="1">
      <alignment horizontal="center" vertical="center"/>
    </xf>
    <xf numFmtId="0" fontId="19" fillId="0" borderId="64" xfId="17" applyNumberFormat="1" applyFont="1" applyFill="1" applyBorder="1" applyAlignment="1">
      <alignment horizontal="center" vertical="center"/>
    </xf>
    <xf numFmtId="0" fontId="19" fillId="0" borderId="75" xfId="17" applyNumberFormat="1" applyFont="1" applyBorder="1" applyAlignment="1">
      <alignment horizontal="center" vertical="center"/>
    </xf>
    <xf numFmtId="0" fontId="19" fillId="0" borderId="66" xfId="17" applyNumberFormat="1" applyFont="1" applyFill="1" applyBorder="1" applyAlignment="1">
      <alignment horizontal="center" vertical="center"/>
    </xf>
    <xf numFmtId="1" fontId="21" fillId="0" borderId="82" xfId="17" applyNumberFormat="1" applyFont="1" applyFill="1" applyBorder="1" applyAlignment="1">
      <alignment horizontal="center" vertical="center"/>
    </xf>
    <xf numFmtId="1" fontId="21" fillId="0" borderId="83" xfId="17" applyNumberFormat="1" applyFont="1" applyFill="1" applyBorder="1" applyAlignment="1">
      <alignment horizontal="center" vertical="center"/>
    </xf>
    <xf numFmtId="9" fontId="19" fillId="11" borderId="16" xfId="17" applyNumberFormat="1" applyFont="1" applyFill="1" applyBorder="1" applyAlignment="1">
      <alignment horizontal="center" vertical="center"/>
    </xf>
    <xf numFmtId="0" fontId="18" fillId="0" borderId="6" xfId="17" applyFont="1" applyBorder="1" applyAlignment="1">
      <alignment horizontal="center" vertical="center" wrapText="1"/>
    </xf>
    <xf numFmtId="0" fontId="18" fillId="0" borderId="16" xfId="17" applyNumberFormat="1" applyFont="1" applyFill="1" applyBorder="1" applyAlignment="1">
      <alignment horizontal="center" vertical="center" wrapText="1"/>
    </xf>
    <xf numFmtId="166" fontId="18" fillId="0" borderId="61" xfId="17" applyNumberFormat="1" applyFont="1" applyFill="1" applyBorder="1" applyAlignment="1">
      <alignment horizontal="center" vertical="center" wrapText="1"/>
    </xf>
    <xf numFmtId="2" fontId="18" fillId="11" borderId="60" xfId="17" applyNumberFormat="1" applyFont="1" applyFill="1" applyBorder="1" applyAlignment="1">
      <alignment horizontal="center" vertical="center" wrapText="1"/>
    </xf>
    <xf numFmtId="2" fontId="18" fillId="11" borderId="6" xfId="17" applyNumberFormat="1" applyFont="1" applyFill="1" applyBorder="1" applyAlignment="1">
      <alignment horizontal="center" vertical="center" wrapText="1"/>
    </xf>
    <xf numFmtId="2" fontId="18" fillId="11" borderId="8" xfId="17" applyNumberFormat="1" applyFont="1" applyFill="1" applyBorder="1" applyAlignment="1">
      <alignment horizontal="center" vertical="center" wrapText="1"/>
    </xf>
    <xf numFmtId="0" fontId="18" fillId="0" borderId="70" xfId="17" applyNumberFormat="1" applyFont="1" applyFill="1" applyBorder="1" applyAlignment="1">
      <alignment horizontal="center" vertical="center" wrapText="1"/>
    </xf>
    <xf numFmtId="2" fontId="18" fillId="11" borderId="61" xfId="17" applyNumberFormat="1" applyFont="1" applyFill="1" applyBorder="1" applyAlignment="1">
      <alignment horizontal="center" vertical="center" wrapText="1"/>
    </xf>
    <xf numFmtId="1" fontId="18" fillId="0" borderId="60" xfId="17" applyNumberFormat="1" applyFont="1" applyFill="1" applyBorder="1" applyAlignment="1">
      <alignment horizontal="center" vertical="center" wrapText="1"/>
    </xf>
    <xf numFmtId="2" fontId="18" fillId="11" borderId="26" xfId="17" applyNumberFormat="1" applyFont="1" applyFill="1" applyBorder="1" applyAlignment="1">
      <alignment horizontal="center" vertical="center" wrapText="1"/>
    </xf>
    <xf numFmtId="2" fontId="18" fillId="11" borderId="16" xfId="17" applyNumberFormat="1" applyFont="1" applyFill="1" applyBorder="1" applyAlignment="1">
      <alignment horizontal="center" vertical="center" wrapText="1"/>
    </xf>
    <xf numFmtId="2" fontId="18" fillId="11" borderId="70" xfId="17" applyNumberFormat="1" applyFont="1" applyFill="1" applyBorder="1" applyAlignment="1">
      <alignment horizontal="center" vertical="center" wrapText="1"/>
    </xf>
    <xf numFmtId="0" fontId="18" fillId="0" borderId="41" xfId="17" applyFont="1" applyBorder="1" applyAlignment="1">
      <alignment horizontal="center" vertical="center" wrapText="1"/>
    </xf>
    <xf numFmtId="1" fontId="18" fillId="0" borderId="40" xfId="17" applyNumberFormat="1" applyFont="1" applyFill="1" applyBorder="1" applyAlignment="1">
      <alignment horizontal="center" vertical="center" wrapText="1"/>
    </xf>
    <xf numFmtId="166" fontId="18" fillId="0" borderId="63" xfId="17" applyNumberFormat="1" applyFont="1" applyFill="1" applyBorder="1" applyAlignment="1">
      <alignment horizontal="center" vertical="center" wrapText="1"/>
    </xf>
    <xf numFmtId="2" fontId="18" fillId="11" borderId="62" xfId="17" applyNumberFormat="1" applyFont="1" applyFill="1" applyBorder="1" applyAlignment="1">
      <alignment horizontal="center" vertical="center" wrapText="1"/>
    </xf>
    <xf numFmtId="2" fontId="18" fillId="11" borderId="41" xfId="17" applyNumberFormat="1" applyFont="1" applyFill="1" applyBorder="1" applyAlignment="1">
      <alignment horizontal="center" vertical="center" wrapText="1"/>
    </xf>
    <xf numFmtId="2" fontId="18" fillId="11" borderId="39" xfId="17" applyNumberFormat="1" applyFont="1" applyFill="1" applyBorder="1" applyAlignment="1">
      <alignment horizontal="center" vertical="center" wrapText="1"/>
    </xf>
    <xf numFmtId="0" fontId="18" fillId="0" borderId="71" xfId="17" applyNumberFormat="1" applyFont="1" applyFill="1" applyBorder="1" applyAlignment="1">
      <alignment horizontal="center" vertical="center" wrapText="1"/>
    </xf>
    <xf numFmtId="2" fontId="18" fillId="11" borderId="63" xfId="17" applyNumberFormat="1" applyFont="1" applyFill="1" applyBorder="1" applyAlignment="1">
      <alignment horizontal="center" vertical="center" wrapText="1"/>
    </xf>
    <xf numFmtId="2" fontId="18" fillId="11" borderId="73" xfId="17" applyNumberFormat="1" applyFont="1" applyFill="1" applyBorder="1" applyAlignment="1">
      <alignment horizontal="center" vertical="center" wrapText="1"/>
    </xf>
    <xf numFmtId="2" fontId="18" fillId="11" borderId="40" xfId="17" applyNumberFormat="1" applyFont="1" applyFill="1" applyBorder="1" applyAlignment="1">
      <alignment horizontal="center" vertical="center" wrapText="1"/>
    </xf>
    <xf numFmtId="2" fontId="18" fillId="11" borderId="71" xfId="17" applyNumberFormat="1" applyFont="1" applyFill="1" applyBorder="1" applyAlignment="1">
      <alignment horizontal="center" vertical="center" wrapText="1"/>
    </xf>
    <xf numFmtId="0" fontId="20" fillId="0" borderId="79" xfId="17" applyFont="1" applyFill="1" applyBorder="1" applyAlignment="1">
      <alignment horizontal="center" vertical="center" wrapText="1"/>
    </xf>
    <xf numFmtId="9" fontId="19" fillId="11" borderId="44" xfId="17" applyNumberFormat="1" applyFont="1" applyFill="1" applyBorder="1" applyAlignment="1">
      <alignment horizontal="center" vertical="center"/>
    </xf>
    <xf numFmtId="9" fontId="19" fillId="11" borderId="65" xfId="17" applyNumberFormat="1" applyFont="1" applyFill="1" applyBorder="1" applyAlignment="1">
      <alignment horizontal="center" vertical="center"/>
    </xf>
    <xf numFmtId="1" fontId="19" fillId="0" borderId="64" xfId="17" applyNumberFormat="1" applyFont="1" applyFill="1" applyBorder="1" applyAlignment="1">
      <alignment horizontal="center" vertical="center"/>
    </xf>
    <xf numFmtId="166" fontId="19" fillId="0" borderId="65" xfId="17" applyNumberFormat="1" applyFont="1" applyFill="1" applyBorder="1" applyAlignment="1">
      <alignment horizontal="center" vertical="center"/>
    </xf>
    <xf numFmtId="1" fontId="19" fillId="0" borderId="84" xfId="17" applyNumberFormat="1" applyFont="1" applyFill="1" applyBorder="1" applyAlignment="1">
      <alignment horizontal="center" vertical="center"/>
    </xf>
    <xf numFmtId="166" fontId="19" fillId="0" borderId="47" xfId="17" applyNumberFormat="1" applyFont="1" applyFill="1" applyBorder="1" applyAlignment="1">
      <alignment horizontal="center" vertical="center"/>
    </xf>
    <xf numFmtId="9" fontId="19" fillId="11" borderId="68" xfId="17" applyNumberFormat="1" applyFont="1" applyFill="1" applyBorder="1" applyAlignment="1">
      <alignment horizontal="center" vertical="center"/>
    </xf>
    <xf numFmtId="9" fontId="19" fillId="11" borderId="64" xfId="17" applyNumberFormat="1" applyFont="1" applyFill="1" applyBorder="1" applyAlignment="1">
      <alignment horizontal="center" vertical="center"/>
    </xf>
    <xf numFmtId="166" fontId="19" fillId="0" borderId="94" xfId="17" applyNumberFormat="1" applyFont="1" applyFill="1" applyBorder="1" applyAlignment="1">
      <alignment horizontal="center" vertical="center"/>
    </xf>
    <xf numFmtId="1" fontId="21" fillId="0" borderId="64" xfId="17" applyNumberFormat="1" applyFont="1" applyFill="1" applyBorder="1" applyAlignment="1">
      <alignment horizontal="center" vertical="center"/>
    </xf>
    <xf numFmtId="165" fontId="21" fillId="0" borderId="84" xfId="17" applyNumberFormat="1" applyFont="1" applyFill="1" applyBorder="1" applyAlignment="1">
      <alignment horizontal="center" vertical="center"/>
    </xf>
    <xf numFmtId="165" fontId="21" fillId="0" borderId="98" xfId="17" applyNumberFormat="1" applyFont="1" applyFill="1" applyBorder="1" applyAlignment="1">
      <alignment horizontal="center" vertical="center"/>
    </xf>
    <xf numFmtId="166" fontId="19" fillId="0" borderId="78" xfId="17" applyNumberFormat="1" applyFont="1" applyFill="1" applyBorder="1" applyAlignment="1">
      <alignment horizontal="center" vertical="center"/>
    </xf>
    <xf numFmtId="0" fontId="20" fillId="0" borderId="76" xfId="17" applyFont="1" applyFill="1" applyBorder="1" applyAlignment="1">
      <alignment horizontal="center" vertical="center" wrapText="1"/>
    </xf>
    <xf numFmtId="9" fontId="19" fillId="11" borderId="61" xfId="17" applyNumberFormat="1" applyFont="1" applyFill="1" applyBorder="1" applyAlignment="1">
      <alignment horizontal="center" vertical="center"/>
    </xf>
    <xf numFmtId="1" fontId="19" fillId="0" borderId="60" xfId="17" applyNumberFormat="1" applyFont="1" applyFill="1" applyBorder="1" applyAlignment="1">
      <alignment horizontal="center" vertical="center"/>
    </xf>
    <xf numFmtId="166" fontId="19" fillId="0" borderId="61" xfId="17" applyNumberFormat="1" applyFont="1" applyFill="1" applyBorder="1" applyAlignment="1">
      <alignment horizontal="center" vertical="center"/>
    </xf>
    <xf numFmtId="1" fontId="19" fillId="0" borderId="6" xfId="17" applyNumberFormat="1" applyFont="1" applyFill="1" applyBorder="1" applyAlignment="1">
      <alignment horizontal="center" vertical="center"/>
    </xf>
    <xf numFmtId="166" fontId="19" fillId="0" borderId="17" xfId="17" applyNumberFormat="1" applyFont="1" applyFill="1" applyBorder="1" applyAlignment="1">
      <alignment horizontal="center" vertical="center"/>
    </xf>
    <xf numFmtId="9" fontId="19" fillId="11" borderId="70" xfId="17" applyNumberFormat="1" applyFont="1" applyFill="1" applyBorder="1" applyAlignment="1">
      <alignment horizontal="center" vertical="center"/>
    </xf>
    <xf numFmtId="9" fontId="19" fillId="11" borderId="60" xfId="17" applyNumberFormat="1" applyFont="1" applyFill="1" applyBorder="1" applyAlignment="1">
      <alignment horizontal="center" vertical="center"/>
    </xf>
    <xf numFmtId="166" fontId="19" fillId="0" borderId="26" xfId="17" applyNumberFormat="1" applyFont="1" applyFill="1" applyBorder="1" applyAlignment="1">
      <alignment horizontal="center" vertical="center"/>
    </xf>
    <xf numFmtId="1" fontId="21" fillId="0" borderId="60" xfId="17" applyNumberFormat="1" applyFont="1" applyFill="1" applyBorder="1" applyAlignment="1">
      <alignment horizontal="center" vertical="center"/>
    </xf>
    <xf numFmtId="165" fontId="21" fillId="0" borderId="6" xfId="17" applyNumberFormat="1" applyFont="1" applyFill="1" applyBorder="1" applyAlignment="1">
      <alignment horizontal="center" vertical="center"/>
    </xf>
    <xf numFmtId="165" fontId="21" fillId="0" borderId="8" xfId="17" applyNumberFormat="1" applyFont="1" applyFill="1" applyBorder="1" applyAlignment="1">
      <alignment horizontal="center" vertical="center"/>
    </xf>
    <xf numFmtId="166" fontId="19" fillId="0" borderId="81" xfId="17" applyNumberFormat="1" applyFont="1" applyFill="1" applyBorder="1" applyAlignment="1">
      <alignment horizontal="center" vertical="center"/>
    </xf>
    <xf numFmtId="166" fontId="19" fillId="0" borderId="63" xfId="17" applyNumberFormat="1" applyFont="1" applyFill="1" applyBorder="1" applyAlignment="1">
      <alignment horizontal="center" vertical="center"/>
    </xf>
    <xf numFmtId="0" fontId="20" fillId="0" borderId="51" xfId="17" applyFont="1" applyFill="1" applyBorder="1" applyAlignment="1">
      <alignment horizontal="center" vertical="center" wrapText="1"/>
    </xf>
    <xf numFmtId="0" fontId="19" fillId="0" borderId="84" xfId="17" applyNumberFormat="1" applyFont="1" applyFill="1" applyBorder="1" applyAlignment="1">
      <alignment horizontal="center" vertical="center"/>
    </xf>
    <xf numFmtId="1" fontId="19" fillId="0" borderId="66" xfId="17" applyNumberFormat="1" applyFont="1" applyFill="1" applyBorder="1" applyAlignment="1">
      <alignment horizontal="center" vertical="center"/>
    </xf>
    <xf numFmtId="165" fontId="19" fillId="0" borderId="72" xfId="17" applyNumberFormat="1" applyFont="1" applyFill="1" applyBorder="1" applyAlignment="1">
      <alignment horizontal="center" vertical="center"/>
    </xf>
    <xf numFmtId="165" fontId="19" fillId="0" borderId="102" xfId="17" applyNumberFormat="1" applyFont="1" applyFill="1" applyBorder="1" applyAlignment="1">
      <alignment horizontal="center" vertical="center"/>
    </xf>
    <xf numFmtId="166" fontId="19" fillId="0" borderId="67" xfId="17" applyNumberFormat="1" applyFont="1" applyFill="1" applyBorder="1" applyAlignment="1">
      <alignment horizontal="center" vertical="center"/>
    </xf>
    <xf numFmtId="165" fontId="19" fillId="0" borderId="97" xfId="17" applyNumberFormat="1" applyFont="1" applyFill="1" applyBorder="1" applyAlignment="1">
      <alignment horizontal="center" vertical="center"/>
    </xf>
    <xf numFmtId="1" fontId="19" fillId="0" borderId="88" xfId="17" applyNumberFormat="1" applyFont="1" applyFill="1" applyBorder="1" applyAlignment="1">
      <alignment horizontal="center" vertical="center"/>
    </xf>
    <xf numFmtId="165" fontId="19" fillId="0" borderId="84" xfId="17" applyNumberFormat="1" applyFont="1" applyFill="1" applyBorder="1" applyAlignment="1">
      <alignment horizontal="center" vertical="center"/>
    </xf>
    <xf numFmtId="166" fontId="19" fillId="14" borderId="65" xfId="17" applyNumberFormat="1" applyFont="1" applyFill="1" applyBorder="1" applyAlignment="1">
      <alignment horizontal="center" vertical="center"/>
    </xf>
    <xf numFmtId="0" fontId="22" fillId="0" borderId="46" xfId="17" applyNumberFormat="1" applyFont="1" applyBorder="1" applyAlignment="1">
      <alignment horizontal="center" vertical="center"/>
    </xf>
    <xf numFmtId="166" fontId="19" fillId="10" borderId="47" xfId="17" applyNumberFormat="1" applyFont="1" applyFill="1" applyBorder="1" applyAlignment="1">
      <alignment horizontal="center" vertical="center"/>
    </xf>
    <xf numFmtId="0" fontId="22" fillId="0" borderId="75" xfId="17" applyNumberFormat="1" applyFont="1" applyBorder="1" applyAlignment="1">
      <alignment horizontal="center" vertical="center"/>
    </xf>
    <xf numFmtId="166" fontId="19" fillId="0" borderId="77" xfId="17" applyNumberFormat="1" applyFont="1" applyFill="1" applyBorder="1" applyAlignment="1">
      <alignment horizontal="center" vertical="center"/>
    </xf>
    <xf numFmtId="166" fontId="19" fillId="14" borderId="61" xfId="17" applyNumberFormat="1" applyFont="1" applyFill="1" applyBorder="1" applyAlignment="1">
      <alignment horizontal="center" vertical="center"/>
    </xf>
    <xf numFmtId="0" fontId="19" fillId="0" borderId="6" xfId="17" applyNumberFormat="1" applyFont="1" applyFill="1" applyBorder="1" applyAlignment="1">
      <alignment horizontal="center" vertical="center"/>
    </xf>
    <xf numFmtId="166" fontId="19" fillId="10" borderId="17" xfId="17" applyNumberFormat="1" applyFont="1" applyFill="1" applyBorder="1" applyAlignment="1">
      <alignment horizontal="center" vertical="center"/>
    </xf>
    <xf numFmtId="0" fontId="20" fillId="0" borderId="80" xfId="17" applyFont="1" applyFill="1" applyBorder="1" applyAlignment="1">
      <alignment horizontal="center" vertical="center" wrapText="1"/>
    </xf>
    <xf numFmtId="166" fontId="19" fillId="14" borderId="78" xfId="17" applyNumberFormat="1" applyFont="1" applyFill="1" applyBorder="1" applyAlignment="1">
      <alignment horizontal="center" vertical="center"/>
    </xf>
    <xf numFmtId="0" fontId="19" fillId="0" borderId="41" xfId="17" applyNumberFormat="1" applyFont="1" applyFill="1" applyBorder="1" applyAlignment="1">
      <alignment horizontal="center" vertical="center"/>
    </xf>
    <xf numFmtId="166" fontId="19" fillId="10" borderId="50" xfId="17" applyNumberFormat="1" applyFont="1" applyFill="1" applyBorder="1" applyAlignment="1">
      <alignment horizontal="center" vertical="center"/>
    </xf>
    <xf numFmtId="9" fontId="19" fillId="11" borderId="71" xfId="17" applyNumberFormat="1" applyFont="1" applyFill="1" applyBorder="1" applyAlignment="1">
      <alignment horizontal="center" vertical="center"/>
    </xf>
    <xf numFmtId="9" fontId="19" fillId="11" borderId="63" xfId="17" applyNumberFormat="1" applyFont="1" applyFill="1" applyBorder="1" applyAlignment="1">
      <alignment horizontal="center" vertical="center"/>
    </xf>
    <xf numFmtId="9" fontId="19" fillId="11" borderId="62" xfId="17" applyNumberFormat="1" applyFont="1" applyFill="1" applyBorder="1" applyAlignment="1">
      <alignment horizontal="center" vertical="center"/>
    </xf>
    <xf numFmtId="166" fontId="19" fillId="0" borderId="73" xfId="17" applyNumberFormat="1" applyFont="1" applyFill="1" applyBorder="1" applyAlignment="1">
      <alignment horizontal="center" vertical="center"/>
    </xf>
    <xf numFmtId="166" fontId="19" fillId="0" borderId="74" xfId="17" applyNumberFormat="1" applyFont="1" applyFill="1" applyBorder="1" applyAlignment="1">
      <alignment horizontal="center" vertical="center"/>
    </xf>
    <xf numFmtId="1" fontId="19" fillId="0" borderId="52" xfId="17" applyNumberFormat="1" applyFont="1" applyFill="1" applyBorder="1" applyAlignment="1">
      <alignment horizontal="center" vertical="center"/>
    </xf>
    <xf numFmtId="166" fontId="19" fillId="0" borderId="95" xfId="17" applyNumberFormat="1" applyFont="1" applyFill="1" applyBorder="1" applyAlignment="1">
      <alignment horizontal="center" vertical="center"/>
    </xf>
    <xf numFmtId="165" fontId="19" fillId="12" borderId="85" xfId="17" applyNumberFormat="1" applyFont="1" applyFill="1" applyBorder="1" applyAlignment="1">
      <alignment horizontal="center" vertical="center"/>
    </xf>
    <xf numFmtId="166" fontId="19" fillId="12" borderId="101" xfId="17" applyNumberFormat="1" applyFont="1" applyFill="1" applyBorder="1" applyAlignment="1">
      <alignment horizontal="center" vertical="center"/>
    </xf>
    <xf numFmtId="9" fontId="19" fillId="11" borderId="72" xfId="17" applyNumberFormat="1" applyFont="1" applyFill="1" applyBorder="1" applyAlignment="1">
      <alignment horizontal="center" vertical="center"/>
    </xf>
    <xf numFmtId="0" fontId="19" fillId="11" borderId="67" xfId="17" applyNumberFormat="1" applyFont="1" applyFill="1" applyBorder="1" applyAlignment="1">
      <alignment horizontal="center" vertical="center"/>
    </xf>
    <xf numFmtId="9" fontId="19" fillId="11" borderId="66" xfId="17" applyNumberFormat="1" applyFont="1" applyFill="1" applyBorder="1" applyAlignment="1">
      <alignment horizontal="center" vertical="center"/>
    </xf>
    <xf numFmtId="9" fontId="19" fillId="0" borderId="51" xfId="17" applyNumberFormat="1" applyFont="1" applyFill="1" applyBorder="1" applyAlignment="1">
      <alignment horizontal="center" vertical="center"/>
    </xf>
    <xf numFmtId="1" fontId="19" fillId="11" borderId="67" xfId="17" applyNumberFormat="1" applyFont="1" applyFill="1" applyBorder="1" applyAlignment="1">
      <alignment horizontal="center" vertical="center"/>
    </xf>
    <xf numFmtId="9" fontId="19" fillId="11" borderId="28" xfId="17" applyNumberFormat="1" applyFont="1" applyFill="1" applyBorder="1" applyAlignment="1">
      <alignment horizontal="center" vertical="center"/>
    </xf>
    <xf numFmtId="0" fontId="19" fillId="11" borderId="74" xfId="17" applyNumberFormat="1" applyFont="1" applyFill="1" applyBorder="1" applyAlignment="1">
      <alignment horizontal="center" vertical="center"/>
    </xf>
    <xf numFmtId="9" fontId="19" fillId="11" borderId="69" xfId="17" applyNumberFormat="1" applyFont="1" applyFill="1" applyBorder="1" applyAlignment="1">
      <alignment horizontal="center" vertical="center"/>
    </xf>
    <xf numFmtId="9" fontId="19" fillId="11" borderId="74" xfId="17" applyNumberFormat="1" applyFont="1" applyFill="1" applyBorder="1" applyAlignment="1">
      <alignment horizontal="center" vertical="center"/>
    </xf>
    <xf numFmtId="0" fontId="19" fillId="11" borderId="61" xfId="17" applyNumberFormat="1" applyFont="1" applyFill="1" applyBorder="1" applyAlignment="1">
      <alignment horizontal="center" vertical="center"/>
    </xf>
    <xf numFmtId="166" fontId="19" fillId="0" borderId="24" xfId="17" applyNumberFormat="1" applyFont="1" applyFill="1" applyBorder="1" applyAlignment="1">
      <alignment horizontal="center" vertical="center"/>
    </xf>
    <xf numFmtId="165" fontId="19" fillId="12" borderId="72" xfId="17" applyNumberFormat="1" applyFont="1" applyFill="1" applyBorder="1" applyAlignment="1">
      <alignment horizontal="center" vertical="center"/>
    </xf>
    <xf numFmtId="1" fontId="19" fillId="11" borderId="66" xfId="17" applyNumberFormat="1" applyFont="1" applyFill="1" applyBorder="1" applyAlignment="1">
      <alignment horizontal="center" vertical="center"/>
    </xf>
    <xf numFmtId="9" fontId="19" fillId="0" borderId="67" xfId="17" applyNumberFormat="1" applyFont="1" applyFill="1" applyBorder="1" applyAlignment="1">
      <alignment horizontal="center" vertical="center"/>
    </xf>
    <xf numFmtId="9" fontId="19" fillId="0" borderId="95" xfId="17" applyNumberFormat="1" applyFont="1" applyFill="1" applyBorder="1" applyAlignment="1">
      <alignment horizontal="center" vertical="center"/>
    </xf>
    <xf numFmtId="1" fontId="19" fillId="0" borderId="0" xfId="17" applyNumberFormat="1" applyFont="1" applyFill="1" applyBorder="1" applyAlignment="1">
      <alignment horizontal="center" vertical="center"/>
    </xf>
    <xf numFmtId="9" fontId="19" fillId="0" borderId="0" xfId="17" applyNumberFormat="1" applyFont="1" applyFill="1" applyBorder="1" applyAlignment="1">
      <alignment horizontal="center" vertical="center"/>
    </xf>
    <xf numFmtId="0" fontId="19" fillId="0" borderId="0" xfId="17" applyNumberFormat="1" applyFont="1" applyFill="1" applyBorder="1" applyAlignment="1">
      <alignment horizontal="center" vertical="center"/>
    </xf>
    <xf numFmtId="0" fontId="20" fillId="0" borderId="86" xfId="17" applyFont="1" applyFill="1" applyBorder="1" applyAlignment="1">
      <alignment horizontal="center" vertical="center" wrapText="1"/>
    </xf>
    <xf numFmtId="9" fontId="19" fillId="11" borderId="0" xfId="17" applyNumberFormat="1" applyFont="1" applyFill="1" applyBorder="1" applyAlignment="1">
      <alignment horizontal="center" vertical="center"/>
    </xf>
    <xf numFmtId="165" fontId="19" fillId="10" borderId="64" xfId="17" applyNumberFormat="1" applyFont="1" applyFill="1" applyBorder="1" applyAlignment="1">
      <alignment horizontal="center" vertical="center"/>
    </xf>
    <xf numFmtId="165" fontId="19" fillId="10" borderId="60" xfId="17" applyNumberFormat="1" applyFont="1" applyFill="1" applyBorder="1" applyAlignment="1">
      <alignment horizontal="center" vertical="center"/>
    </xf>
    <xf numFmtId="165" fontId="19" fillId="10" borderId="83" xfId="17" quotePrefix="1" applyNumberFormat="1" applyFont="1" applyFill="1" applyBorder="1" applyAlignment="1">
      <alignment horizontal="center" vertical="center"/>
    </xf>
    <xf numFmtId="165" fontId="19" fillId="10" borderId="83" xfId="17" applyNumberFormat="1" applyFont="1" applyFill="1" applyBorder="1" applyAlignment="1">
      <alignment horizontal="center" vertical="center"/>
    </xf>
    <xf numFmtId="9" fontId="19" fillId="11" borderId="56" xfId="17" applyNumberFormat="1" applyFont="1" applyFill="1" applyBorder="1" applyAlignment="1">
      <alignment horizontal="center" vertical="center"/>
    </xf>
    <xf numFmtId="9" fontId="19" fillId="11" borderId="77" xfId="17" applyNumberFormat="1" applyFont="1" applyFill="1" applyBorder="1" applyAlignment="1">
      <alignment horizontal="center" vertical="center"/>
    </xf>
    <xf numFmtId="166" fontId="19" fillId="12" borderId="104" xfId="17" applyNumberFormat="1" applyFont="1" applyFill="1" applyBorder="1" applyAlignment="1">
      <alignment horizontal="center" vertical="center"/>
    </xf>
    <xf numFmtId="165" fontId="19" fillId="0" borderId="103" xfId="17" applyNumberFormat="1" applyFont="1" applyFill="1" applyBorder="1" applyAlignment="1">
      <alignment horizontal="center" vertical="center"/>
    </xf>
    <xf numFmtId="165" fontId="19" fillId="14" borderId="44" xfId="17" applyNumberFormat="1" applyFont="1" applyFill="1" applyBorder="1" applyAlignment="1">
      <alignment horizontal="center" vertical="center"/>
    </xf>
    <xf numFmtId="165" fontId="19" fillId="14" borderId="16" xfId="17" applyNumberFormat="1" applyFont="1" applyFill="1" applyBorder="1" applyAlignment="1">
      <alignment horizontal="center" vertical="center"/>
    </xf>
    <xf numFmtId="165" fontId="19" fillId="14" borderId="48" xfId="17" applyNumberFormat="1" applyFont="1" applyFill="1" applyBorder="1" applyAlignment="1">
      <alignment horizontal="center" vertical="center"/>
    </xf>
    <xf numFmtId="165" fontId="19" fillId="12" borderId="57" xfId="17" applyNumberFormat="1" applyFont="1" applyFill="1" applyBorder="1" applyAlignment="1">
      <alignment horizontal="center" vertical="center"/>
    </xf>
    <xf numFmtId="166" fontId="19" fillId="0" borderId="105" xfId="17" applyNumberFormat="1" applyFont="1" applyFill="1" applyBorder="1" applyAlignment="1">
      <alignment horizontal="center" vertical="center"/>
    </xf>
    <xf numFmtId="165" fontId="19" fillId="0" borderId="106" xfId="17" applyNumberFormat="1" applyFont="1" applyFill="1" applyBorder="1" applyAlignment="1">
      <alignment horizontal="center" vertical="center"/>
    </xf>
    <xf numFmtId="166" fontId="19" fillId="0" borderId="55" xfId="17" applyNumberFormat="1" applyFont="1" applyFill="1" applyBorder="1" applyAlignment="1">
      <alignment horizontal="center" vertical="center"/>
    </xf>
    <xf numFmtId="9" fontId="19" fillId="0" borderId="77" xfId="17" applyNumberFormat="1" applyFont="1" applyFill="1" applyBorder="1" applyAlignment="1">
      <alignment horizontal="center" vertical="center"/>
    </xf>
    <xf numFmtId="165" fontId="19" fillId="12" borderId="107" xfId="17" applyNumberFormat="1" applyFont="1" applyFill="1" applyBorder="1" applyAlignment="1">
      <alignment horizontal="center" vertical="center"/>
    </xf>
    <xf numFmtId="166" fontId="19" fillId="12" borderId="108" xfId="17" applyNumberFormat="1" applyFont="1" applyFill="1" applyBorder="1" applyAlignment="1">
      <alignment horizontal="center" vertical="center"/>
    </xf>
    <xf numFmtId="1" fontId="19" fillId="0" borderId="59" xfId="17" applyNumberFormat="1" applyFont="1" applyFill="1" applyBorder="1" applyAlignment="1">
      <alignment horizontal="center" vertical="center"/>
    </xf>
    <xf numFmtId="9" fontId="19" fillId="0" borderId="108" xfId="17" applyNumberFormat="1" applyFont="1" applyFill="1" applyBorder="1" applyAlignment="1">
      <alignment horizontal="center" vertical="center"/>
    </xf>
    <xf numFmtId="166" fontId="19" fillId="12" borderId="109" xfId="17" applyNumberFormat="1" applyFont="1" applyFill="1" applyBorder="1" applyAlignment="1">
      <alignment horizontal="center" vertical="center"/>
    </xf>
    <xf numFmtId="0" fontId="19" fillId="0" borderId="110" xfId="17" applyNumberFormat="1" applyFont="1" applyFill="1" applyBorder="1" applyAlignment="1">
      <alignment horizontal="center" vertical="center"/>
    </xf>
    <xf numFmtId="0" fontId="19" fillId="0" borderId="80" xfId="17" applyNumberFormat="1" applyFont="1" applyFill="1" applyBorder="1" applyAlignment="1">
      <alignment horizontal="center" vertical="center"/>
    </xf>
    <xf numFmtId="165" fontId="19" fillId="0" borderId="111" xfId="17" applyNumberFormat="1" applyFont="1" applyFill="1" applyBorder="1" applyAlignment="1">
      <alignment horizontal="center" vertical="center"/>
    </xf>
    <xf numFmtId="0" fontId="20" fillId="0" borderId="112" xfId="17" applyFont="1" applyFill="1" applyBorder="1" applyAlignment="1">
      <alignment horizontal="center" vertical="center" wrapText="1"/>
    </xf>
    <xf numFmtId="0" fontId="7" fillId="3" borderId="2" xfId="0" applyFont="1" applyFill="1" applyBorder="1" applyAlignment="1">
      <alignment horizontal="center" vertical="center" wrapText="1"/>
    </xf>
    <xf numFmtId="0" fontId="7" fillId="3" borderId="2" xfId="0" applyFont="1" applyFill="1" applyBorder="1" applyAlignment="1">
      <alignment horizontal="right" vertical="center" wrapText="1"/>
    </xf>
    <xf numFmtId="164" fontId="7" fillId="3" borderId="2" xfId="0" applyNumberFormat="1" applyFont="1" applyFill="1" applyBorder="1" applyAlignment="1">
      <alignment horizontal="right" vertical="center" wrapText="1"/>
    </xf>
    <xf numFmtId="3" fontId="7" fillId="3" borderId="2" xfId="0" applyNumberFormat="1" applyFont="1" applyFill="1" applyBorder="1" applyAlignment="1">
      <alignment horizontal="center" vertical="center" wrapText="1"/>
    </xf>
    <xf numFmtId="165" fontId="7" fillId="3" borderId="2" xfId="0" applyNumberFormat="1" applyFont="1" applyFill="1" applyBorder="1" applyAlignment="1">
      <alignment horizontal="center" vertical="center" wrapText="1"/>
    </xf>
    <xf numFmtId="0" fontId="7" fillId="3" borderId="2" xfId="0" applyFont="1" applyFill="1" applyBorder="1" applyAlignment="1">
      <alignment vertical="center" wrapText="1"/>
    </xf>
    <xf numFmtId="0" fontId="16" fillId="0" borderId="0" xfId="0" applyFont="1"/>
    <xf numFmtId="0" fontId="17" fillId="0" borderId="0" xfId="0" applyFont="1"/>
    <xf numFmtId="49" fontId="16" fillId="0" borderId="0" xfId="0" applyNumberFormat="1" applyFont="1" applyAlignment="1">
      <alignment horizontal="center"/>
    </xf>
    <xf numFmtId="49" fontId="16" fillId="0" borderId="0" xfId="0" applyNumberFormat="1" applyFont="1" applyAlignment="1">
      <alignment horizontal="left"/>
    </xf>
    <xf numFmtId="0" fontId="16" fillId="0" borderId="0" xfId="0" applyNumberFormat="1" applyFont="1" applyAlignment="1">
      <alignment horizontal="center"/>
    </xf>
    <xf numFmtId="165" fontId="7" fillId="5" borderId="2" xfId="0" applyNumberFormat="1" applyFont="1" applyFill="1" applyBorder="1" applyAlignment="1">
      <alignment horizontal="center"/>
    </xf>
    <xf numFmtId="0" fontId="7" fillId="6" borderId="26" xfId="0" applyFont="1" applyFill="1" applyBorder="1" applyAlignment="1">
      <alignment horizontal="center"/>
    </xf>
    <xf numFmtId="0" fontId="10" fillId="2" borderId="0" xfId="0" applyFont="1" applyFill="1" applyAlignment="1">
      <alignment horizontal="center"/>
    </xf>
    <xf numFmtId="0" fontId="7" fillId="5" borderId="14" xfId="0" applyFont="1" applyFill="1" applyBorder="1" applyAlignment="1">
      <alignment horizontal="center"/>
    </xf>
    <xf numFmtId="0" fontId="0" fillId="0" borderId="0" xfId="0" applyAlignment="1">
      <alignment wrapText="1"/>
    </xf>
    <xf numFmtId="0" fontId="0" fillId="0" borderId="0" xfId="0" applyAlignment="1">
      <alignment horizontal="right"/>
    </xf>
    <xf numFmtId="165" fontId="0" fillId="0" borderId="0" xfId="0" applyNumberFormat="1" applyAlignment="1">
      <alignment horizontal="right"/>
    </xf>
    <xf numFmtId="10" fontId="0" fillId="0" borderId="0" xfId="0" applyNumberFormat="1"/>
    <xf numFmtId="10" fontId="0" fillId="0" borderId="0" xfId="0" applyNumberFormat="1" applyAlignment="1">
      <alignment horizontal="right"/>
    </xf>
    <xf numFmtId="0" fontId="11" fillId="0" borderId="0" xfId="0" applyFont="1" applyAlignment="1">
      <alignment horizontal="left" wrapText="1"/>
    </xf>
    <xf numFmtId="165" fontId="11" fillId="0" borderId="0" xfId="0" applyNumberFormat="1" applyFont="1" applyAlignment="1">
      <alignment horizontal="left" wrapText="1"/>
    </xf>
    <xf numFmtId="165" fontId="0" fillId="0" borderId="0" xfId="0" applyNumberFormat="1" applyAlignment="1">
      <alignment wrapText="1"/>
    </xf>
    <xf numFmtId="165" fontId="0" fillId="0" borderId="0" xfId="0" applyNumberFormat="1" applyFill="1"/>
    <xf numFmtId="0" fontId="7" fillId="15" borderId="2" xfId="0" applyFont="1" applyFill="1" applyBorder="1" applyAlignment="1">
      <alignment horizontal="center"/>
    </xf>
    <xf numFmtId="0" fontId="7" fillId="15" borderId="113" xfId="0" applyFont="1" applyFill="1" applyBorder="1" applyAlignment="1">
      <alignment horizontal="center"/>
    </xf>
    <xf numFmtId="0" fontId="7" fillId="15" borderId="114" xfId="0" applyFont="1" applyFill="1" applyBorder="1" applyAlignment="1">
      <alignment horizontal="center"/>
    </xf>
    <xf numFmtId="0" fontId="6" fillId="4" borderId="71" xfId="0" applyFont="1" applyFill="1" applyBorder="1" applyAlignment="1">
      <alignment horizontal="center" vertical="center" wrapText="1"/>
    </xf>
    <xf numFmtId="0" fontId="12" fillId="5" borderId="3" xfId="0" applyFont="1" applyFill="1" applyBorder="1"/>
    <xf numFmtId="0" fontId="12" fillId="5" borderId="6" xfId="0" applyFont="1" applyFill="1" applyBorder="1"/>
    <xf numFmtId="0" fontId="0" fillId="0" borderId="0" xfId="0" applyFill="1"/>
    <xf numFmtId="0" fontId="0" fillId="10" borderId="0" xfId="0" applyFill="1"/>
    <xf numFmtId="165" fontId="0" fillId="10" borderId="0" xfId="0" applyNumberFormat="1" applyFill="1"/>
    <xf numFmtId="0" fontId="0" fillId="0" borderId="0" xfId="0" quotePrefix="1" applyFill="1"/>
    <xf numFmtId="0" fontId="0" fillId="0" borderId="0" xfId="0" applyAlignment="1">
      <alignment horizontal="center"/>
    </xf>
    <xf numFmtId="0" fontId="12" fillId="0" borderId="0" xfId="0" applyFont="1" applyBorder="1"/>
    <xf numFmtId="0" fontId="0" fillId="0" borderId="0" xfId="0" applyFont="1" applyAlignment="1">
      <alignment horizontal="left" wrapText="1"/>
    </xf>
    <xf numFmtId="0" fontId="0" fillId="0" borderId="0" xfId="0" applyFont="1" applyAlignment="1">
      <alignment horizontal="right" vertical="center" wrapText="1"/>
    </xf>
    <xf numFmtId="0" fontId="0" fillId="0" borderId="0" xfId="0" applyAlignment="1"/>
    <xf numFmtId="0" fontId="0" fillId="0" borderId="0" xfId="0"/>
    <xf numFmtId="0" fontId="6" fillId="0" borderId="0" xfId="0" applyFont="1" applyAlignment="1">
      <alignment horizontal="center" vertical="center" wrapText="1"/>
    </xf>
    <xf numFmtId="0" fontId="10" fillId="2" borderId="0" xfId="0" applyFont="1" applyFill="1" applyAlignment="1">
      <alignment horizontal="center"/>
    </xf>
    <xf numFmtId="165" fontId="10" fillId="2" borderId="0" xfId="0" applyNumberFormat="1" applyFont="1" applyFill="1" applyAlignment="1">
      <alignment horizontal="center"/>
    </xf>
    <xf numFmtId="0" fontId="0" fillId="2" borderId="0" xfId="0" applyFill="1"/>
    <xf numFmtId="3" fontId="0" fillId="2" borderId="0" xfId="0" applyNumberFormat="1" applyFill="1"/>
    <xf numFmtId="165" fontId="0" fillId="2" borderId="0" xfId="0" applyNumberFormat="1" applyFill="1"/>
    <xf numFmtId="0" fontId="7" fillId="2" borderId="0" xfId="0" applyFont="1" applyFill="1"/>
    <xf numFmtId="0" fontId="6" fillId="4" borderId="12"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14" xfId="0" applyFont="1" applyFill="1" applyBorder="1" applyAlignment="1">
      <alignment horizontal="center" vertical="center" wrapText="1"/>
    </xf>
    <xf numFmtId="3" fontId="6" fillId="4" borderId="14" xfId="0" applyNumberFormat="1" applyFont="1" applyFill="1" applyBorder="1" applyAlignment="1">
      <alignment horizontal="center" vertical="center" wrapText="1"/>
    </xf>
    <xf numFmtId="165" fontId="6" fillId="4" borderId="14" xfId="0" applyNumberFormat="1" applyFont="1" applyFill="1" applyBorder="1" applyAlignment="1">
      <alignment horizontal="center" vertical="center" wrapText="1"/>
    </xf>
    <xf numFmtId="0" fontId="6" fillId="4" borderId="15" xfId="0" applyFont="1" applyFill="1" applyBorder="1" applyAlignment="1">
      <alignment horizontal="center" vertical="center" wrapText="1"/>
    </xf>
    <xf numFmtId="0" fontId="7" fillId="6" borderId="18" xfId="0" applyFont="1" applyFill="1" applyBorder="1" applyAlignment="1">
      <alignment horizontal="center"/>
    </xf>
    <xf numFmtId="0" fontId="7" fillId="6" borderId="115" xfId="0" applyFont="1" applyFill="1" applyBorder="1" applyAlignment="1">
      <alignment horizontal="center"/>
    </xf>
    <xf numFmtId="3" fontId="7" fillId="2" borderId="0" xfId="0" applyNumberFormat="1" applyFont="1" applyFill="1" applyBorder="1"/>
    <xf numFmtId="165" fontId="7" fillId="2" borderId="0" xfId="0" applyNumberFormat="1" applyFont="1" applyFill="1" applyBorder="1"/>
    <xf numFmtId="0" fontId="7" fillId="2" borderId="0" xfId="0" applyFont="1" applyFill="1" applyBorder="1"/>
    <xf numFmtId="0" fontId="7" fillId="2" borderId="19" xfId="0" applyFont="1" applyFill="1" applyBorder="1" applyAlignment="1">
      <alignment horizontal="right"/>
    </xf>
    <xf numFmtId="3" fontId="7" fillId="2" borderId="20" xfId="0" applyNumberFormat="1" applyFont="1" applyFill="1" applyBorder="1"/>
    <xf numFmtId="165" fontId="7" fillId="2" borderId="20" xfId="0" applyNumberFormat="1" applyFont="1" applyFill="1" applyBorder="1"/>
    <xf numFmtId="0" fontId="7" fillId="2" borderId="20" xfId="0" applyFont="1" applyFill="1" applyBorder="1"/>
    <xf numFmtId="0" fontId="7" fillId="2" borderId="21" xfId="0" applyFont="1" applyFill="1" applyBorder="1" applyAlignment="1">
      <alignment horizontal="right"/>
    </xf>
    <xf numFmtId="2" fontId="6" fillId="7" borderId="22" xfId="0" applyNumberFormat="1" applyFont="1" applyFill="1" applyBorder="1"/>
    <xf numFmtId="0" fontId="7" fillId="6" borderId="2" xfId="0" applyFont="1" applyFill="1" applyBorder="1" applyAlignment="1">
      <alignment horizontal="center"/>
    </xf>
    <xf numFmtId="0" fontId="6" fillId="4" borderId="27" xfId="0" applyFont="1" applyFill="1" applyBorder="1" applyAlignment="1">
      <alignment horizontal="center" vertical="center" wrapText="1"/>
    </xf>
    <xf numFmtId="3" fontId="6" fillId="4" borderId="27" xfId="0" applyNumberFormat="1" applyFont="1" applyFill="1" applyBorder="1" applyAlignment="1">
      <alignment horizontal="center" vertical="center" wrapText="1"/>
    </xf>
    <xf numFmtId="165" fontId="6" fillId="4" borderId="27" xfId="0" applyNumberFormat="1" applyFont="1" applyFill="1" applyBorder="1" applyAlignment="1">
      <alignment horizontal="center" vertical="center" wrapText="1"/>
    </xf>
    <xf numFmtId="0" fontId="6" fillId="4" borderId="28"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29" xfId="0" applyFont="1" applyFill="1" applyBorder="1" applyAlignment="1">
      <alignment horizontal="center" vertical="center" wrapText="1"/>
    </xf>
    <xf numFmtId="0" fontId="6" fillId="4" borderId="30"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7" fillId="6" borderId="12" xfId="0" applyFont="1" applyFill="1" applyBorder="1" applyAlignment="1">
      <alignment horizontal="center"/>
    </xf>
    <xf numFmtId="0" fontId="7" fillId="6" borderId="14" xfId="0" applyFont="1" applyFill="1" applyBorder="1" applyAlignment="1">
      <alignment horizontal="center"/>
    </xf>
    <xf numFmtId="0" fontId="7" fillId="6" borderId="35" xfId="0" applyFont="1" applyFill="1" applyBorder="1" applyAlignment="1">
      <alignment horizontal="center"/>
    </xf>
    <xf numFmtId="0" fontId="6" fillId="4" borderId="18" xfId="0" applyFont="1" applyFill="1" applyBorder="1" applyAlignment="1">
      <alignment horizontal="center" vertical="center" wrapText="1"/>
    </xf>
    <xf numFmtId="2" fontId="6" fillId="7" borderId="9" xfId="0" applyNumberFormat="1" applyFont="1" applyFill="1" applyBorder="1" applyAlignment="1">
      <alignment horizontal="right"/>
    </xf>
    <xf numFmtId="0" fontId="6" fillId="7" borderId="43" xfId="0" applyFont="1" applyFill="1" applyBorder="1" applyAlignment="1">
      <alignment horizontal="left"/>
    </xf>
    <xf numFmtId="0" fontId="6" fillId="7" borderId="20" xfId="0" applyFont="1" applyFill="1" applyBorder="1" applyAlignment="1">
      <alignment horizontal="left"/>
    </xf>
    <xf numFmtId="2" fontId="6" fillId="7" borderId="20" xfId="0" applyNumberFormat="1" applyFont="1" applyFill="1" applyBorder="1" applyAlignment="1">
      <alignment horizontal="left"/>
    </xf>
    <xf numFmtId="2" fontId="6" fillId="7" borderId="20" xfId="0" applyNumberFormat="1" applyFont="1" applyFill="1" applyBorder="1" applyAlignment="1">
      <alignment horizontal="right"/>
    </xf>
    <xf numFmtId="10" fontId="6" fillId="7" borderId="20" xfId="0" applyNumberFormat="1" applyFont="1" applyFill="1" applyBorder="1" applyAlignment="1">
      <alignment horizontal="left"/>
    </xf>
    <xf numFmtId="10" fontId="6" fillId="7" borderId="20" xfId="0" applyNumberFormat="1" applyFont="1" applyFill="1" applyBorder="1" applyAlignment="1">
      <alignment horizontal="right"/>
    </xf>
    <xf numFmtId="0" fontId="7" fillId="6" borderId="31" xfId="0" applyFont="1" applyFill="1" applyBorder="1" applyAlignment="1">
      <alignment horizontal="center"/>
    </xf>
    <xf numFmtId="0" fontId="7" fillId="6" borderId="38" xfId="0" applyFont="1" applyFill="1" applyBorder="1" applyAlignment="1">
      <alignment horizontal="center"/>
    </xf>
    <xf numFmtId="0" fontId="7" fillId="6" borderId="40" xfId="0" applyFont="1" applyFill="1" applyBorder="1" applyAlignment="1">
      <alignment horizontal="center"/>
    </xf>
    <xf numFmtId="0" fontId="7" fillId="6" borderId="44" xfId="0" applyFont="1" applyFill="1" applyBorder="1" applyAlignment="1">
      <alignment horizontal="center"/>
    </xf>
    <xf numFmtId="0" fontId="7" fillId="6" borderId="45" xfId="0" applyFont="1" applyFill="1" applyBorder="1" applyAlignment="1">
      <alignment horizontal="center"/>
    </xf>
    <xf numFmtId="0" fontId="7" fillId="6" borderId="46" xfId="0" applyFont="1" applyFill="1" applyBorder="1" applyAlignment="1">
      <alignment horizontal="center"/>
    </xf>
    <xf numFmtId="0" fontId="7" fillId="6" borderId="48" xfId="0" applyFont="1" applyFill="1" applyBorder="1" applyAlignment="1">
      <alignment horizontal="center"/>
    </xf>
    <xf numFmtId="0" fontId="7" fillId="6" borderId="49" xfId="0" applyFont="1" applyFill="1" applyBorder="1" applyAlignment="1">
      <alignment horizontal="center"/>
    </xf>
    <xf numFmtId="0" fontId="10" fillId="2" borderId="0" xfId="0" applyFont="1" applyFill="1" applyAlignment="1">
      <alignment horizontal="center"/>
    </xf>
    <xf numFmtId="0" fontId="10" fillId="2" borderId="0" xfId="0" applyFont="1" applyFill="1" applyAlignment="1">
      <alignment horizontal="center"/>
    </xf>
    <xf numFmtId="0" fontId="6" fillId="4" borderId="115" xfId="0" applyFont="1" applyFill="1" applyBorder="1" applyAlignment="1">
      <alignment horizontal="center" vertical="center" wrapText="1"/>
    </xf>
    <xf numFmtId="1" fontId="0" fillId="0" borderId="0" xfId="0" applyNumberFormat="1"/>
    <xf numFmtId="165" fontId="7" fillId="6" borderId="15" xfId="0" applyNumberFormat="1" applyFont="1" applyFill="1" applyBorder="1"/>
    <xf numFmtId="165" fontId="7" fillId="6" borderId="121" xfId="0" applyNumberFormat="1" applyFont="1" applyFill="1" applyBorder="1"/>
    <xf numFmtId="165" fontId="7" fillId="6" borderId="42" xfId="0" applyNumberFormat="1" applyFont="1" applyFill="1" applyBorder="1"/>
    <xf numFmtId="165" fontId="7" fillId="6" borderId="47" xfId="0" applyNumberFormat="1" applyFont="1" applyFill="1" applyBorder="1"/>
    <xf numFmtId="165" fontId="7" fillId="6" borderId="50" xfId="0" applyNumberFormat="1" applyFont="1" applyFill="1" applyBorder="1"/>
    <xf numFmtId="0" fontId="11" fillId="17" borderId="0" xfId="0" applyFont="1" applyFill="1" applyAlignment="1">
      <alignment horizontal="center"/>
    </xf>
    <xf numFmtId="0" fontId="11" fillId="18" borderId="0" xfId="0" applyFont="1" applyFill="1" applyAlignment="1">
      <alignment horizontal="center"/>
    </xf>
    <xf numFmtId="1" fontId="23" fillId="4" borderId="7" xfId="17" applyNumberFormat="1" applyFont="1" applyFill="1" applyBorder="1" applyAlignment="1">
      <alignment horizontal="center"/>
    </xf>
    <xf numFmtId="1" fontId="23" fillId="4" borderId="6" xfId="17" applyNumberFormat="1" applyFont="1" applyFill="1" applyBorder="1" applyAlignment="1">
      <alignment horizontal="center"/>
    </xf>
    <xf numFmtId="1" fontId="23" fillId="4" borderId="76" xfId="17" applyNumberFormat="1" applyFont="1" applyFill="1" applyBorder="1" applyAlignment="1">
      <alignment horizontal="center"/>
    </xf>
    <xf numFmtId="1" fontId="23" fillId="4" borderId="8" xfId="17" applyNumberFormat="1" applyFont="1" applyFill="1" applyBorder="1" applyAlignment="1">
      <alignment horizontal="center"/>
    </xf>
    <xf numFmtId="2" fontId="18" fillId="0" borderId="32" xfId="17" applyNumberFormat="1" applyFont="1" applyFill="1" applyBorder="1" applyAlignment="1">
      <alignment horizontal="center" vertical="top" wrapText="1"/>
    </xf>
    <xf numFmtId="0" fontId="5" fillId="0" borderId="35" xfId="17" applyBorder="1" applyAlignment="1">
      <alignment horizontal="center" vertical="top" wrapText="1"/>
    </xf>
    <xf numFmtId="0" fontId="5" fillId="0" borderId="33" xfId="17" applyBorder="1" applyAlignment="1">
      <alignment horizontal="center" vertical="top" wrapText="1"/>
    </xf>
    <xf numFmtId="1" fontId="20" fillId="4" borderId="96" xfId="17" applyNumberFormat="1" applyFont="1" applyFill="1" applyBorder="1" applyAlignment="1">
      <alignment horizontal="center"/>
    </xf>
    <xf numFmtId="1" fontId="20" fillId="4" borderId="52" xfId="17" applyNumberFormat="1" applyFont="1" applyFill="1" applyBorder="1" applyAlignment="1">
      <alignment horizontal="center"/>
    </xf>
    <xf numFmtId="1" fontId="20" fillId="4" borderId="97" xfId="17" applyNumberFormat="1" applyFont="1" applyFill="1" applyBorder="1" applyAlignment="1">
      <alignment horizontal="center"/>
    </xf>
    <xf numFmtId="0" fontId="24" fillId="13" borderId="44" xfId="17" applyFont="1" applyFill="1" applyBorder="1" applyAlignment="1">
      <alignment horizontal="center" wrapText="1"/>
    </xf>
    <xf numFmtId="0" fontId="24" fillId="13" borderId="94" xfId="17" applyFont="1" applyFill="1" applyBorder="1" applyAlignment="1">
      <alignment horizontal="center"/>
    </xf>
    <xf numFmtId="0" fontId="24" fillId="13" borderId="64" xfId="17" applyFont="1" applyFill="1" applyBorder="1" applyAlignment="1">
      <alignment horizontal="center" wrapText="1"/>
    </xf>
    <xf numFmtId="0" fontId="24" fillId="13" borderId="84" xfId="17" applyFont="1" applyFill="1" applyBorder="1" applyAlignment="1">
      <alignment horizontal="center" wrapText="1"/>
    </xf>
    <xf numFmtId="0" fontId="24" fillId="13" borderId="98" xfId="17" applyFont="1" applyFill="1" applyBorder="1" applyAlignment="1">
      <alignment horizontal="center" wrapText="1"/>
    </xf>
    <xf numFmtId="0" fontId="5" fillId="0" borderId="52" xfId="17" applyBorder="1" applyAlignment="1"/>
    <xf numFmtId="0" fontId="5" fillId="0" borderId="53" xfId="17" applyBorder="1" applyAlignment="1"/>
    <xf numFmtId="1" fontId="23" fillId="13" borderId="87" xfId="17" applyNumberFormat="1" applyFont="1" applyFill="1" applyBorder="1" applyAlignment="1">
      <alignment horizontal="center"/>
    </xf>
    <xf numFmtId="1" fontId="23" fillId="13" borderId="93" xfId="17" applyNumberFormat="1" applyFont="1" applyFill="1" applyBorder="1" applyAlignment="1">
      <alignment horizontal="center"/>
    </xf>
    <xf numFmtId="1" fontId="23" fillId="13" borderId="100" xfId="17" applyNumberFormat="1" applyFont="1" applyFill="1" applyBorder="1" applyAlignment="1">
      <alignment horizontal="center"/>
    </xf>
    <xf numFmtId="0" fontId="24" fillId="13" borderId="68" xfId="17" applyFont="1" applyFill="1" applyBorder="1" applyAlignment="1">
      <alignment horizontal="center" wrapText="1"/>
    </xf>
    <xf numFmtId="0" fontId="24" fillId="13" borderId="65" xfId="17" applyFont="1" applyFill="1" applyBorder="1" applyAlignment="1">
      <alignment horizontal="center"/>
    </xf>
    <xf numFmtId="0" fontId="24" fillId="13" borderId="65" xfId="17" applyFont="1" applyFill="1" applyBorder="1" applyAlignment="1">
      <alignment horizontal="center" wrapText="1"/>
    </xf>
    <xf numFmtId="1" fontId="24" fillId="13" borderId="41" xfId="17" applyNumberFormat="1" applyFont="1" applyFill="1" applyBorder="1" applyAlignment="1">
      <alignment horizontal="center"/>
    </xf>
    <xf numFmtId="1" fontId="24" fillId="13" borderId="91" xfId="17" applyNumberFormat="1" applyFont="1" applyFill="1" applyBorder="1" applyAlignment="1">
      <alignment horizontal="center"/>
    </xf>
    <xf numFmtId="0" fontId="24" fillId="13" borderId="92" xfId="17" applyFont="1" applyFill="1" applyBorder="1" applyAlignment="1">
      <alignment horizontal="center"/>
    </xf>
    <xf numFmtId="1" fontId="24" fillId="13" borderId="99" xfId="17" applyNumberFormat="1" applyFont="1" applyFill="1" applyBorder="1" applyAlignment="1">
      <alignment horizontal="center"/>
    </xf>
    <xf numFmtId="1" fontId="23" fillId="4" borderId="89" xfId="17" applyNumberFormat="1" applyFont="1" applyFill="1" applyBorder="1" applyAlignment="1">
      <alignment horizontal="center"/>
    </xf>
    <xf numFmtId="2" fontId="18" fillId="0" borderId="46" xfId="17" applyNumberFormat="1" applyFont="1" applyFill="1" applyBorder="1" applyAlignment="1">
      <alignment horizontal="center" vertical="top" wrapText="1"/>
    </xf>
    <xf numFmtId="0" fontId="5" fillId="0" borderId="46" xfId="17" applyBorder="1" applyAlignment="1">
      <alignment horizontal="center" vertical="top" wrapText="1"/>
    </xf>
    <xf numFmtId="0" fontId="5" fillId="0" borderId="90" xfId="17" applyBorder="1" applyAlignment="1">
      <alignment horizontal="center" vertical="top" wrapText="1"/>
    </xf>
    <xf numFmtId="0" fontId="5" fillId="0" borderId="97" xfId="17" applyBorder="1" applyAlignment="1"/>
    <xf numFmtId="0" fontId="24" fillId="13" borderId="93" xfId="17" applyFont="1" applyFill="1" applyBorder="1" applyAlignment="1">
      <alignment horizontal="center"/>
    </xf>
    <xf numFmtId="1" fontId="24" fillId="13" borderId="80" xfId="17" applyNumberFormat="1" applyFont="1" applyFill="1" applyBorder="1" applyAlignment="1">
      <alignment horizontal="center"/>
    </xf>
    <xf numFmtId="2" fontId="18" fillId="0" borderId="75" xfId="17" applyNumberFormat="1" applyFont="1" applyFill="1" applyBorder="1" applyAlignment="1">
      <alignment horizontal="center" vertical="top" wrapText="1"/>
    </xf>
    <xf numFmtId="1" fontId="20" fillId="4" borderId="51" xfId="17" applyNumberFormat="1" applyFont="1" applyFill="1" applyBorder="1" applyAlignment="1">
      <alignment horizontal="center"/>
    </xf>
    <xf numFmtId="0" fontId="24" fillId="13" borderId="94" xfId="17" applyFont="1" applyFill="1" applyBorder="1" applyAlignment="1">
      <alignment horizontal="center" wrapText="1"/>
    </xf>
    <xf numFmtId="0" fontId="11" fillId="4" borderId="32" xfId="0" applyFont="1" applyFill="1" applyBorder="1" applyAlignment="1">
      <alignment horizontal="center"/>
    </xf>
    <xf numFmtId="0" fontId="11" fillId="4" borderId="35" xfId="0" applyFont="1" applyFill="1" applyBorder="1" applyAlignment="1">
      <alignment horizontal="center"/>
    </xf>
    <xf numFmtId="0" fontId="11" fillId="4" borderId="33" xfId="0" applyFont="1" applyFill="1" applyBorder="1" applyAlignment="1">
      <alignment horizontal="center"/>
    </xf>
    <xf numFmtId="0" fontId="10" fillId="2" borderId="0" xfId="0" applyFont="1" applyFill="1" applyAlignment="1">
      <alignment horizontal="left"/>
    </xf>
    <xf numFmtId="0" fontId="10" fillId="2" borderId="0" xfId="0" applyFont="1" applyFill="1" applyAlignment="1">
      <alignment horizontal="center"/>
    </xf>
    <xf numFmtId="0" fontId="7" fillId="16" borderId="0" xfId="0" applyFont="1" applyFill="1" applyAlignment="1">
      <alignment wrapText="1"/>
    </xf>
    <xf numFmtId="0" fontId="0" fillId="16" borderId="0" xfId="0" applyFill="1" applyAlignment="1">
      <alignment wrapText="1"/>
    </xf>
    <xf numFmtId="0" fontId="0" fillId="16" borderId="20" xfId="0" applyFill="1" applyBorder="1" applyAlignment="1">
      <alignment wrapText="1"/>
    </xf>
    <xf numFmtId="0" fontId="7" fillId="5" borderId="54" xfId="0" applyFont="1" applyFill="1" applyBorder="1" applyAlignment="1">
      <alignment horizontal="center" vertical="center"/>
    </xf>
    <xf numFmtId="0" fontId="7" fillId="5" borderId="119" xfId="0" applyFont="1" applyFill="1" applyBorder="1" applyAlignment="1">
      <alignment horizontal="center" vertical="center"/>
    </xf>
    <xf numFmtId="0" fontId="7" fillId="5" borderId="31" xfId="4" applyFont="1" applyFill="1" applyBorder="1" applyAlignment="1">
      <alignment horizontal="center" vertical="center"/>
    </xf>
    <xf numFmtId="0" fontId="7" fillId="5" borderId="27" xfId="4" applyFont="1" applyFill="1" applyBorder="1" applyAlignment="1">
      <alignment horizontal="center" vertical="center"/>
    </xf>
    <xf numFmtId="0" fontId="7" fillId="5" borderId="116" xfId="0" applyFont="1" applyFill="1" applyBorder="1" applyAlignment="1">
      <alignment horizontal="center" vertical="center"/>
    </xf>
    <xf numFmtId="0" fontId="7" fillId="5" borderId="56" xfId="0" applyFont="1" applyFill="1" applyBorder="1" applyAlignment="1">
      <alignment horizontal="left" vertical="center"/>
    </xf>
    <xf numFmtId="0" fontId="7" fillId="5" borderId="57" xfId="0" applyFont="1" applyFill="1" applyBorder="1" applyAlignment="1">
      <alignment horizontal="left" vertical="center"/>
    </xf>
    <xf numFmtId="0" fontId="7" fillId="5" borderId="54" xfId="4" applyFont="1" applyFill="1" applyBorder="1" applyAlignment="1">
      <alignment horizontal="center" vertical="center"/>
    </xf>
    <xf numFmtId="0" fontId="7" fillId="5" borderId="116" xfId="4" applyFont="1" applyFill="1" applyBorder="1" applyAlignment="1">
      <alignment horizontal="center" vertical="center"/>
    </xf>
    <xf numFmtId="0" fontId="0" fillId="0" borderId="116" xfId="0" applyBorder="1" applyAlignment="1">
      <alignment horizontal="center" vertical="center"/>
    </xf>
    <xf numFmtId="3" fontId="7" fillId="5" borderId="54" xfId="0" applyNumberFormat="1" applyFont="1" applyFill="1" applyBorder="1" applyAlignment="1">
      <alignment horizontal="center" vertical="center"/>
    </xf>
    <xf numFmtId="3" fontId="7" fillId="5" borderId="116" xfId="0" applyNumberFormat="1" applyFont="1" applyFill="1" applyBorder="1" applyAlignment="1">
      <alignment horizontal="center" vertical="center"/>
    </xf>
    <xf numFmtId="165" fontId="7" fillId="5" borderId="54" xfId="0" applyNumberFormat="1" applyFont="1" applyFill="1" applyBorder="1" applyAlignment="1">
      <alignment horizontal="center" vertical="center"/>
    </xf>
    <xf numFmtId="165" fontId="7" fillId="5" borderId="116" xfId="0" applyNumberFormat="1" applyFont="1" applyFill="1" applyBorder="1" applyAlignment="1">
      <alignment horizontal="center" vertical="center"/>
    </xf>
    <xf numFmtId="165" fontId="7" fillId="5" borderId="55" xfId="0" applyNumberFormat="1" applyFont="1" applyFill="1" applyBorder="1" applyAlignment="1">
      <alignment horizontal="center" vertical="center"/>
    </xf>
    <xf numFmtId="165" fontId="7" fillId="5" borderId="117" xfId="0" applyNumberFormat="1" applyFont="1" applyFill="1" applyBorder="1" applyAlignment="1">
      <alignment horizontal="center" vertical="center"/>
    </xf>
    <xf numFmtId="0" fontId="7" fillId="5" borderId="31" xfId="0" applyFont="1" applyFill="1" applyBorder="1" applyAlignment="1">
      <alignment horizontal="center" vertical="center"/>
    </xf>
    <xf numFmtId="0" fontId="7" fillId="5" borderId="27" xfId="0" applyFont="1" applyFill="1" applyBorder="1" applyAlignment="1">
      <alignment horizontal="center" vertical="center"/>
    </xf>
    <xf numFmtId="3" fontId="7" fillId="5" borderId="31" xfId="0" applyNumberFormat="1" applyFont="1" applyFill="1" applyBorder="1" applyAlignment="1">
      <alignment horizontal="center" vertical="center"/>
    </xf>
    <xf numFmtId="3" fontId="7" fillId="5" borderId="27" xfId="0" applyNumberFormat="1" applyFont="1" applyFill="1" applyBorder="1" applyAlignment="1">
      <alignment horizontal="center" vertical="center"/>
    </xf>
    <xf numFmtId="165" fontId="7" fillId="5" borderId="31" xfId="0" applyNumberFormat="1" applyFont="1" applyFill="1" applyBorder="1" applyAlignment="1">
      <alignment horizontal="center" vertical="center"/>
    </xf>
    <xf numFmtId="0" fontId="7" fillId="0" borderId="0" xfId="0" applyFont="1" applyBorder="1" applyAlignment="1">
      <alignment horizontal="center" vertical="center"/>
    </xf>
    <xf numFmtId="0" fontId="7" fillId="5" borderId="34" xfId="0" applyFont="1" applyFill="1" applyBorder="1" applyAlignment="1">
      <alignment horizontal="left" vertical="center"/>
    </xf>
    <xf numFmtId="0" fontId="7" fillId="5" borderId="30" xfId="0" applyFont="1" applyFill="1" applyBorder="1" applyAlignment="1">
      <alignment horizontal="left" vertical="center"/>
    </xf>
    <xf numFmtId="0" fontId="6" fillId="7" borderId="10" xfId="0" applyFont="1" applyFill="1" applyBorder="1" applyAlignment="1">
      <alignment horizontal="left"/>
    </xf>
    <xf numFmtId="0" fontId="6" fillId="7" borderId="11" xfId="0" applyFont="1" applyFill="1" applyBorder="1" applyAlignment="1">
      <alignment horizontal="left"/>
    </xf>
    <xf numFmtId="0" fontId="6" fillId="7" borderId="58" xfId="0" applyFont="1" applyFill="1" applyBorder="1" applyAlignment="1">
      <alignment horizontal="left"/>
    </xf>
    <xf numFmtId="0" fontId="6" fillId="7" borderId="59" xfId="0" applyFont="1" applyFill="1" applyBorder="1" applyAlignment="1">
      <alignment horizontal="left"/>
    </xf>
    <xf numFmtId="0" fontId="0" fillId="0" borderId="27" xfId="0" applyBorder="1" applyAlignment="1">
      <alignment horizontal="center" vertical="center"/>
    </xf>
    <xf numFmtId="165" fontId="7" fillId="5" borderId="27" xfId="0" applyNumberFormat="1" applyFont="1" applyFill="1" applyBorder="1" applyAlignment="1">
      <alignment horizontal="center" vertical="center"/>
    </xf>
    <xf numFmtId="0" fontId="7" fillId="5" borderId="119" xfId="4" applyFont="1" applyFill="1" applyBorder="1" applyAlignment="1">
      <alignment horizontal="center" vertical="center"/>
    </xf>
    <xf numFmtId="0" fontId="0" fillId="0" borderId="119" xfId="0" applyBorder="1" applyAlignment="1">
      <alignment horizontal="center" vertical="center"/>
    </xf>
    <xf numFmtId="3" fontId="7" fillId="5" borderId="119" xfId="0" applyNumberFormat="1" applyFont="1" applyFill="1" applyBorder="1" applyAlignment="1">
      <alignment horizontal="center" vertical="center"/>
    </xf>
    <xf numFmtId="165" fontId="7" fillId="5" borderId="119" xfId="0" applyNumberFormat="1" applyFont="1" applyFill="1" applyBorder="1" applyAlignment="1">
      <alignment horizontal="center" vertical="center"/>
    </xf>
    <xf numFmtId="165" fontId="7" fillId="5" borderId="120" xfId="0" applyNumberFormat="1" applyFont="1" applyFill="1" applyBorder="1" applyAlignment="1">
      <alignment horizontal="center" vertical="center"/>
    </xf>
    <xf numFmtId="0" fontId="7" fillId="5" borderId="118" xfId="0" applyFont="1" applyFill="1" applyBorder="1" applyAlignment="1">
      <alignment horizontal="left" vertical="center"/>
    </xf>
    <xf numFmtId="0" fontId="7" fillId="0" borderId="19" xfId="0" applyFont="1" applyBorder="1" applyAlignment="1">
      <alignment horizontal="center" vertical="center"/>
    </xf>
  </cellXfs>
  <cellStyles count="320">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Normal" xfId="0" builtinId="0"/>
    <cellStyle name="Normal 10" xfId="1"/>
    <cellStyle name="Normal 10 2" xfId="2"/>
    <cellStyle name="Normal 10 2 2" xfId="19"/>
    <cellStyle name="Normal 10 2 2 2" xfId="250"/>
    <cellStyle name="Normal 10 2 2 3" xfId="265"/>
    <cellStyle name="Normal 10 2 3" xfId="24"/>
    <cellStyle name="Normal 10 2 3 2" xfId="255"/>
    <cellStyle name="Normal 10 2 3 3" xfId="270"/>
    <cellStyle name="Normal 10 2 4" xfId="245"/>
    <cellStyle name="Normal 10 2 5" xfId="260"/>
    <cellStyle name="Normal 10 3" xfId="18"/>
    <cellStyle name="Normal 10 3 2" xfId="249"/>
    <cellStyle name="Normal 10 3 3" xfId="264"/>
    <cellStyle name="Normal 10 4" xfId="23"/>
    <cellStyle name="Normal 10 4 2" xfId="254"/>
    <cellStyle name="Normal 10 4 3" xfId="269"/>
    <cellStyle name="Normal 10 5" xfId="244"/>
    <cellStyle name="Normal 10 6" xfId="259"/>
    <cellStyle name="Normal 2" xfId="17"/>
    <cellStyle name="Normal 2 2" xfId="3"/>
    <cellStyle name="Normal 2 2 2" xfId="4"/>
    <cellStyle name="Normal 2 3" xfId="5"/>
    <cellStyle name="Normal 2 3 2" xfId="6"/>
    <cellStyle name="Normal 2 4" xfId="7"/>
    <cellStyle name="Normal 2 4 2" xfId="8"/>
    <cellStyle name="Normal 2 5" xfId="22"/>
    <cellStyle name="Normal 2 5 2" xfId="253"/>
    <cellStyle name="Normal 2 5 3" xfId="268"/>
    <cellStyle name="Normal 2 6" xfId="27"/>
    <cellStyle name="Normal 2 6 2" xfId="258"/>
    <cellStyle name="Normal 2 6 3" xfId="273"/>
    <cellStyle name="Normal 2 7" xfId="248"/>
    <cellStyle name="Normal 2 8" xfId="263"/>
    <cellStyle name="Normal 3 2" xfId="9"/>
    <cellStyle name="Normal 3 2 2" xfId="10"/>
    <cellStyle name="Normal 3 3" xfId="11"/>
    <cellStyle name="Normal 3 3 2" xfId="12"/>
    <cellStyle name="Normal 3 4" xfId="13"/>
    <cellStyle name="Normal 3 4 2" xfId="14"/>
    <cellStyle name="Normal 8" xfId="15"/>
    <cellStyle name="Normal 8 2" xfId="16"/>
    <cellStyle name="Normal 8 2 2" xfId="21"/>
    <cellStyle name="Normal 8 2 2 2" xfId="252"/>
    <cellStyle name="Normal 8 2 2 3" xfId="267"/>
    <cellStyle name="Normal 8 2 3" xfId="26"/>
    <cellStyle name="Normal 8 2 3 2" xfId="257"/>
    <cellStyle name="Normal 8 2 3 3" xfId="272"/>
    <cellStyle name="Normal 8 2 4" xfId="247"/>
    <cellStyle name="Normal 8 2 5" xfId="262"/>
    <cellStyle name="Normal 8 3" xfId="20"/>
    <cellStyle name="Normal 8 3 2" xfId="251"/>
    <cellStyle name="Normal 8 3 3" xfId="266"/>
    <cellStyle name="Normal 8 4" xfId="25"/>
    <cellStyle name="Normal 8 4 2" xfId="256"/>
    <cellStyle name="Normal 8 4 3" xfId="271"/>
    <cellStyle name="Normal 8 5" xfId="246"/>
    <cellStyle name="Normal 8 6" xfId="261"/>
  </cellStyles>
  <dxfs count="11">
    <dxf>
      <numFmt numFmtId="2" formatCode="0.00"/>
    </dxf>
    <dxf>
      <font>
        <strike val="0"/>
      </font>
    </dxf>
    <dxf>
      <font>
        <strike val="0"/>
        <color theme="0" tint="-0.24994659260841701"/>
      </font>
    </dxf>
    <dxf>
      <numFmt numFmtId="2" formatCode="0.00"/>
    </dxf>
    <dxf>
      <numFmt numFmtId="2" formatCode="0.00"/>
    </dxf>
    <dxf>
      <font>
        <b/>
        <i val="0"/>
        <condense val="0"/>
        <extend val="0"/>
        <color indexed="10"/>
      </font>
    </dxf>
    <dxf>
      <font>
        <b/>
        <i/>
        <condense val="0"/>
        <extend val="0"/>
        <color indexed="1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rssaylor\My%20Documents\Work%20Folder\Lunar%20Robotic%20Exploration\LRO%20Mission%20-%202008\GS&amp;O\GS&amp;O%20Architecture\GS%20Data%20Calculations\LRO_Data_Worksheet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ata Summary"/>
      <sheetName val="Downlink Summary"/>
      <sheetName val="Cmd APID"/>
      <sheetName val="TLM Data Generation"/>
      <sheetName val="Pseudo-APIDs"/>
      <sheetName val="TO Filter Tables"/>
      <sheetName val="DS Filter Table"/>
      <sheetName val="File_Data_Summary"/>
      <sheetName val="Recorder Summary"/>
      <sheetName val="Pass_Summary"/>
      <sheetName val="Recorder Sim"/>
      <sheetName val="On-Board Error"/>
      <sheetName val="Table File Destination"/>
      <sheetName val="Parameters"/>
    </sheetNames>
    <sheetDataSet>
      <sheetData sheetId="0">
        <row r="4">
          <cell r="A4" t="str">
            <v>FSW-166</v>
          </cell>
          <cell r="B4" t="str">
            <v>Mission Assurance</v>
          </cell>
        </row>
        <row r="5">
          <cell r="A5" t="str">
            <v>FSW-167</v>
          </cell>
          <cell r="C5" t="str">
            <v>The FSW shall adhere to the Global Precipitation Measurement Mission Assurance Requirements (422-40-01-004) document and NASA Procedural Requirements Software Engineering Requirements (NPR 7150.2).</v>
          </cell>
          <cell r="D5" t="str">
            <v>CORE-1472
Requirement: The GPM Core Observatory flight software shall be developed in accordance with the requirements of NPR 7150.2, NASA Software Engineering Requirements using practices documented in GSFC GPR-8700.5 and reflected at the software.gsfc.</v>
          </cell>
        </row>
        <row r="6">
          <cell r="A6" t="str">
            <v>FSW-170</v>
          </cell>
          <cell r="B6" t="str">
            <v>Resource Margins</v>
          </cell>
        </row>
        <row r="7">
          <cell r="A7" t="str">
            <v>FSW-171</v>
          </cell>
          <cell r="C7" t="str">
            <v>The FSW shall use the margins on processing resources as specified in the GSFC Rules for Design as guidelines for development and notify project of any deviation from the specified margins.  (GSFC-STD-1000).</v>
          </cell>
          <cell r="D7" t="str">
            <v>CORE-1508
Requirement: The Core Observatory shall be bound by the processor margins found in the GPM Core Observatory Technical Resources Budget Requirments document (422-40-03-002).</v>
          </cell>
        </row>
        <row r="8">
          <cell r="A8" t="str">
            <v>FSW-174</v>
          </cell>
          <cell r="B8" t="str">
            <v>Software Development Process</v>
          </cell>
        </row>
        <row r="9">
          <cell r="A9" t="str">
            <v>FSW-175</v>
          </cell>
          <cell r="C9" t="str">
            <v>The FSW shall be specified, developed, documented, and tested according to GSFC Flight Software Branch (Code 582) standard software development processes.</v>
          </cell>
          <cell r="D9" t="str">
            <v>CORE-1472
Requirement: The GPM Core Observatory flight software shall be developed in accordance with the requirements of NPR 7150.2, NASA Software Engineering Requirements using practices documented in GSFC GPR-8700.5 and reflected at the software.gsfc.</v>
          </cell>
        </row>
        <row r="10">
          <cell r="A10" t="str">
            <v>FSW-178</v>
          </cell>
          <cell r="B10" t="str">
            <v>Units</v>
          </cell>
        </row>
        <row r="11">
          <cell r="A11" t="str">
            <v>FSW-179</v>
          </cell>
          <cell r="C11" t="str">
            <v xml:space="preserve">The FSW shall use standard metric prefixes (kilo = 1000, mega = 1,000,000, giga = 1,000,000,000) and standard metric units (kilogram [kg], meter [m], second [sec.], degrees centigrade [deg C], etc.) as the standard unit convention.  </v>
          </cell>
          <cell r="D11" t="str">
            <v>CORE-203
Gigabit: 1,000,000,000 bits, Per IEC 60027-2: International Electrotechnical Commission (IEC) International Standard 
CORE-204
Gigabyte: 1,000,000,000 bytes, Per IEC 60027-2: International Electrotechnical Commission (IEC) International Standar</v>
          </cell>
        </row>
        <row r="12">
          <cell r="A12" t="str">
            <v>FSW-182</v>
          </cell>
          <cell r="B12" t="str">
            <v>Software Modification</v>
          </cell>
        </row>
        <row r="13">
          <cell r="B13" t="str">
            <v xml:space="preserve">Bootstrap Memory </v>
          </cell>
        </row>
        <row r="14">
          <cell r="C14" t="str">
            <v xml:space="preserve">The FSW bootstrap code shall reside in non-volatile memory.  </v>
          </cell>
          <cell r="D14" t="str">
            <v>CORE-1480
Requirement: Core Observatory onboard bootstrap code shall reside in non-volatile memory that is not changeable on orbit.</v>
          </cell>
        </row>
        <row r="15">
          <cell r="B15" t="str">
            <v xml:space="preserve">Application Code Memory </v>
          </cell>
        </row>
        <row r="16">
          <cell r="C16" t="str">
            <v xml:space="preserve">The FSW application code shall reside in non-volatile memory.    </v>
          </cell>
          <cell r="D16" t="str">
            <v>CORE-1476
Requirement: Core Observatory onboard application code shall reside in non-volatile memory that is re-programmable on-orbit
CORE-1488
Requirement: The GPM Core Observatory flight software shall be capable of accepting and executing uplinked so</v>
          </cell>
        </row>
        <row r="17">
          <cell r="B17" t="str">
            <v>Flight  Software Identifier</v>
          </cell>
        </row>
        <row r="18">
          <cell r="C18" t="str">
            <v>The FSW shall use an internal flight software identifier, which makes the acquisition and display of the version of the currently installed software available to users.</v>
          </cell>
          <cell r="D18" t="str">
            <v>CORE-1484
Requirement: The Core Observatory shall use an internal flight software identifier, which makes the acquisition and display of the version of the currently installed software available to users.</v>
          </cell>
        </row>
        <row r="19">
          <cell r="B19" t="str">
            <v>Software Load Segment Capability</v>
          </cell>
        </row>
        <row r="20">
          <cell r="C20" t="str">
            <v xml:space="preserve">Requirement: The FSW shall, when loading an entire FSW image, load the image in segments.   </v>
          </cell>
          <cell r="D20" t="str">
            <v>CORE-1552
Requirement: The Core Observatory shall be capable of loading flight software in segments spanning several ground contacts.</v>
          </cell>
        </row>
        <row r="21">
          <cell r="B21" t="str">
            <v>Initialization and Reset</v>
          </cell>
        </row>
        <row r="22">
          <cell r="B22" t="str">
            <v>PROM to EEPROM Loader</v>
          </cell>
        </row>
        <row r="23">
          <cell r="C23" t="str">
            <v>The Programmable Read-Only Memory (PROM) based boot loader shall provide a capability to validate the contents of the two Electrically Erasable Programmable Read-Only Memory (EEPROM) banks and run the code in the bank that passes validation.</v>
          </cell>
          <cell r="D23" t="str">
            <v>CORE-1496
Requirement: The Core Observatory shall initialize and support operations without the need of software uploads from the ground.</v>
          </cell>
        </row>
        <row r="24">
          <cell r="B24" t="str">
            <v>Power-cycle Reset</v>
          </cell>
        </row>
        <row r="25">
          <cell r="C25" t="str">
            <v xml:space="preserve">After a power-on or power cycle of the SBC, the C&amp;DH FSW shall initiate a power-cycle reset of the software, resulting in a restart of all FSW tasks and restoring all data to default values.  </v>
          </cell>
          <cell r="D25" t="str">
            <v>CORE-1496
Requirement: The Core Observatory shall initialize and support operations without the need of software uploads from the ground.</v>
          </cell>
        </row>
        <row r="26">
          <cell r="B26" t="str">
            <v>Processor Reset</v>
          </cell>
        </row>
        <row r="27">
          <cell r="C27" t="str">
            <v>The C&amp;DH FSW shall accept a command to initiate a processor reset of the SBC.</v>
          </cell>
          <cell r="D27" t="str">
            <v>CORE-1496
Requirement: The Core Observatory shall initialize and support operations without the need of software uploads from the ground.</v>
          </cell>
        </row>
        <row r="28">
          <cell r="B28" t="str">
            <v>Processor Reset Recovery</v>
          </cell>
        </row>
        <row r="29">
          <cell r="C29" t="str">
            <v xml:space="preserve">After a processor reset of the SBC, the C&amp;DH FSW shall initiate a reset of the software, resulting in a restart of all FSW tasks and restoring all non-critical data to default values.  </v>
          </cell>
          <cell r="D29" t="str">
            <v>CORE-1496
Requirement: The Core Observatory shall initialize and support operations without the need of software uploads from the ground.</v>
          </cell>
        </row>
        <row r="30">
          <cell r="B30" t="str">
            <v>C&amp;DH Hardware Initialization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XFA354"/>
  <sheetViews>
    <sheetView topLeftCell="A174" workbookViewId="0">
      <selection activeCell="F199" sqref="F199"/>
    </sheetView>
  </sheetViews>
  <sheetFormatPr defaultColWidth="11.42578125" defaultRowHeight="12.75" x14ac:dyDescent="0.2"/>
  <cols>
    <col min="1" max="1" width="5.28515625" customWidth="1"/>
    <col min="2" max="2" width="7" customWidth="1"/>
    <col min="3" max="3" width="29.140625" customWidth="1"/>
    <col min="4" max="4" width="10.28515625" customWidth="1"/>
    <col min="6" max="6" width="5.28515625" customWidth="1"/>
    <col min="7" max="7" width="5.85546875" customWidth="1"/>
    <col min="8" max="8" width="4.140625" hidden="1" customWidth="1"/>
    <col min="9" max="9" width="0.140625" customWidth="1"/>
    <col min="10" max="10" width="6.42578125" customWidth="1"/>
    <col min="11" max="11" width="6" customWidth="1"/>
    <col min="12" max="12" width="6.28515625" customWidth="1"/>
    <col min="13" max="13" width="6.85546875" customWidth="1"/>
    <col min="14" max="17" width="8.7109375" customWidth="1"/>
  </cols>
  <sheetData>
    <row r="1" spans="1:16381" x14ac:dyDescent="0.2">
      <c r="C1" t="str">
        <f>'TO Filter Tables'!C1</f>
        <v>GPM FSW TO Filter Table Definitions</v>
      </c>
      <c r="T1" s="39"/>
      <c r="AB1" s="39"/>
    </row>
    <row r="2" spans="1:16381" x14ac:dyDescent="0.2">
      <c r="N2" s="362" t="s">
        <v>1434</v>
      </c>
      <c r="O2" s="362"/>
      <c r="P2" s="362"/>
      <c r="Q2" s="362"/>
      <c r="R2" s="363" t="s">
        <v>1435</v>
      </c>
      <c r="S2" s="363"/>
      <c r="T2" s="363"/>
      <c r="U2" s="363"/>
      <c r="V2" s="363"/>
      <c r="W2" s="363"/>
      <c r="X2" s="363"/>
      <c r="AB2" s="39"/>
    </row>
    <row r="3" spans="1:16381" ht="29.1" customHeight="1" x14ac:dyDescent="0.2">
      <c r="A3" s="281"/>
      <c r="B3" s="281"/>
      <c r="C3" s="298" t="s">
        <v>1453</v>
      </c>
      <c r="D3" s="297" t="s">
        <v>1452</v>
      </c>
      <c r="E3" s="282"/>
      <c r="F3" s="281"/>
      <c r="H3" s="281"/>
      <c r="I3" s="281"/>
      <c r="J3" s="281"/>
      <c r="K3" s="281"/>
      <c r="L3" s="281"/>
      <c r="M3" s="281"/>
      <c r="N3" s="281" t="str">
        <f>'DS Filter Tables'!M4</f>
        <v>DS_Nom</v>
      </c>
      <c r="O3" s="281" t="str">
        <f>'DS Filter Tables'!U4</f>
        <v>DS_LEO</v>
      </c>
      <c r="P3" s="281" t="str">
        <f>'DS Filter Tables'!AC4</f>
        <v>DS_DV</v>
      </c>
      <c r="Q3" s="281" t="str">
        <f>'DS Filter Tables'!AK4</f>
        <v>DS_Safehold</v>
      </c>
      <c r="R3" s="281" t="str">
        <f>'TO Filter Tables'!N3</f>
        <v>TO_32kNom</v>
      </c>
      <c r="S3" s="281" t="str">
        <f>'TO Filter Tables'!T3</f>
        <v>TO_32kDV</v>
      </c>
      <c r="T3" s="281" t="str">
        <f>'TO Filter Tables'!Z3</f>
        <v>TO_4kLEO</v>
      </c>
      <c r="U3" s="281" t="str">
        <f>'TO Filter Tables'!AL3</f>
        <v>TO_4kDV</v>
      </c>
      <c r="V3" s="281" t="str">
        <f>'TO Filter Tables'!AR3</f>
        <v>TO_4kSlew</v>
      </c>
      <c r="W3" s="281" t="str">
        <f>'TO Filter Tables'!AX3</f>
        <v>TO_4kSafehold</v>
      </c>
      <c r="X3" s="281" t="str">
        <f>'TO Filter Tables'!BD3</f>
        <v>TO_2kSafehold</v>
      </c>
      <c r="Y3" s="281"/>
      <c r="Z3" s="281"/>
      <c r="AA3" s="281"/>
      <c r="AB3" s="282"/>
      <c r="AC3" s="281"/>
      <c r="AD3" s="281"/>
      <c r="AE3" s="281"/>
      <c r="AF3" s="281"/>
      <c r="AG3" s="281"/>
      <c r="AH3" s="281"/>
      <c r="AI3" s="281"/>
      <c r="AJ3" s="281"/>
      <c r="AK3" s="281"/>
      <c r="AL3" s="281"/>
      <c r="AM3" s="281"/>
      <c r="AN3" s="281"/>
      <c r="AO3" s="281"/>
      <c r="AP3" s="281"/>
      <c r="AQ3" s="281"/>
      <c r="AR3" s="281"/>
      <c r="AS3" s="281"/>
      <c r="AT3" s="281"/>
      <c r="AU3" s="281"/>
      <c r="AV3" s="281"/>
      <c r="AW3" s="281"/>
      <c r="AX3" s="281"/>
      <c r="AY3" s="281"/>
      <c r="AZ3" s="281"/>
      <c r="BA3" s="281"/>
      <c r="BB3" s="281"/>
      <c r="BC3" s="281"/>
      <c r="BD3" s="281"/>
      <c r="BE3" s="281"/>
      <c r="BF3" s="281"/>
      <c r="BG3" s="281"/>
      <c r="BH3" s="281"/>
      <c r="BI3" s="281"/>
      <c r="BJ3" s="281"/>
      <c r="BK3" s="281"/>
      <c r="BL3" s="281"/>
      <c r="BM3" s="281"/>
      <c r="BN3" s="281"/>
      <c r="BO3" s="281"/>
      <c r="BP3" s="281"/>
      <c r="BQ3" s="281"/>
      <c r="BR3" s="281"/>
      <c r="BS3" s="281"/>
      <c r="BT3" s="281"/>
      <c r="BU3" s="281"/>
      <c r="BV3" s="281"/>
      <c r="BW3" s="281"/>
      <c r="BX3" s="281"/>
      <c r="BY3" s="281"/>
      <c r="BZ3" s="281"/>
      <c r="CA3" s="281"/>
      <c r="CB3" s="281"/>
      <c r="CC3" s="281"/>
      <c r="CD3" s="281"/>
      <c r="CE3" s="281"/>
      <c r="CF3" s="281"/>
      <c r="CG3" s="281"/>
      <c r="CH3" s="281"/>
      <c r="CI3" s="281"/>
      <c r="CJ3" s="281"/>
      <c r="CK3" s="281"/>
      <c r="CL3" s="281"/>
      <c r="CM3" s="281"/>
      <c r="CN3" s="281"/>
      <c r="CO3" s="281"/>
      <c r="CP3" s="281"/>
      <c r="CQ3" s="281"/>
      <c r="CR3" s="281"/>
      <c r="CS3" s="281"/>
      <c r="CT3" s="281"/>
      <c r="CU3" s="281"/>
      <c r="CV3" s="281"/>
      <c r="CW3" s="281"/>
      <c r="CX3" s="281"/>
      <c r="CY3" s="281"/>
      <c r="CZ3" s="281"/>
      <c r="DA3" s="281"/>
      <c r="DB3" s="281"/>
      <c r="DC3" s="281"/>
      <c r="DD3" s="281"/>
      <c r="DE3" s="281"/>
      <c r="DF3" s="281"/>
      <c r="DG3" s="281"/>
      <c r="DH3" s="281"/>
      <c r="DI3" s="281"/>
      <c r="DJ3" s="281"/>
      <c r="DK3" s="281"/>
      <c r="DL3" s="281"/>
      <c r="DM3" s="281"/>
      <c r="DN3" s="281"/>
      <c r="DO3" s="281"/>
      <c r="DP3" s="281"/>
      <c r="DQ3" s="281"/>
      <c r="DR3" s="281"/>
      <c r="DS3" s="281"/>
      <c r="DT3" s="281"/>
      <c r="DU3" s="281"/>
      <c r="DV3" s="281"/>
      <c r="DW3" s="281"/>
      <c r="DX3" s="281"/>
      <c r="DY3" s="281"/>
      <c r="DZ3" s="281"/>
      <c r="EA3" s="281"/>
      <c r="EB3" s="281"/>
      <c r="EC3" s="281"/>
      <c r="ED3" s="281"/>
      <c r="EE3" s="281"/>
      <c r="EF3" s="281"/>
      <c r="EG3" s="281"/>
      <c r="EH3" s="281"/>
      <c r="EI3" s="281"/>
      <c r="EJ3" s="281"/>
      <c r="EK3" s="281"/>
      <c r="EL3" s="281"/>
      <c r="EM3" s="281"/>
      <c r="EN3" s="281"/>
      <c r="EO3" s="281"/>
      <c r="EP3" s="281"/>
      <c r="EQ3" s="281"/>
      <c r="ER3" s="281"/>
      <c r="ES3" s="281"/>
      <c r="ET3" s="281"/>
      <c r="EU3" s="281"/>
      <c r="EV3" s="281"/>
      <c r="EW3" s="281"/>
      <c r="EX3" s="281"/>
      <c r="EY3" s="281"/>
      <c r="EZ3" s="281"/>
      <c r="FA3" s="281"/>
      <c r="FB3" s="281"/>
      <c r="FC3" s="281"/>
      <c r="FD3" s="281"/>
      <c r="FE3" s="281"/>
      <c r="FF3" s="281"/>
      <c r="FG3" s="281"/>
      <c r="FH3" s="281"/>
      <c r="FI3" s="281"/>
      <c r="FJ3" s="281"/>
      <c r="FK3" s="281"/>
      <c r="FL3" s="281"/>
      <c r="FM3" s="281"/>
      <c r="FN3" s="281"/>
      <c r="FO3" s="281"/>
      <c r="FP3" s="281"/>
      <c r="FQ3" s="281"/>
      <c r="FR3" s="281"/>
      <c r="FS3" s="281"/>
      <c r="FT3" s="281"/>
      <c r="FU3" s="281"/>
      <c r="FV3" s="281"/>
      <c r="FW3" s="281"/>
      <c r="FX3" s="281"/>
      <c r="FY3" s="281"/>
      <c r="FZ3" s="281"/>
      <c r="GA3" s="281"/>
      <c r="GB3" s="281"/>
      <c r="GC3" s="281"/>
      <c r="GD3" s="281"/>
      <c r="GE3" s="281"/>
      <c r="GF3" s="281"/>
      <c r="GG3" s="281"/>
      <c r="GH3" s="281"/>
      <c r="GI3" s="281"/>
      <c r="GJ3" s="281"/>
      <c r="GK3" s="281"/>
      <c r="GL3" s="281"/>
      <c r="GM3" s="281"/>
      <c r="GN3" s="281"/>
      <c r="GO3" s="281"/>
      <c r="GP3" s="281"/>
      <c r="GQ3" s="281"/>
      <c r="GR3" s="281"/>
      <c r="GS3" s="281"/>
      <c r="GT3" s="281"/>
      <c r="GU3" s="281"/>
      <c r="GV3" s="281"/>
      <c r="GW3" s="281"/>
      <c r="GX3" s="281"/>
      <c r="GY3" s="281"/>
      <c r="GZ3" s="281"/>
      <c r="HA3" s="281"/>
      <c r="HB3" s="281"/>
      <c r="HC3" s="281"/>
      <c r="HD3" s="281"/>
      <c r="HE3" s="281"/>
      <c r="HF3" s="281"/>
      <c r="HG3" s="281"/>
      <c r="HH3" s="281"/>
      <c r="HI3" s="281"/>
      <c r="HJ3" s="281"/>
      <c r="HK3" s="281"/>
      <c r="HL3" s="281"/>
      <c r="HM3" s="281"/>
      <c r="HN3" s="281"/>
      <c r="HO3" s="281"/>
      <c r="HP3" s="281"/>
      <c r="HQ3" s="281"/>
      <c r="HR3" s="281"/>
      <c r="HS3" s="281"/>
      <c r="HT3" s="281"/>
      <c r="HU3" s="281"/>
      <c r="HV3" s="281"/>
      <c r="HW3" s="281"/>
      <c r="HX3" s="281"/>
      <c r="HY3" s="281"/>
      <c r="HZ3" s="281"/>
      <c r="IA3" s="281"/>
      <c r="IB3" s="281"/>
      <c r="IC3" s="281"/>
      <c r="ID3" s="281"/>
      <c r="IE3" s="281"/>
      <c r="IF3" s="281"/>
      <c r="IG3" s="281"/>
      <c r="IH3" s="281"/>
      <c r="II3" s="281"/>
      <c r="IJ3" s="281"/>
      <c r="IK3" s="281"/>
      <c r="IL3" s="281"/>
      <c r="IM3" s="281"/>
      <c r="IN3" s="281"/>
      <c r="IO3" s="281"/>
      <c r="IP3" s="281"/>
      <c r="IQ3" s="281"/>
      <c r="IR3" s="281"/>
      <c r="IS3" s="281"/>
      <c r="IT3" s="281"/>
      <c r="IU3" s="281"/>
      <c r="IV3" s="281"/>
      <c r="IW3" s="281"/>
      <c r="IX3" s="281"/>
      <c r="IY3" s="281"/>
      <c r="IZ3" s="281"/>
      <c r="JA3" s="281"/>
      <c r="JB3" s="281"/>
      <c r="JC3" s="281"/>
      <c r="JD3" s="281"/>
      <c r="JE3" s="281"/>
      <c r="JF3" s="281"/>
      <c r="JG3" s="281"/>
      <c r="JH3" s="281"/>
      <c r="JI3" s="281"/>
      <c r="JJ3" s="281"/>
      <c r="JK3" s="281"/>
      <c r="JL3" s="281"/>
      <c r="JM3" s="281"/>
      <c r="JN3" s="281"/>
      <c r="JO3" s="281"/>
      <c r="JP3" s="281"/>
      <c r="JQ3" s="281"/>
      <c r="JR3" s="281"/>
      <c r="JS3" s="281"/>
      <c r="JT3" s="281"/>
      <c r="JU3" s="281"/>
      <c r="JV3" s="281"/>
      <c r="JW3" s="281"/>
      <c r="JX3" s="281"/>
      <c r="JY3" s="281"/>
      <c r="JZ3" s="281"/>
      <c r="KA3" s="281"/>
      <c r="KB3" s="281"/>
      <c r="KC3" s="281"/>
      <c r="KD3" s="281"/>
      <c r="KE3" s="281"/>
      <c r="KF3" s="281"/>
      <c r="KG3" s="281"/>
      <c r="KH3" s="281"/>
      <c r="KI3" s="281"/>
      <c r="KJ3" s="281"/>
      <c r="KK3" s="281"/>
      <c r="KL3" s="281"/>
      <c r="KM3" s="281"/>
      <c r="KN3" s="281"/>
      <c r="KO3" s="281"/>
      <c r="KP3" s="281"/>
      <c r="KQ3" s="281"/>
      <c r="KR3" s="281"/>
      <c r="KS3" s="281"/>
      <c r="KT3" s="281"/>
      <c r="KU3" s="281"/>
      <c r="KV3" s="281"/>
      <c r="KW3" s="281"/>
      <c r="KX3" s="281"/>
      <c r="KY3" s="281"/>
      <c r="KZ3" s="281"/>
      <c r="LA3" s="281"/>
      <c r="LB3" s="281"/>
      <c r="LC3" s="281"/>
      <c r="LD3" s="281"/>
      <c r="LE3" s="281"/>
      <c r="LF3" s="281"/>
      <c r="LG3" s="281"/>
      <c r="LH3" s="281"/>
      <c r="LI3" s="281"/>
      <c r="LJ3" s="281"/>
      <c r="LK3" s="281"/>
      <c r="LL3" s="281"/>
      <c r="LM3" s="281"/>
      <c r="LN3" s="281"/>
      <c r="LO3" s="281"/>
      <c r="LP3" s="281"/>
      <c r="LQ3" s="281"/>
      <c r="LR3" s="281"/>
      <c r="LS3" s="281"/>
      <c r="LT3" s="281"/>
      <c r="LU3" s="281"/>
      <c r="LV3" s="281"/>
      <c r="LW3" s="281"/>
      <c r="LX3" s="281"/>
      <c r="LY3" s="281"/>
      <c r="LZ3" s="281"/>
      <c r="MA3" s="281"/>
      <c r="MB3" s="281"/>
      <c r="MC3" s="281"/>
      <c r="MD3" s="281"/>
      <c r="ME3" s="281"/>
      <c r="MF3" s="281"/>
      <c r="MG3" s="281"/>
      <c r="MH3" s="281"/>
      <c r="MI3" s="281"/>
      <c r="MJ3" s="281"/>
      <c r="MK3" s="281"/>
      <c r="ML3" s="281"/>
      <c r="MM3" s="281"/>
      <c r="MN3" s="281"/>
      <c r="MO3" s="281"/>
      <c r="MP3" s="281"/>
      <c r="MQ3" s="281"/>
      <c r="MR3" s="281"/>
      <c r="MS3" s="281"/>
      <c r="MT3" s="281"/>
      <c r="MU3" s="281"/>
      <c r="MV3" s="281"/>
      <c r="MW3" s="281"/>
      <c r="MX3" s="281"/>
      <c r="MY3" s="281"/>
      <c r="MZ3" s="281"/>
      <c r="NA3" s="281"/>
      <c r="NB3" s="281"/>
      <c r="NC3" s="281"/>
      <c r="ND3" s="281"/>
      <c r="NE3" s="281"/>
      <c r="NF3" s="281"/>
      <c r="NG3" s="281"/>
      <c r="NH3" s="281"/>
      <c r="NI3" s="281"/>
      <c r="NJ3" s="281"/>
      <c r="NK3" s="281"/>
      <c r="NL3" s="281"/>
      <c r="NM3" s="281"/>
      <c r="NN3" s="281"/>
      <c r="NO3" s="281"/>
      <c r="NP3" s="281"/>
      <c r="NQ3" s="281"/>
      <c r="NR3" s="281"/>
      <c r="NS3" s="281"/>
      <c r="NT3" s="281"/>
      <c r="NU3" s="281"/>
      <c r="NV3" s="281"/>
      <c r="NW3" s="281"/>
      <c r="NX3" s="281"/>
      <c r="NY3" s="281"/>
      <c r="NZ3" s="281"/>
      <c r="OA3" s="281"/>
      <c r="OB3" s="281"/>
      <c r="OC3" s="281"/>
      <c r="OD3" s="281"/>
      <c r="OE3" s="281"/>
      <c r="OF3" s="281"/>
      <c r="OG3" s="281"/>
      <c r="OH3" s="281"/>
      <c r="OI3" s="281"/>
      <c r="OJ3" s="281"/>
      <c r="OK3" s="281"/>
      <c r="OL3" s="281"/>
      <c r="OM3" s="281"/>
      <c r="ON3" s="281"/>
      <c r="OO3" s="281"/>
      <c r="OP3" s="281"/>
      <c r="OQ3" s="281"/>
      <c r="OR3" s="281"/>
      <c r="OS3" s="281"/>
      <c r="OT3" s="281"/>
      <c r="OU3" s="281"/>
      <c r="OV3" s="281"/>
      <c r="OW3" s="281"/>
      <c r="OX3" s="281"/>
      <c r="OY3" s="281"/>
      <c r="OZ3" s="281"/>
      <c r="PA3" s="281"/>
      <c r="PB3" s="281"/>
      <c r="PC3" s="281"/>
      <c r="PD3" s="281"/>
      <c r="PE3" s="281"/>
      <c r="PF3" s="281"/>
      <c r="PG3" s="281"/>
      <c r="PH3" s="281"/>
      <c r="PI3" s="281"/>
      <c r="PJ3" s="281"/>
      <c r="PK3" s="281"/>
      <c r="PL3" s="281"/>
      <c r="PM3" s="281"/>
      <c r="PN3" s="281"/>
      <c r="PO3" s="281"/>
      <c r="PP3" s="281"/>
      <c r="PQ3" s="281"/>
      <c r="PR3" s="281"/>
      <c r="PS3" s="281"/>
      <c r="PT3" s="281"/>
      <c r="PU3" s="281"/>
      <c r="PV3" s="281"/>
      <c r="PW3" s="281"/>
      <c r="PX3" s="281"/>
      <c r="PY3" s="281"/>
      <c r="PZ3" s="281"/>
      <c r="QA3" s="281"/>
      <c r="QB3" s="281"/>
      <c r="QC3" s="281"/>
      <c r="QD3" s="281"/>
      <c r="QE3" s="281"/>
      <c r="QF3" s="281"/>
      <c r="QG3" s="281"/>
      <c r="QH3" s="281"/>
      <c r="QI3" s="281"/>
      <c r="QJ3" s="281"/>
      <c r="QK3" s="281"/>
      <c r="QL3" s="281"/>
      <c r="QM3" s="281"/>
      <c r="QN3" s="281"/>
      <c r="QO3" s="281"/>
      <c r="QP3" s="281"/>
      <c r="QQ3" s="281"/>
      <c r="QR3" s="281"/>
      <c r="QS3" s="281"/>
      <c r="QT3" s="281"/>
      <c r="QU3" s="281"/>
      <c r="QV3" s="281"/>
      <c r="QW3" s="281"/>
      <c r="QX3" s="281"/>
      <c r="QY3" s="281"/>
      <c r="QZ3" s="281"/>
      <c r="RA3" s="281"/>
      <c r="RB3" s="281"/>
      <c r="RC3" s="281"/>
      <c r="RD3" s="281"/>
      <c r="RE3" s="281"/>
      <c r="RF3" s="281"/>
      <c r="RG3" s="281"/>
      <c r="RH3" s="281"/>
      <c r="RI3" s="281"/>
      <c r="RJ3" s="281"/>
      <c r="RK3" s="281"/>
      <c r="RL3" s="281"/>
      <c r="RM3" s="281"/>
      <c r="RN3" s="281"/>
      <c r="RO3" s="281"/>
      <c r="RP3" s="281"/>
      <c r="RQ3" s="281"/>
      <c r="RR3" s="281"/>
      <c r="RS3" s="281"/>
      <c r="RT3" s="281"/>
      <c r="RU3" s="281"/>
      <c r="RV3" s="281"/>
      <c r="RW3" s="281"/>
      <c r="RX3" s="281"/>
      <c r="RY3" s="281"/>
      <c r="RZ3" s="281"/>
      <c r="SA3" s="281"/>
      <c r="SB3" s="281"/>
      <c r="SC3" s="281"/>
      <c r="SD3" s="281"/>
      <c r="SE3" s="281"/>
      <c r="SF3" s="281"/>
      <c r="SG3" s="281"/>
      <c r="SH3" s="281"/>
      <c r="SI3" s="281"/>
      <c r="SJ3" s="281"/>
      <c r="SK3" s="281"/>
      <c r="SL3" s="281"/>
      <c r="SM3" s="281"/>
      <c r="SN3" s="281"/>
      <c r="SO3" s="281"/>
      <c r="SP3" s="281"/>
      <c r="SQ3" s="281"/>
      <c r="SR3" s="281"/>
      <c r="SS3" s="281"/>
      <c r="ST3" s="281"/>
      <c r="SU3" s="281"/>
      <c r="SV3" s="281"/>
      <c r="SW3" s="281"/>
      <c r="SX3" s="281"/>
      <c r="SY3" s="281"/>
      <c r="SZ3" s="281"/>
      <c r="TA3" s="281"/>
      <c r="TB3" s="281"/>
      <c r="TC3" s="281"/>
      <c r="TD3" s="281"/>
      <c r="TE3" s="281"/>
      <c r="TF3" s="281"/>
      <c r="TG3" s="281"/>
      <c r="TH3" s="281"/>
      <c r="TI3" s="281"/>
      <c r="TJ3" s="281"/>
      <c r="TK3" s="281"/>
      <c r="TL3" s="281"/>
      <c r="TM3" s="281"/>
      <c r="TN3" s="281"/>
      <c r="TO3" s="281"/>
      <c r="TP3" s="281"/>
      <c r="TQ3" s="281"/>
      <c r="TR3" s="281"/>
      <c r="TS3" s="281"/>
      <c r="TT3" s="281"/>
      <c r="TU3" s="281"/>
      <c r="TV3" s="281"/>
      <c r="TW3" s="281"/>
      <c r="TX3" s="281"/>
      <c r="TY3" s="281"/>
      <c r="TZ3" s="281"/>
      <c r="UA3" s="281"/>
      <c r="UB3" s="281"/>
      <c r="UC3" s="281"/>
      <c r="UD3" s="281"/>
      <c r="UE3" s="281"/>
      <c r="UF3" s="281"/>
      <c r="UG3" s="281"/>
      <c r="UH3" s="281"/>
      <c r="UI3" s="281"/>
      <c r="UJ3" s="281"/>
      <c r="UK3" s="281"/>
      <c r="UL3" s="281"/>
      <c r="UM3" s="281"/>
      <c r="UN3" s="281"/>
      <c r="UO3" s="281"/>
      <c r="UP3" s="281"/>
      <c r="UQ3" s="281"/>
      <c r="UR3" s="281"/>
      <c r="US3" s="281"/>
      <c r="UT3" s="281"/>
      <c r="UU3" s="281"/>
      <c r="UV3" s="281"/>
      <c r="UW3" s="281"/>
      <c r="UX3" s="281"/>
      <c r="UY3" s="281"/>
      <c r="UZ3" s="281"/>
      <c r="VA3" s="281"/>
      <c r="VB3" s="281"/>
      <c r="VC3" s="281"/>
      <c r="VD3" s="281"/>
      <c r="VE3" s="281"/>
      <c r="VF3" s="281"/>
      <c r="VG3" s="281"/>
      <c r="VH3" s="281"/>
      <c r="VI3" s="281"/>
      <c r="VJ3" s="281"/>
      <c r="VK3" s="281"/>
      <c r="VL3" s="281"/>
      <c r="VM3" s="281"/>
      <c r="VN3" s="281"/>
      <c r="VO3" s="281"/>
      <c r="VP3" s="281"/>
      <c r="VQ3" s="281"/>
      <c r="VR3" s="281"/>
      <c r="VS3" s="281"/>
      <c r="VT3" s="281"/>
      <c r="VU3" s="281"/>
      <c r="VV3" s="281"/>
      <c r="VW3" s="281"/>
      <c r="VX3" s="281"/>
      <c r="VY3" s="281"/>
      <c r="VZ3" s="281"/>
      <c r="WA3" s="281"/>
      <c r="WB3" s="281"/>
      <c r="WC3" s="281"/>
      <c r="WD3" s="281"/>
      <c r="WE3" s="281"/>
      <c r="WF3" s="281"/>
      <c r="WG3" s="281"/>
      <c r="WH3" s="281"/>
      <c r="WI3" s="281"/>
      <c r="WJ3" s="281"/>
      <c r="WK3" s="281"/>
      <c r="WL3" s="281"/>
      <c r="WM3" s="281"/>
      <c r="WN3" s="281"/>
      <c r="WO3" s="281"/>
      <c r="WP3" s="281"/>
      <c r="WQ3" s="281"/>
      <c r="WR3" s="281"/>
      <c r="WS3" s="281"/>
      <c r="WT3" s="281"/>
      <c r="WU3" s="281"/>
      <c r="WV3" s="281"/>
      <c r="WW3" s="281"/>
      <c r="WX3" s="281"/>
      <c r="WY3" s="281"/>
      <c r="WZ3" s="281"/>
      <c r="XA3" s="281"/>
      <c r="XB3" s="281"/>
      <c r="XC3" s="281"/>
      <c r="XD3" s="281"/>
      <c r="XE3" s="281"/>
      <c r="XF3" s="281"/>
      <c r="XG3" s="281"/>
      <c r="XH3" s="281"/>
      <c r="XI3" s="281"/>
      <c r="XJ3" s="281"/>
      <c r="XK3" s="281"/>
      <c r="XL3" s="281"/>
      <c r="XM3" s="281"/>
      <c r="XN3" s="281"/>
      <c r="XO3" s="281"/>
      <c r="XP3" s="281"/>
      <c r="XQ3" s="281"/>
      <c r="XR3" s="281"/>
      <c r="XS3" s="281"/>
      <c r="XT3" s="281"/>
      <c r="XU3" s="281"/>
      <c r="XV3" s="281"/>
      <c r="XW3" s="281"/>
      <c r="XX3" s="281"/>
      <c r="XY3" s="281"/>
      <c r="XZ3" s="281"/>
      <c r="YA3" s="281"/>
      <c r="YB3" s="281"/>
      <c r="YC3" s="281"/>
      <c r="YD3" s="281"/>
      <c r="YE3" s="281"/>
      <c r="YF3" s="281"/>
      <c r="YG3" s="281"/>
      <c r="YH3" s="281"/>
      <c r="YI3" s="281"/>
      <c r="YJ3" s="281"/>
      <c r="YK3" s="281"/>
      <c r="YL3" s="281"/>
      <c r="YM3" s="281"/>
      <c r="YN3" s="281"/>
      <c r="YO3" s="281"/>
      <c r="YP3" s="281"/>
      <c r="YQ3" s="281"/>
      <c r="YR3" s="281"/>
      <c r="YS3" s="281"/>
      <c r="YT3" s="281"/>
      <c r="YU3" s="281"/>
      <c r="YV3" s="281"/>
      <c r="YW3" s="281"/>
      <c r="YX3" s="281"/>
      <c r="YY3" s="281"/>
      <c r="YZ3" s="281"/>
      <c r="ZA3" s="281"/>
      <c r="ZB3" s="281"/>
      <c r="ZC3" s="281"/>
      <c r="ZD3" s="281"/>
      <c r="ZE3" s="281"/>
      <c r="ZF3" s="281"/>
      <c r="ZG3" s="281"/>
      <c r="ZH3" s="281"/>
      <c r="ZI3" s="281"/>
      <c r="ZJ3" s="281"/>
      <c r="ZK3" s="281"/>
      <c r="ZL3" s="281"/>
      <c r="ZM3" s="281"/>
      <c r="ZN3" s="281"/>
      <c r="ZO3" s="281"/>
      <c r="ZP3" s="281"/>
      <c r="ZQ3" s="281"/>
      <c r="ZR3" s="281"/>
      <c r="ZS3" s="281"/>
      <c r="ZT3" s="281"/>
      <c r="ZU3" s="281"/>
      <c r="ZV3" s="281"/>
      <c r="ZW3" s="281"/>
      <c r="ZX3" s="281"/>
      <c r="ZY3" s="281"/>
      <c r="ZZ3" s="281"/>
      <c r="AAA3" s="281"/>
      <c r="AAB3" s="281"/>
      <c r="AAC3" s="281"/>
      <c r="AAD3" s="281"/>
      <c r="AAE3" s="281"/>
      <c r="AAF3" s="281"/>
      <c r="AAG3" s="281"/>
      <c r="AAH3" s="281"/>
      <c r="AAI3" s="281"/>
      <c r="AAJ3" s="281"/>
      <c r="AAK3" s="281"/>
      <c r="AAL3" s="281"/>
      <c r="AAM3" s="281"/>
      <c r="AAN3" s="281"/>
      <c r="AAO3" s="281"/>
      <c r="AAP3" s="281"/>
      <c r="AAQ3" s="281"/>
      <c r="AAR3" s="281"/>
      <c r="AAS3" s="281"/>
      <c r="AAT3" s="281"/>
      <c r="AAU3" s="281"/>
      <c r="AAV3" s="281"/>
      <c r="AAW3" s="281"/>
      <c r="AAX3" s="281"/>
      <c r="AAY3" s="281"/>
      <c r="AAZ3" s="281"/>
      <c r="ABA3" s="281"/>
      <c r="ABB3" s="281"/>
      <c r="ABC3" s="281"/>
      <c r="ABD3" s="281"/>
      <c r="ABE3" s="281"/>
      <c r="ABF3" s="281"/>
      <c r="ABG3" s="281"/>
      <c r="ABH3" s="281"/>
      <c r="ABI3" s="281"/>
      <c r="ABJ3" s="281"/>
      <c r="ABK3" s="281"/>
      <c r="ABL3" s="281"/>
      <c r="ABM3" s="281"/>
      <c r="ABN3" s="281"/>
      <c r="ABO3" s="281"/>
      <c r="ABP3" s="281"/>
      <c r="ABQ3" s="281"/>
      <c r="ABR3" s="281"/>
      <c r="ABS3" s="281"/>
      <c r="ABT3" s="281"/>
      <c r="ABU3" s="281"/>
      <c r="ABV3" s="281"/>
      <c r="ABW3" s="281"/>
      <c r="ABX3" s="281"/>
      <c r="ABY3" s="281"/>
      <c r="ABZ3" s="281"/>
      <c r="ACA3" s="281"/>
      <c r="ACB3" s="281"/>
      <c r="ACC3" s="281"/>
      <c r="ACD3" s="281"/>
      <c r="ACE3" s="281"/>
      <c r="ACF3" s="281"/>
      <c r="ACG3" s="281"/>
      <c r="ACH3" s="281"/>
      <c r="ACI3" s="281"/>
      <c r="ACJ3" s="281"/>
      <c r="ACK3" s="281"/>
      <c r="ACL3" s="281"/>
      <c r="ACM3" s="281"/>
      <c r="ACN3" s="281"/>
      <c r="ACO3" s="281"/>
      <c r="ACP3" s="281"/>
      <c r="ACQ3" s="281"/>
      <c r="ACR3" s="281"/>
      <c r="ACS3" s="281"/>
      <c r="ACT3" s="281"/>
      <c r="ACU3" s="281"/>
      <c r="ACV3" s="281"/>
      <c r="ACW3" s="281"/>
      <c r="ACX3" s="281"/>
      <c r="ACY3" s="281"/>
      <c r="ACZ3" s="281"/>
      <c r="ADA3" s="281"/>
      <c r="ADB3" s="281"/>
      <c r="ADC3" s="281"/>
      <c r="ADD3" s="281"/>
      <c r="ADE3" s="281"/>
      <c r="ADF3" s="281"/>
      <c r="ADG3" s="281"/>
      <c r="ADH3" s="281"/>
      <c r="ADI3" s="281"/>
      <c r="ADJ3" s="281"/>
      <c r="ADK3" s="281"/>
      <c r="ADL3" s="281"/>
      <c r="ADM3" s="281"/>
      <c r="ADN3" s="281"/>
      <c r="ADO3" s="281"/>
      <c r="ADP3" s="281"/>
      <c r="ADQ3" s="281"/>
      <c r="ADR3" s="281"/>
      <c r="ADS3" s="281"/>
      <c r="ADT3" s="281"/>
      <c r="ADU3" s="281"/>
      <c r="ADV3" s="281"/>
      <c r="ADW3" s="281"/>
      <c r="ADX3" s="281"/>
      <c r="ADY3" s="281"/>
      <c r="ADZ3" s="281"/>
      <c r="AEA3" s="281"/>
      <c r="AEB3" s="281"/>
      <c r="AEC3" s="281"/>
      <c r="AED3" s="281"/>
      <c r="AEE3" s="281"/>
      <c r="AEF3" s="281"/>
      <c r="AEG3" s="281"/>
      <c r="AEH3" s="281"/>
      <c r="AEI3" s="281"/>
      <c r="AEJ3" s="281"/>
      <c r="AEK3" s="281"/>
      <c r="AEL3" s="281"/>
      <c r="AEM3" s="281"/>
      <c r="AEN3" s="281"/>
      <c r="AEO3" s="281"/>
      <c r="AEP3" s="281"/>
      <c r="AEQ3" s="281"/>
      <c r="AER3" s="281"/>
      <c r="AES3" s="281"/>
      <c r="AET3" s="281"/>
      <c r="AEU3" s="281"/>
      <c r="AEV3" s="281"/>
      <c r="AEW3" s="281"/>
      <c r="AEX3" s="281"/>
      <c r="AEY3" s="281"/>
      <c r="AEZ3" s="281"/>
      <c r="AFA3" s="281"/>
      <c r="AFB3" s="281"/>
      <c r="AFC3" s="281"/>
      <c r="AFD3" s="281"/>
      <c r="AFE3" s="281"/>
      <c r="AFF3" s="281"/>
      <c r="AFG3" s="281"/>
      <c r="AFH3" s="281"/>
      <c r="AFI3" s="281"/>
      <c r="AFJ3" s="281"/>
      <c r="AFK3" s="281"/>
      <c r="AFL3" s="281"/>
      <c r="AFM3" s="281"/>
      <c r="AFN3" s="281"/>
      <c r="AFO3" s="281"/>
      <c r="AFP3" s="281"/>
      <c r="AFQ3" s="281"/>
      <c r="AFR3" s="281"/>
      <c r="AFS3" s="281"/>
      <c r="AFT3" s="281"/>
      <c r="AFU3" s="281"/>
      <c r="AFV3" s="281"/>
      <c r="AFW3" s="281"/>
      <c r="AFX3" s="281"/>
      <c r="AFY3" s="281"/>
      <c r="AFZ3" s="281"/>
      <c r="AGA3" s="281"/>
      <c r="AGB3" s="281"/>
      <c r="AGC3" s="281"/>
      <c r="AGD3" s="281"/>
      <c r="AGE3" s="281"/>
      <c r="AGF3" s="281"/>
      <c r="AGG3" s="281"/>
      <c r="AGH3" s="281"/>
      <c r="AGI3" s="281"/>
      <c r="AGJ3" s="281"/>
      <c r="AGK3" s="281"/>
      <c r="AGL3" s="281"/>
      <c r="AGM3" s="281"/>
      <c r="AGN3" s="281"/>
      <c r="AGO3" s="281"/>
      <c r="AGP3" s="281"/>
      <c r="AGQ3" s="281"/>
      <c r="AGR3" s="281"/>
      <c r="AGS3" s="281"/>
      <c r="AGT3" s="281"/>
      <c r="AGU3" s="281"/>
      <c r="AGV3" s="281"/>
      <c r="AGW3" s="281"/>
      <c r="AGX3" s="281"/>
      <c r="AGY3" s="281"/>
      <c r="AGZ3" s="281"/>
      <c r="AHA3" s="281"/>
      <c r="AHB3" s="281"/>
      <c r="AHC3" s="281"/>
      <c r="AHD3" s="281"/>
      <c r="AHE3" s="281"/>
      <c r="AHF3" s="281"/>
      <c r="AHG3" s="281"/>
      <c r="AHH3" s="281"/>
      <c r="AHI3" s="281"/>
      <c r="AHJ3" s="281"/>
      <c r="AHK3" s="281"/>
      <c r="AHL3" s="281"/>
      <c r="AHM3" s="281"/>
      <c r="AHN3" s="281"/>
      <c r="AHO3" s="281"/>
      <c r="AHP3" s="281"/>
      <c r="AHQ3" s="281"/>
      <c r="AHR3" s="281"/>
      <c r="AHS3" s="281"/>
      <c r="AHT3" s="281"/>
      <c r="AHU3" s="281"/>
      <c r="AHV3" s="281"/>
      <c r="AHW3" s="281"/>
      <c r="AHX3" s="281"/>
      <c r="AHY3" s="281"/>
      <c r="AHZ3" s="281"/>
      <c r="AIA3" s="281"/>
      <c r="AIB3" s="281"/>
      <c r="AIC3" s="281"/>
      <c r="AID3" s="281"/>
      <c r="AIE3" s="281"/>
      <c r="AIF3" s="281"/>
      <c r="AIG3" s="281"/>
      <c r="AIH3" s="281"/>
      <c r="AII3" s="281"/>
      <c r="AIJ3" s="281"/>
      <c r="AIK3" s="281"/>
      <c r="AIL3" s="281"/>
      <c r="AIM3" s="281"/>
      <c r="AIN3" s="281"/>
      <c r="AIO3" s="281"/>
      <c r="AIP3" s="281"/>
      <c r="AIQ3" s="281"/>
      <c r="AIR3" s="281"/>
      <c r="AIS3" s="281"/>
      <c r="AIT3" s="281"/>
      <c r="AIU3" s="281"/>
      <c r="AIV3" s="281"/>
      <c r="AIW3" s="281"/>
      <c r="AIX3" s="281"/>
      <c r="AIY3" s="281"/>
      <c r="AIZ3" s="281"/>
      <c r="AJA3" s="281"/>
      <c r="AJB3" s="281"/>
      <c r="AJC3" s="281"/>
      <c r="AJD3" s="281"/>
      <c r="AJE3" s="281"/>
      <c r="AJF3" s="281"/>
      <c r="AJG3" s="281"/>
      <c r="AJH3" s="281"/>
      <c r="AJI3" s="281"/>
      <c r="AJJ3" s="281"/>
      <c r="AJK3" s="281"/>
      <c r="AJL3" s="281"/>
      <c r="AJM3" s="281"/>
      <c r="AJN3" s="281"/>
      <c r="AJO3" s="281"/>
      <c r="AJP3" s="281"/>
      <c r="AJQ3" s="281"/>
      <c r="AJR3" s="281"/>
      <c r="AJS3" s="281"/>
      <c r="AJT3" s="281"/>
      <c r="AJU3" s="281"/>
      <c r="AJV3" s="281"/>
      <c r="AJW3" s="281"/>
      <c r="AJX3" s="281"/>
      <c r="AJY3" s="281"/>
      <c r="AJZ3" s="281"/>
      <c r="AKA3" s="281"/>
      <c r="AKB3" s="281"/>
      <c r="AKC3" s="281"/>
      <c r="AKD3" s="281"/>
      <c r="AKE3" s="281"/>
      <c r="AKF3" s="281"/>
      <c r="AKG3" s="281"/>
      <c r="AKH3" s="281"/>
      <c r="AKI3" s="281"/>
      <c r="AKJ3" s="281"/>
      <c r="AKK3" s="281"/>
      <c r="AKL3" s="281"/>
      <c r="AKM3" s="281"/>
      <c r="AKN3" s="281"/>
      <c r="AKO3" s="281"/>
      <c r="AKP3" s="281"/>
      <c r="AKQ3" s="281"/>
      <c r="AKR3" s="281"/>
      <c r="AKS3" s="281"/>
      <c r="AKT3" s="281"/>
      <c r="AKU3" s="281"/>
      <c r="AKV3" s="281"/>
      <c r="AKW3" s="281"/>
      <c r="AKX3" s="281"/>
      <c r="AKY3" s="281"/>
      <c r="AKZ3" s="281"/>
      <c r="ALA3" s="281"/>
      <c r="ALB3" s="281"/>
      <c r="ALC3" s="281"/>
      <c r="ALD3" s="281"/>
      <c r="ALE3" s="281"/>
      <c r="ALF3" s="281"/>
      <c r="ALG3" s="281"/>
      <c r="ALH3" s="281"/>
      <c r="ALI3" s="281"/>
      <c r="ALJ3" s="281"/>
      <c r="ALK3" s="281"/>
      <c r="ALL3" s="281"/>
      <c r="ALM3" s="281"/>
      <c r="ALN3" s="281"/>
      <c r="ALO3" s="281"/>
      <c r="ALP3" s="281"/>
      <c r="ALQ3" s="281"/>
      <c r="ALR3" s="281"/>
      <c r="ALS3" s="281"/>
      <c r="ALT3" s="281"/>
      <c r="ALU3" s="281"/>
      <c r="ALV3" s="281"/>
      <c r="ALW3" s="281"/>
      <c r="ALX3" s="281"/>
      <c r="ALY3" s="281"/>
      <c r="ALZ3" s="281"/>
      <c r="AMA3" s="281"/>
      <c r="AMB3" s="281"/>
      <c r="AMC3" s="281"/>
      <c r="AMD3" s="281"/>
      <c r="AME3" s="281"/>
      <c r="AMF3" s="281"/>
      <c r="AMG3" s="281"/>
      <c r="AMH3" s="281"/>
      <c r="AMI3" s="281"/>
      <c r="AMJ3" s="281"/>
      <c r="AMK3" s="281"/>
      <c r="AML3" s="281"/>
      <c r="AMM3" s="281"/>
      <c r="AMN3" s="281"/>
      <c r="AMO3" s="281"/>
      <c r="AMP3" s="281"/>
      <c r="AMQ3" s="281"/>
      <c r="AMR3" s="281"/>
      <c r="AMS3" s="281"/>
      <c r="AMT3" s="281"/>
      <c r="AMU3" s="281"/>
      <c r="AMV3" s="281"/>
      <c r="AMW3" s="281"/>
      <c r="AMX3" s="281"/>
      <c r="AMY3" s="281"/>
      <c r="AMZ3" s="281"/>
      <c r="ANA3" s="281"/>
      <c r="ANB3" s="281"/>
      <c r="ANC3" s="281"/>
      <c r="AND3" s="281"/>
      <c r="ANE3" s="281"/>
      <c r="ANF3" s="281"/>
      <c r="ANG3" s="281"/>
      <c r="ANH3" s="281"/>
      <c r="ANI3" s="281"/>
      <c r="ANJ3" s="281"/>
      <c r="ANK3" s="281"/>
      <c r="ANL3" s="281"/>
      <c r="ANM3" s="281"/>
      <c r="ANN3" s="281"/>
      <c r="ANO3" s="281"/>
      <c r="ANP3" s="281"/>
      <c r="ANQ3" s="281"/>
      <c r="ANR3" s="281"/>
      <c r="ANS3" s="281"/>
      <c r="ANT3" s="281"/>
      <c r="ANU3" s="281"/>
      <c r="ANV3" s="281"/>
      <c r="ANW3" s="281"/>
      <c r="ANX3" s="281"/>
      <c r="ANY3" s="281"/>
      <c r="ANZ3" s="281"/>
      <c r="AOA3" s="281"/>
      <c r="AOB3" s="281"/>
      <c r="AOC3" s="281"/>
      <c r="AOD3" s="281"/>
      <c r="AOE3" s="281"/>
      <c r="AOF3" s="281"/>
      <c r="AOG3" s="281"/>
      <c r="AOH3" s="281"/>
      <c r="AOI3" s="281"/>
      <c r="AOJ3" s="281"/>
      <c r="AOK3" s="281"/>
      <c r="AOL3" s="281"/>
      <c r="AOM3" s="281"/>
      <c r="AON3" s="281"/>
      <c r="AOO3" s="281"/>
      <c r="AOP3" s="281"/>
      <c r="AOQ3" s="281"/>
      <c r="AOR3" s="281"/>
      <c r="AOS3" s="281"/>
      <c r="AOT3" s="281"/>
      <c r="AOU3" s="281"/>
      <c r="AOV3" s="281"/>
      <c r="AOW3" s="281"/>
      <c r="AOX3" s="281"/>
      <c r="AOY3" s="281"/>
      <c r="AOZ3" s="281"/>
      <c r="APA3" s="281"/>
      <c r="APB3" s="281"/>
      <c r="APC3" s="281"/>
      <c r="APD3" s="281"/>
      <c r="APE3" s="281"/>
      <c r="APF3" s="281"/>
      <c r="APG3" s="281"/>
      <c r="APH3" s="281"/>
      <c r="API3" s="281"/>
      <c r="APJ3" s="281"/>
      <c r="APK3" s="281"/>
      <c r="APL3" s="281"/>
      <c r="APM3" s="281"/>
      <c r="APN3" s="281"/>
      <c r="APO3" s="281"/>
      <c r="APP3" s="281"/>
      <c r="APQ3" s="281"/>
      <c r="APR3" s="281"/>
      <c r="APS3" s="281"/>
      <c r="APT3" s="281"/>
      <c r="APU3" s="281"/>
      <c r="APV3" s="281"/>
      <c r="APW3" s="281"/>
      <c r="APX3" s="281"/>
      <c r="APY3" s="281"/>
      <c r="APZ3" s="281"/>
      <c r="AQA3" s="281"/>
      <c r="AQB3" s="281"/>
      <c r="AQC3" s="281"/>
      <c r="AQD3" s="281"/>
      <c r="AQE3" s="281"/>
      <c r="AQF3" s="281"/>
      <c r="AQG3" s="281"/>
      <c r="AQH3" s="281"/>
      <c r="AQI3" s="281"/>
      <c r="AQJ3" s="281"/>
      <c r="AQK3" s="281"/>
      <c r="AQL3" s="281"/>
      <c r="AQM3" s="281"/>
      <c r="AQN3" s="281"/>
      <c r="AQO3" s="281"/>
      <c r="AQP3" s="281"/>
      <c r="AQQ3" s="281"/>
      <c r="AQR3" s="281"/>
      <c r="AQS3" s="281"/>
      <c r="AQT3" s="281"/>
      <c r="AQU3" s="281"/>
      <c r="AQV3" s="281"/>
      <c r="AQW3" s="281"/>
      <c r="AQX3" s="281"/>
      <c r="AQY3" s="281"/>
      <c r="AQZ3" s="281"/>
      <c r="ARA3" s="281"/>
      <c r="ARB3" s="281"/>
      <c r="ARC3" s="281"/>
      <c r="ARD3" s="281"/>
      <c r="ARE3" s="281"/>
      <c r="ARF3" s="281"/>
      <c r="ARG3" s="281"/>
      <c r="ARH3" s="281"/>
      <c r="ARI3" s="281"/>
      <c r="ARJ3" s="281"/>
      <c r="ARK3" s="281"/>
      <c r="ARL3" s="281"/>
      <c r="ARM3" s="281"/>
      <c r="ARN3" s="281"/>
      <c r="ARO3" s="281"/>
      <c r="ARP3" s="281"/>
      <c r="ARQ3" s="281"/>
      <c r="ARR3" s="281"/>
      <c r="ARS3" s="281"/>
      <c r="ART3" s="281"/>
      <c r="ARU3" s="281"/>
      <c r="ARV3" s="281"/>
      <c r="ARW3" s="281"/>
      <c r="ARX3" s="281"/>
      <c r="ARY3" s="281"/>
      <c r="ARZ3" s="281"/>
      <c r="ASA3" s="281"/>
      <c r="ASB3" s="281"/>
      <c r="ASC3" s="281"/>
      <c r="ASD3" s="281"/>
      <c r="ASE3" s="281"/>
      <c r="ASF3" s="281"/>
      <c r="ASG3" s="281"/>
      <c r="ASH3" s="281"/>
      <c r="ASI3" s="281"/>
      <c r="ASJ3" s="281"/>
      <c r="ASK3" s="281"/>
      <c r="ASL3" s="281"/>
      <c r="ASM3" s="281"/>
      <c r="ASN3" s="281"/>
      <c r="ASO3" s="281"/>
      <c r="ASP3" s="281"/>
      <c r="ASQ3" s="281"/>
      <c r="ASR3" s="281"/>
      <c r="ASS3" s="281"/>
      <c r="AST3" s="281"/>
      <c r="ASU3" s="281"/>
      <c r="ASV3" s="281"/>
      <c r="ASW3" s="281"/>
      <c r="ASX3" s="281"/>
      <c r="ASY3" s="281"/>
      <c r="ASZ3" s="281"/>
      <c r="ATA3" s="281"/>
      <c r="ATB3" s="281"/>
      <c r="ATC3" s="281"/>
      <c r="ATD3" s="281"/>
      <c r="ATE3" s="281"/>
      <c r="ATF3" s="281"/>
      <c r="ATG3" s="281"/>
      <c r="ATH3" s="281"/>
      <c r="ATI3" s="281"/>
      <c r="ATJ3" s="281"/>
      <c r="ATK3" s="281"/>
      <c r="ATL3" s="281"/>
      <c r="ATM3" s="281"/>
      <c r="ATN3" s="281"/>
      <c r="ATO3" s="281"/>
      <c r="ATP3" s="281"/>
      <c r="ATQ3" s="281"/>
      <c r="ATR3" s="281"/>
      <c r="ATS3" s="281"/>
      <c r="ATT3" s="281"/>
      <c r="ATU3" s="281"/>
      <c r="ATV3" s="281"/>
      <c r="ATW3" s="281"/>
      <c r="ATX3" s="281"/>
      <c r="ATY3" s="281"/>
      <c r="ATZ3" s="281"/>
      <c r="AUA3" s="281"/>
      <c r="AUB3" s="281"/>
      <c r="AUC3" s="281"/>
      <c r="AUD3" s="281"/>
      <c r="AUE3" s="281"/>
      <c r="AUF3" s="281"/>
      <c r="AUG3" s="281"/>
      <c r="AUH3" s="281"/>
      <c r="AUI3" s="281"/>
      <c r="AUJ3" s="281"/>
      <c r="AUK3" s="281"/>
      <c r="AUL3" s="281"/>
      <c r="AUM3" s="281"/>
      <c r="AUN3" s="281"/>
      <c r="AUO3" s="281"/>
      <c r="AUP3" s="281"/>
      <c r="AUQ3" s="281"/>
      <c r="AUR3" s="281"/>
      <c r="AUS3" s="281"/>
      <c r="AUT3" s="281"/>
      <c r="AUU3" s="281"/>
      <c r="AUV3" s="281"/>
      <c r="AUW3" s="281"/>
      <c r="AUX3" s="281"/>
      <c r="AUY3" s="281"/>
      <c r="AUZ3" s="281"/>
      <c r="AVA3" s="281"/>
      <c r="AVB3" s="281"/>
      <c r="AVC3" s="281"/>
      <c r="AVD3" s="281"/>
      <c r="AVE3" s="281"/>
      <c r="AVF3" s="281"/>
      <c r="AVG3" s="281"/>
      <c r="AVH3" s="281"/>
      <c r="AVI3" s="281"/>
      <c r="AVJ3" s="281"/>
      <c r="AVK3" s="281"/>
      <c r="AVL3" s="281"/>
      <c r="AVM3" s="281"/>
      <c r="AVN3" s="281"/>
      <c r="AVO3" s="281"/>
      <c r="AVP3" s="281"/>
      <c r="AVQ3" s="281"/>
      <c r="AVR3" s="281"/>
      <c r="AVS3" s="281"/>
      <c r="AVT3" s="281"/>
      <c r="AVU3" s="281"/>
      <c r="AVV3" s="281"/>
      <c r="AVW3" s="281"/>
      <c r="AVX3" s="281"/>
      <c r="AVY3" s="281"/>
      <c r="AVZ3" s="281"/>
      <c r="AWA3" s="281"/>
      <c r="AWB3" s="281"/>
      <c r="AWC3" s="281"/>
      <c r="AWD3" s="281"/>
      <c r="AWE3" s="281"/>
      <c r="AWF3" s="281"/>
      <c r="AWG3" s="281"/>
      <c r="AWH3" s="281"/>
      <c r="AWI3" s="281"/>
      <c r="AWJ3" s="281"/>
      <c r="AWK3" s="281"/>
      <c r="AWL3" s="281"/>
      <c r="AWM3" s="281"/>
      <c r="AWN3" s="281"/>
      <c r="AWO3" s="281"/>
      <c r="AWP3" s="281"/>
      <c r="AWQ3" s="281"/>
      <c r="AWR3" s="281"/>
      <c r="AWS3" s="281"/>
      <c r="AWT3" s="281"/>
      <c r="AWU3" s="281"/>
      <c r="AWV3" s="281"/>
      <c r="AWW3" s="281"/>
      <c r="AWX3" s="281"/>
      <c r="AWY3" s="281"/>
      <c r="AWZ3" s="281"/>
      <c r="AXA3" s="281"/>
      <c r="AXB3" s="281"/>
      <c r="AXC3" s="281"/>
      <c r="AXD3" s="281"/>
      <c r="AXE3" s="281"/>
      <c r="AXF3" s="281"/>
      <c r="AXG3" s="281"/>
      <c r="AXH3" s="281"/>
      <c r="AXI3" s="281"/>
      <c r="AXJ3" s="281"/>
      <c r="AXK3" s="281"/>
      <c r="AXL3" s="281"/>
      <c r="AXM3" s="281"/>
      <c r="AXN3" s="281"/>
      <c r="AXO3" s="281"/>
      <c r="AXP3" s="281"/>
      <c r="AXQ3" s="281"/>
      <c r="AXR3" s="281"/>
      <c r="AXS3" s="281"/>
      <c r="AXT3" s="281"/>
      <c r="AXU3" s="281"/>
      <c r="AXV3" s="281"/>
      <c r="AXW3" s="281"/>
      <c r="AXX3" s="281"/>
      <c r="AXY3" s="281"/>
      <c r="AXZ3" s="281"/>
      <c r="AYA3" s="281"/>
      <c r="AYB3" s="281"/>
      <c r="AYC3" s="281"/>
      <c r="AYD3" s="281"/>
      <c r="AYE3" s="281"/>
      <c r="AYF3" s="281"/>
      <c r="AYG3" s="281"/>
      <c r="AYH3" s="281"/>
      <c r="AYI3" s="281"/>
      <c r="AYJ3" s="281"/>
      <c r="AYK3" s="281"/>
      <c r="AYL3" s="281"/>
      <c r="AYM3" s="281"/>
      <c r="AYN3" s="281"/>
      <c r="AYO3" s="281"/>
      <c r="AYP3" s="281"/>
      <c r="AYQ3" s="281"/>
      <c r="AYR3" s="281"/>
      <c r="AYS3" s="281"/>
      <c r="AYT3" s="281"/>
      <c r="AYU3" s="281"/>
      <c r="AYV3" s="281"/>
      <c r="AYW3" s="281"/>
      <c r="AYX3" s="281"/>
      <c r="AYY3" s="281"/>
      <c r="AYZ3" s="281"/>
      <c r="AZA3" s="281"/>
      <c r="AZB3" s="281"/>
      <c r="AZC3" s="281"/>
      <c r="AZD3" s="281"/>
      <c r="AZE3" s="281"/>
      <c r="AZF3" s="281"/>
      <c r="AZG3" s="281"/>
      <c r="AZH3" s="281"/>
      <c r="AZI3" s="281"/>
      <c r="AZJ3" s="281"/>
      <c r="AZK3" s="281"/>
      <c r="AZL3" s="281"/>
      <c r="AZM3" s="281"/>
      <c r="AZN3" s="281"/>
      <c r="AZO3" s="281"/>
      <c r="AZP3" s="281"/>
      <c r="AZQ3" s="281"/>
      <c r="AZR3" s="281"/>
      <c r="AZS3" s="281"/>
      <c r="AZT3" s="281"/>
      <c r="AZU3" s="281"/>
      <c r="AZV3" s="281"/>
      <c r="AZW3" s="281"/>
      <c r="AZX3" s="281"/>
      <c r="AZY3" s="281"/>
      <c r="AZZ3" s="281"/>
      <c r="BAA3" s="281"/>
      <c r="BAB3" s="281"/>
      <c r="BAC3" s="281"/>
      <c r="BAD3" s="281"/>
      <c r="BAE3" s="281"/>
      <c r="BAF3" s="281"/>
      <c r="BAG3" s="281"/>
      <c r="BAH3" s="281"/>
      <c r="BAI3" s="281"/>
      <c r="BAJ3" s="281"/>
      <c r="BAK3" s="281"/>
      <c r="BAL3" s="281"/>
      <c r="BAM3" s="281"/>
      <c r="BAN3" s="281"/>
      <c r="BAO3" s="281"/>
      <c r="BAP3" s="281"/>
      <c r="BAQ3" s="281"/>
      <c r="BAR3" s="281"/>
      <c r="BAS3" s="281"/>
      <c r="BAT3" s="281"/>
      <c r="BAU3" s="281"/>
      <c r="BAV3" s="281"/>
      <c r="BAW3" s="281"/>
      <c r="BAX3" s="281"/>
      <c r="BAY3" s="281"/>
      <c r="BAZ3" s="281"/>
      <c r="BBA3" s="281"/>
      <c r="BBB3" s="281"/>
      <c r="BBC3" s="281"/>
      <c r="BBD3" s="281"/>
      <c r="BBE3" s="281"/>
      <c r="BBF3" s="281"/>
      <c r="BBG3" s="281"/>
      <c r="BBH3" s="281"/>
      <c r="BBI3" s="281"/>
      <c r="BBJ3" s="281"/>
      <c r="BBK3" s="281"/>
      <c r="BBL3" s="281"/>
      <c r="BBM3" s="281"/>
      <c r="BBN3" s="281"/>
      <c r="BBO3" s="281"/>
      <c r="BBP3" s="281"/>
      <c r="BBQ3" s="281"/>
      <c r="BBR3" s="281"/>
      <c r="BBS3" s="281"/>
      <c r="BBT3" s="281"/>
      <c r="BBU3" s="281"/>
      <c r="BBV3" s="281"/>
      <c r="BBW3" s="281"/>
      <c r="BBX3" s="281"/>
      <c r="BBY3" s="281"/>
      <c r="BBZ3" s="281"/>
      <c r="BCA3" s="281"/>
      <c r="BCB3" s="281"/>
      <c r="BCC3" s="281"/>
      <c r="BCD3" s="281"/>
      <c r="BCE3" s="281"/>
      <c r="BCF3" s="281"/>
      <c r="BCG3" s="281"/>
      <c r="BCH3" s="281"/>
      <c r="BCI3" s="281"/>
      <c r="BCJ3" s="281"/>
      <c r="BCK3" s="281"/>
      <c r="BCL3" s="281"/>
      <c r="BCM3" s="281"/>
      <c r="BCN3" s="281"/>
      <c r="BCO3" s="281"/>
      <c r="BCP3" s="281"/>
      <c r="BCQ3" s="281"/>
      <c r="BCR3" s="281"/>
      <c r="BCS3" s="281"/>
      <c r="BCT3" s="281"/>
      <c r="BCU3" s="281"/>
      <c r="BCV3" s="281"/>
      <c r="BCW3" s="281"/>
      <c r="BCX3" s="281"/>
      <c r="BCY3" s="281"/>
      <c r="BCZ3" s="281"/>
      <c r="BDA3" s="281"/>
      <c r="BDB3" s="281"/>
      <c r="BDC3" s="281"/>
      <c r="BDD3" s="281"/>
      <c r="BDE3" s="281"/>
      <c r="BDF3" s="281"/>
      <c r="BDG3" s="281"/>
      <c r="BDH3" s="281"/>
      <c r="BDI3" s="281"/>
      <c r="BDJ3" s="281"/>
      <c r="BDK3" s="281"/>
      <c r="BDL3" s="281"/>
      <c r="BDM3" s="281"/>
      <c r="BDN3" s="281"/>
      <c r="BDO3" s="281"/>
      <c r="BDP3" s="281"/>
      <c r="BDQ3" s="281"/>
      <c r="BDR3" s="281"/>
      <c r="BDS3" s="281"/>
      <c r="BDT3" s="281"/>
      <c r="BDU3" s="281"/>
      <c r="BDV3" s="281"/>
      <c r="BDW3" s="281"/>
      <c r="BDX3" s="281"/>
      <c r="BDY3" s="281"/>
      <c r="BDZ3" s="281"/>
      <c r="BEA3" s="281"/>
      <c r="BEB3" s="281"/>
      <c r="BEC3" s="281"/>
      <c r="BED3" s="281"/>
      <c r="BEE3" s="281"/>
      <c r="BEF3" s="281"/>
      <c r="BEG3" s="281"/>
      <c r="BEH3" s="281"/>
      <c r="BEI3" s="281"/>
      <c r="BEJ3" s="281"/>
      <c r="BEK3" s="281"/>
      <c r="BEL3" s="281"/>
      <c r="BEM3" s="281"/>
      <c r="BEN3" s="281"/>
      <c r="BEO3" s="281"/>
      <c r="BEP3" s="281"/>
      <c r="BEQ3" s="281"/>
      <c r="BER3" s="281"/>
      <c r="BES3" s="281"/>
      <c r="BET3" s="281"/>
      <c r="BEU3" s="281"/>
      <c r="BEV3" s="281"/>
      <c r="BEW3" s="281"/>
      <c r="BEX3" s="281"/>
      <c r="BEY3" s="281"/>
      <c r="BEZ3" s="281"/>
      <c r="BFA3" s="281"/>
      <c r="BFB3" s="281"/>
      <c r="BFC3" s="281"/>
      <c r="BFD3" s="281"/>
      <c r="BFE3" s="281"/>
      <c r="BFF3" s="281"/>
      <c r="BFG3" s="281"/>
      <c r="BFH3" s="281"/>
      <c r="BFI3" s="281"/>
      <c r="BFJ3" s="281"/>
      <c r="BFK3" s="281"/>
      <c r="BFL3" s="281"/>
      <c r="BFM3" s="281"/>
      <c r="BFN3" s="281"/>
      <c r="BFO3" s="281"/>
      <c r="BFP3" s="281"/>
      <c r="BFQ3" s="281"/>
      <c r="BFR3" s="281"/>
      <c r="BFS3" s="281"/>
      <c r="BFT3" s="281"/>
      <c r="BFU3" s="281"/>
      <c r="BFV3" s="281"/>
      <c r="BFW3" s="281"/>
      <c r="BFX3" s="281"/>
      <c r="BFY3" s="281"/>
      <c r="BFZ3" s="281"/>
      <c r="BGA3" s="281"/>
      <c r="BGB3" s="281"/>
      <c r="BGC3" s="281"/>
      <c r="BGD3" s="281"/>
      <c r="BGE3" s="281"/>
      <c r="BGF3" s="281"/>
      <c r="BGG3" s="281"/>
      <c r="BGH3" s="281"/>
      <c r="BGI3" s="281"/>
      <c r="BGJ3" s="281"/>
      <c r="BGK3" s="281"/>
      <c r="BGL3" s="281"/>
      <c r="BGM3" s="281"/>
      <c r="BGN3" s="281"/>
      <c r="BGO3" s="281"/>
      <c r="BGP3" s="281"/>
      <c r="BGQ3" s="281"/>
      <c r="BGR3" s="281"/>
      <c r="BGS3" s="281"/>
      <c r="BGT3" s="281"/>
      <c r="BGU3" s="281"/>
      <c r="BGV3" s="281"/>
      <c r="BGW3" s="281"/>
      <c r="BGX3" s="281"/>
      <c r="BGY3" s="281"/>
      <c r="BGZ3" s="281"/>
      <c r="BHA3" s="281"/>
      <c r="BHB3" s="281"/>
      <c r="BHC3" s="281"/>
      <c r="BHD3" s="281"/>
      <c r="BHE3" s="281"/>
      <c r="BHF3" s="281"/>
      <c r="BHG3" s="281"/>
      <c r="BHH3" s="281"/>
      <c r="BHI3" s="281"/>
      <c r="BHJ3" s="281"/>
      <c r="BHK3" s="281"/>
      <c r="BHL3" s="281"/>
      <c r="BHM3" s="281"/>
      <c r="BHN3" s="281"/>
      <c r="BHO3" s="281"/>
      <c r="BHP3" s="281"/>
      <c r="BHQ3" s="281"/>
      <c r="BHR3" s="281"/>
      <c r="BHS3" s="281"/>
      <c r="BHT3" s="281"/>
      <c r="BHU3" s="281"/>
      <c r="BHV3" s="281"/>
      <c r="BHW3" s="281"/>
      <c r="BHX3" s="281"/>
      <c r="BHY3" s="281"/>
      <c r="BHZ3" s="281"/>
      <c r="BIA3" s="281"/>
      <c r="BIB3" s="281"/>
      <c r="BIC3" s="281"/>
      <c r="BID3" s="281"/>
      <c r="BIE3" s="281"/>
      <c r="BIF3" s="281"/>
      <c r="BIG3" s="281"/>
      <c r="BIH3" s="281"/>
      <c r="BII3" s="281"/>
      <c r="BIJ3" s="281"/>
      <c r="BIK3" s="281"/>
      <c r="BIL3" s="281"/>
      <c r="BIM3" s="281"/>
      <c r="BIN3" s="281"/>
      <c r="BIO3" s="281"/>
      <c r="BIP3" s="281"/>
      <c r="BIQ3" s="281"/>
      <c r="BIR3" s="281"/>
      <c r="BIS3" s="281"/>
      <c r="BIT3" s="281"/>
      <c r="BIU3" s="281"/>
      <c r="BIV3" s="281"/>
      <c r="BIW3" s="281"/>
      <c r="BIX3" s="281"/>
      <c r="BIY3" s="281"/>
      <c r="BIZ3" s="281"/>
      <c r="BJA3" s="281"/>
      <c r="BJB3" s="281"/>
      <c r="BJC3" s="281"/>
      <c r="BJD3" s="281"/>
      <c r="BJE3" s="281"/>
      <c r="BJF3" s="281"/>
      <c r="BJG3" s="281"/>
      <c r="BJH3" s="281"/>
      <c r="BJI3" s="281"/>
      <c r="BJJ3" s="281"/>
      <c r="BJK3" s="281"/>
      <c r="BJL3" s="281"/>
      <c r="BJM3" s="281"/>
      <c r="BJN3" s="281"/>
      <c r="BJO3" s="281"/>
      <c r="BJP3" s="281"/>
      <c r="BJQ3" s="281"/>
      <c r="BJR3" s="281"/>
      <c r="BJS3" s="281"/>
      <c r="BJT3" s="281"/>
      <c r="BJU3" s="281"/>
      <c r="BJV3" s="281"/>
      <c r="BJW3" s="281"/>
      <c r="BJX3" s="281"/>
      <c r="BJY3" s="281"/>
      <c r="BJZ3" s="281"/>
      <c r="BKA3" s="281"/>
      <c r="BKB3" s="281"/>
      <c r="BKC3" s="281"/>
      <c r="BKD3" s="281"/>
      <c r="BKE3" s="281"/>
      <c r="BKF3" s="281"/>
      <c r="BKG3" s="281"/>
      <c r="BKH3" s="281"/>
      <c r="BKI3" s="281"/>
      <c r="BKJ3" s="281"/>
      <c r="BKK3" s="281"/>
      <c r="BKL3" s="281"/>
      <c r="BKM3" s="281"/>
      <c r="BKN3" s="281"/>
      <c r="BKO3" s="281"/>
      <c r="BKP3" s="281"/>
      <c r="BKQ3" s="281"/>
      <c r="BKR3" s="281"/>
      <c r="BKS3" s="281"/>
      <c r="BKT3" s="281"/>
      <c r="BKU3" s="281"/>
      <c r="BKV3" s="281"/>
      <c r="BKW3" s="281"/>
      <c r="BKX3" s="281"/>
      <c r="BKY3" s="281"/>
      <c r="BKZ3" s="281"/>
      <c r="BLA3" s="281"/>
      <c r="BLB3" s="281"/>
      <c r="BLC3" s="281"/>
      <c r="BLD3" s="281"/>
      <c r="BLE3" s="281"/>
      <c r="BLF3" s="281"/>
      <c r="BLG3" s="281"/>
      <c r="BLH3" s="281"/>
      <c r="BLI3" s="281"/>
      <c r="BLJ3" s="281"/>
      <c r="BLK3" s="281"/>
      <c r="BLL3" s="281"/>
      <c r="BLM3" s="281"/>
      <c r="BLN3" s="281"/>
      <c r="BLO3" s="281"/>
      <c r="BLP3" s="281"/>
      <c r="BLQ3" s="281"/>
      <c r="BLR3" s="281"/>
      <c r="BLS3" s="281"/>
      <c r="BLT3" s="281"/>
      <c r="BLU3" s="281"/>
      <c r="BLV3" s="281"/>
      <c r="BLW3" s="281"/>
      <c r="BLX3" s="281"/>
      <c r="BLY3" s="281"/>
      <c r="BLZ3" s="281"/>
      <c r="BMA3" s="281"/>
      <c r="BMB3" s="281"/>
      <c r="BMC3" s="281"/>
      <c r="BMD3" s="281"/>
      <c r="BME3" s="281"/>
      <c r="BMF3" s="281"/>
      <c r="BMG3" s="281"/>
      <c r="BMH3" s="281"/>
      <c r="BMI3" s="281"/>
      <c r="BMJ3" s="281"/>
      <c r="BMK3" s="281"/>
      <c r="BML3" s="281"/>
      <c r="BMM3" s="281"/>
      <c r="BMN3" s="281"/>
      <c r="BMO3" s="281"/>
      <c r="BMP3" s="281"/>
      <c r="BMQ3" s="281"/>
      <c r="BMR3" s="281"/>
      <c r="BMS3" s="281"/>
      <c r="BMT3" s="281"/>
      <c r="BMU3" s="281"/>
      <c r="BMV3" s="281"/>
      <c r="BMW3" s="281"/>
      <c r="BMX3" s="281"/>
      <c r="BMY3" s="281"/>
      <c r="BMZ3" s="281"/>
      <c r="BNA3" s="281"/>
      <c r="BNB3" s="281"/>
      <c r="BNC3" s="281"/>
      <c r="BND3" s="281"/>
      <c r="BNE3" s="281"/>
      <c r="BNF3" s="281"/>
      <c r="BNG3" s="281"/>
      <c r="BNH3" s="281"/>
      <c r="BNI3" s="281"/>
      <c r="BNJ3" s="281"/>
      <c r="BNK3" s="281"/>
      <c r="BNL3" s="281"/>
      <c r="BNM3" s="281"/>
      <c r="BNN3" s="281"/>
      <c r="BNO3" s="281"/>
      <c r="BNP3" s="281"/>
      <c r="BNQ3" s="281"/>
      <c r="BNR3" s="281"/>
      <c r="BNS3" s="281"/>
      <c r="BNT3" s="281"/>
      <c r="BNU3" s="281"/>
      <c r="BNV3" s="281"/>
      <c r="BNW3" s="281"/>
      <c r="BNX3" s="281"/>
      <c r="BNY3" s="281"/>
      <c r="BNZ3" s="281"/>
      <c r="BOA3" s="281"/>
      <c r="BOB3" s="281"/>
      <c r="BOC3" s="281"/>
      <c r="BOD3" s="281"/>
      <c r="BOE3" s="281"/>
      <c r="BOF3" s="281"/>
      <c r="BOG3" s="281"/>
      <c r="BOH3" s="281"/>
      <c r="BOI3" s="281"/>
      <c r="BOJ3" s="281"/>
      <c r="BOK3" s="281"/>
      <c r="BOL3" s="281"/>
      <c r="BOM3" s="281"/>
      <c r="BON3" s="281"/>
      <c r="BOO3" s="281"/>
      <c r="BOP3" s="281"/>
      <c r="BOQ3" s="281"/>
      <c r="BOR3" s="281"/>
      <c r="BOS3" s="281"/>
      <c r="BOT3" s="281"/>
      <c r="BOU3" s="281"/>
      <c r="BOV3" s="281"/>
      <c r="BOW3" s="281"/>
      <c r="BOX3" s="281"/>
      <c r="BOY3" s="281"/>
      <c r="BOZ3" s="281"/>
      <c r="BPA3" s="281"/>
      <c r="BPB3" s="281"/>
      <c r="BPC3" s="281"/>
      <c r="BPD3" s="281"/>
      <c r="BPE3" s="281"/>
      <c r="BPF3" s="281"/>
      <c r="BPG3" s="281"/>
      <c r="BPH3" s="281"/>
      <c r="BPI3" s="281"/>
      <c r="BPJ3" s="281"/>
      <c r="BPK3" s="281"/>
      <c r="BPL3" s="281"/>
      <c r="BPM3" s="281"/>
      <c r="BPN3" s="281"/>
      <c r="BPO3" s="281"/>
      <c r="BPP3" s="281"/>
      <c r="BPQ3" s="281"/>
      <c r="BPR3" s="281"/>
      <c r="BPS3" s="281"/>
      <c r="BPT3" s="281"/>
      <c r="BPU3" s="281"/>
      <c r="BPV3" s="281"/>
      <c r="BPW3" s="281"/>
      <c r="BPX3" s="281"/>
      <c r="BPY3" s="281"/>
      <c r="BPZ3" s="281"/>
      <c r="BQA3" s="281"/>
      <c r="BQB3" s="281"/>
      <c r="BQC3" s="281"/>
      <c r="BQD3" s="281"/>
      <c r="BQE3" s="281"/>
      <c r="BQF3" s="281"/>
      <c r="BQG3" s="281"/>
      <c r="BQH3" s="281"/>
      <c r="BQI3" s="281"/>
      <c r="BQJ3" s="281"/>
      <c r="BQK3" s="281"/>
      <c r="BQL3" s="281"/>
      <c r="BQM3" s="281"/>
      <c r="BQN3" s="281"/>
      <c r="BQO3" s="281"/>
      <c r="BQP3" s="281"/>
      <c r="BQQ3" s="281"/>
      <c r="BQR3" s="281"/>
      <c r="BQS3" s="281"/>
      <c r="BQT3" s="281"/>
      <c r="BQU3" s="281"/>
      <c r="BQV3" s="281"/>
      <c r="BQW3" s="281"/>
      <c r="BQX3" s="281"/>
      <c r="BQY3" s="281"/>
      <c r="BQZ3" s="281"/>
      <c r="BRA3" s="281"/>
      <c r="BRB3" s="281"/>
      <c r="BRC3" s="281"/>
      <c r="BRD3" s="281"/>
      <c r="BRE3" s="281"/>
      <c r="BRF3" s="281"/>
      <c r="BRG3" s="281"/>
      <c r="BRH3" s="281"/>
      <c r="BRI3" s="281"/>
      <c r="BRJ3" s="281"/>
      <c r="BRK3" s="281"/>
      <c r="BRL3" s="281"/>
      <c r="BRM3" s="281"/>
      <c r="BRN3" s="281"/>
      <c r="BRO3" s="281"/>
      <c r="BRP3" s="281"/>
      <c r="BRQ3" s="281"/>
      <c r="BRR3" s="281"/>
      <c r="BRS3" s="281"/>
      <c r="BRT3" s="281"/>
      <c r="BRU3" s="281"/>
      <c r="BRV3" s="281"/>
      <c r="BRW3" s="281"/>
      <c r="BRX3" s="281"/>
      <c r="BRY3" s="281"/>
      <c r="BRZ3" s="281"/>
      <c r="BSA3" s="281"/>
      <c r="BSB3" s="281"/>
      <c r="BSC3" s="281"/>
      <c r="BSD3" s="281"/>
      <c r="BSE3" s="281"/>
      <c r="BSF3" s="281"/>
      <c r="BSG3" s="281"/>
      <c r="BSH3" s="281"/>
      <c r="BSI3" s="281"/>
      <c r="BSJ3" s="281"/>
      <c r="BSK3" s="281"/>
      <c r="BSL3" s="281"/>
      <c r="BSM3" s="281"/>
      <c r="BSN3" s="281"/>
      <c r="BSO3" s="281"/>
      <c r="BSP3" s="281"/>
      <c r="BSQ3" s="281"/>
      <c r="BSR3" s="281"/>
      <c r="BSS3" s="281"/>
      <c r="BST3" s="281"/>
      <c r="BSU3" s="281"/>
      <c r="BSV3" s="281"/>
      <c r="BSW3" s="281"/>
      <c r="BSX3" s="281"/>
      <c r="BSY3" s="281"/>
      <c r="BSZ3" s="281"/>
      <c r="BTA3" s="281"/>
      <c r="BTB3" s="281"/>
      <c r="BTC3" s="281"/>
      <c r="BTD3" s="281"/>
      <c r="BTE3" s="281"/>
      <c r="BTF3" s="281"/>
      <c r="BTG3" s="281"/>
      <c r="BTH3" s="281"/>
      <c r="BTI3" s="281"/>
      <c r="BTJ3" s="281"/>
      <c r="BTK3" s="281"/>
      <c r="BTL3" s="281"/>
      <c r="BTM3" s="281"/>
      <c r="BTN3" s="281"/>
      <c r="BTO3" s="281"/>
      <c r="BTP3" s="281"/>
      <c r="BTQ3" s="281"/>
      <c r="BTR3" s="281"/>
      <c r="BTS3" s="281"/>
      <c r="BTT3" s="281"/>
      <c r="BTU3" s="281"/>
      <c r="BTV3" s="281"/>
      <c r="BTW3" s="281"/>
      <c r="BTX3" s="281"/>
      <c r="BTY3" s="281"/>
      <c r="BTZ3" s="281"/>
      <c r="BUA3" s="281"/>
      <c r="BUB3" s="281"/>
      <c r="BUC3" s="281"/>
      <c r="BUD3" s="281"/>
      <c r="BUE3" s="281"/>
      <c r="BUF3" s="281"/>
      <c r="BUG3" s="281"/>
      <c r="BUH3" s="281"/>
      <c r="BUI3" s="281"/>
      <c r="BUJ3" s="281"/>
      <c r="BUK3" s="281"/>
      <c r="BUL3" s="281"/>
      <c r="BUM3" s="281"/>
      <c r="BUN3" s="281"/>
      <c r="BUO3" s="281"/>
      <c r="BUP3" s="281"/>
      <c r="BUQ3" s="281"/>
      <c r="BUR3" s="281"/>
      <c r="BUS3" s="281"/>
      <c r="BUT3" s="281"/>
      <c r="BUU3" s="281"/>
      <c r="BUV3" s="281"/>
      <c r="BUW3" s="281"/>
      <c r="BUX3" s="281"/>
      <c r="BUY3" s="281"/>
      <c r="BUZ3" s="281"/>
      <c r="BVA3" s="281"/>
      <c r="BVB3" s="281"/>
      <c r="BVC3" s="281"/>
      <c r="BVD3" s="281"/>
      <c r="BVE3" s="281"/>
      <c r="BVF3" s="281"/>
      <c r="BVG3" s="281"/>
      <c r="BVH3" s="281"/>
      <c r="BVI3" s="281"/>
      <c r="BVJ3" s="281"/>
      <c r="BVK3" s="281"/>
      <c r="BVL3" s="281"/>
      <c r="BVM3" s="281"/>
      <c r="BVN3" s="281"/>
      <c r="BVO3" s="281"/>
      <c r="BVP3" s="281"/>
      <c r="BVQ3" s="281"/>
      <c r="BVR3" s="281"/>
      <c r="BVS3" s="281"/>
      <c r="BVT3" s="281"/>
      <c r="BVU3" s="281"/>
      <c r="BVV3" s="281"/>
      <c r="BVW3" s="281"/>
      <c r="BVX3" s="281"/>
      <c r="BVY3" s="281"/>
      <c r="BVZ3" s="281"/>
      <c r="BWA3" s="281"/>
      <c r="BWB3" s="281"/>
      <c r="BWC3" s="281"/>
      <c r="BWD3" s="281"/>
      <c r="BWE3" s="281"/>
      <c r="BWF3" s="281"/>
      <c r="BWG3" s="281"/>
      <c r="BWH3" s="281"/>
      <c r="BWI3" s="281"/>
      <c r="BWJ3" s="281"/>
      <c r="BWK3" s="281"/>
      <c r="BWL3" s="281"/>
      <c r="BWM3" s="281"/>
      <c r="BWN3" s="281"/>
      <c r="BWO3" s="281"/>
      <c r="BWP3" s="281"/>
      <c r="BWQ3" s="281"/>
      <c r="BWR3" s="281"/>
      <c r="BWS3" s="281"/>
      <c r="BWT3" s="281"/>
      <c r="BWU3" s="281"/>
      <c r="BWV3" s="281"/>
      <c r="BWW3" s="281"/>
      <c r="BWX3" s="281"/>
      <c r="BWY3" s="281"/>
      <c r="BWZ3" s="281"/>
      <c r="BXA3" s="281"/>
      <c r="BXB3" s="281"/>
      <c r="BXC3" s="281"/>
      <c r="BXD3" s="281"/>
      <c r="BXE3" s="281"/>
      <c r="BXF3" s="281"/>
      <c r="BXG3" s="281"/>
      <c r="BXH3" s="281"/>
      <c r="BXI3" s="281"/>
      <c r="BXJ3" s="281"/>
      <c r="BXK3" s="281"/>
      <c r="BXL3" s="281"/>
      <c r="BXM3" s="281"/>
      <c r="BXN3" s="281"/>
      <c r="BXO3" s="281"/>
      <c r="BXP3" s="281"/>
      <c r="BXQ3" s="281"/>
      <c r="BXR3" s="281"/>
      <c r="BXS3" s="281"/>
      <c r="BXT3" s="281"/>
      <c r="BXU3" s="281"/>
      <c r="BXV3" s="281"/>
      <c r="BXW3" s="281"/>
      <c r="BXX3" s="281"/>
      <c r="BXY3" s="281"/>
      <c r="BXZ3" s="281"/>
      <c r="BYA3" s="281"/>
      <c r="BYB3" s="281"/>
      <c r="BYC3" s="281"/>
      <c r="BYD3" s="281"/>
      <c r="BYE3" s="281"/>
      <c r="BYF3" s="281"/>
      <c r="BYG3" s="281"/>
      <c r="BYH3" s="281"/>
      <c r="BYI3" s="281"/>
      <c r="BYJ3" s="281"/>
      <c r="BYK3" s="281"/>
      <c r="BYL3" s="281"/>
      <c r="BYM3" s="281"/>
      <c r="BYN3" s="281"/>
      <c r="BYO3" s="281"/>
      <c r="BYP3" s="281"/>
      <c r="BYQ3" s="281"/>
      <c r="BYR3" s="281"/>
      <c r="BYS3" s="281"/>
      <c r="BYT3" s="281"/>
      <c r="BYU3" s="281"/>
      <c r="BYV3" s="281"/>
      <c r="BYW3" s="281"/>
      <c r="BYX3" s="281"/>
      <c r="BYY3" s="281"/>
      <c r="BYZ3" s="281"/>
      <c r="BZA3" s="281"/>
      <c r="BZB3" s="281"/>
      <c r="BZC3" s="281"/>
      <c r="BZD3" s="281"/>
      <c r="BZE3" s="281"/>
      <c r="BZF3" s="281"/>
      <c r="BZG3" s="281"/>
      <c r="BZH3" s="281"/>
      <c r="BZI3" s="281"/>
      <c r="BZJ3" s="281"/>
      <c r="BZK3" s="281"/>
      <c r="BZL3" s="281"/>
      <c r="BZM3" s="281"/>
      <c r="BZN3" s="281"/>
      <c r="BZO3" s="281"/>
      <c r="BZP3" s="281"/>
      <c r="BZQ3" s="281"/>
      <c r="BZR3" s="281"/>
      <c r="BZS3" s="281"/>
      <c r="BZT3" s="281"/>
      <c r="BZU3" s="281"/>
      <c r="BZV3" s="281"/>
      <c r="BZW3" s="281"/>
      <c r="BZX3" s="281"/>
      <c r="BZY3" s="281"/>
      <c r="BZZ3" s="281"/>
      <c r="CAA3" s="281"/>
      <c r="CAB3" s="281"/>
      <c r="CAC3" s="281"/>
      <c r="CAD3" s="281"/>
      <c r="CAE3" s="281"/>
      <c r="CAF3" s="281"/>
      <c r="CAG3" s="281"/>
      <c r="CAH3" s="281"/>
      <c r="CAI3" s="281"/>
      <c r="CAJ3" s="281"/>
      <c r="CAK3" s="281"/>
      <c r="CAL3" s="281"/>
      <c r="CAM3" s="281"/>
      <c r="CAN3" s="281"/>
      <c r="CAO3" s="281"/>
      <c r="CAP3" s="281"/>
      <c r="CAQ3" s="281"/>
      <c r="CAR3" s="281"/>
      <c r="CAS3" s="281"/>
      <c r="CAT3" s="281"/>
      <c r="CAU3" s="281"/>
      <c r="CAV3" s="281"/>
      <c r="CAW3" s="281"/>
      <c r="CAX3" s="281"/>
      <c r="CAY3" s="281"/>
      <c r="CAZ3" s="281"/>
      <c r="CBA3" s="281"/>
      <c r="CBB3" s="281"/>
      <c r="CBC3" s="281"/>
      <c r="CBD3" s="281"/>
      <c r="CBE3" s="281"/>
      <c r="CBF3" s="281"/>
      <c r="CBG3" s="281"/>
      <c r="CBH3" s="281"/>
      <c r="CBI3" s="281"/>
      <c r="CBJ3" s="281"/>
      <c r="CBK3" s="281"/>
      <c r="CBL3" s="281"/>
      <c r="CBM3" s="281"/>
      <c r="CBN3" s="281"/>
      <c r="CBO3" s="281"/>
      <c r="CBP3" s="281"/>
      <c r="CBQ3" s="281"/>
      <c r="CBR3" s="281"/>
      <c r="CBS3" s="281"/>
      <c r="CBT3" s="281"/>
      <c r="CBU3" s="281"/>
      <c r="CBV3" s="281"/>
      <c r="CBW3" s="281"/>
      <c r="CBX3" s="281"/>
      <c r="CBY3" s="281"/>
      <c r="CBZ3" s="281"/>
      <c r="CCA3" s="281"/>
      <c r="CCB3" s="281"/>
      <c r="CCC3" s="281"/>
      <c r="CCD3" s="281"/>
      <c r="CCE3" s="281"/>
      <c r="CCF3" s="281"/>
      <c r="CCG3" s="281"/>
      <c r="CCH3" s="281"/>
      <c r="CCI3" s="281"/>
      <c r="CCJ3" s="281"/>
      <c r="CCK3" s="281"/>
      <c r="CCL3" s="281"/>
      <c r="CCM3" s="281"/>
      <c r="CCN3" s="281"/>
      <c r="CCO3" s="281"/>
      <c r="CCP3" s="281"/>
      <c r="CCQ3" s="281"/>
      <c r="CCR3" s="281"/>
      <c r="CCS3" s="281"/>
      <c r="CCT3" s="281"/>
      <c r="CCU3" s="281"/>
      <c r="CCV3" s="281"/>
      <c r="CCW3" s="281"/>
      <c r="CCX3" s="281"/>
      <c r="CCY3" s="281"/>
      <c r="CCZ3" s="281"/>
      <c r="CDA3" s="281"/>
      <c r="CDB3" s="281"/>
      <c r="CDC3" s="281"/>
      <c r="CDD3" s="281"/>
      <c r="CDE3" s="281"/>
      <c r="CDF3" s="281"/>
      <c r="CDG3" s="281"/>
      <c r="CDH3" s="281"/>
      <c r="CDI3" s="281"/>
      <c r="CDJ3" s="281"/>
      <c r="CDK3" s="281"/>
      <c r="CDL3" s="281"/>
      <c r="CDM3" s="281"/>
      <c r="CDN3" s="281"/>
      <c r="CDO3" s="281"/>
      <c r="CDP3" s="281"/>
      <c r="CDQ3" s="281"/>
      <c r="CDR3" s="281"/>
      <c r="CDS3" s="281"/>
      <c r="CDT3" s="281"/>
      <c r="CDU3" s="281"/>
      <c r="CDV3" s="281"/>
      <c r="CDW3" s="281"/>
      <c r="CDX3" s="281"/>
      <c r="CDY3" s="281"/>
      <c r="CDZ3" s="281"/>
      <c r="CEA3" s="281"/>
      <c r="CEB3" s="281"/>
      <c r="CEC3" s="281"/>
      <c r="CED3" s="281"/>
      <c r="CEE3" s="281"/>
      <c r="CEF3" s="281"/>
      <c r="CEG3" s="281"/>
      <c r="CEH3" s="281"/>
      <c r="CEI3" s="281"/>
      <c r="CEJ3" s="281"/>
      <c r="CEK3" s="281"/>
      <c r="CEL3" s="281"/>
      <c r="CEM3" s="281"/>
      <c r="CEN3" s="281"/>
      <c r="CEO3" s="281"/>
      <c r="CEP3" s="281"/>
      <c r="CEQ3" s="281"/>
      <c r="CER3" s="281"/>
      <c r="CES3" s="281"/>
      <c r="CET3" s="281"/>
      <c r="CEU3" s="281"/>
      <c r="CEV3" s="281"/>
      <c r="CEW3" s="281"/>
      <c r="CEX3" s="281"/>
      <c r="CEY3" s="281"/>
      <c r="CEZ3" s="281"/>
      <c r="CFA3" s="281"/>
      <c r="CFB3" s="281"/>
      <c r="CFC3" s="281"/>
      <c r="CFD3" s="281"/>
      <c r="CFE3" s="281"/>
      <c r="CFF3" s="281"/>
      <c r="CFG3" s="281"/>
      <c r="CFH3" s="281"/>
      <c r="CFI3" s="281"/>
      <c r="CFJ3" s="281"/>
      <c r="CFK3" s="281"/>
      <c r="CFL3" s="281"/>
      <c r="CFM3" s="281"/>
      <c r="CFN3" s="281"/>
      <c r="CFO3" s="281"/>
      <c r="CFP3" s="281"/>
      <c r="CFQ3" s="281"/>
      <c r="CFR3" s="281"/>
      <c r="CFS3" s="281"/>
      <c r="CFT3" s="281"/>
      <c r="CFU3" s="281"/>
      <c r="CFV3" s="281"/>
      <c r="CFW3" s="281"/>
      <c r="CFX3" s="281"/>
      <c r="CFY3" s="281"/>
      <c r="CFZ3" s="281"/>
      <c r="CGA3" s="281"/>
      <c r="CGB3" s="281"/>
      <c r="CGC3" s="281"/>
      <c r="CGD3" s="281"/>
      <c r="CGE3" s="281"/>
      <c r="CGF3" s="281"/>
      <c r="CGG3" s="281"/>
      <c r="CGH3" s="281"/>
      <c r="CGI3" s="281"/>
      <c r="CGJ3" s="281"/>
      <c r="CGK3" s="281"/>
      <c r="CGL3" s="281"/>
      <c r="CGM3" s="281"/>
      <c r="CGN3" s="281"/>
      <c r="CGO3" s="281"/>
      <c r="CGP3" s="281"/>
      <c r="CGQ3" s="281"/>
      <c r="CGR3" s="281"/>
      <c r="CGS3" s="281"/>
      <c r="CGT3" s="281"/>
      <c r="CGU3" s="281"/>
      <c r="CGV3" s="281"/>
      <c r="CGW3" s="281"/>
      <c r="CGX3" s="281"/>
      <c r="CGY3" s="281"/>
      <c r="CGZ3" s="281"/>
      <c r="CHA3" s="281"/>
      <c r="CHB3" s="281"/>
      <c r="CHC3" s="281"/>
      <c r="CHD3" s="281"/>
      <c r="CHE3" s="281"/>
      <c r="CHF3" s="281"/>
      <c r="CHG3" s="281"/>
      <c r="CHH3" s="281"/>
      <c r="CHI3" s="281"/>
      <c r="CHJ3" s="281"/>
      <c r="CHK3" s="281"/>
      <c r="CHL3" s="281"/>
      <c r="CHM3" s="281"/>
      <c r="CHN3" s="281"/>
      <c r="CHO3" s="281"/>
      <c r="CHP3" s="281"/>
      <c r="CHQ3" s="281"/>
      <c r="CHR3" s="281"/>
      <c r="CHS3" s="281"/>
      <c r="CHT3" s="281"/>
      <c r="CHU3" s="281"/>
      <c r="CHV3" s="281"/>
      <c r="CHW3" s="281"/>
      <c r="CHX3" s="281"/>
      <c r="CHY3" s="281"/>
      <c r="CHZ3" s="281"/>
      <c r="CIA3" s="281"/>
      <c r="CIB3" s="281"/>
      <c r="CIC3" s="281"/>
      <c r="CID3" s="281"/>
      <c r="CIE3" s="281"/>
      <c r="CIF3" s="281"/>
      <c r="CIG3" s="281"/>
      <c r="CIH3" s="281"/>
      <c r="CII3" s="281"/>
      <c r="CIJ3" s="281"/>
      <c r="CIK3" s="281"/>
      <c r="CIL3" s="281"/>
      <c r="CIM3" s="281"/>
      <c r="CIN3" s="281"/>
      <c r="CIO3" s="281"/>
      <c r="CIP3" s="281"/>
      <c r="CIQ3" s="281"/>
      <c r="CIR3" s="281"/>
      <c r="CIS3" s="281"/>
      <c r="CIT3" s="281"/>
      <c r="CIU3" s="281"/>
      <c r="CIV3" s="281"/>
      <c r="CIW3" s="281"/>
      <c r="CIX3" s="281"/>
      <c r="CIY3" s="281"/>
      <c r="CIZ3" s="281"/>
      <c r="CJA3" s="281"/>
      <c r="CJB3" s="281"/>
      <c r="CJC3" s="281"/>
      <c r="CJD3" s="281"/>
      <c r="CJE3" s="281"/>
      <c r="CJF3" s="281"/>
      <c r="CJG3" s="281"/>
      <c r="CJH3" s="281"/>
      <c r="CJI3" s="281"/>
      <c r="CJJ3" s="281"/>
      <c r="CJK3" s="281"/>
      <c r="CJL3" s="281"/>
      <c r="CJM3" s="281"/>
      <c r="CJN3" s="281"/>
      <c r="CJO3" s="281"/>
      <c r="CJP3" s="281"/>
      <c r="CJQ3" s="281"/>
      <c r="CJR3" s="281"/>
      <c r="CJS3" s="281"/>
      <c r="CJT3" s="281"/>
      <c r="CJU3" s="281"/>
      <c r="CJV3" s="281"/>
      <c r="CJW3" s="281"/>
      <c r="CJX3" s="281"/>
      <c r="CJY3" s="281"/>
      <c r="CJZ3" s="281"/>
      <c r="CKA3" s="281"/>
      <c r="CKB3" s="281"/>
      <c r="CKC3" s="281"/>
      <c r="CKD3" s="281"/>
      <c r="CKE3" s="281"/>
      <c r="CKF3" s="281"/>
      <c r="CKG3" s="281"/>
      <c r="CKH3" s="281"/>
      <c r="CKI3" s="281"/>
      <c r="CKJ3" s="281"/>
      <c r="CKK3" s="281"/>
      <c r="CKL3" s="281"/>
      <c r="CKM3" s="281"/>
      <c r="CKN3" s="281"/>
      <c r="CKO3" s="281"/>
      <c r="CKP3" s="281"/>
      <c r="CKQ3" s="281"/>
      <c r="CKR3" s="281"/>
      <c r="CKS3" s="281"/>
      <c r="CKT3" s="281"/>
      <c r="CKU3" s="281"/>
      <c r="CKV3" s="281"/>
      <c r="CKW3" s="281"/>
      <c r="CKX3" s="281"/>
      <c r="CKY3" s="281"/>
      <c r="CKZ3" s="281"/>
      <c r="CLA3" s="281"/>
      <c r="CLB3" s="281"/>
      <c r="CLC3" s="281"/>
      <c r="CLD3" s="281"/>
      <c r="CLE3" s="281"/>
      <c r="CLF3" s="281"/>
      <c r="CLG3" s="281"/>
      <c r="CLH3" s="281"/>
      <c r="CLI3" s="281"/>
      <c r="CLJ3" s="281"/>
      <c r="CLK3" s="281"/>
      <c r="CLL3" s="281"/>
      <c r="CLM3" s="281"/>
      <c r="CLN3" s="281"/>
      <c r="CLO3" s="281"/>
      <c r="CLP3" s="281"/>
      <c r="CLQ3" s="281"/>
      <c r="CLR3" s="281"/>
      <c r="CLS3" s="281"/>
      <c r="CLT3" s="281"/>
      <c r="CLU3" s="281"/>
      <c r="CLV3" s="281"/>
      <c r="CLW3" s="281"/>
      <c r="CLX3" s="281"/>
      <c r="CLY3" s="281"/>
      <c r="CLZ3" s="281"/>
      <c r="CMA3" s="281"/>
      <c r="CMB3" s="281"/>
      <c r="CMC3" s="281"/>
      <c r="CMD3" s="281"/>
      <c r="CME3" s="281"/>
      <c r="CMF3" s="281"/>
      <c r="CMG3" s="281"/>
      <c r="CMH3" s="281"/>
      <c r="CMI3" s="281"/>
      <c r="CMJ3" s="281"/>
      <c r="CMK3" s="281"/>
      <c r="CML3" s="281"/>
      <c r="CMM3" s="281"/>
      <c r="CMN3" s="281"/>
      <c r="CMO3" s="281"/>
      <c r="CMP3" s="281"/>
      <c r="CMQ3" s="281"/>
      <c r="CMR3" s="281"/>
      <c r="CMS3" s="281"/>
      <c r="CMT3" s="281"/>
      <c r="CMU3" s="281"/>
      <c r="CMV3" s="281"/>
      <c r="CMW3" s="281"/>
      <c r="CMX3" s="281"/>
      <c r="CMY3" s="281"/>
      <c r="CMZ3" s="281"/>
      <c r="CNA3" s="281"/>
      <c r="CNB3" s="281"/>
      <c r="CNC3" s="281"/>
      <c r="CND3" s="281"/>
      <c r="CNE3" s="281"/>
      <c r="CNF3" s="281"/>
      <c r="CNG3" s="281"/>
      <c r="CNH3" s="281"/>
      <c r="CNI3" s="281"/>
      <c r="CNJ3" s="281"/>
      <c r="CNK3" s="281"/>
      <c r="CNL3" s="281"/>
      <c r="CNM3" s="281"/>
      <c r="CNN3" s="281"/>
      <c r="CNO3" s="281"/>
      <c r="CNP3" s="281"/>
      <c r="CNQ3" s="281"/>
      <c r="CNR3" s="281"/>
      <c r="CNS3" s="281"/>
      <c r="CNT3" s="281"/>
      <c r="CNU3" s="281"/>
      <c r="CNV3" s="281"/>
      <c r="CNW3" s="281"/>
      <c r="CNX3" s="281"/>
      <c r="CNY3" s="281"/>
      <c r="CNZ3" s="281"/>
      <c r="COA3" s="281"/>
      <c r="COB3" s="281"/>
      <c r="COC3" s="281"/>
      <c r="COD3" s="281"/>
      <c r="COE3" s="281"/>
      <c r="COF3" s="281"/>
      <c r="COG3" s="281"/>
      <c r="COH3" s="281"/>
      <c r="COI3" s="281"/>
      <c r="COJ3" s="281"/>
      <c r="COK3" s="281"/>
      <c r="COL3" s="281"/>
      <c r="COM3" s="281"/>
      <c r="CON3" s="281"/>
      <c r="COO3" s="281"/>
      <c r="COP3" s="281"/>
      <c r="COQ3" s="281"/>
      <c r="COR3" s="281"/>
      <c r="COS3" s="281"/>
      <c r="COT3" s="281"/>
      <c r="COU3" s="281"/>
      <c r="COV3" s="281"/>
      <c r="COW3" s="281"/>
      <c r="COX3" s="281"/>
      <c r="COY3" s="281"/>
      <c r="COZ3" s="281"/>
      <c r="CPA3" s="281"/>
      <c r="CPB3" s="281"/>
      <c r="CPC3" s="281"/>
      <c r="CPD3" s="281"/>
      <c r="CPE3" s="281"/>
      <c r="CPF3" s="281"/>
      <c r="CPG3" s="281"/>
      <c r="CPH3" s="281"/>
      <c r="CPI3" s="281"/>
      <c r="CPJ3" s="281"/>
      <c r="CPK3" s="281"/>
      <c r="CPL3" s="281"/>
      <c r="CPM3" s="281"/>
      <c r="CPN3" s="281"/>
      <c r="CPO3" s="281"/>
      <c r="CPP3" s="281"/>
      <c r="CPQ3" s="281"/>
      <c r="CPR3" s="281"/>
      <c r="CPS3" s="281"/>
      <c r="CPT3" s="281"/>
      <c r="CPU3" s="281"/>
      <c r="CPV3" s="281"/>
      <c r="CPW3" s="281"/>
      <c r="CPX3" s="281"/>
      <c r="CPY3" s="281"/>
      <c r="CPZ3" s="281"/>
      <c r="CQA3" s="281"/>
      <c r="CQB3" s="281"/>
      <c r="CQC3" s="281"/>
      <c r="CQD3" s="281"/>
      <c r="CQE3" s="281"/>
      <c r="CQF3" s="281"/>
      <c r="CQG3" s="281"/>
      <c r="CQH3" s="281"/>
      <c r="CQI3" s="281"/>
      <c r="CQJ3" s="281"/>
      <c r="CQK3" s="281"/>
      <c r="CQL3" s="281"/>
      <c r="CQM3" s="281"/>
      <c r="CQN3" s="281"/>
      <c r="CQO3" s="281"/>
      <c r="CQP3" s="281"/>
      <c r="CQQ3" s="281"/>
      <c r="CQR3" s="281"/>
      <c r="CQS3" s="281"/>
      <c r="CQT3" s="281"/>
      <c r="CQU3" s="281"/>
      <c r="CQV3" s="281"/>
      <c r="CQW3" s="281"/>
      <c r="CQX3" s="281"/>
      <c r="CQY3" s="281"/>
      <c r="CQZ3" s="281"/>
      <c r="CRA3" s="281"/>
      <c r="CRB3" s="281"/>
      <c r="CRC3" s="281"/>
      <c r="CRD3" s="281"/>
      <c r="CRE3" s="281"/>
      <c r="CRF3" s="281"/>
      <c r="CRG3" s="281"/>
      <c r="CRH3" s="281"/>
      <c r="CRI3" s="281"/>
      <c r="CRJ3" s="281"/>
      <c r="CRK3" s="281"/>
      <c r="CRL3" s="281"/>
      <c r="CRM3" s="281"/>
      <c r="CRN3" s="281"/>
      <c r="CRO3" s="281"/>
      <c r="CRP3" s="281"/>
      <c r="CRQ3" s="281"/>
      <c r="CRR3" s="281"/>
      <c r="CRS3" s="281"/>
      <c r="CRT3" s="281"/>
      <c r="CRU3" s="281"/>
      <c r="CRV3" s="281"/>
      <c r="CRW3" s="281"/>
      <c r="CRX3" s="281"/>
      <c r="CRY3" s="281"/>
      <c r="CRZ3" s="281"/>
      <c r="CSA3" s="281"/>
      <c r="CSB3" s="281"/>
      <c r="CSC3" s="281"/>
      <c r="CSD3" s="281"/>
      <c r="CSE3" s="281"/>
      <c r="CSF3" s="281"/>
      <c r="CSG3" s="281"/>
      <c r="CSH3" s="281"/>
      <c r="CSI3" s="281"/>
      <c r="CSJ3" s="281"/>
      <c r="CSK3" s="281"/>
      <c r="CSL3" s="281"/>
      <c r="CSM3" s="281"/>
      <c r="CSN3" s="281"/>
      <c r="CSO3" s="281"/>
      <c r="CSP3" s="281"/>
      <c r="CSQ3" s="281"/>
      <c r="CSR3" s="281"/>
      <c r="CSS3" s="281"/>
      <c r="CST3" s="281"/>
      <c r="CSU3" s="281"/>
      <c r="CSV3" s="281"/>
      <c r="CSW3" s="281"/>
      <c r="CSX3" s="281"/>
      <c r="CSY3" s="281"/>
      <c r="CSZ3" s="281"/>
      <c r="CTA3" s="281"/>
      <c r="CTB3" s="281"/>
      <c r="CTC3" s="281"/>
      <c r="CTD3" s="281"/>
      <c r="CTE3" s="281"/>
      <c r="CTF3" s="281"/>
      <c r="CTG3" s="281"/>
      <c r="CTH3" s="281"/>
      <c r="CTI3" s="281"/>
      <c r="CTJ3" s="281"/>
      <c r="CTK3" s="281"/>
      <c r="CTL3" s="281"/>
      <c r="CTM3" s="281"/>
      <c r="CTN3" s="281"/>
      <c r="CTO3" s="281"/>
      <c r="CTP3" s="281"/>
      <c r="CTQ3" s="281"/>
      <c r="CTR3" s="281"/>
      <c r="CTS3" s="281"/>
      <c r="CTT3" s="281"/>
      <c r="CTU3" s="281"/>
      <c r="CTV3" s="281"/>
      <c r="CTW3" s="281"/>
      <c r="CTX3" s="281"/>
      <c r="CTY3" s="281"/>
      <c r="CTZ3" s="281"/>
      <c r="CUA3" s="281"/>
      <c r="CUB3" s="281"/>
      <c r="CUC3" s="281"/>
      <c r="CUD3" s="281"/>
      <c r="CUE3" s="281"/>
      <c r="CUF3" s="281"/>
      <c r="CUG3" s="281"/>
      <c r="CUH3" s="281"/>
      <c r="CUI3" s="281"/>
      <c r="CUJ3" s="281"/>
      <c r="CUK3" s="281"/>
      <c r="CUL3" s="281"/>
      <c r="CUM3" s="281"/>
      <c r="CUN3" s="281"/>
      <c r="CUO3" s="281"/>
      <c r="CUP3" s="281"/>
      <c r="CUQ3" s="281"/>
      <c r="CUR3" s="281"/>
      <c r="CUS3" s="281"/>
      <c r="CUT3" s="281"/>
      <c r="CUU3" s="281"/>
      <c r="CUV3" s="281"/>
      <c r="CUW3" s="281"/>
      <c r="CUX3" s="281"/>
      <c r="CUY3" s="281"/>
      <c r="CUZ3" s="281"/>
      <c r="CVA3" s="281"/>
      <c r="CVB3" s="281"/>
      <c r="CVC3" s="281"/>
      <c r="CVD3" s="281"/>
      <c r="CVE3" s="281"/>
      <c r="CVF3" s="281"/>
      <c r="CVG3" s="281"/>
      <c r="CVH3" s="281"/>
      <c r="CVI3" s="281"/>
      <c r="CVJ3" s="281"/>
      <c r="CVK3" s="281"/>
      <c r="CVL3" s="281"/>
      <c r="CVM3" s="281"/>
      <c r="CVN3" s="281"/>
      <c r="CVO3" s="281"/>
      <c r="CVP3" s="281"/>
      <c r="CVQ3" s="281"/>
      <c r="CVR3" s="281"/>
      <c r="CVS3" s="281"/>
      <c r="CVT3" s="281"/>
      <c r="CVU3" s="281"/>
      <c r="CVV3" s="281"/>
      <c r="CVW3" s="281"/>
      <c r="CVX3" s="281"/>
      <c r="CVY3" s="281"/>
      <c r="CVZ3" s="281"/>
      <c r="CWA3" s="281"/>
      <c r="CWB3" s="281"/>
      <c r="CWC3" s="281"/>
      <c r="CWD3" s="281"/>
      <c r="CWE3" s="281"/>
      <c r="CWF3" s="281"/>
      <c r="CWG3" s="281"/>
      <c r="CWH3" s="281"/>
      <c r="CWI3" s="281"/>
      <c r="CWJ3" s="281"/>
      <c r="CWK3" s="281"/>
      <c r="CWL3" s="281"/>
      <c r="CWM3" s="281"/>
      <c r="CWN3" s="281"/>
      <c r="CWO3" s="281"/>
      <c r="CWP3" s="281"/>
      <c r="CWQ3" s="281"/>
      <c r="CWR3" s="281"/>
      <c r="CWS3" s="281"/>
      <c r="CWT3" s="281"/>
      <c r="CWU3" s="281"/>
      <c r="CWV3" s="281"/>
      <c r="CWW3" s="281"/>
      <c r="CWX3" s="281"/>
      <c r="CWY3" s="281"/>
      <c r="CWZ3" s="281"/>
      <c r="CXA3" s="281"/>
      <c r="CXB3" s="281"/>
      <c r="CXC3" s="281"/>
      <c r="CXD3" s="281"/>
      <c r="CXE3" s="281"/>
      <c r="CXF3" s="281"/>
      <c r="CXG3" s="281"/>
      <c r="CXH3" s="281"/>
      <c r="CXI3" s="281"/>
      <c r="CXJ3" s="281"/>
      <c r="CXK3" s="281"/>
      <c r="CXL3" s="281"/>
      <c r="CXM3" s="281"/>
      <c r="CXN3" s="281"/>
      <c r="CXO3" s="281"/>
      <c r="CXP3" s="281"/>
      <c r="CXQ3" s="281"/>
      <c r="CXR3" s="281"/>
      <c r="CXS3" s="281"/>
      <c r="CXT3" s="281"/>
      <c r="CXU3" s="281"/>
      <c r="CXV3" s="281"/>
      <c r="CXW3" s="281"/>
      <c r="CXX3" s="281"/>
      <c r="CXY3" s="281"/>
      <c r="CXZ3" s="281"/>
      <c r="CYA3" s="281"/>
      <c r="CYB3" s="281"/>
      <c r="CYC3" s="281"/>
      <c r="CYD3" s="281"/>
      <c r="CYE3" s="281"/>
      <c r="CYF3" s="281"/>
      <c r="CYG3" s="281"/>
      <c r="CYH3" s="281"/>
      <c r="CYI3" s="281"/>
      <c r="CYJ3" s="281"/>
      <c r="CYK3" s="281"/>
      <c r="CYL3" s="281"/>
      <c r="CYM3" s="281"/>
      <c r="CYN3" s="281"/>
      <c r="CYO3" s="281"/>
      <c r="CYP3" s="281"/>
      <c r="CYQ3" s="281"/>
      <c r="CYR3" s="281"/>
      <c r="CYS3" s="281"/>
      <c r="CYT3" s="281"/>
      <c r="CYU3" s="281"/>
      <c r="CYV3" s="281"/>
      <c r="CYW3" s="281"/>
      <c r="CYX3" s="281"/>
      <c r="CYY3" s="281"/>
      <c r="CYZ3" s="281"/>
      <c r="CZA3" s="281"/>
      <c r="CZB3" s="281"/>
      <c r="CZC3" s="281"/>
      <c r="CZD3" s="281"/>
      <c r="CZE3" s="281"/>
      <c r="CZF3" s="281"/>
      <c r="CZG3" s="281"/>
      <c r="CZH3" s="281"/>
      <c r="CZI3" s="281"/>
      <c r="CZJ3" s="281"/>
      <c r="CZK3" s="281"/>
      <c r="CZL3" s="281"/>
      <c r="CZM3" s="281"/>
      <c r="CZN3" s="281"/>
      <c r="CZO3" s="281"/>
      <c r="CZP3" s="281"/>
      <c r="CZQ3" s="281"/>
      <c r="CZR3" s="281"/>
      <c r="CZS3" s="281"/>
      <c r="CZT3" s="281"/>
      <c r="CZU3" s="281"/>
      <c r="CZV3" s="281"/>
      <c r="CZW3" s="281"/>
      <c r="CZX3" s="281"/>
      <c r="CZY3" s="281"/>
      <c r="CZZ3" s="281"/>
      <c r="DAA3" s="281"/>
      <c r="DAB3" s="281"/>
      <c r="DAC3" s="281"/>
      <c r="DAD3" s="281"/>
      <c r="DAE3" s="281"/>
      <c r="DAF3" s="281"/>
      <c r="DAG3" s="281"/>
      <c r="DAH3" s="281"/>
      <c r="DAI3" s="281"/>
      <c r="DAJ3" s="281"/>
      <c r="DAK3" s="281"/>
      <c r="DAL3" s="281"/>
      <c r="DAM3" s="281"/>
      <c r="DAN3" s="281"/>
      <c r="DAO3" s="281"/>
      <c r="DAP3" s="281"/>
      <c r="DAQ3" s="281"/>
      <c r="DAR3" s="281"/>
      <c r="DAS3" s="281"/>
      <c r="DAT3" s="281"/>
      <c r="DAU3" s="281"/>
      <c r="DAV3" s="281"/>
      <c r="DAW3" s="281"/>
      <c r="DAX3" s="281"/>
      <c r="DAY3" s="281"/>
      <c r="DAZ3" s="281"/>
      <c r="DBA3" s="281"/>
      <c r="DBB3" s="281"/>
      <c r="DBC3" s="281"/>
      <c r="DBD3" s="281"/>
      <c r="DBE3" s="281"/>
      <c r="DBF3" s="281"/>
      <c r="DBG3" s="281"/>
      <c r="DBH3" s="281"/>
      <c r="DBI3" s="281"/>
      <c r="DBJ3" s="281"/>
      <c r="DBK3" s="281"/>
      <c r="DBL3" s="281"/>
      <c r="DBM3" s="281"/>
      <c r="DBN3" s="281"/>
      <c r="DBO3" s="281"/>
      <c r="DBP3" s="281"/>
      <c r="DBQ3" s="281"/>
      <c r="DBR3" s="281"/>
      <c r="DBS3" s="281"/>
      <c r="DBT3" s="281"/>
      <c r="DBU3" s="281"/>
      <c r="DBV3" s="281"/>
      <c r="DBW3" s="281"/>
      <c r="DBX3" s="281"/>
      <c r="DBY3" s="281"/>
      <c r="DBZ3" s="281"/>
      <c r="DCA3" s="281"/>
      <c r="DCB3" s="281"/>
      <c r="DCC3" s="281"/>
      <c r="DCD3" s="281"/>
      <c r="DCE3" s="281"/>
      <c r="DCF3" s="281"/>
      <c r="DCG3" s="281"/>
      <c r="DCH3" s="281"/>
      <c r="DCI3" s="281"/>
      <c r="DCJ3" s="281"/>
      <c r="DCK3" s="281"/>
      <c r="DCL3" s="281"/>
      <c r="DCM3" s="281"/>
      <c r="DCN3" s="281"/>
      <c r="DCO3" s="281"/>
      <c r="DCP3" s="281"/>
      <c r="DCQ3" s="281"/>
      <c r="DCR3" s="281"/>
      <c r="DCS3" s="281"/>
      <c r="DCT3" s="281"/>
      <c r="DCU3" s="281"/>
      <c r="DCV3" s="281"/>
      <c r="DCW3" s="281"/>
      <c r="DCX3" s="281"/>
      <c r="DCY3" s="281"/>
      <c r="DCZ3" s="281"/>
      <c r="DDA3" s="281"/>
      <c r="DDB3" s="281"/>
      <c r="DDC3" s="281"/>
      <c r="DDD3" s="281"/>
      <c r="DDE3" s="281"/>
      <c r="DDF3" s="281"/>
      <c r="DDG3" s="281"/>
      <c r="DDH3" s="281"/>
      <c r="DDI3" s="281"/>
      <c r="DDJ3" s="281"/>
      <c r="DDK3" s="281"/>
      <c r="DDL3" s="281"/>
      <c r="DDM3" s="281"/>
      <c r="DDN3" s="281"/>
      <c r="DDO3" s="281"/>
      <c r="DDP3" s="281"/>
      <c r="DDQ3" s="281"/>
      <c r="DDR3" s="281"/>
      <c r="DDS3" s="281"/>
      <c r="DDT3" s="281"/>
      <c r="DDU3" s="281"/>
      <c r="DDV3" s="281"/>
      <c r="DDW3" s="281"/>
      <c r="DDX3" s="281"/>
      <c r="DDY3" s="281"/>
      <c r="DDZ3" s="281"/>
      <c r="DEA3" s="281"/>
      <c r="DEB3" s="281"/>
      <c r="DEC3" s="281"/>
      <c r="DED3" s="281"/>
      <c r="DEE3" s="281"/>
      <c r="DEF3" s="281"/>
      <c r="DEG3" s="281"/>
      <c r="DEH3" s="281"/>
      <c r="DEI3" s="281"/>
      <c r="DEJ3" s="281"/>
      <c r="DEK3" s="281"/>
      <c r="DEL3" s="281"/>
      <c r="DEM3" s="281"/>
      <c r="DEN3" s="281"/>
      <c r="DEO3" s="281"/>
      <c r="DEP3" s="281"/>
      <c r="DEQ3" s="281"/>
      <c r="DER3" s="281"/>
      <c r="DES3" s="281"/>
      <c r="DET3" s="281"/>
      <c r="DEU3" s="281"/>
      <c r="DEV3" s="281"/>
      <c r="DEW3" s="281"/>
      <c r="DEX3" s="281"/>
      <c r="DEY3" s="281"/>
      <c r="DEZ3" s="281"/>
      <c r="DFA3" s="281"/>
      <c r="DFB3" s="281"/>
      <c r="DFC3" s="281"/>
      <c r="DFD3" s="281"/>
      <c r="DFE3" s="281"/>
      <c r="DFF3" s="281"/>
      <c r="DFG3" s="281"/>
      <c r="DFH3" s="281"/>
      <c r="DFI3" s="281"/>
      <c r="DFJ3" s="281"/>
      <c r="DFK3" s="281"/>
      <c r="DFL3" s="281"/>
      <c r="DFM3" s="281"/>
      <c r="DFN3" s="281"/>
      <c r="DFO3" s="281"/>
      <c r="DFP3" s="281"/>
      <c r="DFQ3" s="281"/>
      <c r="DFR3" s="281"/>
      <c r="DFS3" s="281"/>
      <c r="DFT3" s="281"/>
      <c r="DFU3" s="281"/>
      <c r="DFV3" s="281"/>
      <c r="DFW3" s="281"/>
      <c r="DFX3" s="281"/>
      <c r="DFY3" s="281"/>
      <c r="DFZ3" s="281"/>
      <c r="DGA3" s="281"/>
      <c r="DGB3" s="281"/>
      <c r="DGC3" s="281"/>
      <c r="DGD3" s="281"/>
      <c r="DGE3" s="281"/>
      <c r="DGF3" s="281"/>
      <c r="DGG3" s="281"/>
      <c r="DGH3" s="281"/>
      <c r="DGI3" s="281"/>
      <c r="DGJ3" s="281"/>
      <c r="DGK3" s="281"/>
      <c r="DGL3" s="281"/>
      <c r="DGM3" s="281"/>
      <c r="DGN3" s="281"/>
      <c r="DGO3" s="281"/>
      <c r="DGP3" s="281"/>
      <c r="DGQ3" s="281"/>
      <c r="DGR3" s="281"/>
      <c r="DGS3" s="281"/>
      <c r="DGT3" s="281"/>
      <c r="DGU3" s="281"/>
      <c r="DGV3" s="281"/>
      <c r="DGW3" s="281"/>
      <c r="DGX3" s="281"/>
      <c r="DGY3" s="281"/>
      <c r="DGZ3" s="281"/>
      <c r="DHA3" s="281"/>
      <c r="DHB3" s="281"/>
      <c r="DHC3" s="281"/>
      <c r="DHD3" s="281"/>
      <c r="DHE3" s="281"/>
      <c r="DHF3" s="281"/>
      <c r="DHG3" s="281"/>
      <c r="DHH3" s="281"/>
      <c r="DHI3" s="281"/>
      <c r="DHJ3" s="281"/>
      <c r="DHK3" s="281"/>
      <c r="DHL3" s="281"/>
      <c r="DHM3" s="281"/>
      <c r="DHN3" s="281"/>
      <c r="DHO3" s="281"/>
      <c r="DHP3" s="281"/>
      <c r="DHQ3" s="281"/>
      <c r="DHR3" s="281"/>
      <c r="DHS3" s="281"/>
      <c r="DHT3" s="281"/>
      <c r="DHU3" s="281"/>
      <c r="DHV3" s="281"/>
      <c r="DHW3" s="281"/>
      <c r="DHX3" s="281"/>
      <c r="DHY3" s="281"/>
      <c r="DHZ3" s="281"/>
      <c r="DIA3" s="281"/>
      <c r="DIB3" s="281"/>
      <c r="DIC3" s="281"/>
      <c r="DID3" s="281"/>
      <c r="DIE3" s="281"/>
      <c r="DIF3" s="281"/>
      <c r="DIG3" s="281"/>
      <c r="DIH3" s="281"/>
      <c r="DII3" s="281"/>
      <c r="DIJ3" s="281"/>
      <c r="DIK3" s="281"/>
      <c r="DIL3" s="281"/>
      <c r="DIM3" s="281"/>
      <c r="DIN3" s="281"/>
      <c r="DIO3" s="281"/>
      <c r="DIP3" s="281"/>
      <c r="DIQ3" s="281"/>
      <c r="DIR3" s="281"/>
      <c r="DIS3" s="281"/>
      <c r="DIT3" s="281"/>
      <c r="DIU3" s="281"/>
      <c r="DIV3" s="281"/>
      <c r="DIW3" s="281"/>
      <c r="DIX3" s="281"/>
      <c r="DIY3" s="281"/>
      <c r="DIZ3" s="281"/>
      <c r="DJA3" s="281"/>
      <c r="DJB3" s="281"/>
      <c r="DJC3" s="281"/>
      <c r="DJD3" s="281"/>
      <c r="DJE3" s="281"/>
      <c r="DJF3" s="281"/>
      <c r="DJG3" s="281"/>
      <c r="DJH3" s="281"/>
      <c r="DJI3" s="281"/>
      <c r="DJJ3" s="281"/>
      <c r="DJK3" s="281"/>
      <c r="DJL3" s="281"/>
      <c r="DJM3" s="281"/>
      <c r="DJN3" s="281"/>
      <c r="DJO3" s="281"/>
      <c r="DJP3" s="281"/>
      <c r="DJQ3" s="281"/>
      <c r="DJR3" s="281"/>
      <c r="DJS3" s="281"/>
      <c r="DJT3" s="281"/>
      <c r="DJU3" s="281"/>
      <c r="DJV3" s="281"/>
      <c r="DJW3" s="281"/>
      <c r="DJX3" s="281"/>
      <c r="DJY3" s="281"/>
      <c r="DJZ3" s="281"/>
      <c r="DKA3" s="281"/>
      <c r="DKB3" s="281"/>
      <c r="DKC3" s="281"/>
      <c r="DKD3" s="281"/>
      <c r="DKE3" s="281"/>
      <c r="DKF3" s="281"/>
      <c r="DKG3" s="281"/>
      <c r="DKH3" s="281"/>
      <c r="DKI3" s="281"/>
      <c r="DKJ3" s="281"/>
      <c r="DKK3" s="281"/>
      <c r="DKL3" s="281"/>
      <c r="DKM3" s="281"/>
      <c r="DKN3" s="281"/>
      <c r="DKO3" s="281"/>
      <c r="DKP3" s="281"/>
      <c r="DKQ3" s="281"/>
      <c r="DKR3" s="281"/>
      <c r="DKS3" s="281"/>
      <c r="DKT3" s="281"/>
      <c r="DKU3" s="281"/>
      <c r="DKV3" s="281"/>
      <c r="DKW3" s="281"/>
      <c r="DKX3" s="281"/>
      <c r="DKY3" s="281"/>
      <c r="DKZ3" s="281"/>
      <c r="DLA3" s="281"/>
      <c r="DLB3" s="281"/>
      <c r="DLC3" s="281"/>
      <c r="DLD3" s="281"/>
      <c r="DLE3" s="281"/>
      <c r="DLF3" s="281"/>
      <c r="DLG3" s="281"/>
      <c r="DLH3" s="281"/>
      <c r="DLI3" s="281"/>
      <c r="DLJ3" s="281"/>
      <c r="DLK3" s="281"/>
      <c r="DLL3" s="281"/>
      <c r="DLM3" s="281"/>
      <c r="DLN3" s="281"/>
      <c r="DLO3" s="281"/>
      <c r="DLP3" s="281"/>
      <c r="DLQ3" s="281"/>
      <c r="DLR3" s="281"/>
      <c r="DLS3" s="281"/>
      <c r="DLT3" s="281"/>
      <c r="DLU3" s="281"/>
      <c r="DLV3" s="281"/>
      <c r="DLW3" s="281"/>
      <c r="DLX3" s="281"/>
      <c r="DLY3" s="281"/>
      <c r="DLZ3" s="281"/>
      <c r="DMA3" s="281"/>
      <c r="DMB3" s="281"/>
      <c r="DMC3" s="281"/>
      <c r="DMD3" s="281"/>
      <c r="DME3" s="281"/>
      <c r="DMF3" s="281"/>
      <c r="DMG3" s="281"/>
      <c r="DMH3" s="281"/>
      <c r="DMI3" s="281"/>
      <c r="DMJ3" s="281"/>
      <c r="DMK3" s="281"/>
      <c r="DML3" s="281"/>
      <c r="DMM3" s="281"/>
      <c r="DMN3" s="281"/>
      <c r="DMO3" s="281"/>
      <c r="DMP3" s="281"/>
      <c r="DMQ3" s="281"/>
      <c r="DMR3" s="281"/>
      <c r="DMS3" s="281"/>
      <c r="DMT3" s="281"/>
      <c r="DMU3" s="281"/>
      <c r="DMV3" s="281"/>
      <c r="DMW3" s="281"/>
      <c r="DMX3" s="281"/>
      <c r="DMY3" s="281"/>
      <c r="DMZ3" s="281"/>
      <c r="DNA3" s="281"/>
      <c r="DNB3" s="281"/>
      <c r="DNC3" s="281"/>
      <c r="DND3" s="281"/>
      <c r="DNE3" s="281"/>
      <c r="DNF3" s="281"/>
      <c r="DNG3" s="281"/>
      <c r="DNH3" s="281"/>
      <c r="DNI3" s="281"/>
      <c r="DNJ3" s="281"/>
      <c r="DNK3" s="281"/>
      <c r="DNL3" s="281"/>
      <c r="DNM3" s="281"/>
      <c r="DNN3" s="281"/>
      <c r="DNO3" s="281"/>
      <c r="DNP3" s="281"/>
      <c r="DNQ3" s="281"/>
      <c r="DNR3" s="281"/>
      <c r="DNS3" s="281"/>
      <c r="DNT3" s="281"/>
      <c r="DNU3" s="281"/>
      <c r="DNV3" s="281"/>
      <c r="DNW3" s="281"/>
      <c r="DNX3" s="281"/>
      <c r="DNY3" s="281"/>
      <c r="DNZ3" s="281"/>
      <c r="DOA3" s="281"/>
      <c r="DOB3" s="281"/>
      <c r="DOC3" s="281"/>
      <c r="DOD3" s="281"/>
      <c r="DOE3" s="281"/>
      <c r="DOF3" s="281"/>
      <c r="DOG3" s="281"/>
      <c r="DOH3" s="281"/>
      <c r="DOI3" s="281"/>
      <c r="DOJ3" s="281"/>
      <c r="DOK3" s="281"/>
      <c r="DOL3" s="281"/>
      <c r="DOM3" s="281"/>
      <c r="DON3" s="281"/>
      <c r="DOO3" s="281"/>
      <c r="DOP3" s="281"/>
      <c r="DOQ3" s="281"/>
      <c r="DOR3" s="281"/>
      <c r="DOS3" s="281"/>
      <c r="DOT3" s="281"/>
      <c r="DOU3" s="281"/>
      <c r="DOV3" s="281"/>
      <c r="DOW3" s="281"/>
      <c r="DOX3" s="281"/>
      <c r="DOY3" s="281"/>
      <c r="DOZ3" s="281"/>
      <c r="DPA3" s="281"/>
      <c r="DPB3" s="281"/>
      <c r="DPC3" s="281"/>
      <c r="DPD3" s="281"/>
      <c r="DPE3" s="281"/>
      <c r="DPF3" s="281"/>
      <c r="DPG3" s="281"/>
      <c r="DPH3" s="281"/>
      <c r="DPI3" s="281"/>
      <c r="DPJ3" s="281"/>
      <c r="DPK3" s="281"/>
      <c r="DPL3" s="281"/>
      <c r="DPM3" s="281"/>
      <c r="DPN3" s="281"/>
      <c r="DPO3" s="281"/>
      <c r="DPP3" s="281"/>
      <c r="DPQ3" s="281"/>
      <c r="DPR3" s="281"/>
      <c r="DPS3" s="281"/>
      <c r="DPT3" s="281"/>
      <c r="DPU3" s="281"/>
      <c r="DPV3" s="281"/>
      <c r="DPW3" s="281"/>
      <c r="DPX3" s="281"/>
      <c r="DPY3" s="281"/>
      <c r="DPZ3" s="281"/>
      <c r="DQA3" s="281"/>
      <c r="DQB3" s="281"/>
      <c r="DQC3" s="281"/>
      <c r="DQD3" s="281"/>
      <c r="DQE3" s="281"/>
      <c r="DQF3" s="281"/>
      <c r="DQG3" s="281"/>
      <c r="DQH3" s="281"/>
      <c r="DQI3" s="281"/>
      <c r="DQJ3" s="281"/>
      <c r="DQK3" s="281"/>
      <c r="DQL3" s="281"/>
      <c r="DQM3" s="281"/>
      <c r="DQN3" s="281"/>
      <c r="DQO3" s="281"/>
      <c r="DQP3" s="281"/>
      <c r="DQQ3" s="281"/>
      <c r="DQR3" s="281"/>
      <c r="DQS3" s="281"/>
      <c r="DQT3" s="281"/>
      <c r="DQU3" s="281"/>
      <c r="DQV3" s="281"/>
      <c r="DQW3" s="281"/>
      <c r="DQX3" s="281"/>
      <c r="DQY3" s="281"/>
      <c r="DQZ3" s="281"/>
      <c r="DRA3" s="281"/>
      <c r="DRB3" s="281"/>
      <c r="DRC3" s="281"/>
      <c r="DRD3" s="281"/>
      <c r="DRE3" s="281"/>
      <c r="DRF3" s="281"/>
      <c r="DRG3" s="281"/>
      <c r="DRH3" s="281"/>
      <c r="DRI3" s="281"/>
      <c r="DRJ3" s="281"/>
      <c r="DRK3" s="281"/>
      <c r="DRL3" s="281"/>
      <c r="DRM3" s="281"/>
      <c r="DRN3" s="281"/>
      <c r="DRO3" s="281"/>
      <c r="DRP3" s="281"/>
      <c r="DRQ3" s="281"/>
      <c r="DRR3" s="281"/>
      <c r="DRS3" s="281"/>
      <c r="DRT3" s="281"/>
      <c r="DRU3" s="281"/>
      <c r="DRV3" s="281"/>
      <c r="DRW3" s="281"/>
      <c r="DRX3" s="281"/>
      <c r="DRY3" s="281"/>
      <c r="DRZ3" s="281"/>
      <c r="DSA3" s="281"/>
      <c r="DSB3" s="281"/>
      <c r="DSC3" s="281"/>
      <c r="DSD3" s="281"/>
      <c r="DSE3" s="281"/>
      <c r="DSF3" s="281"/>
      <c r="DSG3" s="281"/>
      <c r="DSH3" s="281"/>
      <c r="DSI3" s="281"/>
      <c r="DSJ3" s="281"/>
      <c r="DSK3" s="281"/>
      <c r="DSL3" s="281"/>
      <c r="DSM3" s="281"/>
      <c r="DSN3" s="281"/>
      <c r="DSO3" s="281"/>
      <c r="DSP3" s="281"/>
      <c r="DSQ3" s="281"/>
      <c r="DSR3" s="281"/>
      <c r="DSS3" s="281"/>
      <c r="DST3" s="281"/>
      <c r="DSU3" s="281"/>
      <c r="DSV3" s="281"/>
      <c r="DSW3" s="281"/>
      <c r="DSX3" s="281"/>
      <c r="DSY3" s="281"/>
      <c r="DSZ3" s="281"/>
      <c r="DTA3" s="281"/>
      <c r="DTB3" s="281"/>
      <c r="DTC3" s="281"/>
      <c r="DTD3" s="281"/>
      <c r="DTE3" s="281"/>
      <c r="DTF3" s="281"/>
      <c r="DTG3" s="281"/>
      <c r="DTH3" s="281"/>
      <c r="DTI3" s="281"/>
      <c r="DTJ3" s="281"/>
      <c r="DTK3" s="281"/>
      <c r="DTL3" s="281"/>
      <c r="DTM3" s="281"/>
      <c r="DTN3" s="281"/>
      <c r="DTO3" s="281"/>
      <c r="DTP3" s="281"/>
      <c r="DTQ3" s="281"/>
      <c r="DTR3" s="281"/>
      <c r="DTS3" s="281"/>
      <c r="DTT3" s="281"/>
      <c r="DTU3" s="281"/>
      <c r="DTV3" s="281"/>
      <c r="DTW3" s="281"/>
      <c r="DTX3" s="281"/>
      <c r="DTY3" s="281"/>
      <c r="DTZ3" s="281"/>
      <c r="DUA3" s="281"/>
      <c r="DUB3" s="281"/>
      <c r="DUC3" s="281"/>
      <c r="DUD3" s="281"/>
      <c r="DUE3" s="281"/>
      <c r="DUF3" s="281"/>
      <c r="DUG3" s="281"/>
      <c r="DUH3" s="281"/>
      <c r="DUI3" s="281"/>
      <c r="DUJ3" s="281"/>
      <c r="DUK3" s="281"/>
      <c r="DUL3" s="281"/>
      <c r="DUM3" s="281"/>
      <c r="DUN3" s="281"/>
      <c r="DUO3" s="281"/>
      <c r="DUP3" s="281"/>
      <c r="DUQ3" s="281"/>
      <c r="DUR3" s="281"/>
      <c r="DUS3" s="281"/>
      <c r="DUT3" s="281"/>
      <c r="DUU3" s="281"/>
      <c r="DUV3" s="281"/>
      <c r="DUW3" s="281"/>
      <c r="DUX3" s="281"/>
      <c r="DUY3" s="281"/>
      <c r="DUZ3" s="281"/>
      <c r="DVA3" s="281"/>
      <c r="DVB3" s="281"/>
      <c r="DVC3" s="281"/>
      <c r="DVD3" s="281"/>
      <c r="DVE3" s="281"/>
      <c r="DVF3" s="281"/>
      <c r="DVG3" s="281"/>
      <c r="DVH3" s="281"/>
      <c r="DVI3" s="281"/>
      <c r="DVJ3" s="281"/>
      <c r="DVK3" s="281"/>
      <c r="DVL3" s="281"/>
      <c r="DVM3" s="281"/>
      <c r="DVN3" s="281"/>
      <c r="DVO3" s="281"/>
      <c r="DVP3" s="281"/>
      <c r="DVQ3" s="281"/>
      <c r="DVR3" s="281"/>
      <c r="DVS3" s="281"/>
      <c r="DVT3" s="281"/>
      <c r="DVU3" s="281"/>
      <c r="DVV3" s="281"/>
      <c r="DVW3" s="281"/>
      <c r="DVX3" s="281"/>
      <c r="DVY3" s="281"/>
      <c r="DVZ3" s="281"/>
      <c r="DWA3" s="281"/>
      <c r="DWB3" s="281"/>
      <c r="DWC3" s="281"/>
      <c r="DWD3" s="281"/>
      <c r="DWE3" s="281"/>
      <c r="DWF3" s="281"/>
      <c r="DWG3" s="281"/>
      <c r="DWH3" s="281"/>
      <c r="DWI3" s="281"/>
      <c r="DWJ3" s="281"/>
      <c r="DWK3" s="281"/>
      <c r="DWL3" s="281"/>
      <c r="DWM3" s="281"/>
      <c r="DWN3" s="281"/>
      <c r="DWO3" s="281"/>
      <c r="DWP3" s="281"/>
      <c r="DWQ3" s="281"/>
      <c r="DWR3" s="281"/>
      <c r="DWS3" s="281"/>
      <c r="DWT3" s="281"/>
      <c r="DWU3" s="281"/>
      <c r="DWV3" s="281"/>
      <c r="DWW3" s="281"/>
      <c r="DWX3" s="281"/>
      <c r="DWY3" s="281"/>
      <c r="DWZ3" s="281"/>
      <c r="DXA3" s="281"/>
      <c r="DXB3" s="281"/>
      <c r="DXC3" s="281"/>
      <c r="DXD3" s="281"/>
      <c r="DXE3" s="281"/>
      <c r="DXF3" s="281"/>
      <c r="DXG3" s="281"/>
      <c r="DXH3" s="281"/>
      <c r="DXI3" s="281"/>
      <c r="DXJ3" s="281"/>
      <c r="DXK3" s="281"/>
      <c r="DXL3" s="281"/>
      <c r="DXM3" s="281"/>
      <c r="DXN3" s="281"/>
      <c r="DXO3" s="281"/>
      <c r="DXP3" s="281"/>
      <c r="DXQ3" s="281"/>
      <c r="DXR3" s="281"/>
      <c r="DXS3" s="281"/>
      <c r="DXT3" s="281"/>
      <c r="DXU3" s="281"/>
      <c r="DXV3" s="281"/>
      <c r="DXW3" s="281"/>
      <c r="DXX3" s="281"/>
      <c r="DXY3" s="281"/>
      <c r="DXZ3" s="281"/>
      <c r="DYA3" s="281"/>
      <c r="DYB3" s="281"/>
      <c r="DYC3" s="281"/>
      <c r="DYD3" s="281"/>
      <c r="DYE3" s="281"/>
      <c r="DYF3" s="281"/>
      <c r="DYG3" s="281"/>
      <c r="DYH3" s="281"/>
      <c r="DYI3" s="281"/>
      <c r="DYJ3" s="281"/>
      <c r="DYK3" s="281"/>
      <c r="DYL3" s="281"/>
      <c r="DYM3" s="281"/>
      <c r="DYN3" s="281"/>
      <c r="DYO3" s="281"/>
      <c r="DYP3" s="281"/>
      <c r="DYQ3" s="281"/>
      <c r="DYR3" s="281"/>
      <c r="DYS3" s="281"/>
      <c r="DYT3" s="281"/>
      <c r="DYU3" s="281"/>
      <c r="DYV3" s="281"/>
      <c r="DYW3" s="281"/>
      <c r="DYX3" s="281"/>
      <c r="DYY3" s="281"/>
      <c r="DYZ3" s="281"/>
      <c r="DZA3" s="281"/>
      <c r="DZB3" s="281"/>
      <c r="DZC3" s="281"/>
      <c r="DZD3" s="281"/>
      <c r="DZE3" s="281"/>
      <c r="DZF3" s="281"/>
      <c r="DZG3" s="281"/>
      <c r="DZH3" s="281"/>
      <c r="DZI3" s="281"/>
      <c r="DZJ3" s="281"/>
      <c r="DZK3" s="281"/>
      <c r="DZL3" s="281"/>
      <c r="DZM3" s="281"/>
      <c r="DZN3" s="281"/>
      <c r="DZO3" s="281"/>
      <c r="DZP3" s="281"/>
      <c r="DZQ3" s="281"/>
      <c r="DZR3" s="281"/>
      <c r="DZS3" s="281"/>
      <c r="DZT3" s="281"/>
      <c r="DZU3" s="281"/>
      <c r="DZV3" s="281"/>
      <c r="DZW3" s="281"/>
      <c r="DZX3" s="281"/>
      <c r="DZY3" s="281"/>
      <c r="DZZ3" s="281"/>
      <c r="EAA3" s="281"/>
      <c r="EAB3" s="281"/>
      <c r="EAC3" s="281"/>
      <c r="EAD3" s="281"/>
      <c r="EAE3" s="281"/>
      <c r="EAF3" s="281"/>
      <c r="EAG3" s="281"/>
      <c r="EAH3" s="281"/>
      <c r="EAI3" s="281"/>
      <c r="EAJ3" s="281"/>
      <c r="EAK3" s="281"/>
      <c r="EAL3" s="281"/>
      <c r="EAM3" s="281"/>
      <c r="EAN3" s="281"/>
      <c r="EAO3" s="281"/>
      <c r="EAP3" s="281"/>
      <c r="EAQ3" s="281"/>
      <c r="EAR3" s="281"/>
      <c r="EAS3" s="281"/>
      <c r="EAT3" s="281"/>
      <c r="EAU3" s="281"/>
      <c r="EAV3" s="281"/>
      <c r="EAW3" s="281"/>
      <c r="EAX3" s="281"/>
      <c r="EAY3" s="281"/>
      <c r="EAZ3" s="281"/>
      <c r="EBA3" s="281"/>
      <c r="EBB3" s="281"/>
      <c r="EBC3" s="281"/>
      <c r="EBD3" s="281"/>
      <c r="EBE3" s="281"/>
      <c r="EBF3" s="281"/>
      <c r="EBG3" s="281"/>
      <c r="EBH3" s="281"/>
      <c r="EBI3" s="281"/>
      <c r="EBJ3" s="281"/>
      <c r="EBK3" s="281"/>
      <c r="EBL3" s="281"/>
      <c r="EBM3" s="281"/>
      <c r="EBN3" s="281"/>
      <c r="EBO3" s="281"/>
      <c r="EBP3" s="281"/>
      <c r="EBQ3" s="281"/>
      <c r="EBR3" s="281"/>
      <c r="EBS3" s="281"/>
      <c r="EBT3" s="281"/>
      <c r="EBU3" s="281"/>
      <c r="EBV3" s="281"/>
      <c r="EBW3" s="281"/>
      <c r="EBX3" s="281"/>
      <c r="EBY3" s="281"/>
      <c r="EBZ3" s="281"/>
      <c r="ECA3" s="281"/>
      <c r="ECB3" s="281"/>
      <c r="ECC3" s="281"/>
      <c r="ECD3" s="281"/>
      <c r="ECE3" s="281"/>
      <c r="ECF3" s="281"/>
      <c r="ECG3" s="281"/>
      <c r="ECH3" s="281"/>
      <c r="ECI3" s="281"/>
      <c r="ECJ3" s="281"/>
      <c r="ECK3" s="281"/>
      <c r="ECL3" s="281"/>
      <c r="ECM3" s="281"/>
      <c r="ECN3" s="281"/>
      <c r="ECO3" s="281"/>
      <c r="ECP3" s="281"/>
      <c r="ECQ3" s="281"/>
      <c r="ECR3" s="281"/>
      <c r="ECS3" s="281"/>
      <c r="ECT3" s="281"/>
      <c r="ECU3" s="281"/>
      <c r="ECV3" s="281"/>
      <c r="ECW3" s="281"/>
      <c r="ECX3" s="281"/>
      <c r="ECY3" s="281"/>
      <c r="ECZ3" s="281"/>
      <c r="EDA3" s="281"/>
      <c r="EDB3" s="281"/>
      <c r="EDC3" s="281"/>
      <c r="EDD3" s="281"/>
      <c r="EDE3" s="281"/>
      <c r="EDF3" s="281"/>
      <c r="EDG3" s="281"/>
      <c r="EDH3" s="281"/>
      <c r="EDI3" s="281"/>
      <c r="EDJ3" s="281"/>
      <c r="EDK3" s="281"/>
      <c r="EDL3" s="281"/>
      <c r="EDM3" s="281"/>
      <c r="EDN3" s="281"/>
      <c r="EDO3" s="281"/>
      <c r="EDP3" s="281"/>
      <c r="EDQ3" s="281"/>
      <c r="EDR3" s="281"/>
      <c r="EDS3" s="281"/>
      <c r="EDT3" s="281"/>
      <c r="EDU3" s="281"/>
      <c r="EDV3" s="281"/>
      <c r="EDW3" s="281"/>
      <c r="EDX3" s="281"/>
      <c r="EDY3" s="281"/>
      <c r="EDZ3" s="281"/>
      <c r="EEA3" s="281"/>
      <c r="EEB3" s="281"/>
      <c r="EEC3" s="281"/>
      <c r="EED3" s="281"/>
      <c r="EEE3" s="281"/>
      <c r="EEF3" s="281"/>
      <c r="EEG3" s="281"/>
      <c r="EEH3" s="281"/>
      <c r="EEI3" s="281"/>
      <c r="EEJ3" s="281"/>
      <c r="EEK3" s="281"/>
      <c r="EEL3" s="281"/>
      <c r="EEM3" s="281"/>
      <c r="EEN3" s="281"/>
      <c r="EEO3" s="281"/>
      <c r="EEP3" s="281"/>
      <c r="EEQ3" s="281"/>
      <c r="EER3" s="281"/>
      <c r="EES3" s="281"/>
      <c r="EET3" s="281"/>
      <c r="EEU3" s="281"/>
      <c r="EEV3" s="281"/>
      <c r="EEW3" s="281"/>
      <c r="EEX3" s="281"/>
      <c r="EEY3" s="281"/>
      <c r="EEZ3" s="281"/>
      <c r="EFA3" s="281"/>
      <c r="EFB3" s="281"/>
      <c r="EFC3" s="281"/>
      <c r="EFD3" s="281"/>
      <c r="EFE3" s="281"/>
      <c r="EFF3" s="281"/>
      <c r="EFG3" s="281"/>
      <c r="EFH3" s="281"/>
      <c r="EFI3" s="281"/>
      <c r="EFJ3" s="281"/>
      <c r="EFK3" s="281"/>
      <c r="EFL3" s="281"/>
      <c r="EFM3" s="281"/>
      <c r="EFN3" s="281"/>
      <c r="EFO3" s="281"/>
      <c r="EFP3" s="281"/>
      <c r="EFQ3" s="281"/>
      <c r="EFR3" s="281"/>
      <c r="EFS3" s="281"/>
      <c r="EFT3" s="281"/>
      <c r="EFU3" s="281"/>
      <c r="EFV3" s="281"/>
      <c r="EFW3" s="281"/>
      <c r="EFX3" s="281"/>
      <c r="EFY3" s="281"/>
      <c r="EFZ3" s="281"/>
      <c r="EGA3" s="281"/>
      <c r="EGB3" s="281"/>
      <c r="EGC3" s="281"/>
      <c r="EGD3" s="281"/>
      <c r="EGE3" s="281"/>
      <c r="EGF3" s="281"/>
      <c r="EGG3" s="281"/>
      <c r="EGH3" s="281"/>
      <c r="EGI3" s="281"/>
      <c r="EGJ3" s="281"/>
      <c r="EGK3" s="281"/>
      <c r="EGL3" s="281"/>
      <c r="EGM3" s="281"/>
      <c r="EGN3" s="281"/>
      <c r="EGO3" s="281"/>
      <c r="EGP3" s="281"/>
      <c r="EGQ3" s="281"/>
      <c r="EGR3" s="281"/>
      <c r="EGS3" s="281"/>
      <c r="EGT3" s="281"/>
      <c r="EGU3" s="281"/>
      <c r="EGV3" s="281"/>
      <c r="EGW3" s="281"/>
      <c r="EGX3" s="281"/>
      <c r="EGY3" s="281"/>
      <c r="EGZ3" s="281"/>
      <c r="EHA3" s="281"/>
      <c r="EHB3" s="281"/>
      <c r="EHC3" s="281"/>
      <c r="EHD3" s="281"/>
      <c r="EHE3" s="281"/>
      <c r="EHF3" s="281"/>
      <c r="EHG3" s="281"/>
      <c r="EHH3" s="281"/>
      <c r="EHI3" s="281"/>
      <c r="EHJ3" s="281"/>
      <c r="EHK3" s="281"/>
      <c r="EHL3" s="281"/>
      <c r="EHM3" s="281"/>
      <c r="EHN3" s="281"/>
      <c r="EHO3" s="281"/>
      <c r="EHP3" s="281"/>
      <c r="EHQ3" s="281"/>
      <c r="EHR3" s="281"/>
      <c r="EHS3" s="281"/>
      <c r="EHT3" s="281"/>
      <c r="EHU3" s="281"/>
      <c r="EHV3" s="281"/>
      <c r="EHW3" s="281"/>
      <c r="EHX3" s="281"/>
      <c r="EHY3" s="281"/>
      <c r="EHZ3" s="281"/>
      <c r="EIA3" s="281"/>
      <c r="EIB3" s="281"/>
      <c r="EIC3" s="281"/>
      <c r="EID3" s="281"/>
      <c r="EIE3" s="281"/>
      <c r="EIF3" s="281"/>
      <c r="EIG3" s="281"/>
      <c r="EIH3" s="281"/>
      <c r="EII3" s="281"/>
      <c r="EIJ3" s="281"/>
      <c r="EIK3" s="281"/>
      <c r="EIL3" s="281"/>
      <c r="EIM3" s="281"/>
      <c r="EIN3" s="281"/>
      <c r="EIO3" s="281"/>
      <c r="EIP3" s="281"/>
      <c r="EIQ3" s="281"/>
      <c r="EIR3" s="281"/>
      <c r="EIS3" s="281"/>
      <c r="EIT3" s="281"/>
      <c r="EIU3" s="281"/>
      <c r="EIV3" s="281"/>
      <c r="EIW3" s="281"/>
      <c r="EIX3" s="281"/>
      <c r="EIY3" s="281"/>
      <c r="EIZ3" s="281"/>
      <c r="EJA3" s="281"/>
      <c r="EJB3" s="281"/>
      <c r="EJC3" s="281"/>
      <c r="EJD3" s="281"/>
      <c r="EJE3" s="281"/>
      <c r="EJF3" s="281"/>
      <c r="EJG3" s="281"/>
      <c r="EJH3" s="281"/>
      <c r="EJI3" s="281"/>
      <c r="EJJ3" s="281"/>
      <c r="EJK3" s="281"/>
      <c r="EJL3" s="281"/>
      <c r="EJM3" s="281"/>
      <c r="EJN3" s="281"/>
      <c r="EJO3" s="281"/>
      <c r="EJP3" s="281"/>
      <c r="EJQ3" s="281"/>
      <c r="EJR3" s="281"/>
      <c r="EJS3" s="281"/>
      <c r="EJT3" s="281"/>
      <c r="EJU3" s="281"/>
      <c r="EJV3" s="281"/>
      <c r="EJW3" s="281"/>
      <c r="EJX3" s="281"/>
      <c r="EJY3" s="281"/>
      <c r="EJZ3" s="281"/>
      <c r="EKA3" s="281"/>
      <c r="EKB3" s="281"/>
      <c r="EKC3" s="281"/>
      <c r="EKD3" s="281"/>
      <c r="EKE3" s="281"/>
      <c r="EKF3" s="281"/>
      <c r="EKG3" s="281"/>
      <c r="EKH3" s="281"/>
      <c r="EKI3" s="281"/>
      <c r="EKJ3" s="281"/>
      <c r="EKK3" s="281"/>
      <c r="EKL3" s="281"/>
      <c r="EKM3" s="281"/>
      <c r="EKN3" s="281"/>
      <c r="EKO3" s="281"/>
      <c r="EKP3" s="281"/>
      <c r="EKQ3" s="281"/>
      <c r="EKR3" s="281"/>
      <c r="EKS3" s="281"/>
      <c r="EKT3" s="281"/>
      <c r="EKU3" s="281"/>
      <c r="EKV3" s="281"/>
      <c r="EKW3" s="281"/>
      <c r="EKX3" s="281"/>
      <c r="EKY3" s="281"/>
      <c r="EKZ3" s="281"/>
      <c r="ELA3" s="281"/>
      <c r="ELB3" s="281"/>
      <c r="ELC3" s="281"/>
      <c r="ELD3" s="281"/>
      <c r="ELE3" s="281"/>
      <c r="ELF3" s="281"/>
      <c r="ELG3" s="281"/>
      <c r="ELH3" s="281"/>
      <c r="ELI3" s="281"/>
      <c r="ELJ3" s="281"/>
      <c r="ELK3" s="281"/>
      <c r="ELL3" s="281"/>
      <c r="ELM3" s="281"/>
      <c r="ELN3" s="281"/>
      <c r="ELO3" s="281"/>
      <c r="ELP3" s="281"/>
      <c r="ELQ3" s="281"/>
      <c r="ELR3" s="281"/>
      <c r="ELS3" s="281"/>
      <c r="ELT3" s="281"/>
      <c r="ELU3" s="281"/>
      <c r="ELV3" s="281"/>
      <c r="ELW3" s="281"/>
      <c r="ELX3" s="281"/>
      <c r="ELY3" s="281"/>
      <c r="ELZ3" s="281"/>
      <c r="EMA3" s="281"/>
      <c r="EMB3" s="281"/>
      <c r="EMC3" s="281"/>
      <c r="EMD3" s="281"/>
      <c r="EME3" s="281"/>
      <c r="EMF3" s="281"/>
      <c r="EMG3" s="281"/>
      <c r="EMH3" s="281"/>
      <c r="EMI3" s="281"/>
      <c r="EMJ3" s="281"/>
      <c r="EMK3" s="281"/>
      <c r="EML3" s="281"/>
      <c r="EMM3" s="281"/>
      <c r="EMN3" s="281"/>
      <c r="EMO3" s="281"/>
      <c r="EMP3" s="281"/>
      <c r="EMQ3" s="281"/>
      <c r="EMR3" s="281"/>
      <c r="EMS3" s="281"/>
      <c r="EMT3" s="281"/>
      <c r="EMU3" s="281"/>
      <c r="EMV3" s="281"/>
      <c r="EMW3" s="281"/>
      <c r="EMX3" s="281"/>
      <c r="EMY3" s="281"/>
      <c r="EMZ3" s="281"/>
      <c r="ENA3" s="281"/>
      <c r="ENB3" s="281"/>
      <c r="ENC3" s="281"/>
      <c r="END3" s="281"/>
      <c r="ENE3" s="281"/>
      <c r="ENF3" s="281"/>
      <c r="ENG3" s="281"/>
      <c r="ENH3" s="281"/>
      <c r="ENI3" s="281"/>
      <c r="ENJ3" s="281"/>
      <c r="ENK3" s="281"/>
      <c r="ENL3" s="281"/>
      <c r="ENM3" s="281"/>
      <c r="ENN3" s="281"/>
      <c r="ENO3" s="281"/>
      <c r="ENP3" s="281"/>
      <c r="ENQ3" s="281"/>
      <c r="ENR3" s="281"/>
      <c r="ENS3" s="281"/>
      <c r="ENT3" s="281"/>
      <c r="ENU3" s="281"/>
      <c r="ENV3" s="281"/>
      <c r="ENW3" s="281"/>
      <c r="ENX3" s="281"/>
      <c r="ENY3" s="281"/>
      <c r="ENZ3" s="281"/>
      <c r="EOA3" s="281"/>
      <c r="EOB3" s="281"/>
      <c r="EOC3" s="281"/>
      <c r="EOD3" s="281"/>
      <c r="EOE3" s="281"/>
      <c r="EOF3" s="281"/>
      <c r="EOG3" s="281"/>
      <c r="EOH3" s="281"/>
      <c r="EOI3" s="281"/>
      <c r="EOJ3" s="281"/>
      <c r="EOK3" s="281"/>
      <c r="EOL3" s="281"/>
      <c r="EOM3" s="281"/>
      <c r="EON3" s="281"/>
      <c r="EOO3" s="281"/>
      <c r="EOP3" s="281"/>
      <c r="EOQ3" s="281"/>
      <c r="EOR3" s="281"/>
      <c r="EOS3" s="281"/>
      <c r="EOT3" s="281"/>
      <c r="EOU3" s="281"/>
      <c r="EOV3" s="281"/>
      <c r="EOW3" s="281"/>
      <c r="EOX3" s="281"/>
      <c r="EOY3" s="281"/>
      <c r="EOZ3" s="281"/>
      <c r="EPA3" s="281"/>
      <c r="EPB3" s="281"/>
      <c r="EPC3" s="281"/>
      <c r="EPD3" s="281"/>
      <c r="EPE3" s="281"/>
      <c r="EPF3" s="281"/>
      <c r="EPG3" s="281"/>
      <c r="EPH3" s="281"/>
      <c r="EPI3" s="281"/>
      <c r="EPJ3" s="281"/>
      <c r="EPK3" s="281"/>
      <c r="EPL3" s="281"/>
      <c r="EPM3" s="281"/>
      <c r="EPN3" s="281"/>
      <c r="EPO3" s="281"/>
      <c r="EPP3" s="281"/>
      <c r="EPQ3" s="281"/>
      <c r="EPR3" s="281"/>
      <c r="EPS3" s="281"/>
      <c r="EPT3" s="281"/>
      <c r="EPU3" s="281"/>
      <c r="EPV3" s="281"/>
      <c r="EPW3" s="281"/>
      <c r="EPX3" s="281"/>
      <c r="EPY3" s="281"/>
      <c r="EPZ3" s="281"/>
      <c r="EQA3" s="281"/>
      <c r="EQB3" s="281"/>
      <c r="EQC3" s="281"/>
      <c r="EQD3" s="281"/>
      <c r="EQE3" s="281"/>
      <c r="EQF3" s="281"/>
      <c r="EQG3" s="281"/>
      <c r="EQH3" s="281"/>
      <c r="EQI3" s="281"/>
      <c r="EQJ3" s="281"/>
      <c r="EQK3" s="281"/>
      <c r="EQL3" s="281"/>
      <c r="EQM3" s="281"/>
      <c r="EQN3" s="281"/>
      <c r="EQO3" s="281"/>
      <c r="EQP3" s="281"/>
      <c r="EQQ3" s="281"/>
      <c r="EQR3" s="281"/>
      <c r="EQS3" s="281"/>
      <c r="EQT3" s="281"/>
      <c r="EQU3" s="281"/>
      <c r="EQV3" s="281"/>
      <c r="EQW3" s="281"/>
      <c r="EQX3" s="281"/>
      <c r="EQY3" s="281"/>
      <c r="EQZ3" s="281"/>
      <c r="ERA3" s="281"/>
      <c r="ERB3" s="281"/>
      <c r="ERC3" s="281"/>
      <c r="ERD3" s="281"/>
      <c r="ERE3" s="281"/>
      <c r="ERF3" s="281"/>
      <c r="ERG3" s="281"/>
      <c r="ERH3" s="281"/>
      <c r="ERI3" s="281"/>
      <c r="ERJ3" s="281"/>
      <c r="ERK3" s="281"/>
      <c r="ERL3" s="281"/>
      <c r="ERM3" s="281"/>
      <c r="ERN3" s="281"/>
      <c r="ERO3" s="281"/>
      <c r="ERP3" s="281"/>
      <c r="ERQ3" s="281"/>
      <c r="ERR3" s="281"/>
      <c r="ERS3" s="281"/>
      <c r="ERT3" s="281"/>
      <c r="ERU3" s="281"/>
      <c r="ERV3" s="281"/>
      <c r="ERW3" s="281"/>
      <c r="ERX3" s="281"/>
      <c r="ERY3" s="281"/>
      <c r="ERZ3" s="281"/>
      <c r="ESA3" s="281"/>
      <c r="ESB3" s="281"/>
      <c r="ESC3" s="281"/>
      <c r="ESD3" s="281"/>
      <c r="ESE3" s="281"/>
      <c r="ESF3" s="281"/>
      <c r="ESG3" s="281"/>
      <c r="ESH3" s="281"/>
      <c r="ESI3" s="281"/>
      <c r="ESJ3" s="281"/>
      <c r="ESK3" s="281"/>
      <c r="ESL3" s="281"/>
      <c r="ESM3" s="281"/>
      <c r="ESN3" s="281"/>
      <c r="ESO3" s="281"/>
      <c r="ESP3" s="281"/>
      <c r="ESQ3" s="281"/>
      <c r="ESR3" s="281"/>
      <c r="ESS3" s="281"/>
      <c r="EST3" s="281"/>
      <c r="ESU3" s="281"/>
      <c r="ESV3" s="281"/>
      <c r="ESW3" s="281"/>
      <c r="ESX3" s="281"/>
      <c r="ESY3" s="281"/>
      <c r="ESZ3" s="281"/>
      <c r="ETA3" s="281"/>
      <c r="ETB3" s="281"/>
      <c r="ETC3" s="281"/>
      <c r="ETD3" s="281"/>
      <c r="ETE3" s="281"/>
      <c r="ETF3" s="281"/>
      <c r="ETG3" s="281"/>
      <c r="ETH3" s="281"/>
      <c r="ETI3" s="281"/>
      <c r="ETJ3" s="281"/>
      <c r="ETK3" s="281"/>
      <c r="ETL3" s="281"/>
      <c r="ETM3" s="281"/>
      <c r="ETN3" s="281"/>
      <c r="ETO3" s="281"/>
      <c r="ETP3" s="281"/>
      <c r="ETQ3" s="281"/>
      <c r="ETR3" s="281"/>
      <c r="ETS3" s="281"/>
      <c r="ETT3" s="281"/>
      <c r="ETU3" s="281"/>
      <c r="ETV3" s="281"/>
      <c r="ETW3" s="281"/>
      <c r="ETX3" s="281"/>
      <c r="ETY3" s="281"/>
      <c r="ETZ3" s="281"/>
      <c r="EUA3" s="281"/>
      <c r="EUB3" s="281"/>
      <c r="EUC3" s="281"/>
      <c r="EUD3" s="281"/>
      <c r="EUE3" s="281"/>
      <c r="EUF3" s="281"/>
      <c r="EUG3" s="281"/>
      <c r="EUH3" s="281"/>
      <c r="EUI3" s="281"/>
      <c r="EUJ3" s="281"/>
      <c r="EUK3" s="281"/>
      <c r="EUL3" s="281"/>
      <c r="EUM3" s="281"/>
      <c r="EUN3" s="281"/>
      <c r="EUO3" s="281"/>
      <c r="EUP3" s="281"/>
      <c r="EUQ3" s="281"/>
      <c r="EUR3" s="281"/>
      <c r="EUS3" s="281"/>
      <c r="EUT3" s="281"/>
      <c r="EUU3" s="281"/>
      <c r="EUV3" s="281"/>
      <c r="EUW3" s="281"/>
      <c r="EUX3" s="281"/>
      <c r="EUY3" s="281"/>
      <c r="EUZ3" s="281"/>
      <c r="EVA3" s="281"/>
      <c r="EVB3" s="281"/>
      <c r="EVC3" s="281"/>
      <c r="EVD3" s="281"/>
      <c r="EVE3" s="281"/>
      <c r="EVF3" s="281"/>
      <c r="EVG3" s="281"/>
      <c r="EVH3" s="281"/>
      <c r="EVI3" s="281"/>
      <c r="EVJ3" s="281"/>
      <c r="EVK3" s="281"/>
      <c r="EVL3" s="281"/>
      <c r="EVM3" s="281"/>
      <c r="EVN3" s="281"/>
      <c r="EVO3" s="281"/>
      <c r="EVP3" s="281"/>
      <c r="EVQ3" s="281"/>
      <c r="EVR3" s="281"/>
      <c r="EVS3" s="281"/>
      <c r="EVT3" s="281"/>
      <c r="EVU3" s="281"/>
      <c r="EVV3" s="281"/>
      <c r="EVW3" s="281"/>
      <c r="EVX3" s="281"/>
      <c r="EVY3" s="281"/>
      <c r="EVZ3" s="281"/>
      <c r="EWA3" s="281"/>
      <c r="EWB3" s="281"/>
      <c r="EWC3" s="281"/>
      <c r="EWD3" s="281"/>
      <c r="EWE3" s="281"/>
      <c r="EWF3" s="281"/>
      <c r="EWG3" s="281"/>
      <c r="EWH3" s="281"/>
      <c r="EWI3" s="281"/>
      <c r="EWJ3" s="281"/>
      <c r="EWK3" s="281"/>
      <c r="EWL3" s="281"/>
      <c r="EWM3" s="281"/>
      <c r="EWN3" s="281"/>
      <c r="EWO3" s="281"/>
      <c r="EWP3" s="281"/>
      <c r="EWQ3" s="281"/>
      <c r="EWR3" s="281"/>
      <c r="EWS3" s="281"/>
      <c r="EWT3" s="281"/>
      <c r="EWU3" s="281"/>
      <c r="EWV3" s="281"/>
      <c r="EWW3" s="281"/>
      <c r="EWX3" s="281"/>
      <c r="EWY3" s="281"/>
      <c r="EWZ3" s="281"/>
      <c r="EXA3" s="281"/>
      <c r="EXB3" s="281"/>
      <c r="EXC3" s="281"/>
      <c r="EXD3" s="281"/>
      <c r="EXE3" s="281"/>
      <c r="EXF3" s="281"/>
      <c r="EXG3" s="281"/>
      <c r="EXH3" s="281"/>
      <c r="EXI3" s="281"/>
      <c r="EXJ3" s="281"/>
      <c r="EXK3" s="281"/>
      <c r="EXL3" s="281"/>
      <c r="EXM3" s="281"/>
      <c r="EXN3" s="281"/>
      <c r="EXO3" s="281"/>
      <c r="EXP3" s="281"/>
      <c r="EXQ3" s="281"/>
      <c r="EXR3" s="281"/>
      <c r="EXS3" s="281"/>
      <c r="EXT3" s="281"/>
      <c r="EXU3" s="281"/>
      <c r="EXV3" s="281"/>
      <c r="EXW3" s="281"/>
      <c r="EXX3" s="281"/>
      <c r="EXY3" s="281"/>
      <c r="EXZ3" s="281"/>
      <c r="EYA3" s="281"/>
      <c r="EYB3" s="281"/>
      <c r="EYC3" s="281"/>
      <c r="EYD3" s="281"/>
      <c r="EYE3" s="281"/>
      <c r="EYF3" s="281"/>
      <c r="EYG3" s="281"/>
      <c r="EYH3" s="281"/>
      <c r="EYI3" s="281"/>
      <c r="EYJ3" s="281"/>
      <c r="EYK3" s="281"/>
      <c r="EYL3" s="281"/>
      <c r="EYM3" s="281"/>
      <c r="EYN3" s="281"/>
      <c r="EYO3" s="281"/>
      <c r="EYP3" s="281"/>
      <c r="EYQ3" s="281"/>
      <c r="EYR3" s="281"/>
      <c r="EYS3" s="281"/>
      <c r="EYT3" s="281"/>
      <c r="EYU3" s="281"/>
      <c r="EYV3" s="281"/>
      <c r="EYW3" s="281"/>
      <c r="EYX3" s="281"/>
      <c r="EYY3" s="281"/>
      <c r="EYZ3" s="281"/>
      <c r="EZA3" s="281"/>
      <c r="EZB3" s="281"/>
      <c r="EZC3" s="281"/>
      <c r="EZD3" s="281"/>
      <c r="EZE3" s="281"/>
      <c r="EZF3" s="281"/>
      <c r="EZG3" s="281"/>
      <c r="EZH3" s="281"/>
      <c r="EZI3" s="281"/>
      <c r="EZJ3" s="281"/>
      <c r="EZK3" s="281"/>
      <c r="EZL3" s="281"/>
      <c r="EZM3" s="281"/>
      <c r="EZN3" s="281"/>
      <c r="EZO3" s="281"/>
      <c r="EZP3" s="281"/>
      <c r="EZQ3" s="281"/>
      <c r="EZR3" s="281"/>
      <c r="EZS3" s="281"/>
      <c r="EZT3" s="281"/>
      <c r="EZU3" s="281"/>
      <c r="EZV3" s="281"/>
      <c r="EZW3" s="281"/>
      <c r="EZX3" s="281"/>
      <c r="EZY3" s="281"/>
      <c r="EZZ3" s="281"/>
      <c r="FAA3" s="281"/>
      <c r="FAB3" s="281"/>
      <c r="FAC3" s="281"/>
      <c r="FAD3" s="281"/>
      <c r="FAE3" s="281"/>
      <c r="FAF3" s="281"/>
      <c r="FAG3" s="281"/>
      <c r="FAH3" s="281"/>
      <c r="FAI3" s="281"/>
      <c r="FAJ3" s="281"/>
      <c r="FAK3" s="281"/>
      <c r="FAL3" s="281"/>
      <c r="FAM3" s="281"/>
      <c r="FAN3" s="281"/>
      <c r="FAO3" s="281"/>
      <c r="FAP3" s="281"/>
      <c r="FAQ3" s="281"/>
      <c r="FAR3" s="281"/>
      <c r="FAS3" s="281"/>
      <c r="FAT3" s="281"/>
      <c r="FAU3" s="281"/>
      <c r="FAV3" s="281"/>
      <c r="FAW3" s="281"/>
      <c r="FAX3" s="281"/>
      <c r="FAY3" s="281"/>
      <c r="FAZ3" s="281"/>
      <c r="FBA3" s="281"/>
      <c r="FBB3" s="281"/>
      <c r="FBC3" s="281"/>
      <c r="FBD3" s="281"/>
      <c r="FBE3" s="281"/>
      <c r="FBF3" s="281"/>
      <c r="FBG3" s="281"/>
      <c r="FBH3" s="281"/>
      <c r="FBI3" s="281"/>
      <c r="FBJ3" s="281"/>
      <c r="FBK3" s="281"/>
      <c r="FBL3" s="281"/>
      <c r="FBM3" s="281"/>
      <c r="FBN3" s="281"/>
      <c r="FBO3" s="281"/>
      <c r="FBP3" s="281"/>
      <c r="FBQ3" s="281"/>
      <c r="FBR3" s="281"/>
      <c r="FBS3" s="281"/>
      <c r="FBT3" s="281"/>
      <c r="FBU3" s="281"/>
      <c r="FBV3" s="281"/>
      <c r="FBW3" s="281"/>
      <c r="FBX3" s="281"/>
      <c r="FBY3" s="281"/>
      <c r="FBZ3" s="281"/>
      <c r="FCA3" s="281"/>
      <c r="FCB3" s="281"/>
      <c r="FCC3" s="281"/>
      <c r="FCD3" s="281"/>
      <c r="FCE3" s="281"/>
      <c r="FCF3" s="281"/>
      <c r="FCG3" s="281"/>
      <c r="FCH3" s="281"/>
      <c r="FCI3" s="281"/>
      <c r="FCJ3" s="281"/>
      <c r="FCK3" s="281"/>
      <c r="FCL3" s="281"/>
      <c r="FCM3" s="281"/>
      <c r="FCN3" s="281"/>
      <c r="FCO3" s="281"/>
      <c r="FCP3" s="281"/>
      <c r="FCQ3" s="281"/>
      <c r="FCR3" s="281"/>
      <c r="FCS3" s="281"/>
      <c r="FCT3" s="281"/>
      <c r="FCU3" s="281"/>
      <c r="FCV3" s="281"/>
      <c r="FCW3" s="281"/>
      <c r="FCX3" s="281"/>
      <c r="FCY3" s="281"/>
      <c r="FCZ3" s="281"/>
      <c r="FDA3" s="281"/>
      <c r="FDB3" s="281"/>
      <c r="FDC3" s="281"/>
      <c r="FDD3" s="281"/>
      <c r="FDE3" s="281"/>
      <c r="FDF3" s="281"/>
      <c r="FDG3" s="281"/>
      <c r="FDH3" s="281"/>
      <c r="FDI3" s="281"/>
      <c r="FDJ3" s="281"/>
      <c r="FDK3" s="281"/>
      <c r="FDL3" s="281"/>
      <c r="FDM3" s="281"/>
      <c r="FDN3" s="281"/>
      <c r="FDO3" s="281"/>
      <c r="FDP3" s="281"/>
      <c r="FDQ3" s="281"/>
      <c r="FDR3" s="281"/>
      <c r="FDS3" s="281"/>
      <c r="FDT3" s="281"/>
      <c r="FDU3" s="281"/>
      <c r="FDV3" s="281"/>
      <c r="FDW3" s="281"/>
      <c r="FDX3" s="281"/>
      <c r="FDY3" s="281"/>
      <c r="FDZ3" s="281"/>
      <c r="FEA3" s="281"/>
      <c r="FEB3" s="281"/>
      <c r="FEC3" s="281"/>
      <c r="FED3" s="281"/>
      <c r="FEE3" s="281"/>
      <c r="FEF3" s="281"/>
      <c r="FEG3" s="281"/>
      <c r="FEH3" s="281"/>
      <c r="FEI3" s="281"/>
      <c r="FEJ3" s="281"/>
      <c r="FEK3" s="281"/>
      <c r="FEL3" s="281"/>
      <c r="FEM3" s="281"/>
      <c r="FEN3" s="281"/>
      <c r="FEO3" s="281"/>
      <c r="FEP3" s="281"/>
      <c r="FEQ3" s="281"/>
      <c r="FER3" s="281"/>
      <c r="FES3" s="281"/>
      <c r="FET3" s="281"/>
      <c r="FEU3" s="281"/>
      <c r="FEV3" s="281"/>
      <c r="FEW3" s="281"/>
      <c r="FEX3" s="281"/>
      <c r="FEY3" s="281"/>
      <c r="FEZ3" s="281"/>
      <c r="FFA3" s="281"/>
      <c r="FFB3" s="281"/>
      <c r="FFC3" s="281"/>
      <c r="FFD3" s="281"/>
      <c r="FFE3" s="281"/>
      <c r="FFF3" s="281"/>
      <c r="FFG3" s="281"/>
      <c r="FFH3" s="281"/>
      <c r="FFI3" s="281"/>
      <c r="FFJ3" s="281"/>
      <c r="FFK3" s="281"/>
      <c r="FFL3" s="281"/>
      <c r="FFM3" s="281"/>
      <c r="FFN3" s="281"/>
      <c r="FFO3" s="281"/>
      <c r="FFP3" s="281"/>
      <c r="FFQ3" s="281"/>
      <c r="FFR3" s="281"/>
      <c r="FFS3" s="281"/>
      <c r="FFT3" s="281"/>
      <c r="FFU3" s="281"/>
      <c r="FFV3" s="281"/>
      <c r="FFW3" s="281"/>
      <c r="FFX3" s="281"/>
      <c r="FFY3" s="281"/>
      <c r="FFZ3" s="281"/>
      <c r="FGA3" s="281"/>
      <c r="FGB3" s="281"/>
      <c r="FGC3" s="281"/>
      <c r="FGD3" s="281"/>
      <c r="FGE3" s="281"/>
      <c r="FGF3" s="281"/>
      <c r="FGG3" s="281"/>
      <c r="FGH3" s="281"/>
      <c r="FGI3" s="281"/>
      <c r="FGJ3" s="281"/>
      <c r="FGK3" s="281"/>
      <c r="FGL3" s="281"/>
      <c r="FGM3" s="281"/>
      <c r="FGN3" s="281"/>
      <c r="FGO3" s="281"/>
      <c r="FGP3" s="281"/>
      <c r="FGQ3" s="281"/>
      <c r="FGR3" s="281"/>
      <c r="FGS3" s="281"/>
      <c r="FGT3" s="281"/>
      <c r="FGU3" s="281"/>
      <c r="FGV3" s="281"/>
      <c r="FGW3" s="281"/>
      <c r="FGX3" s="281"/>
      <c r="FGY3" s="281"/>
      <c r="FGZ3" s="281"/>
      <c r="FHA3" s="281"/>
      <c r="FHB3" s="281"/>
      <c r="FHC3" s="281"/>
      <c r="FHD3" s="281"/>
      <c r="FHE3" s="281"/>
      <c r="FHF3" s="281"/>
      <c r="FHG3" s="281"/>
      <c r="FHH3" s="281"/>
      <c r="FHI3" s="281"/>
      <c r="FHJ3" s="281"/>
      <c r="FHK3" s="281"/>
      <c r="FHL3" s="281"/>
      <c r="FHM3" s="281"/>
      <c r="FHN3" s="281"/>
      <c r="FHO3" s="281"/>
      <c r="FHP3" s="281"/>
      <c r="FHQ3" s="281"/>
      <c r="FHR3" s="281"/>
      <c r="FHS3" s="281"/>
      <c r="FHT3" s="281"/>
      <c r="FHU3" s="281"/>
      <c r="FHV3" s="281"/>
      <c r="FHW3" s="281"/>
      <c r="FHX3" s="281"/>
      <c r="FHY3" s="281"/>
      <c r="FHZ3" s="281"/>
      <c r="FIA3" s="281"/>
      <c r="FIB3" s="281"/>
      <c r="FIC3" s="281"/>
      <c r="FID3" s="281"/>
      <c r="FIE3" s="281"/>
      <c r="FIF3" s="281"/>
      <c r="FIG3" s="281"/>
      <c r="FIH3" s="281"/>
      <c r="FII3" s="281"/>
      <c r="FIJ3" s="281"/>
      <c r="FIK3" s="281"/>
      <c r="FIL3" s="281"/>
      <c r="FIM3" s="281"/>
      <c r="FIN3" s="281"/>
      <c r="FIO3" s="281"/>
      <c r="FIP3" s="281"/>
      <c r="FIQ3" s="281"/>
      <c r="FIR3" s="281"/>
      <c r="FIS3" s="281"/>
      <c r="FIT3" s="281"/>
      <c r="FIU3" s="281"/>
      <c r="FIV3" s="281"/>
      <c r="FIW3" s="281"/>
      <c r="FIX3" s="281"/>
      <c r="FIY3" s="281"/>
      <c r="FIZ3" s="281"/>
      <c r="FJA3" s="281"/>
      <c r="FJB3" s="281"/>
      <c r="FJC3" s="281"/>
      <c r="FJD3" s="281"/>
      <c r="FJE3" s="281"/>
      <c r="FJF3" s="281"/>
      <c r="FJG3" s="281"/>
      <c r="FJH3" s="281"/>
      <c r="FJI3" s="281"/>
      <c r="FJJ3" s="281"/>
      <c r="FJK3" s="281"/>
      <c r="FJL3" s="281"/>
      <c r="FJM3" s="281"/>
      <c r="FJN3" s="281"/>
      <c r="FJO3" s="281"/>
      <c r="FJP3" s="281"/>
      <c r="FJQ3" s="281"/>
      <c r="FJR3" s="281"/>
      <c r="FJS3" s="281"/>
      <c r="FJT3" s="281"/>
      <c r="FJU3" s="281"/>
      <c r="FJV3" s="281"/>
      <c r="FJW3" s="281"/>
      <c r="FJX3" s="281"/>
      <c r="FJY3" s="281"/>
      <c r="FJZ3" s="281"/>
      <c r="FKA3" s="281"/>
      <c r="FKB3" s="281"/>
      <c r="FKC3" s="281"/>
      <c r="FKD3" s="281"/>
      <c r="FKE3" s="281"/>
      <c r="FKF3" s="281"/>
      <c r="FKG3" s="281"/>
      <c r="FKH3" s="281"/>
      <c r="FKI3" s="281"/>
      <c r="FKJ3" s="281"/>
      <c r="FKK3" s="281"/>
      <c r="FKL3" s="281"/>
      <c r="FKM3" s="281"/>
      <c r="FKN3" s="281"/>
      <c r="FKO3" s="281"/>
      <c r="FKP3" s="281"/>
      <c r="FKQ3" s="281"/>
      <c r="FKR3" s="281"/>
      <c r="FKS3" s="281"/>
      <c r="FKT3" s="281"/>
      <c r="FKU3" s="281"/>
      <c r="FKV3" s="281"/>
      <c r="FKW3" s="281"/>
      <c r="FKX3" s="281"/>
      <c r="FKY3" s="281"/>
      <c r="FKZ3" s="281"/>
      <c r="FLA3" s="281"/>
      <c r="FLB3" s="281"/>
      <c r="FLC3" s="281"/>
      <c r="FLD3" s="281"/>
      <c r="FLE3" s="281"/>
      <c r="FLF3" s="281"/>
      <c r="FLG3" s="281"/>
      <c r="FLH3" s="281"/>
      <c r="FLI3" s="281"/>
      <c r="FLJ3" s="281"/>
      <c r="FLK3" s="281"/>
      <c r="FLL3" s="281"/>
      <c r="FLM3" s="281"/>
      <c r="FLN3" s="281"/>
      <c r="FLO3" s="281"/>
      <c r="FLP3" s="281"/>
      <c r="FLQ3" s="281"/>
      <c r="FLR3" s="281"/>
      <c r="FLS3" s="281"/>
      <c r="FLT3" s="281"/>
      <c r="FLU3" s="281"/>
      <c r="FLV3" s="281"/>
      <c r="FLW3" s="281"/>
      <c r="FLX3" s="281"/>
      <c r="FLY3" s="281"/>
      <c r="FLZ3" s="281"/>
      <c r="FMA3" s="281"/>
      <c r="FMB3" s="281"/>
      <c r="FMC3" s="281"/>
      <c r="FMD3" s="281"/>
      <c r="FME3" s="281"/>
      <c r="FMF3" s="281"/>
      <c r="FMG3" s="281"/>
      <c r="FMH3" s="281"/>
      <c r="FMI3" s="281"/>
      <c r="FMJ3" s="281"/>
      <c r="FMK3" s="281"/>
      <c r="FML3" s="281"/>
      <c r="FMM3" s="281"/>
      <c r="FMN3" s="281"/>
      <c r="FMO3" s="281"/>
      <c r="FMP3" s="281"/>
      <c r="FMQ3" s="281"/>
      <c r="FMR3" s="281"/>
      <c r="FMS3" s="281"/>
      <c r="FMT3" s="281"/>
      <c r="FMU3" s="281"/>
      <c r="FMV3" s="281"/>
      <c r="FMW3" s="281"/>
      <c r="FMX3" s="281"/>
      <c r="FMY3" s="281"/>
      <c r="FMZ3" s="281"/>
      <c r="FNA3" s="281"/>
      <c r="FNB3" s="281"/>
      <c r="FNC3" s="281"/>
      <c r="FND3" s="281"/>
      <c r="FNE3" s="281"/>
      <c r="FNF3" s="281"/>
      <c r="FNG3" s="281"/>
      <c r="FNH3" s="281"/>
      <c r="FNI3" s="281"/>
      <c r="FNJ3" s="281"/>
      <c r="FNK3" s="281"/>
      <c r="FNL3" s="281"/>
      <c r="FNM3" s="281"/>
      <c r="FNN3" s="281"/>
      <c r="FNO3" s="281"/>
      <c r="FNP3" s="281"/>
      <c r="FNQ3" s="281"/>
      <c r="FNR3" s="281"/>
      <c r="FNS3" s="281"/>
      <c r="FNT3" s="281"/>
      <c r="FNU3" s="281"/>
      <c r="FNV3" s="281"/>
      <c r="FNW3" s="281"/>
      <c r="FNX3" s="281"/>
      <c r="FNY3" s="281"/>
      <c r="FNZ3" s="281"/>
      <c r="FOA3" s="281"/>
      <c r="FOB3" s="281"/>
      <c r="FOC3" s="281"/>
      <c r="FOD3" s="281"/>
      <c r="FOE3" s="281"/>
      <c r="FOF3" s="281"/>
      <c r="FOG3" s="281"/>
      <c r="FOH3" s="281"/>
      <c r="FOI3" s="281"/>
      <c r="FOJ3" s="281"/>
      <c r="FOK3" s="281"/>
      <c r="FOL3" s="281"/>
      <c r="FOM3" s="281"/>
      <c r="FON3" s="281"/>
      <c r="FOO3" s="281"/>
      <c r="FOP3" s="281"/>
      <c r="FOQ3" s="281"/>
      <c r="FOR3" s="281"/>
      <c r="FOS3" s="281"/>
      <c r="FOT3" s="281"/>
      <c r="FOU3" s="281"/>
      <c r="FOV3" s="281"/>
      <c r="FOW3" s="281"/>
      <c r="FOX3" s="281"/>
      <c r="FOY3" s="281"/>
      <c r="FOZ3" s="281"/>
      <c r="FPA3" s="281"/>
      <c r="FPB3" s="281"/>
      <c r="FPC3" s="281"/>
      <c r="FPD3" s="281"/>
      <c r="FPE3" s="281"/>
      <c r="FPF3" s="281"/>
      <c r="FPG3" s="281"/>
      <c r="FPH3" s="281"/>
      <c r="FPI3" s="281"/>
      <c r="FPJ3" s="281"/>
      <c r="FPK3" s="281"/>
      <c r="FPL3" s="281"/>
      <c r="FPM3" s="281"/>
      <c r="FPN3" s="281"/>
      <c r="FPO3" s="281"/>
      <c r="FPP3" s="281"/>
      <c r="FPQ3" s="281"/>
      <c r="FPR3" s="281"/>
      <c r="FPS3" s="281"/>
      <c r="FPT3" s="281"/>
      <c r="FPU3" s="281"/>
      <c r="FPV3" s="281"/>
      <c r="FPW3" s="281"/>
      <c r="FPX3" s="281"/>
      <c r="FPY3" s="281"/>
      <c r="FPZ3" s="281"/>
      <c r="FQA3" s="281"/>
      <c r="FQB3" s="281"/>
      <c r="FQC3" s="281"/>
      <c r="FQD3" s="281"/>
      <c r="FQE3" s="281"/>
      <c r="FQF3" s="281"/>
      <c r="FQG3" s="281"/>
      <c r="FQH3" s="281"/>
      <c r="FQI3" s="281"/>
      <c r="FQJ3" s="281"/>
      <c r="FQK3" s="281"/>
      <c r="FQL3" s="281"/>
      <c r="FQM3" s="281"/>
      <c r="FQN3" s="281"/>
      <c r="FQO3" s="281"/>
      <c r="FQP3" s="281"/>
      <c r="FQQ3" s="281"/>
      <c r="FQR3" s="281"/>
      <c r="FQS3" s="281"/>
      <c r="FQT3" s="281"/>
      <c r="FQU3" s="281"/>
      <c r="FQV3" s="281"/>
      <c r="FQW3" s="281"/>
      <c r="FQX3" s="281"/>
      <c r="FQY3" s="281"/>
      <c r="FQZ3" s="281"/>
      <c r="FRA3" s="281"/>
      <c r="FRB3" s="281"/>
      <c r="FRC3" s="281"/>
      <c r="FRD3" s="281"/>
      <c r="FRE3" s="281"/>
      <c r="FRF3" s="281"/>
      <c r="FRG3" s="281"/>
      <c r="FRH3" s="281"/>
      <c r="FRI3" s="281"/>
      <c r="FRJ3" s="281"/>
      <c r="FRK3" s="281"/>
      <c r="FRL3" s="281"/>
      <c r="FRM3" s="281"/>
      <c r="FRN3" s="281"/>
      <c r="FRO3" s="281"/>
      <c r="FRP3" s="281"/>
      <c r="FRQ3" s="281"/>
      <c r="FRR3" s="281"/>
      <c r="FRS3" s="281"/>
      <c r="FRT3" s="281"/>
      <c r="FRU3" s="281"/>
      <c r="FRV3" s="281"/>
      <c r="FRW3" s="281"/>
      <c r="FRX3" s="281"/>
      <c r="FRY3" s="281"/>
      <c r="FRZ3" s="281"/>
      <c r="FSA3" s="281"/>
      <c r="FSB3" s="281"/>
      <c r="FSC3" s="281"/>
      <c r="FSD3" s="281"/>
      <c r="FSE3" s="281"/>
      <c r="FSF3" s="281"/>
      <c r="FSG3" s="281"/>
      <c r="FSH3" s="281"/>
      <c r="FSI3" s="281"/>
      <c r="FSJ3" s="281"/>
      <c r="FSK3" s="281"/>
      <c r="FSL3" s="281"/>
      <c r="FSM3" s="281"/>
      <c r="FSN3" s="281"/>
      <c r="FSO3" s="281"/>
      <c r="FSP3" s="281"/>
      <c r="FSQ3" s="281"/>
      <c r="FSR3" s="281"/>
      <c r="FSS3" s="281"/>
      <c r="FST3" s="281"/>
      <c r="FSU3" s="281"/>
      <c r="FSV3" s="281"/>
      <c r="FSW3" s="281"/>
      <c r="FSX3" s="281"/>
      <c r="FSY3" s="281"/>
      <c r="FSZ3" s="281"/>
      <c r="FTA3" s="281"/>
      <c r="FTB3" s="281"/>
      <c r="FTC3" s="281"/>
      <c r="FTD3" s="281"/>
      <c r="FTE3" s="281"/>
      <c r="FTF3" s="281"/>
      <c r="FTG3" s="281"/>
      <c r="FTH3" s="281"/>
      <c r="FTI3" s="281"/>
      <c r="FTJ3" s="281"/>
      <c r="FTK3" s="281"/>
      <c r="FTL3" s="281"/>
      <c r="FTM3" s="281"/>
      <c r="FTN3" s="281"/>
      <c r="FTO3" s="281"/>
      <c r="FTP3" s="281"/>
      <c r="FTQ3" s="281"/>
      <c r="FTR3" s="281"/>
      <c r="FTS3" s="281"/>
      <c r="FTT3" s="281"/>
      <c r="FTU3" s="281"/>
      <c r="FTV3" s="281"/>
      <c r="FTW3" s="281"/>
      <c r="FTX3" s="281"/>
      <c r="FTY3" s="281"/>
      <c r="FTZ3" s="281"/>
      <c r="FUA3" s="281"/>
      <c r="FUB3" s="281"/>
      <c r="FUC3" s="281"/>
      <c r="FUD3" s="281"/>
      <c r="FUE3" s="281"/>
      <c r="FUF3" s="281"/>
      <c r="FUG3" s="281"/>
      <c r="FUH3" s="281"/>
      <c r="FUI3" s="281"/>
      <c r="FUJ3" s="281"/>
      <c r="FUK3" s="281"/>
      <c r="FUL3" s="281"/>
      <c r="FUM3" s="281"/>
      <c r="FUN3" s="281"/>
      <c r="FUO3" s="281"/>
      <c r="FUP3" s="281"/>
      <c r="FUQ3" s="281"/>
      <c r="FUR3" s="281"/>
      <c r="FUS3" s="281"/>
      <c r="FUT3" s="281"/>
      <c r="FUU3" s="281"/>
      <c r="FUV3" s="281"/>
      <c r="FUW3" s="281"/>
      <c r="FUX3" s="281"/>
      <c r="FUY3" s="281"/>
      <c r="FUZ3" s="281"/>
      <c r="FVA3" s="281"/>
      <c r="FVB3" s="281"/>
      <c r="FVC3" s="281"/>
      <c r="FVD3" s="281"/>
      <c r="FVE3" s="281"/>
      <c r="FVF3" s="281"/>
      <c r="FVG3" s="281"/>
      <c r="FVH3" s="281"/>
      <c r="FVI3" s="281"/>
      <c r="FVJ3" s="281"/>
      <c r="FVK3" s="281"/>
      <c r="FVL3" s="281"/>
      <c r="FVM3" s="281"/>
      <c r="FVN3" s="281"/>
      <c r="FVO3" s="281"/>
      <c r="FVP3" s="281"/>
      <c r="FVQ3" s="281"/>
      <c r="FVR3" s="281"/>
      <c r="FVS3" s="281"/>
      <c r="FVT3" s="281"/>
      <c r="FVU3" s="281"/>
      <c r="FVV3" s="281"/>
      <c r="FVW3" s="281"/>
      <c r="FVX3" s="281"/>
      <c r="FVY3" s="281"/>
      <c r="FVZ3" s="281"/>
      <c r="FWA3" s="281"/>
      <c r="FWB3" s="281"/>
      <c r="FWC3" s="281"/>
      <c r="FWD3" s="281"/>
      <c r="FWE3" s="281"/>
      <c r="FWF3" s="281"/>
      <c r="FWG3" s="281"/>
      <c r="FWH3" s="281"/>
      <c r="FWI3" s="281"/>
      <c r="FWJ3" s="281"/>
      <c r="FWK3" s="281"/>
      <c r="FWL3" s="281"/>
      <c r="FWM3" s="281"/>
      <c r="FWN3" s="281"/>
      <c r="FWO3" s="281"/>
      <c r="FWP3" s="281"/>
      <c r="FWQ3" s="281"/>
      <c r="FWR3" s="281"/>
      <c r="FWS3" s="281"/>
      <c r="FWT3" s="281"/>
      <c r="FWU3" s="281"/>
      <c r="FWV3" s="281"/>
      <c r="FWW3" s="281"/>
      <c r="FWX3" s="281"/>
      <c r="FWY3" s="281"/>
      <c r="FWZ3" s="281"/>
      <c r="FXA3" s="281"/>
      <c r="FXB3" s="281"/>
      <c r="FXC3" s="281"/>
      <c r="FXD3" s="281"/>
      <c r="FXE3" s="281"/>
      <c r="FXF3" s="281"/>
      <c r="FXG3" s="281"/>
      <c r="FXH3" s="281"/>
      <c r="FXI3" s="281"/>
      <c r="FXJ3" s="281"/>
      <c r="FXK3" s="281"/>
      <c r="FXL3" s="281"/>
      <c r="FXM3" s="281"/>
      <c r="FXN3" s="281"/>
      <c r="FXO3" s="281"/>
      <c r="FXP3" s="281"/>
      <c r="FXQ3" s="281"/>
      <c r="FXR3" s="281"/>
      <c r="FXS3" s="281"/>
      <c r="FXT3" s="281"/>
      <c r="FXU3" s="281"/>
      <c r="FXV3" s="281"/>
      <c r="FXW3" s="281"/>
      <c r="FXX3" s="281"/>
      <c r="FXY3" s="281"/>
      <c r="FXZ3" s="281"/>
      <c r="FYA3" s="281"/>
      <c r="FYB3" s="281"/>
      <c r="FYC3" s="281"/>
      <c r="FYD3" s="281"/>
      <c r="FYE3" s="281"/>
      <c r="FYF3" s="281"/>
      <c r="FYG3" s="281"/>
      <c r="FYH3" s="281"/>
      <c r="FYI3" s="281"/>
      <c r="FYJ3" s="281"/>
      <c r="FYK3" s="281"/>
      <c r="FYL3" s="281"/>
      <c r="FYM3" s="281"/>
      <c r="FYN3" s="281"/>
      <c r="FYO3" s="281"/>
      <c r="FYP3" s="281"/>
      <c r="FYQ3" s="281"/>
      <c r="FYR3" s="281"/>
      <c r="FYS3" s="281"/>
      <c r="FYT3" s="281"/>
      <c r="FYU3" s="281"/>
      <c r="FYV3" s="281"/>
      <c r="FYW3" s="281"/>
      <c r="FYX3" s="281"/>
      <c r="FYY3" s="281"/>
      <c r="FYZ3" s="281"/>
      <c r="FZA3" s="281"/>
      <c r="FZB3" s="281"/>
      <c r="FZC3" s="281"/>
      <c r="FZD3" s="281"/>
      <c r="FZE3" s="281"/>
      <c r="FZF3" s="281"/>
      <c r="FZG3" s="281"/>
      <c r="FZH3" s="281"/>
      <c r="FZI3" s="281"/>
      <c r="FZJ3" s="281"/>
      <c r="FZK3" s="281"/>
      <c r="FZL3" s="281"/>
      <c r="FZM3" s="281"/>
      <c r="FZN3" s="281"/>
      <c r="FZO3" s="281"/>
      <c r="FZP3" s="281"/>
      <c r="FZQ3" s="281"/>
      <c r="FZR3" s="281"/>
      <c r="FZS3" s="281"/>
      <c r="FZT3" s="281"/>
      <c r="FZU3" s="281"/>
      <c r="FZV3" s="281"/>
      <c r="FZW3" s="281"/>
      <c r="FZX3" s="281"/>
      <c r="FZY3" s="281"/>
      <c r="FZZ3" s="281"/>
      <c r="GAA3" s="281"/>
      <c r="GAB3" s="281"/>
      <c r="GAC3" s="281"/>
      <c r="GAD3" s="281"/>
      <c r="GAE3" s="281"/>
      <c r="GAF3" s="281"/>
      <c r="GAG3" s="281"/>
      <c r="GAH3" s="281"/>
      <c r="GAI3" s="281"/>
      <c r="GAJ3" s="281"/>
      <c r="GAK3" s="281"/>
      <c r="GAL3" s="281"/>
      <c r="GAM3" s="281"/>
      <c r="GAN3" s="281"/>
      <c r="GAO3" s="281"/>
      <c r="GAP3" s="281"/>
      <c r="GAQ3" s="281"/>
      <c r="GAR3" s="281"/>
      <c r="GAS3" s="281"/>
      <c r="GAT3" s="281"/>
      <c r="GAU3" s="281"/>
      <c r="GAV3" s="281"/>
      <c r="GAW3" s="281"/>
      <c r="GAX3" s="281"/>
      <c r="GAY3" s="281"/>
      <c r="GAZ3" s="281"/>
      <c r="GBA3" s="281"/>
      <c r="GBB3" s="281"/>
      <c r="GBC3" s="281"/>
      <c r="GBD3" s="281"/>
      <c r="GBE3" s="281"/>
      <c r="GBF3" s="281"/>
      <c r="GBG3" s="281"/>
      <c r="GBH3" s="281"/>
      <c r="GBI3" s="281"/>
      <c r="GBJ3" s="281"/>
      <c r="GBK3" s="281"/>
      <c r="GBL3" s="281"/>
      <c r="GBM3" s="281"/>
      <c r="GBN3" s="281"/>
      <c r="GBO3" s="281"/>
      <c r="GBP3" s="281"/>
      <c r="GBQ3" s="281"/>
      <c r="GBR3" s="281"/>
      <c r="GBS3" s="281"/>
      <c r="GBT3" s="281"/>
      <c r="GBU3" s="281"/>
      <c r="GBV3" s="281"/>
      <c r="GBW3" s="281"/>
      <c r="GBX3" s="281"/>
      <c r="GBY3" s="281"/>
      <c r="GBZ3" s="281"/>
      <c r="GCA3" s="281"/>
      <c r="GCB3" s="281"/>
      <c r="GCC3" s="281"/>
      <c r="GCD3" s="281"/>
      <c r="GCE3" s="281"/>
      <c r="GCF3" s="281"/>
      <c r="GCG3" s="281"/>
      <c r="GCH3" s="281"/>
      <c r="GCI3" s="281"/>
      <c r="GCJ3" s="281"/>
      <c r="GCK3" s="281"/>
      <c r="GCL3" s="281"/>
      <c r="GCM3" s="281"/>
      <c r="GCN3" s="281"/>
      <c r="GCO3" s="281"/>
      <c r="GCP3" s="281"/>
      <c r="GCQ3" s="281"/>
      <c r="GCR3" s="281"/>
      <c r="GCS3" s="281"/>
      <c r="GCT3" s="281"/>
      <c r="GCU3" s="281"/>
      <c r="GCV3" s="281"/>
      <c r="GCW3" s="281"/>
      <c r="GCX3" s="281"/>
      <c r="GCY3" s="281"/>
      <c r="GCZ3" s="281"/>
      <c r="GDA3" s="281"/>
      <c r="GDB3" s="281"/>
      <c r="GDC3" s="281"/>
      <c r="GDD3" s="281"/>
      <c r="GDE3" s="281"/>
      <c r="GDF3" s="281"/>
      <c r="GDG3" s="281"/>
      <c r="GDH3" s="281"/>
      <c r="GDI3" s="281"/>
      <c r="GDJ3" s="281"/>
      <c r="GDK3" s="281"/>
      <c r="GDL3" s="281"/>
      <c r="GDM3" s="281"/>
      <c r="GDN3" s="281"/>
      <c r="GDO3" s="281"/>
      <c r="GDP3" s="281"/>
      <c r="GDQ3" s="281"/>
      <c r="GDR3" s="281"/>
      <c r="GDS3" s="281"/>
      <c r="GDT3" s="281"/>
      <c r="GDU3" s="281"/>
      <c r="GDV3" s="281"/>
      <c r="GDW3" s="281"/>
      <c r="GDX3" s="281"/>
      <c r="GDY3" s="281"/>
      <c r="GDZ3" s="281"/>
      <c r="GEA3" s="281"/>
      <c r="GEB3" s="281"/>
      <c r="GEC3" s="281"/>
      <c r="GED3" s="281"/>
      <c r="GEE3" s="281"/>
      <c r="GEF3" s="281"/>
      <c r="GEG3" s="281"/>
      <c r="GEH3" s="281"/>
      <c r="GEI3" s="281"/>
      <c r="GEJ3" s="281"/>
      <c r="GEK3" s="281"/>
      <c r="GEL3" s="281"/>
      <c r="GEM3" s="281"/>
      <c r="GEN3" s="281"/>
      <c r="GEO3" s="281"/>
      <c r="GEP3" s="281"/>
      <c r="GEQ3" s="281"/>
      <c r="GER3" s="281"/>
      <c r="GES3" s="281"/>
      <c r="GET3" s="281"/>
      <c r="GEU3" s="281"/>
      <c r="GEV3" s="281"/>
      <c r="GEW3" s="281"/>
      <c r="GEX3" s="281"/>
      <c r="GEY3" s="281"/>
      <c r="GEZ3" s="281"/>
      <c r="GFA3" s="281"/>
      <c r="GFB3" s="281"/>
      <c r="GFC3" s="281"/>
      <c r="GFD3" s="281"/>
      <c r="GFE3" s="281"/>
      <c r="GFF3" s="281"/>
      <c r="GFG3" s="281"/>
      <c r="GFH3" s="281"/>
      <c r="GFI3" s="281"/>
      <c r="GFJ3" s="281"/>
      <c r="GFK3" s="281"/>
      <c r="GFL3" s="281"/>
      <c r="GFM3" s="281"/>
      <c r="GFN3" s="281"/>
      <c r="GFO3" s="281"/>
      <c r="GFP3" s="281"/>
      <c r="GFQ3" s="281"/>
      <c r="GFR3" s="281"/>
      <c r="GFS3" s="281"/>
      <c r="GFT3" s="281"/>
      <c r="GFU3" s="281"/>
      <c r="GFV3" s="281"/>
      <c r="GFW3" s="281"/>
      <c r="GFX3" s="281"/>
      <c r="GFY3" s="281"/>
      <c r="GFZ3" s="281"/>
      <c r="GGA3" s="281"/>
      <c r="GGB3" s="281"/>
      <c r="GGC3" s="281"/>
      <c r="GGD3" s="281"/>
      <c r="GGE3" s="281"/>
      <c r="GGF3" s="281"/>
      <c r="GGG3" s="281"/>
      <c r="GGH3" s="281"/>
      <c r="GGI3" s="281"/>
      <c r="GGJ3" s="281"/>
      <c r="GGK3" s="281"/>
      <c r="GGL3" s="281"/>
      <c r="GGM3" s="281"/>
      <c r="GGN3" s="281"/>
      <c r="GGO3" s="281"/>
      <c r="GGP3" s="281"/>
      <c r="GGQ3" s="281"/>
      <c r="GGR3" s="281"/>
      <c r="GGS3" s="281"/>
      <c r="GGT3" s="281"/>
      <c r="GGU3" s="281"/>
      <c r="GGV3" s="281"/>
      <c r="GGW3" s="281"/>
      <c r="GGX3" s="281"/>
      <c r="GGY3" s="281"/>
      <c r="GGZ3" s="281"/>
      <c r="GHA3" s="281"/>
      <c r="GHB3" s="281"/>
      <c r="GHC3" s="281"/>
      <c r="GHD3" s="281"/>
      <c r="GHE3" s="281"/>
      <c r="GHF3" s="281"/>
      <c r="GHG3" s="281"/>
      <c r="GHH3" s="281"/>
      <c r="GHI3" s="281"/>
      <c r="GHJ3" s="281"/>
      <c r="GHK3" s="281"/>
      <c r="GHL3" s="281"/>
      <c r="GHM3" s="281"/>
      <c r="GHN3" s="281"/>
      <c r="GHO3" s="281"/>
      <c r="GHP3" s="281"/>
      <c r="GHQ3" s="281"/>
      <c r="GHR3" s="281"/>
      <c r="GHS3" s="281"/>
      <c r="GHT3" s="281"/>
      <c r="GHU3" s="281"/>
      <c r="GHV3" s="281"/>
      <c r="GHW3" s="281"/>
      <c r="GHX3" s="281"/>
      <c r="GHY3" s="281"/>
      <c r="GHZ3" s="281"/>
      <c r="GIA3" s="281"/>
      <c r="GIB3" s="281"/>
      <c r="GIC3" s="281"/>
      <c r="GID3" s="281"/>
      <c r="GIE3" s="281"/>
      <c r="GIF3" s="281"/>
      <c r="GIG3" s="281"/>
      <c r="GIH3" s="281"/>
      <c r="GII3" s="281"/>
      <c r="GIJ3" s="281"/>
      <c r="GIK3" s="281"/>
      <c r="GIL3" s="281"/>
      <c r="GIM3" s="281"/>
      <c r="GIN3" s="281"/>
      <c r="GIO3" s="281"/>
      <c r="GIP3" s="281"/>
      <c r="GIQ3" s="281"/>
      <c r="GIR3" s="281"/>
      <c r="GIS3" s="281"/>
      <c r="GIT3" s="281"/>
      <c r="GIU3" s="281"/>
      <c r="GIV3" s="281"/>
      <c r="GIW3" s="281"/>
      <c r="GIX3" s="281"/>
      <c r="GIY3" s="281"/>
      <c r="GIZ3" s="281"/>
      <c r="GJA3" s="281"/>
      <c r="GJB3" s="281"/>
      <c r="GJC3" s="281"/>
      <c r="GJD3" s="281"/>
      <c r="GJE3" s="281"/>
      <c r="GJF3" s="281"/>
      <c r="GJG3" s="281"/>
      <c r="GJH3" s="281"/>
      <c r="GJI3" s="281"/>
      <c r="GJJ3" s="281"/>
      <c r="GJK3" s="281"/>
      <c r="GJL3" s="281"/>
      <c r="GJM3" s="281"/>
      <c r="GJN3" s="281"/>
      <c r="GJO3" s="281"/>
      <c r="GJP3" s="281"/>
      <c r="GJQ3" s="281"/>
      <c r="GJR3" s="281"/>
      <c r="GJS3" s="281"/>
      <c r="GJT3" s="281"/>
      <c r="GJU3" s="281"/>
      <c r="GJV3" s="281"/>
      <c r="GJW3" s="281"/>
      <c r="GJX3" s="281"/>
      <c r="GJY3" s="281"/>
      <c r="GJZ3" s="281"/>
      <c r="GKA3" s="281"/>
      <c r="GKB3" s="281"/>
      <c r="GKC3" s="281"/>
      <c r="GKD3" s="281"/>
      <c r="GKE3" s="281"/>
      <c r="GKF3" s="281"/>
      <c r="GKG3" s="281"/>
      <c r="GKH3" s="281"/>
      <c r="GKI3" s="281"/>
      <c r="GKJ3" s="281"/>
      <c r="GKK3" s="281"/>
      <c r="GKL3" s="281"/>
      <c r="GKM3" s="281"/>
      <c r="GKN3" s="281"/>
      <c r="GKO3" s="281"/>
      <c r="GKP3" s="281"/>
      <c r="GKQ3" s="281"/>
      <c r="GKR3" s="281"/>
      <c r="GKS3" s="281"/>
      <c r="GKT3" s="281"/>
      <c r="GKU3" s="281"/>
      <c r="GKV3" s="281"/>
      <c r="GKW3" s="281"/>
      <c r="GKX3" s="281"/>
      <c r="GKY3" s="281"/>
      <c r="GKZ3" s="281"/>
      <c r="GLA3" s="281"/>
      <c r="GLB3" s="281"/>
      <c r="GLC3" s="281"/>
      <c r="GLD3" s="281"/>
      <c r="GLE3" s="281"/>
      <c r="GLF3" s="281"/>
      <c r="GLG3" s="281"/>
      <c r="GLH3" s="281"/>
      <c r="GLI3" s="281"/>
      <c r="GLJ3" s="281"/>
      <c r="GLK3" s="281"/>
      <c r="GLL3" s="281"/>
      <c r="GLM3" s="281"/>
      <c r="GLN3" s="281"/>
      <c r="GLO3" s="281"/>
      <c r="GLP3" s="281"/>
      <c r="GLQ3" s="281"/>
      <c r="GLR3" s="281"/>
      <c r="GLS3" s="281"/>
      <c r="GLT3" s="281"/>
      <c r="GLU3" s="281"/>
      <c r="GLV3" s="281"/>
      <c r="GLW3" s="281"/>
      <c r="GLX3" s="281"/>
      <c r="GLY3" s="281"/>
      <c r="GLZ3" s="281"/>
      <c r="GMA3" s="281"/>
      <c r="GMB3" s="281"/>
      <c r="GMC3" s="281"/>
      <c r="GMD3" s="281"/>
      <c r="GME3" s="281"/>
      <c r="GMF3" s="281"/>
      <c r="GMG3" s="281"/>
      <c r="GMH3" s="281"/>
      <c r="GMI3" s="281"/>
      <c r="GMJ3" s="281"/>
      <c r="GMK3" s="281"/>
      <c r="GML3" s="281"/>
      <c r="GMM3" s="281"/>
      <c r="GMN3" s="281"/>
      <c r="GMO3" s="281"/>
      <c r="GMP3" s="281"/>
      <c r="GMQ3" s="281"/>
      <c r="GMR3" s="281"/>
      <c r="GMS3" s="281"/>
      <c r="GMT3" s="281"/>
      <c r="GMU3" s="281"/>
      <c r="GMV3" s="281"/>
      <c r="GMW3" s="281"/>
      <c r="GMX3" s="281"/>
      <c r="GMY3" s="281"/>
      <c r="GMZ3" s="281"/>
      <c r="GNA3" s="281"/>
      <c r="GNB3" s="281"/>
      <c r="GNC3" s="281"/>
      <c r="GND3" s="281"/>
      <c r="GNE3" s="281"/>
      <c r="GNF3" s="281"/>
      <c r="GNG3" s="281"/>
      <c r="GNH3" s="281"/>
      <c r="GNI3" s="281"/>
      <c r="GNJ3" s="281"/>
      <c r="GNK3" s="281"/>
      <c r="GNL3" s="281"/>
      <c r="GNM3" s="281"/>
      <c r="GNN3" s="281"/>
      <c r="GNO3" s="281"/>
      <c r="GNP3" s="281"/>
      <c r="GNQ3" s="281"/>
      <c r="GNR3" s="281"/>
      <c r="GNS3" s="281"/>
      <c r="GNT3" s="281"/>
      <c r="GNU3" s="281"/>
      <c r="GNV3" s="281"/>
      <c r="GNW3" s="281"/>
      <c r="GNX3" s="281"/>
      <c r="GNY3" s="281"/>
      <c r="GNZ3" s="281"/>
      <c r="GOA3" s="281"/>
      <c r="GOB3" s="281"/>
      <c r="GOC3" s="281"/>
      <c r="GOD3" s="281"/>
      <c r="GOE3" s="281"/>
      <c r="GOF3" s="281"/>
      <c r="GOG3" s="281"/>
      <c r="GOH3" s="281"/>
      <c r="GOI3" s="281"/>
      <c r="GOJ3" s="281"/>
      <c r="GOK3" s="281"/>
      <c r="GOL3" s="281"/>
      <c r="GOM3" s="281"/>
      <c r="GON3" s="281"/>
      <c r="GOO3" s="281"/>
      <c r="GOP3" s="281"/>
      <c r="GOQ3" s="281"/>
      <c r="GOR3" s="281"/>
      <c r="GOS3" s="281"/>
      <c r="GOT3" s="281"/>
      <c r="GOU3" s="281"/>
      <c r="GOV3" s="281"/>
      <c r="GOW3" s="281"/>
      <c r="GOX3" s="281"/>
      <c r="GOY3" s="281"/>
      <c r="GOZ3" s="281"/>
      <c r="GPA3" s="281"/>
      <c r="GPB3" s="281"/>
      <c r="GPC3" s="281"/>
      <c r="GPD3" s="281"/>
      <c r="GPE3" s="281"/>
      <c r="GPF3" s="281"/>
      <c r="GPG3" s="281"/>
      <c r="GPH3" s="281"/>
      <c r="GPI3" s="281"/>
      <c r="GPJ3" s="281"/>
      <c r="GPK3" s="281"/>
      <c r="GPL3" s="281"/>
      <c r="GPM3" s="281"/>
      <c r="GPN3" s="281"/>
      <c r="GPO3" s="281"/>
      <c r="GPP3" s="281"/>
      <c r="GPQ3" s="281"/>
      <c r="GPR3" s="281"/>
      <c r="GPS3" s="281"/>
      <c r="GPT3" s="281"/>
      <c r="GPU3" s="281"/>
      <c r="GPV3" s="281"/>
      <c r="GPW3" s="281"/>
      <c r="GPX3" s="281"/>
      <c r="GPY3" s="281"/>
      <c r="GPZ3" s="281"/>
      <c r="GQA3" s="281"/>
      <c r="GQB3" s="281"/>
      <c r="GQC3" s="281"/>
      <c r="GQD3" s="281"/>
      <c r="GQE3" s="281"/>
      <c r="GQF3" s="281"/>
      <c r="GQG3" s="281"/>
      <c r="GQH3" s="281"/>
      <c r="GQI3" s="281"/>
      <c r="GQJ3" s="281"/>
      <c r="GQK3" s="281"/>
      <c r="GQL3" s="281"/>
      <c r="GQM3" s="281"/>
      <c r="GQN3" s="281"/>
      <c r="GQO3" s="281"/>
      <c r="GQP3" s="281"/>
      <c r="GQQ3" s="281"/>
      <c r="GQR3" s="281"/>
      <c r="GQS3" s="281"/>
      <c r="GQT3" s="281"/>
      <c r="GQU3" s="281"/>
      <c r="GQV3" s="281"/>
      <c r="GQW3" s="281"/>
      <c r="GQX3" s="281"/>
      <c r="GQY3" s="281"/>
      <c r="GQZ3" s="281"/>
      <c r="GRA3" s="281"/>
      <c r="GRB3" s="281"/>
      <c r="GRC3" s="281"/>
      <c r="GRD3" s="281"/>
      <c r="GRE3" s="281"/>
      <c r="GRF3" s="281"/>
      <c r="GRG3" s="281"/>
      <c r="GRH3" s="281"/>
      <c r="GRI3" s="281"/>
      <c r="GRJ3" s="281"/>
      <c r="GRK3" s="281"/>
      <c r="GRL3" s="281"/>
      <c r="GRM3" s="281"/>
      <c r="GRN3" s="281"/>
      <c r="GRO3" s="281"/>
      <c r="GRP3" s="281"/>
      <c r="GRQ3" s="281"/>
      <c r="GRR3" s="281"/>
      <c r="GRS3" s="281"/>
      <c r="GRT3" s="281"/>
      <c r="GRU3" s="281"/>
      <c r="GRV3" s="281"/>
      <c r="GRW3" s="281"/>
      <c r="GRX3" s="281"/>
      <c r="GRY3" s="281"/>
      <c r="GRZ3" s="281"/>
      <c r="GSA3" s="281"/>
      <c r="GSB3" s="281"/>
      <c r="GSC3" s="281"/>
      <c r="GSD3" s="281"/>
      <c r="GSE3" s="281"/>
      <c r="GSF3" s="281"/>
      <c r="GSG3" s="281"/>
      <c r="GSH3" s="281"/>
      <c r="GSI3" s="281"/>
      <c r="GSJ3" s="281"/>
      <c r="GSK3" s="281"/>
      <c r="GSL3" s="281"/>
      <c r="GSM3" s="281"/>
      <c r="GSN3" s="281"/>
      <c r="GSO3" s="281"/>
      <c r="GSP3" s="281"/>
      <c r="GSQ3" s="281"/>
      <c r="GSR3" s="281"/>
      <c r="GSS3" s="281"/>
      <c r="GST3" s="281"/>
      <c r="GSU3" s="281"/>
      <c r="GSV3" s="281"/>
      <c r="GSW3" s="281"/>
      <c r="GSX3" s="281"/>
      <c r="GSY3" s="281"/>
      <c r="GSZ3" s="281"/>
      <c r="GTA3" s="281"/>
      <c r="GTB3" s="281"/>
      <c r="GTC3" s="281"/>
      <c r="GTD3" s="281"/>
      <c r="GTE3" s="281"/>
      <c r="GTF3" s="281"/>
      <c r="GTG3" s="281"/>
      <c r="GTH3" s="281"/>
      <c r="GTI3" s="281"/>
      <c r="GTJ3" s="281"/>
      <c r="GTK3" s="281"/>
      <c r="GTL3" s="281"/>
      <c r="GTM3" s="281"/>
      <c r="GTN3" s="281"/>
      <c r="GTO3" s="281"/>
      <c r="GTP3" s="281"/>
      <c r="GTQ3" s="281"/>
      <c r="GTR3" s="281"/>
      <c r="GTS3" s="281"/>
      <c r="GTT3" s="281"/>
      <c r="GTU3" s="281"/>
      <c r="GTV3" s="281"/>
      <c r="GTW3" s="281"/>
      <c r="GTX3" s="281"/>
      <c r="GTY3" s="281"/>
      <c r="GTZ3" s="281"/>
      <c r="GUA3" s="281"/>
      <c r="GUB3" s="281"/>
      <c r="GUC3" s="281"/>
      <c r="GUD3" s="281"/>
      <c r="GUE3" s="281"/>
      <c r="GUF3" s="281"/>
      <c r="GUG3" s="281"/>
      <c r="GUH3" s="281"/>
      <c r="GUI3" s="281"/>
      <c r="GUJ3" s="281"/>
      <c r="GUK3" s="281"/>
      <c r="GUL3" s="281"/>
      <c r="GUM3" s="281"/>
      <c r="GUN3" s="281"/>
      <c r="GUO3" s="281"/>
      <c r="GUP3" s="281"/>
      <c r="GUQ3" s="281"/>
      <c r="GUR3" s="281"/>
      <c r="GUS3" s="281"/>
      <c r="GUT3" s="281"/>
      <c r="GUU3" s="281"/>
      <c r="GUV3" s="281"/>
      <c r="GUW3" s="281"/>
      <c r="GUX3" s="281"/>
      <c r="GUY3" s="281"/>
      <c r="GUZ3" s="281"/>
      <c r="GVA3" s="281"/>
      <c r="GVB3" s="281"/>
      <c r="GVC3" s="281"/>
      <c r="GVD3" s="281"/>
      <c r="GVE3" s="281"/>
      <c r="GVF3" s="281"/>
      <c r="GVG3" s="281"/>
      <c r="GVH3" s="281"/>
      <c r="GVI3" s="281"/>
      <c r="GVJ3" s="281"/>
      <c r="GVK3" s="281"/>
      <c r="GVL3" s="281"/>
      <c r="GVM3" s="281"/>
      <c r="GVN3" s="281"/>
      <c r="GVO3" s="281"/>
      <c r="GVP3" s="281"/>
      <c r="GVQ3" s="281"/>
      <c r="GVR3" s="281"/>
      <c r="GVS3" s="281"/>
      <c r="GVT3" s="281"/>
      <c r="GVU3" s="281"/>
      <c r="GVV3" s="281"/>
      <c r="GVW3" s="281"/>
      <c r="GVX3" s="281"/>
      <c r="GVY3" s="281"/>
      <c r="GVZ3" s="281"/>
      <c r="GWA3" s="281"/>
      <c r="GWB3" s="281"/>
      <c r="GWC3" s="281"/>
      <c r="GWD3" s="281"/>
      <c r="GWE3" s="281"/>
      <c r="GWF3" s="281"/>
      <c r="GWG3" s="281"/>
      <c r="GWH3" s="281"/>
      <c r="GWI3" s="281"/>
      <c r="GWJ3" s="281"/>
      <c r="GWK3" s="281"/>
      <c r="GWL3" s="281"/>
      <c r="GWM3" s="281"/>
      <c r="GWN3" s="281"/>
      <c r="GWO3" s="281"/>
      <c r="GWP3" s="281"/>
      <c r="GWQ3" s="281"/>
      <c r="GWR3" s="281"/>
      <c r="GWS3" s="281"/>
      <c r="GWT3" s="281"/>
      <c r="GWU3" s="281"/>
      <c r="GWV3" s="281"/>
      <c r="GWW3" s="281"/>
      <c r="GWX3" s="281"/>
      <c r="GWY3" s="281"/>
      <c r="GWZ3" s="281"/>
      <c r="GXA3" s="281"/>
      <c r="GXB3" s="281"/>
      <c r="GXC3" s="281"/>
      <c r="GXD3" s="281"/>
      <c r="GXE3" s="281"/>
      <c r="GXF3" s="281"/>
      <c r="GXG3" s="281"/>
      <c r="GXH3" s="281"/>
      <c r="GXI3" s="281"/>
      <c r="GXJ3" s="281"/>
      <c r="GXK3" s="281"/>
      <c r="GXL3" s="281"/>
      <c r="GXM3" s="281"/>
      <c r="GXN3" s="281"/>
      <c r="GXO3" s="281"/>
      <c r="GXP3" s="281"/>
      <c r="GXQ3" s="281"/>
      <c r="GXR3" s="281"/>
      <c r="GXS3" s="281"/>
      <c r="GXT3" s="281"/>
      <c r="GXU3" s="281"/>
      <c r="GXV3" s="281"/>
      <c r="GXW3" s="281"/>
      <c r="GXX3" s="281"/>
      <c r="GXY3" s="281"/>
      <c r="GXZ3" s="281"/>
      <c r="GYA3" s="281"/>
      <c r="GYB3" s="281"/>
      <c r="GYC3" s="281"/>
      <c r="GYD3" s="281"/>
      <c r="GYE3" s="281"/>
      <c r="GYF3" s="281"/>
      <c r="GYG3" s="281"/>
      <c r="GYH3" s="281"/>
      <c r="GYI3" s="281"/>
      <c r="GYJ3" s="281"/>
      <c r="GYK3" s="281"/>
      <c r="GYL3" s="281"/>
      <c r="GYM3" s="281"/>
      <c r="GYN3" s="281"/>
      <c r="GYO3" s="281"/>
      <c r="GYP3" s="281"/>
      <c r="GYQ3" s="281"/>
      <c r="GYR3" s="281"/>
      <c r="GYS3" s="281"/>
      <c r="GYT3" s="281"/>
      <c r="GYU3" s="281"/>
      <c r="GYV3" s="281"/>
      <c r="GYW3" s="281"/>
      <c r="GYX3" s="281"/>
      <c r="GYY3" s="281"/>
      <c r="GYZ3" s="281"/>
      <c r="GZA3" s="281"/>
      <c r="GZB3" s="281"/>
      <c r="GZC3" s="281"/>
      <c r="GZD3" s="281"/>
      <c r="GZE3" s="281"/>
      <c r="GZF3" s="281"/>
      <c r="GZG3" s="281"/>
      <c r="GZH3" s="281"/>
      <c r="GZI3" s="281"/>
      <c r="GZJ3" s="281"/>
      <c r="GZK3" s="281"/>
      <c r="GZL3" s="281"/>
      <c r="GZM3" s="281"/>
      <c r="GZN3" s="281"/>
      <c r="GZO3" s="281"/>
      <c r="GZP3" s="281"/>
      <c r="GZQ3" s="281"/>
      <c r="GZR3" s="281"/>
      <c r="GZS3" s="281"/>
      <c r="GZT3" s="281"/>
      <c r="GZU3" s="281"/>
      <c r="GZV3" s="281"/>
      <c r="GZW3" s="281"/>
      <c r="GZX3" s="281"/>
      <c r="GZY3" s="281"/>
      <c r="GZZ3" s="281"/>
      <c r="HAA3" s="281"/>
      <c r="HAB3" s="281"/>
      <c r="HAC3" s="281"/>
      <c r="HAD3" s="281"/>
      <c r="HAE3" s="281"/>
      <c r="HAF3" s="281"/>
      <c r="HAG3" s="281"/>
      <c r="HAH3" s="281"/>
      <c r="HAI3" s="281"/>
      <c r="HAJ3" s="281"/>
      <c r="HAK3" s="281"/>
      <c r="HAL3" s="281"/>
      <c r="HAM3" s="281"/>
      <c r="HAN3" s="281"/>
      <c r="HAO3" s="281"/>
      <c r="HAP3" s="281"/>
      <c r="HAQ3" s="281"/>
      <c r="HAR3" s="281"/>
      <c r="HAS3" s="281"/>
      <c r="HAT3" s="281"/>
      <c r="HAU3" s="281"/>
      <c r="HAV3" s="281"/>
      <c r="HAW3" s="281"/>
      <c r="HAX3" s="281"/>
      <c r="HAY3" s="281"/>
      <c r="HAZ3" s="281"/>
      <c r="HBA3" s="281"/>
      <c r="HBB3" s="281"/>
      <c r="HBC3" s="281"/>
      <c r="HBD3" s="281"/>
      <c r="HBE3" s="281"/>
      <c r="HBF3" s="281"/>
      <c r="HBG3" s="281"/>
      <c r="HBH3" s="281"/>
      <c r="HBI3" s="281"/>
      <c r="HBJ3" s="281"/>
      <c r="HBK3" s="281"/>
      <c r="HBL3" s="281"/>
      <c r="HBM3" s="281"/>
      <c r="HBN3" s="281"/>
      <c r="HBO3" s="281"/>
      <c r="HBP3" s="281"/>
      <c r="HBQ3" s="281"/>
      <c r="HBR3" s="281"/>
      <c r="HBS3" s="281"/>
      <c r="HBT3" s="281"/>
      <c r="HBU3" s="281"/>
      <c r="HBV3" s="281"/>
      <c r="HBW3" s="281"/>
      <c r="HBX3" s="281"/>
      <c r="HBY3" s="281"/>
      <c r="HBZ3" s="281"/>
      <c r="HCA3" s="281"/>
      <c r="HCB3" s="281"/>
      <c r="HCC3" s="281"/>
      <c r="HCD3" s="281"/>
      <c r="HCE3" s="281"/>
      <c r="HCF3" s="281"/>
      <c r="HCG3" s="281"/>
      <c r="HCH3" s="281"/>
      <c r="HCI3" s="281"/>
      <c r="HCJ3" s="281"/>
      <c r="HCK3" s="281"/>
      <c r="HCL3" s="281"/>
      <c r="HCM3" s="281"/>
      <c r="HCN3" s="281"/>
      <c r="HCO3" s="281"/>
      <c r="HCP3" s="281"/>
      <c r="HCQ3" s="281"/>
      <c r="HCR3" s="281"/>
      <c r="HCS3" s="281"/>
      <c r="HCT3" s="281"/>
      <c r="HCU3" s="281"/>
      <c r="HCV3" s="281"/>
      <c r="HCW3" s="281"/>
      <c r="HCX3" s="281"/>
      <c r="HCY3" s="281"/>
      <c r="HCZ3" s="281"/>
      <c r="HDA3" s="281"/>
      <c r="HDB3" s="281"/>
      <c r="HDC3" s="281"/>
      <c r="HDD3" s="281"/>
      <c r="HDE3" s="281"/>
      <c r="HDF3" s="281"/>
      <c r="HDG3" s="281"/>
      <c r="HDH3" s="281"/>
      <c r="HDI3" s="281"/>
      <c r="HDJ3" s="281"/>
      <c r="HDK3" s="281"/>
      <c r="HDL3" s="281"/>
      <c r="HDM3" s="281"/>
      <c r="HDN3" s="281"/>
      <c r="HDO3" s="281"/>
      <c r="HDP3" s="281"/>
      <c r="HDQ3" s="281"/>
      <c r="HDR3" s="281"/>
      <c r="HDS3" s="281"/>
      <c r="HDT3" s="281"/>
      <c r="HDU3" s="281"/>
      <c r="HDV3" s="281"/>
      <c r="HDW3" s="281"/>
      <c r="HDX3" s="281"/>
      <c r="HDY3" s="281"/>
      <c r="HDZ3" s="281"/>
      <c r="HEA3" s="281"/>
      <c r="HEB3" s="281"/>
      <c r="HEC3" s="281"/>
      <c r="HED3" s="281"/>
      <c r="HEE3" s="281"/>
      <c r="HEF3" s="281"/>
      <c r="HEG3" s="281"/>
      <c r="HEH3" s="281"/>
      <c r="HEI3" s="281"/>
      <c r="HEJ3" s="281"/>
      <c r="HEK3" s="281"/>
      <c r="HEL3" s="281"/>
      <c r="HEM3" s="281"/>
      <c r="HEN3" s="281"/>
      <c r="HEO3" s="281"/>
      <c r="HEP3" s="281"/>
      <c r="HEQ3" s="281"/>
      <c r="HER3" s="281"/>
      <c r="HES3" s="281"/>
      <c r="HET3" s="281"/>
      <c r="HEU3" s="281"/>
      <c r="HEV3" s="281"/>
      <c r="HEW3" s="281"/>
      <c r="HEX3" s="281"/>
      <c r="HEY3" s="281"/>
      <c r="HEZ3" s="281"/>
      <c r="HFA3" s="281"/>
      <c r="HFB3" s="281"/>
      <c r="HFC3" s="281"/>
      <c r="HFD3" s="281"/>
      <c r="HFE3" s="281"/>
      <c r="HFF3" s="281"/>
      <c r="HFG3" s="281"/>
      <c r="HFH3" s="281"/>
      <c r="HFI3" s="281"/>
      <c r="HFJ3" s="281"/>
      <c r="HFK3" s="281"/>
      <c r="HFL3" s="281"/>
      <c r="HFM3" s="281"/>
      <c r="HFN3" s="281"/>
      <c r="HFO3" s="281"/>
      <c r="HFP3" s="281"/>
      <c r="HFQ3" s="281"/>
      <c r="HFR3" s="281"/>
      <c r="HFS3" s="281"/>
      <c r="HFT3" s="281"/>
      <c r="HFU3" s="281"/>
      <c r="HFV3" s="281"/>
      <c r="HFW3" s="281"/>
      <c r="HFX3" s="281"/>
      <c r="HFY3" s="281"/>
      <c r="HFZ3" s="281"/>
      <c r="HGA3" s="281"/>
      <c r="HGB3" s="281"/>
      <c r="HGC3" s="281"/>
      <c r="HGD3" s="281"/>
      <c r="HGE3" s="281"/>
      <c r="HGF3" s="281"/>
      <c r="HGG3" s="281"/>
      <c r="HGH3" s="281"/>
      <c r="HGI3" s="281"/>
      <c r="HGJ3" s="281"/>
      <c r="HGK3" s="281"/>
      <c r="HGL3" s="281"/>
      <c r="HGM3" s="281"/>
      <c r="HGN3" s="281"/>
      <c r="HGO3" s="281"/>
      <c r="HGP3" s="281"/>
      <c r="HGQ3" s="281"/>
      <c r="HGR3" s="281"/>
      <c r="HGS3" s="281"/>
      <c r="HGT3" s="281"/>
      <c r="HGU3" s="281"/>
      <c r="HGV3" s="281"/>
      <c r="HGW3" s="281"/>
      <c r="HGX3" s="281"/>
      <c r="HGY3" s="281"/>
      <c r="HGZ3" s="281"/>
      <c r="HHA3" s="281"/>
      <c r="HHB3" s="281"/>
      <c r="HHC3" s="281"/>
      <c r="HHD3" s="281"/>
      <c r="HHE3" s="281"/>
      <c r="HHF3" s="281"/>
      <c r="HHG3" s="281"/>
      <c r="HHH3" s="281"/>
      <c r="HHI3" s="281"/>
      <c r="HHJ3" s="281"/>
      <c r="HHK3" s="281"/>
      <c r="HHL3" s="281"/>
      <c r="HHM3" s="281"/>
      <c r="HHN3" s="281"/>
      <c r="HHO3" s="281"/>
      <c r="HHP3" s="281"/>
      <c r="HHQ3" s="281"/>
      <c r="HHR3" s="281"/>
      <c r="HHS3" s="281"/>
      <c r="HHT3" s="281"/>
      <c r="HHU3" s="281"/>
      <c r="HHV3" s="281"/>
      <c r="HHW3" s="281"/>
      <c r="HHX3" s="281"/>
      <c r="HHY3" s="281"/>
      <c r="HHZ3" s="281"/>
      <c r="HIA3" s="281"/>
      <c r="HIB3" s="281"/>
      <c r="HIC3" s="281"/>
      <c r="HID3" s="281"/>
      <c r="HIE3" s="281"/>
      <c r="HIF3" s="281"/>
      <c r="HIG3" s="281"/>
      <c r="HIH3" s="281"/>
      <c r="HII3" s="281"/>
      <c r="HIJ3" s="281"/>
      <c r="HIK3" s="281"/>
      <c r="HIL3" s="281"/>
      <c r="HIM3" s="281"/>
      <c r="HIN3" s="281"/>
      <c r="HIO3" s="281"/>
      <c r="HIP3" s="281"/>
      <c r="HIQ3" s="281"/>
      <c r="HIR3" s="281"/>
      <c r="HIS3" s="281"/>
      <c r="HIT3" s="281"/>
      <c r="HIU3" s="281"/>
      <c r="HIV3" s="281"/>
      <c r="HIW3" s="281"/>
      <c r="HIX3" s="281"/>
      <c r="HIY3" s="281"/>
      <c r="HIZ3" s="281"/>
      <c r="HJA3" s="281"/>
      <c r="HJB3" s="281"/>
      <c r="HJC3" s="281"/>
      <c r="HJD3" s="281"/>
      <c r="HJE3" s="281"/>
      <c r="HJF3" s="281"/>
      <c r="HJG3" s="281"/>
      <c r="HJH3" s="281"/>
      <c r="HJI3" s="281"/>
      <c r="HJJ3" s="281"/>
      <c r="HJK3" s="281"/>
      <c r="HJL3" s="281"/>
      <c r="HJM3" s="281"/>
      <c r="HJN3" s="281"/>
      <c r="HJO3" s="281"/>
      <c r="HJP3" s="281"/>
      <c r="HJQ3" s="281"/>
      <c r="HJR3" s="281"/>
      <c r="HJS3" s="281"/>
      <c r="HJT3" s="281"/>
      <c r="HJU3" s="281"/>
      <c r="HJV3" s="281"/>
      <c r="HJW3" s="281"/>
      <c r="HJX3" s="281"/>
      <c r="HJY3" s="281"/>
      <c r="HJZ3" s="281"/>
      <c r="HKA3" s="281"/>
      <c r="HKB3" s="281"/>
      <c r="HKC3" s="281"/>
      <c r="HKD3" s="281"/>
      <c r="HKE3" s="281"/>
      <c r="HKF3" s="281"/>
      <c r="HKG3" s="281"/>
      <c r="HKH3" s="281"/>
      <c r="HKI3" s="281"/>
      <c r="HKJ3" s="281"/>
      <c r="HKK3" s="281"/>
      <c r="HKL3" s="281"/>
      <c r="HKM3" s="281"/>
      <c r="HKN3" s="281"/>
      <c r="HKO3" s="281"/>
      <c r="HKP3" s="281"/>
      <c r="HKQ3" s="281"/>
      <c r="HKR3" s="281"/>
      <c r="HKS3" s="281"/>
      <c r="HKT3" s="281"/>
      <c r="HKU3" s="281"/>
      <c r="HKV3" s="281"/>
      <c r="HKW3" s="281"/>
      <c r="HKX3" s="281"/>
      <c r="HKY3" s="281"/>
      <c r="HKZ3" s="281"/>
      <c r="HLA3" s="281"/>
      <c r="HLB3" s="281"/>
      <c r="HLC3" s="281"/>
      <c r="HLD3" s="281"/>
      <c r="HLE3" s="281"/>
      <c r="HLF3" s="281"/>
      <c r="HLG3" s="281"/>
      <c r="HLH3" s="281"/>
      <c r="HLI3" s="281"/>
      <c r="HLJ3" s="281"/>
      <c r="HLK3" s="281"/>
      <c r="HLL3" s="281"/>
      <c r="HLM3" s="281"/>
      <c r="HLN3" s="281"/>
      <c r="HLO3" s="281"/>
      <c r="HLP3" s="281"/>
      <c r="HLQ3" s="281"/>
      <c r="HLR3" s="281"/>
      <c r="HLS3" s="281"/>
      <c r="HLT3" s="281"/>
      <c r="HLU3" s="281"/>
      <c r="HLV3" s="281"/>
      <c r="HLW3" s="281"/>
      <c r="HLX3" s="281"/>
      <c r="HLY3" s="281"/>
      <c r="HLZ3" s="281"/>
      <c r="HMA3" s="281"/>
      <c r="HMB3" s="281"/>
      <c r="HMC3" s="281"/>
      <c r="HMD3" s="281"/>
      <c r="HME3" s="281"/>
      <c r="HMF3" s="281"/>
      <c r="HMG3" s="281"/>
      <c r="HMH3" s="281"/>
      <c r="HMI3" s="281"/>
      <c r="HMJ3" s="281"/>
      <c r="HMK3" s="281"/>
      <c r="HML3" s="281"/>
      <c r="HMM3" s="281"/>
      <c r="HMN3" s="281"/>
      <c r="HMO3" s="281"/>
      <c r="HMP3" s="281"/>
      <c r="HMQ3" s="281"/>
      <c r="HMR3" s="281"/>
      <c r="HMS3" s="281"/>
      <c r="HMT3" s="281"/>
      <c r="HMU3" s="281"/>
      <c r="HMV3" s="281"/>
      <c r="HMW3" s="281"/>
      <c r="HMX3" s="281"/>
      <c r="HMY3" s="281"/>
      <c r="HMZ3" s="281"/>
      <c r="HNA3" s="281"/>
      <c r="HNB3" s="281"/>
      <c r="HNC3" s="281"/>
      <c r="HND3" s="281"/>
      <c r="HNE3" s="281"/>
      <c r="HNF3" s="281"/>
      <c r="HNG3" s="281"/>
      <c r="HNH3" s="281"/>
      <c r="HNI3" s="281"/>
      <c r="HNJ3" s="281"/>
      <c r="HNK3" s="281"/>
      <c r="HNL3" s="281"/>
      <c r="HNM3" s="281"/>
      <c r="HNN3" s="281"/>
      <c r="HNO3" s="281"/>
      <c r="HNP3" s="281"/>
      <c r="HNQ3" s="281"/>
      <c r="HNR3" s="281"/>
      <c r="HNS3" s="281"/>
      <c r="HNT3" s="281"/>
      <c r="HNU3" s="281"/>
      <c r="HNV3" s="281"/>
      <c r="HNW3" s="281"/>
      <c r="HNX3" s="281"/>
      <c r="HNY3" s="281"/>
      <c r="HNZ3" s="281"/>
      <c r="HOA3" s="281"/>
      <c r="HOB3" s="281"/>
      <c r="HOC3" s="281"/>
      <c r="HOD3" s="281"/>
      <c r="HOE3" s="281"/>
      <c r="HOF3" s="281"/>
      <c r="HOG3" s="281"/>
      <c r="HOH3" s="281"/>
      <c r="HOI3" s="281"/>
      <c r="HOJ3" s="281"/>
      <c r="HOK3" s="281"/>
      <c r="HOL3" s="281"/>
      <c r="HOM3" s="281"/>
      <c r="HON3" s="281"/>
      <c r="HOO3" s="281"/>
      <c r="HOP3" s="281"/>
      <c r="HOQ3" s="281"/>
      <c r="HOR3" s="281"/>
      <c r="HOS3" s="281"/>
      <c r="HOT3" s="281"/>
      <c r="HOU3" s="281"/>
      <c r="HOV3" s="281"/>
      <c r="HOW3" s="281"/>
      <c r="HOX3" s="281"/>
      <c r="HOY3" s="281"/>
      <c r="HOZ3" s="281"/>
      <c r="HPA3" s="281"/>
      <c r="HPB3" s="281"/>
      <c r="HPC3" s="281"/>
      <c r="HPD3" s="281"/>
      <c r="HPE3" s="281"/>
      <c r="HPF3" s="281"/>
      <c r="HPG3" s="281"/>
      <c r="HPH3" s="281"/>
      <c r="HPI3" s="281"/>
      <c r="HPJ3" s="281"/>
      <c r="HPK3" s="281"/>
      <c r="HPL3" s="281"/>
      <c r="HPM3" s="281"/>
      <c r="HPN3" s="281"/>
      <c r="HPO3" s="281"/>
      <c r="HPP3" s="281"/>
      <c r="HPQ3" s="281"/>
      <c r="HPR3" s="281"/>
      <c r="HPS3" s="281"/>
      <c r="HPT3" s="281"/>
      <c r="HPU3" s="281"/>
      <c r="HPV3" s="281"/>
      <c r="HPW3" s="281"/>
      <c r="HPX3" s="281"/>
      <c r="HPY3" s="281"/>
      <c r="HPZ3" s="281"/>
      <c r="HQA3" s="281"/>
      <c r="HQB3" s="281"/>
      <c r="HQC3" s="281"/>
      <c r="HQD3" s="281"/>
      <c r="HQE3" s="281"/>
      <c r="HQF3" s="281"/>
      <c r="HQG3" s="281"/>
      <c r="HQH3" s="281"/>
      <c r="HQI3" s="281"/>
      <c r="HQJ3" s="281"/>
      <c r="HQK3" s="281"/>
      <c r="HQL3" s="281"/>
      <c r="HQM3" s="281"/>
      <c r="HQN3" s="281"/>
      <c r="HQO3" s="281"/>
      <c r="HQP3" s="281"/>
      <c r="HQQ3" s="281"/>
      <c r="HQR3" s="281"/>
      <c r="HQS3" s="281"/>
      <c r="HQT3" s="281"/>
      <c r="HQU3" s="281"/>
      <c r="HQV3" s="281"/>
      <c r="HQW3" s="281"/>
      <c r="HQX3" s="281"/>
      <c r="HQY3" s="281"/>
      <c r="HQZ3" s="281"/>
      <c r="HRA3" s="281"/>
      <c r="HRB3" s="281"/>
      <c r="HRC3" s="281"/>
      <c r="HRD3" s="281"/>
      <c r="HRE3" s="281"/>
      <c r="HRF3" s="281"/>
      <c r="HRG3" s="281"/>
      <c r="HRH3" s="281"/>
      <c r="HRI3" s="281"/>
      <c r="HRJ3" s="281"/>
      <c r="HRK3" s="281"/>
      <c r="HRL3" s="281"/>
      <c r="HRM3" s="281"/>
      <c r="HRN3" s="281"/>
      <c r="HRO3" s="281"/>
      <c r="HRP3" s="281"/>
      <c r="HRQ3" s="281"/>
      <c r="HRR3" s="281"/>
      <c r="HRS3" s="281"/>
      <c r="HRT3" s="281"/>
      <c r="HRU3" s="281"/>
      <c r="HRV3" s="281"/>
      <c r="HRW3" s="281"/>
      <c r="HRX3" s="281"/>
      <c r="HRY3" s="281"/>
      <c r="HRZ3" s="281"/>
      <c r="HSA3" s="281"/>
      <c r="HSB3" s="281"/>
      <c r="HSC3" s="281"/>
      <c r="HSD3" s="281"/>
      <c r="HSE3" s="281"/>
      <c r="HSF3" s="281"/>
      <c r="HSG3" s="281"/>
      <c r="HSH3" s="281"/>
      <c r="HSI3" s="281"/>
      <c r="HSJ3" s="281"/>
      <c r="HSK3" s="281"/>
      <c r="HSL3" s="281"/>
      <c r="HSM3" s="281"/>
      <c r="HSN3" s="281"/>
      <c r="HSO3" s="281"/>
      <c r="HSP3" s="281"/>
      <c r="HSQ3" s="281"/>
      <c r="HSR3" s="281"/>
      <c r="HSS3" s="281"/>
      <c r="HST3" s="281"/>
      <c r="HSU3" s="281"/>
      <c r="HSV3" s="281"/>
      <c r="HSW3" s="281"/>
      <c r="HSX3" s="281"/>
      <c r="HSY3" s="281"/>
      <c r="HSZ3" s="281"/>
      <c r="HTA3" s="281"/>
      <c r="HTB3" s="281"/>
      <c r="HTC3" s="281"/>
      <c r="HTD3" s="281"/>
      <c r="HTE3" s="281"/>
      <c r="HTF3" s="281"/>
      <c r="HTG3" s="281"/>
      <c r="HTH3" s="281"/>
      <c r="HTI3" s="281"/>
      <c r="HTJ3" s="281"/>
      <c r="HTK3" s="281"/>
      <c r="HTL3" s="281"/>
      <c r="HTM3" s="281"/>
      <c r="HTN3" s="281"/>
      <c r="HTO3" s="281"/>
      <c r="HTP3" s="281"/>
      <c r="HTQ3" s="281"/>
      <c r="HTR3" s="281"/>
      <c r="HTS3" s="281"/>
      <c r="HTT3" s="281"/>
      <c r="HTU3" s="281"/>
      <c r="HTV3" s="281"/>
      <c r="HTW3" s="281"/>
      <c r="HTX3" s="281"/>
      <c r="HTY3" s="281"/>
      <c r="HTZ3" s="281"/>
      <c r="HUA3" s="281"/>
      <c r="HUB3" s="281"/>
      <c r="HUC3" s="281"/>
      <c r="HUD3" s="281"/>
      <c r="HUE3" s="281"/>
      <c r="HUF3" s="281"/>
      <c r="HUG3" s="281"/>
      <c r="HUH3" s="281"/>
      <c r="HUI3" s="281"/>
      <c r="HUJ3" s="281"/>
      <c r="HUK3" s="281"/>
      <c r="HUL3" s="281"/>
      <c r="HUM3" s="281"/>
      <c r="HUN3" s="281"/>
      <c r="HUO3" s="281"/>
      <c r="HUP3" s="281"/>
      <c r="HUQ3" s="281"/>
      <c r="HUR3" s="281"/>
      <c r="HUS3" s="281"/>
      <c r="HUT3" s="281"/>
      <c r="HUU3" s="281"/>
      <c r="HUV3" s="281"/>
      <c r="HUW3" s="281"/>
      <c r="HUX3" s="281"/>
      <c r="HUY3" s="281"/>
      <c r="HUZ3" s="281"/>
      <c r="HVA3" s="281"/>
      <c r="HVB3" s="281"/>
      <c r="HVC3" s="281"/>
      <c r="HVD3" s="281"/>
      <c r="HVE3" s="281"/>
      <c r="HVF3" s="281"/>
      <c r="HVG3" s="281"/>
      <c r="HVH3" s="281"/>
      <c r="HVI3" s="281"/>
      <c r="HVJ3" s="281"/>
      <c r="HVK3" s="281"/>
      <c r="HVL3" s="281"/>
      <c r="HVM3" s="281"/>
      <c r="HVN3" s="281"/>
      <c r="HVO3" s="281"/>
      <c r="HVP3" s="281"/>
      <c r="HVQ3" s="281"/>
      <c r="HVR3" s="281"/>
      <c r="HVS3" s="281"/>
      <c r="HVT3" s="281"/>
      <c r="HVU3" s="281"/>
      <c r="HVV3" s="281"/>
      <c r="HVW3" s="281"/>
      <c r="HVX3" s="281"/>
      <c r="HVY3" s="281"/>
      <c r="HVZ3" s="281"/>
      <c r="HWA3" s="281"/>
      <c r="HWB3" s="281"/>
      <c r="HWC3" s="281"/>
      <c r="HWD3" s="281"/>
      <c r="HWE3" s="281"/>
      <c r="HWF3" s="281"/>
      <c r="HWG3" s="281"/>
      <c r="HWH3" s="281"/>
      <c r="HWI3" s="281"/>
      <c r="HWJ3" s="281"/>
      <c r="HWK3" s="281"/>
      <c r="HWL3" s="281"/>
      <c r="HWM3" s="281"/>
      <c r="HWN3" s="281"/>
      <c r="HWO3" s="281"/>
      <c r="HWP3" s="281"/>
      <c r="HWQ3" s="281"/>
      <c r="HWR3" s="281"/>
      <c r="HWS3" s="281"/>
      <c r="HWT3" s="281"/>
      <c r="HWU3" s="281"/>
      <c r="HWV3" s="281"/>
      <c r="HWW3" s="281"/>
      <c r="HWX3" s="281"/>
      <c r="HWY3" s="281"/>
      <c r="HWZ3" s="281"/>
      <c r="HXA3" s="281"/>
      <c r="HXB3" s="281"/>
      <c r="HXC3" s="281"/>
      <c r="HXD3" s="281"/>
      <c r="HXE3" s="281"/>
      <c r="HXF3" s="281"/>
      <c r="HXG3" s="281"/>
      <c r="HXH3" s="281"/>
      <c r="HXI3" s="281"/>
      <c r="HXJ3" s="281"/>
      <c r="HXK3" s="281"/>
      <c r="HXL3" s="281"/>
      <c r="HXM3" s="281"/>
      <c r="HXN3" s="281"/>
      <c r="HXO3" s="281"/>
      <c r="HXP3" s="281"/>
      <c r="HXQ3" s="281"/>
      <c r="HXR3" s="281"/>
      <c r="HXS3" s="281"/>
      <c r="HXT3" s="281"/>
      <c r="HXU3" s="281"/>
      <c r="HXV3" s="281"/>
      <c r="HXW3" s="281"/>
      <c r="HXX3" s="281"/>
      <c r="HXY3" s="281"/>
      <c r="HXZ3" s="281"/>
      <c r="HYA3" s="281"/>
      <c r="HYB3" s="281"/>
      <c r="HYC3" s="281"/>
      <c r="HYD3" s="281"/>
      <c r="HYE3" s="281"/>
      <c r="HYF3" s="281"/>
      <c r="HYG3" s="281"/>
      <c r="HYH3" s="281"/>
      <c r="HYI3" s="281"/>
      <c r="HYJ3" s="281"/>
      <c r="HYK3" s="281"/>
      <c r="HYL3" s="281"/>
      <c r="HYM3" s="281"/>
      <c r="HYN3" s="281"/>
      <c r="HYO3" s="281"/>
      <c r="HYP3" s="281"/>
      <c r="HYQ3" s="281"/>
      <c r="HYR3" s="281"/>
      <c r="HYS3" s="281"/>
      <c r="HYT3" s="281"/>
      <c r="HYU3" s="281"/>
      <c r="HYV3" s="281"/>
      <c r="HYW3" s="281"/>
      <c r="HYX3" s="281"/>
      <c r="HYY3" s="281"/>
      <c r="HYZ3" s="281"/>
      <c r="HZA3" s="281"/>
      <c r="HZB3" s="281"/>
      <c r="HZC3" s="281"/>
      <c r="HZD3" s="281"/>
      <c r="HZE3" s="281"/>
      <c r="HZF3" s="281"/>
      <c r="HZG3" s="281"/>
      <c r="HZH3" s="281"/>
      <c r="HZI3" s="281"/>
      <c r="HZJ3" s="281"/>
      <c r="HZK3" s="281"/>
      <c r="HZL3" s="281"/>
      <c r="HZM3" s="281"/>
      <c r="HZN3" s="281"/>
      <c r="HZO3" s="281"/>
      <c r="HZP3" s="281"/>
      <c r="HZQ3" s="281"/>
      <c r="HZR3" s="281"/>
      <c r="HZS3" s="281"/>
      <c r="HZT3" s="281"/>
      <c r="HZU3" s="281"/>
      <c r="HZV3" s="281"/>
      <c r="HZW3" s="281"/>
      <c r="HZX3" s="281"/>
      <c r="HZY3" s="281"/>
      <c r="HZZ3" s="281"/>
      <c r="IAA3" s="281"/>
      <c r="IAB3" s="281"/>
      <c r="IAC3" s="281"/>
      <c r="IAD3" s="281"/>
      <c r="IAE3" s="281"/>
      <c r="IAF3" s="281"/>
      <c r="IAG3" s="281"/>
      <c r="IAH3" s="281"/>
      <c r="IAI3" s="281"/>
      <c r="IAJ3" s="281"/>
      <c r="IAK3" s="281"/>
      <c r="IAL3" s="281"/>
      <c r="IAM3" s="281"/>
      <c r="IAN3" s="281"/>
      <c r="IAO3" s="281"/>
      <c r="IAP3" s="281"/>
      <c r="IAQ3" s="281"/>
      <c r="IAR3" s="281"/>
      <c r="IAS3" s="281"/>
      <c r="IAT3" s="281"/>
      <c r="IAU3" s="281"/>
      <c r="IAV3" s="281"/>
      <c r="IAW3" s="281"/>
      <c r="IAX3" s="281"/>
      <c r="IAY3" s="281"/>
      <c r="IAZ3" s="281"/>
      <c r="IBA3" s="281"/>
      <c r="IBB3" s="281"/>
      <c r="IBC3" s="281"/>
      <c r="IBD3" s="281"/>
      <c r="IBE3" s="281"/>
      <c r="IBF3" s="281"/>
      <c r="IBG3" s="281"/>
      <c r="IBH3" s="281"/>
      <c r="IBI3" s="281"/>
      <c r="IBJ3" s="281"/>
      <c r="IBK3" s="281"/>
      <c r="IBL3" s="281"/>
      <c r="IBM3" s="281"/>
      <c r="IBN3" s="281"/>
      <c r="IBO3" s="281"/>
      <c r="IBP3" s="281"/>
      <c r="IBQ3" s="281"/>
      <c r="IBR3" s="281"/>
      <c r="IBS3" s="281"/>
      <c r="IBT3" s="281"/>
      <c r="IBU3" s="281"/>
      <c r="IBV3" s="281"/>
      <c r="IBW3" s="281"/>
      <c r="IBX3" s="281"/>
      <c r="IBY3" s="281"/>
      <c r="IBZ3" s="281"/>
      <c r="ICA3" s="281"/>
      <c r="ICB3" s="281"/>
      <c r="ICC3" s="281"/>
      <c r="ICD3" s="281"/>
      <c r="ICE3" s="281"/>
      <c r="ICF3" s="281"/>
      <c r="ICG3" s="281"/>
      <c r="ICH3" s="281"/>
      <c r="ICI3" s="281"/>
      <c r="ICJ3" s="281"/>
      <c r="ICK3" s="281"/>
      <c r="ICL3" s="281"/>
      <c r="ICM3" s="281"/>
      <c r="ICN3" s="281"/>
      <c r="ICO3" s="281"/>
      <c r="ICP3" s="281"/>
      <c r="ICQ3" s="281"/>
      <c r="ICR3" s="281"/>
      <c r="ICS3" s="281"/>
      <c r="ICT3" s="281"/>
      <c r="ICU3" s="281"/>
      <c r="ICV3" s="281"/>
      <c r="ICW3" s="281"/>
      <c r="ICX3" s="281"/>
      <c r="ICY3" s="281"/>
      <c r="ICZ3" s="281"/>
      <c r="IDA3" s="281"/>
      <c r="IDB3" s="281"/>
      <c r="IDC3" s="281"/>
      <c r="IDD3" s="281"/>
      <c r="IDE3" s="281"/>
      <c r="IDF3" s="281"/>
      <c r="IDG3" s="281"/>
      <c r="IDH3" s="281"/>
      <c r="IDI3" s="281"/>
      <c r="IDJ3" s="281"/>
      <c r="IDK3" s="281"/>
      <c r="IDL3" s="281"/>
      <c r="IDM3" s="281"/>
      <c r="IDN3" s="281"/>
      <c r="IDO3" s="281"/>
      <c r="IDP3" s="281"/>
      <c r="IDQ3" s="281"/>
      <c r="IDR3" s="281"/>
      <c r="IDS3" s="281"/>
      <c r="IDT3" s="281"/>
      <c r="IDU3" s="281"/>
      <c r="IDV3" s="281"/>
      <c r="IDW3" s="281"/>
      <c r="IDX3" s="281"/>
      <c r="IDY3" s="281"/>
      <c r="IDZ3" s="281"/>
      <c r="IEA3" s="281"/>
      <c r="IEB3" s="281"/>
      <c r="IEC3" s="281"/>
      <c r="IED3" s="281"/>
      <c r="IEE3" s="281"/>
      <c r="IEF3" s="281"/>
      <c r="IEG3" s="281"/>
      <c r="IEH3" s="281"/>
      <c r="IEI3" s="281"/>
      <c r="IEJ3" s="281"/>
      <c r="IEK3" s="281"/>
      <c r="IEL3" s="281"/>
      <c r="IEM3" s="281"/>
      <c r="IEN3" s="281"/>
      <c r="IEO3" s="281"/>
      <c r="IEP3" s="281"/>
      <c r="IEQ3" s="281"/>
      <c r="IER3" s="281"/>
      <c r="IES3" s="281"/>
      <c r="IET3" s="281"/>
      <c r="IEU3" s="281"/>
      <c r="IEV3" s="281"/>
      <c r="IEW3" s="281"/>
      <c r="IEX3" s="281"/>
      <c r="IEY3" s="281"/>
      <c r="IEZ3" s="281"/>
      <c r="IFA3" s="281"/>
      <c r="IFB3" s="281"/>
      <c r="IFC3" s="281"/>
      <c r="IFD3" s="281"/>
      <c r="IFE3" s="281"/>
      <c r="IFF3" s="281"/>
      <c r="IFG3" s="281"/>
      <c r="IFH3" s="281"/>
      <c r="IFI3" s="281"/>
      <c r="IFJ3" s="281"/>
      <c r="IFK3" s="281"/>
      <c r="IFL3" s="281"/>
      <c r="IFM3" s="281"/>
      <c r="IFN3" s="281"/>
      <c r="IFO3" s="281"/>
      <c r="IFP3" s="281"/>
      <c r="IFQ3" s="281"/>
      <c r="IFR3" s="281"/>
      <c r="IFS3" s="281"/>
      <c r="IFT3" s="281"/>
      <c r="IFU3" s="281"/>
      <c r="IFV3" s="281"/>
      <c r="IFW3" s="281"/>
      <c r="IFX3" s="281"/>
      <c r="IFY3" s="281"/>
      <c r="IFZ3" s="281"/>
      <c r="IGA3" s="281"/>
      <c r="IGB3" s="281"/>
      <c r="IGC3" s="281"/>
      <c r="IGD3" s="281"/>
      <c r="IGE3" s="281"/>
      <c r="IGF3" s="281"/>
      <c r="IGG3" s="281"/>
      <c r="IGH3" s="281"/>
      <c r="IGI3" s="281"/>
      <c r="IGJ3" s="281"/>
      <c r="IGK3" s="281"/>
      <c r="IGL3" s="281"/>
      <c r="IGM3" s="281"/>
      <c r="IGN3" s="281"/>
      <c r="IGO3" s="281"/>
      <c r="IGP3" s="281"/>
      <c r="IGQ3" s="281"/>
      <c r="IGR3" s="281"/>
      <c r="IGS3" s="281"/>
      <c r="IGT3" s="281"/>
      <c r="IGU3" s="281"/>
      <c r="IGV3" s="281"/>
      <c r="IGW3" s="281"/>
      <c r="IGX3" s="281"/>
      <c r="IGY3" s="281"/>
      <c r="IGZ3" s="281"/>
      <c r="IHA3" s="281"/>
      <c r="IHB3" s="281"/>
      <c r="IHC3" s="281"/>
      <c r="IHD3" s="281"/>
      <c r="IHE3" s="281"/>
      <c r="IHF3" s="281"/>
      <c r="IHG3" s="281"/>
      <c r="IHH3" s="281"/>
      <c r="IHI3" s="281"/>
      <c r="IHJ3" s="281"/>
      <c r="IHK3" s="281"/>
      <c r="IHL3" s="281"/>
      <c r="IHM3" s="281"/>
      <c r="IHN3" s="281"/>
      <c r="IHO3" s="281"/>
      <c r="IHP3" s="281"/>
      <c r="IHQ3" s="281"/>
      <c r="IHR3" s="281"/>
      <c r="IHS3" s="281"/>
      <c r="IHT3" s="281"/>
      <c r="IHU3" s="281"/>
      <c r="IHV3" s="281"/>
      <c r="IHW3" s="281"/>
      <c r="IHX3" s="281"/>
      <c r="IHY3" s="281"/>
      <c r="IHZ3" s="281"/>
      <c r="IIA3" s="281"/>
      <c r="IIB3" s="281"/>
      <c r="IIC3" s="281"/>
      <c r="IID3" s="281"/>
      <c r="IIE3" s="281"/>
      <c r="IIF3" s="281"/>
      <c r="IIG3" s="281"/>
      <c r="IIH3" s="281"/>
      <c r="III3" s="281"/>
      <c r="IIJ3" s="281"/>
      <c r="IIK3" s="281"/>
      <c r="IIL3" s="281"/>
      <c r="IIM3" s="281"/>
      <c r="IIN3" s="281"/>
      <c r="IIO3" s="281"/>
      <c r="IIP3" s="281"/>
      <c r="IIQ3" s="281"/>
      <c r="IIR3" s="281"/>
      <c r="IIS3" s="281"/>
      <c r="IIT3" s="281"/>
      <c r="IIU3" s="281"/>
      <c r="IIV3" s="281"/>
      <c r="IIW3" s="281"/>
      <c r="IIX3" s="281"/>
      <c r="IIY3" s="281"/>
      <c r="IIZ3" s="281"/>
      <c r="IJA3" s="281"/>
      <c r="IJB3" s="281"/>
      <c r="IJC3" s="281"/>
      <c r="IJD3" s="281"/>
      <c r="IJE3" s="281"/>
      <c r="IJF3" s="281"/>
      <c r="IJG3" s="281"/>
      <c r="IJH3" s="281"/>
      <c r="IJI3" s="281"/>
      <c r="IJJ3" s="281"/>
      <c r="IJK3" s="281"/>
      <c r="IJL3" s="281"/>
      <c r="IJM3" s="281"/>
      <c r="IJN3" s="281"/>
      <c r="IJO3" s="281"/>
      <c r="IJP3" s="281"/>
      <c r="IJQ3" s="281"/>
      <c r="IJR3" s="281"/>
      <c r="IJS3" s="281"/>
      <c r="IJT3" s="281"/>
      <c r="IJU3" s="281"/>
      <c r="IJV3" s="281"/>
      <c r="IJW3" s="281"/>
      <c r="IJX3" s="281"/>
      <c r="IJY3" s="281"/>
      <c r="IJZ3" s="281"/>
      <c r="IKA3" s="281"/>
      <c r="IKB3" s="281"/>
      <c r="IKC3" s="281"/>
      <c r="IKD3" s="281"/>
      <c r="IKE3" s="281"/>
      <c r="IKF3" s="281"/>
      <c r="IKG3" s="281"/>
      <c r="IKH3" s="281"/>
      <c r="IKI3" s="281"/>
      <c r="IKJ3" s="281"/>
      <c r="IKK3" s="281"/>
      <c r="IKL3" s="281"/>
      <c r="IKM3" s="281"/>
      <c r="IKN3" s="281"/>
      <c r="IKO3" s="281"/>
      <c r="IKP3" s="281"/>
      <c r="IKQ3" s="281"/>
      <c r="IKR3" s="281"/>
      <c r="IKS3" s="281"/>
      <c r="IKT3" s="281"/>
      <c r="IKU3" s="281"/>
      <c r="IKV3" s="281"/>
      <c r="IKW3" s="281"/>
      <c r="IKX3" s="281"/>
      <c r="IKY3" s="281"/>
      <c r="IKZ3" s="281"/>
      <c r="ILA3" s="281"/>
      <c r="ILB3" s="281"/>
      <c r="ILC3" s="281"/>
      <c r="ILD3" s="281"/>
      <c r="ILE3" s="281"/>
      <c r="ILF3" s="281"/>
      <c r="ILG3" s="281"/>
      <c r="ILH3" s="281"/>
      <c r="ILI3" s="281"/>
      <c r="ILJ3" s="281"/>
      <c r="ILK3" s="281"/>
      <c r="ILL3" s="281"/>
      <c r="ILM3" s="281"/>
      <c r="ILN3" s="281"/>
      <c r="ILO3" s="281"/>
      <c r="ILP3" s="281"/>
      <c r="ILQ3" s="281"/>
      <c r="ILR3" s="281"/>
      <c r="ILS3" s="281"/>
      <c r="ILT3" s="281"/>
      <c r="ILU3" s="281"/>
      <c r="ILV3" s="281"/>
      <c r="ILW3" s="281"/>
      <c r="ILX3" s="281"/>
      <c r="ILY3" s="281"/>
      <c r="ILZ3" s="281"/>
      <c r="IMA3" s="281"/>
      <c r="IMB3" s="281"/>
      <c r="IMC3" s="281"/>
      <c r="IMD3" s="281"/>
      <c r="IME3" s="281"/>
      <c r="IMF3" s="281"/>
      <c r="IMG3" s="281"/>
      <c r="IMH3" s="281"/>
      <c r="IMI3" s="281"/>
      <c r="IMJ3" s="281"/>
      <c r="IMK3" s="281"/>
      <c r="IML3" s="281"/>
      <c r="IMM3" s="281"/>
      <c r="IMN3" s="281"/>
      <c r="IMO3" s="281"/>
      <c r="IMP3" s="281"/>
      <c r="IMQ3" s="281"/>
      <c r="IMR3" s="281"/>
      <c r="IMS3" s="281"/>
      <c r="IMT3" s="281"/>
      <c r="IMU3" s="281"/>
      <c r="IMV3" s="281"/>
      <c r="IMW3" s="281"/>
      <c r="IMX3" s="281"/>
      <c r="IMY3" s="281"/>
      <c r="IMZ3" s="281"/>
      <c r="INA3" s="281"/>
      <c r="INB3" s="281"/>
      <c r="INC3" s="281"/>
      <c r="IND3" s="281"/>
      <c r="INE3" s="281"/>
      <c r="INF3" s="281"/>
      <c r="ING3" s="281"/>
      <c r="INH3" s="281"/>
      <c r="INI3" s="281"/>
      <c r="INJ3" s="281"/>
      <c r="INK3" s="281"/>
      <c r="INL3" s="281"/>
      <c r="INM3" s="281"/>
      <c r="INN3" s="281"/>
      <c r="INO3" s="281"/>
      <c r="INP3" s="281"/>
      <c r="INQ3" s="281"/>
      <c r="INR3" s="281"/>
      <c r="INS3" s="281"/>
      <c r="INT3" s="281"/>
      <c r="INU3" s="281"/>
      <c r="INV3" s="281"/>
      <c r="INW3" s="281"/>
      <c r="INX3" s="281"/>
      <c r="INY3" s="281"/>
      <c r="INZ3" s="281"/>
      <c r="IOA3" s="281"/>
      <c r="IOB3" s="281"/>
      <c r="IOC3" s="281"/>
      <c r="IOD3" s="281"/>
      <c r="IOE3" s="281"/>
      <c r="IOF3" s="281"/>
      <c r="IOG3" s="281"/>
      <c r="IOH3" s="281"/>
      <c r="IOI3" s="281"/>
      <c r="IOJ3" s="281"/>
      <c r="IOK3" s="281"/>
      <c r="IOL3" s="281"/>
      <c r="IOM3" s="281"/>
      <c r="ION3" s="281"/>
      <c r="IOO3" s="281"/>
      <c r="IOP3" s="281"/>
      <c r="IOQ3" s="281"/>
      <c r="IOR3" s="281"/>
      <c r="IOS3" s="281"/>
      <c r="IOT3" s="281"/>
      <c r="IOU3" s="281"/>
      <c r="IOV3" s="281"/>
      <c r="IOW3" s="281"/>
      <c r="IOX3" s="281"/>
      <c r="IOY3" s="281"/>
      <c r="IOZ3" s="281"/>
      <c r="IPA3" s="281"/>
      <c r="IPB3" s="281"/>
      <c r="IPC3" s="281"/>
      <c r="IPD3" s="281"/>
      <c r="IPE3" s="281"/>
      <c r="IPF3" s="281"/>
      <c r="IPG3" s="281"/>
      <c r="IPH3" s="281"/>
      <c r="IPI3" s="281"/>
      <c r="IPJ3" s="281"/>
      <c r="IPK3" s="281"/>
      <c r="IPL3" s="281"/>
      <c r="IPM3" s="281"/>
      <c r="IPN3" s="281"/>
      <c r="IPO3" s="281"/>
      <c r="IPP3" s="281"/>
      <c r="IPQ3" s="281"/>
      <c r="IPR3" s="281"/>
      <c r="IPS3" s="281"/>
      <c r="IPT3" s="281"/>
      <c r="IPU3" s="281"/>
      <c r="IPV3" s="281"/>
      <c r="IPW3" s="281"/>
      <c r="IPX3" s="281"/>
      <c r="IPY3" s="281"/>
      <c r="IPZ3" s="281"/>
      <c r="IQA3" s="281"/>
      <c r="IQB3" s="281"/>
      <c r="IQC3" s="281"/>
      <c r="IQD3" s="281"/>
      <c r="IQE3" s="281"/>
      <c r="IQF3" s="281"/>
      <c r="IQG3" s="281"/>
      <c r="IQH3" s="281"/>
      <c r="IQI3" s="281"/>
      <c r="IQJ3" s="281"/>
      <c r="IQK3" s="281"/>
      <c r="IQL3" s="281"/>
      <c r="IQM3" s="281"/>
      <c r="IQN3" s="281"/>
      <c r="IQO3" s="281"/>
      <c r="IQP3" s="281"/>
      <c r="IQQ3" s="281"/>
      <c r="IQR3" s="281"/>
      <c r="IQS3" s="281"/>
      <c r="IQT3" s="281"/>
      <c r="IQU3" s="281"/>
      <c r="IQV3" s="281"/>
      <c r="IQW3" s="281"/>
      <c r="IQX3" s="281"/>
      <c r="IQY3" s="281"/>
      <c r="IQZ3" s="281"/>
      <c r="IRA3" s="281"/>
      <c r="IRB3" s="281"/>
      <c r="IRC3" s="281"/>
      <c r="IRD3" s="281"/>
      <c r="IRE3" s="281"/>
      <c r="IRF3" s="281"/>
      <c r="IRG3" s="281"/>
      <c r="IRH3" s="281"/>
      <c r="IRI3" s="281"/>
      <c r="IRJ3" s="281"/>
      <c r="IRK3" s="281"/>
      <c r="IRL3" s="281"/>
      <c r="IRM3" s="281"/>
      <c r="IRN3" s="281"/>
      <c r="IRO3" s="281"/>
      <c r="IRP3" s="281"/>
      <c r="IRQ3" s="281"/>
      <c r="IRR3" s="281"/>
      <c r="IRS3" s="281"/>
      <c r="IRT3" s="281"/>
      <c r="IRU3" s="281"/>
      <c r="IRV3" s="281"/>
      <c r="IRW3" s="281"/>
      <c r="IRX3" s="281"/>
      <c r="IRY3" s="281"/>
      <c r="IRZ3" s="281"/>
      <c r="ISA3" s="281"/>
      <c r="ISB3" s="281"/>
      <c r="ISC3" s="281"/>
      <c r="ISD3" s="281"/>
      <c r="ISE3" s="281"/>
      <c r="ISF3" s="281"/>
      <c r="ISG3" s="281"/>
      <c r="ISH3" s="281"/>
      <c r="ISI3" s="281"/>
      <c r="ISJ3" s="281"/>
      <c r="ISK3" s="281"/>
      <c r="ISL3" s="281"/>
      <c r="ISM3" s="281"/>
      <c r="ISN3" s="281"/>
      <c r="ISO3" s="281"/>
      <c r="ISP3" s="281"/>
      <c r="ISQ3" s="281"/>
      <c r="ISR3" s="281"/>
      <c r="ISS3" s="281"/>
      <c r="IST3" s="281"/>
      <c r="ISU3" s="281"/>
      <c r="ISV3" s="281"/>
      <c r="ISW3" s="281"/>
      <c r="ISX3" s="281"/>
      <c r="ISY3" s="281"/>
      <c r="ISZ3" s="281"/>
      <c r="ITA3" s="281"/>
      <c r="ITB3" s="281"/>
      <c r="ITC3" s="281"/>
      <c r="ITD3" s="281"/>
      <c r="ITE3" s="281"/>
      <c r="ITF3" s="281"/>
      <c r="ITG3" s="281"/>
      <c r="ITH3" s="281"/>
      <c r="ITI3" s="281"/>
      <c r="ITJ3" s="281"/>
      <c r="ITK3" s="281"/>
      <c r="ITL3" s="281"/>
      <c r="ITM3" s="281"/>
      <c r="ITN3" s="281"/>
      <c r="ITO3" s="281"/>
      <c r="ITP3" s="281"/>
      <c r="ITQ3" s="281"/>
      <c r="ITR3" s="281"/>
      <c r="ITS3" s="281"/>
      <c r="ITT3" s="281"/>
      <c r="ITU3" s="281"/>
      <c r="ITV3" s="281"/>
      <c r="ITW3" s="281"/>
      <c r="ITX3" s="281"/>
      <c r="ITY3" s="281"/>
      <c r="ITZ3" s="281"/>
      <c r="IUA3" s="281"/>
      <c r="IUB3" s="281"/>
      <c r="IUC3" s="281"/>
      <c r="IUD3" s="281"/>
      <c r="IUE3" s="281"/>
      <c r="IUF3" s="281"/>
      <c r="IUG3" s="281"/>
      <c r="IUH3" s="281"/>
      <c r="IUI3" s="281"/>
      <c r="IUJ3" s="281"/>
      <c r="IUK3" s="281"/>
      <c r="IUL3" s="281"/>
      <c r="IUM3" s="281"/>
      <c r="IUN3" s="281"/>
      <c r="IUO3" s="281"/>
      <c r="IUP3" s="281"/>
      <c r="IUQ3" s="281"/>
      <c r="IUR3" s="281"/>
      <c r="IUS3" s="281"/>
      <c r="IUT3" s="281"/>
      <c r="IUU3" s="281"/>
      <c r="IUV3" s="281"/>
      <c r="IUW3" s="281"/>
      <c r="IUX3" s="281"/>
      <c r="IUY3" s="281"/>
      <c r="IUZ3" s="281"/>
      <c r="IVA3" s="281"/>
      <c r="IVB3" s="281"/>
      <c r="IVC3" s="281"/>
      <c r="IVD3" s="281"/>
      <c r="IVE3" s="281"/>
      <c r="IVF3" s="281"/>
      <c r="IVG3" s="281"/>
      <c r="IVH3" s="281"/>
      <c r="IVI3" s="281"/>
      <c r="IVJ3" s="281"/>
      <c r="IVK3" s="281"/>
      <c r="IVL3" s="281"/>
      <c r="IVM3" s="281"/>
      <c r="IVN3" s="281"/>
      <c r="IVO3" s="281"/>
      <c r="IVP3" s="281"/>
      <c r="IVQ3" s="281"/>
      <c r="IVR3" s="281"/>
      <c r="IVS3" s="281"/>
      <c r="IVT3" s="281"/>
      <c r="IVU3" s="281"/>
      <c r="IVV3" s="281"/>
      <c r="IVW3" s="281"/>
      <c r="IVX3" s="281"/>
      <c r="IVY3" s="281"/>
      <c r="IVZ3" s="281"/>
      <c r="IWA3" s="281"/>
      <c r="IWB3" s="281"/>
      <c r="IWC3" s="281"/>
      <c r="IWD3" s="281"/>
      <c r="IWE3" s="281"/>
      <c r="IWF3" s="281"/>
      <c r="IWG3" s="281"/>
      <c r="IWH3" s="281"/>
      <c r="IWI3" s="281"/>
      <c r="IWJ3" s="281"/>
      <c r="IWK3" s="281"/>
      <c r="IWL3" s="281"/>
      <c r="IWM3" s="281"/>
      <c r="IWN3" s="281"/>
      <c r="IWO3" s="281"/>
      <c r="IWP3" s="281"/>
      <c r="IWQ3" s="281"/>
      <c r="IWR3" s="281"/>
      <c r="IWS3" s="281"/>
      <c r="IWT3" s="281"/>
      <c r="IWU3" s="281"/>
      <c r="IWV3" s="281"/>
      <c r="IWW3" s="281"/>
      <c r="IWX3" s="281"/>
      <c r="IWY3" s="281"/>
      <c r="IWZ3" s="281"/>
      <c r="IXA3" s="281"/>
      <c r="IXB3" s="281"/>
      <c r="IXC3" s="281"/>
      <c r="IXD3" s="281"/>
      <c r="IXE3" s="281"/>
      <c r="IXF3" s="281"/>
      <c r="IXG3" s="281"/>
      <c r="IXH3" s="281"/>
      <c r="IXI3" s="281"/>
      <c r="IXJ3" s="281"/>
      <c r="IXK3" s="281"/>
      <c r="IXL3" s="281"/>
      <c r="IXM3" s="281"/>
      <c r="IXN3" s="281"/>
      <c r="IXO3" s="281"/>
      <c r="IXP3" s="281"/>
      <c r="IXQ3" s="281"/>
      <c r="IXR3" s="281"/>
      <c r="IXS3" s="281"/>
      <c r="IXT3" s="281"/>
      <c r="IXU3" s="281"/>
      <c r="IXV3" s="281"/>
      <c r="IXW3" s="281"/>
      <c r="IXX3" s="281"/>
      <c r="IXY3" s="281"/>
      <c r="IXZ3" s="281"/>
      <c r="IYA3" s="281"/>
      <c r="IYB3" s="281"/>
      <c r="IYC3" s="281"/>
      <c r="IYD3" s="281"/>
      <c r="IYE3" s="281"/>
      <c r="IYF3" s="281"/>
      <c r="IYG3" s="281"/>
      <c r="IYH3" s="281"/>
      <c r="IYI3" s="281"/>
      <c r="IYJ3" s="281"/>
      <c r="IYK3" s="281"/>
      <c r="IYL3" s="281"/>
      <c r="IYM3" s="281"/>
      <c r="IYN3" s="281"/>
      <c r="IYO3" s="281"/>
      <c r="IYP3" s="281"/>
      <c r="IYQ3" s="281"/>
      <c r="IYR3" s="281"/>
      <c r="IYS3" s="281"/>
      <c r="IYT3" s="281"/>
      <c r="IYU3" s="281"/>
      <c r="IYV3" s="281"/>
      <c r="IYW3" s="281"/>
      <c r="IYX3" s="281"/>
      <c r="IYY3" s="281"/>
      <c r="IYZ3" s="281"/>
      <c r="IZA3" s="281"/>
      <c r="IZB3" s="281"/>
      <c r="IZC3" s="281"/>
      <c r="IZD3" s="281"/>
      <c r="IZE3" s="281"/>
      <c r="IZF3" s="281"/>
      <c r="IZG3" s="281"/>
      <c r="IZH3" s="281"/>
      <c r="IZI3" s="281"/>
      <c r="IZJ3" s="281"/>
      <c r="IZK3" s="281"/>
      <c r="IZL3" s="281"/>
      <c r="IZM3" s="281"/>
      <c r="IZN3" s="281"/>
      <c r="IZO3" s="281"/>
      <c r="IZP3" s="281"/>
      <c r="IZQ3" s="281"/>
      <c r="IZR3" s="281"/>
      <c r="IZS3" s="281"/>
      <c r="IZT3" s="281"/>
      <c r="IZU3" s="281"/>
      <c r="IZV3" s="281"/>
      <c r="IZW3" s="281"/>
      <c r="IZX3" s="281"/>
      <c r="IZY3" s="281"/>
      <c r="IZZ3" s="281"/>
      <c r="JAA3" s="281"/>
      <c r="JAB3" s="281"/>
      <c r="JAC3" s="281"/>
      <c r="JAD3" s="281"/>
      <c r="JAE3" s="281"/>
      <c r="JAF3" s="281"/>
      <c r="JAG3" s="281"/>
      <c r="JAH3" s="281"/>
      <c r="JAI3" s="281"/>
      <c r="JAJ3" s="281"/>
      <c r="JAK3" s="281"/>
      <c r="JAL3" s="281"/>
      <c r="JAM3" s="281"/>
      <c r="JAN3" s="281"/>
      <c r="JAO3" s="281"/>
      <c r="JAP3" s="281"/>
      <c r="JAQ3" s="281"/>
      <c r="JAR3" s="281"/>
      <c r="JAS3" s="281"/>
      <c r="JAT3" s="281"/>
      <c r="JAU3" s="281"/>
      <c r="JAV3" s="281"/>
      <c r="JAW3" s="281"/>
      <c r="JAX3" s="281"/>
      <c r="JAY3" s="281"/>
      <c r="JAZ3" s="281"/>
      <c r="JBA3" s="281"/>
      <c r="JBB3" s="281"/>
      <c r="JBC3" s="281"/>
      <c r="JBD3" s="281"/>
      <c r="JBE3" s="281"/>
      <c r="JBF3" s="281"/>
      <c r="JBG3" s="281"/>
      <c r="JBH3" s="281"/>
      <c r="JBI3" s="281"/>
      <c r="JBJ3" s="281"/>
      <c r="JBK3" s="281"/>
      <c r="JBL3" s="281"/>
      <c r="JBM3" s="281"/>
      <c r="JBN3" s="281"/>
      <c r="JBO3" s="281"/>
      <c r="JBP3" s="281"/>
      <c r="JBQ3" s="281"/>
      <c r="JBR3" s="281"/>
      <c r="JBS3" s="281"/>
      <c r="JBT3" s="281"/>
      <c r="JBU3" s="281"/>
      <c r="JBV3" s="281"/>
      <c r="JBW3" s="281"/>
      <c r="JBX3" s="281"/>
      <c r="JBY3" s="281"/>
      <c r="JBZ3" s="281"/>
      <c r="JCA3" s="281"/>
      <c r="JCB3" s="281"/>
      <c r="JCC3" s="281"/>
      <c r="JCD3" s="281"/>
      <c r="JCE3" s="281"/>
      <c r="JCF3" s="281"/>
      <c r="JCG3" s="281"/>
      <c r="JCH3" s="281"/>
      <c r="JCI3" s="281"/>
      <c r="JCJ3" s="281"/>
      <c r="JCK3" s="281"/>
      <c r="JCL3" s="281"/>
      <c r="JCM3" s="281"/>
      <c r="JCN3" s="281"/>
      <c r="JCO3" s="281"/>
      <c r="JCP3" s="281"/>
      <c r="JCQ3" s="281"/>
      <c r="JCR3" s="281"/>
      <c r="JCS3" s="281"/>
      <c r="JCT3" s="281"/>
      <c r="JCU3" s="281"/>
      <c r="JCV3" s="281"/>
      <c r="JCW3" s="281"/>
      <c r="JCX3" s="281"/>
      <c r="JCY3" s="281"/>
      <c r="JCZ3" s="281"/>
      <c r="JDA3" s="281"/>
      <c r="JDB3" s="281"/>
      <c r="JDC3" s="281"/>
      <c r="JDD3" s="281"/>
      <c r="JDE3" s="281"/>
      <c r="JDF3" s="281"/>
      <c r="JDG3" s="281"/>
      <c r="JDH3" s="281"/>
      <c r="JDI3" s="281"/>
      <c r="JDJ3" s="281"/>
      <c r="JDK3" s="281"/>
      <c r="JDL3" s="281"/>
      <c r="JDM3" s="281"/>
      <c r="JDN3" s="281"/>
      <c r="JDO3" s="281"/>
      <c r="JDP3" s="281"/>
      <c r="JDQ3" s="281"/>
      <c r="JDR3" s="281"/>
      <c r="JDS3" s="281"/>
      <c r="JDT3" s="281"/>
      <c r="JDU3" s="281"/>
      <c r="JDV3" s="281"/>
      <c r="JDW3" s="281"/>
      <c r="JDX3" s="281"/>
      <c r="JDY3" s="281"/>
      <c r="JDZ3" s="281"/>
      <c r="JEA3" s="281"/>
      <c r="JEB3" s="281"/>
      <c r="JEC3" s="281"/>
      <c r="JED3" s="281"/>
      <c r="JEE3" s="281"/>
      <c r="JEF3" s="281"/>
      <c r="JEG3" s="281"/>
      <c r="JEH3" s="281"/>
      <c r="JEI3" s="281"/>
      <c r="JEJ3" s="281"/>
      <c r="JEK3" s="281"/>
      <c r="JEL3" s="281"/>
      <c r="JEM3" s="281"/>
      <c r="JEN3" s="281"/>
      <c r="JEO3" s="281"/>
      <c r="JEP3" s="281"/>
      <c r="JEQ3" s="281"/>
      <c r="JER3" s="281"/>
      <c r="JES3" s="281"/>
      <c r="JET3" s="281"/>
      <c r="JEU3" s="281"/>
      <c r="JEV3" s="281"/>
      <c r="JEW3" s="281"/>
      <c r="JEX3" s="281"/>
      <c r="JEY3" s="281"/>
      <c r="JEZ3" s="281"/>
      <c r="JFA3" s="281"/>
      <c r="JFB3" s="281"/>
      <c r="JFC3" s="281"/>
      <c r="JFD3" s="281"/>
      <c r="JFE3" s="281"/>
      <c r="JFF3" s="281"/>
      <c r="JFG3" s="281"/>
      <c r="JFH3" s="281"/>
      <c r="JFI3" s="281"/>
      <c r="JFJ3" s="281"/>
      <c r="JFK3" s="281"/>
      <c r="JFL3" s="281"/>
      <c r="JFM3" s="281"/>
      <c r="JFN3" s="281"/>
      <c r="JFO3" s="281"/>
      <c r="JFP3" s="281"/>
      <c r="JFQ3" s="281"/>
      <c r="JFR3" s="281"/>
      <c r="JFS3" s="281"/>
      <c r="JFT3" s="281"/>
      <c r="JFU3" s="281"/>
      <c r="JFV3" s="281"/>
      <c r="JFW3" s="281"/>
      <c r="JFX3" s="281"/>
      <c r="JFY3" s="281"/>
      <c r="JFZ3" s="281"/>
      <c r="JGA3" s="281"/>
      <c r="JGB3" s="281"/>
      <c r="JGC3" s="281"/>
      <c r="JGD3" s="281"/>
      <c r="JGE3" s="281"/>
      <c r="JGF3" s="281"/>
      <c r="JGG3" s="281"/>
      <c r="JGH3" s="281"/>
      <c r="JGI3" s="281"/>
      <c r="JGJ3" s="281"/>
      <c r="JGK3" s="281"/>
      <c r="JGL3" s="281"/>
      <c r="JGM3" s="281"/>
      <c r="JGN3" s="281"/>
      <c r="JGO3" s="281"/>
      <c r="JGP3" s="281"/>
      <c r="JGQ3" s="281"/>
      <c r="JGR3" s="281"/>
      <c r="JGS3" s="281"/>
      <c r="JGT3" s="281"/>
      <c r="JGU3" s="281"/>
      <c r="JGV3" s="281"/>
      <c r="JGW3" s="281"/>
      <c r="JGX3" s="281"/>
      <c r="JGY3" s="281"/>
      <c r="JGZ3" s="281"/>
      <c r="JHA3" s="281"/>
      <c r="JHB3" s="281"/>
      <c r="JHC3" s="281"/>
      <c r="JHD3" s="281"/>
      <c r="JHE3" s="281"/>
      <c r="JHF3" s="281"/>
      <c r="JHG3" s="281"/>
      <c r="JHH3" s="281"/>
      <c r="JHI3" s="281"/>
      <c r="JHJ3" s="281"/>
      <c r="JHK3" s="281"/>
      <c r="JHL3" s="281"/>
      <c r="JHM3" s="281"/>
      <c r="JHN3" s="281"/>
      <c r="JHO3" s="281"/>
      <c r="JHP3" s="281"/>
      <c r="JHQ3" s="281"/>
      <c r="JHR3" s="281"/>
      <c r="JHS3" s="281"/>
      <c r="JHT3" s="281"/>
      <c r="JHU3" s="281"/>
      <c r="JHV3" s="281"/>
      <c r="JHW3" s="281"/>
      <c r="JHX3" s="281"/>
      <c r="JHY3" s="281"/>
      <c r="JHZ3" s="281"/>
      <c r="JIA3" s="281"/>
      <c r="JIB3" s="281"/>
      <c r="JIC3" s="281"/>
      <c r="JID3" s="281"/>
      <c r="JIE3" s="281"/>
      <c r="JIF3" s="281"/>
      <c r="JIG3" s="281"/>
      <c r="JIH3" s="281"/>
      <c r="JII3" s="281"/>
      <c r="JIJ3" s="281"/>
      <c r="JIK3" s="281"/>
      <c r="JIL3" s="281"/>
      <c r="JIM3" s="281"/>
      <c r="JIN3" s="281"/>
      <c r="JIO3" s="281"/>
      <c r="JIP3" s="281"/>
      <c r="JIQ3" s="281"/>
      <c r="JIR3" s="281"/>
      <c r="JIS3" s="281"/>
      <c r="JIT3" s="281"/>
      <c r="JIU3" s="281"/>
      <c r="JIV3" s="281"/>
      <c r="JIW3" s="281"/>
      <c r="JIX3" s="281"/>
      <c r="JIY3" s="281"/>
      <c r="JIZ3" s="281"/>
      <c r="JJA3" s="281"/>
      <c r="JJB3" s="281"/>
      <c r="JJC3" s="281"/>
      <c r="JJD3" s="281"/>
      <c r="JJE3" s="281"/>
      <c r="JJF3" s="281"/>
      <c r="JJG3" s="281"/>
      <c r="JJH3" s="281"/>
      <c r="JJI3" s="281"/>
      <c r="JJJ3" s="281"/>
      <c r="JJK3" s="281"/>
      <c r="JJL3" s="281"/>
      <c r="JJM3" s="281"/>
      <c r="JJN3" s="281"/>
      <c r="JJO3" s="281"/>
      <c r="JJP3" s="281"/>
      <c r="JJQ3" s="281"/>
      <c r="JJR3" s="281"/>
      <c r="JJS3" s="281"/>
      <c r="JJT3" s="281"/>
      <c r="JJU3" s="281"/>
      <c r="JJV3" s="281"/>
      <c r="JJW3" s="281"/>
      <c r="JJX3" s="281"/>
      <c r="JJY3" s="281"/>
      <c r="JJZ3" s="281"/>
      <c r="JKA3" s="281"/>
      <c r="JKB3" s="281"/>
      <c r="JKC3" s="281"/>
      <c r="JKD3" s="281"/>
      <c r="JKE3" s="281"/>
      <c r="JKF3" s="281"/>
      <c r="JKG3" s="281"/>
      <c r="JKH3" s="281"/>
      <c r="JKI3" s="281"/>
      <c r="JKJ3" s="281"/>
      <c r="JKK3" s="281"/>
      <c r="JKL3" s="281"/>
      <c r="JKM3" s="281"/>
      <c r="JKN3" s="281"/>
      <c r="JKO3" s="281"/>
      <c r="JKP3" s="281"/>
      <c r="JKQ3" s="281"/>
      <c r="JKR3" s="281"/>
      <c r="JKS3" s="281"/>
      <c r="JKT3" s="281"/>
      <c r="JKU3" s="281"/>
      <c r="JKV3" s="281"/>
      <c r="JKW3" s="281"/>
      <c r="JKX3" s="281"/>
      <c r="JKY3" s="281"/>
      <c r="JKZ3" s="281"/>
      <c r="JLA3" s="281"/>
      <c r="JLB3" s="281"/>
      <c r="JLC3" s="281"/>
      <c r="JLD3" s="281"/>
      <c r="JLE3" s="281"/>
      <c r="JLF3" s="281"/>
      <c r="JLG3" s="281"/>
      <c r="JLH3" s="281"/>
      <c r="JLI3" s="281"/>
      <c r="JLJ3" s="281"/>
      <c r="JLK3" s="281"/>
      <c r="JLL3" s="281"/>
      <c r="JLM3" s="281"/>
      <c r="JLN3" s="281"/>
      <c r="JLO3" s="281"/>
      <c r="JLP3" s="281"/>
      <c r="JLQ3" s="281"/>
      <c r="JLR3" s="281"/>
      <c r="JLS3" s="281"/>
      <c r="JLT3" s="281"/>
      <c r="JLU3" s="281"/>
      <c r="JLV3" s="281"/>
      <c r="JLW3" s="281"/>
      <c r="JLX3" s="281"/>
      <c r="JLY3" s="281"/>
      <c r="JLZ3" s="281"/>
      <c r="JMA3" s="281"/>
      <c r="JMB3" s="281"/>
      <c r="JMC3" s="281"/>
      <c r="JMD3" s="281"/>
      <c r="JME3" s="281"/>
      <c r="JMF3" s="281"/>
      <c r="JMG3" s="281"/>
      <c r="JMH3" s="281"/>
      <c r="JMI3" s="281"/>
      <c r="JMJ3" s="281"/>
      <c r="JMK3" s="281"/>
      <c r="JML3" s="281"/>
      <c r="JMM3" s="281"/>
      <c r="JMN3" s="281"/>
      <c r="JMO3" s="281"/>
      <c r="JMP3" s="281"/>
      <c r="JMQ3" s="281"/>
      <c r="JMR3" s="281"/>
      <c r="JMS3" s="281"/>
      <c r="JMT3" s="281"/>
      <c r="JMU3" s="281"/>
      <c r="JMV3" s="281"/>
      <c r="JMW3" s="281"/>
      <c r="JMX3" s="281"/>
      <c r="JMY3" s="281"/>
      <c r="JMZ3" s="281"/>
      <c r="JNA3" s="281"/>
      <c r="JNB3" s="281"/>
      <c r="JNC3" s="281"/>
      <c r="JND3" s="281"/>
      <c r="JNE3" s="281"/>
      <c r="JNF3" s="281"/>
      <c r="JNG3" s="281"/>
      <c r="JNH3" s="281"/>
      <c r="JNI3" s="281"/>
      <c r="JNJ3" s="281"/>
      <c r="JNK3" s="281"/>
      <c r="JNL3" s="281"/>
      <c r="JNM3" s="281"/>
      <c r="JNN3" s="281"/>
      <c r="JNO3" s="281"/>
      <c r="JNP3" s="281"/>
      <c r="JNQ3" s="281"/>
      <c r="JNR3" s="281"/>
      <c r="JNS3" s="281"/>
      <c r="JNT3" s="281"/>
      <c r="JNU3" s="281"/>
      <c r="JNV3" s="281"/>
      <c r="JNW3" s="281"/>
      <c r="JNX3" s="281"/>
      <c r="JNY3" s="281"/>
      <c r="JNZ3" s="281"/>
      <c r="JOA3" s="281"/>
      <c r="JOB3" s="281"/>
      <c r="JOC3" s="281"/>
      <c r="JOD3" s="281"/>
      <c r="JOE3" s="281"/>
      <c r="JOF3" s="281"/>
      <c r="JOG3" s="281"/>
      <c r="JOH3" s="281"/>
      <c r="JOI3" s="281"/>
      <c r="JOJ3" s="281"/>
      <c r="JOK3" s="281"/>
      <c r="JOL3" s="281"/>
      <c r="JOM3" s="281"/>
      <c r="JON3" s="281"/>
      <c r="JOO3" s="281"/>
      <c r="JOP3" s="281"/>
      <c r="JOQ3" s="281"/>
      <c r="JOR3" s="281"/>
      <c r="JOS3" s="281"/>
      <c r="JOT3" s="281"/>
      <c r="JOU3" s="281"/>
      <c r="JOV3" s="281"/>
      <c r="JOW3" s="281"/>
      <c r="JOX3" s="281"/>
      <c r="JOY3" s="281"/>
      <c r="JOZ3" s="281"/>
      <c r="JPA3" s="281"/>
      <c r="JPB3" s="281"/>
      <c r="JPC3" s="281"/>
      <c r="JPD3" s="281"/>
      <c r="JPE3" s="281"/>
      <c r="JPF3" s="281"/>
      <c r="JPG3" s="281"/>
      <c r="JPH3" s="281"/>
      <c r="JPI3" s="281"/>
      <c r="JPJ3" s="281"/>
      <c r="JPK3" s="281"/>
      <c r="JPL3" s="281"/>
      <c r="JPM3" s="281"/>
      <c r="JPN3" s="281"/>
      <c r="JPO3" s="281"/>
      <c r="JPP3" s="281"/>
      <c r="JPQ3" s="281"/>
      <c r="JPR3" s="281"/>
      <c r="JPS3" s="281"/>
      <c r="JPT3" s="281"/>
      <c r="JPU3" s="281"/>
      <c r="JPV3" s="281"/>
      <c r="JPW3" s="281"/>
      <c r="JPX3" s="281"/>
      <c r="JPY3" s="281"/>
      <c r="JPZ3" s="281"/>
      <c r="JQA3" s="281"/>
      <c r="JQB3" s="281"/>
      <c r="JQC3" s="281"/>
      <c r="JQD3" s="281"/>
      <c r="JQE3" s="281"/>
      <c r="JQF3" s="281"/>
      <c r="JQG3" s="281"/>
      <c r="JQH3" s="281"/>
      <c r="JQI3" s="281"/>
      <c r="JQJ3" s="281"/>
      <c r="JQK3" s="281"/>
      <c r="JQL3" s="281"/>
      <c r="JQM3" s="281"/>
      <c r="JQN3" s="281"/>
      <c r="JQO3" s="281"/>
      <c r="JQP3" s="281"/>
      <c r="JQQ3" s="281"/>
      <c r="JQR3" s="281"/>
      <c r="JQS3" s="281"/>
      <c r="JQT3" s="281"/>
      <c r="JQU3" s="281"/>
      <c r="JQV3" s="281"/>
      <c r="JQW3" s="281"/>
      <c r="JQX3" s="281"/>
      <c r="JQY3" s="281"/>
      <c r="JQZ3" s="281"/>
      <c r="JRA3" s="281"/>
      <c r="JRB3" s="281"/>
      <c r="JRC3" s="281"/>
      <c r="JRD3" s="281"/>
      <c r="JRE3" s="281"/>
      <c r="JRF3" s="281"/>
      <c r="JRG3" s="281"/>
      <c r="JRH3" s="281"/>
      <c r="JRI3" s="281"/>
      <c r="JRJ3" s="281"/>
      <c r="JRK3" s="281"/>
      <c r="JRL3" s="281"/>
      <c r="JRM3" s="281"/>
      <c r="JRN3" s="281"/>
      <c r="JRO3" s="281"/>
      <c r="JRP3" s="281"/>
      <c r="JRQ3" s="281"/>
      <c r="JRR3" s="281"/>
      <c r="JRS3" s="281"/>
      <c r="JRT3" s="281"/>
      <c r="JRU3" s="281"/>
      <c r="JRV3" s="281"/>
      <c r="JRW3" s="281"/>
      <c r="JRX3" s="281"/>
      <c r="JRY3" s="281"/>
      <c r="JRZ3" s="281"/>
      <c r="JSA3" s="281"/>
      <c r="JSB3" s="281"/>
      <c r="JSC3" s="281"/>
      <c r="JSD3" s="281"/>
      <c r="JSE3" s="281"/>
      <c r="JSF3" s="281"/>
      <c r="JSG3" s="281"/>
      <c r="JSH3" s="281"/>
      <c r="JSI3" s="281"/>
      <c r="JSJ3" s="281"/>
      <c r="JSK3" s="281"/>
      <c r="JSL3" s="281"/>
      <c r="JSM3" s="281"/>
      <c r="JSN3" s="281"/>
      <c r="JSO3" s="281"/>
      <c r="JSP3" s="281"/>
      <c r="JSQ3" s="281"/>
      <c r="JSR3" s="281"/>
      <c r="JSS3" s="281"/>
      <c r="JST3" s="281"/>
      <c r="JSU3" s="281"/>
      <c r="JSV3" s="281"/>
      <c r="JSW3" s="281"/>
      <c r="JSX3" s="281"/>
      <c r="JSY3" s="281"/>
      <c r="JSZ3" s="281"/>
      <c r="JTA3" s="281"/>
      <c r="JTB3" s="281"/>
      <c r="JTC3" s="281"/>
      <c r="JTD3" s="281"/>
      <c r="JTE3" s="281"/>
      <c r="JTF3" s="281"/>
      <c r="JTG3" s="281"/>
      <c r="JTH3" s="281"/>
      <c r="JTI3" s="281"/>
      <c r="JTJ3" s="281"/>
      <c r="JTK3" s="281"/>
      <c r="JTL3" s="281"/>
      <c r="JTM3" s="281"/>
      <c r="JTN3" s="281"/>
      <c r="JTO3" s="281"/>
      <c r="JTP3" s="281"/>
      <c r="JTQ3" s="281"/>
      <c r="JTR3" s="281"/>
      <c r="JTS3" s="281"/>
      <c r="JTT3" s="281"/>
      <c r="JTU3" s="281"/>
      <c r="JTV3" s="281"/>
      <c r="JTW3" s="281"/>
      <c r="JTX3" s="281"/>
      <c r="JTY3" s="281"/>
      <c r="JTZ3" s="281"/>
      <c r="JUA3" s="281"/>
      <c r="JUB3" s="281"/>
      <c r="JUC3" s="281"/>
      <c r="JUD3" s="281"/>
      <c r="JUE3" s="281"/>
      <c r="JUF3" s="281"/>
      <c r="JUG3" s="281"/>
      <c r="JUH3" s="281"/>
      <c r="JUI3" s="281"/>
      <c r="JUJ3" s="281"/>
      <c r="JUK3" s="281"/>
      <c r="JUL3" s="281"/>
      <c r="JUM3" s="281"/>
      <c r="JUN3" s="281"/>
      <c r="JUO3" s="281"/>
      <c r="JUP3" s="281"/>
      <c r="JUQ3" s="281"/>
      <c r="JUR3" s="281"/>
      <c r="JUS3" s="281"/>
      <c r="JUT3" s="281"/>
      <c r="JUU3" s="281"/>
      <c r="JUV3" s="281"/>
      <c r="JUW3" s="281"/>
      <c r="JUX3" s="281"/>
      <c r="JUY3" s="281"/>
      <c r="JUZ3" s="281"/>
      <c r="JVA3" s="281"/>
      <c r="JVB3" s="281"/>
      <c r="JVC3" s="281"/>
      <c r="JVD3" s="281"/>
      <c r="JVE3" s="281"/>
      <c r="JVF3" s="281"/>
      <c r="JVG3" s="281"/>
      <c r="JVH3" s="281"/>
      <c r="JVI3" s="281"/>
      <c r="JVJ3" s="281"/>
      <c r="JVK3" s="281"/>
      <c r="JVL3" s="281"/>
      <c r="JVM3" s="281"/>
      <c r="JVN3" s="281"/>
      <c r="JVO3" s="281"/>
      <c r="JVP3" s="281"/>
      <c r="JVQ3" s="281"/>
      <c r="JVR3" s="281"/>
      <c r="JVS3" s="281"/>
      <c r="JVT3" s="281"/>
      <c r="JVU3" s="281"/>
      <c r="JVV3" s="281"/>
      <c r="JVW3" s="281"/>
      <c r="JVX3" s="281"/>
      <c r="JVY3" s="281"/>
      <c r="JVZ3" s="281"/>
      <c r="JWA3" s="281"/>
      <c r="JWB3" s="281"/>
      <c r="JWC3" s="281"/>
      <c r="JWD3" s="281"/>
      <c r="JWE3" s="281"/>
      <c r="JWF3" s="281"/>
      <c r="JWG3" s="281"/>
      <c r="JWH3" s="281"/>
      <c r="JWI3" s="281"/>
      <c r="JWJ3" s="281"/>
      <c r="JWK3" s="281"/>
      <c r="JWL3" s="281"/>
      <c r="JWM3" s="281"/>
      <c r="JWN3" s="281"/>
      <c r="JWO3" s="281"/>
      <c r="JWP3" s="281"/>
      <c r="JWQ3" s="281"/>
      <c r="JWR3" s="281"/>
      <c r="JWS3" s="281"/>
      <c r="JWT3" s="281"/>
      <c r="JWU3" s="281"/>
      <c r="JWV3" s="281"/>
      <c r="JWW3" s="281"/>
      <c r="JWX3" s="281"/>
      <c r="JWY3" s="281"/>
      <c r="JWZ3" s="281"/>
      <c r="JXA3" s="281"/>
      <c r="JXB3" s="281"/>
      <c r="JXC3" s="281"/>
      <c r="JXD3" s="281"/>
      <c r="JXE3" s="281"/>
      <c r="JXF3" s="281"/>
      <c r="JXG3" s="281"/>
      <c r="JXH3" s="281"/>
      <c r="JXI3" s="281"/>
      <c r="JXJ3" s="281"/>
      <c r="JXK3" s="281"/>
      <c r="JXL3" s="281"/>
      <c r="JXM3" s="281"/>
      <c r="JXN3" s="281"/>
      <c r="JXO3" s="281"/>
      <c r="JXP3" s="281"/>
      <c r="JXQ3" s="281"/>
      <c r="JXR3" s="281"/>
      <c r="JXS3" s="281"/>
      <c r="JXT3" s="281"/>
      <c r="JXU3" s="281"/>
      <c r="JXV3" s="281"/>
      <c r="JXW3" s="281"/>
      <c r="JXX3" s="281"/>
      <c r="JXY3" s="281"/>
      <c r="JXZ3" s="281"/>
      <c r="JYA3" s="281"/>
      <c r="JYB3" s="281"/>
      <c r="JYC3" s="281"/>
      <c r="JYD3" s="281"/>
      <c r="JYE3" s="281"/>
      <c r="JYF3" s="281"/>
      <c r="JYG3" s="281"/>
      <c r="JYH3" s="281"/>
      <c r="JYI3" s="281"/>
      <c r="JYJ3" s="281"/>
      <c r="JYK3" s="281"/>
      <c r="JYL3" s="281"/>
      <c r="JYM3" s="281"/>
      <c r="JYN3" s="281"/>
      <c r="JYO3" s="281"/>
      <c r="JYP3" s="281"/>
      <c r="JYQ3" s="281"/>
      <c r="JYR3" s="281"/>
      <c r="JYS3" s="281"/>
      <c r="JYT3" s="281"/>
      <c r="JYU3" s="281"/>
      <c r="JYV3" s="281"/>
      <c r="JYW3" s="281"/>
      <c r="JYX3" s="281"/>
      <c r="JYY3" s="281"/>
      <c r="JYZ3" s="281"/>
      <c r="JZA3" s="281"/>
      <c r="JZB3" s="281"/>
      <c r="JZC3" s="281"/>
      <c r="JZD3" s="281"/>
      <c r="JZE3" s="281"/>
      <c r="JZF3" s="281"/>
      <c r="JZG3" s="281"/>
      <c r="JZH3" s="281"/>
      <c r="JZI3" s="281"/>
      <c r="JZJ3" s="281"/>
      <c r="JZK3" s="281"/>
      <c r="JZL3" s="281"/>
      <c r="JZM3" s="281"/>
      <c r="JZN3" s="281"/>
      <c r="JZO3" s="281"/>
      <c r="JZP3" s="281"/>
      <c r="JZQ3" s="281"/>
      <c r="JZR3" s="281"/>
      <c r="JZS3" s="281"/>
      <c r="JZT3" s="281"/>
      <c r="JZU3" s="281"/>
      <c r="JZV3" s="281"/>
      <c r="JZW3" s="281"/>
      <c r="JZX3" s="281"/>
      <c r="JZY3" s="281"/>
      <c r="JZZ3" s="281"/>
      <c r="KAA3" s="281"/>
      <c r="KAB3" s="281"/>
      <c r="KAC3" s="281"/>
      <c r="KAD3" s="281"/>
      <c r="KAE3" s="281"/>
      <c r="KAF3" s="281"/>
      <c r="KAG3" s="281"/>
      <c r="KAH3" s="281"/>
      <c r="KAI3" s="281"/>
      <c r="KAJ3" s="281"/>
      <c r="KAK3" s="281"/>
      <c r="KAL3" s="281"/>
      <c r="KAM3" s="281"/>
      <c r="KAN3" s="281"/>
      <c r="KAO3" s="281"/>
      <c r="KAP3" s="281"/>
      <c r="KAQ3" s="281"/>
      <c r="KAR3" s="281"/>
      <c r="KAS3" s="281"/>
      <c r="KAT3" s="281"/>
      <c r="KAU3" s="281"/>
      <c r="KAV3" s="281"/>
      <c r="KAW3" s="281"/>
      <c r="KAX3" s="281"/>
      <c r="KAY3" s="281"/>
      <c r="KAZ3" s="281"/>
      <c r="KBA3" s="281"/>
      <c r="KBB3" s="281"/>
      <c r="KBC3" s="281"/>
      <c r="KBD3" s="281"/>
      <c r="KBE3" s="281"/>
      <c r="KBF3" s="281"/>
      <c r="KBG3" s="281"/>
      <c r="KBH3" s="281"/>
      <c r="KBI3" s="281"/>
      <c r="KBJ3" s="281"/>
      <c r="KBK3" s="281"/>
      <c r="KBL3" s="281"/>
      <c r="KBM3" s="281"/>
      <c r="KBN3" s="281"/>
      <c r="KBO3" s="281"/>
      <c r="KBP3" s="281"/>
      <c r="KBQ3" s="281"/>
      <c r="KBR3" s="281"/>
      <c r="KBS3" s="281"/>
      <c r="KBT3" s="281"/>
      <c r="KBU3" s="281"/>
      <c r="KBV3" s="281"/>
      <c r="KBW3" s="281"/>
      <c r="KBX3" s="281"/>
      <c r="KBY3" s="281"/>
      <c r="KBZ3" s="281"/>
      <c r="KCA3" s="281"/>
      <c r="KCB3" s="281"/>
      <c r="KCC3" s="281"/>
      <c r="KCD3" s="281"/>
      <c r="KCE3" s="281"/>
      <c r="KCF3" s="281"/>
      <c r="KCG3" s="281"/>
      <c r="KCH3" s="281"/>
      <c r="KCI3" s="281"/>
      <c r="KCJ3" s="281"/>
      <c r="KCK3" s="281"/>
      <c r="KCL3" s="281"/>
      <c r="KCM3" s="281"/>
      <c r="KCN3" s="281"/>
      <c r="KCO3" s="281"/>
      <c r="KCP3" s="281"/>
      <c r="KCQ3" s="281"/>
      <c r="KCR3" s="281"/>
      <c r="KCS3" s="281"/>
      <c r="KCT3" s="281"/>
      <c r="KCU3" s="281"/>
      <c r="KCV3" s="281"/>
      <c r="KCW3" s="281"/>
      <c r="KCX3" s="281"/>
      <c r="KCY3" s="281"/>
      <c r="KCZ3" s="281"/>
      <c r="KDA3" s="281"/>
      <c r="KDB3" s="281"/>
      <c r="KDC3" s="281"/>
      <c r="KDD3" s="281"/>
      <c r="KDE3" s="281"/>
      <c r="KDF3" s="281"/>
      <c r="KDG3" s="281"/>
      <c r="KDH3" s="281"/>
      <c r="KDI3" s="281"/>
      <c r="KDJ3" s="281"/>
      <c r="KDK3" s="281"/>
      <c r="KDL3" s="281"/>
      <c r="KDM3" s="281"/>
      <c r="KDN3" s="281"/>
      <c r="KDO3" s="281"/>
      <c r="KDP3" s="281"/>
      <c r="KDQ3" s="281"/>
      <c r="KDR3" s="281"/>
      <c r="KDS3" s="281"/>
      <c r="KDT3" s="281"/>
      <c r="KDU3" s="281"/>
      <c r="KDV3" s="281"/>
      <c r="KDW3" s="281"/>
      <c r="KDX3" s="281"/>
      <c r="KDY3" s="281"/>
      <c r="KDZ3" s="281"/>
      <c r="KEA3" s="281"/>
      <c r="KEB3" s="281"/>
      <c r="KEC3" s="281"/>
      <c r="KED3" s="281"/>
      <c r="KEE3" s="281"/>
      <c r="KEF3" s="281"/>
      <c r="KEG3" s="281"/>
      <c r="KEH3" s="281"/>
      <c r="KEI3" s="281"/>
      <c r="KEJ3" s="281"/>
      <c r="KEK3" s="281"/>
      <c r="KEL3" s="281"/>
      <c r="KEM3" s="281"/>
      <c r="KEN3" s="281"/>
      <c r="KEO3" s="281"/>
      <c r="KEP3" s="281"/>
      <c r="KEQ3" s="281"/>
      <c r="KER3" s="281"/>
      <c r="KES3" s="281"/>
      <c r="KET3" s="281"/>
      <c r="KEU3" s="281"/>
      <c r="KEV3" s="281"/>
      <c r="KEW3" s="281"/>
      <c r="KEX3" s="281"/>
      <c r="KEY3" s="281"/>
      <c r="KEZ3" s="281"/>
      <c r="KFA3" s="281"/>
      <c r="KFB3" s="281"/>
      <c r="KFC3" s="281"/>
      <c r="KFD3" s="281"/>
      <c r="KFE3" s="281"/>
      <c r="KFF3" s="281"/>
      <c r="KFG3" s="281"/>
      <c r="KFH3" s="281"/>
      <c r="KFI3" s="281"/>
      <c r="KFJ3" s="281"/>
      <c r="KFK3" s="281"/>
      <c r="KFL3" s="281"/>
      <c r="KFM3" s="281"/>
      <c r="KFN3" s="281"/>
      <c r="KFO3" s="281"/>
      <c r="KFP3" s="281"/>
      <c r="KFQ3" s="281"/>
      <c r="KFR3" s="281"/>
      <c r="KFS3" s="281"/>
      <c r="KFT3" s="281"/>
      <c r="KFU3" s="281"/>
      <c r="KFV3" s="281"/>
      <c r="KFW3" s="281"/>
      <c r="KFX3" s="281"/>
      <c r="KFY3" s="281"/>
      <c r="KFZ3" s="281"/>
      <c r="KGA3" s="281"/>
      <c r="KGB3" s="281"/>
      <c r="KGC3" s="281"/>
      <c r="KGD3" s="281"/>
      <c r="KGE3" s="281"/>
      <c r="KGF3" s="281"/>
      <c r="KGG3" s="281"/>
      <c r="KGH3" s="281"/>
      <c r="KGI3" s="281"/>
      <c r="KGJ3" s="281"/>
      <c r="KGK3" s="281"/>
      <c r="KGL3" s="281"/>
      <c r="KGM3" s="281"/>
      <c r="KGN3" s="281"/>
      <c r="KGO3" s="281"/>
      <c r="KGP3" s="281"/>
      <c r="KGQ3" s="281"/>
      <c r="KGR3" s="281"/>
      <c r="KGS3" s="281"/>
      <c r="KGT3" s="281"/>
      <c r="KGU3" s="281"/>
      <c r="KGV3" s="281"/>
      <c r="KGW3" s="281"/>
      <c r="KGX3" s="281"/>
      <c r="KGY3" s="281"/>
      <c r="KGZ3" s="281"/>
      <c r="KHA3" s="281"/>
      <c r="KHB3" s="281"/>
      <c r="KHC3" s="281"/>
      <c r="KHD3" s="281"/>
      <c r="KHE3" s="281"/>
      <c r="KHF3" s="281"/>
      <c r="KHG3" s="281"/>
      <c r="KHH3" s="281"/>
      <c r="KHI3" s="281"/>
      <c r="KHJ3" s="281"/>
      <c r="KHK3" s="281"/>
      <c r="KHL3" s="281"/>
      <c r="KHM3" s="281"/>
      <c r="KHN3" s="281"/>
      <c r="KHO3" s="281"/>
      <c r="KHP3" s="281"/>
      <c r="KHQ3" s="281"/>
      <c r="KHR3" s="281"/>
      <c r="KHS3" s="281"/>
      <c r="KHT3" s="281"/>
      <c r="KHU3" s="281"/>
      <c r="KHV3" s="281"/>
      <c r="KHW3" s="281"/>
      <c r="KHX3" s="281"/>
      <c r="KHY3" s="281"/>
      <c r="KHZ3" s="281"/>
      <c r="KIA3" s="281"/>
      <c r="KIB3" s="281"/>
      <c r="KIC3" s="281"/>
      <c r="KID3" s="281"/>
      <c r="KIE3" s="281"/>
      <c r="KIF3" s="281"/>
      <c r="KIG3" s="281"/>
      <c r="KIH3" s="281"/>
      <c r="KII3" s="281"/>
      <c r="KIJ3" s="281"/>
      <c r="KIK3" s="281"/>
      <c r="KIL3" s="281"/>
      <c r="KIM3" s="281"/>
      <c r="KIN3" s="281"/>
      <c r="KIO3" s="281"/>
      <c r="KIP3" s="281"/>
      <c r="KIQ3" s="281"/>
      <c r="KIR3" s="281"/>
      <c r="KIS3" s="281"/>
      <c r="KIT3" s="281"/>
      <c r="KIU3" s="281"/>
      <c r="KIV3" s="281"/>
      <c r="KIW3" s="281"/>
      <c r="KIX3" s="281"/>
      <c r="KIY3" s="281"/>
      <c r="KIZ3" s="281"/>
      <c r="KJA3" s="281"/>
      <c r="KJB3" s="281"/>
      <c r="KJC3" s="281"/>
      <c r="KJD3" s="281"/>
      <c r="KJE3" s="281"/>
      <c r="KJF3" s="281"/>
      <c r="KJG3" s="281"/>
      <c r="KJH3" s="281"/>
      <c r="KJI3" s="281"/>
      <c r="KJJ3" s="281"/>
      <c r="KJK3" s="281"/>
      <c r="KJL3" s="281"/>
      <c r="KJM3" s="281"/>
      <c r="KJN3" s="281"/>
      <c r="KJO3" s="281"/>
      <c r="KJP3" s="281"/>
      <c r="KJQ3" s="281"/>
      <c r="KJR3" s="281"/>
      <c r="KJS3" s="281"/>
      <c r="KJT3" s="281"/>
      <c r="KJU3" s="281"/>
      <c r="KJV3" s="281"/>
      <c r="KJW3" s="281"/>
      <c r="KJX3" s="281"/>
      <c r="KJY3" s="281"/>
      <c r="KJZ3" s="281"/>
      <c r="KKA3" s="281"/>
      <c r="KKB3" s="281"/>
      <c r="KKC3" s="281"/>
      <c r="KKD3" s="281"/>
      <c r="KKE3" s="281"/>
      <c r="KKF3" s="281"/>
      <c r="KKG3" s="281"/>
      <c r="KKH3" s="281"/>
      <c r="KKI3" s="281"/>
      <c r="KKJ3" s="281"/>
      <c r="KKK3" s="281"/>
      <c r="KKL3" s="281"/>
      <c r="KKM3" s="281"/>
      <c r="KKN3" s="281"/>
      <c r="KKO3" s="281"/>
      <c r="KKP3" s="281"/>
      <c r="KKQ3" s="281"/>
      <c r="KKR3" s="281"/>
      <c r="KKS3" s="281"/>
      <c r="KKT3" s="281"/>
      <c r="KKU3" s="281"/>
      <c r="KKV3" s="281"/>
      <c r="KKW3" s="281"/>
      <c r="KKX3" s="281"/>
      <c r="KKY3" s="281"/>
      <c r="KKZ3" s="281"/>
      <c r="KLA3" s="281"/>
      <c r="KLB3" s="281"/>
      <c r="KLC3" s="281"/>
      <c r="KLD3" s="281"/>
      <c r="KLE3" s="281"/>
      <c r="KLF3" s="281"/>
      <c r="KLG3" s="281"/>
      <c r="KLH3" s="281"/>
      <c r="KLI3" s="281"/>
      <c r="KLJ3" s="281"/>
      <c r="KLK3" s="281"/>
      <c r="KLL3" s="281"/>
      <c r="KLM3" s="281"/>
      <c r="KLN3" s="281"/>
      <c r="KLO3" s="281"/>
      <c r="KLP3" s="281"/>
      <c r="KLQ3" s="281"/>
      <c r="KLR3" s="281"/>
      <c r="KLS3" s="281"/>
      <c r="KLT3" s="281"/>
      <c r="KLU3" s="281"/>
      <c r="KLV3" s="281"/>
      <c r="KLW3" s="281"/>
      <c r="KLX3" s="281"/>
      <c r="KLY3" s="281"/>
      <c r="KLZ3" s="281"/>
      <c r="KMA3" s="281"/>
      <c r="KMB3" s="281"/>
      <c r="KMC3" s="281"/>
      <c r="KMD3" s="281"/>
      <c r="KME3" s="281"/>
      <c r="KMF3" s="281"/>
      <c r="KMG3" s="281"/>
      <c r="KMH3" s="281"/>
      <c r="KMI3" s="281"/>
      <c r="KMJ3" s="281"/>
      <c r="KMK3" s="281"/>
      <c r="KML3" s="281"/>
      <c r="KMM3" s="281"/>
      <c r="KMN3" s="281"/>
      <c r="KMO3" s="281"/>
      <c r="KMP3" s="281"/>
      <c r="KMQ3" s="281"/>
      <c r="KMR3" s="281"/>
      <c r="KMS3" s="281"/>
      <c r="KMT3" s="281"/>
      <c r="KMU3" s="281"/>
      <c r="KMV3" s="281"/>
      <c r="KMW3" s="281"/>
      <c r="KMX3" s="281"/>
      <c r="KMY3" s="281"/>
      <c r="KMZ3" s="281"/>
      <c r="KNA3" s="281"/>
      <c r="KNB3" s="281"/>
      <c r="KNC3" s="281"/>
      <c r="KND3" s="281"/>
      <c r="KNE3" s="281"/>
      <c r="KNF3" s="281"/>
      <c r="KNG3" s="281"/>
      <c r="KNH3" s="281"/>
      <c r="KNI3" s="281"/>
      <c r="KNJ3" s="281"/>
      <c r="KNK3" s="281"/>
      <c r="KNL3" s="281"/>
      <c r="KNM3" s="281"/>
      <c r="KNN3" s="281"/>
      <c r="KNO3" s="281"/>
      <c r="KNP3" s="281"/>
      <c r="KNQ3" s="281"/>
      <c r="KNR3" s="281"/>
      <c r="KNS3" s="281"/>
      <c r="KNT3" s="281"/>
      <c r="KNU3" s="281"/>
      <c r="KNV3" s="281"/>
      <c r="KNW3" s="281"/>
      <c r="KNX3" s="281"/>
      <c r="KNY3" s="281"/>
      <c r="KNZ3" s="281"/>
      <c r="KOA3" s="281"/>
      <c r="KOB3" s="281"/>
      <c r="KOC3" s="281"/>
      <c r="KOD3" s="281"/>
      <c r="KOE3" s="281"/>
      <c r="KOF3" s="281"/>
      <c r="KOG3" s="281"/>
      <c r="KOH3" s="281"/>
      <c r="KOI3" s="281"/>
      <c r="KOJ3" s="281"/>
      <c r="KOK3" s="281"/>
      <c r="KOL3" s="281"/>
      <c r="KOM3" s="281"/>
      <c r="KON3" s="281"/>
      <c r="KOO3" s="281"/>
      <c r="KOP3" s="281"/>
      <c r="KOQ3" s="281"/>
      <c r="KOR3" s="281"/>
      <c r="KOS3" s="281"/>
      <c r="KOT3" s="281"/>
      <c r="KOU3" s="281"/>
      <c r="KOV3" s="281"/>
      <c r="KOW3" s="281"/>
      <c r="KOX3" s="281"/>
      <c r="KOY3" s="281"/>
      <c r="KOZ3" s="281"/>
      <c r="KPA3" s="281"/>
      <c r="KPB3" s="281"/>
      <c r="KPC3" s="281"/>
      <c r="KPD3" s="281"/>
      <c r="KPE3" s="281"/>
      <c r="KPF3" s="281"/>
      <c r="KPG3" s="281"/>
      <c r="KPH3" s="281"/>
      <c r="KPI3" s="281"/>
      <c r="KPJ3" s="281"/>
      <c r="KPK3" s="281"/>
      <c r="KPL3" s="281"/>
      <c r="KPM3" s="281"/>
      <c r="KPN3" s="281"/>
      <c r="KPO3" s="281"/>
      <c r="KPP3" s="281"/>
      <c r="KPQ3" s="281"/>
      <c r="KPR3" s="281"/>
      <c r="KPS3" s="281"/>
      <c r="KPT3" s="281"/>
      <c r="KPU3" s="281"/>
      <c r="KPV3" s="281"/>
      <c r="KPW3" s="281"/>
      <c r="KPX3" s="281"/>
      <c r="KPY3" s="281"/>
      <c r="KPZ3" s="281"/>
      <c r="KQA3" s="281"/>
      <c r="KQB3" s="281"/>
      <c r="KQC3" s="281"/>
      <c r="KQD3" s="281"/>
      <c r="KQE3" s="281"/>
      <c r="KQF3" s="281"/>
      <c r="KQG3" s="281"/>
      <c r="KQH3" s="281"/>
      <c r="KQI3" s="281"/>
      <c r="KQJ3" s="281"/>
      <c r="KQK3" s="281"/>
      <c r="KQL3" s="281"/>
      <c r="KQM3" s="281"/>
      <c r="KQN3" s="281"/>
      <c r="KQO3" s="281"/>
      <c r="KQP3" s="281"/>
      <c r="KQQ3" s="281"/>
      <c r="KQR3" s="281"/>
      <c r="KQS3" s="281"/>
      <c r="KQT3" s="281"/>
      <c r="KQU3" s="281"/>
      <c r="KQV3" s="281"/>
      <c r="KQW3" s="281"/>
      <c r="KQX3" s="281"/>
      <c r="KQY3" s="281"/>
      <c r="KQZ3" s="281"/>
      <c r="KRA3" s="281"/>
      <c r="KRB3" s="281"/>
      <c r="KRC3" s="281"/>
      <c r="KRD3" s="281"/>
      <c r="KRE3" s="281"/>
      <c r="KRF3" s="281"/>
      <c r="KRG3" s="281"/>
      <c r="KRH3" s="281"/>
      <c r="KRI3" s="281"/>
      <c r="KRJ3" s="281"/>
      <c r="KRK3" s="281"/>
      <c r="KRL3" s="281"/>
      <c r="KRM3" s="281"/>
      <c r="KRN3" s="281"/>
      <c r="KRO3" s="281"/>
      <c r="KRP3" s="281"/>
      <c r="KRQ3" s="281"/>
      <c r="KRR3" s="281"/>
      <c r="KRS3" s="281"/>
      <c r="KRT3" s="281"/>
      <c r="KRU3" s="281"/>
      <c r="KRV3" s="281"/>
      <c r="KRW3" s="281"/>
      <c r="KRX3" s="281"/>
      <c r="KRY3" s="281"/>
      <c r="KRZ3" s="281"/>
      <c r="KSA3" s="281"/>
      <c r="KSB3" s="281"/>
      <c r="KSC3" s="281"/>
      <c r="KSD3" s="281"/>
      <c r="KSE3" s="281"/>
      <c r="KSF3" s="281"/>
      <c r="KSG3" s="281"/>
      <c r="KSH3" s="281"/>
      <c r="KSI3" s="281"/>
      <c r="KSJ3" s="281"/>
      <c r="KSK3" s="281"/>
      <c r="KSL3" s="281"/>
      <c r="KSM3" s="281"/>
      <c r="KSN3" s="281"/>
      <c r="KSO3" s="281"/>
      <c r="KSP3" s="281"/>
      <c r="KSQ3" s="281"/>
      <c r="KSR3" s="281"/>
      <c r="KSS3" s="281"/>
      <c r="KST3" s="281"/>
      <c r="KSU3" s="281"/>
      <c r="KSV3" s="281"/>
      <c r="KSW3" s="281"/>
      <c r="KSX3" s="281"/>
      <c r="KSY3" s="281"/>
      <c r="KSZ3" s="281"/>
      <c r="KTA3" s="281"/>
      <c r="KTB3" s="281"/>
      <c r="KTC3" s="281"/>
      <c r="KTD3" s="281"/>
      <c r="KTE3" s="281"/>
      <c r="KTF3" s="281"/>
      <c r="KTG3" s="281"/>
      <c r="KTH3" s="281"/>
      <c r="KTI3" s="281"/>
      <c r="KTJ3" s="281"/>
      <c r="KTK3" s="281"/>
      <c r="KTL3" s="281"/>
      <c r="KTM3" s="281"/>
      <c r="KTN3" s="281"/>
      <c r="KTO3" s="281"/>
      <c r="KTP3" s="281"/>
      <c r="KTQ3" s="281"/>
      <c r="KTR3" s="281"/>
      <c r="KTS3" s="281"/>
      <c r="KTT3" s="281"/>
      <c r="KTU3" s="281"/>
      <c r="KTV3" s="281"/>
      <c r="KTW3" s="281"/>
      <c r="KTX3" s="281"/>
      <c r="KTY3" s="281"/>
      <c r="KTZ3" s="281"/>
      <c r="KUA3" s="281"/>
      <c r="KUB3" s="281"/>
      <c r="KUC3" s="281"/>
      <c r="KUD3" s="281"/>
      <c r="KUE3" s="281"/>
      <c r="KUF3" s="281"/>
      <c r="KUG3" s="281"/>
      <c r="KUH3" s="281"/>
      <c r="KUI3" s="281"/>
      <c r="KUJ3" s="281"/>
      <c r="KUK3" s="281"/>
      <c r="KUL3" s="281"/>
      <c r="KUM3" s="281"/>
      <c r="KUN3" s="281"/>
      <c r="KUO3" s="281"/>
      <c r="KUP3" s="281"/>
      <c r="KUQ3" s="281"/>
      <c r="KUR3" s="281"/>
      <c r="KUS3" s="281"/>
      <c r="KUT3" s="281"/>
      <c r="KUU3" s="281"/>
      <c r="KUV3" s="281"/>
      <c r="KUW3" s="281"/>
      <c r="KUX3" s="281"/>
      <c r="KUY3" s="281"/>
      <c r="KUZ3" s="281"/>
      <c r="KVA3" s="281"/>
      <c r="KVB3" s="281"/>
      <c r="KVC3" s="281"/>
      <c r="KVD3" s="281"/>
      <c r="KVE3" s="281"/>
      <c r="KVF3" s="281"/>
      <c r="KVG3" s="281"/>
      <c r="KVH3" s="281"/>
      <c r="KVI3" s="281"/>
      <c r="KVJ3" s="281"/>
      <c r="KVK3" s="281"/>
      <c r="KVL3" s="281"/>
      <c r="KVM3" s="281"/>
      <c r="KVN3" s="281"/>
      <c r="KVO3" s="281"/>
      <c r="KVP3" s="281"/>
      <c r="KVQ3" s="281"/>
      <c r="KVR3" s="281"/>
      <c r="KVS3" s="281"/>
      <c r="KVT3" s="281"/>
      <c r="KVU3" s="281"/>
      <c r="KVV3" s="281"/>
      <c r="KVW3" s="281"/>
      <c r="KVX3" s="281"/>
      <c r="KVY3" s="281"/>
      <c r="KVZ3" s="281"/>
      <c r="KWA3" s="281"/>
      <c r="KWB3" s="281"/>
      <c r="KWC3" s="281"/>
      <c r="KWD3" s="281"/>
      <c r="KWE3" s="281"/>
      <c r="KWF3" s="281"/>
      <c r="KWG3" s="281"/>
      <c r="KWH3" s="281"/>
      <c r="KWI3" s="281"/>
      <c r="KWJ3" s="281"/>
      <c r="KWK3" s="281"/>
      <c r="KWL3" s="281"/>
      <c r="KWM3" s="281"/>
      <c r="KWN3" s="281"/>
      <c r="KWO3" s="281"/>
      <c r="KWP3" s="281"/>
      <c r="KWQ3" s="281"/>
      <c r="KWR3" s="281"/>
      <c r="KWS3" s="281"/>
      <c r="KWT3" s="281"/>
      <c r="KWU3" s="281"/>
      <c r="KWV3" s="281"/>
      <c r="KWW3" s="281"/>
      <c r="KWX3" s="281"/>
      <c r="KWY3" s="281"/>
      <c r="KWZ3" s="281"/>
      <c r="KXA3" s="281"/>
      <c r="KXB3" s="281"/>
      <c r="KXC3" s="281"/>
      <c r="KXD3" s="281"/>
      <c r="KXE3" s="281"/>
      <c r="KXF3" s="281"/>
      <c r="KXG3" s="281"/>
      <c r="KXH3" s="281"/>
      <c r="KXI3" s="281"/>
      <c r="KXJ3" s="281"/>
      <c r="KXK3" s="281"/>
      <c r="KXL3" s="281"/>
      <c r="KXM3" s="281"/>
      <c r="KXN3" s="281"/>
      <c r="KXO3" s="281"/>
      <c r="KXP3" s="281"/>
      <c r="KXQ3" s="281"/>
      <c r="KXR3" s="281"/>
      <c r="KXS3" s="281"/>
      <c r="KXT3" s="281"/>
      <c r="KXU3" s="281"/>
      <c r="KXV3" s="281"/>
      <c r="KXW3" s="281"/>
      <c r="KXX3" s="281"/>
      <c r="KXY3" s="281"/>
      <c r="KXZ3" s="281"/>
      <c r="KYA3" s="281"/>
      <c r="KYB3" s="281"/>
      <c r="KYC3" s="281"/>
      <c r="KYD3" s="281"/>
      <c r="KYE3" s="281"/>
      <c r="KYF3" s="281"/>
      <c r="KYG3" s="281"/>
      <c r="KYH3" s="281"/>
      <c r="KYI3" s="281"/>
      <c r="KYJ3" s="281"/>
      <c r="KYK3" s="281"/>
      <c r="KYL3" s="281"/>
      <c r="KYM3" s="281"/>
      <c r="KYN3" s="281"/>
      <c r="KYO3" s="281"/>
      <c r="KYP3" s="281"/>
      <c r="KYQ3" s="281"/>
      <c r="KYR3" s="281"/>
      <c r="KYS3" s="281"/>
      <c r="KYT3" s="281"/>
      <c r="KYU3" s="281"/>
      <c r="KYV3" s="281"/>
      <c r="KYW3" s="281"/>
      <c r="KYX3" s="281"/>
      <c r="KYY3" s="281"/>
      <c r="KYZ3" s="281"/>
      <c r="KZA3" s="281"/>
      <c r="KZB3" s="281"/>
      <c r="KZC3" s="281"/>
      <c r="KZD3" s="281"/>
      <c r="KZE3" s="281"/>
      <c r="KZF3" s="281"/>
      <c r="KZG3" s="281"/>
      <c r="KZH3" s="281"/>
      <c r="KZI3" s="281"/>
      <c r="KZJ3" s="281"/>
      <c r="KZK3" s="281"/>
      <c r="KZL3" s="281"/>
      <c r="KZM3" s="281"/>
      <c r="KZN3" s="281"/>
      <c r="KZO3" s="281"/>
      <c r="KZP3" s="281"/>
      <c r="KZQ3" s="281"/>
      <c r="KZR3" s="281"/>
      <c r="KZS3" s="281"/>
      <c r="KZT3" s="281"/>
      <c r="KZU3" s="281"/>
      <c r="KZV3" s="281"/>
      <c r="KZW3" s="281"/>
      <c r="KZX3" s="281"/>
      <c r="KZY3" s="281"/>
      <c r="KZZ3" s="281"/>
      <c r="LAA3" s="281"/>
      <c r="LAB3" s="281"/>
      <c r="LAC3" s="281"/>
      <c r="LAD3" s="281"/>
      <c r="LAE3" s="281"/>
      <c r="LAF3" s="281"/>
      <c r="LAG3" s="281"/>
      <c r="LAH3" s="281"/>
      <c r="LAI3" s="281"/>
      <c r="LAJ3" s="281"/>
      <c r="LAK3" s="281"/>
      <c r="LAL3" s="281"/>
      <c r="LAM3" s="281"/>
      <c r="LAN3" s="281"/>
      <c r="LAO3" s="281"/>
      <c r="LAP3" s="281"/>
      <c r="LAQ3" s="281"/>
      <c r="LAR3" s="281"/>
      <c r="LAS3" s="281"/>
      <c r="LAT3" s="281"/>
      <c r="LAU3" s="281"/>
      <c r="LAV3" s="281"/>
      <c r="LAW3" s="281"/>
      <c r="LAX3" s="281"/>
      <c r="LAY3" s="281"/>
      <c r="LAZ3" s="281"/>
      <c r="LBA3" s="281"/>
      <c r="LBB3" s="281"/>
      <c r="LBC3" s="281"/>
      <c r="LBD3" s="281"/>
      <c r="LBE3" s="281"/>
      <c r="LBF3" s="281"/>
      <c r="LBG3" s="281"/>
      <c r="LBH3" s="281"/>
      <c r="LBI3" s="281"/>
      <c r="LBJ3" s="281"/>
      <c r="LBK3" s="281"/>
      <c r="LBL3" s="281"/>
      <c r="LBM3" s="281"/>
      <c r="LBN3" s="281"/>
      <c r="LBO3" s="281"/>
      <c r="LBP3" s="281"/>
      <c r="LBQ3" s="281"/>
      <c r="LBR3" s="281"/>
      <c r="LBS3" s="281"/>
      <c r="LBT3" s="281"/>
      <c r="LBU3" s="281"/>
      <c r="LBV3" s="281"/>
      <c r="LBW3" s="281"/>
      <c r="LBX3" s="281"/>
      <c r="LBY3" s="281"/>
      <c r="LBZ3" s="281"/>
      <c r="LCA3" s="281"/>
      <c r="LCB3" s="281"/>
      <c r="LCC3" s="281"/>
      <c r="LCD3" s="281"/>
      <c r="LCE3" s="281"/>
      <c r="LCF3" s="281"/>
      <c r="LCG3" s="281"/>
      <c r="LCH3" s="281"/>
      <c r="LCI3" s="281"/>
      <c r="LCJ3" s="281"/>
      <c r="LCK3" s="281"/>
      <c r="LCL3" s="281"/>
      <c r="LCM3" s="281"/>
      <c r="LCN3" s="281"/>
      <c r="LCO3" s="281"/>
      <c r="LCP3" s="281"/>
      <c r="LCQ3" s="281"/>
      <c r="LCR3" s="281"/>
      <c r="LCS3" s="281"/>
      <c r="LCT3" s="281"/>
      <c r="LCU3" s="281"/>
      <c r="LCV3" s="281"/>
      <c r="LCW3" s="281"/>
      <c r="LCX3" s="281"/>
      <c r="LCY3" s="281"/>
      <c r="LCZ3" s="281"/>
      <c r="LDA3" s="281"/>
      <c r="LDB3" s="281"/>
      <c r="LDC3" s="281"/>
      <c r="LDD3" s="281"/>
      <c r="LDE3" s="281"/>
      <c r="LDF3" s="281"/>
      <c r="LDG3" s="281"/>
      <c r="LDH3" s="281"/>
      <c r="LDI3" s="281"/>
      <c r="LDJ3" s="281"/>
      <c r="LDK3" s="281"/>
      <c r="LDL3" s="281"/>
      <c r="LDM3" s="281"/>
      <c r="LDN3" s="281"/>
      <c r="LDO3" s="281"/>
      <c r="LDP3" s="281"/>
      <c r="LDQ3" s="281"/>
      <c r="LDR3" s="281"/>
      <c r="LDS3" s="281"/>
      <c r="LDT3" s="281"/>
      <c r="LDU3" s="281"/>
      <c r="LDV3" s="281"/>
      <c r="LDW3" s="281"/>
      <c r="LDX3" s="281"/>
      <c r="LDY3" s="281"/>
      <c r="LDZ3" s="281"/>
      <c r="LEA3" s="281"/>
      <c r="LEB3" s="281"/>
      <c r="LEC3" s="281"/>
      <c r="LED3" s="281"/>
      <c r="LEE3" s="281"/>
      <c r="LEF3" s="281"/>
      <c r="LEG3" s="281"/>
      <c r="LEH3" s="281"/>
      <c r="LEI3" s="281"/>
      <c r="LEJ3" s="281"/>
      <c r="LEK3" s="281"/>
      <c r="LEL3" s="281"/>
      <c r="LEM3" s="281"/>
      <c r="LEN3" s="281"/>
      <c r="LEO3" s="281"/>
      <c r="LEP3" s="281"/>
      <c r="LEQ3" s="281"/>
      <c r="LER3" s="281"/>
      <c r="LES3" s="281"/>
      <c r="LET3" s="281"/>
      <c r="LEU3" s="281"/>
      <c r="LEV3" s="281"/>
      <c r="LEW3" s="281"/>
      <c r="LEX3" s="281"/>
      <c r="LEY3" s="281"/>
      <c r="LEZ3" s="281"/>
      <c r="LFA3" s="281"/>
      <c r="LFB3" s="281"/>
      <c r="LFC3" s="281"/>
      <c r="LFD3" s="281"/>
      <c r="LFE3" s="281"/>
      <c r="LFF3" s="281"/>
      <c r="LFG3" s="281"/>
      <c r="LFH3" s="281"/>
      <c r="LFI3" s="281"/>
      <c r="LFJ3" s="281"/>
      <c r="LFK3" s="281"/>
      <c r="LFL3" s="281"/>
      <c r="LFM3" s="281"/>
      <c r="LFN3" s="281"/>
      <c r="LFO3" s="281"/>
      <c r="LFP3" s="281"/>
      <c r="LFQ3" s="281"/>
      <c r="LFR3" s="281"/>
      <c r="LFS3" s="281"/>
      <c r="LFT3" s="281"/>
      <c r="LFU3" s="281"/>
      <c r="LFV3" s="281"/>
      <c r="LFW3" s="281"/>
      <c r="LFX3" s="281"/>
      <c r="LFY3" s="281"/>
      <c r="LFZ3" s="281"/>
      <c r="LGA3" s="281"/>
      <c r="LGB3" s="281"/>
      <c r="LGC3" s="281"/>
      <c r="LGD3" s="281"/>
      <c r="LGE3" s="281"/>
      <c r="LGF3" s="281"/>
      <c r="LGG3" s="281"/>
      <c r="LGH3" s="281"/>
      <c r="LGI3" s="281"/>
      <c r="LGJ3" s="281"/>
      <c r="LGK3" s="281"/>
      <c r="LGL3" s="281"/>
      <c r="LGM3" s="281"/>
      <c r="LGN3" s="281"/>
      <c r="LGO3" s="281"/>
      <c r="LGP3" s="281"/>
      <c r="LGQ3" s="281"/>
      <c r="LGR3" s="281"/>
      <c r="LGS3" s="281"/>
      <c r="LGT3" s="281"/>
      <c r="LGU3" s="281"/>
      <c r="LGV3" s="281"/>
      <c r="LGW3" s="281"/>
      <c r="LGX3" s="281"/>
      <c r="LGY3" s="281"/>
      <c r="LGZ3" s="281"/>
      <c r="LHA3" s="281"/>
      <c r="LHB3" s="281"/>
      <c r="LHC3" s="281"/>
      <c r="LHD3" s="281"/>
      <c r="LHE3" s="281"/>
      <c r="LHF3" s="281"/>
      <c r="LHG3" s="281"/>
      <c r="LHH3" s="281"/>
      <c r="LHI3" s="281"/>
      <c r="LHJ3" s="281"/>
      <c r="LHK3" s="281"/>
      <c r="LHL3" s="281"/>
      <c r="LHM3" s="281"/>
      <c r="LHN3" s="281"/>
      <c r="LHO3" s="281"/>
      <c r="LHP3" s="281"/>
      <c r="LHQ3" s="281"/>
      <c r="LHR3" s="281"/>
      <c r="LHS3" s="281"/>
      <c r="LHT3" s="281"/>
      <c r="LHU3" s="281"/>
      <c r="LHV3" s="281"/>
      <c r="LHW3" s="281"/>
      <c r="LHX3" s="281"/>
      <c r="LHY3" s="281"/>
      <c r="LHZ3" s="281"/>
      <c r="LIA3" s="281"/>
      <c r="LIB3" s="281"/>
      <c r="LIC3" s="281"/>
      <c r="LID3" s="281"/>
      <c r="LIE3" s="281"/>
      <c r="LIF3" s="281"/>
      <c r="LIG3" s="281"/>
      <c r="LIH3" s="281"/>
      <c r="LII3" s="281"/>
      <c r="LIJ3" s="281"/>
      <c r="LIK3" s="281"/>
      <c r="LIL3" s="281"/>
      <c r="LIM3" s="281"/>
      <c r="LIN3" s="281"/>
      <c r="LIO3" s="281"/>
      <c r="LIP3" s="281"/>
      <c r="LIQ3" s="281"/>
      <c r="LIR3" s="281"/>
      <c r="LIS3" s="281"/>
      <c r="LIT3" s="281"/>
      <c r="LIU3" s="281"/>
      <c r="LIV3" s="281"/>
      <c r="LIW3" s="281"/>
      <c r="LIX3" s="281"/>
      <c r="LIY3" s="281"/>
      <c r="LIZ3" s="281"/>
      <c r="LJA3" s="281"/>
      <c r="LJB3" s="281"/>
      <c r="LJC3" s="281"/>
      <c r="LJD3" s="281"/>
      <c r="LJE3" s="281"/>
      <c r="LJF3" s="281"/>
      <c r="LJG3" s="281"/>
      <c r="LJH3" s="281"/>
      <c r="LJI3" s="281"/>
      <c r="LJJ3" s="281"/>
      <c r="LJK3" s="281"/>
      <c r="LJL3" s="281"/>
      <c r="LJM3" s="281"/>
      <c r="LJN3" s="281"/>
      <c r="LJO3" s="281"/>
      <c r="LJP3" s="281"/>
      <c r="LJQ3" s="281"/>
      <c r="LJR3" s="281"/>
      <c r="LJS3" s="281"/>
      <c r="LJT3" s="281"/>
      <c r="LJU3" s="281"/>
      <c r="LJV3" s="281"/>
      <c r="LJW3" s="281"/>
      <c r="LJX3" s="281"/>
      <c r="LJY3" s="281"/>
      <c r="LJZ3" s="281"/>
      <c r="LKA3" s="281"/>
      <c r="LKB3" s="281"/>
      <c r="LKC3" s="281"/>
      <c r="LKD3" s="281"/>
      <c r="LKE3" s="281"/>
      <c r="LKF3" s="281"/>
      <c r="LKG3" s="281"/>
      <c r="LKH3" s="281"/>
      <c r="LKI3" s="281"/>
      <c r="LKJ3" s="281"/>
      <c r="LKK3" s="281"/>
      <c r="LKL3" s="281"/>
      <c r="LKM3" s="281"/>
      <c r="LKN3" s="281"/>
      <c r="LKO3" s="281"/>
      <c r="LKP3" s="281"/>
      <c r="LKQ3" s="281"/>
      <c r="LKR3" s="281"/>
      <c r="LKS3" s="281"/>
      <c r="LKT3" s="281"/>
      <c r="LKU3" s="281"/>
      <c r="LKV3" s="281"/>
      <c r="LKW3" s="281"/>
      <c r="LKX3" s="281"/>
      <c r="LKY3" s="281"/>
      <c r="LKZ3" s="281"/>
      <c r="LLA3" s="281"/>
      <c r="LLB3" s="281"/>
      <c r="LLC3" s="281"/>
      <c r="LLD3" s="281"/>
      <c r="LLE3" s="281"/>
      <c r="LLF3" s="281"/>
      <c r="LLG3" s="281"/>
      <c r="LLH3" s="281"/>
      <c r="LLI3" s="281"/>
      <c r="LLJ3" s="281"/>
      <c r="LLK3" s="281"/>
      <c r="LLL3" s="281"/>
      <c r="LLM3" s="281"/>
      <c r="LLN3" s="281"/>
      <c r="LLO3" s="281"/>
      <c r="LLP3" s="281"/>
      <c r="LLQ3" s="281"/>
      <c r="LLR3" s="281"/>
      <c r="LLS3" s="281"/>
      <c r="LLT3" s="281"/>
      <c r="LLU3" s="281"/>
      <c r="LLV3" s="281"/>
      <c r="LLW3" s="281"/>
      <c r="LLX3" s="281"/>
      <c r="LLY3" s="281"/>
      <c r="LLZ3" s="281"/>
      <c r="LMA3" s="281"/>
      <c r="LMB3" s="281"/>
      <c r="LMC3" s="281"/>
      <c r="LMD3" s="281"/>
      <c r="LME3" s="281"/>
      <c r="LMF3" s="281"/>
      <c r="LMG3" s="281"/>
      <c r="LMH3" s="281"/>
      <c r="LMI3" s="281"/>
      <c r="LMJ3" s="281"/>
      <c r="LMK3" s="281"/>
      <c r="LML3" s="281"/>
      <c r="LMM3" s="281"/>
      <c r="LMN3" s="281"/>
      <c r="LMO3" s="281"/>
      <c r="LMP3" s="281"/>
      <c r="LMQ3" s="281"/>
      <c r="LMR3" s="281"/>
      <c r="LMS3" s="281"/>
      <c r="LMT3" s="281"/>
      <c r="LMU3" s="281"/>
      <c r="LMV3" s="281"/>
      <c r="LMW3" s="281"/>
      <c r="LMX3" s="281"/>
      <c r="LMY3" s="281"/>
      <c r="LMZ3" s="281"/>
      <c r="LNA3" s="281"/>
      <c r="LNB3" s="281"/>
      <c r="LNC3" s="281"/>
      <c r="LND3" s="281"/>
      <c r="LNE3" s="281"/>
      <c r="LNF3" s="281"/>
      <c r="LNG3" s="281"/>
      <c r="LNH3" s="281"/>
      <c r="LNI3" s="281"/>
      <c r="LNJ3" s="281"/>
      <c r="LNK3" s="281"/>
      <c r="LNL3" s="281"/>
      <c r="LNM3" s="281"/>
      <c r="LNN3" s="281"/>
      <c r="LNO3" s="281"/>
      <c r="LNP3" s="281"/>
      <c r="LNQ3" s="281"/>
      <c r="LNR3" s="281"/>
      <c r="LNS3" s="281"/>
      <c r="LNT3" s="281"/>
      <c r="LNU3" s="281"/>
      <c r="LNV3" s="281"/>
      <c r="LNW3" s="281"/>
      <c r="LNX3" s="281"/>
      <c r="LNY3" s="281"/>
      <c r="LNZ3" s="281"/>
      <c r="LOA3" s="281"/>
      <c r="LOB3" s="281"/>
      <c r="LOC3" s="281"/>
      <c r="LOD3" s="281"/>
      <c r="LOE3" s="281"/>
      <c r="LOF3" s="281"/>
      <c r="LOG3" s="281"/>
      <c r="LOH3" s="281"/>
      <c r="LOI3" s="281"/>
      <c r="LOJ3" s="281"/>
      <c r="LOK3" s="281"/>
      <c r="LOL3" s="281"/>
      <c r="LOM3" s="281"/>
      <c r="LON3" s="281"/>
      <c r="LOO3" s="281"/>
      <c r="LOP3" s="281"/>
      <c r="LOQ3" s="281"/>
      <c r="LOR3" s="281"/>
      <c r="LOS3" s="281"/>
      <c r="LOT3" s="281"/>
      <c r="LOU3" s="281"/>
      <c r="LOV3" s="281"/>
      <c r="LOW3" s="281"/>
      <c r="LOX3" s="281"/>
      <c r="LOY3" s="281"/>
      <c r="LOZ3" s="281"/>
      <c r="LPA3" s="281"/>
      <c r="LPB3" s="281"/>
      <c r="LPC3" s="281"/>
      <c r="LPD3" s="281"/>
      <c r="LPE3" s="281"/>
      <c r="LPF3" s="281"/>
      <c r="LPG3" s="281"/>
      <c r="LPH3" s="281"/>
      <c r="LPI3" s="281"/>
      <c r="LPJ3" s="281"/>
      <c r="LPK3" s="281"/>
      <c r="LPL3" s="281"/>
      <c r="LPM3" s="281"/>
      <c r="LPN3" s="281"/>
      <c r="LPO3" s="281"/>
      <c r="LPP3" s="281"/>
      <c r="LPQ3" s="281"/>
      <c r="LPR3" s="281"/>
      <c r="LPS3" s="281"/>
      <c r="LPT3" s="281"/>
      <c r="LPU3" s="281"/>
      <c r="LPV3" s="281"/>
      <c r="LPW3" s="281"/>
      <c r="LPX3" s="281"/>
      <c r="LPY3" s="281"/>
      <c r="LPZ3" s="281"/>
      <c r="LQA3" s="281"/>
      <c r="LQB3" s="281"/>
      <c r="LQC3" s="281"/>
      <c r="LQD3" s="281"/>
      <c r="LQE3" s="281"/>
      <c r="LQF3" s="281"/>
      <c r="LQG3" s="281"/>
      <c r="LQH3" s="281"/>
      <c r="LQI3" s="281"/>
      <c r="LQJ3" s="281"/>
      <c r="LQK3" s="281"/>
      <c r="LQL3" s="281"/>
      <c r="LQM3" s="281"/>
      <c r="LQN3" s="281"/>
      <c r="LQO3" s="281"/>
      <c r="LQP3" s="281"/>
      <c r="LQQ3" s="281"/>
      <c r="LQR3" s="281"/>
      <c r="LQS3" s="281"/>
      <c r="LQT3" s="281"/>
      <c r="LQU3" s="281"/>
      <c r="LQV3" s="281"/>
      <c r="LQW3" s="281"/>
      <c r="LQX3" s="281"/>
      <c r="LQY3" s="281"/>
      <c r="LQZ3" s="281"/>
      <c r="LRA3" s="281"/>
      <c r="LRB3" s="281"/>
      <c r="LRC3" s="281"/>
      <c r="LRD3" s="281"/>
      <c r="LRE3" s="281"/>
      <c r="LRF3" s="281"/>
      <c r="LRG3" s="281"/>
      <c r="LRH3" s="281"/>
      <c r="LRI3" s="281"/>
      <c r="LRJ3" s="281"/>
      <c r="LRK3" s="281"/>
      <c r="LRL3" s="281"/>
      <c r="LRM3" s="281"/>
      <c r="LRN3" s="281"/>
      <c r="LRO3" s="281"/>
      <c r="LRP3" s="281"/>
      <c r="LRQ3" s="281"/>
      <c r="LRR3" s="281"/>
      <c r="LRS3" s="281"/>
      <c r="LRT3" s="281"/>
      <c r="LRU3" s="281"/>
      <c r="LRV3" s="281"/>
      <c r="LRW3" s="281"/>
      <c r="LRX3" s="281"/>
      <c r="LRY3" s="281"/>
      <c r="LRZ3" s="281"/>
      <c r="LSA3" s="281"/>
      <c r="LSB3" s="281"/>
      <c r="LSC3" s="281"/>
      <c r="LSD3" s="281"/>
      <c r="LSE3" s="281"/>
      <c r="LSF3" s="281"/>
      <c r="LSG3" s="281"/>
      <c r="LSH3" s="281"/>
      <c r="LSI3" s="281"/>
      <c r="LSJ3" s="281"/>
      <c r="LSK3" s="281"/>
      <c r="LSL3" s="281"/>
      <c r="LSM3" s="281"/>
      <c r="LSN3" s="281"/>
      <c r="LSO3" s="281"/>
      <c r="LSP3" s="281"/>
      <c r="LSQ3" s="281"/>
      <c r="LSR3" s="281"/>
      <c r="LSS3" s="281"/>
      <c r="LST3" s="281"/>
      <c r="LSU3" s="281"/>
      <c r="LSV3" s="281"/>
      <c r="LSW3" s="281"/>
      <c r="LSX3" s="281"/>
      <c r="LSY3" s="281"/>
      <c r="LSZ3" s="281"/>
      <c r="LTA3" s="281"/>
      <c r="LTB3" s="281"/>
      <c r="LTC3" s="281"/>
      <c r="LTD3" s="281"/>
      <c r="LTE3" s="281"/>
      <c r="LTF3" s="281"/>
      <c r="LTG3" s="281"/>
      <c r="LTH3" s="281"/>
      <c r="LTI3" s="281"/>
      <c r="LTJ3" s="281"/>
      <c r="LTK3" s="281"/>
      <c r="LTL3" s="281"/>
      <c r="LTM3" s="281"/>
      <c r="LTN3" s="281"/>
      <c r="LTO3" s="281"/>
      <c r="LTP3" s="281"/>
      <c r="LTQ3" s="281"/>
      <c r="LTR3" s="281"/>
      <c r="LTS3" s="281"/>
      <c r="LTT3" s="281"/>
      <c r="LTU3" s="281"/>
      <c r="LTV3" s="281"/>
      <c r="LTW3" s="281"/>
      <c r="LTX3" s="281"/>
      <c r="LTY3" s="281"/>
      <c r="LTZ3" s="281"/>
      <c r="LUA3" s="281"/>
      <c r="LUB3" s="281"/>
      <c r="LUC3" s="281"/>
      <c r="LUD3" s="281"/>
      <c r="LUE3" s="281"/>
      <c r="LUF3" s="281"/>
      <c r="LUG3" s="281"/>
      <c r="LUH3" s="281"/>
      <c r="LUI3" s="281"/>
      <c r="LUJ3" s="281"/>
      <c r="LUK3" s="281"/>
      <c r="LUL3" s="281"/>
      <c r="LUM3" s="281"/>
      <c r="LUN3" s="281"/>
      <c r="LUO3" s="281"/>
      <c r="LUP3" s="281"/>
      <c r="LUQ3" s="281"/>
      <c r="LUR3" s="281"/>
      <c r="LUS3" s="281"/>
      <c r="LUT3" s="281"/>
      <c r="LUU3" s="281"/>
      <c r="LUV3" s="281"/>
      <c r="LUW3" s="281"/>
      <c r="LUX3" s="281"/>
      <c r="LUY3" s="281"/>
      <c r="LUZ3" s="281"/>
      <c r="LVA3" s="281"/>
      <c r="LVB3" s="281"/>
      <c r="LVC3" s="281"/>
      <c r="LVD3" s="281"/>
      <c r="LVE3" s="281"/>
      <c r="LVF3" s="281"/>
      <c r="LVG3" s="281"/>
      <c r="LVH3" s="281"/>
      <c r="LVI3" s="281"/>
      <c r="LVJ3" s="281"/>
      <c r="LVK3" s="281"/>
      <c r="LVL3" s="281"/>
      <c r="LVM3" s="281"/>
      <c r="LVN3" s="281"/>
      <c r="LVO3" s="281"/>
      <c r="LVP3" s="281"/>
      <c r="LVQ3" s="281"/>
      <c r="LVR3" s="281"/>
      <c r="LVS3" s="281"/>
      <c r="LVT3" s="281"/>
      <c r="LVU3" s="281"/>
      <c r="LVV3" s="281"/>
      <c r="LVW3" s="281"/>
      <c r="LVX3" s="281"/>
      <c r="LVY3" s="281"/>
      <c r="LVZ3" s="281"/>
      <c r="LWA3" s="281"/>
      <c r="LWB3" s="281"/>
      <c r="LWC3" s="281"/>
      <c r="LWD3" s="281"/>
      <c r="LWE3" s="281"/>
      <c r="LWF3" s="281"/>
      <c r="LWG3" s="281"/>
      <c r="LWH3" s="281"/>
      <c r="LWI3" s="281"/>
      <c r="LWJ3" s="281"/>
      <c r="LWK3" s="281"/>
      <c r="LWL3" s="281"/>
      <c r="LWM3" s="281"/>
      <c r="LWN3" s="281"/>
      <c r="LWO3" s="281"/>
      <c r="LWP3" s="281"/>
      <c r="LWQ3" s="281"/>
      <c r="LWR3" s="281"/>
      <c r="LWS3" s="281"/>
      <c r="LWT3" s="281"/>
      <c r="LWU3" s="281"/>
      <c r="LWV3" s="281"/>
      <c r="LWW3" s="281"/>
      <c r="LWX3" s="281"/>
      <c r="LWY3" s="281"/>
      <c r="LWZ3" s="281"/>
      <c r="LXA3" s="281"/>
      <c r="LXB3" s="281"/>
      <c r="LXC3" s="281"/>
      <c r="LXD3" s="281"/>
      <c r="LXE3" s="281"/>
      <c r="LXF3" s="281"/>
      <c r="LXG3" s="281"/>
      <c r="LXH3" s="281"/>
      <c r="LXI3" s="281"/>
      <c r="LXJ3" s="281"/>
      <c r="LXK3" s="281"/>
      <c r="LXL3" s="281"/>
      <c r="LXM3" s="281"/>
      <c r="LXN3" s="281"/>
      <c r="LXO3" s="281"/>
      <c r="LXP3" s="281"/>
      <c r="LXQ3" s="281"/>
      <c r="LXR3" s="281"/>
      <c r="LXS3" s="281"/>
      <c r="LXT3" s="281"/>
      <c r="LXU3" s="281"/>
      <c r="LXV3" s="281"/>
      <c r="LXW3" s="281"/>
      <c r="LXX3" s="281"/>
      <c r="LXY3" s="281"/>
      <c r="LXZ3" s="281"/>
      <c r="LYA3" s="281"/>
      <c r="LYB3" s="281"/>
      <c r="LYC3" s="281"/>
      <c r="LYD3" s="281"/>
      <c r="LYE3" s="281"/>
      <c r="LYF3" s="281"/>
      <c r="LYG3" s="281"/>
      <c r="LYH3" s="281"/>
      <c r="LYI3" s="281"/>
      <c r="LYJ3" s="281"/>
      <c r="LYK3" s="281"/>
      <c r="LYL3" s="281"/>
      <c r="LYM3" s="281"/>
      <c r="LYN3" s="281"/>
      <c r="LYO3" s="281"/>
      <c r="LYP3" s="281"/>
      <c r="LYQ3" s="281"/>
      <c r="LYR3" s="281"/>
      <c r="LYS3" s="281"/>
      <c r="LYT3" s="281"/>
      <c r="LYU3" s="281"/>
      <c r="LYV3" s="281"/>
      <c r="LYW3" s="281"/>
      <c r="LYX3" s="281"/>
      <c r="LYY3" s="281"/>
      <c r="LYZ3" s="281"/>
      <c r="LZA3" s="281"/>
      <c r="LZB3" s="281"/>
      <c r="LZC3" s="281"/>
      <c r="LZD3" s="281"/>
      <c r="LZE3" s="281"/>
      <c r="LZF3" s="281"/>
      <c r="LZG3" s="281"/>
      <c r="LZH3" s="281"/>
      <c r="LZI3" s="281"/>
      <c r="LZJ3" s="281"/>
      <c r="LZK3" s="281"/>
      <c r="LZL3" s="281"/>
      <c r="LZM3" s="281"/>
      <c r="LZN3" s="281"/>
      <c r="LZO3" s="281"/>
      <c r="LZP3" s="281"/>
      <c r="LZQ3" s="281"/>
      <c r="LZR3" s="281"/>
      <c r="LZS3" s="281"/>
      <c r="LZT3" s="281"/>
      <c r="LZU3" s="281"/>
      <c r="LZV3" s="281"/>
      <c r="LZW3" s="281"/>
      <c r="LZX3" s="281"/>
      <c r="LZY3" s="281"/>
      <c r="LZZ3" s="281"/>
      <c r="MAA3" s="281"/>
      <c r="MAB3" s="281"/>
      <c r="MAC3" s="281"/>
      <c r="MAD3" s="281"/>
      <c r="MAE3" s="281"/>
      <c r="MAF3" s="281"/>
      <c r="MAG3" s="281"/>
      <c r="MAH3" s="281"/>
      <c r="MAI3" s="281"/>
      <c r="MAJ3" s="281"/>
      <c r="MAK3" s="281"/>
      <c r="MAL3" s="281"/>
      <c r="MAM3" s="281"/>
      <c r="MAN3" s="281"/>
      <c r="MAO3" s="281"/>
      <c r="MAP3" s="281"/>
      <c r="MAQ3" s="281"/>
      <c r="MAR3" s="281"/>
      <c r="MAS3" s="281"/>
      <c r="MAT3" s="281"/>
      <c r="MAU3" s="281"/>
      <c r="MAV3" s="281"/>
      <c r="MAW3" s="281"/>
      <c r="MAX3" s="281"/>
      <c r="MAY3" s="281"/>
      <c r="MAZ3" s="281"/>
      <c r="MBA3" s="281"/>
      <c r="MBB3" s="281"/>
      <c r="MBC3" s="281"/>
      <c r="MBD3" s="281"/>
      <c r="MBE3" s="281"/>
      <c r="MBF3" s="281"/>
      <c r="MBG3" s="281"/>
      <c r="MBH3" s="281"/>
      <c r="MBI3" s="281"/>
      <c r="MBJ3" s="281"/>
      <c r="MBK3" s="281"/>
      <c r="MBL3" s="281"/>
      <c r="MBM3" s="281"/>
      <c r="MBN3" s="281"/>
      <c r="MBO3" s="281"/>
      <c r="MBP3" s="281"/>
      <c r="MBQ3" s="281"/>
      <c r="MBR3" s="281"/>
      <c r="MBS3" s="281"/>
      <c r="MBT3" s="281"/>
      <c r="MBU3" s="281"/>
      <c r="MBV3" s="281"/>
      <c r="MBW3" s="281"/>
      <c r="MBX3" s="281"/>
      <c r="MBY3" s="281"/>
      <c r="MBZ3" s="281"/>
      <c r="MCA3" s="281"/>
      <c r="MCB3" s="281"/>
      <c r="MCC3" s="281"/>
      <c r="MCD3" s="281"/>
      <c r="MCE3" s="281"/>
      <c r="MCF3" s="281"/>
      <c r="MCG3" s="281"/>
      <c r="MCH3" s="281"/>
      <c r="MCI3" s="281"/>
      <c r="MCJ3" s="281"/>
      <c r="MCK3" s="281"/>
      <c r="MCL3" s="281"/>
      <c r="MCM3" s="281"/>
      <c r="MCN3" s="281"/>
      <c r="MCO3" s="281"/>
      <c r="MCP3" s="281"/>
      <c r="MCQ3" s="281"/>
      <c r="MCR3" s="281"/>
      <c r="MCS3" s="281"/>
      <c r="MCT3" s="281"/>
      <c r="MCU3" s="281"/>
      <c r="MCV3" s="281"/>
      <c r="MCW3" s="281"/>
      <c r="MCX3" s="281"/>
      <c r="MCY3" s="281"/>
      <c r="MCZ3" s="281"/>
      <c r="MDA3" s="281"/>
      <c r="MDB3" s="281"/>
      <c r="MDC3" s="281"/>
      <c r="MDD3" s="281"/>
      <c r="MDE3" s="281"/>
      <c r="MDF3" s="281"/>
      <c r="MDG3" s="281"/>
      <c r="MDH3" s="281"/>
      <c r="MDI3" s="281"/>
      <c r="MDJ3" s="281"/>
      <c r="MDK3" s="281"/>
      <c r="MDL3" s="281"/>
      <c r="MDM3" s="281"/>
      <c r="MDN3" s="281"/>
      <c r="MDO3" s="281"/>
      <c r="MDP3" s="281"/>
      <c r="MDQ3" s="281"/>
      <c r="MDR3" s="281"/>
      <c r="MDS3" s="281"/>
      <c r="MDT3" s="281"/>
      <c r="MDU3" s="281"/>
      <c r="MDV3" s="281"/>
      <c r="MDW3" s="281"/>
      <c r="MDX3" s="281"/>
      <c r="MDY3" s="281"/>
      <c r="MDZ3" s="281"/>
      <c r="MEA3" s="281"/>
      <c r="MEB3" s="281"/>
      <c r="MEC3" s="281"/>
      <c r="MED3" s="281"/>
      <c r="MEE3" s="281"/>
      <c r="MEF3" s="281"/>
      <c r="MEG3" s="281"/>
      <c r="MEH3" s="281"/>
      <c r="MEI3" s="281"/>
      <c r="MEJ3" s="281"/>
      <c r="MEK3" s="281"/>
      <c r="MEL3" s="281"/>
      <c r="MEM3" s="281"/>
      <c r="MEN3" s="281"/>
      <c r="MEO3" s="281"/>
      <c r="MEP3" s="281"/>
      <c r="MEQ3" s="281"/>
      <c r="MER3" s="281"/>
      <c r="MES3" s="281"/>
      <c r="MET3" s="281"/>
      <c r="MEU3" s="281"/>
      <c r="MEV3" s="281"/>
      <c r="MEW3" s="281"/>
      <c r="MEX3" s="281"/>
      <c r="MEY3" s="281"/>
      <c r="MEZ3" s="281"/>
      <c r="MFA3" s="281"/>
      <c r="MFB3" s="281"/>
      <c r="MFC3" s="281"/>
      <c r="MFD3" s="281"/>
      <c r="MFE3" s="281"/>
      <c r="MFF3" s="281"/>
      <c r="MFG3" s="281"/>
      <c r="MFH3" s="281"/>
      <c r="MFI3" s="281"/>
      <c r="MFJ3" s="281"/>
      <c r="MFK3" s="281"/>
      <c r="MFL3" s="281"/>
      <c r="MFM3" s="281"/>
      <c r="MFN3" s="281"/>
      <c r="MFO3" s="281"/>
      <c r="MFP3" s="281"/>
      <c r="MFQ3" s="281"/>
      <c r="MFR3" s="281"/>
      <c r="MFS3" s="281"/>
      <c r="MFT3" s="281"/>
      <c r="MFU3" s="281"/>
      <c r="MFV3" s="281"/>
      <c r="MFW3" s="281"/>
      <c r="MFX3" s="281"/>
      <c r="MFY3" s="281"/>
      <c r="MFZ3" s="281"/>
      <c r="MGA3" s="281"/>
      <c r="MGB3" s="281"/>
      <c r="MGC3" s="281"/>
      <c r="MGD3" s="281"/>
      <c r="MGE3" s="281"/>
      <c r="MGF3" s="281"/>
      <c r="MGG3" s="281"/>
      <c r="MGH3" s="281"/>
      <c r="MGI3" s="281"/>
      <c r="MGJ3" s="281"/>
      <c r="MGK3" s="281"/>
      <c r="MGL3" s="281"/>
      <c r="MGM3" s="281"/>
      <c r="MGN3" s="281"/>
      <c r="MGO3" s="281"/>
      <c r="MGP3" s="281"/>
      <c r="MGQ3" s="281"/>
      <c r="MGR3" s="281"/>
      <c r="MGS3" s="281"/>
      <c r="MGT3" s="281"/>
      <c r="MGU3" s="281"/>
      <c r="MGV3" s="281"/>
      <c r="MGW3" s="281"/>
      <c r="MGX3" s="281"/>
      <c r="MGY3" s="281"/>
      <c r="MGZ3" s="281"/>
      <c r="MHA3" s="281"/>
      <c r="MHB3" s="281"/>
      <c r="MHC3" s="281"/>
      <c r="MHD3" s="281"/>
      <c r="MHE3" s="281"/>
      <c r="MHF3" s="281"/>
      <c r="MHG3" s="281"/>
      <c r="MHH3" s="281"/>
      <c r="MHI3" s="281"/>
      <c r="MHJ3" s="281"/>
      <c r="MHK3" s="281"/>
      <c r="MHL3" s="281"/>
      <c r="MHM3" s="281"/>
      <c r="MHN3" s="281"/>
      <c r="MHO3" s="281"/>
      <c r="MHP3" s="281"/>
      <c r="MHQ3" s="281"/>
      <c r="MHR3" s="281"/>
      <c r="MHS3" s="281"/>
      <c r="MHT3" s="281"/>
      <c r="MHU3" s="281"/>
      <c r="MHV3" s="281"/>
      <c r="MHW3" s="281"/>
      <c r="MHX3" s="281"/>
      <c r="MHY3" s="281"/>
      <c r="MHZ3" s="281"/>
      <c r="MIA3" s="281"/>
      <c r="MIB3" s="281"/>
      <c r="MIC3" s="281"/>
      <c r="MID3" s="281"/>
      <c r="MIE3" s="281"/>
      <c r="MIF3" s="281"/>
      <c r="MIG3" s="281"/>
      <c r="MIH3" s="281"/>
      <c r="MII3" s="281"/>
      <c r="MIJ3" s="281"/>
      <c r="MIK3" s="281"/>
      <c r="MIL3" s="281"/>
      <c r="MIM3" s="281"/>
      <c r="MIN3" s="281"/>
      <c r="MIO3" s="281"/>
      <c r="MIP3" s="281"/>
      <c r="MIQ3" s="281"/>
      <c r="MIR3" s="281"/>
      <c r="MIS3" s="281"/>
      <c r="MIT3" s="281"/>
      <c r="MIU3" s="281"/>
      <c r="MIV3" s="281"/>
      <c r="MIW3" s="281"/>
      <c r="MIX3" s="281"/>
      <c r="MIY3" s="281"/>
      <c r="MIZ3" s="281"/>
      <c r="MJA3" s="281"/>
      <c r="MJB3" s="281"/>
      <c r="MJC3" s="281"/>
      <c r="MJD3" s="281"/>
      <c r="MJE3" s="281"/>
      <c r="MJF3" s="281"/>
      <c r="MJG3" s="281"/>
      <c r="MJH3" s="281"/>
      <c r="MJI3" s="281"/>
      <c r="MJJ3" s="281"/>
      <c r="MJK3" s="281"/>
      <c r="MJL3" s="281"/>
      <c r="MJM3" s="281"/>
      <c r="MJN3" s="281"/>
      <c r="MJO3" s="281"/>
      <c r="MJP3" s="281"/>
      <c r="MJQ3" s="281"/>
      <c r="MJR3" s="281"/>
      <c r="MJS3" s="281"/>
      <c r="MJT3" s="281"/>
      <c r="MJU3" s="281"/>
      <c r="MJV3" s="281"/>
      <c r="MJW3" s="281"/>
      <c r="MJX3" s="281"/>
      <c r="MJY3" s="281"/>
      <c r="MJZ3" s="281"/>
      <c r="MKA3" s="281"/>
      <c r="MKB3" s="281"/>
      <c r="MKC3" s="281"/>
      <c r="MKD3" s="281"/>
      <c r="MKE3" s="281"/>
      <c r="MKF3" s="281"/>
      <c r="MKG3" s="281"/>
      <c r="MKH3" s="281"/>
      <c r="MKI3" s="281"/>
      <c r="MKJ3" s="281"/>
      <c r="MKK3" s="281"/>
      <c r="MKL3" s="281"/>
      <c r="MKM3" s="281"/>
      <c r="MKN3" s="281"/>
      <c r="MKO3" s="281"/>
      <c r="MKP3" s="281"/>
      <c r="MKQ3" s="281"/>
      <c r="MKR3" s="281"/>
      <c r="MKS3" s="281"/>
      <c r="MKT3" s="281"/>
      <c r="MKU3" s="281"/>
      <c r="MKV3" s="281"/>
      <c r="MKW3" s="281"/>
      <c r="MKX3" s="281"/>
      <c r="MKY3" s="281"/>
      <c r="MKZ3" s="281"/>
      <c r="MLA3" s="281"/>
      <c r="MLB3" s="281"/>
      <c r="MLC3" s="281"/>
      <c r="MLD3" s="281"/>
      <c r="MLE3" s="281"/>
      <c r="MLF3" s="281"/>
      <c r="MLG3" s="281"/>
      <c r="MLH3" s="281"/>
      <c r="MLI3" s="281"/>
      <c r="MLJ3" s="281"/>
      <c r="MLK3" s="281"/>
      <c r="MLL3" s="281"/>
      <c r="MLM3" s="281"/>
      <c r="MLN3" s="281"/>
      <c r="MLO3" s="281"/>
      <c r="MLP3" s="281"/>
      <c r="MLQ3" s="281"/>
      <c r="MLR3" s="281"/>
      <c r="MLS3" s="281"/>
      <c r="MLT3" s="281"/>
      <c r="MLU3" s="281"/>
      <c r="MLV3" s="281"/>
      <c r="MLW3" s="281"/>
      <c r="MLX3" s="281"/>
      <c r="MLY3" s="281"/>
      <c r="MLZ3" s="281"/>
      <c r="MMA3" s="281"/>
      <c r="MMB3" s="281"/>
      <c r="MMC3" s="281"/>
      <c r="MMD3" s="281"/>
      <c r="MME3" s="281"/>
      <c r="MMF3" s="281"/>
      <c r="MMG3" s="281"/>
      <c r="MMH3" s="281"/>
      <c r="MMI3" s="281"/>
      <c r="MMJ3" s="281"/>
      <c r="MMK3" s="281"/>
      <c r="MML3" s="281"/>
      <c r="MMM3" s="281"/>
      <c r="MMN3" s="281"/>
      <c r="MMO3" s="281"/>
      <c r="MMP3" s="281"/>
      <c r="MMQ3" s="281"/>
      <c r="MMR3" s="281"/>
      <c r="MMS3" s="281"/>
      <c r="MMT3" s="281"/>
      <c r="MMU3" s="281"/>
      <c r="MMV3" s="281"/>
      <c r="MMW3" s="281"/>
      <c r="MMX3" s="281"/>
      <c r="MMY3" s="281"/>
      <c r="MMZ3" s="281"/>
      <c r="MNA3" s="281"/>
      <c r="MNB3" s="281"/>
      <c r="MNC3" s="281"/>
      <c r="MND3" s="281"/>
      <c r="MNE3" s="281"/>
      <c r="MNF3" s="281"/>
      <c r="MNG3" s="281"/>
      <c r="MNH3" s="281"/>
      <c r="MNI3" s="281"/>
      <c r="MNJ3" s="281"/>
      <c r="MNK3" s="281"/>
      <c r="MNL3" s="281"/>
      <c r="MNM3" s="281"/>
      <c r="MNN3" s="281"/>
      <c r="MNO3" s="281"/>
      <c r="MNP3" s="281"/>
      <c r="MNQ3" s="281"/>
      <c r="MNR3" s="281"/>
      <c r="MNS3" s="281"/>
      <c r="MNT3" s="281"/>
      <c r="MNU3" s="281"/>
      <c r="MNV3" s="281"/>
      <c r="MNW3" s="281"/>
      <c r="MNX3" s="281"/>
      <c r="MNY3" s="281"/>
      <c r="MNZ3" s="281"/>
      <c r="MOA3" s="281"/>
      <c r="MOB3" s="281"/>
      <c r="MOC3" s="281"/>
      <c r="MOD3" s="281"/>
      <c r="MOE3" s="281"/>
      <c r="MOF3" s="281"/>
      <c r="MOG3" s="281"/>
      <c r="MOH3" s="281"/>
      <c r="MOI3" s="281"/>
      <c r="MOJ3" s="281"/>
      <c r="MOK3" s="281"/>
      <c r="MOL3" s="281"/>
      <c r="MOM3" s="281"/>
      <c r="MON3" s="281"/>
      <c r="MOO3" s="281"/>
      <c r="MOP3" s="281"/>
      <c r="MOQ3" s="281"/>
      <c r="MOR3" s="281"/>
      <c r="MOS3" s="281"/>
      <c r="MOT3" s="281"/>
      <c r="MOU3" s="281"/>
      <c r="MOV3" s="281"/>
      <c r="MOW3" s="281"/>
      <c r="MOX3" s="281"/>
      <c r="MOY3" s="281"/>
      <c r="MOZ3" s="281"/>
      <c r="MPA3" s="281"/>
      <c r="MPB3" s="281"/>
      <c r="MPC3" s="281"/>
      <c r="MPD3" s="281"/>
      <c r="MPE3" s="281"/>
      <c r="MPF3" s="281"/>
      <c r="MPG3" s="281"/>
      <c r="MPH3" s="281"/>
      <c r="MPI3" s="281"/>
      <c r="MPJ3" s="281"/>
      <c r="MPK3" s="281"/>
      <c r="MPL3" s="281"/>
      <c r="MPM3" s="281"/>
      <c r="MPN3" s="281"/>
      <c r="MPO3" s="281"/>
      <c r="MPP3" s="281"/>
      <c r="MPQ3" s="281"/>
      <c r="MPR3" s="281"/>
      <c r="MPS3" s="281"/>
      <c r="MPT3" s="281"/>
      <c r="MPU3" s="281"/>
      <c r="MPV3" s="281"/>
      <c r="MPW3" s="281"/>
      <c r="MPX3" s="281"/>
      <c r="MPY3" s="281"/>
      <c r="MPZ3" s="281"/>
      <c r="MQA3" s="281"/>
      <c r="MQB3" s="281"/>
      <c r="MQC3" s="281"/>
      <c r="MQD3" s="281"/>
      <c r="MQE3" s="281"/>
      <c r="MQF3" s="281"/>
      <c r="MQG3" s="281"/>
      <c r="MQH3" s="281"/>
      <c r="MQI3" s="281"/>
      <c r="MQJ3" s="281"/>
      <c r="MQK3" s="281"/>
      <c r="MQL3" s="281"/>
      <c r="MQM3" s="281"/>
      <c r="MQN3" s="281"/>
      <c r="MQO3" s="281"/>
      <c r="MQP3" s="281"/>
      <c r="MQQ3" s="281"/>
      <c r="MQR3" s="281"/>
      <c r="MQS3" s="281"/>
      <c r="MQT3" s="281"/>
      <c r="MQU3" s="281"/>
      <c r="MQV3" s="281"/>
      <c r="MQW3" s="281"/>
      <c r="MQX3" s="281"/>
      <c r="MQY3" s="281"/>
      <c r="MQZ3" s="281"/>
      <c r="MRA3" s="281"/>
      <c r="MRB3" s="281"/>
      <c r="MRC3" s="281"/>
      <c r="MRD3" s="281"/>
      <c r="MRE3" s="281"/>
      <c r="MRF3" s="281"/>
      <c r="MRG3" s="281"/>
      <c r="MRH3" s="281"/>
      <c r="MRI3" s="281"/>
      <c r="MRJ3" s="281"/>
      <c r="MRK3" s="281"/>
      <c r="MRL3" s="281"/>
      <c r="MRM3" s="281"/>
      <c r="MRN3" s="281"/>
      <c r="MRO3" s="281"/>
      <c r="MRP3" s="281"/>
      <c r="MRQ3" s="281"/>
      <c r="MRR3" s="281"/>
      <c r="MRS3" s="281"/>
      <c r="MRT3" s="281"/>
      <c r="MRU3" s="281"/>
      <c r="MRV3" s="281"/>
      <c r="MRW3" s="281"/>
      <c r="MRX3" s="281"/>
      <c r="MRY3" s="281"/>
      <c r="MRZ3" s="281"/>
      <c r="MSA3" s="281"/>
      <c r="MSB3" s="281"/>
      <c r="MSC3" s="281"/>
      <c r="MSD3" s="281"/>
      <c r="MSE3" s="281"/>
      <c r="MSF3" s="281"/>
      <c r="MSG3" s="281"/>
      <c r="MSH3" s="281"/>
      <c r="MSI3" s="281"/>
      <c r="MSJ3" s="281"/>
      <c r="MSK3" s="281"/>
      <c r="MSL3" s="281"/>
      <c r="MSM3" s="281"/>
      <c r="MSN3" s="281"/>
      <c r="MSO3" s="281"/>
      <c r="MSP3" s="281"/>
      <c r="MSQ3" s="281"/>
      <c r="MSR3" s="281"/>
      <c r="MSS3" s="281"/>
      <c r="MST3" s="281"/>
      <c r="MSU3" s="281"/>
      <c r="MSV3" s="281"/>
      <c r="MSW3" s="281"/>
      <c r="MSX3" s="281"/>
      <c r="MSY3" s="281"/>
      <c r="MSZ3" s="281"/>
      <c r="MTA3" s="281"/>
      <c r="MTB3" s="281"/>
      <c r="MTC3" s="281"/>
      <c r="MTD3" s="281"/>
      <c r="MTE3" s="281"/>
      <c r="MTF3" s="281"/>
      <c r="MTG3" s="281"/>
      <c r="MTH3" s="281"/>
      <c r="MTI3" s="281"/>
      <c r="MTJ3" s="281"/>
      <c r="MTK3" s="281"/>
      <c r="MTL3" s="281"/>
      <c r="MTM3" s="281"/>
      <c r="MTN3" s="281"/>
      <c r="MTO3" s="281"/>
      <c r="MTP3" s="281"/>
      <c r="MTQ3" s="281"/>
      <c r="MTR3" s="281"/>
      <c r="MTS3" s="281"/>
      <c r="MTT3" s="281"/>
      <c r="MTU3" s="281"/>
      <c r="MTV3" s="281"/>
      <c r="MTW3" s="281"/>
      <c r="MTX3" s="281"/>
      <c r="MTY3" s="281"/>
      <c r="MTZ3" s="281"/>
      <c r="MUA3" s="281"/>
      <c r="MUB3" s="281"/>
      <c r="MUC3" s="281"/>
      <c r="MUD3" s="281"/>
      <c r="MUE3" s="281"/>
      <c r="MUF3" s="281"/>
      <c r="MUG3" s="281"/>
      <c r="MUH3" s="281"/>
      <c r="MUI3" s="281"/>
      <c r="MUJ3" s="281"/>
      <c r="MUK3" s="281"/>
      <c r="MUL3" s="281"/>
      <c r="MUM3" s="281"/>
      <c r="MUN3" s="281"/>
      <c r="MUO3" s="281"/>
      <c r="MUP3" s="281"/>
      <c r="MUQ3" s="281"/>
      <c r="MUR3" s="281"/>
      <c r="MUS3" s="281"/>
      <c r="MUT3" s="281"/>
      <c r="MUU3" s="281"/>
      <c r="MUV3" s="281"/>
      <c r="MUW3" s="281"/>
      <c r="MUX3" s="281"/>
      <c r="MUY3" s="281"/>
      <c r="MUZ3" s="281"/>
      <c r="MVA3" s="281"/>
      <c r="MVB3" s="281"/>
      <c r="MVC3" s="281"/>
      <c r="MVD3" s="281"/>
      <c r="MVE3" s="281"/>
      <c r="MVF3" s="281"/>
      <c r="MVG3" s="281"/>
      <c r="MVH3" s="281"/>
      <c r="MVI3" s="281"/>
      <c r="MVJ3" s="281"/>
      <c r="MVK3" s="281"/>
      <c r="MVL3" s="281"/>
      <c r="MVM3" s="281"/>
      <c r="MVN3" s="281"/>
      <c r="MVO3" s="281"/>
      <c r="MVP3" s="281"/>
      <c r="MVQ3" s="281"/>
      <c r="MVR3" s="281"/>
      <c r="MVS3" s="281"/>
      <c r="MVT3" s="281"/>
      <c r="MVU3" s="281"/>
      <c r="MVV3" s="281"/>
      <c r="MVW3" s="281"/>
      <c r="MVX3" s="281"/>
      <c r="MVY3" s="281"/>
      <c r="MVZ3" s="281"/>
      <c r="MWA3" s="281"/>
      <c r="MWB3" s="281"/>
      <c r="MWC3" s="281"/>
      <c r="MWD3" s="281"/>
      <c r="MWE3" s="281"/>
      <c r="MWF3" s="281"/>
      <c r="MWG3" s="281"/>
      <c r="MWH3" s="281"/>
      <c r="MWI3" s="281"/>
      <c r="MWJ3" s="281"/>
      <c r="MWK3" s="281"/>
      <c r="MWL3" s="281"/>
      <c r="MWM3" s="281"/>
      <c r="MWN3" s="281"/>
      <c r="MWO3" s="281"/>
      <c r="MWP3" s="281"/>
      <c r="MWQ3" s="281"/>
      <c r="MWR3" s="281"/>
      <c r="MWS3" s="281"/>
      <c r="MWT3" s="281"/>
      <c r="MWU3" s="281"/>
      <c r="MWV3" s="281"/>
      <c r="MWW3" s="281"/>
      <c r="MWX3" s="281"/>
      <c r="MWY3" s="281"/>
      <c r="MWZ3" s="281"/>
      <c r="MXA3" s="281"/>
      <c r="MXB3" s="281"/>
      <c r="MXC3" s="281"/>
      <c r="MXD3" s="281"/>
      <c r="MXE3" s="281"/>
      <c r="MXF3" s="281"/>
      <c r="MXG3" s="281"/>
      <c r="MXH3" s="281"/>
      <c r="MXI3" s="281"/>
      <c r="MXJ3" s="281"/>
      <c r="MXK3" s="281"/>
      <c r="MXL3" s="281"/>
      <c r="MXM3" s="281"/>
      <c r="MXN3" s="281"/>
      <c r="MXO3" s="281"/>
      <c r="MXP3" s="281"/>
      <c r="MXQ3" s="281"/>
      <c r="MXR3" s="281"/>
      <c r="MXS3" s="281"/>
      <c r="MXT3" s="281"/>
      <c r="MXU3" s="281"/>
      <c r="MXV3" s="281"/>
      <c r="MXW3" s="281"/>
      <c r="MXX3" s="281"/>
      <c r="MXY3" s="281"/>
      <c r="MXZ3" s="281"/>
      <c r="MYA3" s="281"/>
      <c r="MYB3" s="281"/>
      <c r="MYC3" s="281"/>
      <c r="MYD3" s="281"/>
      <c r="MYE3" s="281"/>
      <c r="MYF3" s="281"/>
      <c r="MYG3" s="281"/>
      <c r="MYH3" s="281"/>
      <c r="MYI3" s="281"/>
      <c r="MYJ3" s="281"/>
      <c r="MYK3" s="281"/>
      <c r="MYL3" s="281"/>
      <c r="MYM3" s="281"/>
      <c r="MYN3" s="281"/>
      <c r="MYO3" s="281"/>
      <c r="MYP3" s="281"/>
      <c r="MYQ3" s="281"/>
      <c r="MYR3" s="281"/>
      <c r="MYS3" s="281"/>
      <c r="MYT3" s="281"/>
      <c r="MYU3" s="281"/>
      <c r="MYV3" s="281"/>
      <c r="MYW3" s="281"/>
      <c r="MYX3" s="281"/>
      <c r="MYY3" s="281"/>
      <c r="MYZ3" s="281"/>
      <c r="MZA3" s="281"/>
      <c r="MZB3" s="281"/>
      <c r="MZC3" s="281"/>
      <c r="MZD3" s="281"/>
      <c r="MZE3" s="281"/>
      <c r="MZF3" s="281"/>
      <c r="MZG3" s="281"/>
      <c r="MZH3" s="281"/>
      <c r="MZI3" s="281"/>
      <c r="MZJ3" s="281"/>
      <c r="MZK3" s="281"/>
      <c r="MZL3" s="281"/>
      <c r="MZM3" s="281"/>
      <c r="MZN3" s="281"/>
      <c r="MZO3" s="281"/>
      <c r="MZP3" s="281"/>
      <c r="MZQ3" s="281"/>
      <c r="MZR3" s="281"/>
      <c r="MZS3" s="281"/>
      <c r="MZT3" s="281"/>
      <c r="MZU3" s="281"/>
      <c r="MZV3" s="281"/>
      <c r="MZW3" s="281"/>
      <c r="MZX3" s="281"/>
      <c r="MZY3" s="281"/>
      <c r="MZZ3" s="281"/>
      <c r="NAA3" s="281"/>
      <c r="NAB3" s="281"/>
      <c r="NAC3" s="281"/>
      <c r="NAD3" s="281"/>
      <c r="NAE3" s="281"/>
      <c r="NAF3" s="281"/>
      <c r="NAG3" s="281"/>
      <c r="NAH3" s="281"/>
      <c r="NAI3" s="281"/>
      <c r="NAJ3" s="281"/>
      <c r="NAK3" s="281"/>
      <c r="NAL3" s="281"/>
      <c r="NAM3" s="281"/>
      <c r="NAN3" s="281"/>
      <c r="NAO3" s="281"/>
      <c r="NAP3" s="281"/>
      <c r="NAQ3" s="281"/>
      <c r="NAR3" s="281"/>
      <c r="NAS3" s="281"/>
      <c r="NAT3" s="281"/>
      <c r="NAU3" s="281"/>
      <c r="NAV3" s="281"/>
      <c r="NAW3" s="281"/>
      <c r="NAX3" s="281"/>
      <c r="NAY3" s="281"/>
      <c r="NAZ3" s="281"/>
      <c r="NBA3" s="281"/>
      <c r="NBB3" s="281"/>
      <c r="NBC3" s="281"/>
      <c r="NBD3" s="281"/>
      <c r="NBE3" s="281"/>
      <c r="NBF3" s="281"/>
      <c r="NBG3" s="281"/>
      <c r="NBH3" s="281"/>
      <c r="NBI3" s="281"/>
      <c r="NBJ3" s="281"/>
      <c r="NBK3" s="281"/>
      <c r="NBL3" s="281"/>
      <c r="NBM3" s="281"/>
      <c r="NBN3" s="281"/>
      <c r="NBO3" s="281"/>
      <c r="NBP3" s="281"/>
      <c r="NBQ3" s="281"/>
      <c r="NBR3" s="281"/>
      <c r="NBS3" s="281"/>
      <c r="NBT3" s="281"/>
      <c r="NBU3" s="281"/>
      <c r="NBV3" s="281"/>
      <c r="NBW3" s="281"/>
      <c r="NBX3" s="281"/>
      <c r="NBY3" s="281"/>
      <c r="NBZ3" s="281"/>
      <c r="NCA3" s="281"/>
      <c r="NCB3" s="281"/>
      <c r="NCC3" s="281"/>
      <c r="NCD3" s="281"/>
      <c r="NCE3" s="281"/>
      <c r="NCF3" s="281"/>
      <c r="NCG3" s="281"/>
      <c r="NCH3" s="281"/>
      <c r="NCI3" s="281"/>
      <c r="NCJ3" s="281"/>
      <c r="NCK3" s="281"/>
      <c r="NCL3" s="281"/>
      <c r="NCM3" s="281"/>
      <c r="NCN3" s="281"/>
      <c r="NCO3" s="281"/>
      <c r="NCP3" s="281"/>
      <c r="NCQ3" s="281"/>
      <c r="NCR3" s="281"/>
      <c r="NCS3" s="281"/>
      <c r="NCT3" s="281"/>
      <c r="NCU3" s="281"/>
      <c r="NCV3" s="281"/>
      <c r="NCW3" s="281"/>
      <c r="NCX3" s="281"/>
      <c r="NCY3" s="281"/>
      <c r="NCZ3" s="281"/>
      <c r="NDA3" s="281"/>
      <c r="NDB3" s="281"/>
      <c r="NDC3" s="281"/>
      <c r="NDD3" s="281"/>
      <c r="NDE3" s="281"/>
      <c r="NDF3" s="281"/>
      <c r="NDG3" s="281"/>
      <c r="NDH3" s="281"/>
      <c r="NDI3" s="281"/>
      <c r="NDJ3" s="281"/>
      <c r="NDK3" s="281"/>
      <c r="NDL3" s="281"/>
      <c r="NDM3" s="281"/>
      <c r="NDN3" s="281"/>
      <c r="NDO3" s="281"/>
      <c r="NDP3" s="281"/>
      <c r="NDQ3" s="281"/>
      <c r="NDR3" s="281"/>
      <c r="NDS3" s="281"/>
      <c r="NDT3" s="281"/>
      <c r="NDU3" s="281"/>
      <c r="NDV3" s="281"/>
      <c r="NDW3" s="281"/>
      <c r="NDX3" s="281"/>
      <c r="NDY3" s="281"/>
      <c r="NDZ3" s="281"/>
      <c r="NEA3" s="281"/>
      <c r="NEB3" s="281"/>
      <c r="NEC3" s="281"/>
      <c r="NED3" s="281"/>
      <c r="NEE3" s="281"/>
      <c r="NEF3" s="281"/>
      <c r="NEG3" s="281"/>
      <c r="NEH3" s="281"/>
      <c r="NEI3" s="281"/>
      <c r="NEJ3" s="281"/>
      <c r="NEK3" s="281"/>
      <c r="NEL3" s="281"/>
      <c r="NEM3" s="281"/>
      <c r="NEN3" s="281"/>
      <c r="NEO3" s="281"/>
      <c r="NEP3" s="281"/>
      <c r="NEQ3" s="281"/>
      <c r="NER3" s="281"/>
      <c r="NES3" s="281"/>
      <c r="NET3" s="281"/>
      <c r="NEU3" s="281"/>
      <c r="NEV3" s="281"/>
      <c r="NEW3" s="281"/>
      <c r="NEX3" s="281"/>
      <c r="NEY3" s="281"/>
      <c r="NEZ3" s="281"/>
      <c r="NFA3" s="281"/>
      <c r="NFB3" s="281"/>
      <c r="NFC3" s="281"/>
      <c r="NFD3" s="281"/>
      <c r="NFE3" s="281"/>
      <c r="NFF3" s="281"/>
      <c r="NFG3" s="281"/>
      <c r="NFH3" s="281"/>
      <c r="NFI3" s="281"/>
      <c r="NFJ3" s="281"/>
      <c r="NFK3" s="281"/>
      <c r="NFL3" s="281"/>
      <c r="NFM3" s="281"/>
      <c r="NFN3" s="281"/>
      <c r="NFO3" s="281"/>
      <c r="NFP3" s="281"/>
      <c r="NFQ3" s="281"/>
      <c r="NFR3" s="281"/>
      <c r="NFS3" s="281"/>
      <c r="NFT3" s="281"/>
      <c r="NFU3" s="281"/>
      <c r="NFV3" s="281"/>
      <c r="NFW3" s="281"/>
      <c r="NFX3" s="281"/>
      <c r="NFY3" s="281"/>
      <c r="NFZ3" s="281"/>
      <c r="NGA3" s="281"/>
      <c r="NGB3" s="281"/>
      <c r="NGC3" s="281"/>
      <c r="NGD3" s="281"/>
      <c r="NGE3" s="281"/>
      <c r="NGF3" s="281"/>
      <c r="NGG3" s="281"/>
      <c r="NGH3" s="281"/>
      <c r="NGI3" s="281"/>
      <c r="NGJ3" s="281"/>
      <c r="NGK3" s="281"/>
      <c r="NGL3" s="281"/>
      <c r="NGM3" s="281"/>
      <c r="NGN3" s="281"/>
      <c r="NGO3" s="281"/>
      <c r="NGP3" s="281"/>
      <c r="NGQ3" s="281"/>
      <c r="NGR3" s="281"/>
      <c r="NGS3" s="281"/>
      <c r="NGT3" s="281"/>
      <c r="NGU3" s="281"/>
      <c r="NGV3" s="281"/>
      <c r="NGW3" s="281"/>
      <c r="NGX3" s="281"/>
      <c r="NGY3" s="281"/>
      <c r="NGZ3" s="281"/>
      <c r="NHA3" s="281"/>
      <c r="NHB3" s="281"/>
      <c r="NHC3" s="281"/>
      <c r="NHD3" s="281"/>
      <c r="NHE3" s="281"/>
      <c r="NHF3" s="281"/>
      <c r="NHG3" s="281"/>
      <c r="NHH3" s="281"/>
      <c r="NHI3" s="281"/>
      <c r="NHJ3" s="281"/>
      <c r="NHK3" s="281"/>
      <c r="NHL3" s="281"/>
      <c r="NHM3" s="281"/>
      <c r="NHN3" s="281"/>
      <c r="NHO3" s="281"/>
      <c r="NHP3" s="281"/>
      <c r="NHQ3" s="281"/>
      <c r="NHR3" s="281"/>
      <c r="NHS3" s="281"/>
      <c r="NHT3" s="281"/>
      <c r="NHU3" s="281"/>
      <c r="NHV3" s="281"/>
      <c r="NHW3" s="281"/>
      <c r="NHX3" s="281"/>
      <c r="NHY3" s="281"/>
      <c r="NHZ3" s="281"/>
      <c r="NIA3" s="281"/>
      <c r="NIB3" s="281"/>
      <c r="NIC3" s="281"/>
      <c r="NID3" s="281"/>
      <c r="NIE3" s="281"/>
      <c r="NIF3" s="281"/>
      <c r="NIG3" s="281"/>
      <c r="NIH3" s="281"/>
      <c r="NII3" s="281"/>
      <c r="NIJ3" s="281"/>
      <c r="NIK3" s="281"/>
      <c r="NIL3" s="281"/>
      <c r="NIM3" s="281"/>
      <c r="NIN3" s="281"/>
      <c r="NIO3" s="281"/>
      <c r="NIP3" s="281"/>
      <c r="NIQ3" s="281"/>
      <c r="NIR3" s="281"/>
      <c r="NIS3" s="281"/>
      <c r="NIT3" s="281"/>
      <c r="NIU3" s="281"/>
      <c r="NIV3" s="281"/>
      <c r="NIW3" s="281"/>
      <c r="NIX3" s="281"/>
      <c r="NIY3" s="281"/>
      <c r="NIZ3" s="281"/>
      <c r="NJA3" s="281"/>
      <c r="NJB3" s="281"/>
      <c r="NJC3" s="281"/>
      <c r="NJD3" s="281"/>
      <c r="NJE3" s="281"/>
      <c r="NJF3" s="281"/>
      <c r="NJG3" s="281"/>
      <c r="NJH3" s="281"/>
      <c r="NJI3" s="281"/>
      <c r="NJJ3" s="281"/>
      <c r="NJK3" s="281"/>
      <c r="NJL3" s="281"/>
      <c r="NJM3" s="281"/>
      <c r="NJN3" s="281"/>
      <c r="NJO3" s="281"/>
      <c r="NJP3" s="281"/>
      <c r="NJQ3" s="281"/>
      <c r="NJR3" s="281"/>
      <c r="NJS3" s="281"/>
      <c r="NJT3" s="281"/>
      <c r="NJU3" s="281"/>
      <c r="NJV3" s="281"/>
      <c r="NJW3" s="281"/>
      <c r="NJX3" s="281"/>
      <c r="NJY3" s="281"/>
      <c r="NJZ3" s="281"/>
      <c r="NKA3" s="281"/>
      <c r="NKB3" s="281"/>
      <c r="NKC3" s="281"/>
      <c r="NKD3" s="281"/>
      <c r="NKE3" s="281"/>
      <c r="NKF3" s="281"/>
      <c r="NKG3" s="281"/>
      <c r="NKH3" s="281"/>
      <c r="NKI3" s="281"/>
      <c r="NKJ3" s="281"/>
      <c r="NKK3" s="281"/>
      <c r="NKL3" s="281"/>
      <c r="NKM3" s="281"/>
      <c r="NKN3" s="281"/>
      <c r="NKO3" s="281"/>
      <c r="NKP3" s="281"/>
      <c r="NKQ3" s="281"/>
      <c r="NKR3" s="281"/>
      <c r="NKS3" s="281"/>
      <c r="NKT3" s="281"/>
      <c r="NKU3" s="281"/>
      <c r="NKV3" s="281"/>
      <c r="NKW3" s="281"/>
      <c r="NKX3" s="281"/>
      <c r="NKY3" s="281"/>
      <c r="NKZ3" s="281"/>
      <c r="NLA3" s="281"/>
      <c r="NLB3" s="281"/>
      <c r="NLC3" s="281"/>
      <c r="NLD3" s="281"/>
      <c r="NLE3" s="281"/>
      <c r="NLF3" s="281"/>
      <c r="NLG3" s="281"/>
      <c r="NLH3" s="281"/>
      <c r="NLI3" s="281"/>
      <c r="NLJ3" s="281"/>
      <c r="NLK3" s="281"/>
      <c r="NLL3" s="281"/>
      <c r="NLM3" s="281"/>
      <c r="NLN3" s="281"/>
      <c r="NLO3" s="281"/>
      <c r="NLP3" s="281"/>
      <c r="NLQ3" s="281"/>
      <c r="NLR3" s="281"/>
      <c r="NLS3" s="281"/>
      <c r="NLT3" s="281"/>
      <c r="NLU3" s="281"/>
      <c r="NLV3" s="281"/>
      <c r="NLW3" s="281"/>
      <c r="NLX3" s="281"/>
      <c r="NLY3" s="281"/>
      <c r="NLZ3" s="281"/>
      <c r="NMA3" s="281"/>
      <c r="NMB3" s="281"/>
      <c r="NMC3" s="281"/>
      <c r="NMD3" s="281"/>
      <c r="NME3" s="281"/>
      <c r="NMF3" s="281"/>
      <c r="NMG3" s="281"/>
      <c r="NMH3" s="281"/>
      <c r="NMI3" s="281"/>
      <c r="NMJ3" s="281"/>
      <c r="NMK3" s="281"/>
      <c r="NML3" s="281"/>
      <c r="NMM3" s="281"/>
      <c r="NMN3" s="281"/>
      <c r="NMO3" s="281"/>
      <c r="NMP3" s="281"/>
      <c r="NMQ3" s="281"/>
      <c r="NMR3" s="281"/>
      <c r="NMS3" s="281"/>
      <c r="NMT3" s="281"/>
      <c r="NMU3" s="281"/>
      <c r="NMV3" s="281"/>
      <c r="NMW3" s="281"/>
      <c r="NMX3" s="281"/>
      <c r="NMY3" s="281"/>
      <c r="NMZ3" s="281"/>
      <c r="NNA3" s="281"/>
      <c r="NNB3" s="281"/>
      <c r="NNC3" s="281"/>
      <c r="NND3" s="281"/>
      <c r="NNE3" s="281"/>
      <c r="NNF3" s="281"/>
      <c r="NNG3" s="281"/>
      <c r="NNH3" s="281"/>
      <c r="NNI3" s="281"/>
      <c r="NNJ3" s="281"/>
      <c r="NNK3" s="281"/>
      <c r="NNL3" s="281"/>
      <c r="NNM3" s="281"/>
      <c r="NNN3" s="281"/>
      <c r="NNO3" s="281"/>
      <c r="NNP3" s="281"/>
      <c r="NNQ3" s="281"/>
      <c r="NNR3" s="281"/>
      <c r="NNS3" s="281"/>
      <c r="NNT3" s="281"/>
      <c r="NNU3" s="281"/>
      <c r="NNV3" s="281"/>
      <c r="NNW3" s="281"/>
      <c r="NNX3" s="281"/>
      <c r="NNY3" s="281"/>
      <c r="NNZ3" s="281"/>
      <c r="NOA3" s="281"/>
      <c r="NOB3" s="281"/>
      <c r="NOC3" s="281"/>
      <c r="NOD3" s="281"/>
      <c r="NOE3" s="281"/>
      <c r="NOF3" s="281"/>
      <c r="NOG3" s="281"/>
      <c r="NOH3" s="281"/>
      <c r="NOI3" s="281"/>
      <c r="NOJ3" s="281"/>
      <c r="NOK3" s="281"/>
      <c r="NOL3" s="281"/>
      <c r="NOM3" s="281"/>
      <c r="NON3" s="281"/>
      <c r="NOO3" s="281"/>
      <c r="NOP3" s="281"/>
      <c r="NOQ3" s="281"/>
      <c r="NOR3" s="281"/>
      <c r="NOS3" s="281"/>
      <c r="NOT3" s="281"/>
      <c r="NOU3" s="281"/>
      <c r="NOV3" s="281"/>
      <c r="NOW3" s="281"/>
      <c r="NOX3" s="281"/>
      <c r="NOY3" s="281"/>
      <c r="NOZ3" s="281"/>
      <c r="NPA3" s="281"/>
      <c r="NPB3" s="281"/>
      <c r="NPC3" s="281"/>
      <c r="NPD3" s="281"/>
      <c r="NPE3" s="281"/>
      <c r="NPF3" s="281"/>
      <c r="NPG3" s="281"/>
      <c r="NPH3" s="281"/>
      <c r="NPI3" s="281"/>
      <c r="NPJ3" s="281"/>
      <c r="NPK3" s="281"/>
      <c r="NPL3" s="281"/>
      <c r="NPM3" s="281"/>
      <c r="NPN3" s="281"/>
      <c r="NPO3" s="281"/>
      <c r="NPP3" s="281"/>
      <c r="NPQ3" s="281"/>
      <c r="NPR3" s="281"/>
      <c r="NPS3" s="281"/>
      <c r="NPT3" s="281"/>
      <c r="NPU3" s="281"/>
      <c r="NPV3" s="281"/>
      <c r="NPW3" s="281"/>
      <c r="NPX3" s="281"/>
      <c r="NPY3" s="281"/>
      <c r="NPZ3" s="281"/>
      <c r="NQA3" s="281"/>
      <c r="NQB3" s="281"/>
      <c r="NQC3" s="281"/>
      <c r="NQD3" s="281"/>
      <c r="NQE3" s="281"/>
      <c r="NQF3" s="281"/>
      <c r="NQG3" s="281"/>
      <c r="NQH3" s="281"/>
      <c r="NQI3" s="281"/>
      <c r="NQJ3" s="281"/>
      <c r="NQK3" s="281"/>
      <c r="NQL3" s="281"/>
      <c r="NQM3" s="281"/>
      <c r="NQN3" s="281"/>
      <c r="NQO3" s="281"/>
      <c r="NQP3" s="281"/>
      <c r="NQQ3" s="281"/>
      <c r="NQR3" s="281"/>
      <c r="NQS3" s="281"/>
      <c r="NQT3" s="281"/>
      <c r="NQU3" s="281"/>
      <c r="NQV3" s="281"/>
      <c r="NQW3" s="281"/>
      <c r="NQX3" s="281"/>
      <c r="NQY3" s="281"/>
      <c r="NQZ3" s="281"/>
      <c r="NRA3" s="281"/>
      <c r="NRB3" s="281"/>
      <c r="NRC3" s="281"/>
      <c r="NRD3" s="281"/>
      <c r="NRE3" s="281"/>
      <c r="NRF3" s="281"/>
      <c r="NRG3" s="281"/>
      <c r="NRH3" s="281"/>
      <c r="NRI3" s="281"/>
      <c r="NRJ3" s="281"/>
      <c r="NRK3" s="281"/>
      <c r="NRL3" s="281"/>
      <c r="NRM3" s="281"/>
      <c r="NRN3" s="281"/>
      <c r="NRO3" s="281"/>
      <c r="NRP3" s="281"/>
      <c r="NRQ3" s="281"/>
      <c r="NRR3" s="281"/>
      <c r="NRS3" s="281"/>
      <c r="NRT3" s="281"/>
      <c r="NRU3" s="281"/>
      <c r="NRV3" s="281"/>
      <c r="NRW3" s="281"/>
      <c r="NRX3" s="281"/>
      <c r="NRY3" s="281"/>
      <c r="NRZ3" s="281"/>
      <c r="NSA3" s="281"/>
      <c r="NSB3" s="281"/>
      <c r="NSC3" s="281"/>
      <c r="NSD3" s="281"/>
      <c r="NSE3" s="281"/>
      <c r="NSF3" s="281"/>
      <c r="NSG3" s="281"/>
      <c r="NSH3" s="281"/>
      <c r="NSI3" s="281"/>
      <c r="NSJ3" s="281"/>
      <c r="NSK3" s="281"/>
      <c r="NSL3" s="281"/>
      <c r="NSM3" s="281"/>
      <c r="NSN3" s="281"/>
      <c r="NSO3" s="281"/>
      <c r="NSP3" s="281"/>
      <c r="NSQ3" s="281"/>
      <c r="NSR3" s="281"/>
      <c r="NSS3" s="281"/>
      <c r="NST3" s="281"/>
      <c r="NSU3" s="281"/>
      <c r="NSV3" s="281"/>
      <c r="NSW3" s="281"/>
      <c r="NSX3" s="281"/>
      <c r="NSY3" s="281"/>
      <c r="NSZ3" s="281"/>
      <c r="NTA3" s="281"/>
      <c r="NTB3" s="281"/>
      <c r="NTC3" s="281"/>
      <c r="NTD3" s="281"/>
      <c r="NTE3" s="281"/>
      <c r="NTF3" s="281"/>
      <c r="NTG3" s="281"/>
      <c r="NTH3" s="281"/>
      <c r="NTI3" s="281"/>
      <c r="NTJ3" s="281"/>
      <c r="NTK3" s="281"/>
      <c r="NTL3" s="281"/>
      <c r="NTM3" s="281"/>
      <c r="NTN3" s="281"/>
      <c r="NTO3" s="281"/>
      <c r="NTP3" s="281"/>
      <c r="NTQ3" s="281"/>
      <c r="NTR3" s="281"/>
      <c r="NTS3" s="281"/>
      <c r="NTT3" s="281"/>
      <c r="NTU3" s="281"/>
      <c r="NTV3" s="281"/>
      <c r="NTW3" s="281"/>
      <c r="NTX3" s="281"/>
      <c r="NTY3" s="281"/>
      <c r="NTZ3" s="281"/>
      <c r="NUA3" s="281"/>
      <c r="NUB3" s="281"/>
      <c r="NUC3" s="281"/>
      <c r="NUD3" s="281"/>
      <c r="NUE3" s="281"/>
      <c r="NUF3" s="281"/>
      <c r="NUG3" s="281"/>
      <c r="NUH3" s="281"/>
      <c r="NUI3" s="281"/>
      <c r="NUJ3" s="281"/>
      <c r="NUK3" s="281"/>
      <c r="NUL3" s="281"/>
      <c r="NUM3" s="281"/>
      <c r="NUN3" s="281"/>
      <c r="NUO3" s="281"/>
      <c r="NUP3" s="281"/>
      <c r="NUQ3" s="281"/>
      <c r="NUR3" s="281"/>
      <c r="NUS3" s="281"/>
      <c r="NUT3" s="281"/>
      <c r="NUU3" s="281"/>
      <c r="NUV3" s="281"/>
      <c r="NUW3" s="281"/>
      <c r="NUX3" s="281"/>
      <c r="NUY3" s="281"/>
      <c r="NUZ3" s="281"/>
      <c r="NVA3" s="281"/>
      <c r="NVB3" s="281"/>
      <c r="NVC3" s="281"/>
      <c r="NVD3" s="281"/>
      <c r="NVE3" s="281"/>
      <c r="NVF3" s="281"/>
      <c r="NVG3" s="281"/>
      <c r="NVH3" s="281"/>
      <c r="NVI3" s="281"/>
      <c r="NVJ3" s="281"/>
      <c r="NVK3" s="281"/>
      <c r="NVL3" s="281"/>
      <c r="NVM3" s="281"/>
      <c r="NVN3" s="281"/>
      <c r="NVO3" s="281"/>
      <c r="NVP3" s="281"/>
      <c r="NVQ3" s="281"/>
      <c r="NVR3" s="281"/>
      <c r="NVS3" s="281"/>
      <c r="NVT3" s="281"/>
      <c r="NVU3" s="281"/>
      <c r="NVV3" s="281"/>
      <c r="NVW3" s="281"/>
      <c r="NVX3" s="281"/>
      <c r="NVY3" s="281"/>
      <c r="NVZ3" s="281"/>
      <c r="NWA3" s="281"/>
      <c r="NWB3" s="281"/>
      <c r="NWC3" s="281"/>
      <c r="NWD3" s="281"/>
      <c r="NWE3" s="281"/>
      <c r="NWF3" s="281"/>
      <c r="NWG3" s="281"/>
      <c r="NWH3" s="281"/>
      <c r="NWI3" s="281"/>
      <c r="NWJ3" s="281"/>
      <c r="NWK3" s="281"/>
      <c r="NWL3" s="281"/>
      <c r="NWM3" s="281"/>
      <c r="NWN3" s="281"/>
      <c r="NWO3" s="281"/>
      <c r="NWP3" s="281"/>
      <c r="NWQ3" s="281"/>
      <c r="NWR3" s="281"/>
      <c r="NWS3" s="281"/>
      <c r="NWT3" s="281"/>
      <c r="NWU3" s="281"/>
      <c r="NWV3" s="281"/>
      <c r="NWW3" s="281"/>
      <c r="NWX3" s="281"/>
      <c r="NWY3" s="281"/>
      <c r="NWZ3" s="281"/>
      <c r="NXA3" s="281"/>
      <c r="NXB3" s="281"/>
      <c r="NXC3" s="281"/>
      <c r="NXD3" s="281"/>
      <c r="NXE3" s="281"/>
      <c r="NXF3" s="281"/>
      <c r="NXG3" s="281"/>
      <c r="NXH3" s="281"/>
      <c r="NXI3" s="281"/>
      <c r="NXJ3" s="281"/>
      <c r="NXK3" s="281"/>
      <c r="NXL3" s="281"/>
      <c r="NXM3" s="281"/>
      <c r="NXN3" s="281"/>
      <c r="NXO3" s="281"/>
      <c r="NXP3" s="281"/>
      <c r="NXQ3" s="281"/>
      <c r="NXR3" s="281"/>
      <c r="NXS3" s="281"/>
      <c r="NXT3" s="281"/>
      <c r="NXU3" s="281"/>
      <c r="NXV3" s="281"/>
      <c r="NXW3" s="281"/>
      <c r="NXX3" s="281"/>
      <c r="NXY3" s="281"/>
      <c r="NXZ3" s="281"/>
      <c r="NYA3" s="281"/>
      <c r="NYB3" s="281"/>
      <c r="NYC3" s="281"/>
      <c r="NYD3" s="281"/>
      <c r="NYE3" s="281"/>
      <c r="NYF3" s="281"/>
      <c r="NYG3" s="281"/>
      <c r="NYH3" s="281"/>
      <c r="NYI3" s="281"/>
      <c r="NYJ3" s="281"/>
      <c r="NYK3" s="281"/>
      <c r="NYL3" s="281"/>
      <c r="NYM3" s="281"/>
      <c r="NYN3" s="281"/>
      <c r="NYO3" s="281"/>
      <c r="NYP3" s="281"/>
      <c r="NYQ3" s="281"/>
      <c r="NYR3" s="281"/>
      <c r="NYS3" s="281"/>
      <c r="NYT3" s="281"/>
      <c r="NYU3" s="281"/>
      <c r="NYV3" s="281"/>
      <c r="NYW3" s="281"/>
      <c r="NYX3" s="281"/>
      <c r="NYY3" s="281"/>
      <c r="NYZ3" s="281"/>
      <c r="NZA3" s="281"/>
      <c r="NZB3" s="281"/>
      <c r="NZC3" s="281"/>
      <c r="NZD3" s="281"/>
      <c r="NZE3" s="281"/>
      <c r="NZF3" s="281"/>
      <c r="NZG3" s="281"/>
      <c r="NZH3" s="281"/>
      <c r="NZI3" s="281"/>
      <c r="NZJ3" s="281"/>
      <c r="NZK3" s="281"/>
      <c r="NZL3" s="281"/>
      <c r="NZM3" s="281"/>
      <c r="NZN3" s="281"/>
      <c r="NZO3" s="281"/>
      <c r="NZP3" s="281"/>
      <c r="NZQ3" s="281"/>
      <c r="NZR3" s="281"/>
      <c r="NZS3" s="281"/>
      <c r="NZT3" s="281"/>
      <c r="NZU3" s="281"/>
      <c r="NZV3" s="281"/>
      <c r="NZW3" s="281"/>
      <c r="NZX3" s="281"/>
      <c r="NZY3" s="281"/>
      <c r="NZZ3" s="281"/>
      <c r="OAA3" s="281"/>
      <c r="OAB3" s="281"/>
      <c r="OAC3" s="281"/>
      <c r="OAD3" s="281"/>
      <c r="OAE3" s="281"/>
      <c r="OAF3" s="281"/>
      <c r="OAG3" s="281"/>
      <c r="OAH3" s="281"/>
      <c r="OAI3" s="281"/>
      <c r="OAJ3" s="281"/>
      <c r="OAK3" s="281"/>
      <c r="OAL3" s="281"/>
      <c r="OAM3" s="281"/>
      <c r="OAN3" s="281"/>
      <c r="OAO3" s="281"/>
      <c r="OAP3" s="281"/>
      <c r="OAQ3" s="281"/>
      <c r="OAR3" s="281"/>
      <c r="OAS3" s="281"/>
      <c r="OAT3" s="281"/>
      <c r="OAU3" s="281"/>
      <c r="OAV3" s="281"/>
      <c r="OAW3" s="281"/>
      <c r="OAX3" s="281"/>
      <c r="OAY3" s="281"/>
      <c r="OAZ3" s="281"/>
      <c r="OBA3" s="281"/>
      <c r="OBB3" s="281"/>
      <c r="OBC3" s="281"/>
      <c r="OBD3" s="281"/>
      <c r="OBE3" s="281"/>
      <c r="OBF3" s="281"/>
      <c r="OBG3" s="281"/>
      <c r="OBH3" s="281"/>
      <c r="OBI3" s="281"/>
      <c r="OBJ3" s="281"/>
      <c r="OBK3" s="281"/>
      <c r="OBL3" s="281"/>
      <c r="OBM3" s="281"/>
      <c r="OBN3" s="281"/>
      <c r="OBO3" s="281"/>
      <c r="OBP3" s="281"/>
      <c r="OBQ3" s="281"/>
      <c r="OBR3" s="281"/>
      <c r="OBS3" s="281"/>
      <c r="OBT3" s="281"/>
      <c r="OBU3" s="281"/>
      <c r="OBV3" s="281"/>
      <c r="OBW3" s="281"/>
      <c r="OBX3" s="281"/>
      <c r="OBY3" s="281"/>
      <c r="OBZ3" s="281"/>
      <c r="OCA3" s="281"/>
      <c r="OCB3" s="281"/>
      <c r="OCC3" s="281"/>
      <c r="OCD3" s="281"/>
      <c r="OCE3" s="281"/>
      <c r="OCF3" s="281"/>
      <c r="OCG3" s="281"/>
      <c r="OCH3" s="281"/>
      <c r="OCI3" s="281"/>
      <c r="OCJ3" s="281"/>
      <c r="OCK3" s="281"/>
      <c r="OCL3" s="281"/>
      <c r="OCM3" s="281"/>
      <c r="OCN3" s="281"/>
      <c r="OCO3" s="281"/>
      <c r="OCP3" s="281"/>
      <c r="OCQ3" s="281"/>
      <c r="OCR3" s="281"/>
      <c r="OCS3" s="281"/>
      <c r="OCT3" s="281"/>
      <c r="OCU3" s="281"/>
      <c r="OCV3" s="281"/>
      <c r="OCW3" s="281"/>
      <c r="OCX3" s="281"/>
      <c r="OCY3" s="281"/>
      <c r="OCZ3" s="281"/>
      <c r="ODA3" s="281"/>
      <c r="ODB3" s="281"/>
      <c r="ODC3" s="281"/>
      <c r="ODD3" s="281"/>
      <c r="ODE3" s="281"/>
      <c r="ODF3" s="281"/>
      <c r="ODG3" s="281"/>
      <c r="ODH3" s="281"/>
      <c r="ODI3" s="281"/>
      <c r="ODJ3" s="281"/>
      <c r="ODK3" s="281"/>
      <c r="ODL3" s="281"/>
      <c r="ODM3" s="281"/>
      <c r="ODN3" s="281"/>
      <c r="ODO3" s="281"/>
      <c r="ODP3" s="281"/>
      <c r="ODQ3" s="281"/>
      <c r="ODR3" s="281"/>
      <c r="ODS3" s="281"/>
      <c r="ODT3" s="281"/>
      <c r="ODU3" s="281"/>
      <c r="ODV3" s="281"/>
      <c r="ODW3" s="281"/>
      <c r="ODX3" s="281"/>
      <c r="ODY3" s="281"/>
      <c r="ODZ3" s="281"/>
      <c r="OEA3" s="281"/>
      <c r="OEB3" s="281"/>
      <c r="OEC3" s="281"/>
      <c r="OED3" s="281"/>
      <c r="OEE3" s="281"/>
      <c r="OEF3" s="281"/>
      <c r="OEG3" s="281"/>
      <c r="OEH3" s="281"/>
      <c r="OEI3" s="281"/>
      <c r="OEJ3" s="281"/>
      <c r="OEK3" s="281"/>
      <c r="OEL3" s="281"/>
      <c r="OEM3" s="281"/>
      <c r="OEN3" s="281"/>
      <c r="OEO3" s="281"/>
      <c r="OEP3" s="281"/>
      <c r="OEQ3" s="281"/>
      <c r="OER3" s="281"/>
      <c r="OES3" s="281"/>
      <c r="OET3" s="281"/>
      <c r="OEU3" s="281"/>
      <c r="OEV3" s="281"/>
      <c r="OEW3" s="281"/>
      <c r="OEX3" s="281"/>
      <c r="OEY3" s="281"/>
      <c r="OEZ3" s="281"/>
      <c r="OFA3" s="281"/>
      <c r="OFB3" s="281"/>
      <c r="OFC3" s="281"/>
      <c r="OFD3" s="281"/>
      <c r="OFE3" s="281"/>
      <c r="OFF3" s="281"/>
      <c r="OFG3" s="281"/>
      <c r="OFH3" s="281"/>
      <c r="OFI3" s="281"/>
      <c r="OFJ3" s="281"/>
      <c r="OFK3" s="281"/>
      <c r="OFL3" s="281"/>
      <c r="OFM3" s="281"/>
      <c r="OFN3" s="281"/>
      <c r="OFO3" s="281"/>
      <c r="OFP3" s="281"/>
      <c r="OFQ3" s="281"/>
      <c r="OFR3" s="281"/>
      <c r="OFS3" s="281"/>
      <c r="OFT3" s="281"/>
      <c r="OFU3" s="281"/>
      <c r="OFV3" s="281"/>
      <c r="OFW3" s="281"/>
      <c r="OFX3" s="281"/>
      <c r="OFY3" s="281"/>
      <c r="OFZ3" s="281"/>
      <c r="OGA3" s="281"/>
      <c r="OGB3" s="281"/>
      <c r="OGC3" s="281"/>
      <c r="OGD3" s="281"/>
      <c r="OGE3" s="281"/>
      <c r="OGF3" s="281"/>
      <c r="OGG3" s="281"/>
      <c r="OGH3" s="281"/>
      <c r="OGI3" s="281"/>
      <c r="OGJ3" s="281"/>
      <c r="OGK3" s="281"/>
      <c r="OGL3" s="281"/>
      <c r="OGM3" s="281"/>
      <c r="OGN3" s="281"/>
      <c r="OGO3" s="281"/>
      <c r="OGP3" s="281"/>
      <c r="OGQ3" s="281"/>
      <c r="OGR3" s="281"/>
      <c r="OGS3" s="281"/>
      <c r="OGT3" s="281"/>
      <c r="OGU3" s="281"/>
      <c r="OGV3" s="281"/>
      <c r="OGW3" s="281"/>
      <c r="OGX3" s="281"/>
      <c r="OGY3" s="281"/>
      <c r="OGZ3" s="281"/>
      <c r="OHA3" s="281"/>
      <c r="OHB3" s="281"/>
      <c r="OHC3" s="281"/>
      <c r="OHD3" s="281"/>
      <c r="OHE3" s="281"/>
      <c r="OHF3" s="281"/>
      <c r="OHG3" s="281"/>
      <c r="OHH3" s="281"/>
      <c r="OHI3" s="281"/>
      <c r="OHJ3" s="281"/>
      <c r="OHK3" s="281"/>
      <c r="OHL3" s="281"/>
      <c r="OHM3" s="281"/>
      <c r="OHN3" s="281"/>
      <c r="OHO3" s="281"/>
      <c r="OHP3" s="281"/>
      <c r="OHQ3" s="281"/>
      <c r="OHR3" s="281"/>
      <c r="OHS3" s="281"/>
      <c r="OHT3" s="281"/>
      <c r="OHU3" s="281"/>
      <c r="OHV3" s="281"/>
      <c r="OHW3" s="281"/>
      <c r="OHX3" s="281"/>
      <c r="OHY3" s="281"/>
      <c r="OHZ3" s="281"/>
      <c r="OIA3" s="281"/>
      <c r="OIB3" s="281"/>
      <c r="OIC3" s="281"/>
      <c r="OID3" s="281"/>
      <c r="OIE3" s="281"/>
      <c r="OIF3" s="281"/>
      <c r="OIG3" s="281"/>
      <c r="OIH3" s="281"/>
      <c r="OII3" s="281"/>
      <c r="OIJ3" s="281"/>
      <c r="OIK3" s="281"/>
      <c r="OIL3" s="281"/>
      <c r="OIM3" s="281"/>
      <c r="OIN3" s="281"/>
      <c r="OIO3" s="281"/>
      <c r="OIP3" s="281"/>
      <c r="OIQ3" s="281"/>
      <c r="OIR3" s="281"/>
      <c r="OIS3" s="281"/>
      <c r="OIT3" s="281"/>
      <c r="OIU3" s="281"/>
      <c r="OIV3" s="281"/>
      <c r="OIW3" s="281"/>
      <c r="OIX3" s="281"/>
      <c r="OIY3" s="281"/>
      <c r="OIZ3" s="281"/>
      <c r="OJA3" s="281"/>
      <c r="OJB3" s="281"/>
      <c r="OJC3" s="281"/>
      <c r="OJD3" s="281"/>
      <c r="OJE3" s="281"/>
      <c r="OJF3" s="281"/>
      <c r="OJG3" s="281"/>
      <c r="OJH3" s="281"/>
      <c r="OJI3" s="281"/>
      <c r="OJJ3" s="281"/>
      <c r="OJK3" s="281"/>
      <c r="OJL3" s="281"/>
      <c r="OJM3" s="281"/>
      <c r="OJN3" s="281"/>
      <c r="OJO3" s="281"/>
      <c r="OJP3" s="281"/>
      <c r="OJQ3" s="281"/>
      <c r="OJR3" s="281"/>
      <c r="OJS3" s="281"/>
      <c r="OJT3" s="281"/>
      <c r="OJU3" s="281"/>
      <c r="OJV3" s="281"/>
      <c r="OJW3" s="281"/>
      <c r="OJX3" s="281"/>
      <c r="OJY3" s="281"/>
      <c r="OJZ3" s="281"/>
      <c r="OKA3" s="281"/>
      <c r="OKB3" s="281"/>
      <c r="OKC3" s="281"/>
      <c r="OKD3" s="281"/>
      <c r="OKE3" s="281"/>
      <c r="OKF3" s="281"/>
      <c r="OKG3" s="281"/>
      <c r="OKH3" s="281"/>
      <c r="OKI3" s="281"/>
      <c r="OKJ3" s="281"/>
      <c r="OKK3" s="281"/>
      <c r="OKL3" s="281"/>
      <c r="OKM3" s="281"/>
      <c r="OKN3" s="281"/>
      <c r="OKO3" s="281"/>
      <c r="OKP3" s="281"/>
      <c r="OKQ3" s="281"/>
      <c r="OKR3" s="281"/>
      <c r="OKS3" s="281"/>
      <c r="OKT3" s="281"/>
      <c r="OKU3" s="281"/>
      <c r="OKV3" s="281"/>
      <c r="OKW3" s="281"/>
      <c r="OKX3" s="281"/>
      <c r="OKY3" s="281"/>
      <c r="OKZ3" s="281"/>
      <c r="OLA3" s="281"/>
      <c r="OLB3" s="281"/>
      <c r="OLC3" s="281"/>
      <c r="OLD3" s="281"/>
      <c r="OLE3" s="281"/>
      <c r="OLF3" s="281"/>
      <c r="OLG3" s="281"/>
      <c r="OLH3" s="281"/>
      <c r="OLI3" s="281"/>
      <c r="OLJ3" s="281"/>
      <c r="OLK3" s="281"/>
      <c r="OLL3" s="281"/>
      <c r="OLM3" s="281"/>
      <c r="OLN3" s="281"/>
      <c r="OLO3" s="281"/>
      <c r="OLP3" s="281"/>
      <c r="OLQ3" s="281"/>
      <c r="OLR3" s="281"/>
      <c r="OLS3" s="281"/>
      <c r="OLT3" s="281"/>
      <c r="OLU3" s="281"/>
      <c r="OLV3" s="281"/>
      <c r="OLW3" s="281"/>
      <c r="OLX3" s="281"/>
      <c r="OLY3" s="281"/>
      <c r="OLZ3" s="281"/>
      <c r="OMA3" s="281"/>
      <c r="OMB3" s="281"/>
      <c r="OMC3" s="281"/>
      <c r="OMD3" s="281"/>
      <c r="OME3" s="281"/>
      <c r="OMF3" s="281"/>
      <c r="OMG3" s="281"/>
      <c r="OMH3" s="281"/>
      <c r="OMI3" s="281"/>
      <c r="OMJ3" s="281"/>
      <c r="OMK3" s="281"/>
      <c r="OML3" s="281"/>
      <c r="OMM3" s="281"/>
      <c r="OMN3" s="281"/>
      <c r="OMO3" s="281"/>
      <c r="OMP3" s="281"/>
      <c r="OMQ3" s="281"/>
      <c r="OMR3" s="281"/>
      <c r="OMS3" s="281"/>
      <c r="OMT3" s="281"/>
      <c r="OMU3" s="281"/>
      <c r="OMV3" s="281"/>
      <c r="OMW3" s="281"/>
      <c r="OMX3" s="281"/>
      <c r="OMY3" s="281"/>
      <c r="OMZ3" s="281"/>
      <c r="ONA3" s="281"/>
      <c r="ONB3" s="281"/>
      <c r="ONC3" s="281"/>
      <c r="OND3" s="281"/>
      <c r="ONE3" s="281"/>
      <c r="ONF3" s="281"/>
      <c r="ONG3" s="281"/>
      <c r="ONH3" s="281"/>
      <c r="ONI3" s="281"/>
      <c r="ONJ3" s="281"/>
      <c r="ONK3" s="281"/>
      <c r="ONL3" s="281"/>
      <c r="ONM3" s="281"/>
      <c r="ONN3" s="281"/>
      <c r="ONO3" s="281"/>
      <c r="ONP3" s="281"/>
      <c r="ONQ3" s="281"/>
      <c r="ONR3" s="281"/>
      <c r="ONS3" s="281"/>
      <c r="ONT3" s="281"/>
      <c r="ONU3" s="281"/>
      <c r="ONV3" s="281"/>
      <c r="ONW3" s="281"/>
      <c r="ONX3" s="281"/>
      <c r="ONY3" s="281"/>
      <c r="ONZ3" s="281"/>
      <c r="OOA3" s="281"/>
      <c r="OOB3" s="281"/>
      <c r="OOC3" s="281"/>
      <c r="OOD3" s="281"/>
      <c r="OOE3" s="281"/>
      <c r="OOF3" s="281"/>
      <c r="OOG3" s="281"/>
      <c r="OOH3" s="281"/>
      <c r="OOI3" s="281"/>
      <c r="OOJ3" s="281"/>
      <c r="OOK3" s="281"/>
      <c r="OOL3" s="281"/>
      <c r="OOM3" s="281"/>
      <c r="OON3" s="281"/>
      <c r="OOO3" s="281"/>
      <c r="OOP3" s="281"/>
      <c r="OOQ3" s="281"/>
      <c r="OOR3" s="281"/>
      <c r="OOS3" s="281"/>
      <c r="OOT3" s="281"/>
      <c r="OOU3" s="281"/>
      <c r="OOV3" s="281"/>
      <c r="OOW3" s="281"/>
      <c r="OOX3" s="281"/>
      <c r="OOY3" s="281"/>
      <c r="OOZ3" s="281"/>
      <c r="OPA3" s="281"/>
      <c r="OPB3" s="281"/>
      <c r="OPC3" s="281"/>
      <c r="OPD3" s="281"/>
      <c r="OPE3" s="281"/>
      <c r="OPF3" s="281"/>
      <c r="OPG3" s="281"/>
      <c r="OPH3" s="281"/>
      <c r="OPI3" s="281"/>
      <c r="OPJ3" s="281"/>
      <c r="OPK3" s="281"/>
      <c r="OPL3" s="281"/>
      <c r="OPM3" s="281"/>
      <c r="OPN3" s="281"/>
      <c r="OPO3" s="281"/>
      <c r="OPP3" s="281"/>
      <c r="OPQ3" s="281"/>
      <c r="OPR3" s="281"/>
      <c r="OPS3" s="281"/>
      <c r="OPT3" s="281"/>
      <c r="OPU3" s="281"/>
      <c r="OPV3" s="281"/>
      <c r="OPW3" s="281"/>
      <c r="OPX3" s="281"/>
      <c r="OPY3" s="281"/>
      <c r="OPZ3" s="281"/>
      <c r="OQA3" s="281"/>
      <c r="OQB3" s="281"/>
      <c r="OQC3" s="281"/>
      <c r="OQD3" s="281"/>
      <c r="OQE3" s="281"/>
      <c r="OQF3" s="281"/>
      <c r="OQG3" s="281"/>
      <c r="OQH3" s="281"/>
      <c r="OQI3" s="281"/>
      <c r="OQJ3" s="281"/>
      <c r="OQK3" s="281"/>
      <c r="OQL3" s="281"/>
      <c r="OQM3" s="281"/>
      <c r="OQN3" s="281"/>
      <c r="OQO3" s="281"/>
      <c r="OQP3" s="281"/>
      <c r="OQQ3" s="281"/>
      <c r="OQR3" s="281"/>
      <c r="OQS3" s="281"/>
      <c r="OQT3" s="281"/>
      <c r="OQU3" s="281"/>
      <c r="OQV3" s="281"/>
      <c r="OQW3" s="281"/>
      <c r="OQX3" s="281"/>
      <c r="OQY3" s="281"/>
      <c r="OQZ3" s="281"/>
      <c r="ORA3" s="281"/>
      <c r="ORB3" s="281"/>
      <c r="ORC3" s="281"/>
      <c r="ORD3" s="281"/>
      <c r="ORE3" s="281"/>
      <c r="ORF3" s="281"/>
      <c r="ORG3" s="281"/>
      <c r="ORH3" s="281"/>
      <c r="ORI3" s="281"/>
      <c r="ORJ3" s="281"/>
      <c r="ORK3" s="281"/>
      <c r="ORL3" s="281"/>
      <c r="ORM3" s="281"/>
      <c r="ORN3" s="281"/>
      <c r="ORO3" s="281"/>
      <c r="ORP3" s="281"/>
      <c r="ORQ3" s="281"/>
      <c r="ORR3" s="281"/>
      <c r="ORS3" s="281"/>
      <c r="ORT3" s="281"/>
      <c r="ORU3" s="281"/>
      <c r="ORV3" s="281"/>
      <c r="ORW3" s="281"/>
      <c r="ORX3" s="281"/>
      <c r="ORY3" s="281"/>
      <c r="ORZ3" s="281"/>
      <c r="OSA3" s="281"/>
      <c r="OSB3" s="281"/>
      <c r="OSC3" s="281"/>
      <c r="OSD3" s="281"/>
      <c r="OSE3" s="281"/>
      <c r="OSF3" s="281"/>
      <c r="OSG3" s="281"/>
      <c r="OSH3" s="281"/>
      <c r="OSI3" s="281"/>
      <c r="OSJ3" s="281"/>
      <c r="OSK3" s="281"/>
      <c r="OSL3" s="281"/>
      <c r="OSM3" s="281"/>
      <c r="OSN3" s="281"/>
      <c r="OSO3" s="281"/>
      <c r="OSP3" s="281"/>
      <c r="OSQ3" s="281"/>
      <c r="OSR3" s="281"/>
      <c r="OSS3" s="281"/>
      <c r="OST3" s="281"/>
      <c r="OSU3" s="281"/>
      <c r="OSV3" s="281"/>
      <c r="OSW3" s="281"/>
      <c r="OSX3" s="281"/>
      <c r="OSY3" s="281"/>
      <c r="OSZ3" s="281"/>
      <c r="OTA3" s="281"/>
      <c r="OTB3" s="281"/>
      <c r="OTC3" s="281"/>
      <c r="OTD3" s="281"/>
      <c r="OTE3" s="281"/>
      <c r="OTF3" s="281"/>
      <c r="OTG3" s="281"/>
      <c r="OTH3" s="281"/>
      <c r="OTI3" s="281"/>
      <c r="OTJ3" s="281"/>
      <c r="OTK3" s="281"/>
      <c r="OTL3" s="281"/>
      <c r="OTM3" s="281"/>
      <c r="OTN3" s="281"/>
      <c r="OTO3" s="281"/>
      <c r="OTP3" s="281"/>
      <c r="OTQ3" s="281"/>
      <c r="OTR3" s="281"/>
      <c r="OTS3" s="281"/>
      <c r="OTT3" s="281"/>
      <c r="OTU3" s="281"/>
      <c r="OTV3" s="281"/>
      <c r="OTW3" s="281"/>
      <c r="OTX3" s="281"/>
      <c r="OTY3" s="281"/>
      <c r="OTZ3" s="281"/>
      <c r="OUA3" s="281"/>
      <c r="OUB3" s="281"/>
      <c r="OUC3" s="281"/>
      <c r="OUD3" s="281"/>
      <c r="OUE3" s="281"/>
      <c r="OUF3" s="281"/>
      <c r="OUG3" s="281"/>
      <c r="OUH3" s="281"/>
      <c r="OUI3" s="281"/>
      <c r="OUJ3" s="281"/>
      <c r="OUK3" s="281"/>
      <c r="OUL3" s="281"/>
      <c r="OUM3" s="281"/>
      <c r="OUN3" s="281"/>
      <c r="OUO3" s="281"/>
      <c r="OUP3" s="281"/>
      <c r="OUQ3" s="281"/>
      <c r="OUR3" s="281"/>
      <c r="OUS3" s="281"/>
      <c r="OUT3" s="281"/>
      <c r="OUU3" s="281"/>
      <c r="OUV3" s="281"/>
      <c r="OUW3" s="281"/>
      <c r="OUX3" s="281"/>
      <c r="OUY3" s="281"/>
      <c r="OUZ3" s="281"/>
      <c r="OVA3" s="281"/>
      <c r="OVB3" s="281"/>
      <c r="OVC3" s="281"/>
      <c r="OVD3" s="281"/>
      <c r="OVE3" s="281"/>
      <c r="OVF3" s="281"/>
      <c r="OVG3" s="281"/>
      <c r="OVH3" s="281"/>
      <c r="OVI3" s="281"/>
      <c r="OVJ3" s="281"/>
      <c r="OVK3" s="281"/>
      <c r="OVL3" s="281"/>
      <c r="OVM3" s="281"/>
      <c r="OVN3" s="281"/>
      <c r="OVO3" s="281"/>
      <c r="OVP3" s="281"/>
      <c r="OVQ3" s="281"/>
      <c r="OVR3" s="281"/>
      <c r="OVS3" s="281"/>
      <c r="OVT3" s="281"/>
      <c r="OVU3" s="281"/>
      <c r="OVV3" s="281"/>
      <c r="OVW3" s="281"/>
      <c r="OVX3" s="281"/>
      <c r="OVY3" s="281"/>
      <c r="OVZ3" s="281"/>
      <c r="OWA3" s="281"/>
      <c r="OWB3" s="281"/>
      <c r="OWC3" s="281"/>
      <c r="OWD3" s="281"/>
      <c r="OWE3" s="281"/>
      <c r="OWF3" s="281"/>
      <c r="OWG3" s="281"/>
      <c r="OWH3" s="281"/>
      <c r="OWI3" s="281"/>
      <c r="OWJ3" s="281"/>
      <c r="OWK3" s="281"/>
      <c r="OWL3" s="281"/>
      <c r="OWM3" s="281"/>
      <c r="OWN3" s="281"/>
      <c r="OWO3" s="281"/>
      <c r="OWP3" s="281"/>
      <c r="OWQ3" s="281"/>
      <c r="OWR3" s="281"/>
      <c r="OWS3" s="281"/>
      <c r="OWT3" s="281"/>
      <c r="OWU3" s="281"/>
      <c r="OWV3" s="281"/>
      <c r="OWW3" s="281"/>
      <c r="OWX3" s="281"/>
      <c r="OWY3" s="281"/>
      <c r="OWZ3" s="281"/>
      <c r="OXA3" s="281"/>
      <c r="OXB3" s="281"/>
      <c r="OXC3" s="281"/>
      <c r="OXD3" s="281"/>
      <c r="OXE3" s="281"/>
      <c r="OXF3" s="281"/>
      <c r="OXG3" s="281"/>
      <c r="OXH3" s="281"/>
      <c r="OXI3" s="281"/>
      <c r="OXJ3" s="281"/>
      <c r="OXK3" s="281"/>
      <c r="OXL3" s="281"/>
      <c r="OXM3" s="281"/>
      <c r="OXN3" s="281"/>
      <c r="OXO3" s="281"/>
      <c r="OXP3" s="281"/>
      <c r="OXQ3" s="281"/>
      <c r="OXR3" s="281"/>
      <c r="OXS3" s="281"/>
      <c r="OXT3" s="281"/>
      <c r="OXU3" s="281"/>
      <c r="OXV3" s="281"/>
      <c r="OXW3" s="281"/>
      <c r="OXX3" s="281"/>
      <c r="OXY3" s="281"/>
      <c r="OXZ3" s="281"/>
      <c r="OYA3" s="281"/>
      <c r="OYB3" s="281"/>
      <c r="OYC3" s="281"/>
      <c r="OYD3" s="281"/>
      <c r="OYE3" s="281"/>
      <c r="OYF3" s="281"/>
      <c r="OYG3" s="281"/>
      <c r="OYH3" s="281"/>
      <c r="OYI3" s="281"/>
      <c r="OYJ3" s="281"/>
      <c r="OYK3" s="281"/>
      <c r="OYL3" s="281"/>
      <c r="OYM3" s="281"/>
      <c r="OYN3" s="281"/>
      <c r="OYO3" s="281"/>
      <c r="OYP3" s="281"/>
      <c r="OYQ3" s="281"/>
      <c r="OYR3" s="281"/>
      <c r="OYS3" s="281"/>
      <c r="OYT3" s="281"/>
      <c r="OYU3" s="281"/>
      <c r="OYV3" s="281"/>
      <c r="OYW3" s="281"/>
      <c r="OYX3" s="281"/>
      <c r="OYY3" s="281"/>
      <c r="OYZ3" s="281"/>
      <c r="OZA3" s="281"/>
      <c r="OZB3" s="281"/>
      <c r="OZC3" s="281"/>
      <c r="OZD3" s="281"/>
      <c r="OZE3" s="281"/>
      <c r="OZF3" s="281"/>
      <c r="OZG3" s="281"/>
      <c r="OZH3" s="281"/>
      <c r="OZI3" s="281"/>
      <c r="OZJ3" s="281"/>
      <c r="OZK3" s="281"/>
      <c r="OZL3" s="281"/>
      <c r="OZM3" s="281"/>
      <c r="OZN3" s="281"/>
      <c r="OZO3" s="281"/>
      <c r="OZP3" s="281"/>
      <c r="OZQ3" s="281"/>
      <c r="OZR3" s="281"/>
      <c r="OZS3" s="281"/>
      <c r="OZT3" s="281"/>
      <c r="OZU3" s="281"/>
      <c r="OZV3" s="281"/>
      <c r="OZW3" s="281"/>
      <c r="OZX3" s="281"/>
      <c r="OZY3" s="281"/>
      <c r="OZZ3" s="281"/>
      <c r="PAA3" s="281"/>
      <c r="PAB3" s="281"/>
      <c r="PAC3" s="281"/>
      <c r="PAD3" s="281"/>
      <c r="PAE3" s="281"/>
      <c r="PAF3" s="281"/>
      <c r="PAG3" s="281"/>
      <c r="PAH3" s="281"/>
      <c r="PAI3" s="281"/>
      <c r="PAJ3" s="281"/>
      <c r="PAK3" s="281"/>
      <c r="PAL3" s="281"/>
      <c r="PAM3" s="281"/>
      <c r="PAN3" s="281"/>
      <c r="PAO3" s="281"/>
      <c r="PAP3" s="281"/>
      <c r="PAQ3" s="281"/>
      <c r="PAR3" s="281"/>
      <c r="PAS3" s="281"/>
      <c r="PAT3" s="281"/>
      <c r="PAU3" s="281"/>
      <c r="PAV3" s="281"/>
      <c r="PAW3" s="281"/>
      <c r="PAX3" s="281"/>
      <c r="PAY3" s="281"/>
      <c r="PAZ3" s="281"/>
      <c r="PBA3" s="281"/>
      <c r="PBB3" s="281"/>
      <c r="PBC3" s="281"/>
      <c r="PBD3" s="281"/>
      <c r="PBE3" s="281"/>
      <c r="PBF3" s="281"/>
      <c r="PBG3" s="281"/>
      <c r="PBH3" s="281"/>
      <c r="PBI3" s="281"/>
      <c r="PBJ3" s="281"/>
      <c r="PBK3" s="281"/>
      <c r="PBL3" s="281"/>
      <c r="PBM3" s="281"/>
      <c r="PBN3" s="281"/>
      <c r="PBO3" s="281"/>
      <c r="PBP3" s="281"/>
      <c r="PBQ3" s="281"/>
      <c r="PBR3" s="281"/>
      <c r="PBS3" s="281"/>
      <c r="PBT3" s="281"/>
      <c r="PBU3" s="281"/>
      <c r="PBV3" s="281"/>
      <c r="PBW3" s="281"/>
      <c r="PBX3" s="281"/>
      <c r="PBY3" s="281"/>
      <c r="PBZ3" s="281"/>
      <c r="PCA3" s="281"/>
      <c r="PCB3" s="281"/>
      <c r="PCC3" s="281"/>
      <c r="PCD3" s="281"/>
      <c r="PCE3" s="281"/>
      <c r="PCF3" s="281"/>
      <c r="PCG3" s="281"/>
      <c r="PCH3" s="281"/>
      <c r="PCI3" s="281"/>
      <c r="PCJ3" s="281"/>
      <c r="PCK3" s="281"/>
      <c r="PCL3" s="281"/>
      <c r="PCM3" s="281"/>
      <c r="PCN3" s="281"/>
      <c r="PCO3" s="281"/>
      <c r="PCP3" s="281"/>
      <c r="PCQ3" s="281"/>
      <c r="PCR3" s="281"/>
      <c r="PCS3" s="281"/>
      <c r="PCT3" s="281"/>
      <c r="PCU3" s="281"/>
      <c r="PCV3" s="281"/>
      <c r="PCW3" s="281"/>
      <c r="PCX3" s="281"/>
      <c r="PCY3" s="281"/>
      <c r="PCZ3" s="281"/>
      <c r="PDA3" s="281"/>
      <c r="PDB3" s="281"/>
      <c r="PDC3" s="281"/>
      <c r="PDD3" s="281"/>
      <c r="PDE3" s="281"/>
      <c r="PDF3" s="281"/>
      <c r="PDG3" s="281"/>
      <c r="PDH3" s="281"/>
      <c r="PDI3" s="281"/>
      <c r="PDJ3" s="281"/>
      <c r="PDK3" s="281"/>
      <c r="PDL3" s="281"/>
      <c r="PDM3" s="281"/>
      <c r="PDN3" s="281"/>
      <c r="PDO3" s="281"/>
      <c r="PDP3" s="281"/>
      <c r="PDQ3" s="281"/>
      <c r="PDR3" s="281"/>
      <c r="PDS3" s="281"/>
      <c r="PDT3" s="281"/>
      <c r="PDU3" s="281"/>
      <c r="PDV3" s="281"/>
      <c r="PDW3" s="281"/>
      <c r="PDX3" s="281"/>
      <c r="PDY3" s="281"/>
      <c r="PDZ3" s="281"/>
      <c r="PEA3" s="281"/>
      <c r="PEB3" s="281"/>
      <c r="PEC3" s="281"/>
      <c r="PED3" s="281"/>
      <c r="PEE3" s="281"/>
      <c r="PEF3" s="281"/>
      <c r="PEG3" s="281"/>
      <c r="PEH3" s="281"/>
      <c r="PEI3" s="281"/>
      <c r="PEJ3" s="281"/>
      <c r="PEK3" s="281"/>
      <c r="PEL3" s="281"/>
      <c r="PEM3" s="281"/>
      <c r="PEN3" s="281"/>
      <c r="PEO3" s="281"/>
      <c r="PEP3" s="281"/>
      <c r="PEQ3" s="281"/>
      <c r="PER3" s="281"/>
      <c r="PES3" s="281"/>
      <c r="PET3" s="281"/>
      <c r="PEU3" s="281"/>
      <c r="PEV3" s="281"/>
      <c r="PEW3" s="281"/>
      <c r="PEX3" s="281"/>
      <c r="PEY3" s="281"/>
      <c r="PEZ3" s="281"/>
      <c r="PFA3" s="281"/>
      <c r="PFB3" s="281"/>
      <c r="PFC3" s="281"/>
      <c r="PFD3" s="281"/>
      <c r="PFE3" s="281"/>
      <c r="PFF3" s="281"/>
      <c r="PFG3" s="281"/>
      <c r="PFH3" s="281"/>
      <c r="PFI3" s="281"/>
      <c r="PFJ3" s="281"/>
      <c r="PFK3" s="281"/>
      <c r="PFL3" s="281"/>
      <c r="PFM3" s="281"/>
      <c r="PFN3" s="281"/>
      <c r="PFO3" s="281"/>
      <c r="PFP3" s="281"/>
      <c r="PFQ3" s="281"/>
      <c r="PFR3" s="281"/>
      <c r="PFS3" s="281"/>
      <c r="PFT3" s="281"/>
      <c r="PFU3" s="281"/>
      <c r="PFV3" s="281"/>
      <c r="PFW3" s="281"/>
      <c r="PFX3" s="281"/>
      <c r="PFY3" s="281"/>
      <c r="PFZ3" s="281"/>
      <c r="PGA3" s="281"/>
      <c r="PGB3" s="281"/>
      <c r="PGC3" s="281"/>
      <c r="PGD3" s="281"/>
      <c r="PGE3" s="281"/>
      <c r="PGF3" s="281"/>
      <c r="PGG3" s="281"/>
      <c r="PGH3" s="281"/>
      <c r="PGI3" s="281"/>
      <c r="PGJ3" s="281"/>
      <c r="PGK3" s="281"/>
      <c r="PGL3" s="281"/>
      <c r="PGM3" s="281"/>
      <c r="PGN3" s="281"/>
      <c r="PGO3" s="281"/>
      <c r="PGP3" s="281"/>
      <c r="PGQ3" s="281"/>
      <c r="PGR3" s="281"/>
      <c r="PGS3" s="281"/>
      <c r="PGT3" s="281"/>
      <c r="PGU3" s="281"/>
      <c r="PGV3" s="281"/>
      <c r="PGW3" s="281"/>
      <c r="PGX3" s="281"/>
      <c r="PGY3" s="281"/>
      <c r="PGZ3" s="281"/>
      <c r="PHA3" s="281"/>
      <c r="PHB3" s="281"/>
      <c r="PHC3" s="281"/>
      <c r="PHD3" s="281"/>
      <c r="PHE3" s="281"/>
      <c r="PHF3" s="281"/>
      <c r="PHG3" s="281"/>
      <c r="PHH3" s="281"/>
      <c r="PHI3" s="281"/>
      <c r="PHJ3" s="281"/>
      <c r="PHK3" s="281"/>
      <c r="PHL3" s="281"/>
      <c r="PHM3" s="281"/>
      <c r="PHN3" s="281"/>
      <c r="PHO3" s="281"/>
      <c r="PHP3" s="281"/>
      <c r="PHQ3" s="281"/>
      <c r="PHR3" s="281"/>
      <c r="PHS3" s="281"/>
      <c r="PHT3" s="281"/>
      <c r="PHU3" s="281"/>
      <c r="PHV3" s="281"/>
      <c r="PHW3" s="281"/>
      <c r="PHX3" s="281"/>
      <c r="PHY3" s="281"/>
      <c r="PHZ3" s="281"/>
      <c r="PIA3" s="281"/>
      <c r="PIB3" s="281"/>
      <c r="PIC3" s="281"/>
      <c r="PID3" s="281"/>
      <c r="PIE3" s="281"/>
      <c r="PIF3" s="281"/>
      <c r="PIG3" s="281"/>
      <c r="PIH3" s="281"/>
      <c r="PII3" s="281"/>
      <c r="PIJ3" s="281"/>
      <c r="PIK3" s="281"/>
      <c r="PIL3" s="281"/>
      <c r="PIM3" s="281"/>
      <c r="PIN3" s="281"/>
      <c r="PIO3" s="281"/>
      <c r="PIP3" s="281"/>
      <c r="PIQ3" s="281"/>
      <c r="PIR3" s="281"/>
      <c r="PIS3" s="281"/>
      <c r="PIT3" s="281"/>
      <c r="PIU3" s="281"/>
      <c r="PIV3" s="281"/>
      <c r="PIW3" s="281"/>
      <c r="PIX3" s="281"/>
      <c r="PIY3" s="281"/>
      <c r="PIZ3" s="281"/>
      <c r="PJA3" s="281"/>
      <c r="PJB3" s="281"/>
      <c r="PJC3" s="281"/>
      <c r="PJD3" s="281"/>
      <c r="PJE3" s="281"/>
      <c r="PJF3" s="281"/>
      <c r="PJG3" s="281"/>
      <c r="PJH3" s="281"/>
      <c r="PJI3" s="281"/>
      <c r="PJJ3" s="281"/>
      <c r="PJK3" s="281"/>
      <c r="PJL3" s="281"/>
      <c r="PJM3" s="281"/>
      <c r="PJN3" s="281"/>
      <c r="PJO3" s="281"/>
      <c r="PJP3" s="281"/>
      <c r="PJQ3" s="281"/>
      <c r="PJR3" s="281"/>
      <c r="PJS3" s="281"/>
      <c r="PJT3" s="281"/>
      <c r="PJU3" s="281"/>
      <c r="PJV3" s="281"/>
      <c r="PJW3" s="281"/>
      <c r="PJX3" s="281"/>
      <c r="PJY3" s="281"/>
      <c r="PJZ3" s="281"/>
      <c r="PKA3" s="281"/>
      <c r="PKB3" s="281"/>
      <c r="PKC3" s="281"/>
      <c r="PKD3" s="281"/>
      <c r="PKE3" s="281"/>
      <c r="PKF3" s="281"/>
      <c r="PKG3" s="281"/>
      <c r="PKH3" s="281"/>
      <c r="PKI3" s="281"/>
      <c r="PKJ3" s="281"/>
      <c r="PKK3" s="281"/>
      <c r="PKL3" s="281"/>
      <c r="PKM3" s="281"/>
      <c r="PKN3" s="281"/>
      <c r="PKO3" s="281"/>
      <c r="PKP3" s="281"/>
      <c r="PKQ3" s="281"/>
      <c r="PKR3" s="281"/>
      <c r="PKS3" s="281"/>
      <c r="PKT3" s="281"/>
      <c r="PKU3" s="281"/>
      <c r="PKV3" s="281"/>
      <c r="PKW3" s="281"/>
      <c r="PKX3" s="281"/>
      <c r="PKY3" s="281"/>
      <c r="PKZ3" s="281"/>
      <c r="PLA3" s="281"/>
      <c r="PLB3" s="281"/>
      <c r="PLC3" s="281"/>
      <c r="PLD3" s="281"/>
      <c r="PLE3" s="281"/>
      <c r="PLF3" s="281"/>
      <c r="PLG3" s="281"/>
      <c r="PLH3" s="281"/>
      <c r="PLI3" s="281"/>
      <c r="PLJ3" s="281"/>
      <c r="PLK3" s="281"/>
      <c r="PLL3" s="281"/>
      <c r="PLM3" s="281"/>
      <c r="PLN3" s="281"/>
      <c r="PLO3" s="281"/>
      <c r="PLP3" s="281"/>
      <c r="PLQ3" s="281"/>
      <c r="PLR3" s="281"/>
      <c r="PLS3" s="281"/>
      <c r="PLT3" s="281"/>
      <c r="PLU3" s="281"/>
      <c r="PLV3" s="281"/>
      <c r="PLW3" s="281"/>
      <c r="PLX3" s="281"/>
      <c r="PLY3" s="281"/>
      <c r="PLZ3" s="281"/>
      <c r="PMA3" s="281"/>
      <c r="PMB3" s="281"/>
      <c r="PMC3" s="281"/>
      <c r="PMD3" s="281"/>
      <c r="PME3" s="281"/>
      <c r="PMF3" s="281"/>
      <c r="PMG3" s="281"/>
      <c r="PMH3" s="281"/>
      <c r="PMI3" s="281"/>
      <c r="PMJ3" s="281"/>
      <c r="PMK3" s="281"/>
      <c r="PML3" s="281"/>
      <c r="PMM3" s="281"/>
      <c r="PMN3" s="281"/>
      <c r="PMO3" s="281"/>
      <c r="PMP3" s="281"/>
      <c r="PMQ3" s="281"/>
      <c r="PMR3" s="281"/>
      <c r="PMS3" s="281"/>
      <c r="PMT3" s="281"/>
      <c r="PMU3" s="281"/>
      <c r="PMV3" s="281"/>
      <c r="PMW3" s="281"/>
      <c r="PMX3" s="281"/>
      <c r="PMY3" s="281"/>
      <c r="PMZ3" s="281"/>
      <c r="PNA3" s="281"/>
      <c r="PNB3" s="281"/>
      <c r="PNC3" s="281"/>
      <c r="PND3" s="281"/>
      <c r="PNE3" s="281"/>
      <c r="PNF3" s="281"/>
      <c r="PNG3" s="281"/>
      <c r="PNH3" s="281"/>
      <c r="PNI3" s="281"/>
      <c r="PNJ3" s="281"/>
      <c r="PNK3" s="281"/>
      <c r="PNL3" s="281"/>
      <c r="PNM3" s="281"/>
      <c r="PNN3" s="281"/>
      <c r="PNO3" s="281"/>
      <c r="PNP3" s="281"/>
      <c r="PNQ3" s="281"/>
      <c r="PNR3" s="281"/>
      <c r="PNS3" s="281"/>
      <c r="PNT3" s="281"/>
      <c r="PNU3" s="281"/>
      <c r="PNV3" s="281"/>
      <c r="PNW3" s="281"/>
      <c r="PNX3" s="281"/>
      <c r="PNY3" s="281"/>
      <c r="PNZ3" s="281"/>
      <c r="POA3" s="281"/>
      <c r="POB3" s="281"/>
      <c r="POC3" s="281"/>
      <c r="POD3" s="281"/>
      <c r="POE3" s="281"/>
      <c r="POF3" s="281"/>
      <c r="POG3" s="281"/>
      <c r="POH3" s="281"/>
      <c r="POI3" s="281"/>
      <c r="POJ3" s="281"/>
      <c r="POK3" s="281"/>
      <c r="POL3" s="281"/>
      <c r="POM3" s="281"/>
      <c r="PON3" s="281"/>
      <c r="POO3" s="281"/>
      <c r="POP3" s="281"/>
      <c r="POQ3" s="281"/>
      <c r="POR3" s="281"/>
      <c r="POS3" s="281"/>
      <c r="POT3" s="281"/>
      <c r="POU3" s="281"/>
      <c r="POV3" s="281"/>
      <c r="POW3" s="281"/>
      <c r="POX3" s="281"/>
      <c r="POY3" s="281"/>
      <c r="POZ3" s="281"/>
      <c r="PPA3" s="281"/>
      <c r="PPB3" s="281"/>
      <c r="PPC3" s="281"/>
      <c r="PPD3" s="281"/>
      <c r="PPE3" s="281"/>
      <c r="PPF3" s="281"/>
      <c r="PPG3" s="281"/>
      <c r="PPH3" s="281"/>
      <c r="PPI3" s="281"/>
      <c r="PPJ3" s="281"/>
      <c r="PPK3" s="281"/>
      <c r="PPL3" s="281"/>
      <c r="PPM3" s="281"/>
      <c r="PPN3" s="281"/>
      <c r="PPO3" s="281"/>
      <c r="PPP3" s="281"/>
      <c r="PPQ3" s="281"/>
      <c r="PPR3" s="281"/>
      <c r="PPS3" s="281"/>
      <c r="PPT3" s="281"/>
      <c r="PPU3" s="281"/>
      <c r="PPV3" s="281"/>
      <c r="PPW3" s="281"/>
      <c r="PPX3" s="281"/>
      <c r="PPY3" s="281"/>
      <c r="PPZ3" s="281"/>
      <c r="PQA3" s="281"/>
      <c r="PQB3" s="281"/>
      <c r="PQC3" s="281"/>
      <c r="PQD3" s="281"/>
      <c r="PQE3" s="281"/>
      <c r="PQF3" s="281"/>
      <c r="PQG3" s="281"/>
      <c r="PQH3" s="281"/>
      <c r="PQI3" s="281"/>
      <c r="PQJ3" s="281"/>
      <c r="PQK3" s="281"/>
      <c r="PQL3" s="281"/>
      <c r="PQM3" s="281"/>
      <c r="PQN3" s="281"/>
      <c r="PQO3" s="281"/>
      <c r="PQP3" s="281"/>
      <c r="PQQ3" s="281"/>
      <c r="PQR3" s="281"/>
      <c r="PQS3" s="281"/>
      <c r="PQT3" s="281"/>
      <c r="PQU3" s="281"/>
      <c r="PQV3" s="281"/>
      <c r="PQW3" s="281"/>
      <c r="PQX3" s="281"/>
      <c r="PQY3" s="281"/>
      <c r="PQZ3" s="281"/>
      <c r="PRA3" s="281"/>
      <c r="PRB3" s="281"/>
      <c r="PRC3" s="281"/>
      <c r="PRD3" s="281"/>
      <c r="PRE3" s="281"/>
      <c r="PRF3" s="281"/>
      <c r="PRG3" s="281"/>
      <c r="PRH3" s="281"/>
      <c r="PRI3" s="281"/>
      <c r="PRJ3" s="281"/>
      <c r="PRK3" s="281"/>
      <c r="PRL3" s="281"/>
      <c r="PRM3" s="281"/>
      <c r="PRN3" s="281"/>
      <c r="PRO3" s="281"/>
      <c r="PRP3" s="281"/>
      <c r="PRQ3" s="281"/>
      <c r="PRR3" s="281"/>
      <c r="PRS3" s="281"/>
      <c r="PRT3" s="281"/>
      <c r="PRU3" s="281"/>
      <c r="PRV3" s="281"/>
      <c r="PRW3" s="281"/>
      <c r="PRX3" s="281"/>
      <c r="PRY3" s="281"/>
      <c r="PRZ3" s="281"/>
      <c r="PSA3" s="281"/>
      <c r="PSB3" s="281"/>
      <c r="PSC3" s="281"/>
      <c r="PSD3" s="281"/>
      <c r="PSE3" s="281"/>
      <c r="PSF3" s="281"/>
      <c r="PSG3" s="281"/>
      <c r="PSH3" s="281"/>
      <c r="PSI3" s="281"/>
      <c r="PSJ3" s="281"/>
      <c r="PSK3" s="281"/>
      <c r="PSL3" s="281"/>
      <c r="PSM3" s="281"/>
      <c r="PSN3" s="281"/>
      <c r="PSO3" s="281"/>
      <c r="PSP3" s="281"/>
      <c r="PSQ3" s="281"/>
      <c r="PSR3" s="281"/>
      <c r="PSS3" s="281"/>
      <c r="PST3" s="281"/>
      <c r="PSU3" s="281"/>
      <c r="PSV3" s="281"/>
      <c r="PSW3" s="281"/>
      <c r="PSX3" s="281"/>
      <c r="PSY3" s="281"/>
      <c r="PSZ3" s="281"/>
      <c r="PTA3" s="281"/>
      <c r="PTB3" s="281"/>
      <c r="PTC3" s="281"/>
      <c r="PTD3" s="281"/>
      <c r="PTE3" s="281"/>
      <c r="PTF3" s="281"/>
      <c r="PTG3" s="281"/>
      <c r="PTH3" s="281"/>
      <c r="PTI3" s="281"/>
      <c r="PTJ3" s="281"/>
      <c r="PTK3" s="281"/>
      <c r="PTL3" s="281"/>
      <c r="PTM3" s="281"/>
      <c r="PTN3" s="281"/>
      <c r="PTO3" s="281"/>
      <c r="PTP3" s="281"/>
      <c r="PTQ3" s="281"/>
      <c r="PTR3" s="281"/>
      <c r="PTS3" s="281"/>
      <c r="PTT3" s="281"/>
      <c r="PTU3" s="281"/>
      <c r="PTV3" s="281"/>
      <c r="PTW3" s="281"/>
      <c r="PTX3" s="281"/>
      <c r="PTY3" s="281"/>
      <c r="PTZ3" s="281"/>
      <c r="PUA3" s="281"/>
      <c r="PUB3" s="281"/>
      <c r="PUC3" s="281"/>
      <c r="PUD3" s="281"/>
      <c r="PUE3" s="281"/>
      <c r="PUF3" s="281"/>
      <c r="PUG3" s="281"/>
      <c r="PUH3" s="281"/>
      <c r="PUI3" s="281"/>
      <c r="PUJ3" s="281"/>
      <c r="PUK3" s="281"/>
      <c r="PUL3" s="281"/>
      <c r="PUM3" s="281"/>
      <c r="PUN3" s="281"/>
      <c r="PUO3" s="281"/>
      <c r="PUP3" s="281"/>
      <c r="PUQ3" s="281"/>
      <c r="PUR3" s="281"/>
      <c r="PUS3" s="281"/>
      <c r="PUT3" s="281"/>
      <c r="PUU3" s="281"/>
      <c r="PUV3" s="281"/>
      <c r="PUW3" s="281"/>
      <c r="PUX3" s="281"/>
      <c r="PUY3" s="281"/>
      <c r="PUZ3" s="281"/>
      <c r="PVA3" s="281"/>
      <c r="PVB3" s="281"/>
      <c r="PVC3" s="281"/>
      <c r="PVD3" s="281"/>
      <c r="PVE3" s="281"/>
      <c r="PVF3" s="281"/>
      <c r="PVG3" s="281"/>
      <c r="PVH3" s="281"/>
      <c r="PVI3" s="281"/>
      <c r="PVJ3" s="281"/>
      <c r="PVK3" s="281"/>
      <c r="PVL3" s="281"/>
      <c r="PVM3" s="281"/>
      <c r="PVN3" s="281"/>
      <c r="PVO3" s="281"/>
      <c r="PVP3" s="281"/>
      <c r="PVQ3" s="281"/>
      <c r="PVR3" s="281"/>
      <c r="PVS3" s="281"/>
      <c r="PVT3" s="281"/>
      <c r="PVU3" s="281"/>
      <c r="PVV3" s="281"/>
      <c r="PVW3" s="281"/>
      <c r="PVX3" s="281"/>
      <c r="PVY3" s="281"/>
      <c r="PVZ3" s="281"/>
      <c r="PWA3" s="281"/>
      <c r="PWB3" s="281"/>
      <c r="PWC3" s="281"/>
      <c r="PWD3" s="281"/>
      <c r="PWE3" s="281"/>
      <c r="PWF3" s="281"/>
      <c r="PWG3" s="281"/>
      <c r="PWH3" s="281"/>
      <c r="PWI3" s="281"/>
      <c r="PWJ3" s="281"/>
      <c r="PWK3" s="281"/>
      <c r="PWL3" s="281"/>
      <c r="PWM3" s="281"/>
      <c r="PWN3" s="281"/>
      <c r="PWO3" s="281"/>
      <c r="PWP3" s="281"/>
      <c r="PWQ3" s="281"/>
      <c r="PWR3" s="281"/>
      <c r="PWS3" s="281"/>
      <c r="PWT3" s="281"/>
      <c r="PWU3" s="281"/>
      <c r="PWV3" s="281"/>
      <c r="PWW3" s="281"/>
      <c r="PWX3" s="281"/>
      <c r="PWY3" s="281"/>
      <c r="PWZ3" s="281"/>
      <c r="PXA3" s="281"/>
      <c r="PXB3" s="281"/>
      <c r="PXC3" s="281"/>
      <c r="PXD3" s="281"/>
      <c r="PXE3" s="281"/>
      <c r="PXF3" s="281"/>
      <c r="PXG3" s="281"/>
      <c r="PXH3" s="281"/>
      <c r="PXI3" s="281"/>
      <c r="PXJ3" s="281"/>
      <c r="PXK3" s="281"/>
      <c r="PXL3" s="281"/>
      <c r="PXM3" s="281"/>
      <c r="PXN3" s="281"/>
      <c r="PXO3" s="281"/>
      <c r="PXP3" s="281"/>
      <c r="PXQ3" s="281"/>
      <c r="PXR3" s="281"/>
      <c r="PXS3" s="281"/>
      <c r="PXT3" s="281"/>
      <c r="PXU3" s="281"/>
      <c r="PXV3" s="281"/>
      <c r="PXW3" s="281"/>
      <c r="PXX3" s="281"/>
      <c r="PXY3" s="281"/>
      <c r="PXZ3" s="281"/>
      <c r="PYA3" s="281"/>
      <c r="PYB3" s="281"/>
      <c r="PYC3" s="281"/>
      <c r="PYD3" s="281"/>
      <c r="PYE3" s="281"/>
      <c r="PYF3" s="281"/>
      <c r="PYG3" s="281"/>
      <c r="PYH3" s="281"/>
      <c r="PYI3" s="281"/>
      <c r="PYJ3" s="281"/>
      <c r="PYK3" s="281"/>
      <c r="PYL3" s="281"/>
      <c r="PYM3" s="281"/>
      <c r="PYN3" s="281"/>
      <c r="PYO3" s="281"/>
      <c r="PYP3" s="281"/>
      <c r="PYQ3" s="281"/>
      <c r="PYR3" s="281"/>
      <c r="PYS3" s="281"/>
      <c r="PYT3" s="281"/>
      <c r="PYU3" s="281"/>
      <c r="PYV3" s="281"/>
      <c r="PYW3" s="281"/>
      <c r="PYX3" s="281"/>
      <c r="PYY3" s="281"/>
      <c r="PYZ3" s="281"/>
      <c r="PZA3" s="281"/>
      <c r="PZB3" s="281"/>
      <c r="PZC3" s="281"/>
      <c r="PZD3" s="281"/>
      <c r="PZE3" s="281"/>
      <c r="PZF3" s="281"/>
      <c r="PZG3" s="281"/>
      <c r="PZH3" s="281"/>
      <c r="PZI3" s="281"/>
      <c r="PZJ3" s="281"/>
      <c r="PZK3" s="281"/>
      <c r="PZL3" s="281"/>
      <c r="PZM3" s="281"/>
      <c r="PZN3" s="281"/>
      <c r="PZO3" s="281"/>
      <c r="PZP3" s="281"/>
      <c r="PZQ3" s="281"/>
      <c r="PZR3" s="281"/>
      <c r="PZS3" s="281"/>
      <c r="PZT3" s="281"/>
      <c r="PZU3" s="281"/>
      <c r="PZV3" s="281"/>
      <c r="PZW3" s="281"/>
      <c r="PZX3" s="281"/>
      <c r="PZY3" s="281"/>
      <c r="PZZ3" s="281"/>
      <c r="QAA3" s="281"/>
      <c r="QAB3" s="281"/>
      <c r="QAC3" s="281"/>
      <c r="QAD3" s="281"/>
      <c r="QAE3" s="281"/>
      <c r="QAF3" s="281"/>
      <c r="QAG3" s="281"/>
      <c r="QAH3" s="281"/>
      <c r="QAI3" s="281"/>
      <c r="QAJ3" s="281"/>
      <c r="QAK3" s="281"/>
      <c r="QAL3" s="281"/>
      <c r="QAM3" s="281"/>
      <c r="QAN3" s="281"/>
      <c r="QAO3" s="281"/>
      <c r="QAP3" s="281"/>
      <c r="QAQ3" s="281"/>
      <c r="QAR3" s="281"/>
      <c r="QAS3" s="281"/>
      <c r="QAT3" s="281"/>
      <c r="QAU3" s="281"/>
      <c r="QAV3" s="281"/>
      <c r="QAW3" s="281"/>
      <c r="QAX3" s="281"/>
      <c r="QAY3" s="281"/>
      <c r="QAZ3" s="281"/>
      <c r="QBA3" s="281"/>
      <c r="QBB3" s="281"/>
      <c r="QBC3" s="281"/>
      <c r="QBD3" s="281"/>
      <c r="QBE3" s="281"/>
      <c r="QBF3" s="281"/>
      <c r="QBG3" s="281"/>
      <c r="QBH3" s="281"/>
      <c r="QBI3" s="281"/>
      <c r="QBJ3" s="281"/>
      <c r="QBK3" s="281"/>
      <c r="QBL3" s="281"/>
      <c r="QBM3" s="281"/>
      <c r="QBN3" s="281"/>
      <c r="QBO3" s="281"/>
      <c r="QBP3" s="281"/>
      <c r="QBQ3" s="281"/>
      <c r="QBR3" s="281"/>
      <c r="QBS3" s="281"/>
      <c r="QBT3" s="281"/>
      <c r="QBU3" s="281"/>
      <c r="QBV3" s="281"/>
      <c r="QBW3" s="281"/>
      <c r="QBX3" s="281"/>
      <c r="QBY3" s="281"/>
      <c r="QBZ3" s="281"/>
      <c r="QCA3" s="281"/>
      <c r="QCB3" s="281"/>
      <c r="QCC3" s="281"/>
      <c r="QCD3" s="281"/>
      <c r="QCE3" s="281"/>
      <c r="QCF3" s="281"/>
      <c r="QCG3" s="281"/>
      <c r="QCH3" s="281"/>
      <c r="QCI3" s="281"/>
      <c r="QCJ3" s="281"/>
      <c r="QCK3" s="281"/>
      <c r="QCL3" s="281"/>
      <c r="QCM3" s="281"/>
      <c r="QCN3" s="281"/>
      <c r="QCO3" s="281"/>
      <c r="QCP3" s="281"/>
      <c r="QCQ3" s="281"/>
      <c r="QCR3" s="281"/>
      <c r="QCS3" s="281"/>
      <c r="QCT3" s="281"/>
      <c r="QCU3" s="281"/>
      <c r="QCV3" s="281"/>
      <c r="QCW3" s="281"/>
      <c r="QCX3" s="281"/>
      <c r="QCY3" s="281"/>
      <c r="QCZ3" s="281"/>
      <c r="QDA3" s="281"/>
      <c r="QDB3" s="281"/>
      <c r="QDC3" s="281"/>
      <c r="QDD3" s="281"/>
      <c r="QDE3" s="281"/>
      <c r="QDF3" s="281"/>
      <c r="QDG3" s="281"/>
      <c r="QDH3" s="281"/>
      <c r="QDI3" s="281"/>
      <c r="QDJ3" s="281"/>
      <c r="QDK3" s="281"/>
      <c r="QDL3" s="281"/>
      <c r="QDM3" s="281"/>
      <c r="QDN3" s="281"/>
      <c r="QDO3" s="281"/>
      <c r="QDP3" s="281"/>
      <c r="QDQ3" s="281"/>
      <c r="QDR3" s="281"/>
      <c r="QDS3" s="281"/>
      <c r="QDT3" s="281"/>
      <c r="QDU3" s="281"/>
      <c r="QDV3" s="281"/>
      <c r="QDW3" s="281"/>
      <c r="QDX3" s="281"/>
      <c r="QDY3" s="281"/>
      <c r="QDZ3" s="281"/>
      <c r="QEA3" s="281"/>
      <c r="QEB3" s="281"/>
      <c r="QEC3" s="281"/>
      <c r="QED3" s="281"/>
      <c r="QEE3" s="281"/>
      <c r="QEF3" s="281"/>
      <c r="QEG3" s="281"/>
      <c r="QEH3" s="281"/>
      <c r="QEI3" s="281"/>
      <c r="QEJ3" s="281"/>
      <c r="QEK3" s="281"/>
      <c r="QEL3" s="281"/>
      <c r="QEM3" s="281"/>
      <c r="QEN3" s="281"/>
      <c r="QEO3" s="281"/>
      <c r="QEP3" s="281"/>
      <c r="QEQ3" s="281"/>
      <c r="QER3" s="281"/>
      <c r="QES3" s="281"/>
      <c r="QET3" s="281"/>
      <c r="QEU3" s="281"/>
      <c r="QEV3" s="281"/>
      <c r="QEW3" s="281"/>
      <c r="QEX3" s="281"/>
      <c r="QEY3" s="281"/>
      <c r="QEZ3" s="281"/>
      <c r="QFA3" s="281"/>
      <c r="QFB3" s="281"/>
      <c r="QFC3" s="281"/>
      <c r="QFD3" s="281"/>
      <c r="QFE3" s="281"/>
      <c r="QFF3" s="281"/>
      <c r="QFG3" s="281"/>
      <c r="QFH3" s="281"/>
      <c r="QFI3" s="281"/>
      <c r="QFJ3" s="281"/>
      <c r="QFK3" s="281"/>
      <c r="QFL3" s="281"/>
      <c r="QFM3" s="281"/>
      <c r="QFN3" s="281"/>
      <c r="QFO3" s="281"/>
      <c r="QFP3" s="281"/>
      <c r="QFQ3" s="281"/>
      <c r="QFR3" s="281"/>
      <c r="QFS3" s="281"/>
      <c r="QFT3" s="281"/>
      <c r="QFU3" s="281"/>
      <c r="QFV3" s="281"/>
      <c r="QFW3" s="281"/>
      <c r="QFX3" s="281"/>
      <c r="QFY3" s="281"/>
      <c r="QFZ3" s="281"/>
      <c r="QGA3" s="281"/>
      <c r="QGB3" s="281"/>
      <c r="QGC3" s="281"/>
      <c r="QGD3" s="281"/>
      <c r="QGE3" s="281"/>
      <c r="QGF3" s="281"/>
      <c r="QGG3" s="281"/>
      <c r="QGH3" s="281"/>
      <c r="QGI3" s="281"/>
      <c r="QGJ3" s="281"/>
      <c r="QGK3" s="281"/>
      <c r="QGL3" s="281"/>
      <c r="QGM3" s="281"/>
      <c r="QGN3" s="281"/>
      <c r="QGO3" s="281"/>
      <c r="QGP3" s="281"/>
      <c r="QGQ3" s="281"/>
      <c r="QGR3" s="281"/>
      <c r="QGS3" s="281"/>
      <c r="QGT3" s="281"/>
      <c r="QGU3" s="281"/>
      <c r="QGV3" s="281"/>
      <c r="QGW3" s="281"/>
      <c r="QGX3" s="281"/>
      <c r="QGY3" s="281"/>
      <c r="QGZ3" s="281"/>
      <c r="QHA3" s="281"/>
      <c r="QHB3" s="281"/>
      <c r="QHC3" s="281"/>
      <c r="QHD3" s="281"/>
      <c r="QHE3" s="281"/>
      <c r="QHF3" s="281"/>
      <c r="QHG3" s="281"/>
      <c r="QHH3" s="281"/>
      <c r="QHI3" s="281"/>
      <c r="QHJ3" s="281"/>
      <c r="QHK3" s="281"/>
      <c r="QHL3" s="281"/>
      <c r="QHM3" s="281"/>
      <c r="QHN3" s="281"/>
      <c r="QHO3" s="281"/>
      <c r="QHP3" s="281"/>
      <c r="QHQ3" s="281"/>
      <c r="QHR3" s="281"/>
      <c r="QHS3" s="281"/>
      <c r="QHT3" s="281"/>
      <c r="QHU3" s="281"/>
      <c r="QHV3" s="281"/>
      <c r="QHW3" s="281"/>
      <c r="QHX3" s="281"/>
      <c r="QHY3" s="281"/>
      <c r="QHZ3" s="281"/>
      <c r="QIA3" s="281"/>
      <c r="QIB3" s="281"/>
      <c r="QIC3" s="281"/>
      <c r="QID3" s="281"/>
      <c r="QIE3" s="281"/>
      <c r="QIF3" s="281"/>
      <c r="QIG3" s="281"/>
      <c r="QIH3" s="281"/>
      <c r="QII3" s="281"/>
      <c r="QIJ3" s="281"/>
      <c r="QIK3" s="281"/>
      <c r="QIL3" s="281"/>
      <c r="QIM3" s="281"/>
      <c r="QIN3" s="281"/>
      <c r="QIO3" s="281"/>
      <c r="QIP3" s="281"/>
      <c r="QIQ3" s="281"/>
      <c r="QIR3" s="281"/>
      <c r="QIS3" s="281"/>
      <c r="QIT3" s="281"/>
      <c r="QIU3" s="281"/>
      <c r="QIV3" s="281"/>
      <c r="QIW3" s="281"/>
      <c r="QIX3" s="281"/>
      <c r="QIY3" s="281"/>
      <c r="QIZ3" s="281"/>
      <c r="QJA3" s="281"/>
      <c r="QJB3" s="281"/>
      <c r="QJC3" s="281"/>
      <c r="QJD3" s="281"/>
      <c r="QJE3" s="281"/>
      <c r="QJF3" s="281"/>
      <c r="QJG3" s="281"/>
      <c r="QJH3" s="281"/>
      <c r="QJI3" s="281"/>
      <c r="QJJ3" s="281"/>
      <c r="QJK3" s="281"/>
      <c r="QJL3" s="281"/>
      <c r="QJM3" s="281"/>
      <c r="QJN3" s="281"/>
      <c r="QJO3" s="281"/>
      <c r="QJP3" s="281"/>
      <c r="QJQ3" s="281"/>
      <c r="QJR3" s="281"/>
      <c r="QJS3" s="281"/>
      <c r="QJT3" s="281"/>
      <c r="QJU3" s="281"/>
      <c r="QJV3" s="281"/>
      <c r="QJW3" s="281"/>
      <c r="QJX3" s="281"/>
      <c r="QJY3" s="281"/>
      <c r="QJZ3" s="281"/>
      <c r="QKA3" s="281"/>
      <c r="QKB3" s="281"/>
      <c r="QKC3" s="281"/>
      <c r="QKD3" s="281"/>
      <c r="QKE3" s="281"/>
      <c r="QKF3" s="281"/>
      <c r="QKG3" s="281"/>
      <c r="QKH3" s="281"/>
      <c r="QKI3" s="281"/>
      <c r="QKJ3" s="281"/>
      <c r="QKK3" s="281"/>
      <c r="QKL3" s="281"/>
      <c r="QKM3" s="281"/>
      <c r="QKN3" s="281"/>
      <c r="QKO3" s="281"/>
      <c r="QKP3" s="281"/>
      <c r="QKQ3" s="281"/>
      <c r="QKR3" s="281"/>
      <c r="QKS3" s="281"/>
      <c r="QKT3" s="281"/>
      <c r="QKU3" s="281"/>
      <c r="QKV3" s="281"/>
      <c r="QKW3" s="281"/>
      <c r="QKX3" s="281"/>
      <c r="QKY3" s="281"/>
      <c r="QKZ3" s="281"/>
      <c r="QLA3" s="281"/>
      <c r="QLB3" s="281"/>
      <c r="QLC3" s="281"/>
      <c r="QLD3" s="281"/>
      <c r="QLE3" s="281"/>
      <c r="QLF3" s="281"/>
      <c r="QLG3" s="281"/>
      <c r="QLH3" s="281"/>
      <c r="QLI3" s="281"/>
      <c r="QLJ3" s="281"/>
      <c r="QLK3" s="281"/>
      <c r="QLL3" s="281"/>
      <c r="QLM3" s="281"/>
      <c r="QLN3" s="281"/>
      <c r="QLO3" s="281"/>
      <c r="QLP3" s="281"/>
      <c r="QLQ3" s="281"/>
      <c r="QLR3" s="281"/>
      <c r="QLS3" s="281"/>
      <c r="QLT3" s="281"/>
      <c r="QLU3" s="281"/>
      <c r="QLV3" s="281"/>
      <c r="QLW3" s="281"/>
      <c r="QLX3" s="281"/>
      <c r="QLY3" s="281"/>
      <c r="QLZ3" s="281"/>
      <c r="QMA3" s="281"/>
      <c r="QMB3" s="281"/>
      <c r="QMC3" s="281"/>
      <c r="QMD3" s="281"/>
      <c r="QME3" s="281"/>
      <c r="QMF3" s="281"/>
      <c r="QMG3" s="281"/>
      <c r="QMH3" s="281"/>
      <c r="QMI3" s="281"/>
      <c r="QMJ3" s="281"/>
      <c r="QMK3" s="281"/>
      <c r="QML3" s="281"/>
      <c r="QMM3" s="281"/>
      <c r="QMN3" s="281"/>
      <c r="QMO3" s="281"/>
      <c r="QMP3" s="281"/>
      <c r="QMQ3" s="281"/>
      <c r="QMR3" s="281"/>
      <c r="QMS3" s="281"/>
      <c r="QMT3" s="281"/>
      <c r="QMU3" s="281"/>
      <c r="QMV3" s="281"/>
      <c r="QMW3" s="281"/>
      <c r="QMX3" s="281"/>
      <c r="QMY3" s="281"/>
      <c r="QMZ3" s="281"/>
      <c r="QNA3" s="281"/>
      <c r="QNB3" s="281"/>
      <c r="QNC3" s="281"/>
      <c r="QND3" s="281"/>
      <c r="QNE3" s="281"/>
      <c r="QNF3" s="281"/>
      <c r="QNG3" s="281"/>
      <c r="QNH3" s="281"/>
      <c r="QNI3" s="281"/>
      <c r="QNJ3" s="281"/>
      <c r="QNK3" s="281"/>
      <c r="QNL3" s="281"/>
      <c r="QNM3" s="281"/>
      <c r="QNN3" s="281"/>
      <c r="QNO3" s="281"/>
      <c r="QNP3" s="281"/>
      <c r="QNQ3" s="281"/>
      <c r="QNR3" s="281"/>
      <c r="QNS3" s="281"/>
      <c r="QNT3" s="281"/>
      <c r="QNU3" s="281"/>
      <c r="QNV3" s="281"/>
      <c r="QNW3" s="281"/>
      <c r="QNX3" s="281"/>
      <c r="QNY3" s="281"/>
      <c r="QNZ3" s="281"/>
      <c r="QOA3" s="281"/>
      <c r="QOB3" s="281"/>
      <c r="QOC3" s="281"/>
      <c r="QOD3" s="281"/>
      <c r="QOE3" s="281"/>
      <c r="QOF3" s="281"/>
      <c r="QOG3" s="281"/>
      <c r="QOH3" s="281"/>
      <c r="QOI3" s="281"/>
      <c r="QOJ3" s="281"/>
      <c r="QOK3" s="281"/>
      <c r="QOL3" s="281"/>
      <c r="QOM3" s="281"/>
      <c r="QON3" s="281"/>
      <c r="QOO3" s="281"/>
      <c r="QOP3" s="281"/>
      <c r="QOQ3" s="281"/>
      <c r="QOR3" s="281"/>
      <c r="QOS3" s="281"/>
      <c r="QOT3" s="281"/>
      <c r="QOU3" s="281"/>
      <c r="QOV3" s="281"/>
      <c r="QOW3" s="281"/>
      <c r="QOX3" s="281"/>
      <c r="QOY3" s="281"/>
      <c r="QOZ3" s="281"/>
      <c r="QPA3" s="281"/>
      <c r="QPB3" s="281"/>
      <c r="QPC3" s="281"/>
      <c r="QPD3" s="281"/>
      <c r="QPE3" s="281"/>
      <c r="QPF3" s="281"/>
      <c r="QPG3" s="281"/>
      <c r="QPH3" s="281"/>
      <c r="QPI3" s="281"/>
      <c r="QPJ3" s="281"/>
      <c r="QPK3" s="281"/>
      <c r="QPL3" s="281"/>
      <c r="QPM3" s="281"/>
      <c r="QPN3" s="281"/>
      <c r="QPO3" s="281"/>
      <c r="QPP3" s="281"/>
      <c r="QPQ3" s="281"/>
      <c r="QPR3" s="281"/>
      <c r="QPS3" s="281"/>
      <c r="QPT3" s="281"/>
      <c r="QPU3" s="281"/>
      <c r="QPV3" s="281"/>
      <c r="QPW3" s="281"/>
      <c r="QPX3" s="281"/>
      <c r="QPY3" s="281"/>
      <c r="QPZ3" s="281"/>
      <c r="QQA3" s="281"/>
      <c r="QQB3" s="281"/>
      <c r="QQC3" s="281"/>
      <c r="QQD3" s="281"/>
      <c r="QQE3" s="281"/>
      <c r="QQF3" s="281"/>
      <c r="QQG3" s="281"/>
      <c r="QQH3" s="281"/>
      <c r="QQI3" s="281"/>
      <c r="QQJ3" s="281"/>
      <c r="QQK3" s="281"/>
      <c r="QQL3" s="281"/>
      <c r="QQM3" s="281"/>
      <c r="QQN3" s="281"/>
      <c r="QQO3" s="281"/>
      <c r="QQP3" s="281"/>
      <c r="QQQ3" s="281"/>
      <c r="QQR3" s="281"/>
      <c r="QQS3" s="281"/>
      <c r="QQT3" s="281"/>
      <c r="QQU3" s="281"/>
      <c r="QQV3" s="281"/>
      <c r="QQW3" s="281"/>
      <c r="QQX3" s="281"/>
      <c r="QQY3" s="281"/>
      <c r="QQZ3" s="281"/>
      <c r="QRA3" s="281"/>
      <c r="QRB3" s="281"/>
      <c r="QRC3" s="281"/>
      <c r="QRD3" s="281"/>
      <c r="QRE3" s="281"/>
      <c r="QRF3" s="281"/>
      <c r="QRG3" s="281"/>
      <c r="QRH3" s="281"/>
      <c r="QRI3" s="281"/>
      <c r="QRJ3" s="281"/>
      <c r="QRK3" s="281"/>
      <c r="QRL3" s="281"/>
      <c r="QRM3" s="281"/>
      <c r="QRN3" s="281"/>
      <c r="QRO3" s="281"/>
      <c r="QRP3" s="281"/>
      <c r="QRQ3" s="281"/>
      <c r="QRR3" s="281"/>
      <c r="QRS3" s="281"/>
      <c r="QRT3" s="281"/>
      <c r="QRU3" s="281"/>
      <c r="QRV3" s="281"/>
      <c r="QRW3" s="281"/>
      <c r="QRX3" s="281"/>
      <c r="QRY3" s="281"/>
      <c r="QRZ3" s="281"/>
      <c r="QSA3" s="281"/>
      <c r="QSB3" s="281"/>
      <c r="QSC3" s="281"/>
      <c r="QSD3" s="281"/>
      <c r="QSE3" s="281"/>
      <c r="QSF3" s="281"/>
      <c r="QSG3" s="281"/>
      <c r="QSH3" s="281"/>
      <c r="QSI3" s="281"/>
      <c r="QSJ3" s="281"/>
      <c r="QSK3" s="281"/>
      <c r="QSL3" s="281"/>
      <c r="QSM3" s="281"/>
      <c r="QSN3" s="281"/>
      <c r="QSO3" s="281"/>
      <c r="QSP3" s="281"/>
      <c r="QSQ3" s="281"/>
      <c r="QSR3" s="281"/>
      <c r="QSS3" s="281"/>
      <c r="QST3" s="281"/>
      <c r="QSU3" s="281"/>
      <c r="QSV3" s="281"/>
      <c r="QSW3" s="281"/>
      <c r="QSX3" s="281"/>
      <c r="QSY3" s="281"/>
      <c r="QSZ3" s="281"/>
      <c r="QTA3" s="281"/>
      <c r="QTB3" s="281"/>
      <c r="QTC3" s="281"/>
      <c r="QTD3" s="281"/>
      <c r="QTE3" s="281"/>
      <c r="QTF3" s="281"/>
      <c r="QTG3" s="281"/>
      <c r="QTH3" s="281"/>
      <c r="QTI3" s="281"/>
      <c r="QTJ3" s="281"/>
      <c r="QTK3" s="281"/>
      <c r="QTL3" s="281"/>
      <c r="QTM3" s="281"/>
      <c r="QTN3" s="281"/>
      <c r="QTO3" s="281"/>
      <c r="QTP3" s="281"/>
      <c r="QTQ3" s="281"/>
      <c r="QTR3" s="281"/>
      <c r="QTS3" s="281"/>
      <c r="QTT3" s="281"/>
      <c r="QTU3" s="281"/>
      <c r="QTV3" s="281"/>
      <c r="QTW3" s="281"/>
      <c r="QTX3" s="281"/>
      <c r="QTY3" s="281"/>
      <c r="QTZ3" s="281"/>
      <c r="QUA3" s="281"/>
      <c r="QUB3" s="281"/>
      <c r="QUC3" s="281"/>
      <c r="QUD3" s="281"/>
      <c r="QUE3" s="281"/>
      <c r="QUF3" s="281"/>
      <c r="QUG3" s="281"/>
      <c r="QUH3" s="281"/>
      <c r="QUI3" s="281"/>
      <c r="QUJ3" s="281"/>
      <c r="QUK3" s="281"/>
      <c r="QUL3" s="281"/>
      <c r="QUM3" s="281"/>
      <c r="QUN3" s="281"/>
      <c r="QUO3" s="281"/>
      <c r="QUP3" s="281"/>
      <c r="QUQ3" s="281"/>
      <c r="QUR3" s="281"/>
      <c r="QUS3" s="281"/>
      <c r="QUT3" s="281"/>
      <c r="QUU3" s="281"/>
      <c r="QUV3" s="281"/>
      <c r="QUW3" s="281"/>
      <c r="QUX3" s="281"/>
      <c r="QUY3" s="281"/>
      <c r="QUZ3" s="281"/>
      <c r="QVA3" s="281"/>
      <c r="QVB3" s="281"/>
      <c r="QVC3" s="281"/>
      <c r="QVD3" s="281"/>
      <c r="QVE3" s="281"/>
      <c r="QVF3" s="281"/>
      <c r="QVG3" s="281"/>
      <c r="QVH3" s="281"/>
      <c r="QVI3" s="281"/>
      <c r="QVJ3" s="281"/>
      <c r="QVK3" s="281"/>
      <c r="QVL3" s="281"/>
      <c r="QVM3" s="281"/>
      <c r="QVN3" s="281"/>
      <c r="QVO3" s="281"/>
      <c r="QVP3" s="281"/>
      <c r="QVQ3" s="281"/>
      <c r="QVR3" s="281"/>
      <c r="QVS3" s="281"/>
      <c r="QVT3" s="281"/>
      <c r="QVU3" s="281"/>
      <c r="QVV3" s="281"/>
      <c r="QVW3" s="281"/>
      <c r="QVX3" s="281"/>
      <c r="QVY3" s="281"/>
      <c r="QVZ3" s="281"/>
      <c r="QWA3" s="281"/>
      <c r="QWB3" s="281"/>
      <c r="QWC3" s="281"/>
      <c r="QWD3" s="281"/>
      <c r="QWE3" s="281"/>
      <c r="QWF3" s="281"/>
      <c r="QWG3" s="281"/>
      <c r="QWH3" s="281"/>
      <c r="QWI3" s="281"/>
      <c r="QWJ3" s="281"/>
      <c r="QWK3" s="281"/>
      <c r="QWL3" s="281"/>
      <c r="QWM3" s="281"/>
      <c r="QWN3" s="281"/>
      <c r="QWO3" s="281"/>
      <c r="QWP3" s="281"/>
      <c r="QWQ3" s="281"/>
      <c r="QWR3" s="281"/>
      <c r="QWS3" s="281"/>
      <c r="QWT3" s="281"/>
      <c r="QWU3" s="281"/>
      <c r="QWV3" s="281"/>
      <c r="QWW3" s="281"/>
      <c r="QWX3" s="281"/>
      <c r="QWY3" s="281"/>
      <c r="QWZ3" s="281"/>
      <c r="QXA3" s="281"/>
      <c r="QXB3" s="281"/>
      <c r="QXC3" s="281"/>
      <c r="QXD3" s="281"/>
      <c r="QXE3" s="281"/>
      <c r="QXF3" s="281"/>
      <c r="QXG3" s="281"/>
      <c r="QXH3" s="281"/>
      <c r="QXI3" s="281"/>
      <c r="QXJ3" s="281"/>
      <c r="QXK3" s="281"/>
      <c r="QXL3" s="281"/>
      <c r="QXM3" s="281"/>
      <c r="QXN3" s="281"/>
      <c r="QXO3" s="281"/>
      <c r="QXP3" s="281"/>
      <c r="QXQ3" s="281"/>
      <c r="QXR3" s="281"/>
      <c r="QXS3" s="281"/>
      <c r="QXT3" s="281"/>
      <c r="QXU3" s="281"/>
      <c r="QXV3" s="281"/>
      <c r="QXW3" s="281"/>
      <c r="QXX3" s="281"/>
      <c r="QXY3" s="281"/>
      <c r="QXZ3" s="281"/>
      <c r="QYA3" s="281"/>
      <c r="QYB3" s="281"/>
      <c r="QYC3" s="281"/>
      <c r="QYD3" s="281"/>
      <c r="QYE3" s="281"/>
      <c r="QYF3" s="281"/>
      <c r="QYG3" s="281"/>
      <c r="QYH3" s="281"/>
      <c r="QYI3" s="281"/>
      <c r="QYJ3" s="281"/>
      <c r="QYK3" s="281"/>
      <c r="QYL3" s="281"/>
      <c r="QYM3" s="281"/>
      <c r="QYN3" s="281"/>
      <c r="QYO3" s="281"/>
      <c r="QYP3" s="281"/>
      <c r="QYQ3" s="281"/>
      <c r="QYR3" s="281"/>
      <c r="QYS3" s="281"/>
      <c r="QYT3" s="281"/>
      <c r="QYU3" s="281"/>
      <c r="QYV3" s="281"/>
      <c r="QYW3" s="281"/>
      <c r="QYX3" s="281"/>
      <c r="QYY3" s="281"/>
      <c r="QYZ3" s="281"/>
      <c r="QZA3" s="281"/>
      <c r="QZB3" s="281"/>
      <c r="QZC3" s="281"/>
      <c r="QZD3" s="281"/>
      <c r="QZE3" s="281"/>
      <c r="QZF3" s="281"/>
      <c r="QZG3" s="281"/>
      <c r="QZH3" s="281"/>
      <c r="QZI3" s="281"/>
      <c r="QZJ3" s="281"/>
      <c r="QZK3" s="281"/>
      <c r="QZL3" s="281"/>
      <c r="QZM3" s="281"/>
      <c r="QZN3" s="281"/>
      <c r="QZO3" s="281"/>
      <c r="QZP3" s="281"/>
      <c r="QZQ3" s="281"/>
      <c r="QZR3" s="281"/>
      <c r="QZS3" s="281"/>
      <c r="QZT3" s="281"/>
      <c r="QZU3" s="281"/>
      <c r="QZV3" s="281"/>
      <c r="QZW3" s="281"/>
      <c r="QZX3" s="281"/>
      <c r="QZY3" s="281"/>
      <c r="QZZ3" s="281"/>
      <c r="RAA3" s="281"/>
      <c r="RAB3" s="281"/>
      <c r="RAC3" s="281"/>
      <c r="RAD3" s="281"/>
      <c r="RAE3" s="281"/>
      <c r="RAF3" s="281"/>
      <c r="RAG3" s="281"/>
      <c r="RAH3" s="281"/>
      <c r="RAI3" s="281"/>
      <c r="RAJ3" s="281"/>
      <c r="RAK3" s="281"/>
      <c r="RAL3" s="281"/>
      <c r="RAM3" s="281"/>
      <c r="RAN3" s="281"/>
      <c r="RAO3" s="281"/>
      <c r="RAP3" s="281"/>
      <c r="RAQ3" s="281"/>
      <c r="RAR3" s="281"/>
      <c r="RAS3" s="281"/>
      <c r="RAT3" s="281"/>
      <c r="RAU3" s="281"/>
      <c r="RAV3" s="281"/>
      <c r="RAW3" s="281"/>
      <c r="RAX3" s="281"/>
      <c r="RAY3" s="281"/>
      <c r="RAZ3" s="281"/>
      <c r="RBA3" s="281"/>
      <c r="RBB3" s="281"/>
      <c r="RBC3" s="281"/>
      <c r="RBD3" s="281"/>
      <c r="RBE3" s="281"/>
      <c r="RBF3" s="281"/>
      <c r="RBG3" s="281"/>
      <c r="RBH3" s="281"/>
      <c r="RBI3" s="281"/>
      <c r="RBJ3" s="281"/>
      <c r="RBK3" s="281"/>
      <c r="RBL3" s="281"/>
      <c r="RBM3" s="281"/>
      <c r="RBN3" s="281"/>
      <c r="RBO3" s="281"/>
      <c r="RBP3" s="281"/>
      <c r="RBQ3" s="281"/>
      <c r="RBR3" s="281"/>
      <c r="RBS3" s="281"/>
      <c r="RBT3" s="281"/>
      <c r="RBU3" s="281"/>
      <c r="RBV3" s="281"/>
      <c r="RBW3" s="281"/>
      <c r="RBX3" s="281"/>
      <c r="RBY3" s="281"/>
      <c r="RBZ3" s="281"/>
      <c r="RCA3" s="281"/>
      <c r="RCB3" s="281"/>
      <c r="RCC3" s="281"/>
      <c r="RCD3" s="281"/>
      <c r="RCE3" s="281"/>
      <c r="RCF3" s="281"/>
      <c r="RCG3" s="281"/>
      <c r="RCH3" s="281"/>
      <c r="RCI3" s="281"/>
      <c r="RCJ3" s="281"/>
      <c r="RCK3" s="281"/>
      <c r="RCL3" s="281"/>
      <c r="RCM3" s="281"/>
      <c r="RCN3" s="281"/>
      <c r="RCO3" s="281"/>
      <c r="RCP3" s="281"/>
      <c r="RCQ3" s="281"/>
      <c r="RCR3" s="281"/>
      <c r="RCS3" s="281"/>
      <c r="RCT3" s="281"/>
      <c r="RCU3" s="281"/>
      <c r="RCV3" s="281"/>
      <c r="RCW3" s="281"/>
      <c r="RCX3" s="281"/>
      <c r="RCY3" s="281"/>
      <c r="RCZ3" s="281"/>
      <c r="RDA3" s="281"/>
      <c r="RDB3" s="281"/>
      <c r="RDC3" s="281"/>
      <c r="RDD3" s="281"/>
      <c r="RDE3" s="281"/>
      <c r="RDF3" s="281"/>
      <c r="RDG3" s="281"/>
      <c r="RDH3" s="281"/>
      <c r="RDI3" s="281"/>
      <c r="RDJ3" s="281"/>
      <c r="RDK3" s="281"/>
      <c r="RDL3" s="281"/>
      <c r="RDM3" s="281"/>
      <c r="RDN3" s="281"/>
      <c r="RDO3" s="281"/>
      <c r="RDP3" s="281"/>
      <c r="RDQ3" s="281"/>
      <c r="RDR3" s="281"/>
      <c r="RDS3" s="281"/>
      <c r="RDT3" s="281"/>
      <c r="RDU3" s="281"/>
      <c r="RDV3" s="281"/>
      <c r="RDW3" s="281"/>
      <c r="RDX3" s="281"/>
      <c r="RDY3" s="281"/>
      <c r="RDZ3" s="281"/>
      <c r="REA3" s="281"/>
      <c r="REB3" s="281"/>
      <c r="REC3" s="281"/>
      <c r="RED3" s="281"/>
      <c r="REE3" s="281"/>
      <c r="REF3" s="281"/>
      <c r="REG3" s="281"/>
      <c r="REH3" s="281"/>
      <c r="REI3" s="281"/>
      <c r="REJ3" s="281"/>
      <c r="REK3" s="281"/>
      <c r="REL3" s="281"/>
      <c r="REM3" s="281"/>
      <c r="REN3" s="281"/>
      <c r="REO3" s="281"/>
      <c r="REP3" s="281"/>
      <c r="REQ3" s="281"/>
      <c r="RER3" s="281"/>
      <c r="RES3" s="281"/>
      <c r="RET3" s="281"/>
      <c r="REU3" s="281"/>
      <c r="REV3" s="281"/>
      <c r="REW3" s="281"/>
      <c r="REX3" s="281"/>
      <c r="REY3" s="281"/>
      <c r="REZ3" s="281"/>
      <c r="RFA3" s="281"/>
      <c r="RFB3" s="281"/>
      <c r="RFC3" s="281"/>
      <c r="RFD3" s="281"/>
      <c r="RFE3" s="281"/>
      <c r="RFF3" s="281"/>
      <c r="RFG3" s="281"/>
      <c r="RFH3" s="281"/>
      <c r="RFI3" s="281"/>
      <c r="RFJ3" s="281"/>
      <c r="RFK3" s="281"/>
      <c r="RFL3" s="281"/>
      <c r="RFM3" s="281"/>
      <c r="RFN3" s="281"/>
      <c r="RFO3" s="281"/>
      <c r="RFP3" s="281"/>
      <c r="RFQ3" s="281"/>
      <c r="RFR3" s="281"/>
      <c r="RFS3" s="281"/>
      <c r="RFT3" s="281"/>
      <c r="RFU3" s="281"/>
      <c r="RFV3" s="281"/>
      <c r="RFW3" s="281"/>
      <c r="RFX3" s="281"/>
      <c r="RFY3" s="281"/>
      <c r="RFZ3" s="281"/>
      <c r="RGA3" s="281"/>
      <c r="RGB3" s="281"/>
      <c r="RGC3" s="281"/>
      <c r="RGD3" s="281"/>
      <c r="RGE3" s="281"/>
      <c r="RGF3" s="281"/>
      <c r="RGG3" s="281"/>
      <c r="RGH3" s="281"/>
      <c r="RGI3" s="281"/>
      <c r="RGJ3" s="281"/>
      <c r="RGK3" s="281"/>
      <c r="RGL3" s="281"/>
      <c r="RGM3" s="281"/>
      <c r="RGN3" s="281"/>
      <c r="RGO3" s="281"/>
      <c r="RGP3" s="281"/>
      <c r="RGQ3" s="281"/>
      <c r="RGR3" s="281"/>
      <c r="RGS3" s="281"/>
      <c r="RGT3" s="281"/>
      <c r="RGU3" s="281"/>
      <c r="RGV3" s="281"/>
      <c r="RGW3" s="281"/>
      <c r="RGX3" s="281"/>
      <c r="RGY3" s="281"/>
      <c r="RGZ3" s="281"/>
      <c r="RHA3" s="281"/>
      <c r="RHB3" s="281"/>
      <c r="RHC3" s="281"/>
      <c r="RHD3" s="281"/>
      <c r="RHE3" s="281"/>
      <c r="RHF3" s="281"/>
      <c r="RHG3" s="281"/>
      <c r="RHH3" s="281"/>
      <c r="RHI3" s="281"/>
      <c r="RHJ3" s="281"/>
      <c r="RHK3" s="281"/>
      <c r="RHL3" s="281"/>
      <c r="RHM3" s="281"/>
      <c r="RHN3" s="281"/>
      <c r="RHO3" s="281"/>
      <c r="RHP3" s="281"/>
      <c r="RHQ3" s="281"/>
      <c r="RHR3" s="281"/>
      <c r="RHS3" s="281"/>
      <c r="RHT3" s="281"/>
      <c r="RHU3" s="281"/>
      <c r="RHV3" s="281"/>
      <c r="RHW3" s="281"/>
      <c r="RHX3" s="281"/>
      <c r="RHY3" s="281"/>
      <c r="RHZ3" s="281"/>
      <c r="RIA3" s="281"/>
      <c r="RIB3" s="281"/>
      <c r="RIC3" s="281"/>
      <c r="RID3" s="281"/>
      <c r="RIE3" s="281"/>
      <c r="RIF3" s="281"/>
      <c r="RIG3" s="281"/>
      <c r="RIH3" s="281"/>
      <c r="RII3" s="281"/>
      <c r="RIJ3" s="281"/>
      <c r="RIK3" s="281"/>
      <c r="RIL3" s="281"/>
      <c r="RIM3" s="281"/>
      <c r="RIN3" s="281"/>
      <c r="RIO3" s="281"/>
      <c r="RIP3" s="281"/>
      <c r="RIQ3" s="281"/>
      <c r="RIR3" s="281"/>
      <c r="RIS3" s="281"/>
      <c r="RIT3" s="281"/>
      <c r="RIU3" s="281"/>
      <c r="RIV3" s="281"/>
      <c r="RIW3" s="281"/>
      <c r="RIX3" s="281"/>
      <c r="RIY3" s="281"/>
      <c r="RIZ3" s="281"/>
      <c r="RJA3" s="281"/>
      <c r="RJB3" s="281"/>
      <c r="RJC3" s="281"/>
      <c r="RJD3" s="281"/>
      <c r="RJE3" s="281"/>
      <c r="RJF3" s="281"/>
      <c r="RJG3" s="281"/>
      <c r="RJH3" s="281"/>
      <c r="RJI3" s="281"/>
      <c r="RJJ3" s="281"/>
      <c r="RJK3" s="281"/>
      <c r="RJL3" s="281"/>
      <c r="RJM3" s="281"/>
      <c r="RJN3" s="281"/>
      <c r="RJO3" s="281"/>
      <c r="RJP3" s="281"/>
      <c r="RJQ3" s="281"/>
      <c r="RJR3" s="281"/>
      <c r="RJS3" s="281"/>
      <c r="RJT3" s="281"/>
      <c r="RJU3" s="281"/>
      <c r="RJV3" s="281"/>
      <c r="RJW3" s="281"/>
      <c r="RJX3" s="281"/>
      <c r="RJY3" s="281"/>
      <c r="RJZ3" s="281"/>
      <c r="RKA3" s="281"/>
      <c r="RKB3" s="281"/>
      <c r="RKC3" s="281"/>
      <c r="RKD3" s="281"/>
      <c r="RKE3" s="281"/>
      <c r="RKF3" s="281"/>
      <c r="RKG3" s="281"/>
      <c r="RKH3" s="281"/>
      <c r="RKI3" s="281"/>
      <c r="RKJ3" s="281"/>
      <c r="RKK3" s="281"/>
      <c r="RKL3" s="281"/>
      <c r="RKM3" s="281"/>
      <c r="RKN3" s="281"/>
      <c r="RKO3" s="281"/>
      <c r="RKP3" s="281"/>
      <c r="RKQ3" s="281"/>
      <c r="RKR3" s="281"/>
      <c r="RKS3" s="281"/>
      <c r="RKT3" s="281"/>
      <c r="RKU3" s="281"/>
      <c r="RKV3" s="281"/>
      <c r="RKW3" s="281"/>
      <c r="RKX3" s="281"/>
      <c r="RKY3" s="281"/>
      <c r="RKZ3" s="281"/>
      <c r="RLA3" s="281"/>
      <c r="RLB3" s="281"/>
      <c r="RLC3" s="281"/>
      <c r="RLD3" s="281"/>
      <c r="RLE3" s="281"/>
      <c r="RLF3" s="281"/>
      <c r="RLG3" s="281"/>
      <c r="RLH3" s="281"/>
      <c r="RLI3" s="281"/>
      <c r="RLJ3" s="281"/>
      <c r="RLK3" s="281"/>
      <c r="RLL3" s="281"/>
      <c r="RLM3" s="281"/>
      <c r="RLN3" s="281"/>
      <c r="RLO3" s="281"/>
      <c r="RLP3" s="281"/>
      <c r="RLQ3" s="281"/>
      <c r="RLR3" s="281"/>
      <c r="RLS3" s="281"/>
      <c r="RLT3" s="281"/>
      <c r="RLU3" s="281"/>
      <c r="RLV3" s="281"/>
      <c r="RLW3" s="281"/>
      <c r="RLX3" s="281"/>
      <c r="RLY3" s="281"/>
      <c r="RLZ3" s="281"/>
      <c r="RMA3" s="281"/>
      <c r="RMB3" s="281"/>
      <c r="RMC3" s="281"/>
      <c r="RMD3" s="281"/>
      <c r="RME3" s="281"/>
      <c r="RMF3" s="281"/>
      <c r="RMG3" s="281"/>
      <c r="RMH3" s="281"/>
      <c r="RMI3" s="281"/>
      <c r="RMJ3" s="281"/>
      <c r="RMK3" s="281"/>
      <c r="RML3" s="281"/>
      <c r="RMM3" s="281"/>
      <c r="RMN3" s="281"/>
      <c r="RMO3" s="281"/>
      <c r="RMP3" s="281"/>
      <c r="RMQ3" s="281"/>
      <c r="RMR3" s="281"/>
      <c r="RMS3" s="281"/>
      <c r="RMT3" s="281"/>
      <c r="RMU3" s="281"/>
      <c r="RMV3" s="281"/>
      <c r="RMW3" s="281"/>
      <c r="RMX3" s="281"/>
      <c r="RMY3" s="281"/>
      <c r="RMZ3" s="281"/>
      <c r="RNA3" s="281"/>
      <c r="RNB3" s="281"/>
      <c r="RNC3" s="281"/>
      <c r="RND3" s="281"/>
      <c r="RNE3" s="281"/>
      <c r="RNF3" s="281"/>
      <c r="RNG3" s="281"/>
      <c r="RNH3" s="281"/>
      <c r="RNI3" s="281"/>
      <c r="RNJ3" s="281"/>
      <c r="RNK3" s="281"/>
      <c r="RNL3" s="281"/>
      <c r="RNM3" s="281"/>
      <c r="RNN3" s="281"/>
      <c r="RNO3" s="281"/>
      <c r="RNP3" s="281"/>
      <c r="RNQ3" s="281"/>
      <c r="RNR3" s="281"/>
      <c r="RNS3" s="281"/>
      <c r="RNT3" s="281"/>
      <c r="RNU3" s="281"/>
      <c r="RNV3" s="281"/>
      <c r="RNW3" s="281"/>
      <c r="RNX3" s="281"/>
      <c r="RNY3" s="281"/>
      <c r="RNZ3" s="281"/>
      <c r="ROA3" s="281"/>
      <c r="ROB3" s="281"/>
      <c r="ROC3" s="281"/>
      <c r="ROD3" s="281"/>
      <c r="ROE3" s="281"/>
      <c r="ROF3" s="281"/>
      <c r="ROG3" s="281"/>
      <c r="ROH3" s="281"/>
      <c r="ROI3" s="281"/>
      <c r="ROJ3" s="281"/>
      <c r="ROK3" s="281"/>
      <c r="ROL3" s="281"/>
      <c r="ROM3" s="281"/>
      <c r="RON3" s="281"/>
      <c r="ROO3" s="281"/>
      <c r="ROP3" s="281"/>
      <c r="ROQ3" s="281"/>
      <c r="ROR3" s="281"/>
      <c r="ROS3" s="281"/>
      <c r="ROT3" s="281"/>
      <c r="ROU3" s="281"/>
      <c r="ROV3" s="281"/>
      <c r="ROW3" s="281"/>
      <c r="ROX3" s="281"/>
      <c r="ROY3" s="281"/>
      <c r="ROZ3" s="281"/>
      <c r="RPA3" s="281"/>
      <c r="RPB3" s="281"/>
      <c r="RPC3" s="281"/>
      <c r="RPD3" s="281"/>
      <c r="RPE3" s="281"/>
      <c r="RPF3" s="281"/>
      <c r="RPG3" s="281"/>
      <c r="RPH3" s="281"/>
      <c r="RPI3" s="281"/>
      <c r="RPJ3" s="281"/>
      <c r="RPK3" s="281"/>
      <c r="RPL3" s="281"/>
      <c r="RPM3" s="281"/>
      <c r="RPN3" s="281"/>
      <c r="RPO3" s="281"/>
      <c r="RPP3" s="281"/>
      <c r="RPQ3" s="281"/>
      <c r="RPR3" s="281"/>
      <c r="RPS3" s="281"/>
      <c r="RPT3" s="281"/>
      <c r="RPU3" s="281"/>
      <c r="RPV3" s="281"/>
      <c r="RPW3" s="281"/>
      <c r="RPX3" s="281"/>
      <c r="RPY3" s="281"/>
      <c r="RPZ3" s="281"/>
      <c r="RQA3" s="281"/>
      <c r="RQB3" s="281"/>
      <c r="RQC3" s="281"/>
      <c r="RQD3" s="281"/>
      <c r="RQE3" s="281"/>
      <c r="RQF3" s="281"/>
      <c r="RQG3" s="281"/>
      <c r="RQH3" s="281"/>
      <c r="RQI3" s="281"/>
      <c r="RQJ3" s="281"/>
      <c r="RQK3" s="281"/>
      <c r="RQL3" s="281"/>
      <c r="RQM3" s="281"/>
      <c r="RQN3" s="281"/>
      <c r="RQO3" s="281"/>
      <c r="RQP3" s="281"/>
      <c r="RQQ3" s="281"/>
      <c r="RQR3" s="281"/>
      <c r="RQS3" s="281"/>
      <c r="RQT3" s="281"/>
      <c r="RQU3" s="281"/>
      <c r="RQV3" s="281"/>
      <c r="RQW3" s="281"/>
      <c r="RQX3" s="281"/>
      <c r="RQY3" s="281"/>
      <c r="RQZ3" s="281"/>
      <c r="RRA3" s="281"/>
      <c r="RRB3" s="281"/>
      <c r="RRC3" s="281"/>
      <c r="RRD3" s="281"/>
      <c r="RRE3" s="281"/>
      <c r="RRF3" s="281"/>
      <c r="RRG3" s="281"/>
      <c r="RRH3" s="281"/>
      <c r="RRI3" s="281"/>
      <c r="RRJ3" s="281"/>
      <c r="RRK3" s="281"/>
      <c r="RRL3" s="281"/>
      <c r="RRM3" s="281"/>
      <c r="RRN3" s="281"/>
      <c r="RRO3" s="281"/>
      <c r="RRP3" s="281"/>
      <c r="RRQ3" s="281"/>
      <c r="RRR3" s="281"/>
      <c r="RRS3" s="281"/>
      <c r="RRT3" s="281"/>
      <c r="RRU3" s="281"/>
      <c r="RRV3" s="281"/>
      <c r="RRW3" s="281"/>
      <c r="RRX3" s="281"/>
      <c r="RRY3" s="281"/>
      <c r="RRZ3" s="281"/>
      <c r="RSA3" s="281"/>
      <c r="RSB3" s="281"/>
      <c r="RSC3" s="281"/>
      <c r="RSD3" s="281"/>
      <c r="RSE3" s="281"/>
      <c r="RSF3" s="281"/>
      <c r="RSG3" s="281"/>
      <c r="RSH3" s="281"/>
      <c r="RSI3" s="281"/>
      <c r="RSJ3" s="281"/>
      <c r="RSK3" s="281"/>
      <c r="RSL3" s="281"/>
      <c r="RSM3" s="281"/>
      <c r="RSN3" s="281"/>
      <c r="RSO3" s="281"/>
      <c r="RSP3" s="281"/>
      <c r="RSQ3" s="281"/>
      <c r="RSR3" s="281"/>
      <c r="RSS3" s="281"/>
      <c r="RST3" s="281"/>
      <c r="RSU3" s="281"/>
      <c r="RSV3" s="281"/>
      <c r="RSW3" s="281"/>
      <c r="RSX3" s="281"/>
      <c r="RSY3" s="281"/>
      <c r="RSZ3" s="281"/>
      <c r="RTA3" s="281"/>
      <c r="RTB3" s="281"/>
      <c r="RTC3" s="281"/>
      <c r="RTD3" s="281"/>
      <c r="RTE3" s="281"/>
      <c r="RTF3" s="281"/>
      <c r="RTG3" s="281"/>
      <c r="RTH3" s="281"/>
      <c r="RTI3" s="281"/>
      <c r="RTJ3" s="281"/>
      <c r="RTK3" s="281"/>
      <c r="RTL3" s="281"/>
      <c r="RTM3" s="281"/>
      <c r="RTN3" s="281"/>
      <c r="RTO3" s="281"/>
      <c r="RTP3" s="281"/>
      <c r="RTQ3" s="281"/>
      <c r="RTR3" s="281"/>
      <c r="RTS3" s="281"/>
      <c r="RTT3" s="281"/>
      <c r="RTU3" s="281"/>
      <c r="RTV3" s="281"/>
      <c r="RTW3" s="281"/>
      <c r="RTX3" s="281"/>
      <c r="RTY3" s="281"/>
      <c r="RTZ3" s="281"/>
      <c r="RUA3" s="281"/>
      <c r="RUB3" s="281"/>
      <c r="RUC3" s="281"/>
      <c r="RUD3" s="281"/>
      <c r="RUE3" s="281"/>
      <c r="RUF3" s="281"/>
      <c r="RUG3" s="281"/>
      <c r="RUH3" s="281"/>
      <c r="RUI3" s="281"/>
      <c r="RUJ3" s="281"/>
      <c r="RUK3" s="281"/>
      <c r="RUL3" s="281"/>
      <c r="RUM3" s="281"/>
      <c r="RUN3" s="281"/>
      <c r="RUO3" s="281"/>
      <c r="RUP3" s="281"/>
      <c r="RUQ3" s="281"/>
      <c r="RUR3" s="281"/>
      <c r="RUS3" s="281"/>
      <c r="RUT3" s="281"/>
      <c r="RUU3" s="281"/>
      <c r="RUV3" s="281"/>
      <c r="RUW3" s="281"/>
      <c r="RUX3" s="281"/>
      <c r="RUY3" s="281"/>
      <c r="RUZ3" s="281"/>
      <c r="RVA3" s="281"/>
      <c r="RVB3" s="281"/>
      <c r="RVC3" s="281"/>
      <c r="RVD3" s="281"/>
      <c r="RVE3" s="281"/>
      <c r="RVF3" s="281"/>
      <c r="RVG3" s="281"/>
      <c r="RVH3" s="281"/>
      <c r="RVI3" s="281"/>
      <c r="RVJ3" s="281"/>
      <c r="RVK3" s="281"/>
      <c r="RVL3" s="281"/>
      <c r="RVM3" s="281"/>
      <c r="RVN3" s="281"/>
      <c r="RVO3" s="281"/>
      <c r="RVP3" s="281"/>
      <c r="RVQ3" s="281"/>
      <c r="RVR3" s="281"/>
      <c r="RVS3" s="281"/>
      <c r="RVT3" s="281"/>
      <c r="RVU3" s="281"/>
      <c r="RVV3" s="281"/>
      <c r="RVW3" s="281"/>
      <c r="RVX3" s="281"/>
      <c r="RVY3" s="281"/>
      <c r="RVZ3" s="281"/>
      <c r="RWA3" s="281"/>
      <c r="RWB3" s="281"/>
      <c r="RWC3" s="281"/>
      <c r="RWD3" s="281"/>
      <c r="RWE3" s="281"/>
      <c r="RWF3" s="281"/>
      <c r="RWG3" s="281"/>
      <c r="RWH3" s="281"/>
      <c r="RWI3" s="281"/>
      <c r="RWJ3" s="281"/>
      <c r="RWK3" s="281"/>
      <c r="RWL3" s="281"/>
      <c r="RWM3" s="281"/>
      <c r="RWN3" s="281"/>
      <c r="RWO3" s="281"/>
      <c r="RWP3" s="281"/>
      <c r="RWQ3" s="281"/>
      <c r="RWR3" s="281"/>
      <c r="RWS3" s="281"/>
      <c r="RWT3" s="281"/>
      <c r="RWU3" s="281"/>
      <c r="RWV3" s="281"/>
      <c r="RWW3" s="281"/>
      <c r="RWX3" s="281"/>
      <c r="RWY3" s="281"/>
      <c r="RWZ3" s="281"/>
      <c r="RXA3" s="281"/>
      <c r="RXB3" s="281"/>
      <c r="RXC3" s="281"/>
      <c r="RXD3" s="281"/>
      <c r="RXE3" s="281"/>
      <c r="RXF3" s="281"/>
      <c r="RXG3" s="281"/>
      <c r="RXH3" s="281"/>
      <c r="RXI3" s="281"/>
      <c r="RXJ3" s="281"/>
      <c r="RXK3" s="281"/>
      <c r="RXL3" s="281"/>
      <c r="RXM3" s="281"/>
      <c r="RXN3" s="281"/>
      <c r="RXO3" s="281"/>
      <c r="RXP3" s="281"/>
      <c r="RXQ3" s="281"/>
      <c r="RXR3" s="281"/>
      <c r="RXS3" s="281"/>
      <c r="RXT3" s="281"/>
      <c r="RXU3" s="281"/>
      <c r="RXV3" s="281"/>
      <c r="RXW3" s="281"/>
      <c r="RXX3" s="281"/>
      <c r="RXY3" s="281"/>
      <c r="RXZ3" s="281"/>
      <c r="RYA3" s="281"/>
      <c r="RYB3" s="281"/>
      <c r="RYC3" s="281"/>
      <c r="RYD3" s="281"/>
      <c r="RYE3" s="281"/>
      <c r="RYF3" s="281"/>
      <c r="RYG3" s="281"/>
      <c r="RYH3" s="281"/>
      <c r="RYI3" s="281"/>
      <c r="RYJ3" s="281"/>
      <c r="RYK3" s="281"/>
      <c r="RYL3" s="281"/>
      <c r="RYM3" s="281"/>
      <c r="RYN3" s="281"/>
      <c r="RYO3" s="281"/>
      <c r="RYP3" s="281"/>
      <c r="RYQ3" s="281"/>
      <c r="RYR3" s="281"/>
      <c r="RYS3" s="281"/>
      <c r="RYT3" s="281"/>
      <c r="RYU3" s="281"/>
      <c r="RYV3" s="281"/>
      <c r="RYW3" s="281"/>
      <c r="RYX3" s="281"/>
      <c r="RYY3" s="281"/>
      <c r="RYZ3" s="281"/>
      <c r="RZA3" s="281"/>
      <c r="RZB3" s="281"/>
      <c r="RZC3" s="281"/>
      <c r="RZD3" s="281"/>
      <c r="RZE3" s="281"/>
      <c r="RZF3" s="281"/>
      <c r="RZG3" s="281"/>
      <c r="RZH3" s="281"/>
      <c r="RZI3" s="281"/>
      <c r="RZJ3" s="281"/>
      <c r="RZK3" s="281"/>
      <c r="RZL3" s="281"/>
      <c r="RZM3" s="281"/>
      <c r="RZN3" s="281"/>
      <c r="RZO3" s="281"/>
      <c r="RZP3" s="281"/>
      <c r="RZQ3" s="281"/>
      <c r="RZR3" s="281"/>
      <c r="RZS3" s="281"/>
      <c r="RZT3" s="281"/>
      <c r="RZU3" s="281"/>
      <c r="RZV3" s="281"/>
      <c r="RZW3" s="281"/>
      <c r="RZX3" s="281"/>
      <c r="RZY3" s="281"/>
      <c r="RZZ3" s="281"/>
      <c r="SAA3" s="281"/>
      <c r="SAB3" s="281"/>
      <c r="SAC3" s="281"/>
      <c r="SAD3" s="281"/>
      <c r="SAE3" s="281"/>
      <c r="SAF3" s="281"/>
      <c r="SAG3" s="281"/>
      <c r="SAH3" s="281"/>
      <c r="SAI3" s="281"/>
      <c r="SAJ3" s="281"/>
      <c r="SAK3" s="281"/>
      <c r="SAL3" s="281"/>
      <c r="SAM3" s="281"/>
      <c r="SAN3" s="281"/>
      <c r="SAO3" s="281"/>
      <c r="SAP3" s="281"/>
      <c r="SAQ3" s="281"/>
      <c r="SAR3" s="281"/>
      <c r="SAS3" s="281"/>
      <c r="SAT3" s="281"/>
      <c r="SAU3" s="281"/>
      <c r="SAV3" s="281"/>
      <c r="SAW3" s="281"/>
      <c r="SAX3" s="281"/>
      <c r="SAY3" s="281"/>
      <c r="SAZ3" s="281"/>
      <c r="SBA3" s="281"/>
      <c r="SBB3" s="281"/>
      <c r="SBC3" s="281"/>
      <c r="SBD3" s="281"/>
      <c r="SBE3" s="281"/>
      <c r="SBF3" s="281"/>
      <c r="SBG3" s="281"/>
      <c r="SBH3" s="281"/>
      <c r="SBI3" s="281"/>
      <c r="SBJ3" s="281"/>
      <c r="SBK3" s="281"/>
      <c r="SBL3" s="281"/>
      <c r="SBM3" s="281"/>
      <c r="SBN3" s="281"/>
      <c r="SBO3" s="281"/>
      <c r="SBP3" s="281"/>
      <c r="SBQ3" s="281"/>
      <c r="SBR3" s="281"/>
      <c r="SBS3" s="281"/>
      <c r="SBT3" s="281"/>
      <c r="SBU3" s="281"/>
      <c r="SBV3" s="281"/>
      <c r="SBW3" s="281"/>
      <c r="SBX3" s="281"/>
      <c r="SBY3" s="281"/>
      <c r="SBZ3" s="281"/>
      <c r="SCA3" s="281"/>
      <c r="SCB3" s="281"/>
      <c r="SCC3" s="281"/>
      <c r="SCD3" s="281"/>
      <c r="SCE3" s="281"/>
      <c r="SCF3" s="281"/>
      <c r="SCG3" s="281"/>
      <c r="SCH3" s="281"/>
      <c r="SCI3" s="281"/>
      <c r="SCJ3" s="281"/>
      <c r="SCK3" s="281"/>
      <c r="SCL3" s="281"/>
      <c r="SCM3" s="281"/>
      <c r="SCN3" s="281"/>
      <c r="SCO3" s="281"/>
      <c r="SCP3" s="281"/>
      <c r="SCQ3" s="281"/>
      <c r="SCR3" s="281"/>
      <c r="SCS3" s="281"/>
      <c r="SCT3" s="281"/>
      <c r="SCU3" s="281"/>
      <c r="SCV3" s="281"/>
      <c r="SCW3" s="281"/>
      <c r="SCX3" s="281"/>
      <c r="SCY3" s="281"/>
      <c r="SCZ3" s="281"/>
      <c r="SDA3" s="281"/>
      <c r="SDB3" s="281"/>
      <c r="SDC3" s="281"/>
      <c r="SDD3" s="281"/>
      <c r="SDE3" s="281"/>
      <c r="SDF3" s="281"/>
      <c r="SDG3" s="281"/>
      <c r="SDH3" s="281"/>
      <c r="SDI3" s="281"/>
      <c r="SDJ3" s="281"/>
      <c r="SDK3" s="281"/>
      <c r="SDL3" s="281"/>
      <c r="SDM3" s="281"/>
      <c r="SDN3" s="281"/>
      <c r="SDO3" s="281"/>
      <c r="SDP3" s="281"/>
      <c r="SDQ3" s="281"/>
      <c r="SDR3" s="281"/>
      <c r="SDS3" s="281"/>
      <c r="SDT3" s="281"/>
      <c r="SDU3" s="281"/>
      <c r="SDV3" s="281"/>
      <c r="SDW3" s="281"/>
      <c r="SDX3" s="281"/>
      <c r="SDY3" s="281"/>
      <c r="SDZ3" s="281"/>
      <c r="SEA3" s="281"/>
      <c r="SEB3" s="281"/>
      <c r="SEC3" s="281"/>
      <c r="SED3" s="281"/>
      <c r="SEE3" s="281"/>
      <c r="SEF3" s="281"/>
      <c r="SEG3" s="281"/>
      <c r="SEH3" s="281"/>
      <c r="SEI3" s="281"/>
      <c r="SEJ3" s="281"/>
      <c r="SEK3" s="281"/>
      <c r="SEL3" s="281"/>
      <c r="SEM3" s="281"/>
      <c r="SEN3" s="281"/>
      <c r="SEO3" s="281"/>
      <c r="SEP3" s="281"/>
      <c r="SEQ3" s="281"/>
      <c r="SER3" s="281"/>
      <c r="SES3" s="281"/>
      <c r="SET3" s="281"/>
      <c r="SEU3" s="281"/>
      <c r="SEV3" s="281"/>
      <c r="SEW3" s="281"/>
      <c r="SEX3" s="281"/>
      <c r="SEY3" s="281"/>
      <c r="SEZ3" s="281"/>
      <c r="SFA3" s="281"/>
      <c r="SFB3" s="281"/>
      <c r="SFC3" s="281"/>
      <c r="SFD3" s="281"/>
      <c r="SFE3" s="281"/>
      <c r="SFF3" s="281"/>
      <c r="SFG3" s="281"/>
      <c r="SFH3" s="281"/>
      <c r="SFI3" s="281"/>
      <c r="SFJ3" s="281"/>
      <c r="SFK3" s="281"/>
      <c r="SFL3" s="281"/>
      <c r="SFM3" s="281"/>
      <c r="SFN3" s="281"/>
      <c r="SFO3" s="281"/>
      <c r="SFP3" s="281"/>
      <c r="SFQ3" s="281"/>
      <c r="SFR3" s="281"/>
      <c r="SFS3" s="281"/>
      <c r="SFT3" s="281"/>
      <c r="SFU3" s="281"/>
      <c r="SFV3" s="281"/>
      <c r="SFW3" s="281"/>
      <c r="SFX3" s="281"/>
      <c r="SFY3" s="281"/>
      <c r="SFZ3" s="281"/>
      <c r="SGA3" s="281"/>
      <c r="SGB3" s="281"/>
      <c r="SGC3" s="281"/>
      <c r="SGD3" s="281"/>
      <c r="SGE3" s="281"/>
      <c r="SGF3" s="281"/>
      <c r="SGG3" s="281"/>
      <c r="SGH3" s="281"/>
      <c r="SGI3" s="281"/>
      <c r="SGJ3" s="281"/>
      <c r="SGK3" s="281"/>
      <c r="SGL3" s="281"/>
      <c r="SGM3" s="281"/>
      <c r="SGN3" s="281"/>
      <c r="SGO3" s="281"/>
      <c r="SGP3" s="281"/>
      <c r="SGQ3" s="281"/>
      <c r="SGR3" s="281"/>
      <c r="SGS3" s="281"/>
      <c r="SGT3" s="281"/>
      <c r="SGU3" s="281"/>
      <c r="SGV3" s="281"/>
      <c r="SGW3" s="281"/>
      <c r="SGX3" s="281"/>
      <c r="SGY3" s="281"/>
      <c r="SGZ3" s="281"/>
      <c r="SHA3" s="281"/>
      <c r="SHB3" s="281"/>
      <c r="SHC3" s="281"/>
      <c r="SHD3" s="281"/>
      <c r="SHE3" s="281"/>
      <c r="SHF3" s="281"/>
      <c r="SHG3" s="281"/>
      <c r="SHH3" s="281"/>
      <c r="SHI3" s="281"/>
      <c r="SHJ3" s="281"/>
      <c r="SHK3" s="281"/>
      <c r="SHL3" s="281"/>
      <c r="SHM3" s="281"/>
      <c r="SHN3" s="281"/>
      <c r="SHO3" s="281"/>
      <c r="SHP3" s="281"/>
      <c r="SHQ3" s="281"/>
      <c r="SHR3" s="281"/>
      <c r="SHS3" s="281"/>
      <c r="SHT3" s="281"/>
      <c r="SHU3" s="281"/>
      <c r="SHV3" s="281"/>
      <c r="SHW3" s="281"/>
      <c r="SHX3" s="281"/>
      <c r="SHY3" s="281"/>
      <c r="SHZ3" s="281"/>
      <c r="SIA3" s="281"/>
      <c r="SIB3" s="281"/>
      <c r="SIC3" s="281"/>
      <c r="SID3" s="281"/>
      <c r="SIE3" s="281"/>
      <c r="SIF3" s="281"/>
      <c r="SIG3" s="281"/>
      <c r="SIH3" s="281"/>
      <c r="SII3" s="281"/>
      <c r="SIJ3" s="281"/>
      <c r="SIK3" s="281"/>
      <c r="SIL3" s="281"/>
      <c r="SIM3" s="281"/>
      <c r="SIN3" s="281"/>
      <c r="SIO3" s="281"/>
      <c r="SIP3" s="281"/>
      <c r="SIQ3" s="281"/>
      <c r="SIR3" s="281"/>
      <c r="SIS3" s="281"/>
      <c r="SIT3" s="281"/>
      <c r="SIU3" s="281"/>
      <c r="SIV3" s="281"/>
      <c r="SIW3" s="281"/>
      <c r="SIX3" s="281"/>
      <c r="SIY3" s="281"/>
      <c r="SIZ3" s="281"/>
      <c r="SJA3" s="281"/>
      <c r="SJB3" s="281"/>
      <c r="SJC3" s="281"/>
      <c r="SJD3" s="281"/>
      <c r="SJE3" s="281"/>
      <c r="SJF3" s="281"/>
      <c r="SJG3" s="281"/>
      <c r="SJH3" s="281"/>
      <c r="SJI3" s="281"/>
      <c r="SJJ3" s="281"/>
      <c r="SJK3" s="281"/>
      <c r="SJL3" s="281"/>
      <c r="SJM3" s="281"/>
      <c r="SJN3" s="281"/>
      <c r="SJO3" s="281"/>
      <c r="SJP3" s="281"/>
      <c r="SJQ3" s="281"/>
      <c r="SJR3" s="281"/>
      <c r="SJS3" s="281"/>
      <c r="SJT3" s="281"/>
      <c r="SJU3" s="281"/>
      <c r="SJV3" s="281"/>
      <c r="SJW3" s="281"/>
      <c r="SJX3" s="281"/>
      <c r="SJY3" s="281"/>
      <c r="SJZ3" s="281"/>
      <c r="SKA3" s="281"/>
      <c r="SKB3" s="281"/>
      <c r="SKC3" s="281"/>
      <c r="SKD3" s="281"/>
      <c r="SKE3" s="281"/>
      <c r="SKF3" s="281"/>
      <c r="SKG3" s="281"/>
      <c r="SKH3" s="281"/>
      <c r="SKI3" s="281"/>
      <c r="SKJ3" s="281"/>
      <c r="SKK3" s="281"/>
      <c r="SKL3" s="281"/>
      <c r="SKM3" s="281"/>
      <c r="SKN3" s="281"/>
      <c r="SKO3" s="281"/>
      <c r="SKP3" s="281"/>
      <c r="SKQ3" s="281"/>
      <c r="SKR3" s="281"/>
      <c r="SKS3" s="281"/>
      <c r="SKT3" s="281"/>
      <c r="SKU3" s="281"/>
      <c r="SKV3" s="281"/>
      <c r="SKW3" s="281"/>
      <c r="SKX3" s="281"/>
      <c r="SKY3" s="281"/>
      <c r="SKZ3" s="281"/>
      <c r="SLA3" s="281"/>
      <c r="SLB3" s="281"/>
      <c r="SLC3" s="281"/>
      <c r="SLD3" s="281"/>
      <c r="SLE3" s="281"/>
      <c r="SLF3" s="281"/>
      <c r="SLG3" s="281"/>
      <c r="SLH3" s="281"/>
      <c r="SLI3" s="281"/>
      <c r="SLJ3" s="281"/>
      <c r="SLK3" s="281"/>
      <c r="SLL3" s="281"/>
      <c r="SLM3" s="281"/>
      <c r="SLN3" s="281"/>
      <c r="SLO3" s="281"/>
      <c r="SLP3" s="281"/>
      <c r="SLQ3" s="281"/>
      <c r="SLR3" s="281"/>
      <c r="SLS3" s="281"/>
      <c r="SLT3" s="281"/>
      <c r="SLU3" s="281"/>
      <c r="SLV3" s="281"/>
      <c r="SLW3" s="281"/>
      <c r="SLX3" s="281"/>
      <c r="SLY3" s="281"/>
      <c r="SLZ3" s="281"/>
      <c r="SMA3" s="281"/>
      <c r="SMB3" s="281"/>
      <c r="SMC3" s="281"/>
      <c r="SMD3" s="281"/>
      <c r="SME3" s="281"/>
      <c r="SMF3" s="281"/>
      <c r="SMG3" s="281"/>
      <c r="SMH3" s="281"/>
      <c r="SMI3" s="281"/>
      <c r="SMJ3" s="281"/>
      <c r="SMK3" s="281"/>
      <c r="SML3" s="281"/>
      <c r="SMM3" s="281"/>
      <c r="SMN3" s="281"/>
      <c r="SMO3" s="281"/>
      <c r="SMP3" s="281"/>
      <c r="SMQ3" s="281"/>
      <c r="SMR3" s="281"/>
      <c r="SMS3" s="281"/>
      <c r="SMT3" s="281"/>
      <c r="SMU3" s="281"/>
      <c r="SMV3" s="281"/>
      <c r="SMW3" s="281"/>
      <c r="SMX3" s="281"/>
      <c r="SMY3" s="281"/>
      <c r="SMZ3" s="281"/>
      <c r="SNA3" s="281"/>
      <c r="SNB3" s="281"/>
      <c r="SNC3" s="281"/>
      <c r="SND3" s="281"/>
      <c r="SNE3" s="281"/>
      <c r="SNF3" s="281"/>
      <c r="SNG3" s="281"/>
      <c r="SNH3" s="281"/>
      <c r="SNI3" s="281"/>
      <c r="SNJ3" s="281"/>
      <c r="SNK3" s="281"/>
      <c r="SNL3" s="281"/>
      <c r="SNM3" s="281"/>
      <c r="SNN3" s="281"/>
      <c r="SNO3" s="281"/>
      <c r="SNP3" s="281"/>
      <c r="SNQ3" s="281"/>
      <c r="SNR3" s="281"/>
      <c r="SNS3" s="281"/>
      <c r="SNT3" s="281"/>
      <c r="SNU3" s="281"/>
      <c r="SNV3" s="281"/>
      <c r="SNW3" s="281"/>
      <c r="SNX3" s="281"/>
      <c r="SNY3" s="281"/>
      <c r="SNZ3" s="281"/>
      <c r="SOA3" s="281"/>
      <c r="SOB3" s="281"/>
      <c r="SOC3" s="281"/>
      <c r="SOD3" s="281"/>
      <c r="SOE3" s="281"/>
      <c r="SOF3" s="281"/>
      <c r="SOG3" s="281"/>
      <c r="SOH3" s="281"/>
      <c r="SOI3" s="281"/>
      <c r="SOJ3" s="281"/>
      <c r="SOK3" s="281"/>
      <c r="SOL3" s="281"/>
      <c r="SOM3" s="281"/>
      <c r="SON3" s="281"/>
      <c r="SOO3" s="281"/>
      <c r="SOP3" s="281"/>
      <c r="SOQ3" s="281"/>
      <c r="SOR3" s="281"/>
      <c r="SOS3" s="281"/>
      <c r="SOT3" s="281"/>
      <c r="SOU3" s="281"/>
      <c r="SOV3" s="281"/>
      <c r="SOW3" s="281"/>
      <c r="SOX3" s="281"/>
      <c r="SOY3" s="281"/>
      <c r="SOZ3" s="281"/>
      <c r="SPA3" s="281"/>
      <c r="SPB3" s="281"/>
      <c r="SPC3" s="281"/>
      <c r="SPD3" s="281"/>
      <c r="SPE3" s="281"/>
      <c r="SPF3" s="281"/>
      <c r="SPG3" s="281"/>
      <c r="SPH3" s="281"/>
      <c r="SPI3" s="281"/>
      <c r="SPJ3" s="281"/>
      <c r="SPK3" s="281"/>
      <c r="SPL3" s="281"/>
      <c r="SPM3" s="281"/>
      <c r="SPN3" s="281"/>
      <c r="SPO3" s="281"/>
      <c r="SPP3" s="281"/>
      <c r="SPQ3" s="281"/>
      <c r="SPR3" s="281"/>
      <c r="SPS3" s="281"/>
      <c r="SPT3" s="281"/>
      <c r="SPU3" s="281"/>
      <c r="SPV3" s="281"/>
      <c r="SPW3" s="281"/>
      <c r="SPX3" s="281"/>
      <c r="SPY3" s="281"/>
      <c r="SPZ3" s="281"/>
      <c r="SQA3" s="281"/>
      <c r="SQB3" s="281"/>
      <c r="SQC3" s="281"/>
      <c r="SQD3" s="281"/>
      <c r="SQE3" s="281"/>
      <c r="SQF3" s="281"/>
      <c r="SQG3" s="281"/>
      <c r="SQH3" s="281"/>
      <c r="SQI3" s="281"/>
      <c r="SQJ3" s="281"/>
      <c r="SQK3" s="281"/>
      <c r="SQL3" s="281"/>
      <c r="SQM3" s="281"/>
      <c r="SQN3" s="281"/>
      <c r="SQO3" s="281"/>
      <c r="SQP3" s="281"/>
      <c r="SQQ3" s="281"/>
      <c r="SQR3" s="281"/>
      <c r="SQS3" s="281"/>
      <c r="SQT3" s="281"/>
      <c r="SQU3" s="281"/>
      <c r="SQV3" s="281"/>
      <c r="SQW3" s="281"/>
      <c r="SQX3" s="281"/>
      <c r="SQY3" s="281"/>
      <c r="SQZ3" s="281"/>
      <c r="SRA3" s="281"/>
      <c r="SRB3" s="281"/>
      <c r="SRC3" s="281"/>
      <c r="SRD3" s="281"/>
      <c r="SRE3" s="281"/>
      <c r="SRF3" s="281"/>
      <c r="SRG3" s="281"/>
      <c r="SRH3" s="281"/>
      <c r="SRI3" s="281"/>
      <c r="SRJ3" s="281"/>
      <c r="SRK3" s="281"/>
      <c r="SRL3" s="281"/>
      <c r="SRM3" s="281"/>
      <c r="SRN3" s="281"/>
      <c r="SRO3" s="281"/>
      <c r="SRP3" s="281"/>
      <c r="SRQ3" s="281"/>
      <c r="SRR3" s="281"/>
      <c r="SRS3" s="281"/>
      <c r="SRT3" s="281"/>
      <c r="SRU3" s="281"/>
      <c r="SRV3" s="281"/>
      <c r="SRW3" s="281"/>
      <c r="SRX3" s="281"/>
      <c r="SRY3" s="281"/>
      <c r="SRZ3" s="281"/>
      <c r="SSA3" s="281"/>
      <c r="SSB3" s="281"/>
      <c r="SSC3" s="281"/>
      <c r="SSD3" s="281"/>
      <c r="SSE3" s="281"/>
      <c r="SSF3" s="281"/>
      <c r="SSG3" s="281"/>
      <c r="SSH3" s="281"/>
      <c r="SSI3" s="281"/>
      <c r="SSJ3" s="281"/>
      <c r="SSK3" s="281"/>
      <c r="SSL3" s="281"/>
      <c r="SSM3" s="281"/>
      <c r="SSN3" s="281"/>
      <c r="SSO3" s="281"/>
      <c r="SSP3" s="281"/>
      <c r="SSQ3" s="281"/>
      <c r="SSR3" s="281"/>
      <c r="SSS3" s="281"/>
      <c r="SST3" s="281"/>
      <c r="SSU3" s="281"/>
      <c r="SSV3" s="281"/>
      <c r="SSW3" s="281"/>
      <c r="SSX3" s="281"/>
      <c r="SSY3" s="281"/>
      <c r="SSZ3" s="281"/>
      <c r="STA3" s="281"/>
      <c r="STB3" s="281"/>
      <c r="STC3" s="281"/>
      <c r="STD3" s="281"/>
      <c r="STE3" s="281"/>
      <c r="STF3" s="281"/>
      <c r="STG3" s="281"/>
      <c r="STH3" s="281"/>
      <c r="STI3" s="281"/>
      <c r="STJ3" s="281"/>
      <c r="STK3" s="281"/>
      <c r="STL3" s="281"/>
      <c r="STM3" s="281"/>
      <c r="STN3" s="281"/>
      <c r="STO3" s="281"/>
      <c r="STP3" s="281"/>
      <c r="STQ3" s="281"/>
      <c r="STR3" s="281"/>
      <c r="STS3" s="281"/>
      <c r="STT3" s="281"/>
      <c r="STU3" s="281"/>
      <c r="STV3" s="281"/>
      <c r="STW3" s="281"/>
      <c r="STX3" s="281"/>
      <c r="STY3" s="281"/>
      <c r="STZ3" s="281"/>
      <c r="SUA3" s="281"/>
      <c r="SUB3" s="281"/>
      <c r="SUC3" s="281"/>
      <c r="SUD3" s="281"/>
      <c r="SUE3" s="281"/>
      <c r="SUF3" s="281"/>
      <c r="SUG3" s="281"/>
      <c r="SUH3" s="281"/>
      <c r="SUI3" s="281"/>
      <c r="SUJ3" s="281"/>
      <c r="SUK3" s="281"/>
      <c r="SUL3" s="281"/>
      <c r="SUM3" s="281"/>
      <c r="SUN3" s="281"/>
      <c r="SUO3" s="281"/>
      <c r="SUP3" s="281"/>
      <c r="SUQ3" s="281"/>
      <c r="SUR3" s="281"/>
      <c r="SUS3" s="281"/>
      <c r="SUT3" s="281"/>
      <c r="SUU3" s="281"/>
      <c r="SUV3" s="281"/>
      <c r="SUW3" s="281"/>
      <c r="SUX3" s="281"/>
      <c r="SUY3" s="281"/>
      <c r="SUZ3" s="281"/>
      <c r="SVA3" s="281"/>
      <c r="SVB3" s="281"/>
      <c r="SVC3" s="281"/>
      <c r="SVD3" s="281"/>
      <c r="SVE3" s="281"/>
      <c r="SVF3" s="281"/>
      <c r="SVG3" s="281"/>
      <c r="SVH3" s="281"/>
      <c r="SVI3" s="281"/>
      <c r="SVJ3" s="281"/>
      <c r="SVK3" s="281"/>
      <c r="SVL3" s="281"/>
      <c r="SVM3" s="281"/>
      <c r="SVN3" s="281"/>
      <c r="SVO3" s="281"/>
      <c r="SVP3" s="281"/>
      <c r="SVQ3" s="281"/>
      <c r="SVR3" s="281"/>
      <c r="SVS3" s="281"/>
      <c r="SVT3" s="281"/>
      <c r="SVU3" s="281"/>
      <c r="SVV3" s="281"/>
      <c r="SVW3" s="281"/>
      <c r="SVX3" s="281"/>
      <c r="SVY3" s="281"/>
      <c r="SVZ3" s="281"/>
      <c r="SWA3" s="281"/>
      <c r="SWB3" s="281"/>
      <c r="SWC3" s="281"/>
      <c r="SWD3" s="281"/>
      <c r="SWE3" s="281"/>
      <c r="SWF3" s="281"/>
      <c r="SWG3" s="281"/>
      <c r="SWH3" s="281"/>
      <c r="SWI3" s="281"/>
      <c r="SWJ3" s="281"/>
      <c r="SWK3" s="281"/>
      <c r="SWL3" s="281"/>
      <c r="SWM3" s="281"/>
      <c r="SWN3" s="281"/>
      <c r="SWO3" s="281"/>
      <c r="SWP3" s="281"/>
      <c r="SWQ3" s="281"/>
      <c r="SWR3" s="281"/>
      <c r="SWS3" s="281"/>
      <c r="SWT3" s="281"/>
      <c r="SWU3" s="281"/>
      <c r="SWV3" s="281"/>
      <c r="SWW3" s="281"/>
      <c r="SWX3" s="281"/>
      <c r="SWY3" s="281"/>
      <c r="SWZ3" s="281"/>
      <c r="SXA3" s="281"/>
      <c r="SXB3" s="281"/>
      <c r="SXC3" s="281"/>
      <c r="SXD3" s="281"/>
      <c r="SXE3" s="281"/>
      <c r="SXF3" s="281"/>
      <c r="SXG3" s="281"/>
      <c r="SXH3" s="281"/>
      <c r="SXI3" s="281"/>
      <c r="SXJ3" s="281"/>
      <c r="SXK3" s="281"/>
      <c r="SXL3" s="281"/>
      <c r="SXM3" s="281"/>
      <c r="SXN3" s="281"/>
      <c r="SXO3" s="281"/>
      <c r="SXP3" s="281"/>
      <c r="SXQ3" s="281"/>
      <c r="SXR3" s="281"/>
      <c r="SXS3" s="281"/>
      <c r="SXT3" s="281"/>
      <c r="SXU3" s="281"/>
      <c r="SXV3" s="281"/>
      <c r="SXW3" s="281"/>
      <c r="SXX3" s="281"/>
      <c r="SXY3" s="281"/>
      <c r="SXZ3" s="281"/>
      <c r="SYA3" s="281"/>
      <c r="SYB3" s="281"/>
      <c r="SYC3" s="281"/>
      <c r="SYD3" s="281"/>
      <c r="SYE3" s="281"/>
      <c r="SYF3" s="281"/>
      <c r="SYG3" s="281"/>
      <c r="SYH3" s="281"/>
      <c r="SYI3" s="281"/>
      <c r="SYJ3" s="281"/>
      <c r="SYK3" s="281"/>
      <c r="SYL3" s="281"/>
      <c r="SYM3" s="281"/>
      <c r="SYN3" s="281"/>
      <c r="SYO3" s="281"/>
      <c r="SYP3" s="281"/>
      <c r="SYQ3" s="281"/>
      <c r="SYR3" s="281"/>
      <c r="SYS3" s="281"/>
      <c r="SYT3" s="281"/>
      <c r="SYU3" s="281"/>
      <c r="SYV3" s="281"/>
      <c r="SYW3" s="281"/>
      <c r="SYX3" s="281"/>
      <c r="SYY3" s="281"/>
      <c r="SYZ3" s="281"/>
      <c r="SZA3" s="281"/>
      <c r="SZB3" s="281"/>
      <c r="SZC3" s="281"/>
      <c r="SZD3" s="281"/>
      <c r="SZE3" s="281"/>
      <c r="SZF3" s="281"/>
      <c r="SZG3" s="281"/>
      <c r="SZH3" s="281"/>
      <c r="SZI3" s="281"/>
      <c r="SZJ3" s="281"/>
      <c r="SZK3" s="281"/>
      <c r="SZL3" s="281"/>
      <c r="SZM3" s="281"/>
      <c r="SZN3" s="281"/>
      <c r="SZO3" s="281"/>
      <c r="SZP3" s="281"/>
      <c r="SZQ3" s="281"/>
      <c r="SZR3" s="281"/>
      <c r="SZS3" s="281"/>
      <c r="SZT3" s="281"/>
      <c r="SZU3" s="281"/>
      <c r="SZV3" s="281"/>
      <c r="SZW3" s="281"/>
      <c r="SZX3" s="281"/>
      <c r="SZY3" s="281"/>
      <c r="SZZ3" s="281"/>
      <c r="TAA3" s="281"/>
      <c r="TAB3" s="281"/>
      <c r="TAC3" s="281"/>
      <c r="TAD3" s="281"/>
      <c r="TAE3" s="281"/>
      <c r="TAF3" s="281"/>
      <c r="TAG3" s="281"/>
      <c r="TAH3" s="281"/>
      <c r="TAI3" s="281"/>
      <c r="TAJ3" s="281"/>
      <c r="TAK3" s="281"/>
      <c r="TAL3" s="281"/>
      <c r="TAM3" s="281"/>
      <c r="TAN3" s="281"/>
      <c r="TAO3" s="281"/>
      <c r="TAP3" s="281"/>
      <c r="TAQ3" s="281"/>
      <c r="TAR3" s="281"/>
      <c r="TAS3" s="281"/>
      <c r="TAT3" s="281"/>
      <c r="TAU3" s="281"/>
      <c r="TAV3" s="281"/>
      <c r="TAW3" s="281"/>
      <c r="TAX3" s="281"/>
      <c r="TAY3" s="281"/>
      <c r="TAZ3" s="281"/>
      <c r="TBA3" s="281"/>
      <c r="TBB3" s="281"/>
      <c r="TBC3" s="281"/>
      <c r="TBD3" s="281"/>
      <c r="TBE3" s="281"/>
      <c r="TBF3" s="281"/>
      <c r="TBG3" s="281"/>
      <c r="TBH3" s="281"/>
      <c r="TBI3" s="281"/>
      <c r="TBJ3" s="281"/>
      <c r="TBK3" s="281"/>
      <c r="TBL3" s="281"/>
      <c r="TBM3" s="281"/>
      <c r="TBN3" s="281"/>
      <c r="TBO3" s="281"/>
      <c r="TBP3" s="281"/>
      <c r="TBQ3" s="281"/>
      <c r="TBR3" s="281"/>
      <c r="TBS3" s="281"/>
      <c r="TBT3" s="281"/>
      <c r="TBU3" s="281"/>
      <c r="TBV3" s="281"/>
      <c r="TBW3" s="281"/>
      <c r="TBX3" s="281"/>
      <c r="TBY3" s="281"/>
      <c r="TBZ3" s="281"/>
      <c r="TCA3" s="281"/>
      <c r="TCB3" s="281"/>
      <c r="TCC3" s="281"/>
      <c r="TCD3" s="281"/>
      <c r="TCE3" s="281"/>
      <c r="TCF3" s="281"/>
      <c r="TCG3" s="281"/>
      <c r="TCH3" s="281"/>
      <c r="TCI3" s="281"/>
      <c r="TCJ3" s="281"/>
      <c r="TCK3" s="281"/>
      <c r="TCL3" s="281"/>
      <c r="TCM3" s="281"/>
      <c r="TCN3" s="281"/>
      <c r="TCO3" s="281"/>
      <c r="TCP3" s="281"/>
      <c r="TCQ3" s="281"/>
      <c r="TCR3" s="281"/>
      <c r="TCS3" s="281"/>
      <c r="TCT3" s="281"/>
      <c r="TCU3" s="281"/>
      <c r="TCV3" s="281"/>
      <c r="TCW3" s="281"/>
      <c r="TCX3" s="281"/>
      <c r="TCY3" s="281"/>
      <c r="TCZ3" s="281"/>
      <c r="TDA3" s="281"/>
      <c r="TDB3" s="281"/>
      <c r="TDC3" s="281"/>
      <c r="TDD3" s="281"/>
      <c r="TDE3" s="281"/>
      <c r="TDF3" s="281"/>
      <c r="TDG3" s="281"/>
      <c r="TDH3" s="281"/>
      <c r="TDI3" s="281"/>
      <c r="TDJ3" s="281"/>
      <c r="TDK3" s="281"/>
      <c r="TDL3" s="281"/>
      <c r="TDM3" s="281"/>
      <c r="TDN3" s="281"/>
      <c r="TDO3" s="281"/>
      <c r="TDP3" s="281"/>
      <c r="TDQ3" s="281"/>
      <c r="TDR3" s="281"/>
      <c r="TDS3" s="281"/>
      <c r="TDT3" s="281"/>
      <c r="TDU3" s="281"/>
      <c r="TDV3" s="281"/>
      <c r="TDW3" s="281"/>
      <c r="TDX3" s="281"/>
      <c r="TDY3" s="281"/>
      <c r="TDZ3" s="281"/>
      <c r="TEA3" s="281"/>
      <c r="TEB3" s="281"/>
      <c r="TEC3" s="281"/>
      <c r="TED3" s="281"/>
      <c r="TEE3" s="281"/>
      <c r="TEF3" s="281"/>
      <c r="TEG3" s="281"/>
      <c r="TEH3" s="281"/>
      <c r="TEI3" s="281"/>
      <c r="TEJ3" s="281"/>
      <c r="TEK3" s="281"/>
      <c r="TEL3" s="281"/>
      <c r="TEM3" s="281"/>
      <c r="TEN3" s="281"/>
      <c r="TEO3" s="281"/>
      <c r="TEP3" s="281"/>
      <c r="TEQ3" s="281"/>
      <c r="TER3" s="281"/>
      <c r="TES3" s="281"/>
      <c r="TET3" s="281"/>
      <c r="TEU3" s="281"/>
      <c r="TEV3" s="281"/>
      <c r="TEW3" s="281"/>
      <c r="TEX3" s="281"/>
      <c r="TEY3" s="281"/>
      <c r="TEZ3" s="281"/>
      <c r="TFA3" s="281"/>
      <c r="TFB3" s="281"/>
      <c r="TFC3" s="281"/>
      <c r="TFD3" s="281"/>
      <c r="TFE3" s="281"/>
      <c r="TFF3" s="281"/>
      <c r="TFG3" s="281"/>
      <c r="TFH3" s="281"/>
      <c r="TFI3" s="281"/>
      <c r="TFJ3" s="281"/>
      <c r="TFK3" s="281"/>
      <c r="TFL3" s="281"/>
      <c r="TFM3" s="281"/>
      <c r="TFN3" s="281"/>
      <c r="TFO3" s="281"/>
      <c r="TFP3" s="281"/>
      <c r="TFQ3" s="281"/>
      <c r="TFR3" s="281"/>
      <c r="TFS3" s="281"/>
      <c r="TFT3" s="281"/>
      <c r="TFU3" s="281"/>
      <c r="TFV3" s="281"/>
      <c r="TFW3" s="281"/>
      <c r="TFX3" s="281"/>
      <c r="TFY3" s="281"/>
      <c r="TFZ3" s="281"/>
      <c r="TGA3" s="281"/>
      <c r="TGB3" s="281"/>
      <c r="TGC3" s="281"/>
      <c r="TGD3" s="281"/>
      <c r="TGE3" s="281"/>
      <c r="TGF3" s="281"/>
      <c r="TGG3" s="281"/>
      <c r="TGH3" s="281"/>
      <c r="TGI3" s="281"/>
      <c r="TGJ3" s="281"/>
      <c r="TGK3" s="281"/>
      <c r="TGL3" s="281"/>
      <c r="TGM3" s="281"/>
      <c r="TGN3" s="281"/>
      <c r="TGO3" s="281"/>
      <c r="TGP3" s="281"/>
      <c r="TGQ3" s="281"/>
      <c r="TGR3" s="281"/>
      <c r="TGS3" s="281"/>
      <c r="TGT3" s="281"/>
      <c r="TGU3" s="281"/>
      <c r="TGV3" s="281"/>
      <c r="TGW3" s="281"/>
      <c r="TGX3" s="281"/>
      <c r="TGY3" s="281"/>
      <c r="TGZ3" s="281"/>
      <c r="THA3" s="281"/>
      <c r="THB3" s="281"/>
      <c r="THC3" s="281"/>
      <c r="THD3" s="281"/>
      <c r="THE3" s="281"/>
      <c r="THF3" s="281"/>
      <c r="THG3" s="281"/>
      <c r="THH3" s="281"/>
      <c r="THI3" s="281"/>
      <c r="THJ3" s="281"/>
      <c r="THK3" s="281"/>
      <c r="THL3" s="281"/>
      <c r="THM3" s="281"/>
      <c r="THN3" s="281"/>
      <c r="THO3" s="281"/>
      <c r="THP3" s="281"/>
      <c r="THQ3" s="281"/>
      <c r="THR3" s="281"/>
      <c r="THS3" s="281"/>
      <c r="THT3" s="281"/>
      <c r="THU3" s="281"/>
      <c r="THV3" s="281"/>
      <c r="THW3" s="281"/>
      <c r="THX3" s="281"/>
      <c r="THY3" s="281"/>
      <c r="THZ3" s="281"/>
      <c r="TIA3" s="281"/>
      <c r="TIB3" s="281"/>
      <c r="TIC3" s="281"/>
      <c r="TID3" s="281"/>
      <c r="TIE3" s="281"/>
      <c r="TIF3" s="281"/>
      <c r="TIG3" s="281"/>
      <c r="TIH3" s="281"/>
      <c r="TII3" s="281"/>
      <c r="TIJ3" s="281"/>
      <c r="TIK3" s="281"/>
      <c r="TIL3" s="281"/>
      <c r="TIM3" s="281"/>
      <c r="TIN3" s="281"/>
      <c r="TIO3" s="281"/>
      <c r="TIP3" s="281"/>
      <c r="TIQ3" s="281"/>
      <c r="TIR3" s="281"/>
      <c r="TIS3" s="281"/>
      <c r="TIT3" s="281"/>
      <c r="TIU3" s="281"/>
      <c r="TIV3" s="281"/>
      <c r="TIW3" s="281"/>
      <c r="TIX3" s="281"/>
      <c r="TIY3" s="281"/>
      <c r="TIZ3" s="281"/>
      <c r="TJA3" s="281"/>
      <c r="TJB3" s="281"/>
      <c r="TJC3" s="281"/>
      <c r="TJD3" s="281"/>
      <c r="TJE3" s="281"/>
      <c r="TJF3" s="281"/>
      <c r="TJG3" s="281"/>
      <c r="TJH3" s="281"/>
      <c r="TJI3" s="281"/>
      <c r="TJJ3" s="281"/>
      <c r="TJK3" s="281"/>
      <c r="TJL3" s="281"/>
      <c r="TJM3" s="281"/>
      <c r="TJN3" s="281"/>
      <c r="TJO3" s="281"/>
      <c r="TJP3" s="281"/>
      <c r="TJQ3" s="281"/>
      <c r="TJR3" s="281"/>
      <c r="TJS3" s="281"/>
      <c r="TJT3" s="281"/>
      <c r="TJU3" s="281"/>
      <c r="TJV3" s="281"/>
      <c r="TJW3" s="281"/>
      <c r="TJX3" s="281"/>
      <c r="TJY3" s="281"/>
      <c r="TJZ3" s="281"/>
      <c r="TKA3" s="281"/>
      <c r="TKB3" s="281"/>
      <c r="TKC3" s="281"/>
      <c r="TKD3" s="281"/>
      <c r="TKE3" s="281"/>
      <c r="TKF3" s="281"/>
      <c r="TKG3" s="281"/>
      <c r="TKH3" s="281"/>
      <c r="TKI3" s="281"/>
      <c r="TKJ3" s="281"/>
      <c r="TKK3" s="281"/>
      <c r="TKL3" s="281"/>
      <c r="TKM3" s="281"/>
      <c r="TKN3" s="281"/>
      <c r="TKO3" s="281"/>
      <c r="TKP3" s="281"/>
      <c r="TKQ3" s="281"/>
      <c r="TKR3" s="281"/>
      <c r="TKS3" s="281"/>
      <c r="TKT3" s="281"/>
      <c r="TKU3" s="281"/>
      <c r="TKV3" s="281"/>
      <c r="TKW3" s="281"/>
      <c r="TKX3" s="281"/>
      <c r="TKY3" s="281"/>
      <c r="TKZ3" s="281"/>
      <c r="TLA3" s="281"/>
      <c r="TLB3" s="281"/>
      <c r="TLC3" s="281"/>
      <c r="TLD3" s="281"/>
      <c r="TLE3" s="281"/>
      <c r="TLF3" s="281"/>
      <c r="TLG3" s="281"/>
      <c r="TLH3" s="281"/>
      <c r="TLI3" s="281"/>
      <c r="TLJ3" s="281"/>
      <c r="TLK3" s="281"/>
      <c r="TLL3" s="281"/>
      <c r="TLM3" s="281"/>
      <c r="TLN3" s="281"/>
      <c r="TLO3" s="281"/>
      <c r="TLP3" s="281"/>
      <c r="TLQ3" s="281"/>
      <c r="TLR3" s="281"/>
      <c r="TLS3" s="281"/>
      <c r="TLT3" s="281"/>
      <c r="TLU3" s="281"/>
      <c r="TLV3" s="281"/>
      <c r="TLW3" s="281"/>
      <c r="TLX3" s="281"/>
      <c r="TLY3" s="281"/>
      <c r="TLZ3" s="281"/>
      <c r="TMA3" s="281"/>
      <c r="TMB3" s="281"/>
      <c r="TMC3" s="281"/>
      <c r="TMD3" s="281"/>
      <c r="TME3" s="281"/>
      <c r="TMF3" s="281"/>
      <c r="TMG3" s="281"/>
      <c r="TMH3" s="281"/>
      <c r="TMI3" s="281"/>
      <c r="TMJ3" s="281"/>
      <c r="TMK3" s="281"/>
      <c r="TML3" s="281"/>
      <c r="TMM3" s="281"/>
      <c r="TMN3" s="281"/>
      <c r="TMO3" s="281"/>
      <c r="TMP3" s="281"/>
      <c r="TMQ3" s="281"/>
      <c r="TMR3" s="281"/>
      <c r="TMS3" s="281"/>
      <c r="TMT3" s="281"/>
      <c r="TMU3" s="281"/>
      <c r="TMV3" s="281"/>
      <c r="TMW3" s="281"/>
      <c r="TMX3" s="281"/>
      <c r="TMY3" s="281"/>
      <c r="TMZ3" s="281"/>
      <c r="TNA3" s="281"/>
      <c r="TNB3" s="281"/>
      <c r="TNC3" s="281"/>
      <c r="TND3" s="281"/>
      <c r="TNE3" s="281"/>
      <c r="TNF3" s="281"/>
      <c r="TNG3" s="281"/>
      <c r="TNH3" s="281"/>
      <c r="TNI3" s="281"/>
      <c r="TNJ3" s="281"/>
      <c r="TNK3" s="281"/>
      <c r="TNL3" s="281"/>
      <c r="TNM3" s="281"/>
      <c r="TNN3" s="281"/>
      <c r="TNO3" s="281"/>
      <c r="TNP3" s="281"/>
      <c r="TNQ3" s="281"/>
      <c r="TNR3" s="281"/>
      <c r="TNS3" s="281"/>
      <c r="TNT3" s="281"/>
      <c r="TNU3" s="281"/>
      <c r="TNV3" s="281"/>
      <c r="TNW3" s="281"/>
      <c r="TNX3" s="281"/>
      <c r="TNY3" s="281"/>
      <c r="TNZ3" s="281"/>
      <c r="TOA3" s="281"/>
      <c r="TOB3" s="281"/>
      <c r="TOC3" s="281"/>
      <c r="TOD3" s="281"/>
      <c r="TOE3" s="281"/>
      <c r="TOF3" s="281"/>
      <c r="TOG3" s="281"/>
      <c r="TOH3" s="281"/>
      <c r="TOI3" s="281"/>
      <c r="TOJ3" s="281"/>
      <c r="TOK3" s="281"/>
      <c r="TOL3" s="281"/>
      <c r="TOM3" s="281"/>
      <c r="TON3" s="281"/>
      <c r="TOO3" s="281"/>
      <c r="TOP3" s="281"/>
      <c r="TOQ3" s="281"/>
      <c r="TOR3" s="281"/>
      <c r="TOS3" s="281"/>
      <c r="TOT3" s="281"/>
      <c r="TOU3" s="281"/>
      <c r="TOV3" s="281"/>
      <c r="TOW3" s="281"/>
      <c r="TOX3" s="281"/>
      <c r="TOY3" s="281"/>
      <c r="TOZ3" s="281"/>
      <c r="TPA3" s="281"/>
      <c r="TPB3" s="281"/>
      <c r="TPC3" s="281"/>
      <c r="TPD3" s="281"/>
      <c r="TPE3" s="281"/>
      <c r="TPF3" s="281"/>
      <c r="TPG3" s="281"/>
      <c r="TPH3" s="281"/>
      <c r="TPI3" s="281"/>
      <c r="TPJ3" s="281"/>
      <c r="TPK3" s="281"/>
      <c r="TPL3" s="281"/>
      <c r="TPM3" s="281"/>
      <c r="TPN3" s="281"/>
      <c r="TPO3" s="281"/>
      <c r="TPP3" s="281"/>
      <c r="TPQ3" s="281"/>
      <c r="TPR3" s="281"/>
      <c r="TPS3" s="281"/>
      <c r="TPT3" s="281"/>
      <c r="TPU3" s="281"/>
      <c r="TPV3" s="281"/>
      <c r="TPW3" s="281"/>
      <c r="TPX3" s="281"/>
      <c r="TPY3" s="281"/>
      <c r="TPZ3" s="281"/>
      <c r="TQA3" s="281"/>
      <c r="TQB3" s="281"/>
      <c r="TQC3" s="281"/>
      <c r="TQD3" s="281"/>
      <c r="TQE3" s="281"/>
      <c r="TQF3" s="281"/>
      <c r="TQG3" s="281"/>
      <c r="TQH3" s="281"/>
      <c r="TQI3" s="281"/>
      <c r="TQJ3" s="281"/>
      <c r="TQK3" s="281"/>
      <c r="TQL3" s="281"/>
      <c r="TQM3" s="281"/>
      <c r="TQN3" s="281"/>
      <c r="TQO3" s="281"/>
      <c r="TQP3" s="281"/>
      <c r="TQQ3" s="281"/>
      <c r="TQR3" s="281"/>
      <c r="TQS3" s="281"/>
      <c r="TQT3" s="281"/>
      <c r="TQU3" s="281"/>
      <c r="TQV3" s="281"/>
      <c r="TQW3" s="281"/>
      <c r="TQX3" s="281"/>
      <c r="TQY3" s="281"/>
      <c r="TQZ3" s="281"/>
      <c r="TRA3" s="281"/>
      <c r="TRB3" s="281"/>
      <c r="TRC3" s="281"/>
      <c r="TRD3" s="281"/>
      <c r="TRE3" s="281"/>
      <c r="TRF3" s="281"/>
      <c r="TRG3" s="281"/>
      <c r="TRH3" s="281"/>
      <c r="TRI3" s="281"/>
      <c r="TRJ3" s="281"/>
      <c r="TRK3" s="281"/>
      <c r="TRL3" s="281"/>
      <c r="TRM3" s="281"/>
      <c r="TRN3" s="281"/>
      <c r="TRO3" s="281"/>
      <c r="TRP3" s="281"/>
      <c r="TRQ3" s="281"/>
      <c r="TRR3" s="281"/>
      <c r="TRS3" s="281"/>
      <c r="TRT3" s="281"/>
      <c r="TRU3" s="281"/>
      <c r="TRV3" s="281"/>
      <c r="TRW3" s="281"/>
      <c r="TRX3" s="281"/>
      <c r="TRY3" s="281"/>
      <c r="TRZ3" s="281"/>
      <c r="TSA3" s="281"/>
      <c r="TSB3" s="281"/>
      <c r="TSC3" s="281"/>
      <c r="TSD3" s="281"/>
      <c r="TSE3" s="281"/>
      <c r="TSF3" s="281"/>
      <c r="TSG3" s="281"/>
      <c r="TSH3" s="281"/>
      <c r="TSI3" s="281"/>
      <c r="TSJ3" s="281"/>
      <c r="TSK3" s="281"/>
      <c r="TSL3" s="281"/>
      <c r="TSM3" s="281"/>
      <c r="TSN3" s="281"/>
      <c r="TSO3" s="281"/>
      <c r="TSP3" s="281"/>
      <c r="TSQ3" s="281"/>
      <c r="TSR3" s="281"/>
      <c r="TSS3" s="281"/>
      <c r="TST3" s="281"/>
      <c r="TSU3" s="281"/>
      <c r="TSV3" s="281"/>
      <c r="TSW3" s="281"/>
      <c r="TSX3" s="281"/>
      <c r="TSY3" s="281"/>
      <c r="TSZ3" s="281"/>
      <c r="TTA3" s="281"/>
      <c r="TTB3" s="281"/>
      <c r="TTC3" s="281"/>
      <c r="TTD3" s="281"/>
      <c r="TTE3" s="281"/>
      <c r="TTF3" s="281"/>
      <c r="TTG3" s="281"/>
      <c r="TTH3" s="281"/>
      <c r="TTI3" s="281"/>
      <c r="TTJ3" s="281"/>
      <c r="TTK3" s="281"/>
      <c r="TTL3" s="281"/>
      <c r="TTM3" s="281"/>
      <c r="TTN3" s="281"/>
      <c r="TTO3" s="281"/>
      <c r="TTP3" s="281"/>
      <c r="TTQ3" s="281"/>
      <c r="TTR3" s="281"/>
      <c r="TTS3" s="281"/>
      <c r="TTT3" s="281"/>
      <c r="TTU3" s="281"/>
      <c r="TTV3" s="281"/>
      <c r="TTW3" s="281"/>
      <c r="TTX3" s="281"/>
      <c r="TTY3" s="281"/>
      <c r="TTZ3" s="281"/>
      <c r="TUA3" s="281"/>
      <c r="TUB3" s="281"/>
      <c r="TUC3" s="281"/>
      <c r="TUD3" s="281"/>
      <c r="TUE3" s="281"/>
      <c r="TUF3" s="281"/>
      <c r="TUG3" s="281"/>
      <c r="TUH3" s="281"/>
      <c r="TUI3" s="281"/>
      <c r="TUJ3" s="281"/>
      <c r="TUK3" s="281"/>
      <c r="TUL3" s="281"/>
      <c r="TUM3" s="281"/>
      <c r="TUN3" s="281"/>
      <c r="TUO3" s="281"/>
      <c r="TUP3" s="281"/>
      <c r="TUQ3" s="281"/>
      <c r="TUR3" s="281"/>
      <c r="TUS3" s="281"/>
      <c r="TUT3" s="281"/>
      <c r="TUU3" s="281"/>
      <c r="TUV3" s="281"/>
      <c r="TUW3" s="281"/>
      <c r="TUX3" s="281"/>
      <c r="TUY3" s="281"/>
      <c r="TUZ3" s="281"/>
      <c r="TVA3" s="281"/>
      <c r="TVB3" s="281"/>
      <c r="TVC3" s="281"/>
      <c r="TVD3" s="281"/>
      <c r="TVE3" s="281"/>
      <c r="TVF3" s="281"/>
      <c r="TVG3" s="281"/>
      <c r="TVH3" s="281"/>
      <c r="TVI3" s="281"/>
      <c r="TVJ3" s="281"/>
      <c r="TVK3" s="281"/>
      <c r="TVL3" s="281"/>
      <c r="TVM3" s="281"/>
      <c r="TVN3" s="281"/>
      <c r="TVO3" s="281"/>
      <c r="TVP3" s="281"/>
      <c r="TVQ3" s="281"/>
      <c r="TVR3" s="281"/>
      <c r="TVS3" s="281"/>
      <c r="TVT3" s="281"/>
      <c r="TVU3" s="281"/>
      <c r="TVV3" s="281"/>
      <c r="TVW3" s="281"/>
      <c r="TVX3" s="281"/>
      <c r="TVY3" s="281"/>
      <c r="TVZ3" s="281"/>
      <c r="TWA3" s="281"/>
      <c r="TWB3" s="281"/>
      <c r="TWC3" s="281"/>
      <c r="TWD3" s="281"/>
      <c r="TWE3" s="281"/>
      <c r="TWF3" s="281"/>
      <c r="TWG3" s="281"/>
      <c r="TWH3" s="281"/>
      <c r="TWI3" s="281"/>
      <c r="TWJ3" s="281"/>
      <c r="TWK3" s="281"/>
      <c r="TWL3" s="281"/>
      <c r="TWM3" s="281"/>
      <c r="TWN3" s="281"/>
      <c r="TWO3" s="281"/>
      <c r="TWP3" s="281"/>
      <c r="TWQ3" s="281"/>
      <c r="TWR3" s="281"/>
      <c r="TWS3" s="281"/>
      <c r="TWT3" s="281"/>
      <c r="TWU3" s="281"/>
      <c r="TWV3" s="281"/>
      <c r="TWW3" s="281"/>
      <c r="TWX3" s="281"/>
      <c r="TWY3" s="281"/>
      <c r="TWZ3" s="281"/>
      <c r="TXA3" s="281"/>
      <c r="TXB3" s="281"/>
      <c r="TXC3" s="281"/>
      <c r="TXD3" s="281"/>
      <c r="TXE3" s="281"/>
      <c r="TXF3" s="281"/>
      <c r="TXG3" s="281"/>
      <c r="TXH3" s="281"/>
      <c r="TXI3" s="281"/>
      <c r="TXJ3" s="281"/>
      <c r="TXK3" s="281"/>
      <c r="TXL3" s="281"/>
      <c r="TXM3" s="281"/>
      <c r="TXN3" s="281"/>
      <c r="TXO3" s="281"/>
      <c r="TXP3" s="281"/>
      <c r="TXQ3" s="281"/>
      <c r="TXR3" s="281"/>
      <c r="TXS3" s="281"/>
      <c r="TXT3" s="281"/>
      <c r="TXU3" s="281"/>
      <c r="TXV3" s="281"/>
      <c r="TXW3" s="281"/>
      <c r="TXX3" s="281"/>
      <c r="TXY3" s="281"/>
      <c r="TXZ3" s="281"/>
      <c r="TYA3" s="281"/>
      <c r="TYB3" s="281"/>
      <c r="TYC3" s="281"/>
      <c r="TYD3" s="281"/>
      <c r="TYE3" s="281"/>
      <c r="TYF3" s="281"/>
      <c r="TYG3" s="281"/>
      <c r="TYH3" s="281"/>
      <c r="TYI3" s="281"/>
      <c r="TYJ3" s="281"/>
      <c r="TYK3" s="281"/>
      <c r="TYL3" s="281"/>
      <c r="TYM3" s="281"/>
      <c r="TYN3" s="281"/>
      <c r="TYO3" s="281"/>
      <c r="TYP3" s="281"/>
      <c r="TYQ3" s="281"/>
      <c r="TYR3" s="281"/>
      <c r="TYS3" s="281"/>
      <c r="TYT3" s="281"/>
      <c r="TYU3" s="281"/>
      <c r="TYV3" s="281"/>
      <c r="TYW3" s="281"/>
      <c r="TYX3" s="281"/>
      <c r="TYY3" s="281"/>
      <c r="TYZ3" s="281"/>
      <c r="TZA3" s="281"/>
      <c r="TZB3" s="281"/>
      <c r="TZC3" s="281"/>
      <c r="TZD3" s="281"/>
      <c r="TZE3" s="281"/>
      <c r="TZF3" s="281"/>
      <c r="TZG3" s="281"/>
      <c r="TZH3" s="281"/>
      <c r="TZI3" s="281"/>
      <c r="TZJ3" s="281"/>
      <c r="TZK3" s="281"/>
      <c r="TZL3" s="281"/>
      <c r="TZM3" s="281"/>
      <c r="TZN3" s="281"/>
      <c r="TZO3" s="281"/>
      <c r="TZP3" s="281"/>
      <c r="TZQ3" s="281"/>
      <c r="TZR3" s="281"/>
      <c r="TZS3" s="281"/>
      <c r="TZT3" s="281"/>
      <c r="TZU3" s="281"/>
      <c r="TZV3" s="281"/>
      <c r="TZW3" s="281"/>
      <c r="TZX3" s="281"/>
      <c r="TZY3" s="281"/>
      <c r="TZZ3" s="281"/>
      <c r="UAA3" s="281"/>
      <c r="UAB3" s="281"/>
      <c r="UAC3" s="281"/>
      <c r="UAD3" s="281"/>
      <c r="UAE3" s="281"/>
      <c r="UAF3" s="281"/>
      <c r="UAG3" s="281"/>
      <c r="UAH3" s="281"/>
      <c r="UAI3" s="281"/>
      <c r="UAJ3" s="281"/>
      <c r="UAK3" s="281"/>
      <c r="UAL3" s="281"/>
      <c r="UAM3" s="281"/>
      <c r="UAN3" s="281"/>
      <c r="UAO3" s="281"/>
      <c r="UAP3" s="281"/>
      <c r="UAQ3" s="281"/>
      <c r="UAR3" s="281"/>
      <c r="UAS3" s="281"/>
      <c r="UAT3" s="281"/>
      <c r="UAU3" s="281"/>
      <c r="UAV3" s="281"/>
      <c r="UAW3" s="281"/>
      <c r="UAX3" s="281"/>
      <c r="UAY3" s="281"/>
      <c r="UAZ3" s="281"/>
      <c r="UBA3" s="281"/>
      <c r="UBB3" s="281"/>
      <c r="UBC3" s="281"/>
      <c r="UBD3" s="281"/>
      <c r="UBE3" s="281"/>
      <c r="UBF3" s="281"/>
      <c r="UBG3" s="281"/>
      <c r="UBH3" s="281"/>
      <c r="UBI3" s="281"/>
      <c r="UBJ3" s="281"/>
      <c r="UBK3" s="281"/>
      <c r="UBL3" s="281"/>
      <c r="UBM3" s="281"/>
      <c r="UBN3" s="281"/>
      <c r="UBO3" s="281"/>
      <c r="UBP3" s="281"/>
      <c r="UBQ3" s="281"/>
      <c r="UBR3" s="281"/>
      <c r="UBS3" s="281"/>
      <c r="UBT3" s="281"/>
      <c r="UBU3" s="281"/>
      <c r="UBV3" s="281"/>
      <c r="UBW3" s="281"/>
      <c r="UBX3" s="281"/>
      <c r="UBY3" s="281"/>
      <c r="UBZ3" s="281"/>
      <c r="UCA3" s="281"/>
      <c r="UCB3" s="281"/>
      <c r="UCC3" s="281"/>
      <c r="UCD3" s="281"/>
      <c r="UCE3" s="281"/>
      <c r="UCF3" s="281"/>
      <c r="UCG3" s="281"/>
      <c r="UCH3" s="281"/>
      <c r="UCI3" s="281"/>
      <c r="UCJ3" s="281"/>
      <c r="UCK3" s="281"/>
      <c r="UCL3" s="281"/>
      <c r="UCM3" s="281"/>
      <c r="UCN3" s="281"/>
      <c r="UCO3" s="281"/>
      <c r="UCP3" s="281"/>
      <c r="UCQ3" s="281"/>
      <c r="UCR3" s="281"/>
      <c r="UCS3" s="281"/>
      <c r="UCT3" s="281"/>
      <c r="UCU3" s="281"/>
      <c r="UCV3" s="281"/>
      <c r="UCW3" s="281"/>
      <c r="UCX3" s="281"/>
      <c r="UCY3" s="281"/>
      <c r="UCZ3" s="281"/>
      <c r="UDA3" s="281"/>
      <c r="UDB3" s="281"/>
      <c r="UDC3" s="281"/>
      <c r="UDD3" s="281"/>
      <c r="UDE3" s="281"/>
      <c r="UDF3" s="281"/>
      <c r="UDG3" s="281"/>
      <c r="UDH3" s="281"/>
      <c r="UDI3" s="281"/>
      <c r="UDJ3" s="281"/>
      <c r="UDK3" s="281"/>
      <c r="UDL3" s="281"/>
      <c r="UDM3" s="281"/>
      <c r="UDN3" s="281"/>
      <c r="UDO3" s="281"/>
      <c r="UDP3" s="281"/>
      <c r="UDQ3" s="281"/>
      <c r="UDR3" s="281"/>
      <c r="UDS3" s="281"/>
      <c r="UDT3" s="281"/>
      <c r="UDU3" s="281"/>
      <c r="UDV3" s="281"/>
      <c r="UDW3" s="281"/>
      <c r="UDX3" s="281"/>
      <c r="UDY3" s="281"/>
      <c r="UDZ3" s="281"/>
      <c r="UEA3" s="281"/>
      <c r="UEB3" s="281"/>
      <c r="UEC3" s="281"/>
      <c r="UED3" s="281"/>
      <c r="UEE3" s="281"/>
      <c r="UEF3" s="281"/>
      <c r="UEG3" s="281"/>
      <c r="UEH3" s="281"/>
      <c r="UEI3" s="281"/>
      <c r="UEJ3" s="281"/>
      <c r="UEK3" s="281"/>
      <c r="UEL3" s="281"/>
      <c r="UEM3" s="281"/>
      <c r="UEN3" s="281"/>
      <c r="UEO3" s="281"/>
      <c r="UEP3" s="281"/>
      <c r="UEQ3" s="281"/>
      <c r="UER3" s="281"/>
      <c r="UES3" s="281"/>
      <c r="UET3" s="281"/>
      <c r="UEU3" s="281"/>
      <c r="UEV3" s="281"/>
      <c r="UEW3" s="281"/>
      <c r="UEX3" s="281"/>
      <c r="UEY3" s="281"/>
      <c r="UEZ3" s="281"/>
      <c r="UFA3" s="281"/>
      <c r="UFB3" s="281"/>
      <c r="UFC3" s="281"/>
      <c r="UFD3" s="281"/>
      <c r="UFE3" s="281"/>
      <c r="UFF3" s="281"/>
      <c r="UFG3" s="281"/>
      <c r="UFH3" s="281"/>
      <c r="UFI3" s="281"/>
      <c r="UFJ3" s="281"/>
      <c r="UFK3" s="281"/>
      <c r="UFL3" s="281"/>
      <c r="UFM3" s="281"/>
      <c r="UFN3" s="281"/>
      <c r="UFO3" s="281"/>
      <c r="UFP3" s="281"/>
      <c r="UFQ3" s="281"/>
      <c r="UFR3" s="281"/>
      <c r="UFS3" s="281"/>
      <c r="UFT3" s="281"/>
      <c r="UFU3" s="281"/>
      <c r="UFV3" s="281"/>
      <c r="UFW3" s="281"/>
      <c r="UFX3" s="281"/>
      <c r="UFY3" s="281"/>
      <c r="UFZ3" s="281"/>
      <c r="UGA3" s="281"/>
      <c r="UGB3" s="281"/>
      <c r="UGC3" s="281"/>
      <c r="UGD3" s="281"/>
      <c r="UGE3" s="281"/>
      <c r="UGF3" s="281"/>
      <c r="UGG3" s="281"/>
      <c r="UGH3" s="281"/>
      <c r="UGI3" s="281"/>
      <c r="UGJ3" s="281"/>
      <c r="UGK3" s="281"/>
      <c r="UGL3" s="281"/>
      <c r="UGM3" s="281"/>
      <c r="UGN3" s="281"/>
      <c r="UGO3" s="281"/>
      <c r="UGP3" s="281"/>
      <c r="UGQ3" s="281"/>
      <c r="UGR3" s="281"/>
      <c r="UGS3" s="281"/>
      <c r="UGT3" s="281"/>
      <c r="UGU3" s="281"/>
      <c r="UGV3" s="281"/>
      <c r="UGW3" s="281"/>
      <c r="UGX3" s="281"/>
      <c r="UGY3" s="281"/>
      <c r="UGZ3" s="281"/>
      <c r="UHA3" s="281"/>
      <c r="UHB3" s="281"/>
      <c r="UHC3" s="281"/>
      <c r="UHD3" s="281"/>
      <c r="UHE3" s="281"/>
      <c r="UHF3" s="281"/>
      <c r="UHG3" s="281"/>
      <c r="UHH3" s="281"/>
      <c r="UHI3" s="281"/>
      <c r="UHJ3" s="281"/>
      <c r="UHK3" s="281"/>
      <c r="UHL3" s="281"/>
      <c r="UHM3" s="281"/>
      <c r="UHN3" s="281"/>
      <c r="UHO3" s="281"/>
      <c r="UHP3" s="281"/>
      <c r="UHQ3" s="281"/>
      <c r="UHR3" s="281"/>
      <c r="UHS3" s="281"/>
      <c r="UHT3" s="281"/>
      <c r="UHU3" s="281"/>
      <c r="UHV3" s="281"/>
      <c r="UHW3" s="281"/>
      <c r="UHX3" s="281"/>
      <c r="UHY3" s="281"/>
      <c r="UHZ3" s="281"/>
      <c r="UIA3" s="281"/>
      <c r="UIB3" s="281"/>
      <c r="UIC3" s="281"/>
      <c r="UID3" s="281"/>
      <c r="UIE3" s="281"/>
      <c r="UIF3" s="281"/>
      <c r="UIG3" s="281"/>
      <c r="UIH3" s="281"/>
      <c r="UII3" s="281"/>
      <c r="UIJ3" s="281"/>
      <c r="UIK3" s="281"/>
      <c r="UIL3" s="281"/>
      <c r="UIM3" s="281"/>
      <c r="UIN3" s="281"/>
      <c r="UIO3" s="281"/>
      <c r="UIP3" s="281"/>
      <c r="UIQ3" s="281"/>
      <c r="UIR3" s="281"/>
      <c r="UIS3" s="281"/>
      <c r="UIT3" s="281"/>
      <c r="UIU3" s="281"/>
      <c r="UIV3" s="281"/>
      <c r="UIW3" s="281"/>
      <c r="UIX3" s="281"/>
      <c r="UIY3" s="281"/>
      <c r="UIZ3" s="281"/>
      <c r="UJA3" s="281"/>
      <c r="UJB3" s="281"/>
      <c r="UJC3" s="281"/>
      <c r="UJD3" s="281"/>
      <c r="UJE3" s="281"/>
      <c r="UJF3" s="281"/>
      <c r="UJG3" s="281"/>
      <c r="UJH3" s="281"/>
      <c r="UJI3" s="281"/>
      <c r="UJJ3" s="281"/>
      <c r="UJK3" s="281"/>
      <c r="UJL3" s="281"/>
      <c r="UJM3" s="281"/>
      <c r="UJN3" s="281"/>
      <c r="UJO3" s="281"/>
      <c r="UJP3" s="281"/>
      <c r="UJQ3" s="281"/>
      <c r="UJR3" s="281"/>
      <c r="UJS3" s="281"/>
      <c r="UJT3" s="281"/>
      <c r="UJU3" s="281"/>
      <c r="UJV3" s="281"/>
      <c r="UJW3" s="281"/>
      <c r="UJX3" s="281"/>
      <c r="UJY3" s="281"/>
      <c r="UJZ3" s="281"/>
      <c r="UKA3" s="281"/>
      <c r="UKB3" s="281"/>
      <c r="UKC3" s="281"/>
      <c r="UKD3" s="281"/>
      <c r="UKE3" s="281"/>
      <c r="UKF3" s="281"/>
      <c r="UKG3" s="281"/>
      <c r="UKH3" s="281"/>
      <c r="UKI3" s="281"/>
      <c r="UKJ3" s="281"/>
      <c r="UKK3" s="281"/>
      <c r="UKL3" s="281"/>
      <c r="UKM3" s="281"/>
      <c r="UKN3" s="281"/>
      <c r="UKO3" s="281"/>
      <c r="UKP3" s="281"/>
      <c r="UKQ3" s="281"/>
      <c r="UKR3" s="281"/>
      <c r="UKS3" s="281"/>
      <c r="UKT3" s="281"/>
      <c r="UKU3" s="281"/>
      <c r="UKV3" s="281"/>
      <c r="UKW3" s="281"/>
      <c r="UKX3" s="281"/>
      <c r="UKY3" s="281"/>
      <c r="UKZ3" s="281"/>
      <c r="ULA3" s="281"/>
      <c r="ULB3" s="281"/>
      <c r="ULC3" s="281"/>
      <c r="ULD3" s="281"/>
      <c r="ULE3" s="281"/>
      <c r="ULF3" s="281"/>
      <c r="ULG3" s="281"/>
      <c r="ULH3" s="281"/>
      <c r="ULI3" s="281"/>
      <c r="ULJ3" s="281"/>
      <c r="ULK3" s="281"/>
      <c r="ULL3" s="281"/>
      <c r="ULM3" s="281"/>
      <c r="ULN3" s="281"/>
      <c r="ULO3" s="281"/>
      <c r="ULP3" s="281"/>
      <c r="ULQ3" s="281"/>
      <c r="ULR3" s="281"/>
      <c r="ULS3" s="281"/>
      <c r="ULT3" s="281"/>
      <c r="ULU3" s="281"/>
      <c r="ULV3" s="281"/>
      <c r="ULW3" s="281"/>
      <c r="ULX3" s="281"/>
      <c r="ULY3" s="281"/>
      <c r="ULZ3" s="281"/>
      <c r="UMA3" s="281"/>
      <c r="UMB3" s="281"/>
      <c r="UMC3" s="281"/>
      <c r="UMD3" s="281"/>
      <c r="UME3" s="281"/>
      <c r="UMF3" s="281"/>
      <c r="UMG3" s="281"/>
      <c r="UMH3" s="281"/>
      <c r="UMI3" s="281"/>
      <c r="UMJ3" s="281"/>
      <c r="UMK3" s="281"/>
      <c r="UML3" s="281"/>
      <c r="UMM3" s="281"/>
      <c r="UMN3" s="281"/>
      <c r="UMO3" s="281"/>
      <c r="UMP3" s="281"/>
      <c r="UMQ3" s="281"/>
      <c r="UMR3" s="281"/>
      <c r="UMS3" s="281"/>
      <c r="UMT3" s="281"/>
      <c r="UMU3" s="281"/>
      <c r="UMV3" s="281"/>
      <c r="UMW3" s="281"/>
      <c r="UMX3" s="281"/>
      <c r="UMY3" s="281"/>
      <c r="UMZ3" s="281"/>
      <c r="UNA3" s="281"/>
      <c r="UNB3" s="281"/>
      <c r="UNC3" s="281"/>
      <c r="UND3" s="281"/>
      <c r="UNE3" s="281"/>
      <c r="UNF3" s="281"/>
      <c r="UNG3" s="281"/>
      <c r="UNH3" s="281"/>
      <c r="UNI3" s="281"/>
      <c r="UNJ3" s="281"/>
      <c r="UNK3" s="281"/>
      <c r="UNL3" s="281"/>
      <c r="UNM3" s="281"/>
      <c r="UNN3" s="281"/>
      <c r="UNO3" s="281"/>
      <c r="UNP3" s="281"/>
      <c r="UNQ3" s="281"/>
      <c r="UNR3" s="281"/>
      <c r="UNS3" s="281"/>
      <c r="UNT3" s="281"/>
      <c r="UNU3" s="281"/>
      <c r="UNV3" s="281"/>
      <c r="UNW3" s="281"/>
      <c r="UNX3" s="281"/>
      <c r="UNY3" s="281"/>
      <c r="UNZ3" s="281"/>
      <c r="UOA3" s="281"/>
      <c r="UOB3" s="281"/>
      <c r="UOC3" s="281"/>
      <c r="UOD3" s="281"/>
      <c r="UOE3" s="281"/>
      <c r="UOF3" s="281"/>
      <c r="UOG3" s="281"/>
      <c r="UOH3" s="281"/>
      <c r="UOI3" s="281"/>
      <c r="UOJ3" s="281"/>
      <c r="UOK3" s="281"/>
      <c r="UOL3" s="281"/>
      <c r="UOM3" s="281"/>
      <c r="UON3" s="281"/>
      <c r="UOO3" s="281"/>
      <c r="UOP3" s="281"/>
      <c r="UOQ3" s="281"/>
      <c r="UOR3" s="281"/>
      <c r="UOS3" s="281"/>
      <c r="UOT3" s="281"/>
      <c r="UOU3" s="281"/>
      <c r="UOV3" s="281"/>
      <c r="UOW3" s="281"/>
      <c r="UOX3" s="281"/>
      <c r="UOY3" s="281"/>
      <c r="UOZ3" s="281"/>
      <c r="UPA3" s="281"/>
      <c r="UPB3" s="281"/>
      <c r="UPC3" s="281"/>
      <c r="UPD3" s="281"/>
      <c r="UPE3" s="281"/>
      <c r="UPF3" s="281"/>
      <c r="UPG3" s="281"/>
      <c r="UPH3" s="281"/>
      <c r="UPI3" s="281"/>
      <c r="UPJ3" s="281"/>
      <c r="UPK3" s="281"/>
      <c r="UPL3" s="281"/>
      <c r="UPM3" s="281"/>
      <c r="UPN3" s="281"/>
      <c r="UPO3" s="281"/>
      <c r="UPP3" s="281"/>
      <c r="UPQ3" s="281"/>
      <c r="UPR3" s="281"/>
      <c r="UPS3" s="281"/>
      <c r="UPT3" s="281"/>
      <c r="UPU3" s="281"/>
      <c r="UPV3" s="281"/>
      <c r="UPW3" s="281"/>
      <c r="UPX3" s="281"/>
      <c r="UPY3" s="281"/>
      <c r="UPZ3" s="281"/>
      <c r="UQA3" s="281"/>
      <c r="UQB3" s="281"/>
      <c r="UQC3" s="281"/>
      <c r="UQD3" s="281"/>
      <c r="UQE3" s="281"/>
      <c r="UQF3" s="281"/>
      <c r="UQG3" s="281"/>
      <c r="UQH3" s="281"/>
      <c r="UQI3" s="281"/>
      <c r="UQJ3" s="281"/>
      <c r="UQK3" s="281"/>
      <c r="UQL3" s="281"/>
      <c r="UQM3" s="281"/>
      <c r="UQN3" s="281"/>
      <c r="UQO3" s="281"/>
      <c r="UQP3" s="281"/>
      <c r="UQQ3" s="281"/>
      <c r="UQR3" s="281"/>
      <c r="UQS3" s="281"/>
      <c r="UQT3" s="281"/>
      <c r="UQU3" s="281"/>
      <c r="UQV3" s="281"/>
      <c r="UQW3" s="281"/>
      <c r="UQX3" s="281"/>
      <c r="UQY3" s="281"/>
      <c r="UQZ3" s="281"/>
      <c r="URA3" s="281"/>
      <c r="URB3" s="281"/>
      <c r="URC3" s="281"/>
      <c r="URD3" s="281"/>
      <c r="URE3" s="281"/>
      <c r="URF3" s="281"/>
      <c r="URG3" s="281"/>
      <c r="URH3" s="281"/>
      <c r="URI3" s="281"/>
      <c r="URJ3" s="281"/>
      <c r="URK3" s="281"/>
      <c r="URL3" s="281"/>
      <c r="URM3" s="281"/>
      <c r="URN3" s="281"/>
      <c r="URO3" s="281"/>
      <c r="URP3" s="281"/>
      <c r="URQ3" s="281"/>
      <c r="URR3" s="281"/>
      <c r="URS3" s="281"/>
      <c r="URT3" s="281"/>
      <c r="URU3" s="281"/>
      <c r="URV3" s="281"/>
      <c r="URW3" s="281"/>
      <c r="URX3" s="281"/>
      <c r="URY3" s="281"/>
      <c r="URZ3" s="281"/>
      <c r="USA3" s="281"/>
      <c r="USB3" s="281"/>
      <c r="USC3" s="281"/>
      <c r="USD3" s="281"/>
      <c r="USE3" s="281"/>
      <c r="USF3" s="281"/>
      <c r="USG3" s="281"/>
      <c r="USH3" s="281"/>
      <c r="USI3" s="281"/>
      <c r="USJ3" s="281"/>
      <c r="USK3" s="281"/>
      <c r="USL3" s="281"/>
      <c r="USM3" s="281"/>
      <c r="USN3" s="281"/>
      <c r="USO3" s="281"/>
      <c r="USP3" s="281"/>
      <c r="USQ3" s="281"/>
      <c r="USR3" s="281"/>
      <c r="USS3" s="281"/>
      <c r="UST3" s="281"/>
      <c r="USU3" s="281"/>
      <c r="USV3" s="281"/>
      <c r="USW3" s="281"/>
      <c r="USX3" s="281"/>
      <c r="USY3" s="281"/>
      <c r="USZ3" s="281"/>
      <c r="UTA3" s="281"/>
      <c r="UTB3" s="281"/>
      <c r="UTC3" s="281"/>
      <c r="UTD3" s="281"/>
      <c r="UTE3" s="281"/>
      <c r="UTF3" s="281"/>
      <c r="UTG3" s="281"/>
      <c r="UTH3" s="281"/>
      <c r="UTI3" s="281"/>
      <c r="UTJ3" s="281"/>
      <c r="UTK3" s="281"/>
      <c r="UTL3" s="281"/>
      <c r="UTM3" s="281"/>
      <c r="UTN3" s="281"/>
      <c r="UTO3" s="281"/>
      <c r="UTP3" s="281"/>
      <c r="UTQ3" s="281"/>
      <c r="UTR3" s="281"/>
      <c r="UTS3" s="281"/>
      <c r="UTT3" s="281"/>
      <c r="UTU3" s="281"/>
      <c r="UTV3" s="281"/>
      <c r="UTW3" s="281"/>
      <c r="UTX3" s="281"/>
      <c r="UTY3" s="281"/>
      <c r="UTZ3" s="281"/>
      <c r="UUA3" s="281"/>
      <c r="UUB3" s="281"/>
      <c r="UUC3" s="281"/>
      <c r="UUD3" s="281"/>
      <c r="UUE3" s="281"/>
      <c r="UUF3" s="281"/>
      <c r="UUG3" s="281"/>
      <c r="UUH3" s="281"/>
      <c r="UUI3" s="281"/>
      <c r="UUJ3" s="281"/>
      <c r="UUK3" s="281"/>
      <c r="UUL3" s="281"/>
      <c r="UUM3" s="281"/>
      <c r="UUN3" s="281"/>
      <c r="UUO3" s="281"/>
      <c r="UUP3" s="281"/>
      <c r="UUQ3" s="281"/>
      <c r="UUR3" s="281"/>
      <c r="UUS3" s="281"/>
      <c r="UUT3" s="281"/>
      <c r="UUU3" s="281"/>
      <c r="UUV3" s="281"/>
      <c r="UUW3" s="281"/>
      <c r="UUX3" s="281"/>
      <c r="UUY3" s="281"/>
      <c r="UUZ3" s="281"/>
      <c r="UVA3" s="281"/>
      <c r="UVB3" s="281"/>
      <c r="UVC3" s="281"/>
      <c r="UVD3" s="281"/>
      <c r="UVE3" s="281"/>
      <c r="UVF3" s="281"/>
      <c r="UVG3" s="281"/>
      <c r="UVH3" s="281"/>
      <c r="UVI3" s="281"/>
      <c r="UVJ3" s="281"/>
      <c r="UVK3" s="281"/>
      <c r="UVL3" s="281"/>
      <c r="UVM3" s="281"/>
      <c r="UVN3" s="281"/>
      <c r="UVO3" s="281"/>
      <c r="UVP3" s="281"/>
      <c r="UVQ3" s="281"/>
      <c r="UVR3" s="281"/>
      <c r="UVS3" s="281"/>
      <c r="UVT3" s="281"/>
      <c r="UVU3" s="281"/>
      <c r="UVV3" s="281"/>
      <c r="UVW3" s="281"/>
      <c r="UVX3" s="281"/>
      <c r="UVY3" s="281"/>
      <c r="UVZ3" s="281"/>
      <c r="UWA3" s="281"/>
      <c r="UWB3" s="281"/>
      <c r="UWC3" s="281"/>
      <c r="UWD3" s="281"/>
      <c r="UWE3" s="281"/>
      <c r="UWF3" s="281"/>
      <c r="UWG3" s="281"/>
      <c r="UWH3" s="281"/>
      <c r="UWI3" s="281"/>
      <c r="UWJ3" s="281"/>
      <c r="UWK3" s="281"/>
      <c r="UWL3" s="281"/>
      <c r="UWM3" s="281"/>
      <c r="UWN3" s="281"/>
      <c r="UWO3" s="281"/>
      <c r="UWP3" s="281"/>
      <c r="UWQ3" s="281"/>
      <c r="UWR3" s="281"/>
      <c r="UWS3" s="281"/>
      <c r="UWT3" s="281"/>
      <c r="UWU3" s="281"/>
      <c r="UWV3" s="281"/>
      <c r="UWW3" s="281"/>
      <c r="UWX3" s="281"/>
      <c r="UWY3" s="281"/>
      <c r="UWZ3" s="281"/>
      <c r="UXA3" s="281"/>
      <c r="UXB3" s="281"/>
      <c r="UXC3" s="281"/>
      <c r="UXD3" s="281"/>
      <c r="UXE3" s="281"/>
      <c r="UXF3" s="281"/>
      <c r="UXG3" s="281"/>
      <c r="UXH3" s="281"/>
      <c r="UXI3" s="281"/>
      <c r="UXJ3" s="281"/>
      <c r="UXK3" s="281"/>
      <c r="UXL3" s="281"/>
      <c r="UXM3" s="281"/>
      <c r="UXN3" s="281"/>
      <c r="UXO3" s="281"/>
      <c r="UXP3" s="281"/>
      <c r="UXQ3" s="281"/>
      <c r="UXR3" s="281"/>
      <c r="UXS3" s="281"/>
      <c r="UXT3" s="281"/>
      <c r="UXU3" s="281"/>
      <c r="UXV3" s="281"/>
      <c r="UXW3" s="281"/>
      <c r="UXX3" s="281"/>
      <c r="UXY3" s="281"/>
      <c r="UXZ3" s="281"/>
      <c r="UYA3" s="281"/>
      <c r="UYB3" s="281"/>
      <c r="UYC3" s="281"/>
      <c r="UYD3" s="281"/>
      <c r="UYE3" s="281"/>
      <c r="UYF3" s="281"/>
      <c r="UYG3" s="281"/>
      <c r="UYH3" s="281"/>
      <c r="UYI3" s="281"/>
      <c r="UYJ3" s="281"/>
      <c r="UYK3" s="281"/>
      <c r="UYL3" s="281"/>
      <c r="UYM3" s="281"/>
      <c r="UYN3" s="281"/>
      <c r="UYO3" s="281"/>
      <c r="UYP3" s="281"/>
      <c r="UYQ3" s="281"/>
      <c r="UYR3" s="281"/>
      <c r="UYS3" s="281"/>
      <c r="UYT3" s="281"/>
      <c r="UYU3" s="281"/>
      <c r="UYV3" s="281"/>
      <c r="UYW3" s="281"/>
      <c r="UYX3" s="281"/>
      <c r="UYY3" s="281"/>
      <c r="UYZ3" s="281"/>
      <c r="UZA3" s="281"/>
      <c r="UZB3" s="281"/>
      <c r="UZC3" s="281"/>
      <c r="UZD3" s="281"/>
      <c r="UZE3" s="281"/>
      <c r="UZF3" s="281"/>
      <c r="UZG3" s="281"/>
      <c r="UZH3" s="281"/>
      <c r="UZI3" s="281"/>
      <c r="UZJ3" s="281"/>
      <c r="UZK3" s="281"/>
      <c r="UZL3" s="281"/>
      <c r="UZM3" s="281"/>
      <c r="UZN3" s="281"/>
      <c r="UZO3" s="281"/>
      <c r="UZP3" s="281"/>
      <c r="UZQ3" s="281"/>
      <c r="UZR3" s="281"/>
      <c r="UZS3" s="281"/>
      <c r="UZT3" s="281"/>
      <c r="UZU3" s="281"/>
      <c r="UZV3" s="281"/>
      <c r="UZW3" s="281"/>
      <c r="UZX3" s="281"/>
      <c r="UZY3" s="281"/>
      <c r="UZZ3" s="281"/>
      <c r="VAA3" s="281"/>
      <c r="VAB3" s="281"/>
      <c r="VAC3" s="281"/>
      <c r="VAD3" s="281"/>
      <c r="VAE3" s="281"/>
      <c r="VAF3" s="281"/>
      <c r="VAG3" s="281"/>
      <c r="VAH3" s="281"/>
      <c r="VAI3" s="281"/>
      <c r="VAJ3" s="281"/>
      <c r="VAK3" s="281"/>
      <c r="VAL3" s="281"/>
      <c r="VAM3" s="281"/>
      <c r="VAN3" s="281"/>
      <c r="VAO3" s="281"/>
      <c r="VAP3" s="281"/>
      <c r="VAQ3" s="281"/>
      <c r="VAR3" s="281"/>
      <c r="VAS3" s="281"/>
      <c r="VAT3" s="281"/>
      <c r="VAU3" s="281"/>
      <c r="VAV3" s="281"/>
      <c r="VAW3" s="281"/>
      <c r="VAX3" s="281"/>
      <c r="VAY3" s="281"/>
      <c r="VAZ3" s="281"/>
      <c r="VBA3" s="281"/>
      <c r="VBB3" s="281"/>
      <c r="VBC3" s="281"/>
      <c r="VBD3" s="281"/>
      <c r="VBE3" s="281"/>
      <c r="VBF3" s="281"/>
      <c r="VBG3" s="281"/>
      <c r="VBH3" s="281"/>
      <c r="VBI3" s="281"/>
      <c r="VBJ3" s="281"/>
      <c r="VBK3" s="281"/>
      <c r="VBL3" s="281"/>
      <c r="VBM3" s="281"/>
      <c r="VBN3" s="281"/>
      <c r="VBO3" s="281"/>
      <c r="VBP3" s="281"/>
      <c r="VBQ3" s="281"/>
      <c r="VBR3" s="281"/>
      <c r="VBS3" s="281"/>
      <c r="VBT3" s="281"/>
      <c r="VBU3" s="281"/>
      <c r="VBV3" s="281"/>
      <c r="VBW3" s="281"/>
      <c r="VBX3" s="281"/>
      <c r="VBY3" s="281"/>
      <c r="VBZ3" s="281"/>
      <c r="VCA3" s="281"/>
      <c r="VCB3" s="281"/>
      <c r="VCC3" s="281"/>
      <c r="VCD3" s="281"/>
      <c r="VCE3" s="281"/>
      <c r="VCF3" s="281"/>
      <c r="VCG3" s="281"/>
      <c r="VCH3" s="281"/>
      <c r="VCI3" s="281"/>
      <c r="VCJ3" s="281"/>
      <c r="VCK3" s="281"/>
      <c r="VCL3" s="281"/>
      <c r="VCM3" s="281"/>
      <c r="VCN3" s="281"/>
      <c r="VCO3" s="281"/>
      <c r="VCP3" s="281"/>
      <c r="VCQ3" s="281"/>
      <c r="VCR3" s="281"/>
      <c r="VCS3" s="281"/>
      <c r="VCT3" s="281"/>
      <c r="VCU3" s="281"/>
      <c r="VCV3" s="281"/>
      <c r="VCW3" s="281"/>
      <c r="VCX3" s="281"/>
      <c r="VCY3" s="281"/>
      <c r="VCZ3" s="281"/>
      <c r="VDA3" s="281"/>
      <c r="VDB3" s="281"/>
      <c r="VDC3" s="281"/>
      <c r="VDD3" s="281"/>
      <c r="VDE3" s="281"/>
      <c r="VDF3" s="281"/>
      <c r="VDG3" s="281"/>
      <c r="VDH3" s="281"/>
      <c r="VDI3" s="281"/>
      <c r="VDJ3" s="281"/>
      <c r="VDK3" s="281"/>
      <c r="VDL3" s="281"/>
      <c r="VDM3" s="281"/>
      <c r="VDN3" s="281"/>
      <c r="VDO3" s="281"/>
      <c r="VDP3" s="281"/>
      <c r="VDQ3" s="281"/>
      <c r="VDR3" s="281"/>
      <c r="VDS3" s="281"/>
      <c r="VDT3" s="281"/>
      <c r="VDU3" s="281"/>
      <c r="VDV3" s="281"/>
      <c r="VDW3" s="281"/>
      <c r="VDX3" s="281"/>
      <c r="VDY3" s="281"/>
      <c r="VDZ3" s="281"/>
      <c r="VEA3" s="281"/>
      <c r="VEB3" s="281"/>
      <c r="VEC3" s="281"/>
      <c r="VED3" s="281"/>
      <c r="VEE3" s="281"/>
      <c r="VEF3" s="281"/>
      <c r="VEG3" s="281"/>
      <c r="VEH3" s="281"/>
      <c r="VEI3" s="281"/>
      <c r="VEJ3" s="281"/>
      <c r="VEK3" s="281"/>
      <c r="VEL3" s="281"/>
      <c r="VEM3" s="281"/>
      <c r="VEN3" s="281"/>
      <c r="VEO3" s="281"/>
      <c r="VEP3" s="281"/>
      <c r="VEQ3" s="281"/>
      <c r="VER3" s="281"/>
      <c r="VES3" s="281"/>
      <c r="VET3" s="281"/>
      <c r="VEU3" s="281"/>
      <c r="VEV3" s="281"/>
      <c r="VEW3" s="281"/>
      <c r="VEX3" s="281"/>
      <c r="VEY3" s="281"/>
      <c r="VEZ3" s="281"/>
      <c r="VFA3" s="281"/>
      <c r="VFB3" s="281"/>
      <c r="VFC3" s="281"/>
      <c r="VFD3" s="281"/>
      <c r="VFE3" s="281"/>
      <c r="VFF3" s="281"/>
      <c r="VFG3" s="281"/>
      <c r="VFH3" s="281"/>
      <c r="VFI3" s="281"/>
      <c r="VFJ3" s="281"/>
      <c r="VFK3" s="281"/>
      <c r="VFL3" s="281"/>
      <c r="VFM3" s="281"/>
      <c r="VFN3" s="281"/>
      <c r="VFO3" s="281"/>
      <c r="VFP3" s="281"/>
      <c r="VFQ3" s="281"/>
      <c r="VFR3" s="281"/>
      <c r="VFS3" s="281"/>
      <c r="VFT3" s="281"/>
      <c r="VFU3" s="281"/>
      <c r="VFV3" s="281"/>
      <c r="VFW3" s="281"/>
      <c r="VFX3" s="281"/>
      <c r="VFY3" s="281"/>
      <c r="VFZ3" s="281"/>
      <c r="VGA3" s="281"/>
      <c r="VGB3" s="281"/>
      <c r="VGC3" s="281"/>
      <c r="VGD3" s="281"/>
      <c r="VGE3" s="281"/>
      <c r="VGF3" s="281"/>
      <c r="VGG3" s="281"/>
      <c r="VGH3" s="281"/>
      <c r="VGI3" s="281"/>
      <c r="VGJ3" s="281"/>
      <c r="VGK3" s="281"/>
      <c r="VGL3" s="281"/>
      <c r="VGM3" s="281"/>
      <c r="VGN3" s="281"/>
      <c r="VGO3" s="281"/>
      <c r="VGP3" s="281"/>
      <c r="VGQ3" s="281"/>
      <c r="VGR3" s="281"/>
      <c r="VGS3" s="281"/>
      <c r="VGT3" s="281"/>
      <c r="VGU3" s="281"/>
      <c r="VGV3" s="281"/>
      <c r="VGW3" s="281"/>
      <c r="VGX3" s="281"/>
      <c r="VGY3" s="281"/>
      <c r="VGZ3" s="281"/>
      <c r="VHA3" s="281"/>
      <c r="VHB3" s="281"/>
      <c r="VHC3" s="281"/>
      <c r="VHD3" s="281"/>
      <c r="VHE3" s="281"/>
      <c r="VHF3" s="281"/>
      <c r="VHG3" s="281"/>
      <c r="VHH3" s="281"/>
      <c r="VHI3" s="281"/>
      <c r="VHJ3" s="281"/>
      <c r="VHK3" s="281"/>
      <c r="VHL3" s="281"/>
      <c r="VHM3" s="281"/>
      <c r="VHN3" s="281"/>
      <c r="VHO3" s="281"/>
      <c r="VHP3" s="281"/>
      <c r="VHQ3" s="281"/>
      <c r="VHR3" s="281"/>
      <c r="VHS3" s="281"/>
      <c r="VHT3" s="281"/>
      <c r="VHU3" s="281"/>
      <c r="VHV3" s="281"/>
      <c r="VHW3" s="281"/>
      <c r="VHX3" s="281"/>
      <c r="VHY3" s="281"/>
      <c r="VHZ3" s="281"/>
      <c r="VIA3" s="281"/>
      <c r="VIB3" s="281"/>
      <c r="VIC3" s="281"/>
      <c r="VID3" s="281"/>
      <c r="VIE3" s="281"/>
      <c r="VIF3" s="281"/>
      <c r="VIG3" s="281"/>
      <c r="VIH3" s="281"/>
      <c r="VII3" s="281"/>
      <c r="VIJ3" s="281"/>
      <c r="VIK3" s="281"/>
      <c r="VIL3" s="281"/>
      <c r="VIM3" s="281"/>
      <c r="VIN3" s="281"/>
      <c r="VIO3" s="281"/>
      <c r="VIP3" s="281"/>
      <c r="VIQ3" s="281"/>
      <c r="VIR3" s="281"/>
      <c r="VIS3" s="281"/>
      <c r="VIT3" s="281"/>
      <c r="VIU3" s="281"/>
      <c r="VIV3" s="281"/>
      <c r="VIW3" s="281"/>
      <c r="VIX3" s="281"/>
      <c r="VIY3" s="281"/>
      <c r="VIZ3" s="281"/>
      <c r="VJA3" s="281"/>
      <c r="VJB3" s="281"/>
      <c r="VJC3" s="281"/>
      <c r="VJD3" s="281"/>
      <c r="VJE3" s="281"/>
      <c r="VJF3" s="281"/>
      <c r="VJG3" s="281"/>
      <c r="VJH3" s="281"/>
      <c r="VJI3" s="281"/>
      <c r="VJJ3" s="281"/>
      <c r="VJK3" s="281"/>
      <c r="VJL3" s="281"/>
      <c r="VJM3" s="281"/>
      <c r="VJN3" s="281"/>
      <c r="VJO3" s="281"/>
      <c r="VJP3" s="281"/>
      <c r="VJQ3" s="281"/>
      <c r="VJR3" s="281"/>
      <c r="VJS3" s="281"/>
      <c r="VJT3" s="281"/>
      <c r="VJU3" s="281"/>
      <c r="VJV3" s="281"/>
      <c r="VJW3" s="281"/>
      <c r="VJX3" s="281"/>
      <c r="VJY3" s="281"/>
      <c r="VJZ3" s="281"/>
      <c r="VKA3" s="281"/>
      <c r="VKB3" s="281"/>
      <c r="VKC3" s="281"/>
      <c r="VKD3" s="281"/>
      <c r="VKE3" s="281"/>
      <c r="VKF3" s="281"/>
      <c r="VKG3" s="281"/>
      <c r="VKH3" s="281"/>
      <c r="VKI3" s="281"/>
      <c r="VKJ3" s="281"/>
      <c r="VKK3" s="281"/>
      <c r="VKL3" s="281"/>
      <c r="VKM3" s="281"/>
      <c r="VKN3" s="281"/>
      <c r="VKO3" s="281"/>
      <c r="VKP3" s="281"/>
      <c r="VKQ3" s="281"/>
      <c r="VKR3" s="281"/>
      <c r="VKS3" s="281"/>
      <c r="VKT3" s="281"/>
      <c r="VKU3" s="281"/>
      <c r="VKV3" s="281"/>
      <c r="VKW3" s="281"/>
      <c r="VKX3" s="281"/>
      <c r="VKY3" s="281"/>
      <c r="VKZ3" s="281"/>
      <c r="VLA3" s="281"/>
      <c r="VLB3" s="281"/>
      <c r="VLC3" s="281"/>
      <c r="VLD3" s="281"/>
      <c r="VLE3" s="281"/>
      <c r="VLF3" s="281"/>
      <c r="VLG3" s="281"/>
      <c r="VLH3" s="281"/>
      <c r="VLI3" s="281"/>
      <c r="VLJ3" s="281"/>
      <c r="VLK3" s="281"/>
      <c r="VLL3" s="281"/>
      <c r="VLM3" s="281"/>
      <c r="VLN3" s="281"/>
      <c r="VLO3" s="281"/>
      <c r="VLP3" s="281"/>
      <c r="VLQ3" s="281"/>
      <c r="VLR3" s="281"/>
      <c r="VLS3" s="281"/>
      <c r="VLT3" s="281"/>
      <c r="VLU3" s="281"/>
      <c r="VLV3" s="281"/>
      <c r="VLW3" s="281"/>
      <c r="VLX3" s="281"/>
      <c r="VLY3" s="281"/>
      <c r="VLZ3" s="281"/>
      <c r="VMA3" s="281"/>
      <c r="VMB3" s="281"/>
      <c r="VMC3" s="281"/>
      <c r="VMD3" s="281"/>
      <c r="VME3" s="281"/>
      <c r="VMF3" s="281"/>
      <c r="VMG3" s="281"/>
      <c r="VMH3" s="281"/>
      <c r="VMI3" s="281"/>
      <c r="VMJ3" s="281"/>
      <c r="VMK3" s="281"/>
      <c r="VML3" s="281"/>
      <c r="VMM3" s="281"/>
      <c r="VMN3" s="281"/>
      <c r="VMO3" s="281"/>
      <c r="VMP3" s="281"/>
      <c r="VMQ3" s="281"/>
      <c r="VMR3" s="281"/>
      <c r="VMS3" s="281"/>
      <c r="VMT3" s="281"/>
      <c r="VMU3" s="281"/>
      <c r="VMV3" s="281"/>
      <c r="VMW3" s="281"/>
      <c r="VMX3" s="281"/>
      <c r="VMY3" s="281"/>
      <c r="VMZ3" s="281"/>
      <c r="VNA3" s="281"/>
      <c r="VNB3" s="281"/>
      <c r="VNC3" s="281"/>
      <c r="VND3" s="281"/>
      <c r="VNE3" s="281"/>
      <c r="VNF3" s="281"/>
      <c r="VNG3" s="281"/>
      <c r="VNH3" s="281"/>
      <c r="VNI3" s="281"/>
      <c r="VNJ3" s="281"/>
      <c r="VNK3" s="281"/>
      <c r="VNL3" s="281"/>
      <c r="VNM3" s="281"/>
      <c r="VNN3" s="281"/>
      <c r="VNO3" s="281"/>
      <c r="VNP3" s="281"/>
      <c r="VNQ3" s="281"/>
      <c r="VNR3" s="281"/>
      <c r="VNS3" s="281"/>
      <c r="VNT3" s="281"/>
      <c r="VNU3" s="281"/>
      <c r="VNV3" s="281"/>
      <c r="VNW3" s="281"/>
      <c r="VNX3" s="281"/>
      <c r="VNY3" s="281"/>
      <c r="VNZ3" s="281"/>
      <c r="VOA3" s="281"/>
      <c r="VOB3" s="281"/>
      <c r="VOC3" s="281"/>
      <c r="VOD3" s="281"/>
      <c r="VOE3" s="281"/>
      <c r="VOF3" s="281"/>
      <c r="VOG3" s="281"/>
      <c r="VOH3" s="281"/>
      <c r="VOI3" s="281"/>
      <c r="VOJ3" s="281"/>
      <c r="VOK3" s="281"/>
      <c r="VOL3" s="281"/>
      <c r="VOM3" s="281"/>
      <c r="VON3" s="281"/>
      <c r="VOO3" s="281"/>
      <c r="VOP3" s="281"/>
      <c r="VOQ3" s="281"/>
      <c r="VOR3" s="281"/>
      <c r="VOS3" s="281"/>
      <c r="VOT3" s="281"/>
      <c r="VOU3" s="281"/>
      <c r="VOV3" s="281"/>
      <c r="VOW3" s="281"/>
      <c r="VOX3" s="281"/>
      <c r="VOY3" s="281"/>
      <c r="VOZ3" s="281"/>
      <c r="VPA3" s="281"/>
      <c r="VPB3" s="281"/>
      <c r="VPC3" s="281"/>
      <c r="VPD3" s="281"/>
      <c r="VPE3" s="281"/>
      <c r="VPF3" s="281"/>
      <c r="VPG3" s="281"/>
      <c r="VPH3" s="281"/>
      <c r="VPI3" s="281"/>
      <c r="VPJ3" s="281"/>
      <c r="VPK3" s="281"/>
      <c r="VPL3" s="281"/>
      <c r="VPM3" s="281"/>
      <c r="VPN3" s="281"/>
      <c r="VPO3" s="281"/>
      <c r="VPP3" s="281"/>
      <c r="VPQ3" s="281"/>
      <c r="VPR3" s="281"/>
      <c r="VPS3" s="281"/>
      <c r="VPT3" s="281"/>
      <c r="VPU3" s="281"/>
      <c r="VPV3" s="281"/>
      <c r="VPW3" s="281"/>
      <c r="VPX3" s="281"/>
      <c r="VPY3" s="281"/>
      <c r="VPZ3" s="281"/>
      <c r="VQA3" s="281"/>
      <c r="VQB3" s="281"/>
      <c r="VQC3" s="281"/>
      <c r="VQD3" s="281"/>
      <c r="VQE3" s="281"/>
      <c r="VQF3" s="281"/>
      <c r="VQG3" s="281"/>
      <c r="VQH3" s="281"/>
      <c r="VQI3" s="281"/>
      <c r="VQJ3" s="281"/>
      <c r="VQK3" s="281"/>
      <c r="VQL3" s="281"/>
      <c r="VQM3" s="281"/>
      <c r="VQN3" s="281"/>
      <c r="VQO3" s="281"/>
      <c r="VQP3" s="281"/>
      <c r="VQQ3" s="281"/>
      <c r="VQR3" s="281"/>
      <c r="VQS3" s="281"/>
      <c r="VQT3" s="281"/>
      <c r="VQU3" s="281"/>
      <c r="VQV3" s="281"/>
      <c r="VQW3" s="281"/>
      <c r="VQX3" s="281"/>
      <c r="VQY3" s="281"/>
      <c r="VQZ3" s="281"/>
      <c r="VRA3" s="281"/>
      <c r="VRB3" s="281"/>
      <c r="VRC3" s="281"/>
      <c r="VRD3" s="281"/>
      <c r="VRE3" s="281"/>
      <c r="VRF3" s="281"/>
      <c r="VRG3" s="281"/>
      <c r="VRH3" s="281"/>
      <c r="VRI3" s="281"/>
      <c r="VRJ3" s="281"/>
      <c r="VRK3" s="281"/>
      <c r="VRL3" s="281"/>
      <c r="VRM3" s="281"/>
      <c r="VRN3" s="281"/>
      <c r="VRO3" s="281"/>
      <c r="VRP3" s="281"/>
      <c r="VRQ3" s="281"/>
      <c r="VRR3" s="281"/>
      <c r="VRS3" s="281"/>
      <c r="VRT3" s="281"/>
      <c r="VRU3" s="281"/>
      <c r="VRV3" s="281"/>
      <c r="VRW3" s="281"/>
      <c r="VRX3" s="281"/>
      <c r="VRY3" s="281"/>
      <c r="VRZ3" s="281"/>
      <c r="VSA3" s="281"/>
      <c r="VSB3" s="281"/>
      <c r="VSC3" s="281"/>
      <c r="VSD3" s="281"/>
      <c r="VSE3" s="281"/>
      <c r="VSF3" s="281"/>
      <c r="VSG3" s="281"/>
      <c r="VSH3" s="281"/>
      <c r="VSI3" s="281"/>
      <c r="VSJ3" s="281"/>
      <c r="VSK3" s="281"/>
      <c r="VSL3" s="281"/>
      <c r="VSM3" s="281"/>
      <c r="VSN3" s="281"/>
      <c r="VSO3" s="281"/>
      <c r="VSP3" s="281"/>
      <c r="VSQ3" s="281"/>
      <c r="VSR3" s="281"/>
      <c r="VSS3" s="281"/>
      <c r="VST3" s="281"/>
      <c r="VSU3" s="281"/>
      <c r="VSV3" s="281"/>
      <c r="VSW3" s="281"/>
      <c r="VSX3" s="281"/>
      <c r="VSY3" s="281"/>
      <c r="VSZ3" s="281"/>
      <c r="VTA3" s="281"/>
      <c r="VTB3" s="281"/>
      <c r="VTC3" s="281"/>
      <c r="VTD3" s="281"/>
      <c r="VTE3" s="281"/>
      <c r="VTF3" s="281"/>
      <c r="VTG3" s="281"/>
      <c r="VTH3" s="281"/>
      <c r="VTI3" s="281"/>
      <c r="VTJ3" s="281"/>
      <c r="VTK3" s="281"/>
      <c r="VTL3" s="281"/>
      <c r="VTM3" s="281"/>
      <c r="VTN3" s="281"/>
      <c r="VTO3" s="281"/>
      <c r="VTP3" s="281"/>
      <c r="VTQ3" s="281"/>
      <c r="VTR3" s="281"/>
      <c r="VTS3" s="281"/>
      <c r="VTT3" s="281"/>
      <c r="VTU3" s="281"/>
      <c r="VTV3" s="281"/>
      <c r="VTW3" s="281"/>
      <c r="VTX3" s="281"/>
      <c r="VTY3" s="281"/>
      <c r="VTZ3" s="281"/>
      <c r="VUA3" s="281"/>
      <c r="VUB3" s="281"/>
      <c r="VUC3" s="281"/>
      <c r="VUD3" s="281"/>
      <c r="VUE3" s="281"/>
      <c r="VUF3" s="281"/>
      <c r="VUG3" s="281"/>
      <c r="VUH3" s="281"/>
      <c r="VUI3" s="281"/>
      <c r="VUJ3" s="281"/>
      <c r="VUK3" s="281"/>
      <c r="VUL3" s="281"/>
      <c r="VUM3" s="281"/>
      <c r="VUN3" s="281"/>
      <c r="VUO3" s="281"/>
      <c r="VUP3" s="281"/>
      <c r="VUQ3" s="281"/>
      <c r="VUR3" s="281"/>
      <c r="VUS3" s="281"/>
      <c r="VUT3" s="281"/>
      <c r="VUU3" s="281"/>
      <c r="VUV3" s="281"/>
      <c r="VUW3" s="281"/>
      <c r="VUX3" s="281"/>
      <c r="VUY3" s="281"/>
      <c r="VUZ3" s="281"/>
      <c r="VVA3" s="281"/>
      <c r="VVB3" s="281"/>
      <c r="VVC3" s="281"/>
      <c r="VVD3" s="281"/>
      <c r="VVE3" s="281"/>
      <c r="VVF3" s="281"/>
      <c r="VVG3" s="281"/>
      <c r="VVH3" s="281"/>
      <c r="VVI3" s="281"/>
      <c r="VVJ3" s="281"/>
      <c r="VVK3" s="281"/>
      <c r="VVL3" s="281"/>
      <c r="VVM3" s="281"/>
      <c r="VVN3" s="281"/>
      <c r="VVO3" s="281"/>
      <c r="VVP3" s="281"/>
      <c r="VVQ3" s="281"/>
      <c r="VVR3" s="281"/>
      <c r="VVS3" s="281"/>
      <c r="VVT3" s="281"/>
      <c r="VVU3" s="281"/>
      <c r="VVV3" s="281"/>
      <c r="VVW3" s="281"/>
      <c r="VVX3" s="281"/>
      <c r="VVY3" s="281"/>
      <c r="VVZ3" s="281"/>
      <c r="VWA3" s="281"/>
      <c r="VWB3" s="281"/>
      <c r="VWC3" s="281"/>
      <c r="VWD3" s="281"/>
      <c r="VWE3" s="281"/>
      <c r="VWF3" s="281"/>
      <c r="VWG3" s="281"/>
      <c r="VWH3" s="281"/>
      <c r="VWI3" s="281"/>
      <c r="VWJ3" s="281"/>
      <c r="VWK3" s="281"/>
      <c r="VWL3" s="281"/>
      <c r="VWM3" s="281"/>
      <c r="VWN3" s="281"/>
      <c r="VWO3" s="281"/>
      <c r="VWP3" s="281"/>
      <c r="VWQ3" s="281"/>
      <c r="VWR3" s="281"/>
      <c r="VWS3" s="281"/>
      <c r="VWT3" s="281"/>
      <c r="VWU3" s="281"/>
      <c r="VWV3" s="281"/>
      <c r="VWW3" s="281"/>
      <c r="VWX3" s="281"/>
      <c r="VWY3" s="281"/>
      <c r="VWZ3" s="281"/>
      <c r="VXA3" s="281"/>
      <c r="VXB3" s="281"/>
      <c r="VXC3" s="281"/>
      <c r="VXD3" s="281"/>
      <c r="VXE3" s="281"/>
      <c r="VXF3" s="281"/>
      <c r="VXG3" s="281"/>
      <c r="VXH3" s="281"/>
      <c r="VXI3" s="281"/>
      <c r="VXJ3" s="281"/>
      <c r="VXK3" s="281"/>
      <c r="VXL3" s="281"/>
      <c r="VXM3" s="281"/>
      <c r="VXN3" s="281"/>
      <c r="VXO3" s="281"/>
      <c r="VXP3" s="281"/>
      <c r="VXQ3" s="281"/>
      <c r="VXR3" s="281"/>
      <c r="VXS3" s="281"/>
      <c r="VXT3" s="281"/>
      <c r="VXU3" s="281"/>
      <c r="VXV3" s="281"/>
      <c r="VXW3" s="281"/>
      <c r="VXX3" s="281"/>
      <c r="VXY3" s="281"/>
      <c r="VXZ3" s="281"/>
      <c r="VYA3" s="281"/>
      <c r="VYB3" s="281"/>
      <c r="VYC3" s="281"/>
      <c r="VYD3" s="281"/>
      <c r="VYE3" s="281"/>
      <c r="VYF3" s="281"/>
      <c r="VYG3" s="281"/>
      <c r="VYH3" s="281"/>
      <c r="VYI3" s="281"/>
      <c r="VYJ3" s="281"/>
      <c r="VYK3" s="281"/>
      <c r="VYL3" s="281"/>
      <c r="VYM3" s="281"/>
      <c r="VYN3" s="281"/>
      <c r="VYO3" s="281"/>
      <c r="VYP3" s="281"/>
      <c r="VYQ3" s="281"/>
      <c r="VYR3" s="281"/>
      <c r="VYS3" s="281"/>
      <c r="VYT3" s="281"/>
      <c r="VYU3" s="281"/>
      <c r="VYV3" s="281"/>
      <c r="VYW3" s="281"/>
      <c r="VYX3" s="281"/>
      <c r="VYY3" s="281"/>
      <c r="VYZ3" s="281"/>
      <c r="VZA3" s="281"/>
      <c r="VZB3" s="281"/>
      <c r="VZC3" s="281"/>
      <c r="VZD3" s="281"/>
      <c r="VZE3" s="281"/>
      <c r="VZF3" s="281"/>
      <c r="VZG3" s="281"/>
      <c r="VZH3" s="281"/>
      <c r="VZI3" s="281"/>
      <c r="VZJ3" s="281"/>
      <c r="VZK3" s="281"/>
      <c r="VZL3" s="281"/>
      <c r="VZM3" s="281"/>
      <c r="VZN3" s="281"/>
      <c r="VZO3" s="281"/>
      <c r="VZP3" s="281"/>
      <c r="VZQ3" s="281"/>
      <c r="VZR3" s="281"/>
      <c r="VZS3" s="281"/>
      <c r="VZT3" s="281"/>
      <c r="VZU3" s="281"/>
      <c r="VZV3" s="281"/>
      <c r="VZW3" s="281"/>
      <c r="VZX3" s="281"/>
      <c r="VZY3" s="281"/>
      <c r="VZZ3" s="281"/>
      <c r="WAA3" s="281"/>
      <c r="WAB3" s="281"/>
      <c r="WAC3" s="281"/>
      <c r="WAD3" s="281"/>
      <c r="WAE3" s="281"/>
      <c r="WAF3" s="281"/>
      <c r="WAG3" s="281"/>
      <c r="WAH3" s="281"/>
      <c r="WAI3" s="281"/>
      <c r="WAJ3" s="281"/>
      <c r="WAK3" s="281"/>
      <c r="WAL3" s="281"/>
      <c r="WAM3" s="281"/>
      <c r="WAN3" s="281"/>
      <c r="WAO3" s="281"/>
      <c r="WAP3" s="281"/>
      <c r="WAQ3" s="281"/>
      <c r="WAR3" s="281"/>
      <c r="WAS3" s="281"/>
      <c r="WAT3" s="281"/>
      <c r="WAU3" s="281"/>
      <c r="WAV3" s="281"/>
      <c r="WAW3" s="281"/>
      <c r="WAX3" s="281"/>
      <c r="WAY3" s="281"/>
      <c r="WAZ3" s="281"/>
      <c r="WBA3" s="281"/>
      <c r="WBB3" s="281"/>
      <c r="WBC3" s="281"/>
      <c r="WBD3" s="281"/>
      <c r="WBE3" s="281"/>
      <c r="WBF3" s="281"/>
      <c r="WBG3" s="281"/>
      <c r="WBH3" s="281"/>
      <c r="WBI3" s="281"/>
      <c r="WBJ3" s="281"/>
      <c r="WBK3" s="281"/>
      <c r="WBL3" s="281"/>
      <c r="WBM3" s="281"/>
      <c r="WBN3" s="281"/>
      <c r="WBO3" s="281"/>
      <c r="WBP3" s="281"/>
      <c r="WBQ3" s="281"/>
      <c r="WBR3" s="281"/>
      <c r="WBS3" s="281"/>
      <c r="WBT3" s="281"/>
      <c r="WBU3" s="281"/>
      <c r="WBV3" s="281"/>
      <c r="WBW3" s="281"/>
      <c r="WBX3" s="281"/>
      <c r="WBY3" s="281"/>
      <c r="WBZ3" s="281"/>
      <c r="WCA3" s="281"/>
      <c r="WCB3" s="281"/>
      <c r="WCC3" s="281"/>
      <c r="WCD3" s="281"/>
      <c r="WCE3" s="281"/>
      <c r="WCF3" s="281"/>
      <c r="WCG3" s="281"/>
      <c r="WCH3" s="281"/>
      <c r="WCI3" s="281"/>
      <c r="WCJ3" s="281"/>
      <c r="WCK3" s="281"/>
      <c r="WCL3" s="281"/>
      <c r="WCM3" s="281"/>
      <c r="WCN3" s="281"/>
      <c r="WCO3" s="281"/>
      <c r="WCP3" s="281"/>
      <c r="WCQ3" s="281"/>
      <c r="WCR3" s="281"/>
      <c r="WCS3" s="281"/>
      <c r="WCT3" s="281"/>
      <c r="WCU3" s="281"/>
      <c r="WCV3" s="281"/>
      <c r="WCW3" s="281"/>
      <c r="WCX3" s="281"/>
      <c r="WCY3" s="281"/>
      <c r="WCZ3" s="281"/>
      <c r="WDA3" s="281"/>
      <c r="WDB3" s="281"/>
      <c r="WDC3" s="281"/>
      <c r="WDD3" s="281"/>
      <c r="WDE3" s="281"/>
      <c r="WDF3" s="281"/>
      <c r="WDG3" s="281"/>
      <c r="WDH3" s="281"/>
      <c r="WDI3" s="281"/>
      <c r="WDJ3" s="281"/>
      <c r="WDK3" s="281"/>
      <c r="WDL3" s="281"/>
      <c r="WDM3" s="281"/>
      <c r="WDN3" s="281"/>
      <c r="WDO3" s="281"/>
      <c r="WDP3" s="281"/>
      <c r="WDQ3" s="281"/>
      <c r="WDR3" s="281"/>
      <c r="WDS3" s="281"/>
      <c r="WDT3" s="281"/>
      <c r="WDU3" s="281"/>
      <c r="WDV3" s="281"/>
      <c r="WDW3" s="281"/>
      <c r="WDX3" s="281"/>
      <c r="WDY3" s="281"/>
      <c r="WDZ3" s="281"/>
      <c r="WEA3" s="281"/>
      <c r="WEB3" s="281"/>
      <c r="WEC3" s="281"/>
      <c r="WED3" s="281"/>
      <c r="WEE3" s="281"/>
      <c r="WEF3" s="281"/>
      <c r="WEG3" s="281"/>
      <c r="WEH3" s="281"/>
      <c r="WEI3" s="281"/>
      <c r="WEJ3" s="281"/>
      <c r="WEK3" s="281"/>
      <c r="WEL3" s="281"/>
      <c r="WEM3" s="281"/>
      <c r="WEN3" s="281"/>
      <c r="WEO3" s="281"/>
      <c r="WEP3" s="281"/>
      <c r="WEQ3" s="281"/>
      <c r="WER3" s="281"/>
      <c r="WES3" s="281"/>
      <c r="WET3" s="281"/>
      <c r="WEU3" s="281"/>
      <c r="WEV3" s="281"/>
      <c r="WEW3" s="281"/>
      <c r="WEX3" s="281"/>
      <c r="WEY3" s="281"/>
      <c r="WEZ3" s="281"/>
      <c r="WFA3" s="281"/>
      <c r="WFB3" s="281"/>
      <c r="WFC3" s="281"/>
      <c r="WFD3" s="281"/>
      <c r="WFE3" s="281"/>
      <c r="WFF3" s="281"/>
      <c r="WFG3" s="281"/>
      <c r="WFH3" s="281"/>
      <c r="WFI3" s="281"/>
      <c r="WFJ3" s="281"/>
      <c r="WFK3" s="281"/>
      <c r="WFL3" s="281"/>
      <c r="WFM3" s="281"/>
      <c r="WFN3" s="281"/>
      <c r="WFO3" s="281"/>
      <c r="WFP3" s="281"/>
      <c r="WFQ3" s="281"/>
      <c r="WFR3" s="281"/>
      <c r="WFS3" s="281"/>
      <c r="WFT3" s="281"/>
      <c r="WFU3" s="281"/>
      <c r="WFV3" s="281"/>
      <c r="WFW3" s="281"/>
      <c r="WFX3" s="281"/>
      <c r="WFY3" s="281"/>
      <c r="WFZ3" s="281"/>
      <c r="WGA3" s="281"/>
      <c r="WGB3" s="281"/>
      <c r="WGC3" s="281"/>
      <c r="WGD3" s="281"/>
      <c r="WGE3" s="281"/>
      <c r="WGF3" s="281"/>
      <c r="WGG3" s="281"/>
      <c r="WGH3" s="281"/>
      <c r="WGI3" s="281"/>
      <c r="WGJ3" s="281"/>
      <c r="WGK3" s="281"/>
      <c r="WGL3" s="281"/>
      <c r="WGM3" s="281"/>
      <c r="WGN3" s="281"/>
      <c r="WGO3" s="281"/>
      <c r="WGP3" s="281"/>
      <c r="WGQ3" s="281"/>
      <c r="WGR3" s="281"/>
      <c r="WGS3" s="281"/>
      <c r="WGT3" s="281"/>
      <c r="WGU3" s="281"/>
      <c r="WGV3" s="281"/>
      <c r="WGW3" s="281"/>
      <c r="WGX3" s="281"/>
      <c r="WGY3" s="281"/>
      <c r="WGZ3" s="281"/>
      <c r="WHA3" s="281"/>
      <c r="WHB3" s="281"/>
      <c r="WHC3" s="281"/>
      <c r="WHD3" s="281"/>
      <c r="WHE3" s="281"/>
      <c r="WHF3" s="281"/>
      <c r="WHG3" s="281"/>
      <c r="WHH3" s="281"/>
      <c r="WHI3" s="281"/>
      <c r="WHJ3" s="281"/>
      <c r="WHK3" s="281"/>
      <c r="WHL3" s="281"/>
      <c r="WHM3" s="281"/>
      <c r="WHN3" s="281"/>
      <c r="WHO3" s="281"/>
      <c r="WHP3" s="281"/>
      <c r="WHQ3" s="281"/>
      <c r="WHR3" s="281"/>
      <c r="WHS3" s="281"/>
      <c r="WHT3" s="281"/>
      <c r="WHU3" s="281"/>
      <c r="WHV3" s="281"/>
      <c r="WHW3" s="281"/>
      <c r="WHX3" s="281"/>
      <c r="WHY3" s="281"/>
      <c r="WHZ3" s="281"/>
      <c r="WIA3" s="281"/>
      <c r="WIB3" s="281"/>
      <c r="WIC3" s="281"/>
      <c r="WID3" s="281"/>
      <c r="WIE3" s="281"/>
      <c r="WIF3" s="281"/>
      <c r="WIG3" s="281"/>
      <c r="WIH3" s="281"/>
      <c r="WII3" s="281"/>
      <c r="WIJ3" s="281"/>
      <c r="WIK3" s="281"/>
      <c r="WIL3" s="281"/>
      <c r="WIM3" s="281"/>
      <c r="WIN3" s="281"/>
      <c r="WIO3" s="281"/>
      <c r="WIP3" s="281"/>
      <c r="WIQ3" s="281"/>
      <c r="WIR3" s="281"/>
      <c r="WIS3" s="281"/>
      <c r="WIT3" s="281"/>
      <c r="WIU3" s="281"/>
      <c r="WIV3" s="281"/>
      <c r="WIW3" s="281"/>
      <c r="WIX3" s="281"/>
      <c r="WIY3" s="281"/>
      <c r="WIZ3" s="281"/>
      <c r="WJA3" s="281"/>
      <c r="WJB3" s="281"/>
      <c r="WJC3" s="281"/>
      <c r="WJD3" s="281"/>
      <c r="WJE3" s="281"/>
      <c r="WJF3" s="281"/>
      <c r="WJG3" s="281"/>
      <c r="WJH3" s="281"/>
      <c r="WJI3" s="281"/>
      <c r="WJJ3" s="281"/>
      <c r="WJK3" s="281"/>
      <c r="WJL3" s="281"/>
      <c r="WJM3" s="281"/>
      <c r="WJN3" s="281"/>
      <c r="WJO3" s="281"/>
      <c r="WJP3" s="281"/>
      <c r="WJQ3" s="281"/>
      <c r="WJR3" s="281"/>
      <c r="WJS3" s="281"/>
      <c r="WJT3" s="281"/>
      <c r="WJU3" s="281"/>
      <c r="WJV3" s="281"/>
      <c r="WJW3" s="281"/>
      <c r="WJX3" s="281"/>
      <c r="WJY3" s="281"/>
      <c r="WJZ3" s="281"/>
      <c r="WKA3" s="281"/>
      <c r="WKB3" s="281"/>
      <c r="WKC3" s="281"/>
      <c r="WKD3" s="281"/>
      <c r="WKE3" s="281"/>
      <c r="WKF3" s="281"/>
      <c r="WKG3" s="281"/>
      <c r="WKH3" s="281"/>
      <c r="WKI3" s="281"/>
      <c r="WKJ3" s="281"/>
      <c r="WKK3" s="281"/>
      <c r="WKL3" s="281"/>
      <c r="WKM3" s="281"/>
      <c r="WKN3" s="281"/>
      <c r="WKO3" s="281"/>
      <c r="WKP3" s="281"/>
      <c r="WKQ3" s="281"/>
      <c r="WKR3" s="281"/>
      <c r="WKS3" s="281"/>
      <c r="WKT3" s="281"/>
      <c r="WKU3" s="281"/>
      <c r="WKV3" s="281"/>
      <c r="WKW3" s="281"/>
      <c r="WKX3" s="281"/>
      <c r="WKY3" s="281"/>
      <c r="WKZ3" s="281"/>
      <c r="WLA3" s="281"/>
      <c r="WLB3" s="281"/>
      <c r="WLC3" s="281"/>
      <c r="WLD3" s="281"/>
      <c r="WLE3" s="281"/>
      <c r="WLF3" s="281"/>
      <c r="WLG3" s="281"/>
      <c r="WLH3" s="281"/>
      <c r="WLI3" s="281"/>
      <c r="WLJ3" s="281"/>
      <c r="WLK3" s="281"/>
      <c r="WLL3" s="281"/>
      <c r="WLM3" s="281"/>
      <c r="WLN3" s="281"/>
      <c r="WLO3" s="281"/>
      <c r="WLP3" s="281"/>
      <c r="WLQ3" s="281"/>
      <c r="WLR3" s="281"/>
      <c r="WLS3" s="281"/>
      <c r="WLT3" s="281"/>
      <c r="WLU3" s="281"/>
      <c r="WLV3" s="281"/>
      <c r="WLW3" s="281"/>
      <c r="WLX3" s="281"/>
      <c r="WLY3" s="281"/>
      <c r="WLZ3" s="281"/>
      <c r="WMA3" s="281"/>
      <c r="WMB3" s="281"/>
      <c r="WMC3" s="281"/>
      <c r="WMD3" s="281"/>
      <c r="WME3" s="281"/>
      <c r="WMF3" s="281"/>
      <c r="WMG3" s="281"/>
      <c r="WMH3" s="281"/>
      <c r="WMI3" s="281"/>
      <c r="WMJ3" s="281"/>
      <c r="WMK3" s="281"/>
      <c r="WML3" s="281"/>
      <c r="WMM3" s="281"/>
      <c r="WMN3" s="281"/>
      <c r="WMO3" s="281"/>
      <c r="WMP3" s="281"/>
      <c r="WMQ3" s="281"/>
      <c r="WMR3" s="281"/>
      <c r="WMS3" s="281"/>
      <c r="WMT3" s="281"/>
      <c r="WMU3" s="281"/>
      <c r="WMV3" s="281"/>
      <c r="WMW3" s="281"/>
      <c r="WMX3" s="281"/>
      <c r="WMY3" s="281"/>
      <c r="WMZ3" s="281"/>
      <c r="WNA3" s="281"/>
      <c r="WNB3" s="281"/>
      <c r="WNC3" s="281"/>
      <c r="WND3" s="281"/>
      <c r="WNE3" s="281"/>
      <c r="WNF3" s="281"/>
      <c r="WNG3" s="281"/>
      <c r="WNH3" s="281"/>
      <c r="WNI3" s="281"/>
      <c r="WNJ3" s="281"/>
      <c r="WNK3" s="281"/>
      <c r="WNL3" s="281"/>
      <c r="WNM3" s="281"/>
      <c r="WNN3" s="281"/>
      <c r="WNO3" s="281"/>
      <c r="WNP3" s="281"/>
      <c r="WNQ3" s="281"/>
      <c r="WNR3" s="281"/>
      <c r="WNS3" s="281"/>
      <c r="WNT3" s="281"/>
      <c r="WNU3" s="281"/>
      <c r="WNV3" s="281"/>
      <c r="WNW3" s="281"/>
      <c r="WNX3" s="281"/>
      <c r="WNY3" s="281"/>
      <c r="WNZ3" s="281"/>
      <c r="WOA3" s="281"/>
      <c r="WOB3" s="281"/>
      <c r="WOC3" s="281"/>
      <c r="WOD3" s="281"/>
      <c r="WOE3" s="281"/>
      <c r="WOF3" s="281"/>
      <c r="WOG3" s="281"/>
      <c r="WOH3" s="281"/>
      <c r="WOI3" s="281"/>
      <c r="WOJ3" s="281"/>
      <c r="WOK3" s="281"/>
      <c r="WOL3" s="281"/>
      <c r="WOM3" s="281"/>
      <c r="WON3" s="281"/>
      <c r="WOO3" s="281"/>
      <c r="WOP3" s="281"/>
      <c r="WOQ3" s="281"/>
      <c r="WOR3" s="281"/>
      <c r="WOS3" s="281"/>
      <c r="WOT3" s="281"/>
      <c r="WOU3" s="281"/>
      <c r="WOV3" s="281"/>
      <c r="WOW3" s="281"/>
      <c r="WOX3" s="281"/>
      <c r="WOY3" s="281"/>
      <c r="WOZ3" s="281"/>
      <c r="WPA3" s="281"/>
      <c r="WPB3" s="281"/>
      <c r="WPC3" s="281"/>
      <c r="WPD3" s="281"/>
      <c r="WPE3" s="281"/>
      <c r="WPF3" s="281"/>
      <c r="WPG3" s="281"/>
      <c r="WPH3" s="281"/>
      <c r="WPI3" s="281"/>
      <c r="WPJ3" s="281"/>
      <c r="WPK3" s="281"/>
      <c r="WPL3" s="281"/>
      <c r="WPM3" s="281"/>
      <c r="WPN3" s="281"/>
      <c r="WPO3" s="281"/>
      <c r="WPP3" s="281"/>
      <c r="WPQ3" s="281"/>
      <c r="WPR3" s="281"/>
      <c r="WPS3" s="281"/>
      <c r="WPT3" s="281"/>
      <c r="WPU3" s="281"/>
      <c r="WPV3" s="281"/>
      <c r="WPW3" s="281"/>
      <c r="WPX3" s="281"/>
      <c r="WPY3" s="281"/>
      <c r="WPZ3" s="281"/>
      <c r="WQA3" s="281"/>
      <c r="WQB3" s="281"/>
      <c r="WQC3" s="281"/>
      <c r="WQD3" s="281"/>
      <c r="WQE3" s="281"/>
      <c r="WQF3" s="281"/>
      <c r="WQG3" s="281"/>
      <c r="WQH3" s="281"/>
      <c r="WQI3" s="281"/>
      <c r="WQJ3" s="281"/>
      <c r="WQK3" s="281"/>
      <c r="WQL3" s="281"/>
      <c r="WQM3" s="281"/>
      <c r="WQN3" s="281"/>
      <c r="WQO3" s="281"/>
      <c r="WQP3" s="281"/>
      <c r="WQQ3" s="281"/>
      <c r="WQR3" s="281"/>
      <c r="WQS3" s="281"/>
      <c r="WQT3" s="281"/>
      <c r="WQU3" s="281"/>
      <c r="WQV3" s="281"/>
      <c r="WQW3" s="281"/>
      <c r="WQX3" s="281"/>
      <c r="WQY3" s="281"/>
      <c r="WQZ3" s="281"/>
      <c r="WRA3" s="281"/>
      <c r="WRB3" s="281"/>
      <c r="WRC3" s="281"/>
      <c r="WRD3" s="281"/>
      <c r="WRE3" s="281"/>
      <c r="WRF3" s="281"/>
      <c r="WRG3" s="281"/>
      <c r="WRH3" s="281"/>
      <c r="WRI3" s="281"/>
      <c r="WRJ3" s="281"/>
      <c r="WRK3" s="281"/>
      <c r="WRL3" s="281"/>
      <c r="WRM3" s="281"/>
      <c r="WRN3" s="281"/>
      <c r="WRO3" s="281"/>
      <c r="WRP3" s="281"/>
      <c r="WRQ3" s="281"/>
      <c r="WRR3" s="281"/>
      <c r="WRS3" s="281"/>
      <c r="WRT3" s="281"/>
      <c r="WRU3" s="281"/>
      <c r="WRV3" s="281"/>
      <c r="WRW3" s="281"/>
      <c r="WRX3" s="281"/>
      <c r="WRY3" s="281"/>
      <c r="WRZ3" s="281"/>
      <c r="WSA3" s="281"/>
      <c r="WSB3" s="281"/>
      <c r="WSC3" s="281"/>
      <c r="WSD3" s="281"/>
      <c r="WSE3" s="281"/>
      <c r="WSF3" s="281"/>
      <c r="WSG3" s="281"/>
      <c r="WSH3" s="281"/>
      <c r="WSI3" s="281"/>
      <c r="WSJ3" s="281"/>
      <c r="WSK3" s="281"/>
      <c r="WSL3" s="281"/>
      <c r="WSM3" s="281"/>
      <c r="WSN3" s="281"/>
      <c r="WSO3" s="281"/>
      <c r="WSP3" s="281"/>
      <c r="WSQ3" s="281"/>
      <c r="WSR3" s="281"/>
      <c r="WSS3" s="281"/>
      <c r="WST3" s="281"/>
      <c r="WSU3" s="281"/>
      <c r="WSV3" s="281"/>
      <c r="WSW3" s="281"/>
      <c r="WSX3" s="281"/>
      <c r="WSY3" s="281"/>
      <c r="WSZ3" s="281"/>
      <c r="WTA3" s="281"/>
      <c r="WTB3" s="281"/>
      <c r="WTC3" s="281"/>
      <c r="WTD3" s="281"/>
      <c r="WTE3" s="281"/>
      <c r="WTF3" s="281"/>
      <c r="WTG3" s="281"/>
      <c r="WTH3" s="281"/>
      <c r="WTI3" s="281"/>
      <c r="WTJ3" s="281"/>
      <c r="WTK3" s="281"/>
      <c r="WTL3" s="281"/>
      <c r="WTM3" s="281"/>
      <c r="WTN3" s="281"/>
      <c r="WTO3" s="281"/>
      <c r="WTP3" s="281"/>
      <c r="WTQ3" s="281"/>
      <c r="WTR3" s="281"/>
      <c r="WTS3" s="281"/>
      <c r="WTT3" s="281"/>
      <c r="WTU3" s="281"/>
      <c r="WTV3" s="281"/>
      <c r="WTW3" s="281"/>
      <c r="WTX3" s="281"/>
      <c r="WTY3" s="281"/>
      <c r="WTZ3" s="281"/>
      <c r="WUA3" s="281"/>
      <c r="WUB3" s="281"/>
      <c r="WUC3" s="281"/>
      <c r="WUD3" s="281"/>
      <c r="WUE3" s="281"/>
      <c r="WUF3" s="281"/>
      <c r="WUG3" s="281"/>
      <c r="WUH3" s="281"/>
      <c r="WUI3" s="281"/>
      <c r="WUJ3" s="281"/>
      <c r="WUK3" s="281"/>
      <c r="WUL3" s="281"/>
      <c r="WUM3" s="281"/>
      <c r="WUN3" s="281"/>
      <c r="WUO3" s="281"/>
      <c r="WUP3" s="281"/>
      <c r="WUQ3" s="281"/>
      <c r="WUR3" s="281"/>
      <c r="WUS3" s="281"/>
      <c r="WUT3" s="281"/>
      <c r="WUU3" s="281"/>
      <c r="WUV3" s="281"/>
      <c r="WUW3" s="281"/>
      <c r="WUX3" s="281"/>
      <c r="WUY3" s="281"/>
      <c r="WUZ3" s="281"/>
      <c r="WVA3" s="281"/>
      <c r="WVB3" s="281"/>
      <c r="WVC3" s="281"/>
      <c r="WVD3" s="281"/>
      <c r="WVE3" s="281"/>
      <c r="WVF3" s="281"/>
      <c r="WVG3" s="281"/>
      <c r="WVH3" s="281"/>
      <c r="WVI3" s="281"/>
      <c r="WVJ3" s="281"/>
      <c r="WVK3" s="281"/>
      <c r="WVL3" s="281"/>
      <c r="WVM3" s="281"/>
      <c r="WVN3" s="281"/>
      <c r="WVO3" s="281"/>
      <c r="WVP3" s="281"/>
      <c r="WVQ3" s="281"/>
      <c r="WVR3" s="281"/>
      <c r="WVS3" s="281"/>
      <c r="WVT3" s="281"/>
      <c r="WVU3" s="281"/>
      <c r="WVV3" s="281"/>
      <c r="WVW3" s="281"/>
      <c r="WVX3" s="281"/>
      <c r="WVY3" s="281"/>
      <c r="WVZ3" s="281"/>
      <c r="WWA3" s="281"/>
      <c r="WWB3" s="281"/>
      <c r="WWC3" s="281"/>
      <c r="WWD3" s="281"/>
      <c r="WWE3" s="281"/>
      <c r="WWF3" s="281"/>
      <c r="WWG3" s="281"/>
      <c r="WWH3" s="281"/>
      <c r="WWI3" s="281"/>
      <c r="WWJ3" s="281"/>
      <c r="WWK3" s="281"/>
      <c r="WWL3" s="281"/>
      <c r="WWM3" s="281"/>
      <c r="WWN3" s="281"/>
      <c r="WWO3" s="281"/>
      <c r="WWP3" s="281"/>
      <c r="WWQ3" s="281"/>
      <c r="WWR3" s="281"/>
      <c r="WWS3" s="281"/>
      <c r="WWT3" s="281"/>
      <c r="WWU3" s="281"/>
      <c r="WWV3" s="281"/>
      <c r="WWW3" s="281"/>
      <c r="WWX3" s="281"/>
      <c r="WWY3" s="281"/>
      <c r="WWZ3" s="281"/>
      <c r="WXA3" s="281"/>
      <c r="WXB3" s="281"/>
      <c r="WXC3" s="281"/>
      <c r="WXD3" s="281"/>
      <c r="WXE3" s="281"/>
      <c r="WXF3" s="281"/>
      <c r="WXG3" s="281"/>
      <c r="WXH3" s="281"/>
      <c r="WXI3" s="281"/>
      <c r="WXJ3" s="281"/>
      <c r="WXK3" s="281"/>
      <c r="WXL3" s="281"/>
      <c r="WXM3" s="281"/>
      <c r="WXN3" s="281"/>
      <c r="WXO3" s="281"/>
      <c r="WXP3" s="281"/>
      <c r="WXQ3" s="281"/>
      <c r="WXR3" s="281"/>
      <c r="WXS3" s="281"/>
      <c r="WXT3" s="281"/>
      <c r="WXU3" s="281"/>
      <c r="WXV3" s="281"/>
      <c r="WXW3" s="281"/>
      <c r="WXX3" s="281"/>
      <c r="WXY3" s="281"/>
      <c r="WXZ3" s="281"/>
      <c r="WYA3" s="281"/>
      <c r="WYB3" s="281"/>
      <c r="WYC3" s="281"/>
      <c r="WYD3" s="281"/>
      <c r="WYE3" s="281"/>
      <c r="WYF3" s="281"/>
      <c r="WYG3" s="281"/>
      <c r="WYH3" s="281"/>
      <c r="WYI3" s="281"/>
      <c r="WYJ3" s="281"/>
      <c r="WYK3" s="281"/>
      <c r="WYL3" s="281"/>
      <c r="WYM3" s="281"/>
      <c r="WYN3" s="281"/>
      <c r="WYO3" s="281"/>
      <c r="WYP3" s="281"/>
      <c r="WYQ3" s="281"/>
      <c r="WYR3" s="281"/>
      <c r="WYS3" s="281"/>
      <c r="WYT3" s="281"/>
      <c r="WYU3" s="281"/>
      <c r="WYV3" s="281"/>
      <c r="WYW3" s="281"/>
      <c r="WYX3" s="281"/>
      <c r="WYY3" s="281"/>
      <c r="WYZ3" s="281"/>
      <c r="WZA3" s="281"/>
      <c r="WZB3" s="281"/>
      <c r="WZC3" s="281"/>
      <c r="WZD3" s="281"/>
      <c r="WZE3" s="281"/>
      <c r="WZF3" s="281"/>
      <c r="WZG3" s="281"/>
      <c r="WZH3" s="281"/>
      <c r="WZI3" s="281"/>
      <c r="WZJ3" s="281"/>
      <c r="WZK3" s="281"/>
      <c r="WZL3" s="281"/>
      <c r="WZM3" s="281"/>
      <c r="WZN3" s="281"/>
      <c r="WZO3" s="281"/>
      <c r="WZP3" s="281"/>
      <c r="WZQ3" s="281"/>
      <c r="WZR3" s="281"/>
      <c r="WZS3" s="281"/>
      <c r="WZT3" s="281"/>
      <c r="WZU3" s="281"/>
      <c r="WZV3" s="281"/>
      <c r="WZW3" s="281"/>
      <c r="WZX3" s="281"/>
      <c r="WZY3" s="281"/>
      <c r="WZZ3" s="281"/>
      <c r="XAA3" s="281"/>
      <c r="XAB3" s="281"/>
      <c r="XAC3" s="281"/>
      <c r="XAD3" s="281"/>
      <c r="XAE3" s="281"/>
      <c r="XAF3" s="281"/>
      <c r="XAG3" s="281"/>
      <c r="XAH3" s="281"/>
      <c r="XAI3" s="281"/>
      <c r="XAJ3" s="281"/>
      <c r="XAK3" s="281"/>
      <c r="XAL3" s="281"/>
      <c r="XAM3" s="281"/>
      <c r="XAN3" s="281"/>
      <c r="XAO3" s="281"/>
      <c r="XAP3" s="281"/>
      <c r="XAQ3" s="281"/>
      <c r="XAR3" s="281"/>
      <c r="XAS3" s="281"/>
      <c r="XAT3" s="281"/>
      <c r="XAU3" s="281"/>
      <c r="XAV3" s="281"/>
      <c r="XAW3" s="281"/>
      <c r="XAX3" s="281"/>
      <c r="XAY3" s="281"/>
      <c r="XAZ3" s="281"/>
      <c r="XBA3" s="281"/>
      <c r="XBB3" s="281"/>
      <c r="XBC3" s="281"/>
      <c r="XBD3" s="281"/>
      <c r="XBE3" s="281"/>
      <c r="XBF3" s="281"/>
      <c r="XBG3" s="281"/>
      <c r="XBH3" s="281"/>
      <c r="XBI3" s="281"/>
      <c r="XBJ3" s="281"/>
      <c r="XBK3" s="281"/>
      <c r="XBL3" s="281"/>
      <c r="XBM3" s="281"/>
      <c r="XBN3" s="281"/>
      <c r="XBO3" s="281"/>
      <c r="XBP3" s="281"/>
      <c r="XBQ3" s="281"/>
      <c r="XBR3" s="281"/>
      <c r="XBS3" s="281"/>
      <c r="XBT3" s="281"/>
      <c r="XBU3" s="281"/>
      <c r="XBV3" s="281"/>
      <c r="XBW3" s="281"/>
      <c r="XBX3" s="281"/>
      <c r="XBY3" s="281"/>
      <c r="XBZ3" s="281"/>
      <c r="XCA3" s="281"/>
      <c r="XCB3" s="281"/>
      <c r="XCC3" s="281"/>
      <c r="XCD3" s="281"/>
      <c r="XCE3" s="281"/>
      <c r="XCF3" s="281"/>
      <c r="XCG3" s="281"/>
      <c r="XCH3" s="281"/>
      <c r="XCI3" s="281"/>
      <c r="XCJ3" s="281"/>
      <c r="XCK3" s="281"/>
      <c r="XCL3" s="281"/>
      <c r="XCM3" s="281"/>
      <c r="XCN3" s="281"/>
      <c r="XCO3" s="281"/>
      <c r="XCP3" s="281"/>
      <c r="XCQ3" s="281"/>
      <c r="XCR3" s="281"/>
      <c r="XCS3" s="281"/>
      <c r="XCT3" s="281"/>
      <c r="XCU3" s="281"/>
      <c r="XCV3" s="281"/>
      <c r="XCW3" s="281"/>
      <c r="XCX3" s="281"/>
      <c r="XCY3" s="281"/>
      <c r="XCZ3" s="281"/>
      <c r="XDA3" s="281"/>
      <c r="XDB3" s="281"/>
      <c r="XDC3" s="281"/>
      <c r="XDD3" s="281"/>
      <c r="XDE3" s="281"/>
      <c r="XDF3" s="281"/>
      <c r="XDG3" s="281"/>
      <c r="XDH3" s="281"/>
      <c r="XDI3" s="281"/>
      <c r="XDJ3" s="281"/>
      <c r="XDK3" s="281"/>
      <c r="XDL3" s="281"/>
      <c r="XDM3" s="281"/>
      <c r="XDN3" s="281"/>
      <c r="XDO3" s="281"/>
      <c r="XDP3" s="281"/>
      <c r="XDQ3" s="281"/>
      <c r="XDR3" s="281"/>
      <c r="XDS3" s="281"/>
      <c r="XDT3" s="281"/>
      <c r="XDU3" s="281"/>
      <c r="XDV3" s="281"/>
      <c r="XDW3" s="281"/>
      <c r="XDX3" s="281"/>
      <c r="XDY3" s="281"/>
      <c r="XDZ3" s="281"/>
      <c r="XEA3" s="281"/>
      <c r="XEB3" s="281"/>
      <c r="XEC3" s="281"/>
      <c r="XED3" s="281"/>
      <c r="XEE3" s="281"/>
      <c r="XEF3" s="281"/>
      <c r="XEG3" s="281"/>
      <c r="XEH3" s="281"/>
      <c r="XEI3" s="281"/>
      <c r="XEJ3" s="281"/>
      <c r="XEK3" s="281"/>
      <c r="XEL3" s="281"/>
      <c r="XEM3" s="281"/>
      <c r="XEN3" s="281"/>
      <c r="XEO3" s="281"/>
      <c r="XEP3" s="281"/>
      <c r="XEQ3" s="281"/>
      <c r="XER3" s="281"/>
      <c r="XES3" s="281"/>
      <c r="XET3" s="281"/>
      <c r="XEU3" s="281"/>
      <c r="XEV3" s="281"/>
      <c r="XEW3" s="281"/>
      <c r="XEX3" s="281"/>
      <c r="XEY3" s="281"/>
      <c r="XEZ3" s="281"/>
      <c r="XFA3" s="281"/>
    </row>
    <row r="4" spans="1:16381" x14ac:dyDescent="0.2">
      <c r="C4" s="277" t="s">
        <v>1444</v>
      </c>
      <c r="D4" t="s">
        <v>1421</v>
      </c>
      <c r="AB4" s="39"/>
    </row>
    <row r="5" spans="1:16381" x14ac:dyDescent="0.2">
      <c r="C5" s="277" t="s">
        <v>1445</v>
      </c>
      <c r="D5" t="s">
        <v>1421</v>
      </c>
      <c r="L5" s="277" t="str">
        <f>'TO Filter Tables'!M5</f>
        <v>Max Effective Filter Table Rate for Packets (Bits/Sec)</v>
      </c>
      <c r="R5">
        <f>'TO Filter Tables'!S5</f>
        <v>26720</v>
      </c>
      <c r="S5">
        <f>'TO Filter Tables'!Y5</f>
        <v>26720</v>
      </c>
      <c r="T5">
        <f>'TO Filter Tables'!AE5</f>
        <v>3340</v>
      </c>
      <c r="U5">
        <f>'TO Filter Tables'!AQ5</f>
        <v>3340</v>
      </c>
      <c r="V5">
        <f>'TO Filter Tables'!AW5</f>
        <v>3340</v>
      </c>
      <c r="W5">
        <f>'TO Filter Tables'!BC5</f>
        <v>3340</v>
      </c>
      <c r="X5">
        <f>'TO Filter Tables'!BI5</f>
        <v>1670</v>
      </c>
      <c r="AB5" s="39"/>
    </row>
    <row r="6" spans="1:16381" x14ac:dyDescent="0.2">
      <c r="A6" s="39"/>
      <c r="B6" s="39"/>
      <c r="C6" s="278" t="s">
        <v>1449</v>
      </c>
      <c r="D6" t="s">
        <v>1421</v>
      </c>
      <c r="E6" s="39"/>
      <c r="F6" s="39"/>
      <c r="G6" s="39"/>
      <c r="H6" s="39"/>
      <c r="I6" s="39"/>
      <c r="J6" s="39"/>
      <c r="K6" s="39"/>
      <c r="L6" s="278" t="str">
        <f>'TO Filter Tables'!M6</f>
        <v>Total Filter Table Bits/Sec (Sync):</v>
      </c>
      <c r="M6" s="39"/>
      <c r="N6" s="39">
        <f ca="1">'DS Filter Tables'!T5</f>
        <v>37.958296666666655</v>
      </c>
      <c r="O6" s="39">
        <f ca="1">'DS Filter Tables'!AB5</f>
        <v>14.123390000000004</v>
      </c>
      <c r="P6" s="39">
        <f ca="1">'DS Filter Tables'!AJ5</f>
        <v>14.334216666666677</v>
      </c>
      <c r="Q6" s="39">
        <f ca="1">'DS Filter Tables'!AR5</f>
        <v>14.079550000000006</v>
      </c>
      <c r="R6" s="39">
        <f ca="1">'TO Filter Tables'!S6</f>
        <v>24769.95</v>
      </c>
      <c r="S6" s="39">
        <f ca="1">'TO Filter Tables'!Y6</f>
        <v>25083.01666666667</v>
      </c>
      <c r="T6" s="39">
        <f ca="1">'TO Filter Tables'!AE6</f>
        <v>2825.861111111109</v>
      </c>
      <c r="U6" s="39">
        <f ca="1">'TO Filter Tables'!AQ6</f>
        <v>2790.3944444444442</v>
      </c>
      <c r="V6" s="39">
        <f ca="1">'TO Filter Tables'!AW6</f>
        <v>2720.7944444444433</v>
      </c>
      <c r="W6" s="39">
        <f ca="1">'TO Filter Tables'!BC6</f>
        <v>2724.3944444444428</v>
      </c>
      <c r="X6" s="39">
        <f ca="1">'TO Filter Tables'!BI6</f>
        <v>1330.9333333333341</v>
      </c>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c r="IX6" s="39"/>
      <c r="IY6" s="39"/>
      <c r="IZ6" s="39"/>
      <c r="JA6" s="39"/>
      <c r="JB6" s="39"/>
      <c r="JC6" s="39"/>
      <c r="JD6" s="39"/>
      <c r="JE6" s="39"/>
      <c r="JF6" s="39"/>
      <c r="JG6" s="39"/>
      <c r="JH6" s="39"/>
      <c r="JI6" s="39"/>
      <c r="JJ6" s="39"/>
      <c r="JK6" s="39"/>
      <c r="JL6" s="39"/>
      <c r="JM6" s="39"/>
      <c r="JN6" s="39"/>
      <c r="JO6" s="39"/>
      <c r="JP6" s="39"/>
      <c r="JQ6" s="39"/>
      <c r="JR6" s="39"/>
      <c r="JS6" s="39"/>
      <c r="JT6" s="39"/>
      <c r="JU6" s="39"/>
      <c r="JV6" s="39"/>
      <c r="JW6" s="39"/>
      <c r="JX6" s="39"/>
      <c r="JY6" s="39"/>
      <c r="JZ6" s="39"/>
      <c r="KA6" s="39"/>
      <c r="KB6" s="39"/>
      <c r="KC6" s="39"/>
      <c r="KD6" s="39"/>
      <c r="KE6" s="39"/>
      <c r="KF6" s="39"/>
      <c r="KG6" s="39"/>
      <c r="KH6" s="39"/>
      <c r="KI6" s="39"/>
      <c r="KJ6" s="39"/>
      <c r="KK6" s="39"/>
      <c r="KL6" s="39"/>
      <c r="KM6" s="39"/>
      <c r="KN6" s="39"/>
      <c r="KO6" s="39"/>
      <c r="KP6" s="39"/>
      <c r="KQ6" s="39"/>
      <c r="KR6" s="39"/>
      <c r="KS6" s="39"/>
      <c r="KT6" s="39"/>
      <c r="KU6" s="39"/>
      <c r="KV6" s="39"/>
      <c r="KW6" s="39"/>
      <c r="KX6" s="39"/>
      <c r="KY6" s="39"/>
      <c r="KZ6" s="39"/>
      <c r="LA6" s="39"/>
      <c r="LB6" s="39"/>
      <c r="LC6" s="39"/>
      <c r="LD6" s="39"/>
      <c r="LE6" s="39"/>
      <c r="LF6" s="39"/>
      <c r="LG6" s="39"/>
      <c r="LH6" s="39"/>
      <c r="LI6" s="39"/>
      <c r="LJ6" s="39"/>
      <c r="LK6" s="39"/>
      <c r="LL6" s="39"/>
      <c r="LM6" s="39"/>
      <c r="LN6" s="39"/>
      <c r="LO6" s="39"/>
      <c r="LP6" s="39"/>
      <c r="LQ6" s="39"/>
      <c r="LR6" s="39"/>
      <c r="LS6" s="39"/>
      <c r="LT6" s="39"/>
      <c r="LU6" s="39"/>
      <c r="LV6" s="39"/>
      <c r="LW6" s="39"/>
      <c r="LX6" s="39"/>
      <c r="LY6" s="39"/>
      <c r="LZ6" s="39"/>
      <c r="MA6" s="39"/>
      <c r="MB6" s="39"/>
      <c r="MC6" s="39"/>
      <c r="MD6" s="39"/>
      <c r="ME6" s="39"/>
      <c r="MF6" s="39"/>
      <c r="MG6" s="39"/>
      <c r="MH6" s="39"/>
      <c r="MI6" s="39"/>
      <c r="MJ6" s="39"/>
      <c r="MK6" s="39"/>
      <c r="ML6" s="39"/>
      <c r="MM6" s="39"/>
      <c r="MN6" s="39"/>
      <c r="MO6" s="39"/>
      <c r="MP6" s="39"/>
      <c r="MQ6" s="39"/>
      <c r="MR6" s="39"/>
      <c r="MS6" s="39"/>
      <c r="MT6" s="39"/>
      <c r="MU6" s="39"/>
      <c r="MV6" s="39"/>
      <c r="MW6" s="39"/>
      <c r="MX6" s="39"/>
      <c r="MY6" s="39"/>
      <c r="MZ6" s="39"/>
      <c r="NA6" s="39"/>
      <c r="NB6" s="39"/>
      <c r="NC6" s="39"/>
      <c r="ND6" s="39"/>
      <c r="NE6" s="39"/>
      <c r="NF6" s="39"/>
      <c r="NG6" s="39"/>
      <c r="NH6" s="39"/>
      <c r="NI6" s="39"/>
      <c r="NJ6" s="39"/>
      <c r="NK6" s="39"/>
      <c r="NL6" s="39"/>
      <c r="NM6" s="39"/>
      <c r="NN6" s="39"/>
      <c r="NO6" s="39"/>
      <c r="NP6" s="39"/>
      <c r="NQ6" s="39"/>
      <c r="NR6" s="39"/>
      <c r="NS6" s="39"/>
      <c r="NT6" s="39"/>
      <c r="NU6" s="39"/>
      <c r="NV6" s="39"/>
      <c r="NW6" s="39"/>
      <c r="NX6" s="39"/>
      <c r="NY6" s="39"/>
      <c r="NZ6" s="39"/>
      <c r="OA6" s="39"/>
      <c r="OB6" s="39"/>
      <c r="OC6" s="39"/>
      <c r="OD6" s="39"/>
      <c r="OE6" s="39"/>
      <c r="OF6" s="39"/>
      <c r="OG6" s="39"/>
      <c r="OH6" s="39"/>
      <c r="OI6" s="39"/>
      <c r="OJ6" s="39"/>
      <c r="OK6" s="39"/>
      <c r="OL6" s="39"/>
      <c r="OM6" s="39"/>
      <c r="ON6" s="39"/>
      <c r="OO6" s="39"/>
      <c r="OP6" s="39"/>
      <c r="OQ6" s="39"/>
      <c r="OR6" s="39"/>
      <c r="OS6" s="39"/>
      <c r="OT6" s="39"/>
      <c r="OU6" s="39"/>
      <c r="OV6" s="39"/>
      <c r="OW6" s="39"/>
      <c r="OX6" s="39"/>
      <c r="OY6" s="39"/>
      <c r="OZ6" s="39"/>
      <c r="PA6" s="39"/>
      <c r="PB6" s="39"/>
      <c r="PC6" s="39"/>
      <c r="PD6" s="39"/>
      <c r="PE6" s="39"/>
      <c r="PF6" s="39"/>
      <c r="PG6" s="39"/>
      <c r="PH6" s="39"/>
      <c r="PI6" s="39"/>
      <c r="PJ6" s="39"/>
      <c r="PK6" s="39"/>
      <c r="PL6" s="39"/>
      <c r="PM6" s="39"/>
      <c r="PN6" s="39"/>
      <c r="PO6" s="39"/>
      <c r="PP6" s="39"/>
      <c r="PQ6" s="39"/>
      <c r="PR6" s="39"/>
      <c r="PS6" s="39"/>
      <c r="PT6" s="39"/>
      <c r="PU6" s="39"/>
      <c r="PV6" s="39"/>
      <c r="PW6" s="39"/>
      <c r="PX6" s="39"/>
      <c r="PY6" s="39"/>
      <c r="PZ6" s="39"/>
      <c r="QA6" s="39"/>
      <c r="QB6" s="39"/>
      <c r="QC6" s="39"/>
      <c r="QD6" s="39"/>
      <c r="QE6" s="39"/>
      <c r="QF6" s="39"/>
      <c r="QG6" s="39"/>
      <c r="QH6" s="39"/>
      <c r="QI6" s="39"/>
      <c r="QJ6" s="39"/>
      <c r="QK6" s="39"/>
      <c r="QL6" s="39"/>
      <c r="QM6" s="39"/>
      <c r="QN6" s="39"/>
      <c r="QO6" s="39"/>
      <c r="QP6" s="39"/>
      <c r="QQ6" s="39"/>
      <c r="QR6" s="39"/>
      <c r="QS6" s="39"/>
      <c r="QT6" s="39"/>
      <c r="QU6" s="39"/>
      <c r="QV6" s="39"/>
      <c r="QW6" s="39"/>
      <c r="QX6" s="39"/>
      <c r="QY6" s="39"/>
      <c r="QZ6" s="39"/>
      <c r="RA6" s="39"/>
      <c r="RB6" s="39"/>
      <c r="RC6" s="39"/>
      <c r="RD6" s="39"/>
      <c r="RE6" s="39"/>
      <c r="RF6" s="39"/>
      <c r="RG6" s="39"/>
      <c r="RH6" s="39"/>
      <c r="RI6" s="39"/>
      <c r="RJ6" s="39"/>
      <c r="RK6" s="39"/>
      <c r="RL6" s="39"/>
      <c r="RM6" s="39"/>
      <c r="RN6" s="39"/>
      <c r="RO6" s="39"/>
      <c r="RP6" s="39"/>
      <c r="RQ6" s="39"/>
      <c r="RR6" s="39"/>
      <c r="RS6" s="39"/>
      <c r="RT6" s="39"/>
      <c r="RU6" s="39"/>
      <c r="RV6" s="39"/>
      <c r="RW6" s="39"/>
      <c r="RX6" s="39"/>
      <c r="RY6" s="39"/>
      <c r="RZ6" s="39"/>
      <c r="SA6" s="39"/>
      <c r="SB6" s="39"/>
      <c r="SC6" s="39"/>
      <c r="SD6" s="39"/>
      <c r="SE6" s="39"/>
      <c r="SF6" s="39"/>
      <c r="SG6" s="39"/>
      <c r="SH6" s="39"/>
      <c r="SI6" s="39"/>
      <c r="SJ6" s="39"/>
      <c r="SK6" s="39"/>
      <c r="SL6" s="39"/>
      <c r="SM6" s="39"/>
      <c r="SN6" s="39"/>
      <c r="SO6" s="39"/>
      <c r="SP6" s="39"/>
      <c r="SQ6" s="39"/>
      <c r="SR6" s="39"/>
      <c r="SS6" s="39"/>
      <c r="ST6" s="39"/>
      <c r="SU6" s="39"/>
      <c r="SV6" s="39"/>
      <c r="SW6" s="39"/>
      <c r="SX6" s="39"/>
      <c r="SY6" s="39"/>
      <c r="SZ6" s="39"/>
      <c r="TA6" s="39"/>
      <c r="TB6" s="39"/>
      <c r="TC6" s="39"/>
      <c r="TD6" s="39"/>
      <c r="TE6" s="39"/>
      <c r="TF6" s="39"/>
      <c r="TG6" s="39"/>
      <c r="TH6" s="39"/>
      <c r="TI6" s="39"/>
      <c r="TJ6" s="39"/>
      <c r="TK6" s="39"/>
      <c r="TL6" s="39"/>
      <c r="TM6" s="39"/>
      <c r="TN6" s="39"/>
      <c r="TO6" s="39"/>
      <c r="TP6" s="39"/>
      <c r="TQ6" s="39"/>
      <c r="TR6" s="39"/>
      <c r="TS6" s="39"/>
      <c r="TT6" s="39"/>
      <c r="TU6" s="39"/>
      <c r="TV6" s="39"/>
      <c r="TW6" s="39"/>
      <c r="TX6" s="39"/>
      <c r="TY6" s="39"/>
      <c r="TZ6" s="39"/>
      <c r="UA6" s="39"/>
      <c r="UB6" s="39"/>
      <c r="UC6" s="39"/>
      <c r="UD6" s="39"/>
      <c r="UE6" s="39"/>
      <c r="UF6" s="39"/>
      <c r="UG6" s="39"/>
      <c r="UH6" s="39"/>
      <c r="UI6" s="39"/>
      <c r="UJ6" s="39"/>
      <c r="UK6" s="39"/>
      <c r="UL6" s="39"/>
      <c r="UM6" s="39"/>
      <c r="UN6" s="39"/>
      <c r="UO6" s="39"/>
      <c r="UP6" s="39"/>
      <c r="UQ6" s="39"/>
      <c r="UR6" s="39"/>
      <c r="US6" s="39"/>
      <c r="UT6" s="39"/>
      <c r="UU6" s="39"/>
      <c r="UV6" s="39"/>
      <c r="UW6" s="39"/>
      <c r="UX6" s="39"/>
      <c r="UY6" s="39"/>
      <c r="UZ6" s="39"/>
      <c r="VA6" s="39"/>
      <c r="VB6" s="39"/>
      <c r="VC6" s="39"/>
      <c r="VD6" s="39"/>
      <c r="VE6" s="39"/>
      <c r="VF6" s="39"/>
      <c r="VG6" s="39"/>
      <c r="VH6" s="39"/>
      <c r="VI6" s="39"/>
      <c r="VJ6" s="39"/>
      <c r="VK6" s="39"/>
      <c r="VL6" s="39"/>
      <c r="VM6" s="39"/>
      <c r="VN6" s="39"/>
      <c r="VO6" s="39"/>
      <c r="VP6" s="39"/>
      <c r="VQ6" s="39"/>
      <c r="VR6" s="39"/>
      <c r="VS6" s="39"/>
      <c r="VT6" s="39"/>
      <c r="VU6" s="39"/>
      <c r="VV6" s="39"/>
      <c r="VW6" s="39"/>
      <c r="VX6" s="39"/>
      <c r="VY6" s="39"/>
      <c r="VZ6" s="39"/>
      <c r="WA6" s="39"/>
      <c r="WB6" s="39"/>
      <c r="WC6" s="39"/>
      <c r="WD6" s="39"/>
      <c r="WE6" s="39"/>
      <c r="WF6" s="39"/>
      <c r="WG6" s="39"/>
      <c r="WH6" s="39"/>
      <c r="WI6" s="39"/>
      <c r="WJ6" s="39"/>
      <c r="WK6" s="39"/>
      <c r="WL6" s="39"/>
      <c r="WM6" s="39"/>
      <c r="WN6" s="39"/>
      <c r="WO6" s="39"/>
      <c r="WP6" s="39"/>
      <c r="WQ6" s="39"/>
      <c r="WR6" s="39"/>
      <c r="WS6" s="39"/>
      <c r="WT6" s="39"/>
      <c r="WU6" s="39"/>
      <c r="WV6" s="39"/>
      <c r="WW6" s="39"/>
      <c r="WX6" s="39"/>
      <c r="WY6" s="39"/>
      <c r="WZ6" s="39"/>
      <c r="XA6" s="39"/>
      <c r="XB6" s="39"/>
      <c r="XC6" s="39"/>
      <c r="XD6" s="39"/>
      <c r="XE6" s="39"/>
      <c r="XF6" s="39"/>
      <c r="XG6" s="39"/>
      <c r="XH6" s="39"/>
      <c r="XI6" s="39"/>
      <c r="XJ6" s="39"/>
      <c r="XK6" s="39"/>
      <c r="XL6" s="39"/>
      <c r="XM6" s="39"/>
      <c r="XN6" s="39"/>
      <c r="XO6" s="39"/>
      <c r="XP6" s="39"/>
      <c r="XQ6" s="39"/>
      <c r="XR6" s="39"/>
      <c r="XS6" s="39"/>
      <c r="XT6" s="39"/>
      <c r="XU6" s="39"/>
      <c r="XV6" s="39"/>
      <c r="XW6" s="39"/>
      <c r="XX6" s="39"/>
      <c r="XY6" s="39"/>
      <c r="XZ6" s="39"/>
      <c r="YA6" s="39"/>
      <c r="YB6" s="39"/>
      <c r="YC6" s="39"/>
      <c r="YD6" s="39"/>
      <c r="YE6" s="39"/>
      <c r="YF6" s="39"/>
      <c r="YG6" s="39"/>
      <c r="YH6" s="39"/>
      <c r="YI6" s="39"/>
      <c r="YJ6" s="39"/>
      <c r="YK6" s="39"/>
      <c r="YL6" s="39"/>
      <c r="YM6" s="39"/>
      <c r="YN6" s="39"/>
      <c r="YO6" s="39"/>
      <c r="YP6" s="39"/>
      <c r="YQ6" s="39"/>
      <c r="YR6" s="39"/>
      <c r="YS6" s="39"/>
      <c r="YT6" s="39"/>
      <c r="YU6" s="39"/>
      <c r="YV6" s="39"/>
      <c r="YW6" s="39"/>
      <c r="YX6" s="39"/>
      <c r="YY6" s="39"/>
      <c r="YZ6" s="39"/>
      <c r="ZA6" s="39"/>
      <c r="ZB6" s="39"/>
      <c r="ZC6" s="39"/>
      <c r="ZD6" s="39"/>
      <c r="ZE6" s="39"/>
      <c r="ZF6" s="39"/>
      <c r="ZG6" s="39"/>
      <c r="ZH6" s="39"/>
      <c r="ZI6" s="39"/>
      <c r="ZJ6" s="39"/>
      <c r="ZK6" s="39"/>
      <c r="ZL6" s="39"/>
      <c r="ZM6" s="39"/>
      <c r="ZN6" s="39"/>
      <c r="ZO6" s="39"/>
      <c r="ZP6" s="39"/>
      <c r="ZQ6" s="39"/>
      <c r="ZR6" s="39"/>
      <c r="ZS6" s="39"/>
      <c r="ZT6" s="39"/>
      <c r="ZU6" s="39"/>
      <c r="ZV6" s="39"/>
      <c r="ZW6" s="39"/>
      <c r="ZX6" s="39"/>
      <c r="ZY6" s="39"/>
      <c r="ZZ6" s="39"/>
      <c r="AAA6" s="39"/>
      <c r="AAB6" s="39"/>
      <c r="AAC6" s="39"/>
      <c r="AAD6" s="39"/>
      <c r="AAE6" s="39"/>
      <c r="AAF6" s="39"/>
      <c r="AAG6" s="39"/>
      <c r="AAH6" s="39"/>
      <c r="AAI6" s="39"/>
      <c r="AAJ6" s="39"/>
      <c r="AAK6" s="39"/>
      <c r="AAL6" s="39"/>
      <c r="AAM6" s="39"/>
      <c r="AAN6" s="39"/>
      <c r="AAO6" s="39"/>
      <c r="AAP6" s="39"/>
      <c r="AAQ6" s="39"/>
      <c r="AAR6" s="39"/>
      <c r="AAS6" s="39"/>
      <c r="AAT6" s="39"/>
      <c r="AAU6" s="39"/>
      <c r="AAV6" s="39"/>
      <c r="AAW6" s="39"/>
      <c r="AAX6" s="39"/>
      <c r="AAY6" s="39"/>
      <c r="AAZ6" s="39"/>
      <c r="ABA6" s="39"/>
      <c r="ABB6" s="39"/>
      <c r="ABC6" s="39"/>
      <c r="ABD6" s="39"/>
      <c r="ABE6" s="39"/>
      <c r="ABF6" s="39"/>
      <c r="ABG6" s="39"/>
      <c r="ABH6" s="39"/>
      <c r="ABI6" s="39"/>
      <c r="ABJ6" s="39"/>
      <c r="ABK6" s="39"/>
      <c r="ABL6" s="39"/>
      <c r="ABM6" s="39"/>
      <c r="ABN6" s="39"/>
      <c r="ABO6" s="39"/>
      <c r="ABP6" s="39"/>
      <c r="ABQ6" s="39"/>
      <c r="ABR6" s="39"/>
      <c r="ABS6" s="39"/>
      <c r="ABT6" s="39"/>
      <c r="ABU6" s="39"/>
      <c r="ABV6" s="39"/>
      <c r="ABW6" s="39"/>
      <c r="ABX6" s="39"/>
      <c r="ABY6" s="39"/>
      <c r="ABZ6" s="39"/>
      <c r="ACA6" s="39"/>
      <c r="ACB6" s="39"/>
      <c r="ACC6" s="39"/>
      <c r="ACD6" s="39"/>
      <c r="ACE6" s="39"/>
      <c r="ACF6" s="39"/>
      <c r="ACG6" s="39"/>
      <c r="ACH6" s="39"/>
      <c r="ACI6" s="39"/>
      <c r="ACJ6" s="39"/>
      <c r="ACK6" s="39"/>
      <c r="ACL6" s="39"/>
      <c r="ACM6" s="39"/>
      <c r="ACN6" s="39"/>
      <c r="ACO6" s="39"/>
      <c r="ACP6" s="39"/>
      <c r="ACQ6" s="39"/>
      <c r="ACR6" s="39"/>
      <c r="ACS6" s="39"/>
      <c r="ACT6" s="39"/>
      <c r="ACU6" s="39"/>
      <c r="ACV6" s="39"/>
      <c r="ACW6" s="39"/>
      <c r="ACX6" s="39"/>
      <c r="ACY6" s="39"/>
      <c r="ACZ6" s="39"/>
      <c r="ADA6" s="39"/>
      <c r="ADB6" s="39"/>
      <c r="ADC6" s="39"/>
      <c r="ADD6" s="39"/>
      <c r="ADE6" s="39"/>
      <c r="ADF6" s="39"/>
      <c r="ADG6" s="39"/>
      <c r="ADH6" s="39"/>
      <c r="ADI6" s="39"/>
      <c r="ADJ6" s="39"/>
      <c r="ADK6" s="39"/>
      <c r="ADL6" s="39"/>
      <c r="ADM6" s="39"/>
      <c r="ADN6" s="39"/>
      <c r="ADO6" s="39"/>
      <c r="ADP6" s="39"/>
      <c r="ADQ6" s="39"/>
      <c r="ADR6" s="39"/>
      <c r="ADS6" s="39"/>
      <c r="ADT6" s="39"/>
      <c r="ADU6" s="39"/>
      <c r="ADV6" s="39"/>
      <c r="ADW6" s="39"/>
      <c r="ADX6" s="39"/>
      <c r="ADY6" s="39"/>
      <c r="ADZ6" s="39"/>
      <c r="AEA6" s="39"/>
      <c r="AEB6" s="39"/>
      <c r="AEC6" s="39"/>
      <c r="AED6" s="39"/>
      <c r="AEE6" s="39"/>
      <c r="AEF6" s="39"/>
      <c r="AEG6" s="39"/>
      <c r="AEH6" s="39"/>
      <c r="AEI6" s="39"/>
      <c r="AEJ6" s="39"/>
      <c r="AEK6" s="39"/>
      <c r="AEL6" s="39"/>
      <c r="AEM6" s="39"/>
      <c r="AEN6" s="39"/>
      <c r="AEO6" s="39"/>
      <c r="AEP6" s="39"/>
      <c r="AEQ6" s="39"/>
      <c r="AER6" s="39"/>
      <c r="AES6" s="39"/>
      <c r="AET6" s="39"/>
      <c r="AEU6" s="39"/>
      <c r="AEV6" s="39"/>
      <c r="AEW6" s="39"/>
      <c r="AEX6" s="39"/>
      <c r="AEY6" s="39"/>
      <c r="AEZ6" s="39"/>
      <c r="AFA6" s="39"/>
      <c r="AFB6" s="39"/>
      <c r="AFC6" s="39"/>
      <c r="AFD6" s="39"/>
      <c r="AFE6" s="39"/>
      <c r="AFF6" s="39"/>
      <c r="AFG6" s="39"/>
      <c r="AFH6" s="39"/>
      <c r="AFI6" s="39"/>
      <c r="AFJ6" s="39"/>
      <c r="AFK6" s="39"/>
      <c r="AFL6" s="39"/>
      <c r="AFM6" s="39"/>
      <c r="AFN6" s="39"/>
      <c r="AFO6" s="39"/>
      <c r="AFP6" s="39"/>
      <c r="AFQ6" s="39"/>
      <c r="AFR6" s="39"/>
      <c r="AFS6" s="39"/>
      <c r="AFT6" s="39"/>
      <c r="AFU6" s="39"/>
      <c r="AFV6" s="39"/>
      <c r="AFW6" s="39"/>
      <c r="AFX6" s="39"/>
      <c r="AFY6" s="39"/>
      <c r="AFZ6" s="39"/>
      <c r="AGA6" s="39"/>
      <c r="AGB6" s="39"/>
      <c r="AGC6" s="39"/>
      <c r="AGD6" s="39"/>
      <c r="AGE6" s="39"/>
      <c r="AGF6" s="39"/>
      <c r="AGG6" s="39"/>
      <c r="AGH6" s="39"/>
      <c r="AGI6" s="39"/>
      <c r="AGJ6" s="39"/>
      <c r="AGK6" s="39"/>
      <c r="AGL6" s="39"/>
      <c r="AGM6" s="39"/>
      <c r="AGN6" s="39"/>
      <c r="AGO6" s="39"/>
      <c r="AGP6" s="39"/>
      <c r="AGQ6" s="39"/>
      <c r="AGR6" s="39"/>
      <c r="AGS6" s="39"/>
      <c r="AGT6" s="39"/>
      <c r="AGU6" s="39"/>
      <c r="AGV6" s="39"/>
      <c r="AGW6" s="39"/>
      <c r="AGX6" s="39"/>
      <c r="AGY6" s="39"/>
      <c r="AGZ6" s="39"/>
      <c r="AHA6" s="39"/>
      <c r="AHB6" s="39"/>
      <c r="AHC6" s="39"/>
      <c r="AHD6" s="39"/>
      <c r="AHE6" s="39"/>
      <c r="AHF6" s="39"/>
      <c r="AHG6" s="39"/>
      <c r="AHH6" s="39"/>
      <c r="AHI6" s="39"/>
      <c r="AHJ6" s="39"/>
      <c r="AHK6" s="39"/>
      <c r="AHL6" s="39"/>
      <c r="AHM6" s="39"/>
      <c r="AHN6" s="39"/>
      <c r="AHO6" s="39"/>
      <c r="AHP6" s="39"/>
      <c r="AHQ6" s="39"/>
      <c r="AHR6" s="39"/>
      <c r="AHS6" s="39"/>
      <c r="AHT6" s="39"/>
      <c r="AHU6" s="39"/>
      <c r="AHV6" s="39"/>
      <c r="AHW6" s="39"/>
      <c r="AHX6" s="39"/>
      <c r="AHY6" s="39"/>
      <c r="AHZ6" s="39"/>
      <c r="AIA6" s="39"/>
      <c r="AIB6" s="39"/>
      <c r="AIC6" s="39"/>
      <c r="AID6" s="39"/>
      <c r="AIE6" s="39"/>
      <c r="AIF6" s="39"/>
      <c r="AIG6" s="39"/>
      <c r="AIH6" s="39"/>
      <c r="AII6" s="39"/>
      <c r="AIJ6" s="39"/>
      <c r="AIK6" s="39"/>
      <c r="AIL6" s="39"/>
      <c r="AIM6" s="39"/>
      <c r="AIN6" s="39"/>
      <c r="AIO6" s="39"/>
      <c r="AIP6" s="39"/>
      <c r="AIQ6" s="39"/>
      <c r="AIR6" s="39"/>
      <c r="AIS6" s="39"/>
      <c r="AIT6" s="39"/>
      <c r="AIU6" s="39"/>
      <c r="AIV6" s="39"/>
      <c r="AIW6" s="39"/>
      <c r="AIX6" s="39"/>
      <c r="AIY6" s="39"/>
      <c r="AIZ6" s="39"/>
      <c r="AJA6" s="39"/>
      <c r="AJB6" s="39"/>
      <c r="AJC6" s="39"/>
      <c r="AJD6" s="39"/>
      <c r="AJE6" s="39"/>
      <c r="AJF6" s="39"/>
      <c r="AJG6" s="39"/>
      <c r="AJH6" s="39"/>
      <c r="AJI6" s="39"/>
      <c r="AJJ6" s="39"/>
      <c r="AJK6" s="39"/>
      <c r="AJL6" s="39"/>
      <c r="AJM6" s="39"/>
      <c r="AJN6" s="39"/>
      <c r="AJO6" s="39"/>
      <c r="AJP6" s="39"/>
      <c r="AJQ6" s="39"/>
      <c r="AJR6" s="39"/>
      <c r="AJS6" s="39"/>
      <c r="AJT6" s="39"/>
      <c r="AJU6" s="39"/>
      <c r="AJV6" s="39"/>
      <c r="AJW6" s="39"/>
      <c r="AJX6" s="39"/>
      <c r="AJY6" s="39"/>
      <c r="AJZ6" s="39"/>
      <c r="AKA6" s="39"/>
      <c r="AKB6" s="39"/>
      <c r="AKC6" s="39"/>
      <c r="AKD6" s="39"/>
      <c r="AKE6" s="39"/>
      <c r="AKF6" s="39"/>
      <c r="AKG6" s="39"/>
      <c r="AKH6" s="39"/>
      <c r="AKI6" s="39"/>
      <c r="AKJ6" s="39"/>
      <c r="AKK6" s="39"/>
      <c r="AKL6" s="39"/>
      <c r="AKM6" s="39"/>
      <c r="AKN6" s="39"/>
      <c r="AKO6" s="39"/>
      <c r="AKP6" s="39"/>
      <c r="AKQ6" s="39"/>
      <c r="AKR6" s="39"/>
      <c r="AKS6" s="39"/>
      <c r="AKT6" s="39"/>
      <c r="AKU6" s="39"/>
      <c r="AKV6" s="39"/>
      <c r="AKW6" s="39"/>
      <c r="AKX6" s="39"/>
      <c r="AKY6" s="39"/>
      <c r="AKZ6" s="39"/>
      <c r="ALA6" s="39"/>
      <c r="ALB6" s="39"/>
      <c r="ALC6" s="39"/>
      <c r="ALD6" s="39"/>
      <c r="ALE6" s="39"/>
      <c r="ALF6" s="39"/>
      <c r="ALG6" s="39"/>
      <c r="ALH6" s="39"/>
      <c r="ALI6" s="39"/>
      <c r="ALJ6" s="39"/>
      <c r="ALK6" s="39"/>
      <c r="ALL6" s="39"/>
      <c r="ALM6" s="39"/>
      <c r="ALN6" s="39"/>
      <c r="ALO6" s="39"/>
      <c r="ALP6" s="39"/>
      <c r="ALQ6" s="39"/>
      <c r="ALR6" s="39"/>
      <c r="ALS6" s="39"/>
      <c r="ALT6" s="39"/>
      <c r="ALU6" s="39"/>
      <c r="ALV6" s="39"/>
      <c r="ALW6" s="39"/>
      <c r="ALX6" s="39"/>
      <c r="ALY6" s="39"/>
      <c r="ALZ6" s="39"/>
      <c r="AMA6" s="39"/>
      <c r="AMB6" s="39"/>
      <c r="AMC6" s="39"/>
      <c r="AMD6" s="39"/>
      <c r="AME6" s="39"/>
      <c r="AMF6" s="39"/>
      <c r="AMG6" s="39"/>
      <c r="AMH6" s="39"/>
      <c r="AMI6" s="39"/>
      <c r="AMJ6" s="39"/>
      <c r="AMK6" s="39"/>
      <c r="AML6" s="39"/>
      <c r="AMM6" s="39"/>
      <c r="AMN6" s="39"/>
      <c r="AMO6" s="39"/>
      <c r="AMP6" s="39"/>
      <c r="AMQ6" s="39"/>
      <c r="AMR6" s="39"/>
      <c r="AMS6" s="39"/>
      <c r="AMT6" s="39"/>
      <c r="AMU6" s="39"/>
      <c r="AMV6" s="39"/>
      <c r="AMW6" s="39"/>
      <c r="AMX6" s="39"/>
      <c r="AMY6" s="39"/>
      <c r="AMZ6" s="39"/>
      <c r="ANA6" s="39"/>
      <c r="ANB6" s="39"/>
      <c r="ANC6" s="39"/>
      <c r="AND6" s="39"/>
      <c r="ANE6" s="39"/>
      <c r="ANF6" s="39"/>
      <c r="ANG6" s="39"/>
      <c r="ANH6" s="39"/>
      <c r="ANI6" s="39"/>
      <c r="ANJ6" s="39"/>
      <c r="ANK6" s="39"/>
      <c r="ANL6" s="39"/>
      <c r="ANM6" s="39"/>
      <c r="ANN6" s="39"/>
      <c r="ANO6" s="39"/>
      <c r="ANP6" s="39"/>
      <c r="ANQ6" s="39"/>
      <c r="ANR6" s="39"/>
      <c r="ANS6" s="39"/>
      <c r="ANT6" s="39"/>
      <c r="ANU6" s="39"/>
      <c r="ANV6" s="39"/>
      <c r="ANW6" s="39"/>
      <c r="ANX6" s="39"/>
      <c r="ANY6" s="39"/>
      <c r="ANZ6" s="39"/>
      <c r="AOA6" s="39"/>
      <c r="AOB6" s="39"/>
      <c r="AOC6" s="39"/>
      <c r="AOD6" s="39"/>
      <c r="AOE6" s="39"/>
      <c r="AOF6" s="39"/>
      <c r="AOG6" s="39"/>
      <c r="AOH6" s="39"/>
      <c r="AOI6" s="39"/>
      <c r="AOJ6" s="39"/>
      <c r="AOK6" s="39"/>
      <c r="AOL6" s="39"/>
      <c r="AOM6" s="39"/>
      <c r="AON6" s="39"/>
      <c r="AOO6" s="39"/>
      <c r="AOP6" s="39"/>
      <c r="AOQ6" s="39"/>
      <c r="AOR6" s="39"/>
      <c r="AOS6" s="39"/>
      <c r="AOT6" s="39"/>
      <c r="AOU6" s="39"/>
      <c r="AOV6" s="39"/>
      <c r="AOW6" s="39"/>
      <c r="AOX6" s="39"/>
      <c r="AOY6" s="39"/>
      <c r="AOZ6" s="39"/>
      <c r="APA6" s="39"/>
      <c r="APB6" s="39"/>
      <c r="APC6" s="39"/>
      <c r="APD6" s="39"/>
      <c r="APE6" s="39"/>
      <c r="APF6" s="39"/>
      <c r="APG6" s="39"/>
      <c r="APH6" s="39"/>
      <c r="API6" s="39"/>
      <c r="APJ6" s="39"/>
      <c r="APK6" s="39"/>
      <c r="APL6" s="39"/>
      <c r="APM6" s="39"/>
      <c r="APN6" s="39"/>
      <c r="APO6" s="39"/>
      <c r="APP6" s="39"/>
      <c r="APQ6" s="39"/>
      <c r="APR6" s="39"/>
      <c r="APS6" s="39"/>
      <c r="APT6" s="39"/>
      <c r="APU6" s="39"/>
      <c r="APV6" s="39"/>
      <c r="APW6" s="39"/>
      <c r="APX6" s="39"/>
      <c r="APY6" s="39"/>
      <c r="APZ6" s="39"/>
      <c r="AQA6" s="39"/>
      <c r="AQB6" s="39"/>
      <c r="AQC6" s="39"/>
      <c r="AQD6" s="39"/>
      <c r="AQE6" s="39"/>
      <c r="AQF6" s="39"/>
      <c r="AQG6" s="39"/>
      <c r="AQH6" s="39"/>
      <c r="AQI6" s="39"/>
      <c r="AQJ6" s="39"/>
      <c r="AQK6" s="39"/>
      <c r="AQL6" s="39"/>
      <c r="AQM6" s="39"/>
      <c r="AQN6" s="39"/>
      <c r="AQO6" s="39"/>
      <c r="AQP6" s="39"/>
      <c r="AQQ6" s="39"/>
      <c r="AQR6" s="39"/>
      <c r="AQS6" s="39"/>
      <c r="AQT6" s="39"/>
      <c r="AQU6" s="39"/>
      <c r="AQV6" s="39"/>
      <c r="AQW6" s="39"/>
      <c r="AQX6" s="39"/>
      <c r="AQY6" s="39"/>
      <c r="AQZ6" s="39"/>
      <c r="ARA6" s="39"/>
      <c r="ARB6" s="39"/>
      <c r="ARC6" s="39"/>
      <c r="ARD6" s="39"/>
      <c r="ARE6" s="39"/>
      <c r="ARF6" s="39"/>
      <c r="ARG6" s="39"/>
      <c r="ARH6" s="39"/>
      <c r="ARI6" s="39"/>
      <c r="ARJ6" s="39"/>
      <c r="ARK6" s="39"/>
      <c r="ARL6" s="39"/>
      <c r="ARM6" s="39"/>
      <c r="ARN6" s="39"/>
      <c r="ARO6" s="39"/>
      <c r="ARP6" s="39"/>
      <c r="ARQ6" s="39"/>
      <c r="ARR6" s="39"/>
      <c r="ARS6" s="39"/>
      <c r="ART6" s="39"/>
      <c r="ARU6" s="39"/>
      <c r="ARV6" s="39"/>
      <c r="ARW6" s="39"/>
      <c r="ARX6" s="39"/>
      <c r="ARY6" s="39"/>
      <c r="ARZ6" s="39"/>
      <c r="ASA6" s="39"/>
      <c r="ASB6" s="39"/>
      <c r="ASC6" s="39"/>
      <c r="ASD6" s="39"/>
      <c r="ASE6" s="39"/>
      <c r="ASF6" s="39"/>
      <c r="ASG6" s="39"/>
      <c r="ASH6" s="39"/>
      <c r="ASI6" s="39"/>
      <c r="ASJ6" s="39"/>
      <c r="ASK6" s="39"/>
      <c r="ASL6" s="39"/>
      <c r="ASM6" s="39"/>
      <c r="ASN6" s="39"/>
      <c r="ASO6" s="39"/>
      <c r="ASP6" s="39"/>
      <c r="ASQ6" s="39"/>
      <c r="ASR6" s="39"/>
      <c r="ASS6" s="39"/>
      <c r="AST6" s="39"/>
      <c r="ASU6" s="39"/>
      <c r="ASV6" s="39"/>
      <c r="ASW6" s="39"/>
      <c r="ASX6" s="39"/>
      <c r="ASY6" s="39"/>
      <c r="ASZ6" s="39"/>
      <c r="ATA6" s="39"/>
      <c r="ATB6" s="39"/>
      <c r="ATC6" s="39"/>
      <c r="ATD6" s="39"/>
      <c r="ATE6" s="39"/>
      <c r="ATF6" s="39"/>
      <c r="ATG6" s="39"/>
      <c r="ATH6" s="39"/>
      <c r="ATI6" s="39"/>
      <c r="ATJ6" s="39"/>
      <c r="ATK6" s="39"/>
      <c r="ATL6" s="39"/>
      <c r="ATM6" s="39"/>
      <c r="ATN6" s="39"/>
      <c r="ATO6" s="39"/>
      <c r="ATP6" s="39"/>
      <c r="ATQ6" s="39"/>
      <c r="ATR6" s="39"/>
      <c r="ATS6" s="39"/>
      <c r="ATT6" s="39"/>
      <c r="ATU6" s="39"/>
      <c r="ATV6" s="39"/>
      <c r="ATW6" s="39"/>
      <c r="ATX6" s="39"/>
      <c r="ATY6" s="39"/>
      <c r="ATZ6" s="39"/>
      <c r="AUA6" s="39"/>
      <c r="AUB6" s="39"/>
      <c r="AUC6" s="39"/>
      <c r="AUD6" s="39"/>
      <c r="AUE6" s="39"/>
      <c r="AUF6" s="39"/>
      <c r="AUG6" s="39"/>
      <c r="AUH6" s="39"/>
      <c r="AUI6" s="39"/>
      <c r="AUJ6" s="39"/>
      <c r="AUK6" s="39"/>
      <c r="AUL6" s="39"/>
      <c r="AUM6" s="39"/>
      <c r="AUN6" s="39"/>
      <c r="AUO6" s="39"/>
      <c r="AUP6" s="39"/>
      <c r="AUQ6" s="39"/>
      <c r="AUR6" s="39"/>
      <c r="AUS6" s="39"/>
      <c r="AUT6" s="39"/>
      <c r="AUU6" s="39"/>
      <c r="AUV6" s="39"/>
      <c r="AUW6" s="39"/>
      <c r="AUX6" s="39"/>
      <c r="AUY6" s="39"/>
      <c r="AUZ6" s="39"/>
      <c r="AVA6" s="39"/>
      <c r="AVB6" s="39"/>
      <c r="AVC6" s="39"/>
      <c r="AVD6" s="39"/>
      <c r="AVE6" s="39"/>
      <c r="AVF6" s="39"/>
      <c r="AVG6" s="39"/>
      <c r="AVH6" s="39"/>
      <c r="AVI6" s="39"/>
      <c r="AVJ6" s="39"/>
      <c r="AVK6" s="39"/>
      <c r="AVL6" s="39"/>
      <c r="AVM6" s="39"/>
      <c r="AVN6" s="39"/>
      <c r="AVO6" s="39"/>
      <c r="AVP6" s="39"/>
      <c r="AVQ6" s="39"/>
      <c r="AVR6" s="39"/>
      <c r="AVS6" s="39"/>
      <c r="AVT6" s="39"/>
      <c r="AVU6" s="39"/>
      <c r="AVV6" s="39"/>
      <c r="AVW6" s="39"/>
      <c r="AVX6" s="39"/>
      <c r="AVY6" s="39"/>
      <c r="AVZ6" s="39"/>
      <c r="AWA6" s="39"/>
      <c r="AWB6" s="39"/>
      <c r="AWC6" s="39"/>
      <c r="AWD6" s="39"/>
      <c r="AWE6" s="39"/>
      <c r="AWF6" s="39"/>
      <c r="AWG6" s="39"/>
      <c r="AWH6" s="39"/>
      <c r="AWI6" s="39"/>
      <c r="AWJ6" s="39"/>
      <c r="AWK6" s="39"/>
      <c r="AWL6" s="39"/>
      <c r="AWM6" s="39"/>
      <c r="AWN6" s="39"/>
      <c r="AWO6" s="39"/>
      <c r="AWP6" s="39"/>
      <c r="AWQ6" s="39"/>
      <c r="AWR6" s="39"/>
      <c r="AWS6" s="39"/>
      <c r="AWT6" s="39"/>
      <c r="AWU6" s="39"/>
      <c r="AWV6" s="39"/>
      <c r="AWW6" s="39"/>
      <c r="AWX6" s="39"/>
      <c r="AWY6" s="39"/>
      <c r="AWZ6" s="39"/>
      <c r="AXA6" s="39"/>
      <c r="AXB6" s="39"/>
      <c r="AXC6" s="39"/>
      <c r="AXD6" s="39"/>
      <c r="AXE6" s="39"/>
      <c r="AXF6" s="39"/>
      <c r="AXG6" s="39"/>
      <c r="AXH6" s="39"/>
      <c r="AXI6" s="39"/>
      <c r="AXJ6" s="39"/>
      <c r="AXK6" s="39"/>
      <c r="AXL6" s="39"/>
      <c r="AXM6" s="39"/>
      <c r="AXN6" s="39"/>
      <c r="AXO6" s="39"/>
      <c r="AXP6" s="39"/>
      <c r="AXQ6" s="39"/>
      <c r="AXR6" s="39"/>
      <c r="AXS6" s="39"/>
      <c r="AXT6" s="39"/>
      <c r="AXU6" s="39"/>
      <c r="AXV6" s="39"/>
      <c r="AXW6" s="39"/>
      <c r="AXX6" s="39"/>
      <c r="AXY6" s="39"/>
      <c r="AXZ6" s="39"/>
      <c r="AYA6" s="39"/>
      <c r="AYB6" s="39"/>
      <c r="AYC6" s="39"/>
      <c r="AYD6" s="39"/>
      <c r="AYE6" s="39"/>
      <c r="AYF6" s="39"/>
      <c r="AYG6" s="39"/>
      <c r="AYH6" s="39"/>
      <c r="AYI6" s="39"/>
      <c r="AYJ6" s="39"/>
      <c r="AYK6" s="39"/>
      <c r="AYL6" s="39"/>
      <c r="AYM6" s="39"/>
      <c r="AYN6" s="39"/>
      <c r="AYO6" s="39"/>
      <c r="AYP6" s="39"/>
      <c r="AYQ6" s="39"/>
      <c r="AYR6" s="39"/>
      <c r="AYS6" s="39"/>
      <c r="AYT6" s="39"/>
      <c r="AYU6" s="39"/>
      <c r="AYV6" s="39"/>
      <c r="AYW6" s="39"/>
      <c r="AYX6" s="39"/>
      <c r="AYY6" s="39"/>
      <c r="AYZ6" s="39"/>
      <c r="AZA6" s="39"/>
      <c r="AZB6" s="39"/>
      <c r="AZC6" s="39"/>
      <c r="AZD6" s="39"/>
      <c r="AZE6" s="39"/>
      <c r="AZF6" s="39"/>
      <c r="AZG6" s="39"/>
      <c r="AZH6" s="39"/>
      <c r="AZI6" s="39"/>
      <c r="AZJ6" s="39"/>
      <c r="AZK6" s="39"/>
      <c r="AZL6" s="39"/>
      <c r="AZM6" s="39"/>
      <c r="AZN6" s="39"/>
      <c r="AZO6" s="39"/>
      <c r="AZP6" s="39"/>
      <c r="AZQ6" s="39"/>
      <c r="AZR6" s="39"/>
      <c r="AZS6" s="39"/>
      <c r="AZT6" s="39"/>
      <c r="AZU6" s="39"/>
      <c r="AZV6" s="39"/>
      <c r="AZW6" s="39"/>
      <c r="AZX6" s="39"/>
      <c r="AZY6" s="39"/>
      <c r="AZZ6" s="39"/>
      <c r="BAA6" s="39"/>
      <c r="BAB6" s="39"/>
      <c r="BAC6" s="39"/>
      <c r="BAD6" s="39"/>
      <c r="BAE6" s="39"/>
      <c r="BAF6" s="39"/>
      <c r="BAG6" s="39"/>
      <c r="BAH6" s="39"/>
      <c r="BAI6" s="39"/>
      <c r="BAJ6" s="39"/>
      <c r="BAK6" s="39"/>
      <c r="BAL6" s="39"/>
      <c r="BAM6" s="39"/>
      <c r="BAN6" s="39"/>
      <c r="BAO6" s="39"/>
      <c r="BAP6" s="39"/>
      <c r="BAQ6" s="39"/>
      <c r="BAR6" s="39"/>
      <c r="BAS6" s="39"/>
      <c r="BAT6" s="39"/>
      <c r="BAU6" s="39"/>
      <c r="BAV6" s="39"/>
      <c r="BAW6" s="39"/>
      <c r="BAX6" s="39"/>
      <c r="BAY6" s="39"/>
      <c r="BAZ6" s="39"/>
      <c r="BBA6" s="39"/>
      <c r="BBB6" s="39"/>
      <c r="BBC6" s="39"/>
      <c r="BBD6" s="39"/>
      <c r="BBE6" s="39"/>
      <c r="BBF6" s="39"/>
      <c r="BBG6" s="39"/>
      <c r="BBH6" s="39"/>
      <c r="BBI6" s="39"/>
      <c r="BBJ6" s="39"/>
      <c r="BBK6" s="39"/>
      <c r="BBL6" s="39"/>
      <c r="BBM6" s="39"/>
      <c r="BBN6" s="39"/>
      <c r="BBO6" s="39"/>
      <c r="BBP6" s="39"/>
      <c r="BBQ6" s="39"/>
      <c r="BBR6" s="39"/>
      <c r="BBS6" s="39"/>
      <c r="BBT6" s="39"/>
      <c r="BBU6" s="39"/>
      <c r="BBV6" s="39"/>
      <c r="BBW6" s="39"/>
      <c r="BBX6" s="39"/>
      <c r="BBY6" s="39"/>
      <c r="BBZ6" s="39"/>
      <c r="BCA6" s="39"/>
      <c r="BCB6" s="39"/>
      <c r="BCC6" s="39"/>
      <c r="BCD6" s="39"/>
      <c r="BCE6" s="39"/>
      <c r="BCF6" s="39"/>
      <c r="BCG6" s="39"/>
      <c r="BCH6" s="39"/>
      <c r="BCI6" s="39"/>
      <c r="BCJ6" s="39"/>
      <c r="BCK6" s="39"/>
      <c r="BCL6" s="39"/>
      <c r="BCM6" s="39"/>
      <c r="BCN6" s="39"/>
      <c r="BCO6" s="39"/>
      <c r="BCP6" s="39"/>
      <c r="BCQ6" s="39"/>
      <c r="BCR6" s="39"/>
      <c r="BCS6" s="39"/>
      <c r="BCT6" s="39"/>
      <c r="BCU6" s="39"/>
      <c r="BCV6" s="39"/>
      <c r="BCW6" s="39"/>
      <c r="BCX6" s="39"/>
      <c r="BCY6" s="39"/>
      <c r="BCZ6" s="39"/>
      <c r="BDA6" s="39"/>
      <c r="BDB6" s="39"/>
      <c r="BDC6" s="39"/>
      <c r="BDD6" s="39"/>
      <c r="BDE6" s="39"/>
      <c r="BDF6" s="39"/>
      <c r="BDG6" s="39"/>
      <c r="BDH6" s="39"/>
      <c r="BDI6" s="39"/>
      <c r="BDJ6" s="39"/>
      <c r="BDK6" s="39"/>
      <c r="BDL6" s="39"/>
      <c r="BDM6" s="39"/>
      <c r="BDN6" s="39"/>
      <c r="BDO6" s="39"/>
      <c r="BDP6" s="39"/>
      <c r="BDQ6" s="39"/>
      <c r="BDR6" s="39"/>
      <c r="BDS6" s="39"/>
      <c r="BDT6" s="39"/>
      <c r="BDU6" s="39"/>
      <c r="BDV6" s="39"/>
      <c r="BDW6" s="39"/>
      <c r="BDX6" s="39"/>
      <c r="BDY6" s="39"/>
      <c r="BDZ6" s="39"/>
      <c r="BEA6" s="39"/>
      <c r="BEB6" s="39"/>
      <c r="BEC6" s="39"/>
      <c r="BED6" s="39"/>
      <c r="BEE6" s="39"/>
      <c r="BEF6" s="39"/>
      <c r="BEG6" s="39"/>
      <c r="BEH6" s="39"/>
      <c r="BEI6" s="39"/>
      <c r="BEJ6" s="39"/>
      <c r="BEK6" s="39"/>
      <c r="BEL6" s="39"/>
      <c r="BEM6" s="39"/>
      <c r="BEN6" s="39"/>
      <c r="BEO6" s="39"/>
      <c r="BEP6" s="39"/>
      <c r="BEQ6" s="39"/>
      <c r="BER6" s="39"/>
      <c r="BES6" s="39"/>
      <c r="BET6" s="39"/>
      <c r="BEU6" s="39"/>
      <c r="BEV6" s="39"/>
      <c r="BEW6" s="39"/>
      <c r="BEX6" s="39"/>
      <c r="BEY6" s="39"/>
      <c r="BEZ6" s="39"/>
      <c r="BFA6" s="39"/>
      <c r="BFB6" s="39"/>
      <c r="BFC6" s="39"/>
      <c r="BFD6" s="39"/>
      <c r="BFE6" s="39"/>
      <c r="BFF6" s="39"/>
      <c r="BFG6" s="39"/>
      <c r="BFH6" s="39"/>
      <c r="BFI6" s="39"/>
      <c r="BFJ6" s="39"/>
      <c r="BFK6" s="39"/>
      <c r="BFL6" s="39"/>
      <c r="BFM6" s="39"/>
      <c r="BFN6" s="39"/>
      <c r="BFO6" s="39"/>
      <c r="BFP6" s="39"/>
      <c r="BFQ6" s="39"/>
      <c r="BFR6" s="39"/>
      <c r="BFS6" s="39"/>
      <c r="BFT6" s="39"/>
      <c r="BFU6" s="39"/>
      <c r="BFV6" s="39"/>
      <c r="BFW6" s="39"/>
      <c r="BFX6" s="39"/>
      <c r="BFY6" s="39"/>
      <c r="BFZ6" s="39"/>
      <c r="BGA6" s="39"/>
      <c r="BGB6" s="39"/>
      <c r="BGC6" s="39"/>
      <c r="BGD6" s="39"/>
      <c r="BGE6" s="39"/>
      <c r="BGF6" s="39"/>
      <c r="BGG6" s="39"/>
      <c r="BGH6" s="39"/>
      <c r="BGI6" s="39"/>
      <c r="BGJ6" s="39"/>
      <c r="BGK6" s="39"/>
      <c r="BGL6" s="39"/>
      <c r="BGM6" s="39"/>
      <c r="BGN6" s="39"/>
      <c r="BGO6" s="39"/>
      <c r="BGP6" s="39"/>
      <c r="BGQ6" s="39"/>
      <c r="BGR6" s="39"/>
      <c r="BGS6" s="39"/>
      <c r="BGT6" s="39"/>
      <c r="BGU6" s="39"/>
      <c r="BGV6" s="39"/>
      <c r="BGW6" s="39"/>
      <c r="BGX6" s="39"/>
      <c r="BGY6" s="39"/>
      <c r="BGZ6" s="39"/>
      <c r="BHA6" s="39"/>
      <c r="BHB6" s="39"/>
      <c r="BHC6" s="39"/>
      <c r="BHD6" s="39"/>
      <c r="BHE6" s="39"/>
      <c r="BHF6" s="39"/>
      <c r="BHG6" s="39"/>
      <c r="BHH6" s="39"/>
      <c r="BHI6" s="39"/>
      <c r="BHJ6" s="39"/>
      <c r="BHK6" s="39"/>
      <c r="BHL6" s="39"/>
      <c r="BHM6" s="39"/>
      <c r="BHN6" s="39"/>
      <c r="BHO6" s="39"/>
      <c r="BHP6" s="39"/>
      <c r="BHQ6" s="39"/>
      <c r="BHR6" s="39"/>
      <c r="BHS6" s="39"/>
      <c r="BHT6" s="39"/>
      <c r="BHU6" s="39"/>
      <c r="BHV6" s="39"/>
      <c r="BHW6" s="39"/>
      <c r="BHX6" s="39"/>
      <c r="BHY6" s="39"/>
      <c r="BHZ6" s="39"/>
      <c r="BIA6" s="39"/>
      <c r="BIB6" s="39"/>
      <c r="BIC6" s="39"/>
      <c r="BID6" s="39"/>
      <c r="BIE6" s="39"/>
      <c r="BIF6" s="39"/>
      <c r="BIG6" s="39"/>
      <c r="BIH6" s="39"/>
      <c r="BII6" s="39"/>
      <c r="BIJ6" s="39"/>
      <c r="BIK6" s="39"/>
      <c r="BIL6" s="39"/>
      <c r="BIM6" s="39"/>
      <c r="BIN6" s="39"/>
      <c r="BIO6" s="39"/>
      <c r="BIP6" s="39"/>
      <c r="BIQ6" s="39"/>
      <c r="BIR6" s="39"/>
      <c r="BIS6" s="39"/>
      <c r="BIT6" s="39"/>
      <c r="BIU6" s="39"/>
      <c r="BIV6" s="39"/>
      <c r="BIW6" s="39"/>
      <c r="BIX6" s="39"/>
      <c r="BIY6" s="39"/>
      <c r="BIZ6" s="39"/>
      <c r="BJA6" s="39"/>
      <c r="BJB6" s="39"/>
      <c r="BJC6" s="39"/>
      <c r="BJD6" s="39"/>
      <c r="BJE6" s="39"/>
      <c r="BJF6" s="39"/>
      <c r="BJG6" s="39"/>
      <c r="BJH6" s="39"/>
      <c r="BJI6" s="39"/>
      <c r="BJJ6" s="39"/>
      <c r="BJK6" s="39"/>
      <c r="BJL6" s="39"/>
      <c r="BJM6" s="39"/>
      <c r="BJN6" s="39"/>
      <c r="BJO6" s="39"/>
      <c r="BJP6" s="39"/>
      <c r="BJQ6" s="39"/>
      <c r="BJR6" s="39"/>
      <c r="BJS6" s="39"/>
      <c r="BJT6" s="39"/>
      <c r="BJU6" s="39"/>
      <c r="BJV6" s="39"/>
      <c r="BJW6" s="39"/>
      <c r="BJX6" s="39"/>
      <c r="BJY6" s="39"/>
      <c r="BJZ6" s="39"/>
      <c r="BKA6" s="39"/>
      <c r="BKB6" s="39"/>
      <c r="BKC6" s="39"/>
      <c r="BKD6" s="39"/>
      <c r="BKE6" s="39"/>
      <c r="BKF6" s="39"/>
      <c r="BKG6" s="39"/>
      <c r="BKH6" s="39"/>
      <c r="BKI6" s="39"/>
      <c r="BKJ6" s="39"/>
      <c r="BKK6" s="39"/>
      <c r="BKL6" s="39"/>
      <c r="BKM6" s="39"/>
      <c r="BKN6" s="39"/>
      <c r="BKO6" s="39"/>
      <c r="BKP6" s="39"/>
      <c r="BKQ6" s="39"/>
      <c r="BKR6" s="39"/>
      <c r="BKS6" s="39"/>
      <c r="BKT6" s="39"/>
      <c r="BKU6" s="39"/>
      <c r="BKV6" s="39"/>
      <c r="BKW6" s="39"/>
      <c r="BKX6" s="39"/>
      <c r="BKY6" s="39"/>
      <c r="BKZ6" s="39"/>
      <c r="BLA6" s="39"/>
      <c r="BLB6" s="39"/>
      <c r="BLC6" s="39"/>
      <c r="BLD6" s="39"/>
      <c r="BLE6" s="39"/>
      <c r="BLF6" s="39"/>
      <c r="BLG6" s="39"/>
      <c r="BLH6" s="39"/>
      <c r="BLI6" s="39"/>
      <c r="BLJ6" s="39"/>
      <c r="BLK6" s="39"/>
      <c r="BLL6" s="39"/>
      <c r="BLM6" s="39"/>
      <c r="BLN6" s="39"/>
      <c r="BLO6" s="39"/>
      <c r="BLP6" s="39"/>
      <c r="BLQ6" s="39"/>
      <c r="BLR6" s="39"/>
      <c r="BLS6" s="39"/>
      <c r="BLT6" s="39"/>
      <c r="BLU6" s="39"/>
      <c r="BLV6" s="39"/>
      <c r="BLW6" s="39"/>
      <c r="BLX6" s="39"/>
      <c r="BLY6" s="39"/>
      <c r="BLZ6" s="39"/>
      <c r="BMA6" s="39"/>
      <c r="BMB6" s="39"/>
      <c r="BMC6" s="39"/>
      <c r="BMD6" s="39"/>
      <c r="BME6" s="39"/>
      <c r="BMF6" s="39"/>
      <c r="BMG6" s="39"/>
      <c r="BMH6" s="39"/>
      <c r="BMI6" s="39"/>
      <c r="BMJ6" s="39"/>
      <c r="BMK6" s="39"/>
      <c r="BML6" s="39"/>
      <c r="BMM6" s="39"/>
      <c r="BMN6" s="39"/>
      <c r="BMO6" s="39"/>
      <c r="BMP6" s="39"/>
      <c r="BMQ6" s="39"/>
      <c r="BMR6" s="39"/>
      <c r="BMS6" s="39"/>
      <c r="BMT6" s="39"/>
      <c r="BMU6" s="39"/>
      <c r="BMV6" s="39"/>
      <c r="BMW6" s="39"/>
      <c r="BMX6" s="39"/>
      <c r="BMY6" s="39"/>
      <c r="BMZ6" s="39"/>
      <c r="BNA6" s="39"/>
      <c r="BNB6" s="39"/>
      <c r="BNC6" s="39"/>
      <c r="BND6" s="39"/>
      <c r="BNE6" s="39"/>
      <c r="BNF6" s="39"/>
      <c r="BNG6" s="39"/>
      <c r="BNH6" s="39"/>
      <c r="BNI6" s="39"/>
      <c r="BNJ6" s="39"/>
      <c r="BNK6" s="39"/>
      <c r="BNL6" s="39"/>
      <c r="BNM6" s="39"/>
      <c r="BNN6" s="39"/>
      <c r="BNO6" s="39"/>
      <c r="BNP6" s="39"/>
      <c r="BNQ6" s="39"/>
      <c r="BNR6" s="39"/>
      <c r="BNS6" s="39"/>
      <c r="BNT6" s="39"/>
      <c r="BNU6" s="39"/>
      <c r="BNV6" s="39"/>
      <c r="BNW6" s="39"/>
      <c r="BNX6" s="39"/>
      <c r="BNY6" s="39"/>
      <c r="BNZ6" s="39"/>
      <c r="BOA6" s="39"/>
      <c r="BOB6" s="39"/>
      <c r="BOC6" s="39"/>
      <c r="BOD6" s="39"/>
      <c r="BOE6" s="39"/>
      <c r="BOF6" s="39"/>
      <c r="BOG6" s="39"/>
      <c r="BOH6" s="39"/>
      <c r="BOI6" s="39"/>
      <c r="BOJ6" s="39"/>
      <c r="BOK6" s="39"/>
      <c r="BOL6" s="39"/>
      <c r="BOM6" s="39"/>
      <c r="BON6" s="39"/>
      <c r="BOO6" s="39"/>
      <c r="BOP6" s="39"/>
      <c r="BOQ6" s="39"/>
      <c r="BOR6" s="39"/>
      <c r="BOS6" s="39"/>
      <c r="BOT6" s="39"/>
      <c r="BOU6" s="39"/>
      <c r="BOV6" s="39"/>
      <c r="BOW6" s="39"/>
      <c r="BOX6" s="39"/>
      <c r="BOY6" s="39"/>
      <c r="BOZ6" s="39"/>
      <c r="BPA6" s="39"/>
      <c r="BPB6" s="39"/>
      <c r="BPC6" s="39"/>
      <c r="BPD6" s="39"/>
      <c r="BPE6" s="39"/>
      <c r="BPF6" s="39"/>
      <c r="BPG6" s="39"/>
      <c r="BPH6" s="39"/>
      <c r="BPI6" s="39"/>
      <c r="BPJ6" s="39"/>
      <c r="BPK6" s="39"/>
      <c r="BPL6" s="39"/>
      <c r="BPM6" s="39"/>
      <c r="BPN6" s="39"/>
      <c r="BPO6" s="39"/>
      <c r="BPP6" s="39"/>
      <c r="BPQ6" s="39"/>
      <c r="BPR6" s="39"/>
      <c r="BPS6" s="39"/>
      <c r="BPT6" s="39"/>
      <c r="BPU6" s="39"/>
      <c r="BPV6" s="39"/>
      <c r="BPW6" s="39"/>
      <c r="BPX6" s="39"/>
      <c r="BPY6" s="39"/>
      <c r="BPZ6" s="39"/>
      <c r="BQA6" s="39"/>
      <c r="BQB6" s="39"/>
      <c r="BQC6" s="39"/>
      <c r="BQD6" s="39"/>
      <c r="BQE6" s="39"/>
      <c r="BQF6" s="39"/>
      <c r="BQG6" s="39"/>
      <c r="BQH6" s="39"/>
      <c r="BQI6" s="39"/>
      <c r="BQJ6" s="39"/>
      <c r="BQK6" s="39"/>
      <c r="BQL6" s="39"/>
      <c r="BQM6" s="39"/>
      <c r="BQN6" s="39"/>
      <c r="BQO6" s="39"/>
      <c r="BQP6" s="39"/>
      <c r="BQQ6" s="39"/>
      <c r="BQR6" s="39"/>
      <c r="BQS6" s="39"/>
      <c r="BQT6" s="39"/>
      <c r="BQU6" s="39"/>
      <c r="BQV6" s="39"/>
      <c r="BQW6" s="39"/>
      <c r="BQX6" s="39"/>
      <c r="BQY6" s="39"/>
      <c r="BQZ6" s="39"/>
      <c r="BRA6" s="39"/>
      <c r="BRB6" s="39"/>
      <c r="BRC6" s="39"/>
      <c r="BRD6" s="39"/>
      <c r="BRE6" s="39"/>
      <c r="BRF6" s="39"/>
      <c r="BRG6" s="39"/>
      <c r="BRH6" s="39"/>
      <c r="BRI6" s="39"/>
      <c r="BRJ6" s="39"/>
      <c r="BRK6" s="39"/>
      <c r="BRL6" s="39"/>
      <c r="BRM6" s="39"/>
      <c r="BRN6" s="39"/>
      <c r="BRO6" s="39"/>
      <c r="BRP6" s="39"/>
      <c r="BRQ6" s="39"/>
      <c r="BRR6" s="39"/>
      <c r="BRS6" s="39"/>
      <c r="BRT6" s="39"/>
      <c r="BRU6" s="39"/>
      <c r="BRV6" s="39"/>
      <c r="BRW6" s="39"/>
      <c r="BRX6" s="39"/>
      <c r="BRY6" s="39"/>
      <c r="BRZ6" s="39"/>
      <c r="BSA6" s="39"/>
      <c r="BSB6" s="39"/>
      <c r="BSC6" s="39"/>
      <c r="BSD6" s="39"/>
      <c r="BSE6" s="39"/>
      <c r="BSF6" s="39"/>
      <c r="BSG6" s="39"/>
      <c r="BSH6" s="39"/>
      <c r="BSI6" s="39"/>
      <c r="BSJ6" s="39"/>
      <c r="BSK6" s="39"/>
      <c r="BSL6" s="39"/>
      <c r="BSM6" s="39"/>
      <c r="BSN6" s="39"/>
      <c r="BSO6" s="39"/>
      <c r="BSP6" s="39"/>
      <c r="BSQ6" s="39"/>
      <c r="BSR6" s="39"/>
      <c r="BSS6" s="39"/>
      <c r="BST6" s="39"/>
      <c r="BSU6" s="39"/>
      <c r="BSV6" s="39"/>
      <c r="BSW6" s="39"/>
      <c r="BSX6" s="39"/>
      <c r="BSY6" s="39"/>
      <c r="BSZ6" s="39"/>
      <c r="BTA6" s="39"/>
      <c r="BTB6" s="39"/>
      <c r="BTC6" s="39"/>
      <c r="BTD6" s="39"/>
      <c r="BTE6" s="39"/>
      <c r="BTF6" s="39"/>
      <c r="BTG6" s="39"/>
      <c r="BTH6" s="39"/>
      <c r="BTI6" s="39"/>
      <c r="BTJ6" s="39"/>
      <c r="BTK6" s="39"/>
      <c r="BTL6" s="39"/>
      <c r="BTM6" s="39"/>
      <c r="BTN6" s="39"/>
      <c r="BTO6" s="39"/>
      <c r="BTP6" s="39"/>
      <c r="BTQ6" s="39"/>
      <c r="BTR6" s="39"/>
      <c r="BTS6" s="39"/>
      <c r="BTT6" s="39"/>
      <c r="BTU6" s="39"/>
      <c r="BTV6" s="39"/>
      <c r="BTW6" s="39"/>
      <c r="BTX6" s="39"/>
      <c r="BTY6" s="39"/>
      <c r="BTZ6" s="39"/>
      <c r="BUA6" s="39"/>
      <c r="BUB6" s="39"/>
      <c r="BUC6" s="39"/>
      <c r="BUD6" s="39"/>
      <c r="BUE6" s="39"/>
      <c r="BUF6" s="39"/>
      <c r="BUG6" s="39"/>
      <c r="BUH6" s="39"/>
      <c r="BUI6" s="39"/>
      <c r="BUJ6" s="39"/>
      <c r="BUK6" s="39"/>
      <c r="BUL6" s="39"/>
      <c r="BUM6" s="39"/>
      <c r="BUN6" s="39"/>
      <c r="BUO6" s="39"/>
      <c r="BUP6" s="39"/>
      <c r="BUQ6" s="39"/>
      <c r="BUR6" s="39"/>
      <c r="BUS6" s="39"/>
      <c r="BUT6" s="39"/>
      <c r="BUU6" s="39"/>
      <c r="BUV6" s="39"/>
      <c r="BUW6" s="39"/>
      <c r="BUX6" s="39"/>
      <c r="BUY6" s="39"/>
      <c r="BUZ6" s="39"/>
      <c r="BVA6" s="39"/>
      <c r="BVB6" s="39"/>
      <c r="BVC6" s="39"/>
      <c r="BVD6" s="39"/>
      <c r="BVE6" s="39"/>
      <c r="BVF6" s="39"/>
      <c r="BVG6" s="39"/>
      <c r="BVH6" s="39"/>
      <c r="BVI6" s="39"/>
      <c r="BVJ6" s="39"/>
      <c r="BVK6" s="39"/>
      <c r="BVL6" s="39"/>
      <c r="BVM6" s="39"/>
      <c r="BVN6" s="39"/>
      <c r="BVO6" s="39"/>
      <c r="BVP6" s="39"/>
      <c r="BVQ6" s="39"/>
      <c r="BVR6" s="39"/>
      <c r="BVS6" s="39"/>
      <c r="BVT6" s="39"/>
      <c r="BVU6" s="39"/>
      <c r="BVV6" s="39"/>
      <c r="BVW6" s="39"/>
      <c r="BVX6" s="39"/>
      <c r="BVY6" s="39"/>
      <c r="BVZ6" s="39"/>
      <c r="BWA6" s="39"/>
      <c r="BWB6" s="39"/>
      <c r="BWC6" s="39"/>
      <c r="BWD6" s="39"/>
      <c r="BWE6" s="39"/>
      <c r="BWF6" s="39"/>
      <c r="BWG6" s="39"/>
      <c r="BWH6" s="39"/>
      <c r="BWI6" s="39"/>
      <c r="BWJ6" s="39"/>
      <c r="BWK6" s="39"/>
      <c r="BWL6" s="39"/>
      <c r="BWM6" s="39"/>
      <c r="BWN6" s="39"/>
      <c r="BWO6" s="39"/>
      <c r="BWP6" s="39"/>
      <c r="BWQ6" s="39"/>
      <c r="BWR6" s="39"/>
      <c r="BWS6" s="39"/>
      <c r="BWT6" s="39"/>
      <c r="BWU6" s="39"/>
      <c r="BWV6" s="39"/>
      <c r="BWW6" s="39"/>
      <c r="BWX6" s="39"/>
      <c r="BWY6" s="39"/>
      <c r="BWZ6" s="39"/>
      <c r="BXA6" s="39"/>
      <c r="BXB6" s="39"/>
      <c r="BXC6" s="39"/>
      <c r="BXD6" s="39"/>
      <c r="BXE6" s="39"/>
      <c r="BXF6" s="39"/>
      <c r="BXG6" s="39"/>
      <c r="BXH6" s="39"/>
      <c r="BXI6" s="39"/>
      <c r="BXJ6" s="39"/>
      <c r="BXK6" s="39"/>
      <c r="BXL6" s="39"/>
      <c r="BXM6" s="39"/>
      <c r="BXN6" s="39"/>
      <c r="BXO6" s="39"/>
      <c r="BXP6" s="39"/>
      <c r="BXQ6" s="39"/>
      <c r="BXR6" s="39"/>
      <c r="BXS6" s="39"/>
      <c r="BXT6" s="39"/>
      <c r="BXU6" s="39"/>
      <c r="BXV6" s="39"/>
      <c r="BXW6" s="39"/>
      <c r="BXX6" s="39"/>
      <c r="BXY6" s="39"/>
      <c r="BXZ6" s="39"/>
      <c r="BYA6" s="39"/>
      <c r="BYB6" s="39"/>
      <c r="BYC6" s="39"/>
      <c r="BYD6" s="39"/>
      <c r="BYE6" s="39"/>
      <c r="BYF6" s="39"/>
      <c r="BYG6" s="39"/>
      <c r="BYH6" s="39"/>
      <c r="BYI6" s="39"/>
      <c r="BYJ6" s="39"/>
      <c r="BYK6" s="39"/>
      <c r="BYL6" s="39"/>
      <c r="BYM6" s="39"/>
      <c r="BYN6" s="39"/>
      <c r="BYO6" s="39"/>
      <c r="BYP6" s="39"/>
      <c r="BYQ6" s="39"/>
      <c r="BYR6" s="39"/>
      <c r="BYS6" s="39"/>
      <c r="BYT6" s="39"/>
      <c r="BYU6" s="39"/>
      <c r="BYV6" s="39"/>
      <c r="BYW6" s="39"/>
      <c r="BYX6" s="39"/>
      <c r="BYY6" s="39"/>
      <c r="BYZ6" s="39"/>
      <c r="BZA6" s="39"/>
      <c r="BZB6" s="39"/>
      <c r="BZC6" s="39"/>
      <c r="BZD6" s="39"/>
      <c r="BZE6" s="39"/>
      <c r="BZF6" s="39"/>
      <c r="BZG6" s="39"/>
      <c r="BZH6" s="39"/>
      <c r="BZI6" s="39"/>
      <c r="BZJ6" s="39"/>
      <c r="BZK6" s="39"/>
      <c r="BZL6" s="39"/>
      <c r="BZM6" s="39"/>
      <c r="BZN6" s="39"/>
      <c r="BZO6" s="39"/>
      <c r="BZP6" s="39"/>
      <c r="BZQ6" s="39"/>
      <c r="BZR6" s="39"/>
      <c r="BZS6" s="39"/>
      <c r="BZT6" s="39"/>
      <c r="BZU6" s="39"/>
      <c r="BZV6" s="39"/>
      <c r="BZW6" s="39"/>
      <c r="BZX6" s="39"/>
      <c r="BZY6" s="39"/>
      <c r="BZZ6" s="39"/>
      <c r="CAA6" s="39"/>
      <c r="CAB6" s="39"/>
      <c r="CAC6" s="39"/>
      <c r="CAD6" s="39"/>
      <c r="CAE6" s="39"/>
      <c r="CAF6" s="39"/>
      <c r="CAG6" s="39"/>
      <c r="CAH6" s="39"/>
      <c r="CAI6" s="39"/>
      <c r="CAJ6" s="39"/>
      <c r="CAK6" s="39"/>
      <c r="CAL6" s="39"/>
      <c r="CAM6" s="39"/>
      <c r="CAN6" s="39"/>
      <c r="CAO6" s="39"/>
      <c r="CAP6" s="39"/>
      <c r="CAQ6" s="39"/>
      <c r="CAR6" s="39"/>
      <c r="CAS6" s="39"/>
      <c r="CAT6" s="39"/>
      <c r="CAU6" s="39"/>
      <c r="CAV6" s="39"/>
      <c r="CAW6" s="39"/>
      <c r="CAX6" s="39"/>
      <c r="CAY6" s="39"/>
      <c r="CAZ6" s="39"/>
      <c r="CBA6" s="39"/>
      <c r="CBB6" s="39"/>
      <c r="CBC6" s="39"/>
      <c r="CBD6" s="39"/>
      <c r="CBE6" s="39"/>
      <c r="CBF6" s="39"/>
      <c r="CBG6" s="39"/>
      <c r="CBH6" s="39"/>
      <c r="CBI6" s="39"/>
      <c r="CBJ6" s="39"/>
      <c r="CBK6" s="39"/>
      <c r="CBL6" s="39"/>
      <c r="CBM6" s="39"/>
      <c r="CBN6" s="39"/>
      <c r="CBO6" s="39"/>
      <c r="CBP6" s="39"/>
      <c r="CBQ6" s="39"/>
      <c r="CBR6" s="39"/>
      <c r="CBS6" s="39"/>
      <c r="CBT6" s="39"/>
      <c r="CBU6" s="39"/>
      <c r="CBV6" s="39"/>
      <c r="CBW6" s="39"/>
      <c r="CBX6" s="39"/>
      <c r="CBY6" s="39"/>
      <c r="CBZ6" s="39"/>
      <c r="CCA6" s="39"/>
      <c r="CCB6" s="39"/>
      <c r="CCC6" s="39"/>
      <c r="CCD6" s="39"/>
      <c r="CCE6" s="39"/>
      <c r="CCF6" s="39"/>
      <c r="CCG6" s="39"/>
      <c r="CCH6" s="39"/>
      <c r="CCI6" s="39"/>
      <c r="CCJ6" s="39"/>
      <c r="CCK6" s="39"/>
      <c r="CCL6" s="39"/>
      <c r="CCM6" s="39"/>
      <c r="CCN6" s="39"/>
      <c r="CCO6" s="39"/>
      <c r="CCP6" s="39"/>
      <c r="CCQ6" s="39"/>
      <c r="CCR6" s="39"/>
      <c r="CCS6" s="39"/>
      <c r="CCT6" s="39"/>
      <c r="CCU6" s="39"/>
      <c r="CCV6" s="39"/>
      <c r="CCW6" s="39"/>
      <c r="CCX6" s="39"/>
      <c r="CCY6" s="39"/>
      <c r="CCZ6" s="39"/>
      <c r="CDA6" s="39"/>
      <c r="CDB6" s="39"/>
      <c r="CDC6" s="39"/>
      <c r="CDD6" s="39"/>
      <c r="CDE6" s="39"/>
      <c r="CDF6" s="39"/>
      <c r="CDG6" s="39"/>
      <c r="CDH6" s="39"/>
      <c r="CDI6" s="39"/>
      <c r="CDJ6" s="39"/>
      <c r="CDK6" s="39"/>
      <c r="CDL6" s="39"/>
      <c r="CDM6" s="39"/>
      <c r="CDN6" s="39"/>
      <c r="CDO6" s="39"/>
      <c r="CDP6" s="39"/>
      <c r="CDQ6" s="39"/>
      <c r="CDR6" s="39"/>
      <c r="CDS6" s="39"/>
      <c r="CDT6" s="39"/>
      <c r="CDU6" s="39"/>
      <c r="CDV6" s="39"/>
      <c r="CDW6" s="39"/>
      <c r="CDX6" s="39"/>
      <c r="CDY6" s="39"/>
      <c r="CDZ6" s="39"/>
      <c r="CEA6" s="39"/>
      <c r="CEB6" s="39"/>
      <c r="CEC6" s="39"/>
      <c r="CED6" s="39"/>
      <c r="CEE6" s="39"/>
      <c r="CEF6" s="39"/>
      <c r="CEG6" s="39"/>
      <c r="CEH6" s="39"/>
      <c r="CEI6" s="39"/>
      <c r="CEJ6" s="39"/>
      <c r="CEK6" s="39"/>
      <c r="CEL6" s="39"/>
      <c r="CEM6" s="39"/>
      <c r="CEN6" s="39"/>
      <c r="CEO6" s="39"/>
      <c r="CEP6" s="39"/>
      <c r="CEQ6" s="39"/>
      <c r="CER6" s="39"/>
      <c r="CES6" s="39"/>
      <c r="CET6" s="39"/>
      <c r="CEU6" s="39"/>
      <c r="CEV6" s="39"/>
      <c r="CEW6" s="39"/>
      <c r="CEX6" s="39"/>
      <c r="CEY6" s="39"/>
      <c r="CEZ6" s="39"/>
      <c r="CFA6" s="39"/>
      <c r="CFB6" s="39"/>
      <c r="CFC6" s="39"/>
      <c r="CFD6" s="39"/>
      <c r="CFE6" s="39"/>
      <c r="CFF6" s="39"/>
      <c r="CFG6" s="39"/>
      <c r="CFH6" s="39"/>
      <c r="CFI6" s="39"/>
      <c r="CFJ6" s="39"/>
      <c r="CFK6" s="39"/>
      <c r="CFL6" s="39"/>
      <c r="CFM6" s="39"/>
      <c r="CFN6" s="39"/>
      <c r="CFO6" s="39"/>
      <c r="CFP6" s="39"/>
      <c r="CFQ6" s="39"/>
      <c r="CFR6" s="39"/>
      <c r="CFS6" s="39"/>
      <c r="CFT6" s="39"/>
      <c r="CFU6" s="39"/>
      <c r="CFV6" s="39"/>
      <c r="CFW6" s="39"/>
      <c r="CFX6" s="39"/>
      <c r="CFY6" s="39"/>
      <c r="CFZ6" s="39"/>
      <c r="CGA6" s="39"/>
      <c r="CGB6" s="39"/>
      <c r="CGC6" s="39"/>
      <c r="CGD6" s="39"/>
      <c r="CGE6" s="39"/>
      <c r="CGF6" s="39"/>
      <c r="CGG6" s="39"/>
      <c r="CGH6" s="39"/>
      <c r="CGI6" s="39"/>
      <c r="CGJ6" s="39"/>
      <c r="CGK6" s="39"/>
      <c r="CGL6" s="39"/>
      <c r="CGM6" s="39"/>
      <c r="CGN6" s="39"/>
      <c r="CGO6" s="39"/>
      <c r="CGP6" s="39"/>
      <c r="CGQ6" s="39"/>
      <c r="CGR6" s="39"/>
      <c r="CGS6" s="39"/>
      <c r="CGT6" s="39"/>
      <c r="CGU6" s="39"/>
      <c r="CGV6" s="39"/>
      <c r="CGW6" s="39"/>
      <c r="CGX6" s="39"/>
      <c r="CGY6" s="39"/>
      <c r="CGZ6" s="39"/>
      <c r="CHA6" s="39"/>
      <c r="CHB6" s="39"/>
      <c r="CHC6" s="39"/>
      <c r="CHD6" s="39"/>
      <c r="CHE6" s="39"/>
      <c r="CHF6" s="39"/>
      <c r="CHG6" s="39"/>
      <c r="CHH6" s="39"/>
      <c r="CHI6" s="39"/>
      <c r="CHJ6" s="39"/>
      <c r="CHK6" s="39"/>
      <c r="CHL6" s="39"/>
      <c r="CHM6" s="39"/>
      <c r="CHN6" s="39"/>
      <c r="CHO6" s="39"/>
      <c r="CHP6" s="39"/>
      <c r="CHQ6" s="39"/>
      <c r="CHR6" s="39"/>
      <c r="CHS6" s="39"/>
      <c r="CHT6" s="39"/>
      <c r="CHU6" s="39"/>
      <c r="CHV6" s="39"/>
      <c r="CHW6" s="39"/>
      <c r="CHX6" s="39"/>
      <c r="CHY6" s="39"/>
      <c r="CHZ6" s="39"/>
      <c r="CIA6" s="39"/>
      <c r="CIB6" s="39"/>
      <c r="CIC6" s="39"/>
      <c r="CID6" s="39"/>
      <c r="CIE6" s="39"/>
      <c r="CIF6" s="39"/>
      <c r="CIG6" s="39"/>
      <c r="CIH6" s="39"/>
      <c r="CII6" s="39"/>
      <c r="CIJ6" s="39"/>
      <c r="CIK6" s="39"/>
      <c r="CIL6" s="39"/>
      <c r="CIM6" s="39"/>
      <c r="CIN6" s="39"/>
      <c r="CIO6" s="39"/>
      <c r="CIP6" s="39"/>
      <c r="CIQ6" s="39"/>
      <c r="CIR6" s="39"/>
      <c r="CIS6" s="39"/>
      <c r="CIT6" s="39"/>
      <c r="CIU6" s="39"/>
      <c r="CIV6" s="39"/>
      <c r="CIW6" s="39"/>
      <c r="CIX6" s="39"/>
      <c r="CIY6" s="39"/>
      <c r="CIZ6" s="39"/>
      <c r="CJA6" s="39"/>
      <c r="CJB6" s="39"/>
      <c r="CJC6" s="39"/>
      <c r="CJD6" s="39"/>
      <c r="CJE6" s="39"/>
      <c r="CJF6" s="39"/>
      <c r="CJG6" s="39"/>
      <c r="CJH6" s="39"/>
      <c r="CJI6" s="39"/>
      <c r="CJJ6" s="39"/>
      <c r="CJK6" s="39"/>
      <c r="CJL6" s="39"/>
      <c r="CJM6" s="39"/>
      <c r="CJN6" s="39"/>
      <c r="CJO6" s="39"/>
      <c r="CJP6" s="39"/>
      <c r="CJQ6" s="39"/>
      <c r="CJR6" s="39"/>
      <c r="CJS6" s="39"/>
      <c r="CJT6" s="39"/>
      <c r="CJU6" s="39"/>
      <c r="CJV6" s="39"/>
      <c r="CJW6" s="39"/>
      <c r="CJX6" s="39"/>
      <c r="CJY6" s="39"/>
      <c r="CJZ6" s="39"/>
      <c r="CKA6" s="39"/>
      <c r="CKB6" s="39"/>
      <c r="CKC6" s="39"/>
      <c r="CKD6" s="39"/>
      <c r="CKE6" s="39"/>
      <c r="CKF6" s="39"/>
      <c r="CKG6" s="39"/>
      <c r="CKH6" s="39"/>
      <c r="CKI6" s="39"/>
      <c r="CKJ6" s="39"/>
      <c r="CKK6" s="39"/>
      <c r="CKL6" s="39"/>
      <c r="CKM6" s="39"/>
      <c r="CKN6" s="39"/>
      <c r="CKO6" s="39"/>
      <c r="CKP6" s="39"/>
      <c r="CKQ6" s="39"/>
      <c r="CKR6" s="39"/>
      <c r="CKS6" s="39"/>
      <c r="CKT6" s="39"/>
      <c r="CKU6" s="39"/>
      <c r="CKV6" s="39"/>
      <c r="CKW6" s="39"/>
      <c r="CKX6" s="39"/>
      <c r="CKY6" s="39"/>
      <c r="CKZ6" s="39"/>
      <c r="CLA6" s="39"/>
      <c r="CLB6" s="39"/>
      <c r="CLC6" s="39"/>
      <c r="CLD6" s="39"/>
      <c r="CLE6" s="39"/>
      <c r="CLF6" s="39"/>
      <c r="CLG6" s="39"/>
      <c r="CLH6" s="39"/>
      <c r="CLI6" s="39"/>
      <c r="CLJ6" s="39"/>
      <c r="CLK6" s="39"/>
      <c r="CLL6" s="39"/>
      <c r="CLM6" s="39"/>
      <c r="CLN6" s="39"/>
      <c r="CLO6" s="39"/>
      <c r="CLP6" s="39"/>
      <c r="CLQ6" s="39"/>
      <c r="CLR6" s="39"/>
      <c r="CLS6" s="39"/>
      <c r="CLT6" s="39"/>
      <c r="CLU6" s="39"/>
      <c r="CLV6" s="39"/>
      <c r="CLW6" s="39"/>
      <c r="CLX6" s="39"/>
      <c r="CLY6" s="39"/>
      <c r="CLZ6" s="39"/>
      <c r="CMA6" s="39"/>
      <c r="CMB6" s="39"/>
      <c r="CMC6" s="39"/>
      <c r="CMD6" s="39"/>
      <c r="CME6" s="39"/>
      <c r="CMF6" s="39"/>
      <c r="CMG6" s="39"/>
      <c r="CMH6" s="39"/>
      <c r="CMI6" s="39"/>
      <c r="CMJ6" s="39"/>
      <c r="CMK6" s="39"/>
      <c r="CML6" s="39"/>
      <c r="CMM6" s="39"/>
      <c r="CMN6" s="39"/>
      <c r="CMO6" s="39"/>
      <c r="CMP6" s="39"/>
      <c r="CMQ6" s="39"/>
      <c r="CMR6" s="39"/>
      <c r="CMS6" s="39"/>
      <c r="CMT6" s="39"/>
      <c r="CMU6" s="39"/>
      <c r="CMV6" s="39"/>
      <c r="CMW6" s="39"/>
      <c r="CMX6" s="39"/>
      <c r="CMY6" s="39"/>
      <c r="CMZ6" s="39"/>
      <c r="CNA6" s="39"/>
      <c r="CNB6" s="39"/>
      <c r="CNC6" s="39"/>
      <c r="CND6" s="39"/>
      <c r="CNE6" s="39"/>
      <c r="CNF6" s="39"/>
      <c r="CNG6" s="39"/>
      <c r="CNH6" s="39"/>
      <c r="CNI6" s="39"/>
      <c r="CNJ6" s="39"/>
      <c r="CNK6" s="39"/>
      <c r="CNL6" s="39"/>
      <c r="CNM6" s="39"/>
      <c r="CNN6" s="39"/>
      <c r="CNO6" s="39"/>
      <c r="CNP6" s="39"/>
      <c r="CNQ6" s="39"/>
      <c r="CNR6" s="39"/>
      <c r="CNS6" s="39"/>
      <c r="CNT6" s="39"/>
      <c r="CNU6" s="39"/>
      <c r="CNV6" s="39"/>
      <c r="CNW6" s="39"/>
      <c r="CNX6" s="39"/>
      <c r="CNY6" s="39"/>
      <c r="CNZ6" s="39"/>
      <c r="COA6" s="39"/>
      <c r="COB6" s="39"/>
      <c r="COC6" s="39"/>
      <c r="COD6" s="39"/>
      <c r="COE6" s="39"/>
      <c r="COF6" s="39"/>
      <c r="COG6" s="39"/>
      <c r="COH6" s="39"/>
      <c r="COI6" s="39"/>
      <c r="COJ6" s="39"/>
      <c r="COK6" s="39"/>
      <c r="COL6" s="39"/>
      <c r="COM6" s="39"/>
      <c r="CON6" s="39"/>
      <c r="COO6" s="39"/>
      <c r="COP6" s="39"/>
      <c r="COQ6" s="39"/>
      <c r="COR6" s="39"/>
      <c r="COS6" s="39"/>
      <c r="COT6" s="39"/>
      <c r="COU6" s="39"/>
      <c r="COV6" s="39"/>
      <c r="COW6" s="39"/>
      <c r="COX6" s="39"/>
      <c r="COY6" s="39"/>
      <c r="COZ6" s="39"/>
      <c r="CPA6" s="39"/>
      <c r="CPB6" s="39"/>
      <c r="CPC6" s="39"/>
      <c r="CPD6" s="39"/>
      <c r="CPE6" s="39"/>
      <c r="CPF6" s="39"/>
      <c r="CPG6" s="39"/>
      <c r="CPH6" s="39"/>
      <c r="CPI6" s="39"/>
      <c r="CPJ6" s="39"/>
      <c r="CPK6" s="39"/>
      <c r="CPL6" s="39"/>
      <c r="CPM6" s="39"/>
      <c r="CPN6" s="39"/>
      <c r="CPO6" s="39"/>
      <c r="CPP6" s="39"/>
      <c r="CPQ6" s="39"/>
      <c r="CPR6" s="39"/>
      <c r="CPS6" s="39"/>
      <c r="CPT6" s="39"/>
      <c r="CPU6" s="39"/>
      <c r="CPV6" s="39"/>
      <c r="CPW6" s="39"/>
      <c r="CPX6" s="39"/>
      <c r="CPY6" s="39"/>
      <c r="CPZ6" s="39"/>
      <c r="CQA6" s="39"/>
      <c r="CQB6" s="39"/>
      <c r="CQC6" s="39"/>
      <c r="CQD6" s="39"/>
      <c r="CQE6" s="39"/>
      <c r="CQF6" s="39"/>
      <c r="CQG6" s="39"/>
      <c r="CQH6" s="39"/>
      <c r="CQI6" s="39"/>
      <c r="CQJ6" s="39"/>
      <c r="CQK6" s="39"/>
      <c r="CQL6" s="39"/>
      <c r="CQM6" s="39"/>
      <c r="CQN6" s="39"/>
      <c r="CQO6" s="39"/>
      <c r="CQP6" s="39"/>
      <c r="CQQ6" s="39"/>
      <c r="CQR6" s="39"/>
      <c r="CQS6" s="39"/>
      <c r="CQT6" s="39"/>
      <c r="CQU6" s="39"/>
      <c r="CQV6" s="39"/>
      <c r="CQW6" s="39"/>
      <c r="CQX6" s="39"/>
      <c r="CQY6" s="39"/>
      <c r="CQZ6" s="39"/>
      <c r="CRA6" s="39"/>
      <c r="CRB6" s="39"/>
      <c r="CRC6" s="39"/>
      <c r="CRD6" s="39"/>
      <c r="CRE6" s="39"/>
      <c r="CRF6" s="39"/>
      <c r="CRG6" s="39"/>
      <c r="CRH6" s="39"/>
      <c r="CRI6" s="39"/>
      <c r="CRJ6" s="39"/>
      <c r="CRK6" s="39"/>
      <c r="CRL6" s="39"/>
      <c r="CRM6" s="39"/>
      <c r="CRN6" s="39"/>
      <c r="CRO6" s="39"/>
      <c r="CRP6" s="39"/>
      <c r="CRQ6" s="39"/>
      <c r="CRR6" s="39"/>
      <c r="CRS6" s="39"/>
      <c r="CRT6" s="39"/>
      <c r="CRU6" s="39"/>
      <c r="CRV6" s="39"/>
      <c r="CRW6" s="39"/>
      <c r="CRX6" s="39"/>
      <c r="CRY6" s="39"/>
      <c r="CRZ6" s="39"/>
      <c r="CSA6" s="39"/>
      <c r="CSB6" s="39"/>
      <c r="CSC6" s="39"/>
      <c r="CSD6" s="39"/>
      <c r="CSE6" s="39"/>
      <c r="CSF6" s="39"/>
      <c r="CSG6" s="39"/>
      <c r="CSH6" s="39"/>
      <c r="CSI6" s="39"/>
      <c r="CSJ6" s="39"/>
      <c r="CSK6" s="39"/>
      <c r="CSL6" s="39"/>
      <c r="CSM6" s="39"/>
      <c r="CSN6" s="39"/>
      <c r="CSO6" s="39"/>
      <c r="CSP6" s="39"/>
      <c r="CSQ6" s="39"/>
      <c r="CSR6" s="39"/>
      <c r="CSS6" s="39"/>
      <c r="CST6" s="39"/>
      <c r="CSU6" s="39"/>
      <c r="CSV6" s="39"/>
      <c r="CSW6" s="39"/>
      <c r="CSX6" s="39"/>
      <c r="CSY6" s="39"/>
      <c r="CSZ6" s="39"/>
      <c r="CTA6" s="39"/>
      <c r="CTB6" s="39"/>
      <c r="CTC6" s="39"/>
      <c r="CTD6" s="39"/>
      <c r="CTE6" s="39"/>
      <c r="CTF6" s="39"/>
      <c r="CTG6" s="39"/>
      <c r="CTH6" s="39"/>
      <c r="CTI6" s="39"/>
      <c r="CTJ6" s="39"/>
      <c r="CTK6" s="39"/>
      <c r="CTL6" s="39"/>
      <c r="CTM6" s="39"/>
      <c r="CTN6" s="39"/>
      <c r="CTO6" s="39"/>
      <c r="CTP6" s="39"/>
      <c r="CTQ6" s="39"/>
      <c r="CTR6" s="39"/>
      <c r="CTS6" s="39"/>
      <c r="CTT6" s="39"/>
      <c r="CTU6" s="39"/>
      <c r="CTV6" s="39"/>
      <c r="CTW6" s="39"/>
      <c r="CTX6" s="39"/>
      <c r="CTY6" s="39"/>
      <c r="CTZ6" s="39"/>
      <c r="CUA6" s="39"/>
      <c r="CUB6" s="39"/>
      <c r="CUC6" s="39"/>
      <c r="CUD6" s="39"/>
      <c r="CUE6" s="39"/>
      <c r="CUF6" s="39"/>
      <c r="CUG6" s="39"/>
      <c r="CUH6" s="39"/>
      <c r="CUI6" s="39"/>
      <c r="CUJ6" s="39"/>
      <c r="CUK6" s="39"/>
      <c r="CUL6" s="39"/>
      <c r="CUM6" s="39"/>
      <c r="CUN6" s="39"/>
      <c r="CUO6" s="39"/>
      <c r="CUP6" s="39"/>
      <c r="CUQ6" s="39"/>
      <c r="CUR6" s="39"/>
      <c r="CUS6" s="39"/>
      <c r="CUT6" s="39"/>
      <c r="CUU6" s="39"/>
      <c r="CUV6" s="39"/>
      <c r="CUW6" s="39"/>
      <c r="CUX6" s="39"/>
      <c r="CUY6" s="39"/>
      <c r="CUZ6" s="39"/>
      <c r="CVA6" s="39"/>
      <c r="CVB6" s="39"/>
      <c r="CVC6" s="39"/>
      <c r="CVD6" s="39"/>
      <c r="CVE6" s="39"/>
      <c r="CVF6" s="39"/>
      <c r="CVG6" s="39"/>
      <c r="CVH6" s="39"/>
      <c r="CVI6" s="39"/>
      <c r="CVJ6" s="39"/>
      <c r="CVK6" s="39"/>
      <c r="CVL6" s="39"/>
      <c r="CVM6" s="39"/>
      <c r="CVN6" s="39"/>
      <c r="CVO6" s="39"/>
      <c r="CVP6" s="39"/>
      <c r="CVQ6" s="39"/>
      <c r="CVR6" s="39"/>
      <c r="CVS6" s="39"/>
      <c r="CVT6" s="39"/>
      <c r="CVU6" s="39"/>
      <c r="CVV6" s="39"/>
      <c r="CVW6" s="39"/>
      <c r="CVX6" s="39"/>
      <c r="CVY6" s="39"/>
      <c r="CVZ6" s="39"/>
      <c r="CWA6" s="39"/>
      <c r="CWB6" s="39"/>
      <c r="CWC6" s="39"/>
      <c r="CWD6" s="39"/>
      <c r="CWE6" s="39"/>
      <c r="CWF6" s="39"/>
      <c r="CWG6" s="39"/>
      <c r="CWH6" s="39"/>
      <c r="CWI6" s="39"/>
      <c r="CWJ6" s="39"/>
      <c r="CWK6" s="39"/>
      <c r="CWL6" s="39"/>
      <c r="CWM6" s="39"/>
      <c r="CWN6" s="39"/>
      <c r="CWO6" s="39"/>
      <c r="CWP6" s="39"/>
      <c r="CWQ6" s="39"/>
      <c r="CWR6" s="39"/>
      <c r="CWS6" s="39"/>
      <c r="CWT6" s="39"/>
      <c r="CWU6" s="39"/>
      <c r="CWV6" s="39"/>
      <c r="CWW6" s="39"/>
      <c r="CWX6" s="39"/>
      <c r="CWY6" s="39"/>
      <c r="CWZ6" s="39"/>
      <c r="CXA6" s="39"/>
      <c r="CXB6" s="39"/>
      <c r="CXC6" s="39"/>
      <c r="CXD6" s="39"/>
      <c r="CXE6" s="39"/>
      <c r="CXF6" s="39"/>
      <c r="CXG6" s="39"/>
      <c r="CXH6" s="39"/>
      <c r="CXI6" s="39"/>
      <c r="CXJ6" s="39"/>
      <c r="CXK6" s="39"/>
      <c r="CXL6" s="39"/>
      <c r="CXM6" s="39"/>
      <c r="CXN6" s="39"/>
      <c r="CXO6" s="39"/>
      <c r="CXP6" s="39"/>
      <c r="CXQ6" s="39"/>
      <c r="CXR6" s="39"/>
      <c r="CXS6" s="39"/>
      <c r="CXT6" s="39"/>
      <c r="CXU6" s="39"/>
      <c r="CXV6" s="39"/>
      <c r="CXW6" s="39"/>
      <c r="CXX6" s="39"/>
      <c r="CXY6" s="39"/>
      <c r="CXZ6" s="39"/>
      <c r="CYA6" s="39"/>
      <c r="CYB6" s="39"/>
      <c r="CYC6" s="39"/>
      <c r="CYD6" s="39"/>
      <c r="CYE6" s="39"/>
      <c r="CYF6" s="39"/>
      <c r="CYG6" s="39"/>
      <c r="CYH6" s="39"/>
      <c r="CYI6" s="39"/>
      <c r="CYJ6" s="39"/>
      <c r="CYK6" s="39"/>
      <c r="CYL6" s="39"/>
      <c r="CYM6" s="39"/>
      <c r="CYN6" s="39"/>
      <c r="CYO6" s="39"/>
      <c r="CYP6" s="39"/>
      <c r="CYQ6" s="39"/>
      <c r="CYR6" s="39"/>
      <c r="CYS6" s="39"/>
      <c r="CYT6" s="39"/>
      <c r="CYU6" s="39"/>
      <c r="CYV6" s="39"/>
      <c r="CYW6" s="39"/>
      <c r="CYX6" s="39"/>
      <c r="CYY6" s="39"/>
      <c r="CYZ6" s="39"/>
      <c r="CZA6" s="39"/>
      <c r="CZB6" s="39"/>
      <c r="CZC6" s="39"/>
      <c r="CZD6" s="39"/>
      <c r="CZE6" s="39"/>
      <c r="CZF6" s="39"/>
      <c r="CZG6" s="39"/>
      <c r="CZH6" s="39"/>
      <c r="CZI6" s="39"/>
      <c r="CZJ6" s="39"/>
      <c r="CZK6" s="39"/>
      <c r="CZL6" s="39"/>
      <c r="CZM6" s="39"/>
      <c r="CZN6" s="39"/>
      <c r="CZO6" s="39"/>
      <c r="CZP6" s="39"/>
      <c r="CZQ6" s="39"/>
      <c r="CZR6" s="39"/>
      <c r="CZS6" s="39"/>
      <c r="CZT6" s="39"/>
      <c r="CZU6" s="39"/>
      <c r="CZV6" s="39"/>
      <c r="CZW6" s="39"/>
      <c r="CZX6" s="39"/>
      <c r="CZY6" s="39"/>
      <c r="CZZ6" s="39"/>
      <c r="DAA6" s="39"/>
      <c r="DAB6" s="39"/>
      <c r="DAC6" s="39"/>
      <c r="DAD6" s="39"/>
      <c r="DAE6" s="39"/>
      <c r="DAF6" s="39"/>
      <c r="DAG6" s="39"/>
      <c r="DAH6" s="39"/>
      <c r="DAI6" s="39"/>
      <c r="DAJ6" s="39"/>
      <c r="DAK6" s="39"/>
      <c r="DAL6" s="39"/>
      <c r="DAM6" s="39"/>
      <c r="DAN6" s="39"/>
      <c r="DAO6" s="39"/>
      <c r="DAP6" s="39"/>
      <c r="DAQ6" s="39"/>
      <c r="DAR6" s="39"/>
      <c r="DAS6" s="39"/>
      <c r="DAT6" s="39"/>
      <c r="DAU6" s="39"/>
      <c r="DAV6" s="39"/>
      <c r="DAW6" s="39"/>
      <c r="DAX6" s="39"/>
      <c r="DAY6" s="39"/>
      <c r="DAZ6" s="39"/>
      <c r="DBA6" s="39"/>
      <c r="DBB6" s="39"/>
      <c r="DBC6" s="39"/>
      <c r="DBD6" s="39"/>
      <c r="DBE6" s="39"/>
      <c r="DBF6" s="39"/>
      <c r="DBG6" s="39"/>
      <c r="DBH6" s="39"/>
      <c r="DBI6" s="39"/>
      <c r="DBJ6" s="39"/>
      <c r="DBK6" s="39"/>
      <c r="DBL6" s="39"/>
      <c r="DBM6" s="39"/>
      <c r="DBN6" s="39"/>
      <c r="DBO6" s="39"/>
      <c r="DBP6" s="39"/>
      <c r="DBQ6" s="39"/>
      <c r="DBR6" s="39"/>
      <c r="DBS6" s="39"/>
      <c r="DBT6" s="39"/>
      <c r="DBU6" s="39"/>
      <c r="DBV6" s="39"/>
      <c r="DBW6" s="39"/>
      <c r="DBX6" s="39"/>
      <c r="DBY6" s="39"/>
      <c r="DBZ6" s="39"/>
      <c r="DCA6" s="39"/>
      <c r="DCB6" s="39"/>
      <c r="DCC6" s="39"/>
      <c r="DCD6" s="39"/>
      <c r="DCE6" s="39"/>
      <c r="DCF6" s="39"/>
      <c r="DCG6" s="39"/>
      <c r="DCH6" s="39"/>
      <c r="DCI6" s="39"/>
      <c r="DCJ6" s="39"/>
      <c r="DCK6" s="39"/>
      <c r="DCL6" s="39"/>
      <c r="DCM6" s="39"/>
      <c r="DCN6" s="39"/>
      <c r="DCO6" s="39"/>
      <c r="DCP6" s="39"/>
      <c r="DCQ6" s="39"/>
      <c r="DCR6" s="39"/>
      <c r="DCS6" s="39"/>
      <c r="DCT6" s="39"/>
      <c r="DCU6" s="39"/>
      <c r="DCV6" s="39"/>
      <c r="DCW6" s="39"/>
      <c r="DCX6" s="39"/>
      <c r="DCY6" s="39"/>
      <c r="DCZ6" s="39"/>
      <c r="DDA6" s="39"/>
      <c r="DDB6" s="39"/>
      <c r="DDC6" s="39"/>
      <c r="DDD6" s="39"/>
      <c r="DDE6" s="39"/>
      <c r="DDF6" s="39"/>
      <c r="DDG6" s="39"/>
      <c r="DDH6" s="39"/>
      <c r="DDI6" s="39"/>
      <c r="DDJ6" s="39"/>
      <c r="DDK6" s="39"/>
      <c r="DDL6" s="39"/>
      <c r="DDM6" s="39"/>
      <c r="DDN6" s="39"/>
      <c r="DDO6" s="39"/>
      <c r="DDP6" s="39"/>
      <c r="DDQ6" s="39"/>
      <c r="DDR6" s="39"/>
      <c r="DDS6" s="39"/>
      <c r="DDT6" s="39"/>
      <c r="DDU6" s="39"/>
      <c r="DDV6" s="39"/>
      <c r="DDW6" s="39"/>
      <c r="DDX6" s="39"/>
      <c r="DDY6" s="39"/>
      <c r="DDZ6" s="39"/>
      <c r="DEA6" s="39"/>
      <c r="DEB6" s="39"/>
      <c r="DEC6" s="39"/>
      <c r="DED6" s="39"/>
      <c r="DEE6" s="39"/>
      <c r="DEF6" s="39"/>
      <c r="DEG6" s="39"/>
      <c r="DEH6" s="39"/>
      <c r="DEI6" s="39"/>
      <c r="DEJ6" s="39"/>
      <c r="DEK6" s="39"/>
      <c r="DEL6" s="39"/>
      <c r="DEM6" s="39"/>
      <c r="DEN6" s="39"/>
      <c r="DEO6" s="39"/>
      <c r="DEP6" s="39"/>
      <c r="DEQ6" s="39"/>
      <c r="DER6" s="39"/>
      <c r="DES6" s="39"/>
      <c r="DET6" s="39"/>
      <c r="DEU6" s="39"/>
      <c r="DEV6" s="39"/>
      <c r="DEW6" s="39"/>
      <c r="DEX6" s="39"/>
      <c r="DEY6" s="39"/>
      <c r="DEZ6" s="39"/>
      <c r="DFA6" s="39"/>
      <c r="DFB6" s="39"/>
      <c r="DFC6" s="39"/>
      <c r="DFD6" s="39"/>
      <c r="DFE6" s="39"/>
      <c r="DFF6" s="39"/>
      <c r="DFG6" s="39"/>
      <c r="DFH6" s="39"/>
      <c r="DFI6" s="39"/>
      <c r="DFJ6" s="39"/>
      <c r="DFK6" s="39"/>
      <c r="DFL6" s="39"/>
      <c r="DFM6" s="39"/>
      <c r="DFN6" s="39"/>
      <c r="DFO6" s="39"/>
      <c r="DFP6" s="39"/>
      <c r="DFQ6" s="39"/>
      <c r="DFR6" s="39"/>
      <c r="DFS6" s="39"/>
      <c r="DFT6" s="39"/>
      <c r="DFU6" s="39"/>
      <c r="DFV6" s="39"/>
      <c r="DFW6" s="39"/>
      <c r="DFX6" s="39"/>
      <c r="DFY6" s="39"/>
      <c r="DFZ6" s="39"/>
      <c r="DGA6" s="39"/>
      <c r="DGB6" s="39"/>
      <c r="DGC6" s="39"/>
      <c r="DGD6" s="39"/>
      <c r="DGE6" s="39"/>
      <c r="DGF6" s="39"/>
      <c r="DGG6" s="39"/>
      <c r="DGH6" s="39"/>
      <c r="DGI6" s="39"/>
      <c r="DGJ6" s="39"/>
      <c r="DGK6" s="39"/>
      <c r="DGL6" s="39"/>
      <c r="DGM6" s="39"/>
      <c r="DGN6" s="39"/>
      <c r="DGO6" s="39"/>
      <c r="DGP6" s="39"/>
      <c r="DGQ6" s="39"/>
      <c r="DGR6" s="39"/>
      <c r="DGS6" s="39"/>
      <c r="DGT6" s="39"/>
      <c r="DGU6" s="39"/>
      <c r="DGV6" s="39"/>
      <c r="DGW6" s="39"/>
      <c r="DGX6" s="39"/>
      <c r="DGY6" s="39"/>
      <c r="DGZ6" s="39"/>
      <c r="DHA6" s="39"/>
      <c r="DHB6" s="39"/>
      <c r="DHC6" s="39"/>
      <c r="DHD6" s="39"/>
      <c r="DHE6" s="39"/>
      <c r="DHF6" s="39"/>
      <c r="DHG6" s="39"/>
      <c r="DHH6" s="39"/>
      <c r="DHI6" s="39"/>
      <c r="DHJ6" s="39"/>
      <c r="DHK6" s="39"/>
      <c r="DHL6" s="39"/>
      <c r="DHM6" s="39"/>
      <c r="DHN6" s="39"/>
      <c r="DHO6" s="39"/>
      <c r="DHP6" s="39"/>
      <c r="DHQ6" s="39"/>
      <c r="DHR6" s="39"/>
      <c r="DHS6" s="39"/>
      <c r="DHT6" s="39"/>
      <c r="DHU6" s="39"/>
      <c r="DHV6" s="39"/>
      <c r="DHW6" s="39"/>
      <c r="DHX6" s="39"/>
      <c r="DHY6" s="39"/>
      <c r="DHZ6" s="39"/>
      <c r="DIA6" s="39"/>
      <c r="DIB6" s="39"/>
      <c r="DIC6" s="39"/>
      <c r="DID6" s="39"/>
      <c r="DIE6" s="39"/>
      <c r="DIF6" s="39"/>
      <c r="DIG6" s="39"/>
      <c r="DIH6" s="39"/>
      <c r="DII6" s="39"/>
      <c r="DIJ6" s="39"/>
      <c r="DIK6" s="39"/>
      <c r="DIL6" s="39"/>
      <c r="DIM6" s="39"/>
      <c r="DIN6" s="39"/>
      <c r="DIO6" s="39"/>
      <c r="DIP6" s="39"/>
      <c r="DIQ6" s="39"/>
      <c r="DIR6" s="39"/>
      <c r="DIS6" s="39"/>
      <c r="DIT6" s="39"/>
      <c r="DIU6" s="39"/>
      <c r="DIV6" s="39"/>
      <c r="DIW6" s="39"/>
      <c r="DIX6" s="39"/>
      <c r="DIY6" s="39"/>
      <c r="DIZ6" s="39"/>
      <c r="DJA6" s="39"/>
      <c r="DJB6" s="39"/>
      <c r="DJC6" s="39"/>
      <c r="DJD6" s="39"/>
      <c r="DJE6" s="39"/>
      <c r="DJF6" s="39"/>
      <c r="DJG6" s="39"/>
      <c r="DJH6" s="39"/>
      <c r="DJI6" s="39"/>
      <c r="DJJ6" s="39"/>
      <c r="DJK6" s="39"/>
      <c r="DJL6" s="39"/>
      <c r="DJM6" s="39"/>
      <c r="DJN6" s="39"/>
      <c r="DJO6" s="39"/>
      <c r="DJP6" s="39"/>
      <c r="DJQ6" s="39"/>
      <c r="DJR6" s="39"/>
      <c r="DJS6" s="39"/>
      <c r="DJT6" s="39"/>
      <c r="DJU6" s="39"/>
      <c r="DJV6" s="39"/>
      <c r="DJW6" s="39"/>
      <c r="DJX6" s="39"/>
      <c r="DJY6" s="39"/>
      <c r="DJZ6" s="39"/>
      <c r="DKA6" s="39"/>
      <c r="DKB6" s="39"/>
      <c r="DKC6" s="39"/>
      <c r="DKD6" s="39"/>
      <c r="DKE6" s="39"/>
      <c r="DKF6" s="39"/>
      <c r="DKG6" s="39"/>
      <c r="DKH6" s="39"/>
      <c r="DKI6" s="39"/>
      <c r="DKJ6" s="39"/>
      <c r="DKK6" s="39"/>
      <c r="DKL6" s="39"/>
      <c r="DKM6" s="39"/>
      <c r="DKN6" s="39"/>
      <c r="DKO6" s="39"/>
      <c r="DKP6" s="39"/>
      <c r="DKQ6" s="39"/>
      <c r="DKR6" s="39"/>
      <c r="DKS6" s="39"/>
      <c r="DKT6" s="39"/>
      <c r="DKU6" s="39"/>
      <c r="DKV6" s="39"/>
      <c r="DKW6" s="39"/>
      <c r="DKX6" s="39"/>
      <c r="DKY6" s="39"/>
      <c r="DKZ6" s="39"/>
      <c r="DLA6" s="39"/>
      <c r="DLB6" s="39"/>
      <c r="DLC6" s="39"/>
      <c r="DLD6" s="39"/>
      <c r="DLE6" s="39"/>
      <c r="DLF6" s="39"/>
      <c r="DLG6" s="39"/>
      <c r="DLH6" s="39"/>
      <c r="DLI6" s="39"/>
      <c r="DLJ6" s="39"/>
      <c r="DLK6" s="39"/>
      <c r="DLL6" s="39"/>
      <c r="DLM6" s="39"/>
      <c r="DLN6" s="39"/>
      <c r="DLO6" s="39"/>
      <c r="DLP6" s="39"/>
      <c r="DLQ6" s="39"/>
      <c r="DLR6" s="39"/>
      <c r="DLS6" s="39"/>
      <c r="DLT6" s="39"/>
      <c r="DLU6" s="39"/>
      <c r="DLV6" s="39"/>
      <c r="DLW6" s="39"/>
      <c r="DLX6" s="39"/>
      <c r="DLY6" s="39"/>
      <c r="DLZ6" s="39"/>
      <c r="DMA6" s="39"/>
      <c r="DMB6" s="39"/>
      <c r="DMC6" s="39"/>
      <c r="DMD6" s="39"/>
      <c r="DME6" s="39"/>
      <c r="DMF6" s="39"/>
      <c r="DMG6" s="39"/>
      <c r="DMH6" s="39"/>
      <c r="DMI6" s="39"/>
      <c r="DMJ6" s="39"/>
      <c r="DMK6" s="39"/>
      <c r="DML6" s="39"/>
      <c r="DMM6" s="39"/>
      <c r="DMN6" s="39"/>
      <c r="DMO6" s="39"/>
      <c r="DMP6" s="39"/>
      <c r="DMQ6" s="39"/>
      <c r="DMR6" s="39"/>
      <c r="DMS6" s="39"/>
      <c r="DMT6" s="39"/>
      <c r="DMU6" s="39"/>
      <c r="DMV6" s="39"/>
      <c r="DMW6" s="39"/>
      <c r="DMX6" s="39"/>
      <c r="DMY6" s="39"/>
      <c r="DMZ6" s="39"/>
      <c r="DNA6" s="39"/>
      <c r="DNB6" s="39"/>
      <c r="DNC6" s="39"/>
      <c r="DND6" s="39"/>
      <c r="DNE6" s="39"/>
      <c r="DNF6" s="39"/>
      <c r="DNG6" s="39"/>
      <c r="DNH6" s="39"/>
      <c r="DNI6" s="39"/>
      <c r="DNJ6" s="39"/>
      <c r="DNK6" s="39"/>
      <c r="DNL6" s="39"/>
      <c r="DNM6" s="39"/>
      <c r="DNN6" s="39"/>
      <c r="DNO6" s="39"/>
      <c r="DNP6" s="39"/>
      <c r="DNQ6" s="39"/>
      <c r="DNR6" s="39"/>
      <c r="DNS6" s="39"/>
      <c r="DNT6" s="39"/>
      <c r="DNU6" s="39"/>
      <c r="DNV6" s="39"/>
      <c r="DNW6" s="39"/>
      <c r="DNX6" s="39"/>
      <c r="DNY6" s="39"/>
      <c r="DNZ6" s="39"/>
      <c r="DOA6" s="39"/>
      <c r="DOB6" s="39"/>
      <c r="DOC6" s="39"/>
      <c r="DOD6" s="39"/>
      <c r="DOE6" s="39"/>
      <c r="DOF6" s="39"/>
      <c r="DOG6" s="39"/>
      <c r="DOH6" s="39"/>
      <c r="DOI6" s="39"/>
      <c r="DOJ6" s="39"/>
      <c r="DOK6" s="39"/>
      <c r="DOL6" s="39"/>
      <c r="DOM6" s="39"/>
      <c r="DON6" s="39"/>
      <c r="DOO6" s="39"/>
      <c r="DOP6" s="39"/>
      <c r="DOQ6" s="39"/>
      <c r="DOR6" s="39"/>
      <c r="DOS6" s="39"/>
      <c r="DOT6" s="39"/>
      <c r="DOU6" s="39"/>
      <c r="DOV6" s="39"/>
      <c r="DOW6" s="39"/>
      <c r="DOX6" s="39"/>
      <c r="DOY6" s="39"/>
      <c r="DOZ6" s="39"/>
      <c r="DPA6" s="39"/>
      <c r="DPB6" s="39"/>
      <c r="DPC6" s="39"/>
      <c r="DPD6" s="39"/>
      <c r="DPE6" s="39"/>
      <c r="DPF6" s="39"/>
      <c r="DPG6" s="39"/>
      <c r="DPH6" s="39"/>
      <c r="DPI6" s="39"/>
      <c r="DPJ6" s="39"/>
      <c r="DPK6" s="39"/>
      <c r="DPL6" s="39"/>
      <c r="DPM6" s="39"/>
      <c r="DPN6" s="39"/>
      <c r="DPO6" s="39"/>
      <c r="DPP6" s="39"/>
      <c r="DPQ6" s="39"/>
      <c r="DPR6" s="39"/>
      <c r="DPS6" s="39"/>
      <c r="DPT6" s="39"/>
      <c r="DPU6" s="39"/>
      <c r="DPV6" s="39"/>
      <c r="DPW6" s="39"/>
      <c r="DPX6" s="39"/>
      <c r="DPY6" s="39"/>
      <c r="DPZ6" s="39"/>
      <c r="DQA6" s="39"/>
      <c r="DQB6" s="39"/>
      <c r="DQC6" s="39"/>
      <c r="DQD6" s="39"/>
      <c r="DQE6" s="39"/>
      <c r="DQF6" s="39"/>
      <c r="DQG6" s="39"/>
      <c r="DQH6" s="39"/>
      <c r="DQI6" s="39"/>
      <c r="DQJ6" s="39"/>
      <c r="DQK6" s="39"/>
      <c r="DQL6" s="39"/>
      <c r="DQM6" s="39"/>
      <c r="DQN6" s="39"/>
      <c r="DQO6" s="39"/>
      <c r="DQP6" s="39"/>
      <c r="DQQ6" s="39"/>
      <c r="DQR6" s="39"/>
      <c r="DQS6" s="39"/>
      <c r="DQT6" s="39"/>
      <c r="DQU6" s="39"/>
      <c r="DQV6" s="39"/>
      <c r="DQW6" s="39"/>
      <c r="DQX6" s="39"/>
      <c r="DQY6" s="39"/>
      <c r="DQZ6" s="39"/>
      <c r="DRA6" s="39"/>
      <c r="DRB6" s="39"/>
      <c r="DRC6" s="39"/>
      <c r="DRD6" s="39"/>
      <c r="DRE6" s="39"/>
      <c r="DRF6" s="39"/>
      <c r="DRG6" s="39"/>
      <c r="DRH6" s="39"/>
      <c r="DRI6" s="39"/>
      <c r="DRJ6" s="39"/>
      <c r="DRK6" s="39"/>
      <c r="DRL6" s="39"/>
      <c r="DRM6" s="39"/>
      <c r="DRN6" s="39"/>
      <c r="DRO6" s="39"/>
      <c r="DRP6" s="39"/>
      <c r="DRQ6" s="39"/>
      <c r="DRR6" s="39"/>
      <c r="DRS6" s="39"/>
      <c r="DRT6" s="39"/>
      <c r="DRU6" s="39"/>
      <c r="DRV6" s="39"/>
      <c r="DRW6" s="39"/>
      <c r="DRX6" s="39"/>
      <c r="DRY6" s="39"/>
      <c r="DRZ6" s="39"/>
      <c r="DSA6" s="39"/>
      <c r="DSB6" s="39"/>
      <c r="DSC6" s="39"/>
      <c r="DSD6" s="39"/>
      <c r="DSE6" s="39"/>
      <c r="DSF6" s="39"/>
      <c r="DSG6" s="39"/>
      <c r="DSH6" s="39"/>
      <c r="DSI6" s="39"/>
      <c r="DSJ6" s="39"/>
      <c r="DSK6" s="39"/>
      <c r="DSL6" s="39"/>
      <c r="DSM6" s="39"/>
      <c r="DSN6" s="39"/>
      <c r="DSO6" s="39"/>
      <c r="DSP6" s="39"/>
      <c r="DSQ6" s="39"/>
      <c r="DSR6" s="39"/>
      <c r="DSS6" s="39"/>
      <c r="DST6" s="39"/>
      <c r="DSU6" s="39"/>
      <c r="DSV6" s="39"/>
      <c r="DSW6" s="39"/>
      <c r="DSX6" s="39"/>
      <c r="DSY6" s="39"/>
      <c r="DSZ6" s="39"/>
      <c r="DTA6" s="39"/>
      <c r="DTB6" s="39"/>
      <c r="DTC6" s="39"/>
      <c r="DTD6" s="39"/>
      <c r="DTE6" s="39"/>
      <c r="DTF6" s="39"/>
      <c r="DTG6" s="39"/>
      <c r="DTH6" s="39"/>
      <c r="DTI6" s="39"/>
      <c r="DTJ6" s="39"/>
      <c r="DTK6" s="39"/>
      <c r="DTL6" s="39"/>
      <c r="DTM6" s="39"/>
      <c r="DTN6" s="39"/>
      <c r="DTO6" s="39"/>
      <c r="DTP6" s="39"/>
      <c r="DTQ6" s="39"/>
      <c r="DTR6" s="39"/>
      <c r="DTS6" s="39"/>
      <c r="DTT6" s="39"/>
      <c r="DTU6" s="39"/>
      <c r="DTV6" s="39"/>
      <c r="DTW6" s="39"/>
      <c r="DTX6" s="39"/>
      <c r="DTY6" s="39"/>
      <c r="DTZ6" s="39"/>
      <c r="DUA6" s="39"/>
      <c r="DUB6" s="39"/>
      <c r="DUC6" s="39"/>
      <c r="DUD6" s="39"/>
      <c r="DUE6" s="39"/>
      <c r="DUF6" s="39"/>
      <c r="DUG6" s="39"/>
      <c r="DUH6" s="39"/>
      <c r="DUI6" s="39"/>
      <c r="DUJ6" s="39"/>
      <c r="DUK6" s="39"/>
      <c r="DUL6" s="39"/>
      <c r="DUM6" s="39"/>
      <c r="DUN6" s="39"/>
      <c r="DUO6" s="39"/>
      <c r="DUP6" s="39"/>
      <c r="DUQ6" s="39"/>
      <c r="DUR6" s="39"/>
      <c r="DUS6" s="39"/>
      <c r="DUT6" s="39"/>
      <c r="DUU6" s="39"/>
      <c r="DUV6" s="39"/>
      <c r="DUW6" s="39"/>
      <c r="DUX6" s="39"/>
      <c r="DUY6" s="39"/>
      <c r="DUZ6" s="39"/>
      <c r="DVA6" s="39"/>
      <c r="DVB6" s="39"/>
      <c r="DVC6" s="39"/>
      <c r="DVD6" s="39"/>
      <c r="DVE6" s="39"/>
      <c r="DVF6" s="39"/>
      <c r="DVG6" s="39"/>
      <c r="DVH6" s="39"/>
      <c r="DVI6" s="39"/>
      <c r="DVJ6" s="39"/>
      <c r="DVK6" s="39"/>
      <c r="DVL6" s="39"/>
      <c r="DVM6" s="39"/>
      <c r="DVN6" s="39"/>
      <c r="DVO6" s="39"/>
      <c r="DVP6" s="39"/>
      <c r="DVQ6" s="39"/>
      <c r="DVR6" s="39"/>
      <c r="DVS6" s="39"/>
      <c r="DVT6" s="39"/>
      <c r="DVU6" s="39"/>
      <c r="DVV6" s="39"/>
      <c r="DVW6" s="39"/>
      <c r="DVX6" s="39"/>
      <c r="DVY6" s="39"/>
      <c r="DVZ6" s="39"/>
      <c r="DWA6" s="39"/>
      <c r="DWB6" s="39"/>
      <c r="DWC6" s="39"/>
      <c r="DWD6" s="39"/>
      <c r="DWE6" s="39"/>
      <c r="DWF6" s="39"/>
      <c r="DWG6" s="39"/>
      <c r="DWH6" s="39"/>
      <c r="DWI6" s="39"/>
      <c r="DWJ6" s="39"/>
      <c r="DWK6" s="39"/>
      <c r="DWL6" s="39"/>
      <c r="DWM6" s="39"/>
      <c r="DWN6" s="39"/>
      <c r="DWO6" s="39"/>
      <c r="DWP6" s="39"/>
      <c r="DWQ6" s="39"/>
      <c r="DWR6" s="39"/>
      <c r="DWS6" s="39"/>
      <c r="DWT6" s="39"/>
      <c r="DWU6" s="39"/>
      <c r="DWV6" s="39"/>
      <c r="DWW6" s="39"/>
      <c r="DWX6" s="39"/>
      <c r="DWY6" s="39"/>
      <c r="DWZ6" s="39"/>
      <c r="DXA6" s="39"/>
      <c r="DXB6" s="39"/>
      <c r="DXC6" s="39"/>
      <c r="DXD6" s="39"/>
      <c r="DXE6" s="39"/>
      <c r="DXF6" s="39"/>
      <c r="DXG6" s="39"/>
      <c r="DXH6" s="39"/>
      <c r="DXI6" s="39"/>
      <c r="DXJ6" s="39"/>
      <c r="DXK6" s="39"/>
      <c r="DXL6" s="39"/>
      <c r="DXM6" s="39"/>
      <c r="DXN6" s="39"/>
      <c r="DXO6" s="39"/>
      <c r="DXP6" s="39"/>
      <c r="DXQ6" s="39"/>
      <c r="DXR6" s="39"/>
      <c r="DXS6" s="39"/>
      <c r="DXT6" s="39"/>
      <c r="DXU6" s="39"/>
      <c r="DXV6" s="39"/>
      <c r="DXW6" s="39"/>
      <c r="DXX6" s="39"/>
      <c r="DXY6" s="39"/>
      <c r="DXZ6" s="39"/>
      <c r="DYA6" s="39"/>
      <c r="DYB6" s="39"/>
      <c r="DYC6" s="39"/>
      <c r="DYD6" s="39"/>
      <c r="DYE6" s="39"/>
      <c r="DYF6" s="39"/>
      <c r="DYG6" s="39"/>
      <c r="DYH6" s="39"/>
      <c r="DYI6" s="39"/>
      <c r="DYJ6" s="39"/>
      <c r="DYK6" s="39"/>
      <c r="DYL6" s="39"/>
      <c r="DYM6" s="39"/>
      <c r="DYN6" s="39"/>
      <c r="DYO6" s="39"/>
      <c r="DYP6" s="39"/>
      <c r="DYQ6" s="39"/>
      <c r="DYR6" s="39"/>
      <c r="DYS6" s="39"/>
      <c r="DYT6" s="39"/>
      <c r="DYU6" s="39"/>
      <c r="DYV6" s="39"/>
      <c r="DYW6" s="39"/>
      <c r="DYX6" s="39"/>
      <c r="DYY6" s="39"/>
      <c r="DYZ6" s="39"/>
      <c r="DZA6" s="39"/>
      <c r="DZB6" s="39"/>
      <c r="DZC6" s="39"/>
      <c r="DZD6" s="39"/>
      <c r="DZE6" s="39"/>
      <c r="DZF6" s="39"/>
      <c r="DZG6" s="39"/>
      <c r="DZH6" s="39"/>
      <c r="DZI6" s="39"/>
      <c r="DZJ6" s="39"/>
      <c r="DZK6" s="39"/>
      <c r="DZL6" s="39"/>
      <c r="DZM6" s="39"/>
      <c r="DZN6" s="39"/>
      <c r="DZO6" s="39"/>
      <c r="DZP6" s="39"/>
      <c r="DZQ6" s="39"/>
      <c r="DZR6" s="39"/>
      <c r="DZS6" s="39"/>
      <c r="DZT6" s="39"/>
      <c r="DZU6" s="39"/>
      <c r="DZV6" s="39"/>
      <c r="DZW6" s="39"/>
      <c r="DZX6" s="39"/>
      <c r="DZY6" s="39"/>
      <c r="DZZ6" s="39"/>
      <c r="EAA6" s="39"/>
      <c r="EAB6" s="39"/>
      <c r="EAC6" s="39"/>
      <c r="EAD6" s="39"/>
      <c r="EAE6" s="39"/>
      <c r="EAF6" s="39"/>
      <c r="EAG6" s="39"/>
      <c r="EAH6" s="39"/>
      <c r="EAI6" s="39"/>
      <c r="EAJ6" s="39"/>
      <c r="EAK6" s="39"/>
      <c r="EAL6" s="39"/>
      <c r="EAM6" s="39"/>
      <c r="EAN6" s="39"/>
      <c r="EAO6" s="39"/>
      <c r="EAP6" s="39"/>
      <c r="EAQ6" s="39"/>
      <c r="EAR6" s="39"/>
      <c r="EAS6" s="39"/>
      <c r="EAT6" s="39"/>
      <c r="EAU6" s="39"/>
      <c r="EAV6" s="39"/>
      <c r="EAW6" s="39"/>
      <c r="EAX6" s="39"/>
      <c r="EAY6" s="39"/>
      <c r="EAZ6" s="39"/>
      <c r="EBA6" s="39"/>
      <c r="EBB6" s="39"/>
      <c r="EBC6" s="39"/>
      <c r="EBD6" s="39"/>
      <c r="EBE6" s="39"/>
      <c r="EBF6" s="39"/>
      <c r="EBG6" s="39"/>
      <c r="EBH6" s="39"/>
      <c r="EBI6" s="39"/>
      <c r="EBJ6" s="39"/>
      <c r="EBK6" s="39"/>
      <c r="EBL6" s="39"/>
      <c r="EBM6" s="39"/>
      <c r="EBN6" s="39"/>
      <c r="EBO6" s="39"/>
      <c r="EBP6" s="39"/>
      <c r="EBQ6" s="39"/>
      <c r="EBR6" s="39"/>
      <c r="EBS6" s="39"/>
      <c r="EBT6" s="39"/>
      <c r="EBU6" s="39"/>
      <c r="EBV6" s="39"/>
      <c r="EBW6" s="39"/>
      <c r="EBX6" s="39"/>
      <c r="EBY6" s="39"/>
      <c r="EBZ6" s="39"/>
      <c r="ECA6" s="39"/>
      <c r="ECB6" s="39"/>
      <c r="ECC6" s="39"/>
      <c r="ECD6" s="39"/>
      <c r="ECE6" s="39"/>
      <c r="ECF6" s="39"/>
      <c r="ECG6" s="39"/>
      <c r="ECH6" s="39"/>
      <c r="ECI6" s="39"/>
      <c r="ECJ6" s="39"/>
      <c r="ECK6" s="39"/>
      <c r="ECL6" s="39"/>
      <c r="ECM6" s="39"/>
      <c r="ECN6" s="39"/>
      <c r="ECO6" s="39"/>
      <c r="ECP6" s="39"/>
      <c r="ECQ6" s="39"/>
      <c r="ECR6" s="39"/>
      <c r="ECS6" s="39"/>
      <c r="ECT6" s="39"/>
      <c r="ECU6" s="39"/>
      <c r="ECV6" s="39"/>
      <c r="ECW6" s="39"/>
      <c r="ECX6" s="39"/>
      <c r="ECY6" s="39"/>
      <c r="ECZ6" s="39"/>
      <c r="EDA6" s="39"/>
      <c r="EDB6" s="39"/>
      <c r="EDC6" s="39"/>
      <c r="EDD6" s="39"/>
      <c r="EDE6" s="39"/>
      <c r="EDF6" s="39"/>
      <c r="EDG6" s="39"/>
      <c r="EDH6" s="39"/>
      <c r="EDI6" s="39"/>
      <c r="EDJ6" s="39"/>
      <c r="EDK6" s="39"/>
      <c r="EDL6" s="39"/>
      <c r="EDM6" s="39"/>
      <c r="EDN6" s="39"/>
      <c r="EDO6" s="39"/>
      <c r="EDP6" s="39"/>
      <c r="EDQ6" s="39"/>
      <c r="EDR6" s="39"/>
      <c r="EDS6" s="39"/>
      <c r="EDT6" s="39"/>
      <c r="EDU6" s="39"/>
      <c r="EDV6" s="39"/>
      <c r="EDW6" s="39"/>
      <c r="EDX6" s="39"/>
      <c r="EDY6" s="39"/>
      <c r="EDZ6" s="39"/>
      <c r="EEA6" s="39"/>
      <c r="EEB6" s="39"/>
      <c r="EEC6" s="39"/>
      <c r="EED6" s="39"/>
      <c r="EEE6" s="39"/>
      <c r="EEF6" s="39"/>
      <c r="EEG6" s="39"/>
      <c r="EEH6" s="39"/>
      <c r="EEI6" s="39"/>
      <c r="EEJ6" s="39"/>
      <c r="EEK6" s="39"/>
      <c r="EEL6" s="39"/>
      <c r="EEM6" s="39"/>
      <c r="EEN6" s="39"/>
      <c r="EEO6" s="39"/>
      <c r="EEP6" s="39"/>
      <c r="EEQ6" s="39"/>
      <c r="EER6" s="39"/>
      <c r="EES6" s="39"/>
      <c r="EET6" s="39"/>
      <c r="EEU6" s="39"/>
      <c r="EEV6" s="39"/>
      <c r="EEW6" s="39"/>
      <c r="EEX6" s="39"/>
      <c r="EEY6" s="39"/>
      <c r="EEZ6" s="39"/>
      <c r="EFA6" s="39"/>
      <c r="EFB6" s="39"/>
      <c r="EFC6" s="39"/>
      <c r="EFD6" s="39"/>
      <c r="EFE6" s="39"/>
      <c r="EFF6" s="39"/>
      <c r="EFG6" s="39"/>
      <c r="EFH6" s="39"/>
      <c r="EFI6" s="39"/>
      <c r="EFJ6" s="39"/>
      <c r="EFK6" s="39"/>
      <c r="EFL6" s="39"/>
      <c r="EFM6" s="39"/>
      <c r="EFN6" s="39"/>
      <c r="EFO6" s="39"/>
      <c r="EFP6" s="39"/>
      <c r="EFQ6" s="39"/>
      <c r="EFR6" s="39"/>
      <c r="EFS6" s="39"/>
      <c r="EFT6" s="39"/>
      <c r="EFU6" s="39"/>
      <c r="EFV6" s="39"/>
      <c r="EFW6" s="39"/>
      <c r="EFX6" s="39"/>
      <c r="EFY6" s="39"/>
      <c r="EFZ6" s="39"/>
      <c r="EGA6" s="39"/>
      <c r="EGB6" s="39"/>
      <c r="EGC6" s="39"/>
      <c r="EGD6" s="39"/>
      <c r="EGE6" s="39"/>
      <c r="EGF6" s="39"/>
      <c r="EGG6" s="39"/>
      <c r="EGH6" s="39"/>
      <c r="EGI6" s="39"/>
      <c r="EGJ6" s="39"/>
      <c r="EGK6" s="39"/>
      <c r="EGL6" s="39"/>
      <c r="EGM6" s="39"/>
      <c r="EGN6" s="39"/>
      <c r="EGO6" s="39"/>
      <c r="EGP6" s="39"/>
      <c r="EGQ6" s="39"/>
      <c r="EGR6" s="39"/>
      <c r="EGS6" s="39"/>
      <c r="EGT6" s="39"/>
      <c r="EGU6" s="39"/>
      <c r="EGV6" s="39"/>
      <c r="EGW6" s="39"/>
      <c r="EGX6" s="39"/>
      <c r="EGY6" s="39"/>
      <c r="EGZ6" s="39"/>
      <c r="EHA6" s="39"/>
      <c r="EHB6" s="39"/>
      <c r="EHC6" s="39"/>
      <c r="EHD6" s="39"/>
      <c r="EHE6" s="39"/>
      <c r="EHF6" s="39"/>
      <c r="EHG6" s="39"/>
      <c r="EHH6" s="39"/>
      <c r="EHI6" s="39"/>
      <c r="EHJ6" s="39"/>
      <c r="EHK6" s="39"/>
      <c r="EHL6" s="39"/>
      <c r="EHM6" s="39"/>
      <c r="EHN6" s="39"/>
      <c r="EHO6" s="39"/>
      <c r="EHP6" s="39"/>
      <c r="EHQ6" s="39"/>
      <c r="EHR6" s="39"/>
      <c r="EHS6" s="39"/>
      <c r="EHT6" s="39"/>
      <c r="EHU6" s="39"/>
      <c r="EHV6" s="39"/>
      <c r="EHW6" s="39"/>
      <c r="EHX6" s="39"/>
      <c r="EHY6" s="39"/>
      <c r="EHZ6" s="39"/>
      <c r="EIA6" s="39"/>
      <c r="EIB6" s="39"/>
      <c r="EIC6" s="39"/>
      <c r="EID6" s="39"/>
      <c r="EIE6" s="39"/>
      <c r="EIF6" s="39"/>
      <c r="EIG6" s="39"/>
      <c r="EIH6" s="39"/>
      <c r="EII6" s="39"/>
      <c r="EIJ6" s="39"/>
      <c r="EIK6" s="39"/>
      <c r="EIL6" s="39"/>
      <c r="EIM6" s="39"/>
      <c r="EIN6" s="39"/>
      <c r="EIO6" s="39"/>
      <c r="EIP6" s="39"/>
      <c r="EIQ6" s="39"/>
      <c r="EIR6" s="39"/>
      <c r="EIS6" s="39"/>
      <c r="EIT6" s="39"/>
      <c r="EIU6" s="39"/>
      <c r="EIV6" s="39"/>
      <c r="EIW6" s="39"/>
      <c r="EIX6" s="39"/>
      <c r="EIY6" s="39"/>
      <c r="EIZ6" s="39"/>
      <c r="EJA6" s="39"/>
      <c r="EJB6" s="39"/>
      <c r="EJC6" s="39"/>
      <c r="EJD6" s="39"/>
      <c r="EJE6" s="39"/>
      <c r="EJF6" s="39"/>
      <c r="EJG6" s="39"/>
      <c r="EJH6" s="39"/>
      <c r="EJI6" s="39"/>
      <c r="EJJ6" s="39"/>
      <c r="EJK6" s="39"/>
      <c r="EJL6" s="39"/>
      <c r="EJM6" s="39"/>
      <c r="EJN6" s="39"/>
      <c r="EJO6" s="39"/>
      <c r="EJP6" s="39"/>
      <c r="EJQ6" s="39"/>
      <c r="EJR6" s="39"/>
      <c r="EJS6" s="39"/>
      <c r="EJT6" s="39"/>
      <c r="EJU6" s="39"/>
      <c r="EJV6" s="39"/>
      <c r="EJW6" s="39"/>
      <c r="EJX6" s="39"/>
      <c r="EJY6" s="39"/>
      <c r="EJZ6" s="39"/>
      <c r="EKA6" s="39"/>
      <c r="EKB6" s="39"/>
      <c r="EKC6" s="39"/>
      <c r="EKD6" s="39"/>
      <c r="EKE6" s="39"/>
      <c r="EKF6" s="39"/>
      <c r="EKG6" s="39"/>
      <c r="EKH6" s="39"/>
      <c r="EKI6" s="39"/>
      <c r="EKJ6" s="39"/>
      <c r="EKK6" s="39"/>
      <c r="EKL6" s="39"/>
      <c r="EKM6" s="39"/>
      <c r="EKN6" s="39"/>
      <c r="EKO6" s="39"/>
      <c r="EKP6" s="39"/>
      <c r="EKQ6" s="39"/>
      <c r="EKR6" s="39"/>
      <c r="EKS6" s="39"/>
      <c r="EKT6" s="39"/>
      <c r="EKU6" s="39"/>
      <c r="EKV6" s="39"/>
      <c r="EKW6" s="39"/>
      <c r="EKX6" s="39"/>
      <c r="EKY6" s="39"/>
      <c r="EKZ6" s="39"/>
      <c r="ELA6" s="39"/>
      <c r="ELB6" s="39"/>
      <c r="ELC6" s="39"/>
      <c r="ELD6" s="39"/>
      <c r="ELE6" s="39"/>
      <c r="ELF6" s="39"/>
      <c r="ELG6" s="39"/>
      <c r="ELH6" s="39"/>
      <c r="ELI6" s="39"/>
      <c r="ELJ6" s="39"/>
      <c r="ELK6" s="39"/>
      <c r="ELL6" s="39"/>
      <c r="ELM6" s="39"/>
      <c r="ELN6" s="39"/>
      <c r="ELO6" s="39"/>
      <c r="ELP6" s="39"/>
      <c r="ELQ6" s="39"/>
      <c r="ELR6" s="39"/>
      <c r="ELS6" s="39"/>
      <c r="ELT6" s="39"/>
      <c r="ELU6" s="39"/>
      <c r="ELV6" s="39"/>
      <c r="ELW6" s="39"/>
      <c r="ELX6" s="39"/>
      <c r="ELY6" s="39"/>
      <c r="ELZ6" s="39"/>
      <c r="EMA6" s="39"/>
      <c r="EMB6" s="39"/>
      <c r="EMC6" s="39"/>
      <c r="EMD6" s="39"/>
      <c r="EME6" s="39"/>
      <c r="EMF6" s="39"/>
      <c r="EMG6" s="39"/>
      <c r="EMH6" s="39"/>
      <c r="EMI6" s="39"/>
      <c r="EMJ6" s="39"/>
      <c r="EMK6" s="39"/>
      <c r="EML6" s="39"/>
      <c r="EMM6" s="39"/>
      <c r="EMN6" s="39"/>
      <c r="EMO6" s="39"/>
      <c r="EMP6" s="39"/>
      <c r="EMQ6" s="39"/>
      <c r="EMR6" s="39"/>
      <c r="EMS6" s="39"/>
      <c r="EMT6" s="39"/>
      <c r="EMU6" s="39"/>
      <c r="EMV6" s="39"/>
      <c r="EMW6" s="39"/>
      <c r="EMX6" s="39"/>
      <c r="EMY6" s="39"/>
      <c r="EMZ6" s="39"/>
      <c r="ENA6" s="39"/>
      <c r="ENB6" s="39"/>
      <c r="ENC6" s="39"/>
      <c r="END6" s="39"/>
      <c r="ENE6" s="39"/>
      <c r="ENF6" s="39"/>
      <c r="ENG6" s="39"/>
      <c r="ENH6" s="39"/>
      <c r="ENI6" s="39"/>
      <c r="ENJ6" s="39"/>
      <c r="ENK6" s="39"/>
      <c r="ENL6" s="39"/>
      <c r="ENM6" s="39"/>
      <c r="ENN6" s="39"/>
      <c r="ENO6" s="39"/>
      <c r="ENP6" s="39"/>
      <c r="ENQ6" s="39"/>
      <c r="ENR6" s="39"/>
      <c r="ENS6" s="39"/>
      <c r="ENT6" s="39"/>
      <c r="ENU6" s="39"/>
      <c r="ENV6" s="39"/>
      <c r="ENW6" s="39"/>
      <c r="ENX6" s="39"/>
      <c r="ENY6" s="39"/>
      <c r="ENZ6" s="39"/>
      <c r="EOA6" s="39"/>
      <c r="EOB6" s="39"/>
      <c r="EOC6" s="39"/>
      <c r="EOD6" s="39"/>
      <c r="EOE6" s="39"/>
      <c r="EOF6" s="39"/>
      <c r="EOG6" s="39"/>
      <c r="EOH6" s="39"/>
      <c r="EOI6" s="39"/>
      <c r="EOJ6" s="39"/>
      <c r="EOK6" s="39"/>
      <c r="EOL6" s="39"/>
      <c r="EOM6" s="39"/>
      <c r="EON6" s="39"/>
      <c r="EOO6" s="39"/>
      <c r="EOP6" s="39"/>
      <c r="EOQ6" s="39"/>
      <c r="EOR6" s="39"/>
      <c r="EOS6" s="39"/>
      <c r="EOT6" s="39"/>
      <c r="EOU6" s="39"/>
      <c r="EOV6" s="39"/>
      <c r="EOW6" s="39"/>
      <c r="EOX6" s="39"/>
      <c r="EOY6" s="39"/>
      <c r="EOZ6" s="39"/>
      <c r="EPA6" s="39"/>
      <c r="EPB6" s="39"/>
      <c r="EPC6" s="39"/>
      <c r="EPD6" s="39"/>
      <c r="EPE6" s="39"/>
      <c r="EPF6" s="39"/>
      <c r="EPG6" s="39"/>
      <c r="EPH6" s="39"/>
      <c r="EPI6" s="39"/>
      <c r="EPJ6" s="39"/>
      <c r="EPK6" s="39"/>
      <c r="EPL6" s="39"/>
      <c r="EPM6" s="39"/>
      <c r="EPN6" s="39"/>
      <c r="EPO6" s="39"/>
      <c r="EPP6" s="39"/>
      <c r="EPQ6" s="39"/>
      <c r="EPR6" s="39"/>
      <c r="EPS6" s="39"/>
      <c r="EPT6" s="39"/>
      <c r="EPU6" s="39"/>
      <c r="EPV6" s="39"/>
      <c r="EPW6" s="39"/>
      <c r="EPX6" s="39"/>
      <c r="EPY6" s="39"/>
      <c r="EPZ6" s="39"/>
      <c r="EQA6" s="39"/>
      <c r="EQB6" s="39"/>
      <c r="EQC6" s="39"/>
      <c r="EQD6" s="39"/>
      <c r="EQE6" s="39"/>
      <c r="EQF6" s="39"/>
      <c r="EQG6" s="39"/>
      <c r="EQH6" s="39"/>
      <c r="EQI6" s="39"/>
      <c r="EQJ6" s="39"/>
      <c r="EQK6" s="39"/>
      <c r="EQL6" s="39"/>
      <c r="EQM6" s="39"/>
      <c r="EQN6" s="39"/>
      <c r="EQO6" s="39"/>
      <c r="EQP6" s="39"/>
      <c r="EQQ6" s="39"/>
      <c r="EQR6" s="39"/>
      <c r="EQS6" s="39"/>
      <c r="EQT6" s="39"/>
      <c r="EQU6" s="39"/>
      <c r="EQV6" s="39"/>
      <c r="EQW6" s="39"/>
      <c r="EQX6" s="39"/>
      <c r="EQY6" s="39"/>
      <c r="EQZ6" s="39"/>
      <c r="ERA6" s="39"/>
      <c r="ERB6" s="39"/>
      <c r="ERC6" s="39"/>
      <c r="ERD6" s="39"/>
      <c r="ERE6" s="39"/>
      <c r="ERF6" s="39"/>
      <c r="ERG6" s="39"/>
      <c r="ERH6" s="39"/>
      <c r="ERI6" s="39"/>
      <c r="ERJ6" s="39"/>
      <c r="ERK6" s="39"/>
      <c r="ERL6" s="39"/>
      <c r="ERM6" s="39"/>
      <c r="ERN6" s="39"/>
      <c r="ERO6" s="39"/>
      <c r="ERP6" s="39"/>
      <c r="ERQ6" s="39"/>
      <c r="ERR6" s="39"/>
      <c r="ERS6" s="39"/>
      <c r="ERT6" s="39"/>
      <c r="ERU6" s="39"/>
      <c r="ERV6" s="39"/>
      <c r="ERW6" s="39"/>
      <c r="ERX6" s="39"/>
      <c r="ERY6" s="39"/>
      <c r="ERZ6" s="39"/>
      <c r="ESA6" s="39"/>
      <c r="ESB6" s="39"/>
      <c r="ESC6" s="39"/>
      <c r="ESD6" s="39"/>
      <c r="ESE6" s="39"/>
      <c r="ESF6" s="39"/>
      <c r="ESG6" s="39"/>
      <c r="ESH6" s="39"/>
      <c r="ESI6" s="39"/>
      <c r="ESJ6" s="39"/>
      <c r="ESK6" s="39"/>
      <c r="ESL6" s="39"/>
      <c r="ESM6" s="39"/>
      <c r="ESN6" s="39"/>
      <c r="ESO6" s="39"/>
      <c r="ESP6" s="39"/>
      <c r="ESQ6" s="39"/>
      <c r="ESR6" s="39"/>
      <c r="ESS6" s="39"/>
      <c r="EST6" s="39"/>
      <c r="ESU6" s="39"/>
      <c r="ESV6" s="39"/>
      <c r="ESW6" s="39"/>
      <c r="ESX6" s="39"/>
      <c r="ESY6" s="39"/>
      <c r="ESZ6" s="39"/>
      <c r="ETA6" s="39"/>
      <c r="ETB6" s="39"/>
      <c r="ETC6" s="39"/>
      <c r="ETD6" s="39"/>
      <c r="ETE6" s="39"/>
      <c r="ETF6" s="39"/>
      <c r="ETG6" s="39"/>
      <c r="ETH6" s="39"/>
      <c r="ETI6" s="39"/>
      <c r="ETJ6" s="39"/>
      <c r="ETK6" s="39"/>
      <c r="ETL6" s="39"/>
      <c r="ETM6" s="39"/>
      <c r="ETN6" s="39"/>
      <c r="ETO6" s="39"/>
      <c r="ETP6" s="39"/>
      <c r="ETQ6" s="39"/>
      <c r="ETR6" s="39"/>
      <c r="ETS6" s="39"/>
      <c r="ETT6" s="39"/>
      <c r="ETU6" s="39"/>
      <c r="ETV6" s="39"/>
      <c r="ETW6" s="39"/>
      <c r="ETX6" s="39"/>
      <c r="ETY6" s="39"/>
      <c r="ETZ6" s="39"/>
      <c r="EUA6" s="39"/>
      <c r="EUB6" s="39"/>
      <c r="EUC6" s="39"/>
      <c r="EUD6" s="39"/>
      <c r="EUE6" s="39"/>
      <c r="EUF6" s="39"/>
      <c r="EUG6" s="39"/>
      <c r="EUH6" s="39"/>
      <c r="EUI6" s="39"/>
      <c r="EUJ6" s="39"/>
      <c r="EUK6" s="39"/>
      <c r="EUL6" s="39"/>
      <c r="EUM6" s="39"/>
      <c r="EUN6" s="39"/>
      <c r="EUO6" s="39"/>
      <c r="EUP6" s="39"/>
      <c r="EUQ6" s="39"/>
      <c r="EUR6" s="39"/>
      <c r="EUS6" s="39"/>
      <c r="EUT6" s="39"/>
      <c r="EUU6" s="39"/>
      <c r="EUV6" s="39"/>
      <c r="EUW6" s="39"/>
      <c r="EUX6" s="39"/>
      <c r="EUY6" s="39"/>
      <c r="EUZ6" s="39"/>
      <c r="EVA6" s="39"/>
      <c r="EVB6" s="39"/>
      <c r="EVC6" s="39"/>
      <c r="EVD6" s="39"/>
      <c r="EVE6" s="39"/>
      <c r="EVF6" s="39"/>
      <c r="EVG6" s="39"/>
      <c r="EVH6" s="39"/>
      <c r="EVI6" s="39"/>
      <c r="EVJ6" s="39"/>
      <c r="EVK6" s="39"/>
      <c r="EVL6" s="39"/>
      <c r="EVM6" s="39"/>
      <c r="EVN6" s="39"/>
      <c r="EVO6" s="39"/>
      <c r="EVP6" s="39"/>
      <c r="EVQ6" s="39"/>
      <c r="EVR6" s="39"/>
      <c r="EVS6" s="39"/>
      <c r="EVT6" s="39"/>
      <c r="EVU6" s="39"/>
      <c r="EVV6" s="39"/>
      <c r="EVW6" s="39"/>
      <c r="EVX6" s="39"/>
      <c r="EVY6" s="39"/>
      <c r="EVZ6" s="39"/>
      <c r="EWA6" s="39"/>
      <c r="EWB6" s="39"/>
      <c r="EWC6" s="39"/>
      <c r="EWD6" s="39"/>
      <c r="EWE6" s="39"/>
      <c r="EWF6" s="39"/>
      <c r="EWG6" s="39"/>
      <c r="EWH6" s="39"/>
      <c r="EWI6" s="39"/>
      <c r="EWJ6" s="39"/>
      <c r="EWK6" s="39"/>
      <c r="EWL6" s="39"/>
      <c r="EWM6" s="39"/>
      <c r="EWN6" s="39"/>
      <c r="EWO6" s="39"/>
      <c r="EWP6" s="39"/>
      <c r="EWQ6" s="39"/>
      <c r="EWR6" s="39"/>
      <c r="EWS6" s="39"/>
      <c r="EWT6" s="39"/>
      <c r="EWU6" s="39"/>
      <c r="EWV6" s="39"/>
      <c r="EWW6" s="39"/>
      <c r="EWX6" s="39"/>
      <c r="EWY6" s="39"/>
      <c r="EWZ6" s="39"/>
      <c r="EXA6" s="39"/>
      <c r="EXB6" s="39"/>
      <c r="EXC6" s="39"/>
      <c r="EXD6" s="39"/>
      <c r="EXE6" s="39"/>
      <c r="EXF6" s="39"/>
      <c r="EXG6" s="39"/>
      <c r="EXH6" s="39"/>
      <c r="EXI6" s="39"/>
      <c r="EXJ6" s="39"/>
      <c r="EXK6" s="39"/>
      <c r="EXL6" s="39"/>
      <c r="EXM6" s="39"/>
      <c r="EXN6" s="39"/>
      <c r="EXO6" s="39"/>
      <c r="EXP6" s="39"/>
      <c r="EXQ6" s="39"/>
      <c r="EXR6" s="39"/>
      <c r="EXS6" s="39"/>
      <c r="EXT6" s="39"/>
      <c r="EXU6" s="39"/>
      <c r="EXV6" s="39"/>
      <c r="EXW6" s="39"/>
      <c r="EXX6" s="39"/>
      <c r="EXY6" s="39"/>
      <c r="EXZ6" s="39"/>
      <c r="EYA6" s="39"/>
      <c r="EYB6" s="39"/>
      <c r="EYC6" s="39"/>
      <c r="EYD6" s="39"/>
      <c r="EYE6" s="39"/>
      <c r="EYF6" s="39"/>
      <c r="EYG6" s="39"/>
      <c r="EYH6" s="39"/>
      <c r="EYI6" s="39"/>
      <c r="EYJ6" s="39"/>
      <c r="EYK6" s="39"/>
      <c r="EYL6" s="39"/>
      <c r="EYM6" s="39"/>
      <c r="EYN6" s="39"/>
      <c r="EYO6" s="39"/>
      <c r="EYP6" s="39"/>
      <c r="EYQ6" s="39"/>
      <c r="EYR6" s="39"/>
      <c r="EYS6" s="39"/>
      <c r="EYT6" s="39"/>
      <c r="EYU6" s="39"/>
      <c r="EYV6" s="39"/>
      <c r="EYW6" s="39"/>
      <c r="EYX6" s="39"/>
      <c r="EYY6" s="39"/>
      <c r="EYZ6" s="39"/>
      <c r="EZA6" s="39"/>
      <c r="EZB6" s="39"/>
      <c r="EZC6" s="39"/>
      <c r="EZD6" s="39"/>
      <c r="EZE6" s="39"/>
      <c r="EZF6" s="39"/>
      <c r="EZG6" s="39"/>
      <c r="EZH6" s="39"/>
      <c r="EZI6" s="39"/>
      <c r="EZJ6" s="39"/>
      <c r="EZK6" s="39"/>
      <c r="EZL6" s="39"/>
      <c r="EZM6" s="39"/>
      <c r="EZN6" s="39"/>
      <c r="EZO6" s="39"/>
      <c r="EZP6" s="39"/>
      <c r="EZQ6" s="39"/>
      <c r="EZR6" s="39"/>
      <c r="EZS6" s="39"/>
      <c r="EZT6" s="39"/>
      <c r="EZU6" s="39"/>
      <c r="EZV6" s="39"/>
      <c r="EZW6" s="39"/>
      <c r="EZX6" s="39"/>
      <c r="EZY6" s="39"/>
      <c r="EZZ6" s="39"/>
      <c r="FAA6" s="39"/>
      <c r="FAB6" s="39"/>
      <c r="FAC6" s="39"/>
      <c r="FAD6" s="39"/>
      <c r="FAE6" s="39"/>
      <c r="FAF6" s="39"/>
      <c r="FAG6" s="39"/>
      <c r="FAH6" s="39"/>
      <c r="FAI6" s="39"/>
      <c r="FAJ6" s="39"/>
      <c r="FAK6" s="39"/>
      <c r="FAL6" s="39"/>
      <c r="FAM6" s="39"/>
      <c r="FAN6" s="39"/>
      <c r="FAO6" s="39"/>
      <c r="FAP6" s="39"/>
      <c r="FAQ6" s="39"/>
      <c r="FAR6" s="39"/>
      <c r="FAS6" s="39"/>
      <c r="FAT6" s="39"/>
      <c r="FAU6" s="39"/>
      <c r="FAV6" s="39"/>
      <c r="FAW6" s="39"/>
      <c r="FAX6" s="39"/>
      <c r="FAY6" s="39"/>
      <c r="FAZ6" s="39"/>
      <c r="FBA6" s="39"/>
      <c r="FBB6" s="39"/>
      <c r="FBC6" s="39"/>
      <c r="FBD6" s="39"/>
      <c r="FBE6" s="39"/>
      <c r="FBF6" s="39"/>
      <c r="FBG6" s="39"/>
      <c r="FBH6" s="39"/>
      <c r="FBI6" s="39"/>
      <c r="FBJ6" s="39"/>
      <c r="FBK6" s="39"/>
      <c r="FBL6" s="39"/>
      <c r="FBM6" s="39"/>
      <c r="FBN6" s="39"/>
      <c r="FBO6" s="39"/>
      <c r="FBP6" s="39"/>
      <c r="FBQ6" s="39"/>
      <c r="FBR6" s="39"/>
      <c r="FBS6" s="39"/>
      <c r="FBT6" s="39"/>
      <c r="FBU6" s="39"/>
      <c r="FBV6" s="39"/>
      <c r="FBW6" s="39"/>
      <c r="FBX6" s="39"/>
      <c r="FBY6" s="39"/>
      <c r="FBZ6" s="39"/>
      <c r="FCA6" s="39"/>
      <c r="FCB6" s="39"/>
      <c r="FCC6" s="39"/>
      <c r="FCD6" s="39"/>
      <c r="FCE6" s="39"/>
      <c r="FCF6" s="39"/>
      <c r="FCG6" s="39"/>
      <c r="FCH6" s="39"/>
      <c r="FCI6" s="39"/>
      <c r="FCJ6" s="39"/>
      <c r="FCK6" s="39"/>
      <c r="FCL6" s="39"/>
      <c r="FCM6" s="39"/>
      <c r="FCN6" s="39"/>
      <c r="FCO6" s="39"/>
      <c r="FCP6" s="39"/>
      <c r="FCQ6" s="39"/>
      <c r="FCR6" s="39"/>
      <c r="FCS6" s="39"/>
      <c r="FCT6" s="39"/>
      <c r="FCU6" s="39"/>
      <c r="FCV6" s="39"/>
      <c r="FCW6" s="39"/>
      <c r="FCX6" s="39"/>
      <c r="FCY6" s="39"/>
      <c r="FCZ6" s="39"/>
      <c r="FDA6" s="39"/>
      <c r="FDB6" s="39"/>
      <c r="FDC6" s="39"/>
      <c r="FDD6" s="39"/>
      <c r="FDE6" s="39"/>
      <c r="FDF6" s="39"/>
      <c r="FDG6" s="39"/>
      <c r="FDH6" s="39"/>
      <c r="FDI6" s="39"/>
      <c r="FDJ6" s="39"/>
      <c r="FDK6" s="39"/>
      <c r="FDL6" s="39"/>
      <c r="FDM6" s="39"/>
      <c r="FDN6" s="39"/>
      <c r="FDO6" s="39"/>
      <c r="FDP6" s="39"/>
      <c r="FDQ6" s="39"/>
      <c r="FDR6" s="39"/>
      <c r="FDS6" s="39"/>
      <c r="FDT6" s="39"/>
      <c r="FDU6" s="39"/>
      <c r="FDV6" s="39"/>
      <c r="FDW6" s="39"/>
      <c r="FDX6" s="39"/>
      <c r="FDY6" s="39"/>
      <c r="FDZ6" s="39"/>
      <c r="FEA6" s="39"/>
      <c r="FEB6" s="39"/>
      <c r="FEC6" s="39"/>
      <c r="FED6" s="39"/>
      <c r="FEE6" s="39"/>
      <c r="FEF6" s="39"/>
      <c r="FEG6" s="39"/>
      <c r="FEH6" s="39"/>
      <c r="FEI6" s="39"/>
      <c r="FEJ6" s="39"/>
      <c r="FEK6" s="39"/>
      <c r="FEL6" s="39"/>
      <c r="FEM6" s="39"/>
      <c r="FEN6" s="39"/>
      <c r="FEO6" s="39"/>
      <c r="FEP6" s="39"/>
      <c r="FEQ6" s="39"/>
      <c r="FER6" s="39"/>
      <c r="FES6" s="39"/>
      <c r="FET6" s="39"/>
      <c r="FEU6" s="39"/>
      <c r="FEV6" s="39"/>
      <c r="FEW6" s="39"/>
      <c r="FEX6" s="39"/>
      <c r="FEY6" s="39"/>
      <c r="FEZ6" s="39"/>
      <c r="FFA6" s="39"/>
      <c r="FFB6" s="39"/>
      <c r="FFC6" s="39"/>
      <c r="FFD6" s="39"/>
      <c r="FFE6" s="39"/>
      <c r="FFF6" s="39"/>
      <c r="FFG6" s="39"/>
      <c r="FFH6" s="39"/>
      <c r="FFI6" s="39"/>
      <c r="FFJ6" s="39"/>
      <c r="FFK6" s="39"/>
      <c r="FFL6" s="39"/>
      <c r="FFM6" s="39"/>
      <c r="FFN6" s="39"/>
      <c r="FFO6" s="39"/>
      <c r="FFP6" s="39"/>
      <c r="FFQ6" s="39"/>
      <c r="FFR6" s="39"/>
      <c r="FFS6" s="39"/>
      <c r="FFT6" s="39"/>
      <c r="FFU6" s="39"/>
      <c r="FFV6" s="39"/>
      <c r="FFW6" s="39"/>
      <c r="FFX6" s="39"/>
      <c r="FFY6" s="39"/>
      <c r="FFZ6" s="39"/>
      <c r="FGA6" s="39"/>
      <c r="FGB6" s="39"/>
      <c r="FGC6" s="39"/>
      <c r="FGD6" s="39"/>
      <c r="FGE6" s="39"/>
      <c r="FGF6" s="39"/>
      <c r="FGG6" s="39"/>
      <c r="FGH6" s="39"/>
      <c r="FGI6" s="39"/>
      <c r="FGJ6" s="39"/>
      <c r="FGK6" s="39"/>
      <c r="FGL6" s="39"/>
      <c r="FGM6" s="39"/>
      <c r="FGN6" s="39"/>
      <c r="FGO6" s="39"/>
      <c r="FGP6" s="39"/>
      <c r="FGQ6" s="39"/>
      <c r="FGR6" s="39"/>
      <c r="FGS6" s="39"/>
      <c r="FGT6" s="39"/>
      <c r="FGU6" s="39"/>
      <c r="FGV6" s="39"/>
      <c r="FGW6" s="39"/>
      <c r="FGX6" s="39"/>
      <c r="FGY6" s="39"/>
      <c r="FGZ6" s="39"/>
      <c r="FHA6" s="39"/>
      <c r="FHB6" s="39"/>
      <c r="FHC6" s="39"/>
      <c r="FHD6" s="39"/>
      <c r="FHE6" s="39"/>
      <c r="FHF6" s="39"/>
      <c r="FHG6" s="39"/>
      <c r="FHH6" s="39"/>
      <c r="FHI6" s="39"/>
      <c r="FHJ6" s="39"/>
      <c r="FHK6" s="39"/>
      <c r="FHL6" s="39"/>
      <c r="FHM6" s="39"/>
      <c r="FHN6" s="39"/>
      <c r="FHO6" s="39"/>
      <c r="FHP6" s="39"/>
      <c r="FHQ6" s="39"/>
      <c r="FHR6" s="39"/>
      <c r="FHS6" s="39"/>
      <c r="FHT6" s="39"/>
      <c r="FHU6" s="39"/>
      <c r="FHV6" s="39"/>
      <c r="FHW6" s="39"/>
      <c r="FHX6" s="39"/>
      <c r="FHY6" s="39"/>
      <c r="FHZ6" s="39"/>
      <c r="FIA6" s="39"/>
      <c r="FIB6" s="39"/>
      <c r="FIC6" s="39"/>
      <c r="FID6" s="39"/>
      <c r="FIE6" s="39"/>
      <c r="FIF6" s="39"/>
      <c r="FIG6" s="39"/>
      <c r="FIH6" s="39"/>
      <c r="FII6" s="39"/>
      <c r="FIJ6" s="39"/>
      <c r="FIK6" s="39"/>
      <c r="FIL6" s="39"/>
      <c r="FIM6" s="39"/>
      <c r="FIN6" s="39"/>
      <c r="FIO6" s="39"/>
      <c r="FIP6" s="39"/>
      <c r="FIQ6" s="39"/>
      <c r="FIR6" s="39"/>
      <c r="FIS6" s="39"/>
      <c r="FIT6" s="39"/>
      <c r="FIU6" s="39"/>
      <c r="FIV6" s="39"/>
      <c r="FIW6" s="39"/>
      <c r="FIX6" s="39"/>
      <c r="FIY6" s="39"/>
      <c r="FIZ6" s="39"/>
      <c r="FJA6" s="39"/>
      <c r="FJB6" s="39"/>
      <c r="FJC6" s="39"/>
      <c r="FJD6" s="39"/>
      <c r="FJE6" s="39"/>
      <c r="FJF6" s="39"/>
      <c r="FJG6" s="39"/>
      <c r="FJH6" s="39"/>
      <c r="FJI6" s="39"/>
      <c r="FJJ6" s="39"/>
      <c r="FJK6" s="39"/>
      <c r="FJL6" s="39"/>
      <c r="FJM6" s="39"/>
      <c r="FJN6" s="39"/>
      <c r="FJO6" s="39"/>
      <c r="FJP6" s="39"/>
      <c r="FJQ6" s="39"/>
      <c r="FJR6" s="39"/>
      <c r="FJS6" s="39"/>
      <c r="FJT6" s="39"/>
      <c r="FJU6" s="39"/>
      <c r="FJV6" s="39"/>
      <c r="FJW6" s="39"/>
      <c r="FJX6" s="39"/>
      <c r="FJY6" s="39"/>
      <c r="FJZ6" s="39"/>
      <c r="FKA6" s="39"/>
      <c r="FKB6" s="39"/>
      <c r="FKC6" s="39"/>
      <c r="FKD6" s="39"/>
      <c r="FKE6" s="39"/>
      <c r="FKF6" s="39"/>
      <c r="FKG6" s="39"/>
      <c r="FKH6" s="39"/>
      <c r="FKI6" s="39"/>
      <c r="FKJ6" s="39"/>
      <c r="FKK6" s="39"/>
      <c r="FKL6" s="39"/>
      <c r="FKM6" s="39"/>
      <c r="FKN6" s="39"/>
      <c r="FKO6" s="39"/>
      <c r="FKP6" s="39"/>
      <c r="FKQ6" s="39"/>
      <c r="FKR6" s="39"/>
      <c r="FKS6" s="39"/>
      <c r="FKT6" s="39"/>
      <c r="FKU6" s="39"/>
      <c r="FKV6" s="39"/>
      <c r="FKW6" s="39"/>
      <c r="FKX6" s="39"/>
      <c r="FKY6" s="39"/>
      <c r="FKZ6" s="39"/>
      <c r="FLA6" s="39"/>
      <c r="FLB6" s="39"/>
      <c r="FLC6" s="39"/>
      <c r="FLD6" s="39"/>
      <c r="FLE6" s="39"/>
      <c r="FLF6" s="39"/>
      <c r="FLG6" s="39"/>
      <c r="FLH6" s="39"/>
      <c r="FLI6" s="39"/>
      <c r="FLJ6" s="39"/>
      <c r="FLK6" s="39"/>
      <c r="FLL6" s="39"/>
      <c r="FLM6" s="39"/>
      <c r="FLN6" s="39"/>
      <c r="FLO6" s="39"/>
      <c r="FLP6" s="39"/>
      <c r="FLQ6" s="39"/>
      <c r="FLR6" s="39"/>
      <c r="FLS6" s="39"/>
      <c r="FLT6" s="39"/>
      <c r="FLU6" s="39"/>
      <c r="FLV6" s="39"/>
      <c r="FLW6" s="39"/>
      <c r="FLX6" s="39"/>
      <c r="FLY6" s="39"/>
      <c r="FLZ6" s="39"/>
      <c r="FMA6" s="39"/>
      <c r="FMB6" s="39"/>
      <c r="FMC6" s="39"/>
      <c r="FMD6" s="39"/>
      <c r="FME6" s="39"/>
      <c r="FMF6" s="39"/>
      <c r="FMG6" s="39"/>
      <c r="FMH6" s="39"/>
      <c r="FMI6" s="39"/>
      <c r="FMJ6" s="39"/>
      <c r="FMK6" s="39"/>
      <c r="FML6" s="39"/>
      <c r="FMM6" s="39"/>
      <c r="FMN6" s="39"/>
      <c r="FMO6" s="39"/>
      <c r="FMP6" s="39"/>
      <c r="FMQ6" s="39"/>
      <c r="FMR6" s="39"/>
      <c r="FMS6" s="39"/>
      <c r="FMT6" s="39"/>
      <c r="FMU6" s="39"/>
      <c r="FMV6" s="39"/>
      <c r="FMW6" s="39"/>
      <c r="FMX6" s="39"/>
      <c r="FMY6" s="39"/>
      <c r="FMZ6" s="39"/>
      <c r="FNA6" s="39"/>
      <c r="FNB6" s="39"/>
      <c r="FNC6" s="39"/>
      <c r="FND6" s="39"/>
      <c r="FNE6" s="39"/>
      <c r="FNF6" s="39"/>
      <c r="FNG6" s="39"/>
      <c r="FNH6" s="39"/>
      <c r="FNI6" s="39"/>
      <c r="FNJ6" s="39"/>
      <c r="FNK6" s="39"/>
      <c r="FNL6" s="39"/>
      <c r="FNM6" s="39"/>
      <c r="FNN6" s="39"/>
      <c r="FNO6" s="39"/>
      <c r="FNP6" s="39"/>
      <c r="FNQ6" s="39"/>
      <c r="FNR6" s="39"/>
      <c r="FNS6" s="39"/>
      <c r="FNT6" s="39"/>
      <c r="FNU6" s="39"/>
      <c r="FNV6" s="39"/>
      <c r="FNW6" s="39"/>
      <c r="FNX6" s="39"/>
      <c r="FNY6" s="39"/>
      <c r="FNZ6" s="39"/>
      <c r="FOA6" s="39"/>
      <c r="FOB6" s="39"/>
      <c r="FOC6" s="39"/>
      <c r="FOD6" s="39"/>
      <c r="FOE6" s="39"/>
      <c r="FOF6" s="39"/>
      <c r="FOG6" s="39"/>
      <c r="FOH6" s="39"/>
      <c r="FOI6" s="39"/>
      <c r="FOJ6" s="39"/>
      <c r="FOK6" s="39"/>
      <c r="FOL6" s="39"/>
      <c r="FOM6" s="39"/>
      <c r="FON6" s="39"/>
      <c r="FOO6" s="39"/>
      <c r="FOP6" s="39"/>
      <c r="FOQ6" s="39"/>
      <c r="FOR6" s="39"/>
      <c r="FOS6" s="39"/>
      <c r="FOT6" s="39"/>
      <c r="FOU6" s="39"/>
      <c r="FOV6" s="39"/>
      <c r="FOW6" s="39"/>
      <c r="FOX6" s="39"/>
      <c r="FOY6" s="39"/>
      <c r="FOZ6" s="39"/>
      <c r="FPA6" s="39"/>
      <c r="FPB6" s="39"/>
      <c r="FPC6" s="39"/>
      <c r="FPD6" s="39"/>
      <c r="FPE6" s="39"/>
      <c r="FPF6" s="39"/>
      <c r="FPG6" s="39"/>
      <c r="FPH6" s="39"/>
      <c r="FPI6" s="39"/>
      <c r="FPJ6" s="39"/>
      <c r="FPK6" s="39"/>
      <c r="FPL6" s="39"/>
      <c r="FPM6" s="39"/>
      <c r="FPN6" s="39"/>
      <c r="FPO6" s="39"/>
      <c r="FPP6" s="39"/>
      <c r="FPQ6" s="39"/>
      <c r="FPR6" s="39"/>
      <c r="FPS6" s="39"/>
      <c r="FPT6" s="39"/>
      <c r="FPU6" s="39"/>
      <c r="FPV6" s="39"/>
      <c r="FPW6" s="39"/>
      <c r="FPX6" s="39"/>
      <c r="FPY6" s="39"/>
      <c r="FPZ6" s="39"/>
      <c r="FQA6" s="39"/>
      <c r="FQB6" s="39"/>
      <c r="FQC6" s="39"/>
      <c r="FQD6" s="39"/>
      <c r="FQE6" s="39"/>
      <c r="FQF6" s="39"/>
      <c r="FQG6" s="39"/>
      <c r="FQH6" s="39"/>
      <c r="FQI6" s="39"/>
      <c r="FQJ6" s="39"/>
      <c r="FQK6" s="39"/>
      <c r="FQL6" s="39"/>
      <c r="FQM6" s="39"/>
      <c r="FQN6" s="39"/>
      <c r="FQO6" s="39"/>
      <c r="FQP6" s="39"/>
      <c r="FQQ6" s="39"/>
      <c r="FQR6" s="39"/>
      <c r="FQS6" s="39"/>
      <c r="FQT6" s="39"/>
      <c r="FQU6" s="39"/>
      <c r="FQV6" s="39"/>
      <c r="FQW6" s="39"/>
      <c r="FQX6" s="39"/>
      <c r="FQY6" s="39"/>
      <c r="FQZ6" s="39"/>
      <c r="FRA6" s="39"/>
      <c r="FRB6" s="39"/>
      <c r="FRC6" s="39"/>
      <c r="FRD6" s="39"/>
      <c r="FRE6" s="39"/>
      <c r="FRF6" s="39"/>
      <c r="FRG6" s="39"/>
      <c r="FRH6" s="39"/>
      <c r="FRI6" s="39"/>
      <c r="FRJ6" s="39"/>
      <c r="FRK6" s="39"/>
      <c r="FRL6" s="39"/>
      <c r="FRM6" s="39"/>
      <c r="FRN6" s="39"/>
      <c r="FRO6" s="39"/>
      <c r="FRP6" s="39"/>
      <c r="FRQ6" s="39"/>
      <c r="FRR6" s="39"/>
      <c r="FRS6" s="39"/>
      <c r="FRT6" s="39"/>
      <c r="FRU6" s="39"/>
      <c r="FRV6" s="39"/>
      <c r="FRW6" s="39"/>
      <c r="FRX6" s="39"/>
      <c r="FRY6" s="39"/>
      <c r="FRZ6" s="39"/>
      <c r="FSA6" s="39"/>
      <c r="FSB6" s="39"/>
      <c r="FSC6" s="39"/>
      <c r="FSD6" s="39"/>
      <c r="FSE6" s="39"/>
      <c r="FSF6" s="39"/>
      <c r="FSG6" s="39"/>
      <c r="FSH6" s="39"/>
      <c r="FSI6" s="39"/>
      <c r="FSJ6" s="39"/>
      <c r="FSK6" s="39"/>
      <c r="FSL6" s="39"/>
      <c r="FSM6" s="39"/>
      <c r="FSN6" s="39"/>
      <c r="FSO6" s="39"/>
      <c r="FSP6" s="39"/>
      <c r="FSQ6" s="39"/>
      <c r="FSR6" s="39"/>
      <c r="FSS6" s="39"/>
      <c r="FST6" s="39"/>
      <c r="FSU6" s="39"/>
      <c r="FSV6" s="39"/>
      <c r="FSW6" s="39"/>
      <c r="FSX6" s="39"/>
      <c r="FSY6" s="39"/>
      <c r="FSZ6" s="39"/>
      <c r="FTA6" s="39"/>
      <c r="FTB6" s="39"/>
      <c r="FTC6" s="39"/>
      <c r="FTD6" s="39"/>
      <c r="FTE6" s="39"/>
      <c r="FTF6" s="39"/>
      <c r="FTG6" s="39"/>
      <c r="FTH6" s="39"/>
      <c r="FTI6" s="39"/>
      <c r="FTJ6" s="39"/>
      <c r="FTK6" s="39"/>
      <c r="FTL6" s="39"/>
      <c r="FTM6" s="39"/>
      <c r="FTN6" s="39"/>
      <c r="FTO6" s="39"/>
      <c r="FTP6" s="39"/>
      <c r="FTQ6" s="39"/>
      <c r="FTR6" s="39"/>
      <c r="FTS6" s="39"/>
      <c r="FTT6" s="39"/>
      <c r="FTU6" s="39"/>
      <c r="FTV6" s="39"/>
      <c r="FTW6" s="39"/>
      <c r="FTX6" s="39"/>
      <c r="FTY6" s="39"/>
      <c r="FTZ6" s="39"/>
      <c r="FUA6" s="39"/>
      <c r="FUB6" s="39"/>
      <c r="FUC6" s="39"/>
      <c r="FUD6" s="39"/>
      <c r="FUE6" s="39"/>
      <c r="FUF6" s="39"/>
      <c r="FUG6" s="39"/>
      <c r="FUH6" s="39"/>
      <c r="FUI6" s="39"/>
      <c r="FUJ6" s="39"/>
      <c r="FUK6" s="39"/>
      <c r="FUL6" s="39"/>
      <c r="FUM6" s="39"/>
      <c r="FUN6" s="39"/>
      <c r="FUO6" s="39"/>
      <c r="FUP6" s="39"/>
      <c r="FUQ6" s="39"/>
      <c r="FUR6" s="39"/>
      <c r="FUS6" s="39"/>
      <c r="FUT6" s="39"/>
      <c r="FUU6" s="39"/>
      <c r="FUV6" s="39"/>
      <c r="FUW6" s="39"/>
      <c r="FUX6" s="39"/>
      <c r="FUY6" s="39"/>
      <c r="FUZ6" s="39"/>
      <c r="FVA6" s="39"/>
      <c r="FVB6" s="39"/>
      <c r="FVC6" s="39"/>
      <c r="FVD6" s="39"/>
      <c r="FVE6" s="39"/>
      <c r="FVF6" s="39"/>
      <c r="FVG6" s="39"/>
      <c r="FVH6" s="39"/>
      <c r="FVI6" s="39"/>
      <c r="FVJ6" s="39"/>
      <c r="FVK6" s="39"/>
      <c r="FVL6" s="39"/>
      <c r="FVM6" s="39"/>
      <c r="FVN6" s="39"/>
      <c r="FVO6" s="39"/>
      <c r="FVP6" s="39"/>
      <c r="FVQ6" s="39"/>
      <c r="FVR6" s="39"/>
      <c r="FVS6" s="39"/>
      <c r="FVT6" s="39"/>
      <c r="FVU6" s="39"/>
      <c r="FVV6" s="39"/>
      <c r="FVW6" s="39"/>
      <c r="FVX6" s="39"/>
      <c r="FVY6" s="39"/>
      <c r="FVZ6" s="39"/>
      <c r="FWA6" s="39"/>
      <c r="FWB6" s="39"/>
      <c r="FWC6" s="39"/>
      <c r="FWD6" s="39"/>
      <c r="FWE6" s="39"/>
      <c r="FWF6" s="39"/>
      <c r="FWG6" s="39"/>
      <c r="FWH6" s="39"/>
      <c r="FWI6" s="39"/>
      <c r="FWJ6" s="39"/>
      <c r="FWK6" s="39"/>
      <c r="FWL6" s="39"/>
      <c r="FWM6" s="39"/>
      <c r="FWN6" s="39"/>
      <c r="FWO6" s="39"/>
      <c r="FWP6" s="39"/>
      <c r="FWQ6" s="39"/>
      <c r="FWR6" s="39"/>
      <c r="FWS6" s="39"/>
      <c r="FWT6" s="39"/>
      <c r="FWU6" s="39"/>
      <c r="FWV6" s="39"/>
      <c r="FWW6" s="39"/>
      <c r="FWX6" s="39"/>
      <c r="FWY6" s="39"/>
      <c r="FWZ6" s="39"/>
      <c r="FXA6" s="39"/>
      <c r="FXB6" s="39"/>
      <c r="FXC6" s="39"/>
      <c r="FXD6" s="39"/>
      <c r="FXE6" s="39"/>
      <c r="FXF6" s="39"/>
      <c r="FXG6" s="39"/>
      <c r="FXH6" s="39"/>
      <c r="FXI6" s="39"/>
      <c r="FXJ6" s="39"/>
      <c r="FXK6" s="39"/>
      <c r="FXL6" s="39"/>
      <c r="FXM6" s="39"/>
      <c r="FXN6" s="39"/>
      <c r="FXO6" s="39"/>
      <c r="FXP6" s="39"/>
      <c r="FXQ6" s="39"/>
      <c r="FXR6" s="39"/>
      <c r="FXS6" s="39"/>
      <c r="FXT6" s="39"/>
      <c r="FXU6" s="39"/>
      <c r="FXV6" s="39"/>
      <c r="FXW6" s="39"/>
      <c r="FXX6" s="39"/>
      <c r="FXY6" s="39"/>
      <c r="FXZ6" s="39"/>
      <c r="FYA6" s="39"/>
      <c r="FYB6" s="39"/>
      <c r="FYC6" s="39"/>
      <c r="FYD6" s="39"/>
      <c r="FYE6" s="39"/>
      <c r="FYF6" s="39"/>
      <c r="FYG6" s="39"/>
      <c r="FYH6" s="39"/>
      <c r="FYI6" s="39"/>
      <c r="FYJ6" s="39"/>
      <c r="FYK6" s="39"/>
      <c r="FYL6" s="39"/>
      <c r="FYM6" s="39"/>
      <c r="FYN6" s="39"/>
      <c r="FYO6" s="39"/>
      <c r="FYP6" s="39"/>
      <c r="FYQ6" s="39"/>
      <c r="FYR6" s="39"/>
      <c r="FYS6" s="39"/>
      <c r="FYT6" s="39"/>
      <c r="FYU6" s="39"/>
      <c r="FYV6" s="39"/>
      <c r="FYW6" s="39"/>
      <c r="FYX6" s="39"/>
      <c r="FYY6" s="39"/>
      <c r="FYZ6" s="39"/>
      <c r="FZA6" s="39"/>
      <c r="FZB6" s="39"/>
      <c r="FZC6" s="39"/>
      <c r="FZD6" s="39"/>
      <c r="FZE6" s="39"/>
      <c r="FZF6" s="39"/>
      <c r="FZG6" s="39"/>
      <c r="FZH6" s="39"/>
      <c r="FZI6" s="39"/>
      <c r="FZJ6" s="39"/>
      <c r="FZK6" s="39"/>
      <c r="FZL6" s="39"/>
      <c r="FZM6" s="39"/>
      <c r="FZN6" s="39"/>
      <c r="FZO6" s="39"/>
      <c r="FZP6" s="39"/>
      <c r="FZQ6" s="39"/>
      <c r="FZR6" s="39"/>
      <c r="FZS6" s="39"/>
      <c r="FZT6" s="39"/>
      <c r="FZU6" s="39"/>
      <c r="FZV6" s="39"/>
      <c r="FZW6" s="39"/>
      <c r="FZX6" s="39"/>
      <c r="FZY6" s="39"/>
      <c r="FZZ6" s="39"/>
      <c r="GAA6" s="39"/>
      <c r="GAB6" s="39"/>
      <c r="GAC6" s="39"/>
      <c r="GAD6" s="39"/>
      <c r="GAE6" s="39"/>
      <c r="GAF6" s="39"/>
      <c r="GAG6" s="39"/>
      <c r="GAH6" s="39"/>
      <c r="GAI6" s="39"/>
      <c r="GAJ6" s="39"/>
      <c r="GAK6" s="39"/>
      <c r="GAL6" s="39"/>
      <c r="GAM6" s="39"/>
      <c r="GAN6" s="39"/>
      <c r="GAO6" s="39"/>
      <c r="GAP6" s="39"/>
      <c r="GAQ6" s="39"/>
      <c r="GAR6" s="39"/>
      <c r="GAS6" s="39"/>
      <c r="GAT6" s="39"/>
      <c r="GAU6" s="39"/>
      <c r="GAV6" s="39"/>
      <c r="GAW6" s="39"/>
      <c r="GAX6" s="39"/>
      <c r="GAY6" s="39"/>
      <c r="GAZ6" s="39"/>
      <c r="GBA6" s="39"/>
      <c r="GBB6" s="39"/>
      <c r="GBC6" s="39"/>
      <c r="GBD6" s="39"/>
      <c r="GBE6" s="39"/>
      <c r="GBF6" s="39"/>
      <c r="GBG6" s="39"/>
      <c r="GBH6" s="39"/>
      <c r="GBI6" s="39"/>
      <c r="GBJ6" s="39"/>
      <c r="GBK6" s="39"/>
      <c r="GBL6" s="39"/>
      <c r="GBM6" s="39"/>
      <c r="GBN6" s="39"/>
      <c r="GBO6" s="39"/>
      <c r="GBP6" s="39"/>
      <c r="GBQ6" s="39"/>
      <c r="GBR6" s="39"/>
      <c r="GBS6" s="39"/>
      <c r="GBT6" s="39"/>
      <c r="GBU6" s="39"/>
      <c r="GBV6" s="39"/>
      <c r="GBW6" s="39"/>
      <c r="GBX6" s="39"/>
      <c r="GBY6" s="39"/>
      <c r="GBZ6" s="39"/>
      <c r="GCA6" s="39"/>
      <c r="GCB6" s="39"/>
      <c r="GCC6" s="39"/>
      <c r="GCD6" s="39"/>
      <c r="GCE6" s="39"/>
      <c r="GCF6" s="39"/>
      <c r="GCG6" s="39"/>
      <c r="GCH6" s="39"/>
      <c r="GCI6" s="39"/>
      <c r="GCJ6" s="39"/>
      <c r="GCK6" s="39"/>
      <c r="GCL6" s="39"/>
      <c r="GCM6" s="39"/>
      <c r="GCN6" s="39"/>
      <c r="GCO6" s="39"/>
      <c r="GCP6" s="39"/>
      <c r="GCQ6" s="39"/>
      <c r="GCR6" s="39"/>
      <c r="GCS6" s="39"/>
      <c r="GCT6" s="39"/>
      <c r="GCU6" s="39"/>
      <c r="GCV6" s="39"/>
      <c r="GCW6" s="39"/>
      <c r="GCX6" s="39"/>
      <c r="GCY6" s="39"/>
      <c r="GCZ6" s="39"/>
      <c r="GDA6" s="39"/>
      <c r="GDB6" s="39"/>
      <c r="GDC6" s="39"/>
      <c r="GDD6" s="39"/>
      <c r="GDE6" s="39"/>
      <c r="GDF6" s="39"/>
      <c r="GDG6" s="39"/>
      <c r="GDH6" s="39"/>
      <c r="GDI6" s="39"/>
      <c r="GDJ6" s="39"/>
      <c r="GDK6" s="39"/>
      <c r="GDL6" s="39"/>
      <c r="GDM6" s="39"/>
      <c r="GDN6" s="39"/>
      <c r="GDO6" s="39"/>
      <c r="GDP6" s="39"/>
      <c r="GDQ6" s="39"/>
      <c r="GDR6" s="39"/>
      <c r="GDS6" s="39"/>
      <c r="GDT6" s="39"/>
      <c r="GDU6" s="39"/>
      <c r="GDV6" s="39"/>
      <c r="GDW6" s="39"/>
      <c r="GDX6" s="39"/>
      <c r="GDY6" s="39"/>
      <c r="GDZ6" s="39"/>
      <c r="GEA6" s="39"/>
      <c r="GEB6" s="39"/>
      <c r="GEC6" s="39"/>
      <c r="GED6" s="39"/>
      <c r="GEE6" s="39"/>
      <c r="GEF6" s="39"/>
      <c r="GEG6" s="39"/>
      <c r="GEH6" s="39"/>
      <c r="GEI6" s="39"/>
      <c r="GEJ6" s="39"/>
      <c r="GEK6" s="39"/>
      <c r="GEL6" s="39"/>
      <c r="GEM6" s="39"/>
      <c r="GEN6" s="39"/>
      <c r="GEO6" s="39"/>
      <c r="GEP6" s="39"/>
      <c r="GEQ6" s="39"/>
      <c r="GER6" s="39"/>
      <c r="GES6" s="39"/>
      <c r="GET6" s="39"/>
      <c r="GEU6" s="39"/>
      <c r="GEV6" s="39"/>
      <c r="GEW6" s="39"/>
      <c r="GEX6" s="39"/>
      <c r="GEY6" s="39"/>
      <c r="GEZ6" s="39"/>
      <c r="GFA6" s="39"/>
      <c r="GFB6" s="39"/>
      <c r="GFC6" s="39"/>
      <c r="GFD6" s="39"/>
      <c r="GFE6" s="39"/>
      <c r="GFF6" s="39"/>
      <c r="GFG6" s="39"/>
      <c r="GFH6" s="39"/>
      <c r="GFI6" s="39"/>
      <c r="GFJ6" s="39"/>
      <c r="GFK6" s="39"/>
      <c r="GFL6" s="39"/>
      <c r="GFM6" s="39"/>
      <c r="GFN6" s="39"/>
      <c r="GFO6" s="39"/>
      <c r="GFP6" s="39"/>
      <c r="GFQ6" s="39"/>
      <c r="GFR6" s="39"/>
      <c r="GFS6" s="39"/>
      <c r="GFT6" s="39"/>
      <c r="GFU6" s="39"/>
      <c r="GFV6" s="39"/>
      <c r="GFW6" s="39"/>
      <c r="GFX6" s="39"/>
      <c r="GFY6" s="39"/>
      <c r="GFZ6" s="39"/>
      <c r="GGA6" s="39"/>
      <c r="GGB6" s="39"/>
      <c r="GGC6" s="39"/>
      <c r="GGD6" s="39"/>
      <c r="GGE6" s="39"/>
      <c r="GGF6" s="39"/>
      <c r="GGG6" s="39"/>
      <c r="GGH6" s="39"/>
      <c r="GGI6" s="39"/>
      <c r="GGJ6" s="39"/>
      <c r="GGK6" s="39"/>
      <c r="GGL6" s="39"/>
      <c r="GGM6" s="39"/>
      <c r="GGN6" s="39"/>
      <c r="GGO6" s="39"/>
      <c r="GGP6" s="39"/>
      <c r="GGQ6" s="39"/>
      <c r="GGR6" s="39"/>
      <c r="GGS6" s="39"/>
      <c r="GGT6" s="39"/>
      <c r="GGU6" s="39"/>
      <c r="GGV6" s="39"/>
      <c r="GGW6" s="39"/>
      <c r="GGX6" s="39"/>
      <c r="GGY6" s="39"/>
      <c r="GGZ6" s="39"/>
      <c r="GHA6" s="39"/>
      <c r="GHB6" s="39"/>
      <c r="GHC6" s="39"/>
      <c r="GHD6" s="39"/>
      <c r="GHE6" s="39"/>
      <c r="GHF6" s="39"/>
      <c r="GHG6" s="39"/>
      <c r="GHH6" s="39"/>
      <c r="GHI6" s="39"/>
      <c r="GHJ6" s="39"/>
      <c r="GHK6" s="39"/>
      <c r="GHL6" s="39"/>
      <c r="GHM6" s="39"/>
      <c r="GHN6" s="39"/>
      <c r="GHO6" s="39"/>
      <c r="GHP6" s="39"/>
      <c r="GHQ6" s="39"/>
      <c r="GHR6" s="39"/>
      <c r="GHS6" s="39"/>
      <c r="GHT6" s="39"/>
      <c r="GHU6" s="39"/>
      <c r="GHV6" s="39"/>
      <c r="GHW6" s="39"/>
      <c r="GHX6" s="39"/>
      <c r="GHY6" s="39"/>
      <c r="GHZ6" s="39"/>
      <c r="GIA6" s="39"/>
      <c r="GIB6" s="39"/>
      <c r="GIC6" s="39"/>
      <c r="GID6" s="39"/>
      <c r="GIE6" s="39"/>
      <c r="GIF6" s="39"/>
      <c r="GIG6" s="39"/>
      <c r="GIH6" s="39"/>
      <c r="GII6" s="39"/>
      <c r="GIJ6" s="39"/>
      <c r="GIK6" s="39"/>
      <c r="GIL6" s="39"/>
      <c r="GIM6" s="39"/>
      <c r="GIN6" s="39"/>
      <c r="GIO6" s="39"/>
      <c r="GIP6" s="39"/>
      <c r="GIQ6" s="39"/>
      <c r="GIR6" s="39"/>
      <c r="GIS6" s="39"/>
      <c r="GIT6" s="39"/>
      <c r="GIU6" s="39"/>
      <c r="GIV6" s="39"/>
      <c r="GIW6" s="39"/>
      <c r="GIX6" s="39"/>
      <c r="GIY6" s="39"/>
      <c r="GIZ6" s="39"/>
      <c r="GJA6" s="39"/>
      <c r="GJB6" s="39"/>
      <c r="GJC6" s="39"/>
      <c r="GJD6" s="39"/>
      <c r="GJE6" s="39"/>
      <c r="GJF6" s="39"/>
      <c r="GJG6" s="39"/>
      <c r="GJH6" s="39"/>
      <c r="GJI6" s="39"/>
      <c r="GJJ6" s="39"/>
      <c r="GJK6" s="39"/>
      <c r="GJL6" s="39"/>
      <c r="GJM6" s="39"/>
      <c r="GJN6" s="39"/>
      <c r="GJO6" s="39"/>
      <c r="GJP6" s="39"/>
      <c r="GJQ6" s="39"/>
      <c r="GJR6" s="39"/>
      <c r="GJS6" s="39"/>
      <c r="GJT6" s="39"/>
      <c r="GJU6" s="39"/>
      <c r="GJV6" s="39"/>
      <c r="GJW6" s="39"/>
      <c r="GJX6" s="39"/>
      <c r="GJY6" s="39"/>
      <c r="GJZ6" s="39"/>
      <c r="GKA6" s="39"/>
      <c r="GKB6" s="39"/>
      <c r="GKC6" s="39"/>
      <c r="GKD6" s="39"/>
      <c r="GKE6" s="39"/>
      <c r="GKF6" s="39"/>
      <c r="GKG6" s="39"/>
      <c r="GKH6" s="39"/>
      <c r="GKI6" s="39"/>
      <c r="GKJ6" s="39"/>
      <c r="GKK6" s="39"/>
      <c r="GKL6" s="39"/>
      <c r="GKM6" s="39"/>
      <c r="GKN6" s="39"/>
      <c r="GKO6" s="39"/>
      <c r="GKP6" s="39"/>
      <c r="GKQ6" s="39"/>
      <c r="GKR6" s="39"/>
      <c r="GKS6" s="39"/>
      <c r="GKT6" s="39"/>
      <c r="GKU6" s="39"/>
      <c r="GKV6" s="39"/>
      <c r="GKW6" s="39"/>
      <c r="GKX6" s="39"/>
      <c r="GKY6" s="39"/>
      <c r="GKZ6" s="39"/>
      <c r="GLA6" s="39"/>
      <c r="GLB6" s="39"/>
      <c r="GLC6" s="39"/>
      <c r="GLD6" s="39"/>
      <c r="GLE6" s="39"/>
      <c r="GLF6" s="39"/>
      <c r="GLG6" s="39"/>
      <c r="GLH6" s="39"/>
      <c r="GLI6" s="39"/>
      <c r="GLJ6" s="39"/>
      <c r="GLK6" s="39"/>
      <c r="GLL6" s="39"/>
      <c r="GLM6" s="39"/>
      <c r="GLN6" s="39"/>
      <c r="GLO6" s="39"/>
      <c r="GLP6" s="39"/>
      <c r="GLQ6" s="39"/>
      <c r="GLR6" s="39"/>
      <c r="GLS6" s="39"/>
      <c r="GLT6" s="39"/>
      <c r="GLU6" s="39"/>
      <c r="GLV6" s="39"/>
      <c r="GLW6" s="39"/>
      <c r="GLX6" s="39"/>
      <c r="GLY6" s="39"/>
      <c r="GLZ6" s="39"/>
      <c r="GMA6" s="39"/>
      <c r="GMB6" s="39"/>
      <c r="GMC6" s="39"/>
      <c r="GMD6" s="39"/>
      <c r="GME6" s="39"/>
      <c r="GMF6" s="39"/>
      <c r="GMG6" s="39"/>
      <c r="GMH6" s="39"/>
      <c r="GMI6" s="39"/>
      <c r="GMJ6" s="39"/>
      <c r="GMK6" s="39"/>
      <c r="GML6" s="39"/>
      <c r="GMM6" s="39"/>
      <c r="GMN6" s="39"/>
      <c r="GMO6" s="39"/>
      <c r="GMP6" s="39"/>
      <c r="GMQ6" s="39"/>
      <c r="GMR6" s="39"/>
      <c r="GMS6" s="39"/>
      <c r="GMT6" s="39"/>
      <c r="GMU6" s="39"/>
      <c r="GMV6" s="39"/>
      <c r="GMW6" s="39"/>
      <c r="GMX6" s="39"/>
      <c r="GMY6" s="39"/>
      <c r="GMZ6" s="39"/>
      <c r="GNA6" s="39"/>
      <c r="GNB6" s="39"/>
      <c r="GNC6" s="39"/>
      <c r="GND6" s="39"/>
      <c r="GNE6" s="39"/>
      <c r="GNF6" s="39"/>
      <c r="GNG6" s="39"/>
      <c r="GNH6" s="39"/>
      <c r="GNI6" s="39"/>
      <c r="GNJ6" s="39"/>
      <c r="GNK6" s="39"/>
      <c r="GNL6" s="39"/>
      <c r="GNM6" s="39"/>
      <c r="GNN6" s="39"/>
      <c r="GNO6" s="39"/>
      <c r="GNP6" s="39"/>
      <c r="GNQ6" s="39"/>
      <c r="GNR6" s="39"/>
      <c r="GNS6" s="39"/>
      <c r="GNT6" s="39"/>
      <c r="GNU6" s="39"/>
      <c r="GNV6" s="39"/>
      <c r="GNW6" s="39"/>
      <c r="GNX6" s="39"/>
      <c r="GNY6" s="39"/>
      <c r="GNZ6" s="39"/>
      <c r="GOA6" s="39"/>
      <c r="GOB6" s="39"/>
      <c r="GOC6" s="39"/>
      <c r="GOD6" s="39"/>
      <c r="GOE6" s="39"/>
      <c r="GOF6" s="39"/>
      <c r="GOG6" s="39"/>
      <c r="GOH6" s="39"/>
      <c r="GOI6" s="39"/>
      <c r="GOJ6" s="39"/>
      <c r="GOK6" s="39"/>
      <c r="GOL6" s="39"/>
      <c r="GOM6" s="39"/>
      <c r="GON6" s="39"/>
      <c r="GOO6" s="39"/>
      <c r="GOP6" s="39"/>
      <c r="GOQ6" s="39"/>
      <c r="GOR6" s="39"/>
      <c r="GOS6" s="39"/>
      <c r="GOT6" s="39"/>
      <c r="GOU6" s="39"/>
      <c r="GOV6" s="39"/>
      <c r="GOW6" s="39"/>
      <c r="GOX6" s="39"/>
      <c r="GOY6" s="39"/>
      <c r="GOZ6" s="39"/>
      <c r="GPA6" s="39"/>
      <c r="GPB6" s="39"/>
      <c r="GPC6" s="39"/>
      <c r="GPD6" s="39"/>
      <c r="GPE6" s="39"/>
      <c r="GPF6" s="39"/>
      <c r="GPG6" s="39"/>
      <c r="GPH6" s="39"/>
      <c r="GPI6" s="39"/>
      <c r="GPJ6" s="39"/>
      <c r="GPK6" s="39"/>
      <c r="GPL6" s="39"/>
      <c r="GPM6" s="39"/>
      <c r="GPN6" s="39"/>
      <c r="GPO6" s="39"/>
      <c r="GPP6" s="39"/>
      <c r="GPQ6" s="39"/>
      <c r="GPR6" s="39"/>
      <c r="GPS6" s="39"/>
      <c r="GPT6" s="39"/>
      <c r="GPU6" s="39"/>
      <c r="GPV6" s="39"/>
      <c r="GPW6" s="39"/>
      <c r="GPX6" s="39"/>
      <c r="GPY6" s="39"/>
      <c r="GPZ6" s="39"/>
      <c r="GQA6" s="39"/>
      <c r="GQB6" s="39"/>
      <c r="GQC6" s="39"/>
      <c r="GQD6" s="39"/>
      <c r="GQE6" s="39"/>
      <c r="GQF6" s="39"/>
      <c r="GQG6" s="39"/>
      <c r="GQH6" s="39"/>
      <c r="GQI6" s="39"/>
      <c r="GQJ6" s="39"/>
      <c r="GQK6" s="39"/>
      <c r="GQL6" s="39"/>
      <c r="GQM6" s="39"/>
      <c r="GQN6" s="39"/>
      <c r="GQO6" s="39"/>
      <c r="GQP6" s="39"/>
      <c r="GQQ6" s="39"/>
      <c r="GQR6" s="39"/>
      <c r="GQS6" s="39"/>
      <c r="GQT6" s="39"/>
      <c r="GQU6" s="39"/>
      <c r="GQV6" s="39"/>
      <c r="GQW6" s="39"/>
      <c r="GQX6" s="39"/>
      <c r="GQY6" s="39"/>
      <c r="GQZ6" s="39"/>
      <c r="GRA6" s="39"/>
      <c r="GRB6" s="39"/>
      <c r="GRC6" s="39"/>
      <c r="GRD6" s="39"/>
      <c r="GRE6" s="39"/>
      <c r="GRF6" s="39"/>
      <c r="GRG6" s="39"/>
      <c r="GRH6" s="39"/>
      <c r="GRI6" s="39"/>
      <c r="GRJ6" s="39"/>
      <c r="GRK6" s="39"/>
      <c r="GRL6" s="39"/>
      <c r="GRM6" s="39"/>
      <c r="GRN6" s="39"/>
      <c r="GRO6" s="39"/>
      <c r="GRP6" s="39"/>
      <c r="GRQ6" s="39"/>
      <c r="GRR6" s="39"/>
      <c r="GRS6" s="39"/>
      <c r="GRT6" s="39"/>
      <c r="GRU6" s="39"/>
      <c r="GRV6" s="39"/>
      <c r="GRW6" s="39"/>
      <c r="GRX6" s="39"/>
      <c r="GRY6" s="39"/>
      <c r="GRZ6" s="39"/>
      <c r="GSA6" s="39"/>
      <c r="GSB6" s="39"/>
      <c r="GSC6" s="39"/>
      <c r="GSD6" s="39"/>
      <c r="GSE6" s="39"/>
      <c r="GSF6" s="39"/>
      <c r="GSG6" s="39"/>
      <c r="GSH6" s="39"/>
      <c r="GSI6" s="39"/>
      <c r="GSJ6" s="39"/>
      <c r="GSK6" s="39"/>
      <c r="GSL6" s="39"/>
      <c r="GSM6" s="39"/>
      <c r="GSN6" s="39"/>
      <c r="GSO6" s="39"/>
      <c r="GSP6" s="39"/>
      <c r="GSQ6" s="39"/>
      <c r="GSR6" s="39"/>
      <c r="GSS6" s="39"/>
      <c r="GST6" s="39"/>
      <c r="GSU6" s="39"/>
      <c r="GSV6" s="39"/>
      <c r="GSW6" s="39"/>
      <c r="GSX6" s="39"/>
      <c r="GSY6" s="39"/>
      <c r="GSZ6" s="39"/>
      <c r="GTA6" s="39"/>
      <c r="GTB6" s="39"/>
      <c r="GTC6" s="39"/>
      <c r="GTD6" s="39"/>
      <c r="GTE6" s="39"/>
      <c r="GTF6" s="39"/>
      <c r="GTG6" s="39"/>
      <c r="GTH6" s="39"/>
      <c r="GTI6" s="39"/>
      <c r="GTJ6" s="39"/>
      <c r="GTK6" s="39"/>
      <c r="GTL6" s="39"/>
      <c r="GTM6" s="39"/>
      <c r="GTN6" s="39"/>
      <c r="GTO6" s="39"/>
      <c r="GTP6" s="39"/>
      <c r="GTQ6" s="39"/>
      <c r="GTR6" s="39"/>
      <c r="GTS6" s="39"/>
      <c r="GTT6" s="39"/>
      <c r="GTU6" s="39"/>
      <c r="GTV6" s="39"/>
      <c r="GTW6" s="39"/>
      <c r="GTX6" s="39"/>
      <c r="GTY6" s="39"/>
      <c r="GTZ6" s="39"/>
      <c r="GUA6" s="39"/>
      <c r="GUB6" s="39"/>
      <c r="GUC6" s="39"/>
      <c r="GUD6" s="39"/>
      <c r="GUE6" s="39"/>
      <c r="GUF6" s="39"/>
      <c r="GUG6" s="39"/>
      <c r="GUH6" s="39"/>
      <c r="GUI6" s="39"/>
      <c r="GUJ6" s="39"/>
      <c r="GUK6" s="39"/>
      <c r="GUL6" s="39"/>
      <c r="GUM6" s="39"/>
      <c r="GUN6" s="39"/>
      <c r="GUO6" s="39"/>
      <c r="GUP6" s="39"/>
      <c r="GUQ6" s="39"/>
      <c r="GUR6" s="39"/>
      <c r="GUS6" s="39"/>
      <c r="GUT6" s="39"/>
      <c r="GUU6" s="39"/>
      <c r="GUV6" s="39"/>
      <c r="GUW6" s="39"/>
      <c r="GUX6" s="39"/>
      <c r="GUY6" s="39"/>
      <c r="GUZ6" s="39"/>
      <c r="GVA6" s="39"/>
      <c r="GVB6" s="39"/>
      <c r="GVC6" s="39"/>
      <c r="GVD6" s="39"/>
      <c r="GVE6" s="39"/>
      <c r="GVF6" s="39"/>
      <c r="GVG6" s="39"/>
      <c r="GVH6" s="39"/>
      <c r="GVI6" s="39"/>
      <c r="GVJ6" s="39"/>
      <c r="GVK6" s="39"/>
      <c r="GVL6" s="39"/>
      <c r="GVM6" s="39"/>
      <c r="GVN6" s="39"/>
      <c r="GVO6" s="39"/>
      <c r="GVP6" s="39"/>
      <c r="GVQ6" s="39"/>
      <c r="GVR6" s="39"/>
      <c r="GVS6" s="39"/>
      <c r="GVT6" s="39"/>
      <c r="GVU6" s="39"/>
      <c r="GVV6" s="39"/>
      <c r="GVW6" s="39"/>
      <c r="GVX6" s="39"/>
      <c r="GVY6" s="39"/>
      <c r="GVZ6" s="39"/>
      <c r="GWA6" s="39"/>
      <c r="GWB6" s="39"/>
      <c r="GWC6" s="39"/>
      <c r="GWD6" s="39"/>
      <c r="GWE6" s="39"/>
      <c r="GWF6" s="39"/>
      <c r="GWG6" s="39"/>
      <c r="GWH6" s="39"/>
      <c r="GWI6" s="39"/>
      <c r="GWJ6" s="39"/>
      <c r="GWK6" s="39"/>
      <c r="GWL6" s="39"/>
      <c r="GWM6" s="39"/>
      <c r="GWN6" s="39"/>
      <c r="GWO6" s="39"/>
      <c r="GWP6" s="39"/>
      <c r="GWQ6" s="39"/>
      <c r="GWR6" s="39"/>
      <c r="GWS6" s="39"/>
      <c r="GWT6" s="39"/>
      <c r="GWU6" s="39"/>
      <c r="GWV6" s="39"/>
      <c r="GWW6" s="39"/>
      <c r="GWX6" s="39"/>
      <c r="GWY6" s="39"/>
      <c r="GWZ6" s="39"/>
      <c r="GXA6" s="39"/>
      <c r="GXB6" s="39"/>
      <c r="GXC6" s="39"/>
      <c r="GXD6" s="39"/>
      <c r="GXE6" s="39"/>
      <c r="GXF6" s="39"/>
      <c r="GXG6" s="39"/>
      <c r="GXH6" s="39"/>
      <c r="GXI6" s="39"/>
      <c r="GXJ6" s="39"/>
      <c r="GXK6" s="39"/>
      <c r="GXL6" s="39"/>
      <c r="GXM6" s="39"/>
      <c r="GXN6" s="39"/>
      <c r="GXO6" s="39"/>
      <c r="GXP6" s="39"/>
      <c r="GXQ6" s="39"/>
      <c r="GXR6" s="39"/>
      <c r="GXS6" s="39"/>
      <c r="GXT6" s="39"/>
      <c r="GXU6" s="39"/>
      <c r="GXV6" s="39"/>
      <c r="GXW6" s="39"/>
      <c r="GXX6" s="39"/>
      <c r="GXY6" s="39"/>
      <c r="GXZ6" s="39"/>
      <c r="GYA6" s="39"/>
      <c r="GYB6" s="39"/>
      <c r="GYC6" s="39"/>
      <c r="GYD6" s="39"/>
      <c r="GYE6" s="39"/>
      <c r="GYF6" s="39"/>
      <c r="GYG6" s="39"/>
      <c r="GYH6" s="39"/>
      <c r="GYI6" s="39"/>
      <c r="GYJ6" s="39"/>
      <c r="GYK6" s="39"/>
      <c r="GYL6" s="39"/>
      <c r="GYM6" s="39"/>
      <c r="GYN6" s="39"/>
      <c r="GYO6" s="39"/>
      <c r="GYP6" s="39"/>
      <c r="GYQ6" s="39"/>
      <c r="GYR6" s="39"/>
      <c r="GYS6" s="39"/>
      <c r="GYT6" s="39"/>
      <c r="GYU6" s="39"/>
      <c r="GYV6" s="39"/>
      <c r="GYW6" s="39"/>
      <c r="GYX6" s="39"/>
      <c r="GYY6" s="39"/>
      <c r="GYZ6" s="39"/>
      <c r="GZA6" s="39"/>
      <c r="GZB6" s="39"/>
      <c r="GZC6" s="39"/>
      <c r="GZD6" s="39"/>
      <c r="GZE6" s="39"/>
      <c r="GZF6" s="39"/>
      <c r="GZG6" s="39"/>
      <c r="GZH6" s="39"/>
      <c r="GZI6" s="39"/>
      <c r="GZJ6" s="39"/>
      <c r="GZK6" s="39"/>
      <c r="GZL6" s="39"/>
      <c r="GZM6" s="39"/>
      <c r="GZN6" s="39"/>
      <c r="GZO6" s="39"/>
      <c r="GZP6" s="39"/>
      <c r="GZQ6" s="39"/>
      <c r="GZR6" s="39"/>
      <c r="GZS6" s="39"/>
      <c r="GZT6" s="39"/>
      <c r="GZU6" s="39"/>
      <c r="GZV6" s="39"/>
      <c r="GZW6" s="39"/>
      <c r="GZX6" s="39"/>
      <c r="GZY6" s="39"/>
      <c r="GZZ6" s="39"/>
      <c r="HAA6" s="39"/>
      <c r="HAB6" s="39"/>
      <c r="HAC6" s="39"/>
      <c r="HAD6" s="39"/>
      <c r="HAE6" s="39"/>
      <c r="HAF6" s="39"/>
      <c r="HAG6" s="39"/>
      <c r="HAH6" s="39"/>
      <c r="HAI6" s="39"/>
      <c r="HAJ6" s="39"/>
      <c r="HAK6" s="39"/>
      <c r="HAL6" s="39"/>
      <c r="HAM6" s="39"/>
      <c r="HAN6" s="39"/>
      <c r="HAO6" s="39"/>
      <c r="HAP6" s="39"/>
      <c r="HAQ6" s="39"/>
      <c r="HAR6" s="39"/>
      <c r="HAS6" s="39"/>
      <c r="HAT6" s="39"/>
      <c r="HAU6" s="39"/>
      <c r="HAV6" s="39"/>
      <c r="HAW6" s="39"/>
      <c r="HAX6" s="39"/>
      <c r="HAY6" s="39"/>
      <c r="HAZ6" s="39"/>
      <c r="HBA6" s="39"/>
      <c r="HBB6" s="39"/>
      <c r="HBC6" s="39"/>
      <c r="HBD6" s="39"/>
      <c r="HBE6" s="39"/>
      <c r="HBF6" s="39"/>
      <c r="HBG6" s="39"/>
      <c r="HBH6" s="39"/>
      <c r="HBI6" s="39"/>
      <c r="HBJ6" s="39"/>
      <c r="HBK6" s="39"/>
      <c r="HBL6" s="39"/>
      <c r="HBM6" s="39"/>
      <c r="HBN6" s="39"/>
      <c r="HBO6" s="39"/>
      <c r="HBP6" s="39"/>
      <c r="HBQ6" s="39"/>
      <c r="HBR6" s="39"/>
      <c r="HBS6" s="39"/>
      <c r="HBT6" s="39"/>
      <c r="HBU6" s="39"/>
      <c r="HBV6" s="39"/>
      <c r="HBW6" s="39"/>
      <c r="HBX6" s="39"/>
      <c r="HBY6" s="39"/>
      <c r="HBZ6" s="39"/>
      <c r="HCA6" s="39"/>
      <c r="HCB6" s="39"/>
      <c r="HCC6" s="39"/>
      <c r="HCD6" s="39"/>
      <c r="HCE6" s="39"/>
      <c r="HCF6" s="39"/>
      <c r="HCG6" s="39"/>
      <c r="HCH6" s="39"/>
      <c r="HCI6" s="39"/>
      <c r="HCJ6" s="39"/>
      <c r="HCK6" s="39"/>
      <c r="HCL6" s="39"/>
      <c r="HCM6" s="39"/>
      <c r="HCN6" s="39"/>
      <c r="HCO6" s="39"/>
      <c r="HCP6" s="39"/>
      <c r="HCQ6" s="39"/>
      <c r="HCR6" s="39"/>
      <c r="HCS6" s="39"/>
      <c r="HCT6" s="39"/>
      <c r="HCU6" s="39"/>
      <c r="HCV6" s="39"/>
      <c r="HCW6" s="39"/>
      <c r="HCX6" s="39"/>
      <c r="HCY6" s="39"/>
      <c r="HCZ6" s="39"/>
      <c r="HDA6" s="39"/>
      <c r="HDB6" s="39"/>
      <c r="HDC6" s="39"/>
      <c r="HDD6" s="39"/>
      <c r="HDE6" s="39"/>
      <c r="HDF6" s="39"/>
      <c r="HDG6" s="39"/>
      <c r="HDH6" s="39"/>
      <c r="HDI6" s="39"/>
      <c r="HDJ6" s="39"/>
      <c r="HDK6" s="39"/>
      <c r="HDL6" s="39"/>
      <c r="HDM6" s="39"/>
      <c r="HDN6" s="39"/>
      <c r="HDO6" s="39"/>
      <c r="HDP6" s="39"/>
      <c r="HDQ6" s="39"/>
      <c r="HDR6" s="39"/>
      <c r="HDS6" s="39"/>
      <c r="HDT6" s="39"/>
      <c r="HDU6" s="39"/>
      <c r="HDV6" s="39"/>
      <c r="HDW6" s="39"/>
      <c r="HDX6" s="39"/>
      <c r="HDY6" s="39"/>
      <c r="HDZ6" s="39"/>
      <c r="HEA6" s="39"/>
      <c r="HEB6" s="39"/>
      <c r="HEC6" s="39"/>
      <c r="HED6" s="39"/>
      <c r="HEE6" s="39"/>
      <c r="HEF6" s="39"/>
      <c r="HEG6" s="39"/>
      <c r="HEH6" s="39"/>
      <c r="HEI6" s="39"/>
      <c r="HEJ6" s="39"/>
      <c r="HEK6" s="39"/>
      <c r="HEL6" s="39"/>
      <c r="HEM6" s="39"/>
      <c r="HEN6" s="39"/>
      <c r="HEO6" s="39"/>
      <c r="HEP6" s="39"/>
      <c r="HEQ6" s="39"/>
      <c r="HER6" s="39"/>
      <c r="HES6" s="39"/>
      <c r="HET6" s="39"/>
      <c r="HEU6" s="39"/>
      <c r="HEV6" s="39"/>
      <c r="HEW6" s="39"/>
      <c r="HEX6" s="39"/>
      <c r="HEY6" s="39"/>
      <c r="HEZ6" s="39"/>
      <c r="HFA6" s="39"/>
      <c r="HFB6" s="39"/>
      <c r="HFC6" s="39"/>
      <c r="HFD6" s="39"/>
      <c r="HFE6" s="39"/>
      <c r="HFF6" s="39"/>
      <c r="HFG6" s="39"/>
      <c r="HFH6" s="39"/>
      <c r="HFI6" s="39"/>
      <c r="HFJ6" s="39"/>
      <c r="HFK6" s="39"/>
      <c r="HFL6" s="39"/>
      <c r="HFM6" s="39"/>
      <c r="HFN6" s="39"/>
      <c r="HFO6" s="39"/>
      <c r="HFP6" s="39"/>
      <c r="HFQ6" s="39"/>
      <c r="HFR6" s="39"/>
      <c r="HFS6" s="39"/>
      <c r="HFT6" s="39"/>
      <c r="HFU6" s="39"/>
      <c r="HFV6" s="39"/>
      <c r="HFW6" s="39"/>
      <c r="HFX6" s="39"/>
      <c r="HFY6" s="39"/>
      <c r="HFZ6" s="39"/>
      <c r="HGA6" s="39"/>
      <c r="HGB6" s="39"/>
      <c r="HGC6" s="39"/>
      <c r="HGD6" s="39"/>
      <c r="HGE6" s="39"/>
      <c r="HGF6" s="39"/>
      <c r="HGG6" s="39"/>
      <c r="HGH6" s="39"/>
      <c r="HGI6" s="39"/>
      <c r="HGJ6" s="39"/>
      <c r="HGK6" s="39"/>
      <c r="HGL6" s="39"/>
      <c r="HGM6" s="39"/>
      <c r="HGN6" s="39"/>
      <c r="HGO6" s="39"/>
      <c r="HGP6" s="39"/>
      <c r="HGQ6" s="39"/>
      <c r="HGR6" s="39"/>
      <c r="HGS6" s="39"/>
      <c r="HGT6" s="39"/>
      <c r="HGU6" s="39"/>
      <c r="HGV6" s="39"/>
      <c r="HGW6" s="39"/>
      <c r="HGX6" s="39"/>
      <c r="HGY6" s="39"/>
      <c r="HGZ6" s="39"/>
      <c r="HHA6" s="39"/>
      <c r="HHB6" s="39"/>
      <c r="HHC6" s="39"/>
      <c r="HHD6" s="39"/>
      <c r="HHE6" s="39"/>
      <c r="HHF6" s="39"/>
      <c r="HHG6" s="39"/>
      <c r="HHH6" s="39"/>
      <c r="HHI6" s="39"/>
      <c r="HHJ6" s="39"/>
      <c r="HHK6" s="39"/>
      <c r="HHL6" s="39"/>
      <c r="HHM6" s="39"/>
      <c r="HHN6" s="39"/>
      <c r="HHO6" s="39"/>
      <c r="HHP6" s="39"/>
      <c r="HHQ6" s="39"/>
      <c r="HHR6" s="39"/>
      <c r="HHS6" s="39"/>
      <c r="HHT6" s="39"/>
      <c r="HHU6" s="39"/>
      <c r="HHV6" s="39"/>
      <c r="HHW6" s="39"/>
      <c r="HHX6" s="39"/>
      <c r="HHY6" s="39"/>
      <c r="HHZ6" s="39"/>
      <c r="HIA6" s="39"/>
      <c r="HIB6" s="39"/>
      <c r="HIC6" s="39"/>
      <c r="HID6" s="39"/>
      <c r="HIE6" s="39"/>
      <c r="HIF6" s="39"/>
      <c r="HIG6" s="39"/>
      <c r="HIH6" s="39"/>
      <c r="HII6" s="39"/>
      <c r="HIJ6" s="39"/>
      <c r="HIK6" s="39"/>
      <c r="HIL6" s="39"/>
      <c r="HIM6" s="39"/>
      <c r="HIN6" s="39"/>
      <c r="HIO6" s="39"/>
      <c r="HIP6" s="39"/>
      <c r="HIQ6" s="39"/>
      <c r="HIR6" s="39"/>
      <c r="HIS6" s="39"/>
      <c r="HIT6" s="39"/>
      <c r="HIU6" s="39"/>
      <c r="HIV6" s="39"/>
      <c r="HIW6" s="39"/>
      <c r="HIX6" s="39"/>
      <c r="HIY6" s="39"/>
      <c r="HIZ6" s="39"/>
      <c r="HJA6" s="39"/>
      <c r="HJB6" s="39"/>
      <c r="HJC6" s="39"/>
      <c r="HJD6" s="39"/>
      <c r="HJE6" s="39"/>
      <c r="HJF6" s="39"/>
      <c r="HJG6" s="39"/>
      <c r="HJH6" s="39"/>
      <c r="HJI6" s="39"/>
      <c r="HJJ6" s="39"/>
      <c r="HJK6" s="39"/>
      <c r="HJL6" s="39"/>
      <c r="HJM6" s="39"/>
      <c r="HJN6" s="39"/>
      <c r="HJO6" s="39"/>
      <c r="HJP6" s="39"/>
      <c r="HJQ6" s="39"/>
      <c r="HJR6" s="39"/>
      <c r="HJS6" s="39"/>
      <c r="HJT6" s="39"/>
      <c r="HJU6" s="39"/>
      <c r="HJV6" s="39"/>
      <c r="HJW6" s="39"/>
      <c r="HJX6" s="39"/>
      <c r="HJY6" s="39"/>
      <c r="HJZ6" s="39"/>
      <c r="HKA6" s="39"/>
      <c r="HKB6" s="39"/>
      <c r="HKC6" s="39"/>
      <c r="HKD6" s="39"/>
      <c r="HKE6" s="39"/>
      <c r="HKF6" s="39"/>
      <c r="HKG6" s="39"/>
      <c r="HKH6" s="39"/>
      <c r="HKI6" s="39"/>
      <c r="HKJ6" s="39"/>
      <c r="HKK6" s="39"/>
      <c r="HKL6" s="39"/>
      <c r="HKM6" s="39"/>
      <c r="HKN6" s="39"/>
      <c r="HKO6" s="39"/>
      <c r="HKP6" s="39"/>
      <c r="HKQ6" s="39"/>
      <c r="HKR6" s="39"/>
      <c r="HKS6" s="39"/>
      <c r="HKT6" s="39"/>
      <c r="HKU6" s="39"/>
      <c r="HKV6" s="39"/>
      <c r="HKW6" s="39"/>
      <c r="HKX6" s="39"/>
      <c r="HKY6" s="39"/>
      <c r="HKZ6" s="39"/>
      <c r="HLA6" s="39"/>
      <c r="HLB6" s="39"/>
      <c r="HLC6" s="39"/>
      <c r="HLD6" s="39"/>
      <c r="HLE6" s="39"/>
      <c r="HLF6" s="39"/>
      <c r="HLG6" s="39"/>
      <c r="HLH6" s="39"/>
      <c r="HLI6" s="39"/>
      <c r="HLJ6" s="39"/>
      <c r="HLK6" s="39"/>
      <c r="HLL6" s="39"/>
      <c r="HLM6" s="39"/>
      <c r="HLN6" s="39"/>
      <c r="HLO6" s="39"/>
      <c r="HLP6" s="39"/>
      <c r="HLQ6" s="39"/>
      <c r="HLR6" s="39"/>
      <c r="HLS6" s="39"/>
      <c r="HLT6" s="39"/>
      <c r="HLU6" s="39"/>
      <c r="HLV6" s="39"/>
      <c r="HLW6" s="39"/>
      <c r="HLX6" s="39"/>
      <c r="HLY6" s="39"/>
      <c r="HLZ6" s="39"/>
      <c r="HMA6" s="39"/>
      <c r="HMB6" s="39"/>
      <c r="HMC6" s="39"/>
      <c r="HMD6" s="39"/>
      <c r="HME6" s="39"/>
      <c r="HMF6" s="39"/>
      <c r="HMG6" s="39"/>
      <c r="HMH6" s="39"/>
      <c r="HMI6" s="39"/>
      <c r="HMJ6" s="39"/>
      <c r="HMK6" s="39"/>
      <c r="HML6" s="39"/>
      <c r="HMM6" s="39"/>
      <c r="HMN6" s="39"/>
      <c r="HMO6" s="39"/>
      <c r="HMP6" s="39"/>
      <c r="HMQ6" s="39"/>
      <c r="HMR6" s="39"/>
      <c r="HMS6" s="39"/>
      <c r="HMT6" s="39"/>
      <c r="HMU6" s="39"/>
      <c r="HMV6" s="39"/>
      <c r="HMW6" s="39"/>
      <c r="HMX6" s="39"/>
      <c r="HMY6" s="39"/>
      <c r="HMZ6" s="39"/>
      <c r="HNA6" s="39"/>
      <c r="HNB6" s="39"/>
      <c r="HNC6" s="39"/>
      <c r="HND6" s="39"/>
      <c r="HNE6" s="39"/>
      <c r="HNF6" s="39"/>
      <c r="HNG6" s="39"/>
      <c r="HNH6" s="39"/>
      <c r="HNI6" s="39"/>
      <c r="HNJ6" s="39"/>
      <c r="HNK6" s="39"/>
      <c r="HNL6" s="39"/>
      <c r="HNM6" s="39"/>
      <c r="HNN6" s="39"/>
      <c r="HNO6" s="39"/>
      <c r="HNP6" s="39"/>
      <c r="HNQ6" s="39"/>
      <c r="HNR6" s="39"/>
      <c r="HNS6" s="39"/>
      <c r="HNT6" s="39"/>
      <c r="HNU6" s="39"/>
      <c r="HNV6" s="39"/>
      <c r="HNW6" s="39"/>
      <c r="HNX6" s="39"/>
      <c r="HNY6" s="39"/>
      <c r="HNZ6" s="39"/>
      <c r="HOA6" s="39"/>
      <c r="HOB6" s="39"/>
      <c r="HOC6" s="39"/>
      <c r="HOD6" s="39"/>
      <c r="HOE6" s="39"/>
      <c r="HOF6" s="39"/>
      <c r="HOG6" s="39"/>
      <c r="HOH6" s="39"/>
      <c r="HOI6" s="39"/>
      <c r="HOJ6" s="39"/>
      <c r="HOK6" s="39"/>
      <c r="HOL6" s="39"/>
      <c r="HOM6" s="39"/>
      <c r="HON6" s="39"/>
      <c r="HOO6" s="39"/>
      <c r="HOP6" s="39"/>
      <c r="HOQ6" s="39"/>
      <c r="HOR6" s="39"/>
      <c r="HOS6" s="39"/>
      <c r="HOT6" s="39"/>
      <c r="HOU6" s="39"/>
      <c r="HOV6" s="39"/>
      <c r="HOW6" s="39"/>
      <c r="HOX6" s="39"/>
      <c r="HOY6" s="39"/>
      <c r="HOZ6" s="39"/>
      <c r="HPA6" s="39"/>
      <c r="HPB6" s="39"/>
      <c r="HPC6" s="39"/>
      <c r="HPD6" s="39"/>
      <c r="HPE6" s="39"/>
      <c r="HPF6" s="39"/>
      <c r="HPG6" s="39"/>
      <c r="HPH6" s="39"/>
      <c r="HPI6" s="39"/>
      <c r="HPJ6" s="39"/>
      <c r="HPK6" s="39"/>
      <c r="HPL6" s="39"/>
      <c r="HPM6" s="39"/>
      <c r="HPN6" s="39"/>
      <c r="HPO6" s="39"/>
      <c r="HPP6" s="39"/>
      <c r="HPQ6" s="39"/>
      <c r="HPR6" s="39"/>
      <c r="HPS6" s="39"/>
      <c r="HPT6" s="39"/>
      <c r="HPU6" s="39"/>
      <c r="HPV6" s="39"/>
      <c r="HPW6" s="39"/>
      <c r="HPX6" s="39"/>
      <c r="HPY6" s="39"/>
      <c r="HPZ6" s="39"/>
      <c r="HQA6" s="39"/>
      <c r="HQB6" s="39"/>
      <c r="HQC6" s="39"/>
      <c r="HQD6" s="39"/>
      <c r="HQE6" s="39"/>
      <c r="HQF6" s="39"/>
      <c r="HQG6" s="39"/>
      <c r="HQH6" s="39"/>
      <c r="HQI6" s="39"/>
      <c r="HQJ6" s="39"/>
      <c r="HQK6" s="39"/>
      <c r="HQL6" s="39"/>
      <c r="HQM6" s="39"/>
      <c r="HQN6" s="39"/>
      <c r="HQO6" s="39"/>
      <c r="HQP6" s="39"/>
      <c r="HQQ6" s="39"/>
      <c r="HQR6" s="39"/>
      <c r="HQS6" s="39"/>
      <c r="HQT6" s="39"/>
      <c r="HQU6" s="39"/>
      <c r="HQV6" s="39"/>
      <c r="HQW6" s="39"/>
      <c r="HQX6" s="39"/>
      <c r="HQY6" s="39"/>
      <c r="HQZ6" s="39"/>
      <c r="HRA6" s="39"/>
      <c r="HRB6" s="39"/>
      <c r="HRC6" s="39"/>
      <c r="HRD6" s="39"/>
      <c r="HRE6" s="39"/>
      <c r="HRF6" s="39"/>
      <c r="HRG6" s="39"/>
      <c r="HRH6" s="39"/>
      <c r="HRI6" s="39"/>
      <c r="HRJ6" s="39"/>
      <c r="HRK6" s="39"/>
      <c r="HRL6" s="39"/>
      <c r="HRM6" s="39"/>
      <c r="HRN6" s="39"/>
      <c r="HRO6" s="39"/>
      <c r="HRP6" s="39"/>
      <c r="HRQ6" s="39"/>
      <c r="HRR6" s="39"/>
      <c r="HRS6" s="39"/>
      <c r="HRT6" s="39"/>
      <c r="HRU6" s="39"/>
      <c r="HRV6" s="39"/>
      <c r="HRW6" s="39"/>
      <c r="HRX6" s="39"/>
      <c r="HRY6" s="39"/>
      <c r="HRZ6" s="39"/>
      <c r="HSA6" s="39"/>
      <c r="HSB6" s="39"/>
      <c r="HSC6" s="39"/>
      <c r="HSD6" s="39"/>
      <c r="HSE6" s="39"/>
      <c r="HSF6" s="39"/>
      <c r="HSG6" s="39"/>
      <c r="HSH6" s="39"/>
      <c r="HSI6" s="39"/>
      <c r="HSJ6" s="39"/>
      <c r="HSK6" s="39"/>
      <c r="HSL6" s="39"/>
      <c r="HSM6" s="39"/>
      <c r="HSN6" s="39"/>
      <c r="HSO6" s="39"/>
      <c r="HSP6" s="39"/>
      <c r="HSQ6" s="39"/>
      <c r="HSR6" s="39"/>
      <c r="HSS6" s="39"/>
      <c r="HST6" s="39"/>
      <c r="HSU6" s="39"/>
      <c r="HSV6" s="39"/>
      <c r="HSW6" s="39"/>
      <c r="HSX6" s="39"/>
      <c r="HSY6" s="39"/>
      <c r="HSZ6" s="39"/>
      <c r="HTA6" s="39"/>
      <c r="HTB6" s="39"/>
      <c r="HTC6" s="39"/>
      <c r="HTD6" s="39"/>
      <c r="HTE6" s="39"/>
      <c r="HTF6" s="39"/>
      <c r="HTG6" s="39"/>
      <c r="HTH6" s="39"/>
      <c r="HTI6" s="39"/>
      <c r="HTJ6" s="39"/>
      <c r="HTK6" s="39"/>
      <c r="HTL6" s="39"/>
      <c r="HTM6" s="39"/>
      <c r="HTN6" s="39"/>
      <c r="HTO6" s="39"/>
      <c r="HTP6" s="39"/>
      <c r="HTQ6" s="39"/>
      <c r="HTR6" s="39"/>
      <c r="HTS6" s="39"/>
      <c r="HTT6" s="39"/>
      <c r="HTU6" s="39"/>
      <c r="HTV6" s="39"/>
      <c r="HTW6" s="39"/>
      <c r="HTX6" s="39"/>
      <c r="HTY6" s="39"/>
      <c r="HTZ6" s="39"/>
      <c r="HUA6" s="39"/>
      <c r="HUB6" s="39"/>
      <c r="HUC6" s="39"/>
      <c r="HUD6" s="39"/>
      <c r="HUE6" s="39"/>
      <c r="HUF6" s="39"/>
      <c r="HUG6" s="39"/>
      <c r="HUH6" s="39"/>
      <c r="HUI6" s="39"/>
      <c r="HUJ6" s="39"/>
      <c r="HUK6" s="39"/>
      <c r="HUL6" s="39"/>
      <c r="HUM6" s="39"/>
      <c r="HUN6" s="39"/>
      <c r="HUO6" s="39"/>
      <c r="HUP6" s="39"/>
      <c r="HUQ6" s="39"/>
      <c r="HUR6" s="39"/>
      <c r="HUS6" s="39"/>
      <c r="HUT6" s="39"/>
      <c r="HUU6" s="39"/>
      <c r="HUV6" s="39"/>
      <c r="HUW6" s="39"/>
      <c r="HUX6" s="39"/>
      <c r="HUY6" s="39"/>
      <c r="HUZ6" s="39"/>
      <c r="HVA6" s="39"/>
      <c r="HVB6" s="39"/>
      <c r="HVC6" s="39"/>
      <c r="HVD6" s="39"/>
      <c r="HVE6" s="39"/>
      <c r="HVF6" s="39"/>
      <c r="HVG6" s="39"/>
      <c r="HVH6" s="39"/>
      <c r="HVI6" s="39"/>
      <c r="HVJ6" s="39"/>
      <c r="HVK6" s="39"/>
      <c r="HVL6" s="39"/>
      <c r="HVM6" s="39"/>
      <c r="HVN6" s="39"/>
      <c r="HVO6" s="39"/>
      <c r="HVP6" s="39"/>
      <c r="HVQ6" s="39"/>
      <c r="HVR6" s="39"/>
      <c r="HVS6" s="39"/>
      <c r="HVT6" s="39"/>
      <c r="HVU6" s="39"/>
      <c r="HVV6" s="39"/>
      <c r="HVW6" s="39"/>
      <c r="HVX6" s="39"/>
      <c r="HVY6" s="39"/>
      <c r="HVZ6" s="39"/>
      <c r="HWA6" s="39"/>
      <c r="HWB6" s="39"/>
      <c r="HWC6" s="39"/>
      <c r="HWD6" s="39"/>
      <c r="HWE6" s="39"/>
      <c r="HWF6" s="39"/>
      <c r="HWG6" s="39"/>
      <c r="HWH6" s="39"/>
      <c r="HWI6" s="39"/>
      <c r="HWJ6" s="39"/>
      <c r="HWK6" s="39"/>
      <c r="HWL6" s="39"/>
      <c r="HWM6" s="39"/>
      <c r="HWN6" s="39"/>
      <c r="HWO6" s="39"/>
      <c r="HWP6" s="39"/>
      <c r="HWQ6" s="39"/>
      <c r="HWR6" s="39"/>
      <c r="HWS6" s="39"/>
      <c r="HWT6" s="39"/>
      <c r="HWU6" s="39"/>
      <c r="HWV6" s="39"/>
      <c r="HWW6" s="39"/>
      <c r="HWX6" s="39"/>
      <c r="HWY6" s="39"/>
      <c r="HWZ6" s="39"/>
      <c r="HXA6" s="39"/>
      <c r="HXB6" s="39"/>
      <c r="HXC6" s="39"/>
      <c r="HXD6" s="39"/>
      <c r="HXE6" s="39"/>
      <c r="HXF6" s="39"/>
      <c r="HXG6" s="39"/>
      <c r="HXH6" s="39"/>
      <c r="HXI6" s="39"/>
      <c r="HXJ6" s="39"/>
      <c r="HXK6" s="39"/>
      <c r="HXL6" s="39"/>
      <c r="HXM6" s="39"/>
      <c r="HXN6" s="39"/>
      <c r="HXO6" s="39"/>
      <c r="HXP6" s="39"/>
      <c r="HXQ6" s="39"/>
      <c r="HXR6" s="39"/>
      <c r="HXS6" s="39"/>
      <c r="HXT6" s="39"/>
      <c r="HXU6" s="39"/>
      <c r="HXV6" s="39"/>
      <c r="HXW6" s="39"/>
      <c r="HXX6" s="39"/>
      <c r="HXY6" s="39"/>
      <c r="HXZ6" s="39"/>
      <c r="HYA6" s="39"/>
      <c r="HYB6" s="39"/>
      <c r="HYC6" s="39"/>
      <c r="HYD6" s="39"/>
      <c r="HYE6" s="39"/>
      <c r="HYF6" s="39"/>
      <c r="HYG6" s="39"/>
      <c r="HYH6" s="39"/>
      <c r="HYI6" s="39"/>
      <c r="HYJ6" s="39"/>
      <c r="HYK6" s="39"/>
      <c r="HYL6" s="39"/>
      <c r="HYM6" s="39"/>
      <c r="HYN6" s="39"/>
      <c r="HYO6" s="39"/>
      <c r="HYP6" s="39"/>
      <c r="HYQ6" s="39"/>
      <c r="HYR6" s="39"/>
      <c r="HYS6" s="39"/>
      <c r="HYT6" s="39"/>
      <c r="HYU6" s="39"/>
      <c r="HYV6" s="39"/>
      <c r="HYW6" s="39"/>
      <c r="HYX6" s="39"/>
      <c r="HYY6" s="39"/>
      <c r="HYZ6" s="39"/>
      <c r="HZA6" s="39"/>
      <c r="HZB6" s="39"/>
      <c r="HZC6" s="39"/>
      <c r="HZD6" s="39"/>
      <c r="HZE6" s="39"/>
      <c r="HZF6" s="39"/>
      <c r="HZG6" s="39"/>
      <c r="HZH6" s="39"/>
      <c r="HZI6" s="39"/>
      <c r="HZJ6" s="39"/>
      <c r="HZK6" s="39"/>
      <c r="HZL6" s="39"/>
      <c r="HZM6" s="39"/>
      <c r="HZN6" s="39"/>
      <c r="HZO6" s="39"/>
      <c r="HZP6" s="39"/>
      <c r="HZQ6" s="39"/>
      <c r="HZR6" s="39"/>
      <c r="HZS6" s="39"/>
      <c r="HZT6" s="39"/>
      <c r="HZU6" s="39"/>
      <c r="HZV6" s="39"/>
      <c r="HZW6" s="39"/>
      <c r="HZX6" s="39"/>
      <c r="HZY6" s="39"/>
      <c r="HZZ6" s="39"/>
      <c r="IAA6" s="39"/>
      <c r="IAB6" s="39"/>
      <c r="IAC6" s="39"/>
      <c r="IAD6" s="39"/>
      <c r="IAE6" s="39"/>
      <c r="IAF6" s="39"/>
      <c r="IAG6" s="39"/>
      <c r="IAH6" s="39"/>
      <c r="IAI6" s="39"/>
      <c r="IAJ6" s="39"/>
      <c r="IAK6" s="39"/>
      <c r="IAL6" s="39"/>
      <c r="IAM6" s="39"/>
      <c r="IAN6" s="39"/>
      <c r="IAO6" s="39"/>
      <c r="IAP6" s="39"/>
      <c r="IAQ6" s="39"/>
      <c r="IAR6" s="39"/>
      <c r="IAS6" s="39"/>
      <c r="IAT6" s="39"/>
      <c r="IAU6" s="39"/>
      <c r="IAV6" s="39"/>
      <c r="IAW6" s="39"/>
      <c r="IAX6" s="39"/>
      <c r="IAY6" s="39"/>
      <c r="IAZ6" s="39"/>
      <c r="IBA6" s="39"/>
      <c r="IBB6" s="39"/>
      <c r="IBC6" s="39"/>
      <c r="IBD6" s="39"/>
      <c r="IBE6" s="39"/>
      <c r="IBF6" s="39"/>
      <c r="IBG6" s="39"/>
      <c r="IBH6" s="39"/>
      <c r="IBI6" s="39"/>
      <c r="IBJ6" s="39"/>
      <c r="IBK6" s="39"/>
      <c r="IBL6" s="39"/>
      <c r="IBM6" s="39"/>
      <c r="IBN6" s="39"/>
      <c r="IBO6" s="39"/>
      <c r="IBP6" s="39"/>
      <c r="IBQ6" s="39"/>
      <c r="IBR6" s="39"/>
      <c r="IBS6" s="39"/>
      <c r="IBT6" s="39"/>
      <c r="IBU6" s="39"/>
      <c r="IBV6" s="39"/>
      <c r="IBW6" s="39"/>
      <c r="IBX6" s="39"/>
      <c r="IBY6" s="39"/>
      <c r="IBZ6" s="39"/>
      <c r="ICA6" s="39"/>
      <c r="ICB6" s="39"/>
      <c r="ICC6" s="39"/>
      <c r="ICD6" s="39"/>
      <c r="ICE6" s="39"/>
      <c r="ICF6" s="39"/>
      <c r="ICG6" s="39"/>
      <c r="ICH6" s="39"/>
      <c r="ICI6" s="39"/>
      <c r="ICJ6" s="39"/>
      <c r="ICK6" s="39"/>
      <c r="ICL6" s="39"/>
      <c r="ICM6" s="39"/>
      <c r="ICN6" s="39"/>
      <c r="ICO6" s="39"/>
      <c r="ICP6" s="39"/>
      <c r="ICQ6" s="39"/>
      <c r="ICR6" s="39"/>
      <c r="ICS6" s="39"/>
      <c r="ICT6" s="39"/>
      <c r="ICU6" s="39"/>
      <c r="ICV6" s="39"/>
      <c r="ICW6" s="39"/>
      <c r="ICX6" s="39"/>
      <c r="ICY6" s="39"/>
      <c r="ICZ6" s="39"/>
      <c r="IDA6" s="39"/>
      <c r="IDB6" s="39"/>
      <c r="IDC6" s="39"/>
      <c r="IDD6" s="39"/>
      <c r="IDE6" s="39"/>
      <c r="IDF6" s="39"/>
      <c r="IDG6" s="39"/>
      <c r="IDH6" s="39"/>
      <c r="IDI6" s="39"/>
      <c r="IDJ6" s="39"/>
      <c r="IDK6" s="39"/>
      <c r="IDL6" s="39"/>
      <c r="IDM6" s="39"/>
      <c r="IDN6" s="39"/>
      <c r="IDO6" s="39"/>
      <c r="IDP6" s="39"/>
      <c r="IDQ6" s="39"/>
      <c r="IDR6" s="39"/>
      <c r="IDS6" s="39"/>
      <c r="IDT6" s="39"/>
      <c r="IDU6" s="39"/>
      <c r="IDV6" s="39"/>
      <c r="IDW6" s="39"/>
      <c r="IDX6" s="39"/>
      <c r="IDY6" s="39"/>
      <c r="IDZ6" s="39"/>
      <c r="IEA6" s="39"/>
      <c r="IEB6" s="39"/>
      <c r="IEC6" s="39"/>
      <c r="IED6" s="39"/>
      <c r="IEE6" s="39"/>
      <c r="IEF6" s="39"/>
      <c r="IEG6" s="39"/>
      <c r="IEH6" s="39"/>
      <c r="IEI6" s="39"/>
      <c r="IEJ6" s="39"/>
      <c r="IEK6" s="39"/>
      <c r="IEL6" s="39"/>
      <c r="IEM6" s="39"/>
      <c r="IEN6" s="39"/>
      <c r="IEO6" s="39"/>
      <c r="IEP6" s="39"/>
      <c r="IEQ6" s="39"/>
      <c r="IER6" s="39"/>
      <c r="IES6" s="39"/>
      <c r="IET6" s="39"/>
      <c r="IEU6" s="39"/>
      <c r="IEV6" s="39"/>
      <c r="IEW6" s="39"/>
      <c r="IEX6" s="39"/>
      <c r="IEY6" s="39"/>
      <c r="IEZ6" s="39"/>
      <c r="IFA6" s="39"/>
      <c r="IFB6" s="39"/>
      <c r="IFC6" s="39"/>
      <c r="IFD6" s="39"/>
      <c r="IFE6" s="39"/>
      <c r="IFF6" s="39"/>
      <c r="IFG6" s="39"/>
      <c r="IFH6" s="39"/>
      <c r="IFI6" s="39"/>
      <c r="IFJ6" s="39"/>
      <c r="IFK6" s="39"/>
      <c r="IFL6" s="39"/>
      <c r="IFM6" s="39"/>
      <c r="IFN6" s="39"/>
      <c r="IFO6" s="39"/>
      <c r="IFP6" s="39"/>
      <c r="IFQ6" s="39"/>
      <c r="IFR6" s="39"/>
      <c r="IFS6" s="39"/>
      <c r="IFT6" s="39"/>
      <c r="IFU6" s="39"/>
      <c r="IFV6" s="39"/>
      <c r="IFW6" s="39"/>
      <c r="IFX6" s="39"/>
      <c r="IFY6" s="39"/>
      <c r="IFZ6" s="39"/>
      <c r="IGA6" s="39"/>
      <c r="IGB6" s="39"/>
      <c r="IGC6" s="39"/>
      <c r="IGD6" s="39"/>
      <c r="IGE6" s="39"/>
      <c r="IGF6" s="39"/>
      <c r="IGG6" s="39"/>
      <c r="IGH6" s="39"/>
      <c r="IGI6" s="39"/>
      <c r="IGJ6" s="39"/>
      <c r="IGK6" s="39"/>
      <c r="IGL6" s="39"/>
      <c r="IGM6" s="39"/>
      <c r="IGN6" s="39"/>
      <c r="IGO6" s="39"/>
      <c r="IGP6" s="39"/>
      <c r="IGQ6" s="39"/>
      <c r="IGR6" s="39"/>
      <c r="IGS6" s="39"/>
      <c r="IGT6" s="39"/>
      <c r="IGU6" s="39"/>
      <c r="IGV6" s="39"/>
      <c r="IGW6" s="39"/>
      <c r="IGX6" s="39"/>
      <c r="IGY6" s="39"/>
      <c r="IGZ6" s="39"/>
      <c r="IHA6" s="39"/>
      <c r="IHB6" s="39"/>
      <c r="IHC6" s="39"/>
      <c r="IHD6" s="39"/>
      <c r="IHE6" s="39"/>
      <c r="IHF6" s="39"/>
      <c r="IHG6" s="39"/>
      <c r="IHH6" s="39"/>
      <c r="IHI6" s="39"/>
      <c r="IHJ6" s="39"/>
      <c r="IHK6" s="39"/>
      <c r="IHL6" s="39"/>
      <c r="IHM6" s="39"/>
      <c r="IHN6" s="39"/>
      <c r="IHO6" s="39"/>
      <c r="IHP6" s="39"/>
      <c r="IHQ6" s="39"/>
      <c r="IHR6" s="39"/>
      <c r="IHS6" s="39"/>
      <c r="IHT6" s="39"/>
      <c r="IHU6" s="39"/>
      <c r="IHV6" s="39"/>
      <c r="IHW6" s="39"/>
      <c r="IHX6" s="39"/>
      <c r="IHY6" s="39"/>
      <c r="IHZ6" s="39"/>
      <c r="IIA6" s="39"/>
      <c r="IIB6" s="39"/>
      <c r="IIC6" s="39"/>
      <c r="IID6" s="39"/>
      <c r="IIE6" s="39"/>
      <c r="IIF6" s="39"/>
      <c r="IIG6" s="39"/>
      <c r="IIH6" s="39"/>
      <c r="III6" s="39"/>
      <c r="IIJ6" s="39"/>
      <c r="IIK6" s="39"/>
      <c r="IIL6" s="39"/>
      <c r="IIM6" s="39"/>
      <c r="IIN6" s="39"/>
      <c r="IIO6" s="39"/>
      <c r="IIP6" s="39"/>
      <c r="IIQ6" s="39"/>
      <c r="IIR6" s="39"/>
      <c r="IIS6" s="39"/>
      <c r="IIT6" s="39"/>
      <c r="IIU6" s="39"/>
      <c r="IIV6" s="39"/>
      <c r="IIW6" s="39"/>
      <c r="IIX6" s="39"/>
      <c r="IIY6" s="39"/>
      <c r="IIZ6" s="39"/>
      <c r="IJA6" s="39"/>
      <c r="IJB6" s="39"/>
      <c r="IJC6" s="39"/>
      <c r="IJD6" s="39"/>
      <c r="IJE6" s="39"/>
      <c r="IJF6" s="39"/>
      <c r="IJG6" s="39"/>
      <c r="IJH6" s="39"/>
      <c r="IJI6" s="39"/>
      <c r="IJJ6" s="39"/>
      <c r="IJK6" s="39"/>
      <c r="IJL6" s="39"/>
      <c r="IJM6" s="39"/>
      <c r="IJN6" s="39"/>
      <c r="IJO6" s="39"/>
      <c r="IJP6" s="39"/>
      <c r="IJQ6" s="39"/>
      <c r="IJR6" s="39"/>
      <c r="IJS6" s="39"/>
      <c r="IJT6" s="39"/>
      <c r="IJU6" s="39"/>
      <c r="IJV6" s="39"/>
      <c r="IJW6" s="39"/>
      <c r="IJX6" s="39"/>
      <c r="IJY6" s="39"/>
      <c r="IJZ6" s="39"/>
      <c r="IKA6" s="39"/>
      <c r="IKB6" s="39"/>
      <c r="IKC6" s="39"/>
      <c r="IKD6" s="39"/>
      <c r="IKE6" s="39"/>
      <c r="IKF6" s="39"/>
      <c r="IKG6" s="39"/>
      <c r="IKH6" s="39"/>
      <c r="IKI6" s="39"/>
      <c r="IKJ6" s="39"/>
      <c r="IKK6" s="39"/>
      <c r="IKL6" s="39"/>
      <c r="IKM6" s="39"/>
      <c r="IKN6" s="39"/>
      <c r="IKO6" s="39"/>
      <c r="IKP6" s="39"/>
      <c r="IKQ6" s="39"/>
      <c r="IKR6" s="39"/>
      <c r="IKS6" s="39"/>
      <c r="IKT6" s="39"/>
      <c r="IKU6" s="39"/>
      <c r="IKV6" s="39"/>
      <c r="IKW6" s="39"/>
      <c r="IKX6" s="39"/>
      <c r="IKY6" s="39"/>
      <c r="IKZ6" s="39"/>
      <c r="ILA6" s="39"/>
      <c r="ILB6" s="39"/>
      <c r="ILC6" s="39"/>
      <c r="ILD6" s="39"/>
      <c r="ILE6" s="39"/>
      <c r="ILF6" s="39"/>
      <c r="ILG6" s="39"/>
      <c r="ILH6" s="39"/>
      <c r="ILI6" s="39"/>
      <c r="ILJ6" s="39"/>
      <c r="ILK6" s="39"/>
      <c r="ILL6" s="39"/>
      <c r="ILM6" s="39"/>
      <c r="ILN6" s="39"/>
      <c r="ILO6" s="39"/>
      <c r="ILP6" s="39"/>
      <c r="ILQ6" s="39"/>
      <c r="ILR6" s="39"/>
      <c r="ILS6" s="39"/>
      <c r="ILT6" s="39"/>
      <c r="ILU6" s="39"/>
      <c r="ILV6" s="39"/>
      <c r="ILW6" s="39"/>
      <c r="ILX6" s="39"/>
      <c r="ILY6" s="39"/>
      <c r="ILZ6" s="39"/>
      <c r="IMA6" s="39"/>
      <c r="IMB6" s="39"/>
      <c r="IMC6" s="39"/>
      <c r="IMD6" s="39"/>
      <c r="IME6" s="39"/>
      <c r="IMF6" s="39"/>
      <c r="IMG6" s="39"/>
      <c r="IMH6" s="39"/>
      <c r="IMI6" s="39"/>
      <c r="IMJ6" s="39"/>
      <c r="IMK6" s="39"/>
      <c r="IML6" s="39"/>
      <c r="IMM6" s="39"/>
      <c r="IMN6" s="39"/>
      <c r="IMO6" s="39"/>
      <c r="IMP6" s="39"/>
      <c r="IMQ6" s="39"/>
      <c r="IMR6" s="39"/>
      <c r="IMS6" s="39"/>
      <c r="IMT6" s="39"/>
      <c r="IMU6" s="39"/>
      <c r="IMV6" s="39"/>
      <c r="IMW6" s="39"/>
      <c r="IMX6" s="39"/>
      <c r="IMY6" s="39"/>
      <c r="IMZ6" s="39"/>
      <c r="INA6" s="39"/>
      <c r="INB6" s="39"/>
      <c r="INC6" s="39"/>
      <c r="IND6" s="39"/>
      <c r="INE6" s="39"/>
      <c r="INF6" s="39"/>
      <c r="ING6" s="39"/>
      <c r="INH6" s="39"/>
      <c r="INI6" s="39"/>
      <c r="INJ6" s="39"/>
      <c r="INK6" s="39"/>
      <c r="INL6" s="39"/>
      <c r="INM6" s="39"/>
      <c r="INN6" s="39"/>
      <c r="INO6" s="39"/>
      <c r="INP6" s="39"/>
      <c r="INQ6" s="39"/>
      <c r="INR6" s="39"/>
      <c r="INS6" s="39"/>
      <c r="INT6" s="39"/>
      <c r="INU6" s="39"/>
      <c r="INV6" s="39"/>
      <c r="INW6" s="39"/>
      <c r="INX6" s="39"/>
      <c r="INY6" s="39"/>
      <c r="INZ6" s="39"/>
      <c r="IOA6" s="39"/>
      <c r="IOB6" s="39"/>
      <c r="IOC6" s="39"/>
      <c r="IOD6" s="39"/>
      <c r="IOE6" s="39"/>
      <c r="IOF6" s="39"/>
      <c r="IOG6" s="39"/>
      <c r="IOH6" s="39"/>
      <c r="IOI6" s="39"/>
      <c r="IOJ6" s="39"/>
      <c r="IOK6" s="39"/>
      <c r="IOL6" s="39"/>
      <c r="IOM6" s="39"/>
      <c r="ION6" s="39"/>
      <c r="IOO6" s="39"/>
      <c r="IOP6" s="39"/>
      <c r="IOQ6" s="39"/>
      <c r="IOR6" s="39"/>
      <c r="IOS6" s="39"/>
      <c r="IOT6" s="39"/>
      <c r="IOU6" s="39"/>
      <c r="IOV6" s="39"/>
      <c r="IOW6" s="39"/>
      <c r="IOX6" s="39"/>
      <c r="IOY6" s="39"/>
      <c r="IOZ6" s="39"/>
      <c r="IPA6" s="39"/>
      <c r="IPB6" s="39"/>
      <c r="IPC6" s="39"/>
      <c r="IPD6" s="39"/>
      <c r="IPE6" s="39"/>
      <c r="IPF6" s="39"/>
      <c r="IPG6" s="39"/>
      <c r="IPH6" s="39"/>
      <c r="IPI6" s="39"/>
      <c r="IPJ6" s="39"/>
      <c r="IPK6" s="39"/>
      <c r="IPL6" s="39"/>
      <c r="IPM6" s="39"/>
      <c r="IPN6" s="39"/>
      <c r="IPO6" s="39"/>
      <c r="IPP6" s="39"/>
      <c r="IPQ6" s="39"/>
      <c r="IPR6" s="39"/>
      <c r="IPS6" s="39"/>
      <c r="IPT6" s="39"/>
      <c r="IPU6" s="39"/>
      <c r="IPV6" s="39"/>
      <c r="IPW6" s="39"/>
      <c r="IPX6" s="39"/>
      <c r="IPY6" s="39"/>
      <c r="IPZ6" s="39"/>
      <c r="IQA6" s="39"/>
      <c r="IQB6" s="39"/>
      <c r="IQC6" s="39"/>
      <c r="IQD6" s="39"/>
      <c r="IQE6" s="39"/>
      <c r="IQF6" s="39"/>
      <c r="IQG6" s="39"/>
      <c r="IQH6" s="39"/>
      <c r="IQI6" s="39"/>
      <c r="IQJ6" s="39"/>
      <c r="IQK6" s="39"/>
      <c r="IQL6" s="39"/>
      <c r="IQM6" s="39"/>
      <c r="IQN6" s="39"/>
      <c r="IQO6" s="39"/>
      <c r="IQP6" s="39"/>
      <c r="IQQ6" s="39"/>
      <c r="IQR6" s="39"/>
      <c r="IQS6" s="39"/>
      <c r="IQT6" s="39"/>
      <c r="IQU6" s="39"/>
      <c r="IQV6" s="39"/>
      <c r="IQW6" s="39"/>
      <c r="IQX6" s="39"/>
      <c r="IQY6" s="39"/>
      <c r="IQZ6" s="39"/>
      <c r="IRA6" s="39"/>
      <c r="IRB6" s="39"/>
      <c r="IRC6" s="39"/>
      <c r="IRD6" s="39"/>
      <c r="IRE6" s="39"/>
      <c r="IRF6" s="39"/>
      <c r="IRG6" s="39"/>
      <c r="IRH6" s="39"/>
      <c r="IRI6" s="39"/>
      <c r="IRJ6" s="39"/>
      <c r="IRK6" s="39"/>
      <c r="IRL6" s="39"/>
      <c r="IRM6" s="39"/>
      <c r="IRN6" s="39"/>
      <c r="IRO6" s="39"/>
      <c r="IRP6" s="39"/>
      <c r="IRQ6" s="39"/>
      <c r="IRR6" s="39"/>
      <c r="IRS6" s="39"/>
      <c r="IRT6" s="39"/>
      <c r="IRU6" s="39"/>
      <c r="IRV6" s="39"/>
      <c r="IRW6" s="39"/>
      <c r="IRX6" s="39"/>
      <c r="IRY6" s="39"/>
      <c r="IRZ6" s="39"/>
      <c r="ISA6" s="39"/>
      <c r="ISB6" s="39"/>
      <c r="ISC6" s="39"/>
      <c r="ISD6" s="39"/>
      <c r="ISE6" s="39"/>
      <c r="ISF6" s="39"/>
      <c r="ISG6" s="39"/>
      <c r="ISH6" s="39"/>
      <c r="ISI6" s="39"/>
      <c r="ISJ6" s="39"/>
      <c r="ISK6" s="39"/>
      <c r="ISL6" s="39"/>
      <c r="ISM6" s="39"/>
      <c r="ISN6" s="39"/>
      <c r="ISO6" s="39"/>
      <c r="ISP6" s="39"/>
      <c r="ISQ6" s="39"/>
      <c r="ISR6" s="39"/>
      <c r="ISS6" s="39"/>
      <c r="IST6" s="39"/>
      <c r="ISU6" s="39"/>
      <c r="ISV6" s="39"/>
      <c r="ISW6" s="39"/>
      <c r="ISX6" s="39"/>
      <c r="ISY6" s="39"/>
      <c r="ISZ6" s="39"/>
      <c r="ITA6" s="39"/>
      <c r="ITB6" s="39"/>
      <c r="ITC6" s="39"/>
      <c r="ITD6" s="39"/>
      <c r="ITE6" s="39"/>
      <c r="ITF6" s="39"/>
      <c r="ITG6" s="39"/>
      <c r="ITH6" s="39"/>
      <c r="ITI6" s="39"/>
      <c r="ITJ6" s="39"/>
      <c r="ITK6" s="39"/>
      <c r="ITL6" s="39"/>
      <c r="ITM6" s="39"/>
      <c r="ITN6" s="39"/>
      <c r="ITO6" s="39"/>
      <c r="ITP6" s="39"/>
      <c r="ITQ6" s="39"/>
      <c r="ITR6" s="39"/>
      <c r="ITS6" s="39"/>
      <c r="ITT6" s="39"/>
      <c r="ITU6" s="39"/>
      <c r="ITV6" s="39"/>
      <c r="ITW6" s="39"/>
      <c r="ITX6" s="39"/>
      <c r="ITY6" s="39"/>
      <c r="ITZ6" s="39"/>
      <c r="IUA6" s="39"/>
      <c r="IUB6" s="39"/>
      <c r="IUC6" s="39"/>
      <c r="IUD6" s="39"/>
      <c r="IUE6" s="39"/>
      <c r="IUF6" s="39"/>
      <c r="IUG6" s="39"/>
      <c r="IUH6" s="39"/>
      <c r="IUI6" s="39"/>
      <c r="IUJ6" s="39"/>
      <c r="IUK6" s="39"/>
      <c r="IUL6" s="39"/>
      <c r="IUM6" s="39"/>
      <c r="IUN6" s="39"/>
      <c r="IUO6" s="39"/>
      <c r="IUP6" s="39"/>
      <c r="IUQ6" s="39"/>
      <c r="IUR6" s="39"/>
      <c r="IUS6" s="39"/>
      <c r="IUT6" s="39"/>
      <c r="IUU6" s="39"/>
      <c r="IUV6" s="39"/>
      <c r="IUW6" s="39"/>
      <c r="IUX6" s="39"/>
      <c r="IUY6" s="39"/>
      <c r="IUZ6" s="39"/>
      <c r="IVA6" s="39"/>
      <c r="IVB6" s="39"/>
      <c r="IVC6" s="39"/>
      <c r="IVD6" s="39"/>
      <c r="IVE6" s="39"/>
      <c r="IVF6" s="39"/>
      <c r="IVG6" s="39"/>
      <c r="IVH6" s="39"/>
      <c r="IVI6" s="39"/>
      <c r="IVJ6" s="39"/>
      <c r="IVK6" s="39"/>
      <c r="IVL6" s="39"/>
      <c r="IVM6" s="39"/>
      <c r="IVN6" s="39"/>
      <c r="IVO6" s="39"/>
      <c r="IVP6" s="39"/>
      <c r="IVQ6" s="39"/>
      <c r="IVR6" s="39"/>
      <c r="IVS6" s="39"/>
      <c r="IVT6" s="39"/>
      <c r="IVU6" s="39"/>
      <c r="IVV6" s="39"/>
      <c r="IVW6" s="39"/>
      <c r="IVX6" s="39"/>
      <c r="IVY6" s="39"/>
      <c r="IVZ6" s="39"/>
      <c r="IWA6" s="39"/>
      <c r="IWB6" s="39"/>
      <c r="IWC6" s="39"/>
      <c r="IWD6" s="39"/>
      <c r="IWE6" s="39"/>
      <c r="IWF6" s="39"/>
      <c r="IWG6" s="39"/>
      <c r="IWH6" s="39"/>
      <c r="IWI6" s="39"/>
      <c r="IWJ6" s="39"/>
      <c r="IWK6" s="39"/>
      <c r="IWL6" s="39"/>
      <c r="IWM6" s="39"/>
      <c r="IWN6" s="39"/>
      <c r="IWO6" s="39"/>
      <c r="IWP6" s="39"/>
      <c r="IWQ6" s="39"/>
      <c r="IWR6" s="39"/>
      <c r="IWS6" s="39"/>
      <c r="IWT6" s="39"/>
      <c r="IWU6" s="39"/>
      <c r="IWV6" s="39"/>
      <c r="IWW6" s="39"/>
      <c r="IWX6" s="39"/>
      <c r="IWY6" s="39"/>
      <c r="IWZ6" s="39"/>
      <c r="IXA6" s="39"/>
      <c r="IXB6" s="39"/>
      <c r="IXC6" s="39"/>
      <c r="IXD6" s="39"/>
      <c r="IXE6" s="39"/>
      <c r="IXF6" s="39"/>
      <c r="IXG6" s="39"/>
      <c r="IXH6" s="39"/>
      <c r="IXI6" s="39"/>
      <c r="IXJ6" s="39"/>
      <c r="IXK6" s="39"/>
      <c r="IXL6" s="39"/>
      <c r="IXM6" s="39"/>
      <c r="IXN6" s="39"/>
      <c r="IXO6" s="39"/>
      <c r="IXP6" s="39"/>
      <c r="IXQ6" s="39"/>
      <c r="IXR6" s="39"/>
      <c r="IXS6" s="39"/>
      <c r="IXT6" s="39"/>
      <c r="IXU6" s="39"/>
      <c r="IXV6" s="39"/>
      <c r="IXW6" s="39"/>
      <c r="IXX6" s="39"/>
      <c r="IXY6" s="39"/>
      <c r="IXZ6" s="39"/>
      <c r="IYA6" s="39"/>
      <c r="IYB6" s="39"/>
      <c r="IYC6" s="39"/>
      <c r="IYD6" s="39"/>
      <c r="IYE6" s="39"/>
      <c r="IYF6" s="39"/>
      <c r="IYG6" s="39"/>
      <c r="IYH6" s="39"/>
      <c r="IYI6" s="39"/>
      <c r="IYJ6" s="39"/>
      <c r="IYK6" s="39"/>
      <c r="IYL6" s="39"/>
      <c r="IYM6" s="39"/>
      <c r="IYN6" s="39"/>
      <c r="IYO6" s="39"/>
      <c r="IYP6" s="39"/>
      <c r="IYQ6" s="39"/>
      <c r="IYR6" s="39"/>
      <c r="IYS6" s="39"/>
      <c r="IYT6" s="39"/>
      <c r="IYU6" s="39"/>
      <c r="IYV6" s="39"/>
      <c r="IYW6" s="39"/>
      <c r="IYX6" s="39"/>
      <c r="IYY6" s="39"/>
      <c r="IYZ6" s="39"/>
      <c r="IZA6" s="39"/>
      <c r="IZB6" s="39"/>
      <c r="IZC6" s="39"/>
      <c r="IZD6" s="39"/>
      <c r="IZE6" s="39"/>
      <c r="IZF6" s="39"/>
      <c r="IZG6" s="39"/>
      <c r="IZH6" s="39"/>
      <c r="IZI6" s="39"/>
      <c r="IZJ6" s="39"/>
      <c r="IZK6" s="39"/>
      <c r="IZL6" s="39"/>
      <c r="IZM6" s="39"/>
      <c r="IZN6" s="39"/>
      <c r="IZO6" s="39"/>
      <c r="IZP6" s="39"/>
      <c r="IZQ6" s="39"/>
      <c r="IZR6" s="39"/>
      <c r="IZS6" s="39"/>
      <c r="IZT6" s="39"/>
      <c r="IZU6" s="39"/>
      <c r="IZV6" s="39"/>
      <c r="IZW6" s="39"/>
      <c r="IZX6" s="39"/>
      <c r="IZY6" s="39"/>
      <c r="IZZ6" s="39"/>
      <c r="JAA6" s="39"/>
      <c r="JAB6" s="39"/>
      <c r="JAC6" s="39"/>
      <c r="JAD6" s="39"/>
      <c r="JAE6" s="39"/>
      <c r="JAF6" s="39"/>
      <c r="JAG6" s="39"/>
      <c r="JAH6" s="39"/>
      <c r="JAI6" s="39"/>
      <c r="JAJ6" s="39"/>
      <c r="JAK6" s="39"/>
      <c r="JAL6" s="39"/>
      <c r="JAM6" s="39"/>
      <c r="JAN6" s="39"/>
      <c r="JAO6" s="39"/>
      <c r="JAP6" s="39"/>
      <c r="JAQ6" s="39"/>
      <c r="JAR6" s="39"/>
      <c r="JAS6" s="39"/>
      <c r="JAT6" s="39"/>
      <c r="JAU6" s="39"/>
      <c r="JAV6" s="39"/>
      <c r="JAW6" s="39"/>
      <c r="JAX6" s="39"/>
      <c r="JAY6" s="39"/>
      <c r="JAZ6" s="39"/>
      <c r="JBA6" s="39"/>
      <c r="JBB6" s="39"/>
      <c r="JBC6" s="39"/>
      <c r="JBD6" s="39"/>
      <c r="JBE6" s="39"/>
      <c r="JBF6" s="39"/>
      <c r="JBG6" s="39"/>
      <c r="JBH6" s="39"/>
      <c r="JBI6" s="39"/>
      <c r="JBJ6" s="39"/>
      <c r="JBK6" s="39"/>
      <c r="JBL6" s="39"/>
      <c r="JBM6" s="39"/>
      <c r="JBN6" s="39"/>
      <c r="JBO6" s="39"/>
      <c r="JBP6" s="39"/>
      <c r="JBQ6" s="39"/>
      <c r="JBR6" s="39"/>
      <c r="JBS6" s="39"/>
      <c r="JBT6" s="39"/>
      <c r="JBU6" s="39"/>
      <c r="JBV6" s="39"/>
      <c r="JBW6" s="39"/>
      <c r="JBX6" s="39"/>
      <c r="JBY6" s="39"/>
      <c r="JBZ6" s="39"/>
      <c r="JCA6" s="39"/>
      <c r="JCB6" s="39"/>
      <c r="JCC6" s="39"/>
      <c r="JCD6" s="39"/>
      <c r="JCE6" s="39"/>
      <c r="JCF6" s="39"/>
      <c r="JCG6" s="39"/>
      <c r="JCH6" s="39"/>
      <c r="JCI6" s="39"/>
      <c r="JCJ6" s="39"/>
      <c r="JCK6" s="39"/>
      <c r="JCL6" s="39"/>
      <c r="JCM6" s="39"/>
      <c r="JCN6" s="39"/>
      <c r="JCO6" s="39"/>
      <c r="JCP6" s="39"/>
      <c r="JCQ6" s="39"/>
      <c r="JCR6" s="39"/>
      <c r="JCS6" s="39"/>
      <c r="JCT6" s="39"/>
      <c r="JCU6" s="39"/>
      <c r="JCV6" s="39"/>
      <c r="JCW6" s="39"/>
      <c r="JCX6" s="39"/>
      <c r="JCY6" s="39"/>
      <c r="JCZ6" s="39"/>
      <c r="JDA6" s="39"/>
      <c r="JDB6" s="39"/>
      <c r="JDC6" s="39"/>
      <c r="JDD6" s="39"/>
      <c r="JDE6" s="39"/>
      <c r="JDF6" s="39"/>
      <c r="JDG6" s="39"/>
      <c r="JDH6" s="39"/>
      <c r="JDI6" s="39"/>
      <c r="JDJ6" s="39"/>
      <c r="JDK6" s="39"/>
      <c r="JDL6" s="39"/>
      <c r="JDM6" s="39"/>
      <c r="JDN6" s="39"/>
      <c r="JDO6" s="39"/>
      <c r="JDP6" s="39"/>
      <c r="JDQ6" s="39"/>
      <c r="JDR6" s="39"/>
      <c r="JDS6" s="39"/>
      <c r="JDT6" s="39"/>
      <c r="JDU6" s="39"/>
      <c r="JDV6" s="39"/>
      <c r="JDW6" s="39"/>
      <c r="JDX6" s="39"/>
      <c r="JDY6" s="39"/>
      <c r="JDZ6" s="39"/>
      <c r="JEA6" s="39"/>
      <c r="JEB6" s="39"/>
      <c r="JEC6" s="39"/>
      <c r="JED6" s="39"/>
      <c r="JEE6" s="39"/>
      <c r="JEF6" s="39"/>
      <c r="JEG6" s="39"/>
      <c r="JEH6" s="39"/>
      <c r="JEI6" s="39"/>
      <c r="JEJ6" s="39"/>
      <c r="JEK6" s="39"/>
      <c r="JEL6" s="39"/>
      <c r="JEM6" s="39"/>
      <c r="JEN6" s="39"/>
      <c r="JEO6" s="39"/>
      <c r="JEP6" s="39"/>
      <c r="JEQ6" s="39"/>
      <c r="JER6" s="39"/>
      <c r="JES6" s="39"/>
      <c r="JET6" s="39"/>
      <c r="JEU6" s="39"/>
      <c r="JEV6" s="39"/>
      <c r="JEW6" s="39"/>
      <c r="JEX6" s="39"/>
      <c r="JEY6" s="39"/>
      <c r="JEZ6" s="39"/>
      <c r="JFA6" s="39"/>
      <c r="JFB6" s="39"/>
      <c r="JFC6" s="39"/>
      <c r="JFD6" s="39"/>
      <c r="JFE6" s="39"/>
      <c r="JFF6" s="39"/>
      <c r="JFG6" s="39"/>
      <c r="JFH6" s="39"/>
      <c r="JFI6" s="39"/>
      <c r="JFJ6" s="39"/>
      <c r="JFK6" s="39"/>
      <c r="JFL6" s="39"/>
      <c r="JFM6" s="39"/>
      <c r="JFN6" s="39"/>
      <c r="JFO6" s="39"/>
      <c r="JFP6" s="39"/>
      <c r="JFQ6" s="39"/>
      <c r="JFR6" s="39"/>
      <c r="JFS6" s="39"/>
      <c r="JFT6" s="39"/>
      <c r="JFU6" s="39"/>
      <c r="JFV6" s="39"/>
      <c r="JFW6" s="39"/>
      <c r="JFX6" s="39"/>
      <c r="JFY6" s="39"/>
      <c r="JFZ6" s="39"/>
      <c r="JGA6" s="39"/>
      <c r="JGB6" s="39"/>
      <c r="JGC6" s="39"/>
      <c r="JGD6" s="39"/>
      <c r="JGE6" s="39"/>
      <c r="JGF6" s="39"/>
      <c r="JGG6" s="39"/>
      <c r="JGH6" s="39"/>
      <c r="JGI6" s="39"/>
      <c r="JGJ6" s="39"/>
      <c r="JGK6" s="39"/>
      <c r="JGL6" s="39"/>
      <c r="JGM6" s="39"/>
      <c r="JGN6" s="39"/>
      <c r="JGO6" s="39"/>
      <c r="JGP6" s="39"/>
      <c r="JGQ6" s="39"/>
      <c r="JGR6" s="39"/>
      <c r="JGS6" s="39"/>
      <c r="JGT6" s="39"/>
      <c r="JGU6" s="39"/>
      <c r="JGV6" s="39"/>
      <c r="JGW6" s="39"/>
      <c r="JGX6" s="39"/>
      <c r="JGY6" s="39"/>
      <c r="JGZ6" s="39"/>
      <c r="JHA6" s="39"/>
      <c r="JHB6" s="39"/>
      <c r="JHC6" s="39"/>
      <c r="JHD6" s="39"/>
      <c r="JHE6" s="39"/>
      <c r="JHF6" s="39"/>
      <c r="JHG6" s="39"/>
      <c r="JHH6" s="39"/>
      <c r="JHI6" s="39"/>
      <c r="JHJ6" s="39"/>
      <c r="JHK6" s="39"/>
      <c r="JHL6" s="39"/>
      <c r="JHM6" s="39"/>
      <c r="JHN6" s="39"/>
      <c r="JHO6" s="39"/>
      <c r="JHP6" s="39"/>
      <c r="JHQ6" s="39"/>
      <c r="JHR6" s="39"/>
      <c r="JHS6" s="39"/>
      <c r="JHT6" s="39"/>
      <c r="JHU6" s="39"/>
      <c r="JHV6" s="39"/>
      <c r="JHW6" s="39"/>
      <c r="JHX6" s="39"/>
      <c r="JHY6" s="39"/>
      <c r="JHZ6" s="39"/>
      <c r="JIA6" s="39"/>
      <c r="JIB6" s="39"/>
      <c r="JIC6" s="39"/>
      <c r="JID6" s="39"/>
      <c r="JIE6" s="39"/>
      <c r="JIF6" s="39"/>
      <c r="JIG6" s="39"/>
      <c r="JIH6" s="39"/>
      <c r="JII6" s="39"/>
      <c r="JIJ6" s="39"/>
      <c r="JIK6" s="39"/>
      <c r="JIL6" s="39"/>
      <c r="JIM6" s="39"/>
      <c r="JIN6" s="39"/>
      <c r="JIO6" s="39"/>
      <c r="JIP6" s="39"/>
      <c r="JIQ6" s="39"/>
      <c r="JIR6" s="39"/>
      <c r="JIS6" s="39"/>
      <c r="JIT6" s="39"/>
      <c r="JIU6" s="39"/>
      <c r="JIV6" s="39"/>
      <c r="JIW6" s="39"/>
      <c r="JIX6" s="39"/>
      <c r="JIY6" s="39"/>
      <c r="JIZ6" s="39"/>
      <c r="JJA6" s="39"/>
      <c r="JJB6" s="39"/>
      <c r="JJC6" s="39"/>
      <c r="JJD6" s="39"/>
      <c r="JJE6" s="39"/>
      <c r="JJF6" s="39"/>
      <c r="JJG6" s="39"/>
      <c r="JJH6" s="39"/>
      <c r="JJI6" s="39"/>
      <c r="JJJ6" s="39"/>
      <c r="JJK6" s="39"/>
      <c r="JJL6" s="39"/>
      <c r="JJM6" s="39"/>
      <c r="JJN6" s="39"/>
      <c r="JJO6" s="39"/>
      <c r="JJP6" s="39"/>
      <c r="JJQ6" s="39"/>
      <c r="JJR6" s="39"/>
      <c r="JJS6" s="39"/>
      <c r="JJT6" s="39"/>
      <c r="JJU6" s="39"/>
      <c r="JJV6" s="39"/>
      <c r="JJW6" s="39"/>
      <c r="JJX6" s="39"/>
      <c r="JJY6" s="39"/>
      <c r="JJZ6" s="39"/>
      <c r="JKA6" s="39"/>
      <c r="JKB6" s="39"/>
      <c r="JKC6" s="39"/>
      <c r="JKD6" s="39"/>
      <c r="JKE6" s="39"/>
      <c r="JKF6" s="39"/>
      <c r="JKG6" s="39"/>
      <c r="JKH6" s="39"/>
      <c r="JKI6" s="39"/>
      <c r="JKJ6" s="39"/>
      <c r="JKK6" s="39"/>
      <c r="JKL6" s="39"/>
      <c r="JKM6" s="39"/>
      <c r="JKN6" s="39"/>
      <c r="JKO6" s="39"/>
      <c r="JKP6" s="39"/>
      <c r="JKQ6" s="39"/>
      <c r="JKR6" s="39"/>
      <c r="JKS6" s="39"/>
      <c r="JKT6" s="39"/>
      <c r="JKU6" s="39"/>
      <c r="JKV6" s="39"/>
      <c r="JKW6" s="39"/>
      <c r="JKX6" s="39"/>
      <c r="JKY6" s="39"/>
      <c r="JKZ6" s="39"/>
      <c r="JLA6" s="39"/>
      <c r="JLB6" s="39"/>
      <c r="JLC6" s="39"/>
      <c r="JLD6" s="39"/>
      <c r="JLE6" s="39"/>
      <c r="JLF6" s="39"/>
      <c r="JLG6" s="39"/>
      <c r="JLH6" s="39"/>
      <c r="JLI6" s="39"/>
      <c r="JLJ6" s="39"/>
      <c r="JLK6" s="39"/>
      <c r="JLL6" s="39"/>
      <c r="JLM6" s="39"/>
      <c r="JLN6" s="39"/>
      <c r="JLO6" s="39"/>
      <c r="JLP6" s="39"/>
      <c r="JLQ6" s="39"/>
      <c r="JLR6" s="39"/>
      <c r="JLS6" s="39"/>
      <c r="JLT6" s="39"/>
      <c r="JLU6" s="39"/>
      <c r="JLV6" s="39"/>
      <c r="JLW6" s="39"/>
      <c r="JLX6" s="39"/>
      <c r="JLY6" s="39"/>
      <c r="JLZ6" s="39"/>
      <c r="JMA6" s="39"/>
      <c r="JMB6" s="39"/>
      <c r="JMC6" s="39"/>
      <c r="JMD6" s="39"/>
      <c r="JME6" s="39"/>
      <c r="JMF6" s="39"/>
      <c r="JMG6" s="39"/>
      <c r="JMH6" s="39"/>
      <c r="JMI6" s="39"/>
      <c r="JMJ6" s="39"/>
      <c r="JMK6" s="39"/>
      <c r="JML6" s="39"/>
      <c r="JMM6" s="39"/>
      <c r="JMN6" s="39"/>
      <c r="JMO6" s="39"/>
      <c r="JMP6" s="39"/>
      <c r="JMQ6" s="39"/>
      <c r="JMR6" s="39"/>
      <c r="JMS6" s="39"/>
      <c r="JMT6" s="39"/>
      <c r="JMU6" s="39"/>
      <c r="JMV6" s="39"/>
      <c r="JMW6" s="39"/>
      <c r="JMX6" s="39"/>
      <c r="JMY6" s="39"/>
      <c r="JMZ6" s="39"/>
      <c r="JNA6" s="39"/>
      <c r="JNB6" s="39"/>
      <c r="JNC6" s="39"/>
      <c r="JND6" s="39"/>
      <c r="JNE6" s="39"/>
      <c r="JNF6" s="39"/>
      <c r="JNG6" s="39"/>
      <c r="JNH6" s="39"/>
      <c r="JNI6" s="39"/>
      <c r="JNJ6" s="39"/>
      <c r="JNK6" s="39"/>
      <c r="JNL6" s="39"/>
      <c r="JNM6" s="39"/>
      <c r="JNN6" s="39"/>
      <c r="JNO6" s="39"/>
      <c r="JNP6" s="39"/>
      <c r="JNQ6" s="39"/>
      <c r="JNR6" s="39"/>
      <c r="JNS6" s="39"/>
      <c r="JNT6" s="39"/>
      <c r="JNU6" s="39"/>
      <c r="JNV6" s="39"/>
      <c r="JNW6" s="39"/>
      <c r="JNX6" s="39"/>
      <c r="JNY6" s="39"/>
      <c r="JNZ6" s="39"/>
      <c r="JOA6" s="39"/>
      <c r="JOB6" s="39"/>
      <c r="JOC6" s="39"/>
      <c r="JOD6" s="39"/>
      <c r="JOE6" s="39"/>
      <c r="JOF6" s="39"/>
      <c r="JOG6" s="39"/>
      <c r="JOH6" s="39"/>
      <c r="JOI6" s="39"/>
      <c r="JOJ6" s="39"/>
      <c r="JOK6" s="39"/>
      <c r="JOL6" s="39"/>
      <c r="JOM6" s="39"/>
      <c r="JON6" s="39"/>
      <c r="JOO6" s="39"/>
      <c r="JOP6" s="39"/>
      <c r="JOQ6" s="39"/>
      <c r="JOR6" s="39"/>
      <c r="JOS6" s="39"/>
      <c r="JOT6" s="39"/>
      <c r="JOU6" s="39"/>
      <c r="JOV6" s="39"/>
      <c r="JOW6" s="39"/>
      <c r="JOX6" s="39"/>
      <c r="JOY6" s="39"/>
      <c r="JOZ6" s="39"/>
      <c r="JPA6" s="39"/>
      <c r="JPB6" s="39"/>
      <c r="JPC6" s="39"/>
      <c r="JPD6" s="39"/>
      <c r="JPE6" s="39"/>
      <c r="JPF6" s="39"/>
      <c r="JPG6" s="39"/>
      <c r="JPH6" s="39"/>
      <c r="JPI6" s="39"/>
      <c r="JPJ6" s="39"/>
      <c r="JPK6" s="39"/>
      <c r="JPL6" s="39"/>
      <c r="JPM6" s="39"/>
      <c r="JPN6" s="39"/>
      <c r="JPO6" s="39"/>
      <c r="JPP6" s="39"/>
      <c r="JPQ6" s="39"/>
      <c r="JPR6" s="39"/>
      <c r="JPS6" s="39"/>
      <c r="JPT6" s="39"/>
      <c r="JPU6" s="39"/>
      <c r="JPV6" s="39"/>
      <c r="JPW6" s="39"/>
      <c r="JPX6" s="39"/>
      <c r="JPY6" s="39"/>
      <c r="JPZ6" s="39"/>
      <c r="JQA6" s="39"/>
      <c r="JQB6" s="39"/>
      <c r="JQC6" s="39"/>
      <c r="JQD6" s="39"/>
      <c r="JQE6" s="39"/>
      <c r="JQF6" s="39"/>
      <c r="JQG6" s="39"/>
      <c r="JQH6" s="39"/>
      <c r="JQI6" s="39"/>
      <c r="JQJ6" s="39"/>
      <c r="JQK6" s="39"/>
      <c r="JQL6" s="39"/>
      <c r="JQM6" s="39"/>
      <c r="JQN6" s="39"/>
      <c r="JQO6" s="39"/>
      <c r="JQP6" s="39"/>
      <c r="JQQ6" s="39"/>
      <c r="JQR6" s="39"/>
      <c r="JQS6" s="39"/>
      <c r="JQT6" s="39"/>
      <c r="JQU6" s="39"/>
      <c r="JQV6" s="39"/>
      <c r="JQW6" s="39"/>
      <c r="JQX6" s="39"/>
      <c r="JQY6" s="39"/>
      <c r="JQZ6" s="39"/>
      <c r="JRA6" s="39"/>
      <c r="JRB6" s="39"/>
      <c r="JRC6" s="39"/>
      <c r="JRD6" s="39"/>
      <c r="JRE6" s="39"/>
      <c r="JRF6" s="39"/>
      <c r="JRG6" s="39"/>
      <c r="JRH6" s="39"/>
      <c r="JRI6" s="39"/>
      <c r="JRJ6" s="39"/>
      <c r="JRK6" s="39"/>
      <c r="JRL6" s="39"/>
      <c r="JRM6" s="39"/>
      <c r="JRN6" s="39"/>
      <c r="JRO6" s="39"/>
      <c r="JRP6" s="39"/>
      <c r="JRQ6" s="39"/>
      <c r="JRR6" s="39"/>
      <c r="JRS6" s="39"/>
      <c r="JRT6" s="39"/>
      <c r="JRU6" s="39"/>
      <c r="JRV6" s="39"/>
      <c r="JRW6" s="39"/>
      <c r="JRX6" s="39"/>
      <c r="JRY6" s="39"/>
      <c r="JRZ6" s="39"/>
      <c r="JSA6" s="39"/>
      <c r="JSB6" s="39"/>
      <c r="JSC6" s="39"/>
      <c r="JSD6" s="39"/>
      <c r="JSE6" s="39"/>
      <c r="JSF6" s="39"/>
      <c r="JSG6" s="39"/>
      <c r="JSH6" s="39"/>
      <c r="JSI6" s="39"/>
      <c r="JSJ6" s="39"/>
      <c r="JSK6" s="39"/>
      <c r="JSL6" s="39"/>
      <c r="JSM6" s="39"/>
      <c r="JSN6" s="39"/>
      <c r="JSO6" s="39"/>
      <c r="JSP6" s="39"/>
      <c r="JSQ6" s="39"/>
      <c r="JSR6" s="39"/>
      <c r="JSS6" s="39"/>
      <c r="JST6" s="39"/>
      <c r="JSU6" s="39"/>
      <c r="JSV6" s="39"/>
      <c r="JSW6" s="39"/>
      <c r="JSX6" s="39"/>
      <c r="JSY6" s="39"/>
      <c r="JSZ6" s="39"/>
      <c r="JTA6" s="39"/>
      <c r="JTB6" s="39"/>
      <c r="JTC6" s="39"/>
      <c r="JTD6" s="39"/>
      <c r="JTE6" s="39"/>
      <c r="JTF6" s="39"/>
      <c r="JTG6" s="39"/>
      <c r="JTH6" s="39"/>
      <c r="JTI6" s="39"/>
      <c r="JTJ6" s="39"/>
      <c r="JTK6" s="39"/>
      <c r="JTL6" s="39"/>
      <c r="JTM6" s="39"/>
      <c r="JTN6" s="39"/>
      <c r="JTO6" s="39"/>
      <c r="JTP6" s="39"/>
      <c r="JTQ6" s="39"/>
      <c r="JTR6" s="39"/>
      <c r="JTS6" s="39"/>
      <c r="JTT6" s="39"/>
      <c r="JTU6" s="39"/>
      <c r="JTV6" s="39"/>
      <c r="JTW6" s="39"/>
      <c r="JTX6" s="39"/>
      <c r="JTY6" s="39"/>
      <c r="JTZ6" s="39"/>
      <c r="JUA6" s="39"/>
      <c r="JUB6" s="39"/>
      <c r="JUC6" s="39"/>
      <c r="JUD6" s="39"/>
      <c r="JUE6" s="39"/>
      <c r="JUF6" s="39"/>
      <c r="JUG6" s="39"/>
      <c r="JUH6" s="39"/>
      <c r="JUI6" s="39"/>
      <c r="JUJ6" s="39"/>
      <c r="JUK6" s="39"/>
      <c r="JUL6" s="39"/>
      <c r="JUM6" s="39"/>
      <c r="JUN6" s="39"/>
      <c r="JUO6" s="39"/>
      <c r="JUP6" s="39"/>
      <c r="JUQ6" s="39"/>
      <c r="JUR6" s="39"/>
      <c r="JUS6" s="39"/>
      <c r="JUT6" s="39"/>
      <c r="JUU6" s="39"/>
      <c r="JUV6" s="39"/>
      <c r="JUW6" s="39"/>
      <c r="JUX6" s="39"/>
      <c r="JUY6" s="39"/>
      <c r="JUZ6" s="39"/>
      <c r="JVA6" s="39"/>
      <c r="JVB6" s="39"/>
      <c r="JVC6" s="39"/>
      <c r="JVD6" s="39"/>
      <c r="JVE6" s="39"/>
      <c r="JVF6" s="39"/>
      <c r="JVG6" s="39"/>
      <c r="JVH6" s="39"/>
      <c r="JVI6" s="39"/>
      <c r="JVJ6" s="39"/>
      <c r="JVK6" s="39"/>
      <c r="JVL6" s="39"/>
      <c r="JVM6" s="39"/>
      <c r="JVN6" s="39"/>
      <c r="JVO6" s="39"/>
      <c r="JVP6" s="39"/>
      <c r="JVQ6" s="39"/>
      <c r="JVR6" s="39"/>
      <c r="JVS6" s="39"/>
      <c r="JVT6" s="39"/>
      <c r="JVU6" s="39"/>
      <c r="JVV6" s="39"/>
      <c r="JVW6" s="39"/>
      <c r="JVX6" s="39"/>
      <c r="JVY6" s="39"/>
      <c r="JVZ6" s="39"/>
      <c r="JWA6" s="39"/>
      <c r="JWB6" s="39"/>
      <c r="JWC6" s="39"/>
      <c r="JWD6" s="39"/>
      <c r="JWE6" s="39"/>
      <c r="JWF6" s="39"/>
      <c r="JWG6" s="39"/>
      <c r="JWH6" s="39"/>
      <c r="JWI6" s="39"/>
      <c r="JWJ6" s="39"/>
      <c r="JWK6" s="39"/>
      <c r="JWL6" s="39"/>
      <c r="JWM6" s="39"/>
      <c r="JWN6" s="39"/>
      <c r="JWO6" s="39"/>
      <c r="JWP6" s="39"/>
      <c r="JWQ6" s="39"/>
      <c r="JWR6" s="39"/>
      <c r="JWS6" s="39"/>
      <c r="JWT6" s="39"/>
      <c r="JWU6" s="39"/>
      <c r="JWV6" s="39"/>
      <c r="JWW6" s="39"/>
      <c r="JWX6" s="39"/>
      <c r="JWY6" s="39"/>
      <c r="JWZ6" s="39"/>
      <c r="JXA6" s="39"/>
      <c r="JXB6" s="39"/>
      <c r="JXC6" s="39"/>
      <c r="JXD6" s="39"/>
      <c r="JXE6" s="39"/>
      <c r="JXF6" s="39"/>
      <c r="JXG6" s="39"/>
      <c r="JXH6" s="39"/>
      <c r="JXI6" s="39"/>
      <c r="JXJ6" s="39"/>
      <c r="JXK6" s="39"/>
      <c r="JXL6" s="39"/>
      <c r="JXM6" s="39"/>
      <c r="JXN6" s="39"/>
      <c r="JXO6" s="39"/>
      <c r="JXP6" s="39"/>
      <c r="JXQ6" s="39"/>
      <c r="JXR6" s="39"/>
      <c r="JXS6" s="39"/>
      <c r="JXT6" s="39"/>
      <c r="JXU6" s="39"/>
      <c r="JXV6" s="39"/>
      <c r="JXW6" s="39"/>
      <c r="JXX6" s="39"/>
      <c r="JXY6" s="39"/>
      <c r="JXZ6" s="39"/>
      <c r="JYA6" s="39"/>
      <c r="JYB6" s="39"/>
      <c r="JYC6" s="39"/>
      <c r="JYD6" s="39"/>
      <c r="JYE6" s="39"/>
      <c r="JYF6" s="39"/>
      <c r="JYG6" s="39"/>
      <c r="JYH6" s="39"/>
      <c r="JYI6" s="39"/>
      <c r="JYJ6" s="39"/>
      <c r="JYK6" s="39"/>
      <c r="JYL6" s="39"/>
      <c r="JYM6" s="39"/>
      <c r="JYN6" s="39"/>
      <c r="JYO6" s="39"/>
      <c r="JYP6" s="39"/>
      <c r="JYQ6" s="39"/>
      <c r="JYR6" s="39"/>
      <c r="JYS6" s="39"/>
      <c r="JYT6" s="39"/>
      <c r="JYU6" s="39"/>
      <c r="JYV6" s="39"/>
      <c r="JYW6" s="39"/>
      <c r="JYX6" s="39"/>
      <c r="JYY6" s="39"/>
      <c r="JYZ6" s="39"/>
      <c r="JZA6" s="39"/>
      <c r="JZB6" s="39"/>
      <c r="JZC6" s="39"/>
      <c r="JZD6" s="39"/>
      <c r="JZE6" s="39"/>
      <c r="JZF6" s="39"/>
      <c r="JZG6" s="39"/>
      <c r="JZH6" s="39"/>
      <c r="JZI6" s="39"/>
      <c r="JZJ6" s="39"/>
      <c r="JZK6" s="39"/>
      <c r="JZL6" s="39"/>
      <c r="JZM6" s="39"/>
      <c r="JZN6" s="39"/>
      <c r="JZO6" s="39"/>
      <c r="JZP6" s="39"/>
      <c r="JZQ6" s="39"/>
      <c r="JZR6" s="39"/>
      <c r="JZS6" s="39"/>
      <c r="JZT6" s="39"/>
      <c r="JZU6" s="39"/>
      <c r="JZV6" s="39"/>
      <c r="JZW6" s="39"/>
      <c r="JZX6" s="39"/>
      <c r="JZY6" s="39"/>
      <c r="JZZ6" s="39"/>
      <c r="KAA6" s="39"/>
      <c r="KAB6" s="39"/>
      <c r="KAC6" s="39"/>
      <c r="KAD6" s="39"/>
      <c r="KAE6" s="39"/>
      <c r="KAF6" s="39"/>
      <c r="KAG6" s="39"/>
      <c r="KAH6" s="39"/>
      <c r="KAI6" s="39"/>
      <c r="KAJ6" s="39"/>
      <c r="KAK6" s="39"/>
      <c r="KAL6" s="39"/>
      <c r="KAM6" s="39"/>
      <c r="KAN6" s="39"/>
      <c r="KAO6" s="39"/>
      <c r="KAP6" s="39"/>
      <c r="KAQ6" s="39"/>
      <c r="KAR6" s="39"/>
      <c r="KAS6" s="39"/>
      <c r="KAT6" s="39"/>
      <c r="KAU6" s="39"/>
      <c r="KAV6" s="39"/>
      <c r="KAW6" s="39"/>
      <c r="KAX6" s="39"/>
      <c r="KAY6" s="39"/>
      <c r="KAZ6" s="39"/>
      <c r="KBA6" s="39"/>
      <c r="KBB6" s="39"/>
      <c r="KBC6" s="39"/>
      <c r="KBD6" s="39"/>
      <c r="KBE6" s="39"/>
      <c r="KBF6" s="39"/>
      <c r="KBG6" s="39"/>
      <c r="KBH6" s="39"/>
      <c r="KBI6" s="39"/>
      <c r="KBJ6" s="39"/>
      <c r="KBK6" s="39"/>
      <c r="KBL6" s="39"/>
      <c r="KBM6" s="39"/>
      <c r="KBN6" s="39"/>
      <c r="KBO6" s="39"/>
      <c r="KBP6" s="39"/>
      <c r="KBQ6" s="39"/>
      <c r="KBR6" s="39"/>
      <c r="KBS6" s="39"/>
      <c r="KBT6" s="39"/>
      <c r="KBU6" s="39"/>
      <c r="KBV6" s="39"/>
      <c r="KBW6" s="39"/>
      <c r="KBX6" s="39"/>
      <c r="KBY6" s="39"/>
      <c r="KBZ6" s="39"/>
      <c r="KCA6" s="39"/>
      <c r="KCB6" s="39"/>
      <c r="KCC6" s="39"/>
      <c r="KCD6" s="39"/>
      <c r="KCE6" s="39"/>
      <c r="KCF6" s="39"/>
      <c r="KCG6" s="39"/>
      <c r="KCH6" s="39"/>
      <c r="KCI6" s="39"/>
      <c r="KCJ6" s="39"/>
      <c r="KCK6" s="39"/>
      <c r="KCL6" s="39"/>
      <c r="KCM6" s="39"/>
      <c r="KCN6" s="39"/>
      <c r="KCO6" s="39"/>
      <c r="KCP6" s="39"/>
      <c r="KCQ6" s="39"/>
      <c r="KCR6" s="39"/>
      <c r="KCS6" s="39"/>
      <c r="KCT6" s="39"/>
      <c r="KCU6" s="39"/>
      <c r="KCV6" s="39"/>
      <c r="KCW6" s="39"/>
      <c r="KCX6" s="39"/>
      <c r="KCY6" s="39"/>
      <c r="KCZ6" s="39"/>
      <c r="KDA6" s="39"/>
      <c r="KDB6" s="39"/>
      <c r="KDC6" s="39"/>
      <c r="KDD6" s="39"/>
      <c r="KDE6" s="39"/>
      <c r="KDF6" s="39"/>
      <c r="KDG6" s="39"/>
      <c r="KDH6" s="39"/>
      <c r="KDI6" s="39"/>
      <c r="KDJ6" s="39"/>
      <c r="KDK6" s="39"/>
      <c r="KDL6" s="39"/>
      <c r="KDM6" s="39"/>
      <c r="KDN6" s="39"/>
      <c r="KDO6" s="39"/>
      <c r="KDP6" s="39"/>
      <c r="KDQ6" s="39"/>
      <c r="KDR6" s="39"/>
      <c r="KDS6" s="39"/>
      <c r="KDT6" s="39"/>
      <c r="KDU6" s="39"/>
      <c r="KDV6" s="39"/>
      <c r="KDW6" s="39"/>
      <c r="KDX6" s="39"/>
      <c r="KDY6" s="39"/>
      <c r="KDZ6" s="39"/>
      <c r="KEA6" s="39"/>
      <c r="KEB6" s="39"/>
      <c r="KEC6" s="39"/>
      <c r="KED6" s="39"/>
      <c r="KEE6" s="39"/>
      <c r="KEF6" s="39"/>
      <c r="KEG6" s="39"/>
      <c r="KEH6" s="39"/>
      <c r="KEI6" s="39"/>
      <c r="KEJ6" s="39"/>
      <c r="KEK6" s="39"/>
      <c r="KEL6" s="39"/>
      <c r="KEM6" s="39"/>
      <c r="KEN6" s="39"/>
      <c r="KEO6" s="39"/>
      <c r="KEP6" s="39"/>
      <c r="KEQ6" s="39"/>
      <c r="KER6" s="39"/>
      <c r="KES6" s="39"/>
      <c r="KET6" s="39"/>
      <c r="KEU6" s="39"/>
      <c r="KEV6" s="39"/>
      <c r="KEW6" s="39"/>
      <c r="KEX6" s="39"/>
      <c r="KEY6" s="39"/>
      <c r="KEZ6" s="39"/>
      <c r="KFA6" s="39"/>
      <c r="KFB6" s="39"/>
      <c r="KFC6" s="39"/>
      <c r="KFD6" s="39"/>
      <c r="KFE6" s="39"/>
      <c r="KFF6" s="39"/>
      <c r="KFG6" s="39"/>
      <c r="KFH6" s="39"/>
      <c r="KFI6" s="39"/>
      <c r="KFJ6" s="39"/>
      <c r="KFK6" s="39"/>
      <c r="KFL6" s="39"/>
      <c r="KFM6" s="39"/>
      <c r="KFN6" s="39"/>
      <c r="KFO6" s="39"/>
      <c r="KFP6" s="39"/>
      <c r="KFQ6" s="39"/>
      <c r="KFR6" s="39"/>
      <c r="KFS6" s="39"/>
      <c r="KFT6" s="39"/>
      <c r="KFU6" s="39"/>
      <c r="KFV6" s="39"/>
      <c r="KFW6" s="39"/>
      <c r="KFX6" s="39"/>
      <c r="KFY6" s="39"/>
      <c r="KFZ6" s="39"/>
      <c r="KGA6" s="39"/>
      <c r="KGB6" s="39"/>
      <c r="KGC6" s="39"/>
      <c r="KGD6" s="39"/>
      <c r="KGE6" s="39"/>
      <c r="KGF6" s="39"/>
      <c r="KGG6" s="39"/>
      <c r="KGH6" s="39"/>
      <c r="KGI6" s="39"/>
      <c r="KGJ6" s="39"/>
      <c r="KGK6" s="39"/>
      <c r="KGL6" s="39"/>
      <c r="KGM6" s="39"/>
      <c r="KGN6" s="39"/>
      <c r="KGO6" s="39"/>
      <c r="KGP6" s="39"/>
      <c r="KGQ6" s="39"/>
      <c r="KGR6" s="39"/>
      <c r="KGS6" s="39"/>
      <c r="KGT6" s="39"/>
      <c r="KGU6" s="39"/>
      <c r="KGV6" s="39"/>
      <c r="KGW6" s="39"/>
      <c r="KGX6" s="39"/>
      <c r="KGY6" s="39"/>
      <c r="KGZ6" s="39"/>
      <c r="KHA6" s="39"/>
      <c r="KHB6" s="39"/>
      <c r="KHC6" s="39"/>
      <c r="KHD6" s="39"/>
      <c r="KHE6" s="39"/>
      <c r="KHF6" s="39"/>
      <c r="KHG6" s="39"/>
      <c r="KHH6" s="39"/>
      <c r="KHI6" s="39"/>
      <c r="KHJ6" s="39"/>
      <c r="KHK6" s="39"/>
      <c r="KHL6" s="39"/>
      <c r="KHM6" s="39"/>
      <c r="KHN6" s="39"/>
      <c r="KHO6" s="39"/>
      <c r="KHP6" s="39"/>
      <c r="KHQ6" s="39"/>
      <c r="KHR6" s="39"/>
      <c r="KHS6" s="39"/>
      <c r="KHT6" s="39"/>
      <c r="KHU6" s="39"/>
      <c r="KHV6" s="39"/>
      <c r="KHW6" s="39"/>
      <c r="KHX6" s="39"/>
      <c r="KHY6" s="39"/>
      <c r="KHZ6" s="39"/>
      <c r="KIA6" s="39"/>
      <c r="KIB6" s="39"/>
      <c r="KIC6" s="39"/>
      <c r="KID6" s="39"/>
      <c r="KIE6" s="39"/>
      <c r="KIF6" s="39"/>
      <c r="KIG6" s="39"/>
      <c r="KIH6" s="39"/>
      <c r="KII6" s="39"/>
      <c r="KIJ6" s="39"/>
      <c r="KIK6" s="39"/>
      <c r="KIL6" s="39"/>
      <c r="KIM6" s="39"/>
      <c r="KIN6" s="39"/>
      <c r="KIO6" s="39"/>
      <c r="KIP6" s="39"/>
      <c r="KIQ6" s="39"/>
      <c r="KIR6" s="39"/>
      <c r="KIS6" s="39"/>
      <c r="KIT6" s="39"/>
      <c r="KIU6" s="39"/>
      <c r="KIV6" s="39"/>
      <c r="KIW6" s="39"/>
      <c r="KIX6" s="39"/>
      <c r="KIY6" s="39"/>
      <c r="KIZ6" s="39"/>
      <c r="KJA6" s="39"/>
      <c r="KJB6" s="39"/>
      <c r="KJC6" s="39"/>
      <c r="KJD6" s="39"/>
      <c r="KJE6" s="39"/>
      <c r="KJF6" s="39"/>
      <c r="KJG6" s="39"/>
      <c r="KJH6" s="39"/>
      <c r="KJI6" s="39"/>
      <c r="KJJ6" s="39"/>
      <c r="KJK6" s="39"/>
      <c r="KJL6" s="39"/>
      <c r="KJM6" s="39"/>
      <c r="KJN6" s="39"/>
      <c r="KJO6" s="39"/>
      <c r="KJP6" s="39"/>
      <c r="KJQ6" s="39"/>
      <c r="KJR6" s="39"/>
      <c r="KJS6" s="39"/>
      <c r="KJT6" s="39"/>
      <c r="KJU6" s="39"/>
      <c r="KJV6" s="39"/>
      <c r="KJW6" s="39"/>
      <c r="KJX6" s="39"/>
      <c r="KJY6" s="39"/>
      <c r="KJZ6" s="39"/>
      <c r="KKA6" s="39"/>
      <c r="KKB6" s="39"/>
      <c r="KKC6" s="39"/>
      <c r="KKD6" s="39"/>
      <c r="KKE6" s="39"/>
      <c r="KKF6" s="39"/>
      <c r="KKG6" s="39"/>
      <c r="KKH6" s="39"/>
      <c r="KKI6" s="39"/>
      <c r="KKJ6" s="39"/>
      <c r="KKK6" s="39"/>
      <c r="KKL6" s="39"/>
      <c r="KKM6" s="39"/>
      <c r="KKN6" s="39"/>
      <c r="KKO6" s="39"/>
      <c r="KKP6" s="39"/>
      <c r="KKQ6" s="39"/>
      <c r="KKR6" s="39"/>
      <c r="KKS6" s="39"/>
      <c r="KKT6" s="39"/>
      <c r="KKU6" s="39"/>
      <c r="KKV6" s="39"/>
      <c r="KKW6" s="39"/>
      <c r="KKX6" s="39"/>
      <c r="KKY6" s="39"/>
      <c r="KKZ6" s="39"/>
      <c r="KLA6" s="39"/>
      <c r="KLB6" s="39"/>
      <c r="KLC6" s="39"/>
      <c r="KLD6" s="39"/>
      <c r="KLE6" s="39"/>
      <c r="KLF6" s="39"/>
      <c r="KLG6" s="39"/>
      <c r="KLH6" s="39"/>
      <c r="KLI6" s="39"/>
      <c r="KLJ6" s="39"/>
      <c r="KLK6" s="39"/>
      <c r="KLL6" s="39"/>
      <c r="KLM6" s="39"/>
      <c r="KLN6" s="39"/>
      <c r="KLO6" s="39"/>
      <c r="KLP6" s="39"/>
      <c r="KLQ6" s="39"/>
      <c r="KLR6" s="39"/>
      <c r="KLS6" s="39"/>
      <c r="KLT6" s="39"/>
      <c r="KLU6" s="39"/>
      <c r="KLV6" s="39"/>
      <c r="KLW6" s="39"/>
      <c r="KLX6" s="39"/>
      <c r="KLY6" s="39"/>
      <c r="KLZ6" s="39"/>
      <c r="KMA6" s="39"/>
      <c r="KMB6" s="39"/>
      <c r="KMC6" s="39"/>
      <c r="KMD6" s="39"/>
      <c r="KME6" s="39"/>
      <c r="KMF6" s="39"/>
      <c r="KMG6" s="39"/>
      <c r="KMH6" s="39"/>
      <c r="KMI6" s="39"/>
      <c r="KMJ6" s="39"/>
      <c r="KMK6" s="39"/>
      <c r="KML6" s="39"/>
      <c r="KMM6" s="39"/>
      <c r="KMN6" s="39"/>
      <c r="KMO6" s="39"/>
      <c r="KMP6" s="39"/>
      <c r="KMQ6" s="39"/>
      <c r="KMR6" s="39"/>
      <c r="KMS6" s="39"/>
      <c r="KMT6" s="39"/>
      <c r="KMU6" s="39"/>
      <c r="KMV6" s="39"/>
      <c r="KMW6" s="39"/>
      <c r="KMX6" s="39"/>
      <c r="KMY6" s="39"/>
      <c r="KMZ6" s="39"/>
      <c r="KNA6" s="39"/>
      <c r="KNB6" s="39"/>
      <c r="KNC6" s="39"/>
      <c r="KND6" s="39"/>
      <c r="KNE6" s="39"/>
      <c r="KNF6" s="39"/>
      <c r="KNG6" s="39"/>
      <c r="KNH6" s="39"/>
      <c r="KNI6" s="39"/>
      <c r="KNJ6" s="39"/>
      <c r="KNK6" s="39"/>
      <c r="KNL6" s="39"/>
      <c r="KNM6" s="39"/>
      <c r="KNN6" s="39"/>
      <c r="KNO6" s="39"/>
      <c r="KNP6" s="39"/>
      <c r="KNQ6" s="39"/>
      <c r="KNR6" s="39"/>
      <c r="KNS6" s="39"/>
      <c r="KNT6" s="39"/>
      <c r="KNU6" s="39"/>
      <c r="KNV6" s="39"/>
      <c r="KNW6" s="39"/>
      <c r="KNX6" s="39"/>
      <c r="KNY6" s="39"/>
      <c r="KNZ6" s="39"/>
      <c r="KOA6" s="39"/>
      <c r="KOB6" s="39"/>
      <c r="KOC6" s="39"/>
      <c r="KOD6" s="39"/>
      <c r="KOE6" s="39"/>
      <c r="KOF6" s="39"/>
      <c r="KOG6" s="39"/>
      <c r="KOH6" s="39"/>
      <c r="KOI6" s="39"/>
      <c r="KOJ6" s="39"/>
      <c r="KOK6" s="39"/>
      <c r="KOL6" s="39"/>
      <c r="KOM6" s="39"/>
      <c r="KON6" s="39"/>
      <c r="KOO6" s="39"/>
      <c r="KOP6" s="39"/>
      <c r="KOQ6" s="39"/>
      <c r="KOR6" s="39"/>
      <c r="KOS6" s="39"/>
      <c r="KOT6" s="39"/>
      <c r="KOU6" s="39"/>
      <c r="KOV6" s="39"/>
      <c r="KOW6" s="39"/>
      <c r="KOX6" s="39"/>
      <c r="KOY6" s="39"/>
      <c r="KOZ6" s="39"/>
      <c r="KPA6" s="39"/>
      <c r="KPB6" s="39"/>
      <c r="KPC6" s="39"/>
      <c r="KPD6" s="39"/>
      <c r="KPE6" s="39"/>
      <c r="KPF6" s="39"/>
      <c r="KPG6" s="39"/>
      <c r="KPH6" s="39"/>
      <c r="KPI6" s="39"/>
      <c r="KPJ6" s="39"/>
      <c r="KPK6" s="39"/>
      <c r="KPL6" s="39"/>
      <c r="KPM6" s="39"/>
      <c r="KPN6" s="39"/>
      <c r="KPO6" s="39"/>
      <c r="KPP6" s="39"/>
      <c r="KPQ6" s="39"/>
      <c r="KPR6" s="39"/>
      <c r="KPS6" s="39"/>
      <c r="KPT6" s="39"/>
      <c r="KPU6" s="39"/>
      <c r="KPV6" s="39"/>
      <c r="KPW6" s="39"/>
      <c r="KPX6" s="39"/>
      <c r="KPY6" s="39"/>
      <c r="KPZ6" s="39"/>
      <c r="KQA6" s="39"/>
      <c r="KQB6" s="39"/>
      <c r="KQC6" s="39"/>
      <c r="KQD6" s="39"/>
      <c r="KQE6" s="39"/>
      <c r="KQF6" s="39"/>
      <c r="KQG6" s="39"/>
      <c r="KQH6" s="39"/>
      <c r="KQI6" s="39"/>
      <c r="KQJ6" s="39"/>
      <c r="KQK6" s="39"/>
      <c r="KQL6" s="39"/>
      <c r="KQM6" s="39"/>
      <c r="KQN6" s="39"/>
      <c r="KQO6" s="39"/>
      <c r="KQP6" s="39"/>
      <c r="KQQ6" s="39"/>
      <c r="KQR6" s="39"/>
      <c r="KQS6" s="39"/>
      <c r="KQT6" s="39"/>
      <c r="KQU6" s="39"/>
      <c r="KQV6" s="39"/>
      <c r="KQW6" s="39"/>
      <c r="KQX6" s="39"/>
      <c r="KQY6" s="39"/>
      <c r="KQZ6" s="39"/>
      <c r="KRA6" s="39"/>
      <c r="KRB6" s="39"/>
      <c r="KRC6" s="39"/>
      <c r="KRD6" s="39"/>
      <c r="KRE6" s="39"/>
      <c r="KRF6" s="39"/>
      <c r="KRG6" s="39"/>
      <c r="KRH6" s="39"/>
      <c r="KRI6" s="39"/>
      <c r="KRJ6" s="39"/>
      <c r="KRK6" s="39"/>
      <c r="KRL6" s="39"/>
      <c r="KRM6" s="39"/>
      <c r="KRN6" s="39"/>
      <c r="KRO6" s="39"/>
      <c r="KRP6" s="39"/>
      <c r="KRQ6" s="39"/>
      <c r="KRR6" s="39"/>
      <c r="KRS6" s="39"/>
      <c r="KRT6" s="39"/>
      <c r="KRU6" s="39"/>
      <c r="KRV6" s="39"/>
      <c r="KRW6" s="39"/>
      <c r="KRX6" s="39"/>
      <c r="KRY6" s="39"/>
      <c r="KRZ6" s="39"/>
      <c r="KSA6" s="39"/>
      <c r="KSB6" s="39"/>
      <c r="KSC6" s="39"/>
      <c r="KSD6" s="39"/>
      <c r="KSE6" s="39"/>
      <c r="KSF6" s="39"/>
      <c r="KSG6" s="39"/>
      <c r="KSH6" s="39"/>
      <c r="KSI6" s="39"/>
      <c r="KSJ6" s="39"/>
      <c r="KSK6" s="39"/>
      <c r="KSL6" s="39"/>
      <c r="KSM6" s="39"/>
      <c r="KSN6" s="39"/>
      <c r="KSO6" s="39"/>
      <c r="KSP6" s="39"/>
      <c r="KSQ6" s="39"/>
      <c r="KSR6" s="39"/>
      <c r="KSS6" s="39"/>
      <c r="KST6" s="39"/>
      <c r="KSU6" s="39"/>
      <c r="KSV6" s="39"/>
      <c r="KSW6" s="39"/>
      <c r="KSX6" s="39"/>
      <c r="KSY6" s="39"/>
      <c r="KSZ6" s="39"/>
      <c r="KTA6" s="39"/>
      <c r="KTB6" s="39"/>
      <c r="KTC6" s="39"/>
      <c r="KTD6" s="39"/>
      <c r="KTE6" s="39"/>
      <c r="KTF6" s="39"/>
      <c r="KTG6" s="39"/>
      <c r="KTH6" s="39"/>
      <c r="KTI6" s="39"/>
      <c r="KTJ6" s="39"/>
      <c r="KTK6" s="39"/>
      <c r="KTL6" s="39"/>
      <c r="KTM6" s="39"/>
      <c r="KTN6" s="39"/>
      <c r="KTO6" s="39"/>
      <c r="KTP6" s="39"/>
      <c r="KTQ6" s="39"/>
      <c r="KTR6" s="39"/>
      <c r="KTS6" s="39"/>
      <c r="KTT6" s="39"/>
      <c r="KTU6" s="39"/>
      <c r="KTV6" s="39"/>
      <c r="KTW6" s="39"/>
      <c r="KTX6" s="39"/>
      <c r="KTY6" s="39"/>
      <c r="KTZ6" s="39"/>
      <c r="KUA6" s="39"/>
      <c r="KUB6" s="39"/>
      <c r="KUC6" s="39"/>
      <c r="KUD6" s="39"/>
      <c r="KUE6" s="39"/>
      <c r="KUF6" s="39"/>
      <c r="KUG6" s="39"/>
      <c r="KUH6" s="39"/>
      <c r="KUI6" s="39"/>
      <c r="KUJ6" s="39"/>
      <c r="KUK6" s="39"/>
      <c r="KUL6" s="39"/>
      <c r="KUM6" s="39"/>
      <c r="KUN6" s="39"/>
      <c r="KUO6" s="39"/>
      <c r="KUP6" s="39"/>
      <c r="KUQ6" s="39"/>
      <c r="KUR6" s="39"/>
      <c r="KUS6" s="39"/>
      <c r="KUT6" s="39"/>
      <c r="KUU6" s="39"/>
      <c r="KUV6" s="39"/>
      <c r="KUW6" s="39"/>
      <c r="KUX6" s="39"/>
      <c r="KUY6" s="39"/>
      <c r="KUZ6" s="39"/>
      <c r="KVA6" s="39"/>
      <c r="KVB6" s="39"/>
      <c r="KVC6" s="39"/>
      <c r="KVD6" s="39"/>
      <c r="KVE6" s="39"/>
      <c r="KVF6" s="39"/>
      <c r="KVG6" s="39"/>
      <c r="KVH6" s="39"/>
      <c r="KVI6" s="39"/>
      <c r="KVJ6" s="39"/>
      <c r="KVK6" s="39"/>
      <c r="KVL6" s="39"/>
      <c r="KVM6" s="39"/>
      <c r="KVN6" s="39"/>
      <c r="KVO6" s="39"/>
      <c r="KVP6" s="39"/>
      <c r="KVQ6" s="39"/>
      <c r="KVR6" s="39"/>
      <c r="KVS6" s="39"/>
      <c r="KVT6" s="39"/>
      <c r="KVU6" s="39"/>
      <c r="KVV6" s="39"/>
      <c r="KVW6" s="39"/>
      <c r="KVX6" s="39"/>
      <c r="KVY6" s="39"/>
      <c r="KVZ6" s="39"/>
      <c r="KWA6" s="39"/>
      <c r="KWB6" s="39"/>
      <c r="KWC6" s="39"/>
      <c r="KWD6" s="39"/>
      <c r="KWE6" s="39"/>
      <c r="KWF6" s="39"/>
      <c r="KWG6" s="39"/>
      <c r="KWH6" s="39"/>
      <c r="KWI6" s="39"/>
      <c r="KWJ6" s="39"/>
      <c r="KWK6" s="39"/>
      <c r="KWL6" s="39"/>
      <c r="KWM6" s="39"/>
      <c r="KWN6" s="39"/>
      <c r="KWO6" s="39"/>
      <c r="KWP6" s="39"/>
      <c r="KWQ6" s="39"/>
      <c r="KWR6" s="39"/>
      <c r="KWS6" s="39"/>
      <c r="KWT6" s="39"/>
      <c r="KWU6" s="39"/>
      <c r="KWV6" s="39"/>
      <c r="KWW6" s="39"/>
      <c r="KWX6" s="39"/>
      <c r="KWY6" s="39"/>
      <c r="KWZ6" s="39"/>
      <c r="KXA6" s="39"/>
      <c r="KXB6" s="39"/>
      <c r="KXC6" s="39"/>
      <c r="KXD6" s="39"/>
      <c r="KXE6" s="39"/>
      <c r="KXF6" s="39"/>
      <c r="KXG6" s="39"/>
      <c r="KXH6" s="39"/>
      <c r="KXI6" s="39"/>
      <c r="KXJ6" s="39"/>
      <c r="KXK6" s="39"/>
      <c r="KXL6" s="39"/>
      <c r="KXM6" s="39"/>
      <c r="KXN6" s="39"/>
      <c r="KXO6" s="39"/>
      <c r="KXP6" s="39"/>
      <c r="KXQ6" s="39"/>
      <c r="KXR6" s="39"/>
      <c r="KXS6" s="39"/>
      <c r="KXT6" s="39"/>
      <c r="KXU6" s="39"/>
      <c r="KXV6" s="39"/>
      <c r="KXW6" s="39"/>
      <c r="KXX6" s="39"/>
      <c r="KXY6" s="39"/>
      <c r="KXZ6" s="39"/>
      <c r="KYA6" s="39"/>
      <c r="KYB6" s="39"/>
      <c r="KYC6" s="39"/>
      <c r="KYD6" s="39"/>
      <c r="KYE6" s="39"/>
      <c r="KYF6" s="39"/>
      <c r="KYG6" s="39"/>
      <c r="KYH6" s="39"/>
      <c r="KYI6" s="39"/>
      <c r="KYJ6" s="39"/>
      <c r="KYK6" s="39"/>
      <c r="KYL6" s="39"/>
      <c r="KYM6" s="39"/>
      <c r="KYN6" s="39"/>
      <c r="KYO6" s="39"/>
      <c r="KYP6" s="39"/>
      <c r="KYQ6" s="39"/>
      <c r="KYR6" s="39"/>
      <c r="KYS6" s="39"/>
      <c r="KYT6" s="39"/>
      <c r="KYU6" s="39"/>
      <c r="KYV6" s="39"/>
      <c r="KYW6" s="39"/>
      <c r="KYX6" s="39"/>
      <c r="KYY6" s="39"/>
      <c r="KYZ6" s="39"/>
      <c r="KZA6" s="39"/>
      <c r="KZB6" s="39"/>
      <c r="KZC6" s="39"/>
      <c r="KZD6" s="39"/>
      <c r="KZE6" s="39"/>
      <c r="KZF6" s="39"/>
      <c r="KZG6" s="39"/>
      <c r="KZH6" s="39"/>
      <c r="KZI6" s="39"/>
      <c r="KZJ6" s="39"/>
      <c r="KZK6" s="39"/>
      <c r="KZL6" s="39"/>
      <c r="KZM6" s="39"/>
      <c r="KZN6" s="39"/>
      <c r="KZO6" s="39"/>
      <c r="KZP6" s="39"/>
      <c r="KZQ6" s="39"/>
      <c r="KZR6" s="39"/>
      <c r="KZS6" s="39"/>
      <c r="KZT6" s="39"/>
      <c r="KZU6" s="39"/>
      <c r="KZV6" s="39"/>
      <c r="KZW6" s="39"/>
      <c r="KZX6" s="39"/>
      <c r="KZY6" s="39"/>
      <c r="KZZ6" s="39"/>
      <c r="LAA6" s="39"/>
      <c r="LAB6" s="39"/>
      <c r="LAC6" s="39"/>
      <c r="LAD6" s="39"/>
      <c r="LAE6" s="39"/>
      <c r="LAF6" s="39"/>
      <c r="LAG6" s="39"/>
      <c r="LAH6" s="39"/>
      <c r="LAI6" s="39"/>
      <c r="LAJ6" s="39"/>
      <c r="LAK6" s="39"/>
      <c r="LAL6" s="39"/>
      <c r="LAM6" s="39"/>
      <c r="LAN6" s="39"/>
      <c r="LAO6" s="39"/>
      <c r="LAP6" s="39"/>
      <c r="LAQ6" s="39"/>
      <c r="LAR6" s="39"/>
      <c r="LAS6" s="39"/>
      <c r="LAT6" s="39"/>
      <c r="LAU6" s="39"/>
      <c r="LAV6" s="39"/>
      <c r="LAW6" s="39"/>
      <c r="LAX6" s="39"/>
      <c r="LAY6" s="39"/>
      <c r="LAZ6" s="39"/>
      <c r="LBA6" s="39"/>
      <c r="LBB6" s="39"/>
      <c r="LBC6" s="39"/>
      <c r="LBD6" s="39"/>
      <c r="LBE6" s="39"/>
      <c r="LBF6" s="39"/>
      <c r="LBG6" s="39"/>
      <c r="LBH6" s="39"/>
      <c r="LBI6" s="39"/>
      <c r="LBJ6" s="39"/>
      <c r="LBK6" s="39"/>
      <c r="LBL6" s="39"/>
      <c r="LBM6" s="39"/>
      <c r="LBN6" s="39"/>
      <c r="LBO6" s="39"/>
      <c r="LBP6" s="39"/>
      <c r="LBQ6" s="39"/>
      <c r="LBR6" s="39"/>
      <c r="LBS6" s="39"/>
      <c r="LBT6" s="39"/>
      <c r="LBU6" s="39"/>
      <c r="LBV6" s="39"/>
      <c r="LBW6" s="39"/>
      <c r="LBX6" s="39"/>
      <c r="LBY6" s="39"/>
      <c r="LBZ6" s="39"/>
      <c r="LCA6" s="39"/>
      <c r="LCB6" s="39"/>
      <c r="LCC6" s="39"/>
      <c r="LCD6" s="39"/>
      <c r="LCE6" s="39"/>
      <c r="LCF6" s="39"/>
      <c r="LCG6" s="39"/>
      <c r="LCH6" s="39"/>
      <c r="LCI6" s="39"/>
      <c r="LCJ6" s="39"/>
      <c r="LCK6" s="39"/>
      <c r="LCL6" s="39"/>
      <c r="LCM6" s="39"/>
      <c r="LCN6" s="39"/>
      <c r="LCO6" s="39"/>
      <c r="LCP6" s="39"/>
      <c r="LCQ6" s="39"/>
      <c r="LCR6" s="39"/>
      <c r="LCS6" s="39"/>
      <c r="LCT6" s="39"/>
      <c r="LCU6" s="39"/>
      <c r="LCV6" s="39"/>
      <c r="LCW6" s="39"/>
      <c r="LCX6" s="39"/>
      <c r="LCY6" s="39"/>
      <c r="LCZ6" s="39"/>
      <c r="LDA6" s="39"/>
      <c r="LDB6" s="39"/>
      <c r="LDC6" s="39"/>
      <c r="LDD6" s="39"/>
      <c r="LDE6" s="39"/>
      <c r="LDF6" s="39"/>
      <c r="LDG6" s="39"/>
      <c r="LDH6" s="39"/>
      <c r="LDI6" s="39"/>
      <c r="LDJ6" s="39"/>
      <c r="LDK6" s="39"/>
      <c r="LDL6" s="39"/>
      <c r="LDM6" s="39"/>
      <c r="LDN6" s="39"/>
      <c r="LDO6" s="39"/>
      <c r="LDP6" s="39"/>
      <c r="LDQ6" s="39"/>
      <c r="LDR6" s="39"/>
      <c r="LDS6" s="39"/>
      <c r="LDT6" s="39"/>
      <c r="LDU6" s="39"/>
      <c r="LDV6" s="39"/>
      <c r="LDW6" s="39"/>
      <c r="LDX6" s="39"/>
      <c r="LDY6" s="39"/>
      <c r="LDZ6" s="39"/>
      <c r="LEA6" s="39"/>
      <c r="LEB6" s="39"/>
      <c r="LEC6" s="39"/>
      <c r="LED6" s="39"/>
      <c r="LEE6" s="39"/>
      <c r="LEF6" s="39"/>
      <c r="LEG6" s="39"/>
      <c r="LEH6" s="39"/>
      <c r="LEI6" s="39"/>
      <c r="LEJ6" s="39"/>
      <c r="LEK6" s="39"/>
      <c r="LEL6" s="39"/>
      <c r="LEM6" s="39"/>
      <c r="LEN6" s="39"/>
      <c r="LEO6" s="39"/>
      <c r="LEP6" s="39"/>
      <c r="LEQ6" s="39"/>
      <c r="LER6" s="39"/>
      <c r="LES6" s="39"/>
      <c r="LET6" s="39"/>
      <c r="LEU6" s="39"/>
      <c r="LEV6" s="39"/>
      <c r="LEW6" s="39"/>
      <c r="LEX6" s="39"/>
      <c r="LEY6" s="39"/>
      <c r="LEZ6" s="39"/>
      <c r="LFA6" s="39"/>
      <c r="LFB6" s="39"/>
      <c r="LFC6" s="39"/>
      <c r="LFD6" s="39"/>
      <c r="LFE6" s="39"/>
      <c r="LFF6" s="39"/>
      <c r="LFG6" s="39"/>
      <c r="LFH6" s="39"/>
      <c r="LFI6" s="39"/>
      <c r="LFJ6" s="39"/>
      <c r="LFK6" s="39"/>
      <c r="LFL6" s="39"/>
      <c r="LFM6" s="39"/>
      <c r="LFN6" s="39"/>
      <c r="LFO6" s="39"/>
      <c r="LFP6" s="39"/>
      <c r="LFQ6" s="39"/>
      <c r="LFR6" s="39"/>
      <c r="LFS6" s="39"/>
      <c r="LFT6" s="39"/>
      <c r="LFU6" s="39"/>
      <c r="LFV6" s="39"/>
      <c r="LFW6" s="39"/>
      <c r="LFX6" s="39"/>
      <c r="LFY6" s="39"/>
      <c r="LFZ6" s="39"/>
      <c r="LGA6" s="39"/>
      <c r="LGB6" s="39"/>
      <c r="LGC6" s="39"/>
      <c r="LGD6" s="39"/>
      <c r="LGE6" s="39"/>
      <c r="LGF6" s="39"/>
      <c r="LGG6" s="39"/>
      <c r="LGH6" s="39"/>
      <c r="LGI6" s="39"/>
      <c r="LGJ6" s="39"/>
      <c r="LGK6" s="39"/>
      <c r="LGL6" s="39"/>
      <c r="LGM6" s="39"/>
      <c r="LGN6" s="39"/>
      <c r="LGO6" s="39"/>
      <c r="LGP6" s="39"/>
      <c r="LGQ6" s="39"/>
      <c r="LGR6" s="39"/>
      <c r="LGS6" s="39"/>
      <c r="LGT6" s="39"/>
      <c r="LGU6" s="39"/>
      <c r="LGV6" s="39"/>
      <c r="LGW6" s="39"/>
      <c r="LGX6" s="39"/>
      <c r="LGY6" s="39"/>
      <c r="LGZ6" s="39"/>
      <c r="LHA6" s="39"/>
      <c r="LHB6" s="39"/>
      <c r="LHC6" s="39"/>
      <c r="LHD6" s="39"/>
      <c r="LHE6" s="39"/>
      <c r="LHF6" s="39"/>
      <c r="LHG6" s="39"/>
      <c r="LHH6" s="39"/>
      <c r="LHI6" s="39"/>
      <c r="LHJ6" s="39"/>
      <c r="LHK6" s="39"/>
      <c r="LHL6" s="39"/>
      <c r="LHM6" s="39"/>
      <c r="LHN6" s="39"/>
      <c r="LHO6" s="39"/>
      <c r="LHP6" s="39"/>
      <c r="LHQ6" s="39"/>
      <c r="LHR6" s="39"/>
      <c r="LHS6" s="39"/>
      <c r="LHT6" s="39"/>
      <c r="LHU6" s="39"/>
      <c r="LHV6" s="39"/>
      <c r="LHW6" s="39"/>
      <c r="LHX6" s="39"/>
      <c r="LHY6" s="39"/>
      <c r="LHZ6" s="39"/>
      <c r="LIA6" s="39"/>
      <c r="LIB6" s="39"/>
      <c r="LIC6" s="39"/>
      <c r="LID6" s="39"/>
      <c r="LIE6" s="39"/>
      <c r="LIF6" s="39"/>
      <c r="LIG6" s="39"/>
      <c r="LIH6" s="39"/>
      <c r="LII6" s="39"/>
      <c r="LIJ6" s="39"/>
      <c r="LIK6" s="39"/>
      <c r="LIL6" s="39"/>
      <c r="LIM6" s="39"/>
      <c r="LIN6" s="39"/>
      <c r="LIO6" s="39"/>
      <c r="LIP6" s="39"/>
      <c r="LIQ6" s="39"/>
      <c r="LIR6" s="39"/>
      <c r="LIS6" s="39"/>
      <c r="LIT6" s="39"/>
      <c r="LIU6" s="39"/>
      <c r="LIV6" s="39"/>
      <c r="LIW6" s="39"/>
      <c r="LIX6" s="39"/>
      <c r="LIY6" s="39"/>
      <c r="LIZ6" s="39"/>
      <c r="LJA6" s="39"/>
      <c r="LJB6" s="39"/>
      <c r="LJC6" s="39"/>
      <c r="LJD6" s="39"/>
      <c r="LJE6" s="39"/>
      <c r="LJF6" s="39"/>
      <c r="LJG6" s="39"/>
      <c r="LJH6" s="39"/>
      <c r="LJI6" s="39"/>
      <c r="LJJ6" s="39"/>
      <c r="LJK6" s="39"/>
      <c r="LJL6" s="39"/>
      <c r="LJM6" s="39"/>
      <c r="LJN6" s="39"/>
      <c r="LJO6" s="39"/>
      <c r="LJP6" s="39"/>
      <c r="LJQ6" s="39"/>
      <c r="LJR6" s="39"/>
      <c r="LJS6" s="39"/>
      <c r="LJT6" s="39"/>
      <c r="LJU6" s="39"/>
      <c r="LJV6" s="39"/>
      <c r="LJW6" s="39"/>
      <c r="LJX6" s="39"/>
      <c r="LJY6" s="39"/>
      <c r="LJZ6" s="39"/>
      <c r="LKA6" s="39"/>
      <c r="LKB6" s="39"/>
      <c r="LKC6" s="39"/>
      <c r="LKD6" s="39"/>
      <c r="LKE6" s="39"/>
      <c r="LKF6" s="39"/>
      <c r="LKG6" s="39"/>
      <c r="LKH6" s="39"/>
      <c r="LKI6" s="39"/>
      <c r="LKJ6" s="39"/>
      <c r="LKK6" s="39"/>
      <c r="LKL6" s="39"/>
      <c r="LKM6" s="39"/>
      <c r="LKN6" s="39"/>
      <c r="LKO6" s="39"/>
      <c r="LKP6" s="39"/>
      <c r="LKQ6" s="39"/>
      <c r="LKR6" s="39"/>
      <c r="LKS6" s="39"/>
      <c r="LKT6" s="39"/>
      <c r="LKU6" s="39"/>
      <c r="LKV6" s="39"/>
      <c r="LKW6" s="39"/>
      <c r="LKX6" s="39"/>
      <c r="LKY6" s="39"/>
      <c r="LKZ6" s="39"/>
      <c r="LLA6" s="39"/>
      <c r="LLB6" s="39"/>
      <c r="LLC6" s="39"/>
      <c r="LLD6" s="39"/>
      <c r="LLE6" s="39"/>
      <c r="LLF6" s="39"/>
      <c r="LLG6" s="39"/>
      <c r="LLH6" s="39"/>
      <c r="LLI6" s="39"/>
      <c r="LLJ6" s="39"/>
      <c r="LLK6" s="39"/>
      <c r="LLL6" s="39"/>
      <c r="LLM6" s="39"/>
      <c r="LLN6" s="39"/>
      <c r="LLO6" s="39"/>
      <c r="LLP6" s="39"/>
      <c r="LLQ6" s="39"/>
      <c r="LLR6" s="39"/>
      <c r="LLS6" s="39"/>
      <c r="LLT6" s="39"/>
      <c r="LLU6" s="39"/>
      <c r="LLV6" s="39"/>
      <c r="LLW6" s="39"/>
      <c r="LLX6" s="39"/>
      <c r="LLY6" s="39"/>
      <c r="LLZ6" s="39"/>
      <c r="LMA6" s="39"/>
      <c r="LMB6" s="39"/>
      <c r="LMC6" s="39"/>
      <c r="LMD6" s="39"/>
      <c r="LME6" s="39"/>
      <c r="LMF6" s="39"/>
      <c r="LMG6" s="39"/>
      <c r="LMH6" s="39"/>
      <c r="LMI6" s="39"/>
      <c r="LMJ6" s="39"/>
      <c r="LMK6" s="39"/>
      <c r="LML6" s="39"/>
      <c r="LMM6" s="39"/>
      <c r="LMN6" s="39"/>
      <c r="LMO6" s="39"/>
      <c r="LMP6" s="39"/>
      <c r="LMQ6" s="39"/>
      <c r="LMR6" s="39"/>
      <c r="LMS6" s="39"/>
      <c r="LMT6" s="39"/>
      <c r="LMU6" s="39"/>
      <c r="LMV6" s="39"/>
      <c r="LMW6" s="39"/>
      <c r="LMX6" s="39"/>
      <c r="LMY6" s="39"/>
      <c r="LMZ6" s="39"/>
      <c r="LNA6" s="39"/>
      <c r="LNB6" s="39"/>
      <c r="LNC6" s="39"/>
      <c r="LND6" s="39"/>
      <c r="LNE6" s="39"/>
      <c r="LNF6" s="39"/>
      <c r="LNG6" s="39"/>
      <c r="LNH6" s="39"/>
      <c r="LNI6" s="39"/>
      <c r="LNJ6" s="39"/>
      <c r="LNK6" s="39"/>
      <c r="LNL6" s="39"/>
      <c r="LNM6" s="39"/>
      <c r="LNN6" s="39"/>
      <c r="LNO6" s="39"/>
      <c r="LNP6" s="39"/>
      <c r="LNQ6" s="39"/>
      <c r="LNR6" s="39"/>
      <c r="LNS6" s="39"/>
      <c r="LNT6" s="39"/>
      <c r="LNU6" s="39"/>
      <c r="LNV6" s="39"/>
      <c r="LNW6" s="39"/>
      <c r="LNX6" s="39"/>
      <c r="LNY6" s="39"/>
      <c r="LNZ6" s="39"/>
      <c r="LOA6" s="39"/>
      <c r="LOB6" s="39"/>
      <c r="LOC6" s="39"/>
      <c r="LOD6" s="39"/>
      <c r="LOE6" s="39"/>
      <c r="LOF6" s="39"/>
      <c r="LOG6" s="39"/>
      <c r="LOH6" s="39"/>
      <c r="LOI6" s="39"/>
      <c r="LOJ6" s="39"/>
      <c r="LOK6" s="39"/>
      <c r="LOL6" s="39"/>
      <c r="LOM6" s="39"/>
      <c r="LON6" s="39"/>
      <c r="LOO6" s="39"/>
      <c r="LOP6" s="39"/>
      <c r="LOQ6" s="39"/>
      <c r="LOR6" s="39"/>
      <c r="LOS6" s="39"/>
      <c r="LOT6" s="39"/>
      <c r="LOU6" s="39"/>
      <c r="LOV6" s="39"/>
      <c r="LOW6" s="39"/>
      <c r="LOX6" s="39"/>
      <c r="LOY6" s="39"/>
      <c r="LOZ6" s="39"/>
      <c r="LPA6" s="39"/>
      <c r="LPB6" s="39"/>
      <c r="LPC6" s="39"/>
      <c r="LPD6" s="39"/>
      <c r="LPE6" s="39"/>
      <c r="LPF6" s="39"/>
      <c r="LPG6" s="39"/>
      <c r="LPH6" s="39"/>
      <c r="LPI6" s="39"/>
      <c r="LPJ6" s="39"/>
      <c r="LPK6" s="39"/>
      <c r="LPL6" s="39"/>
      <c r="LPM6" s="39"/>
      <c r="LPN6" s="39"/>
      <c r="LPO6" s="39"/>
      <c r="LPP6" s="39"/>
      <c r="LPQ6" s="39"/>
      <c r="LPR6" s="39"/>
      <c r="LPS6" s="39"/>
      <c r="LPT6" s="39"/>
      <c r="LPU6" s="39"/>
      <c r="LPV6" s="39"/>
      <c r="LPW6" s="39"/>
      <c r="LPX6" s="39"/>
      <c r="LPY6" s="39"/>
      <c r="LPZ6" s="39"/>
      <c r="LQA6" s="39"/>
      <c r="LQB6" s="39"/>
      <c r="LQC6" s="39"/>
      <c r="LQD6" s="39"/>
      <c r="LQE6" s="39"/>
      <c r="LQF6" s="39"/>
      <c r="LQG6" s="39"/>
      <c r="LQH6" s="39"/>
      <c r="LQI6" s="39"/>
      <c r="LQJ6" s="39"/>
      <c r="LQK6" s="39"/>
      <c r="LQL6" s="39"/>
      <c r="LQM6" s="39"/>
      <c r="LQN6" s="39"/>
      <c r="LQO6" s="39"/>
      <c r="LQP6" s="39"/>
      <c r="LQQ6" s="39"/>
      <c r="LQR6" s="39"/>
      <c r="LQS6" s="39"/>
      <c r="LQT6" s="39"/>
      <c r="LQU6" s="39"/>
      <c r="LQV6" s="39"/>
      <c r="LQW6" s="39"/>
      <c r="LQX6" s="39"/>
      <c r="LQY6" s="39"/>
      <c r="LQZ6" s="39"/>
      <c r="LRA6" s="39"/>
      <c r="LRB6" s="39"/>
      <c r="LRC6" s="39"/>
      <c r="LRD6" s="39"/>
      <c r="LRE6" s="39"/>
      <c r="LRF6" s="39"/>
      <c r="LRG6" s="39"/>
      <c r="LRH6" s="39"/>
      <c r="LRI6" s="39"/>
      <c r="LRJ6" s="39"/>
      <c r="LRK6" s="39"/>
      <c r="LRL6" s="39"/>
      <c r="LRM6" s="39"/>
      <c r="LRN6" s="39"/>
      <c r="LRO6" s="39"/>
      <c r="LRP6" s="39"/>
      <c r="LRQ6" s="39"/>
      <c r="LRR6" s="39"/>
      <c r="LRS6" s="39"/>
      <c r="LRT6" s="39"/>
      <c r="LRU6" s="39"/>
      <c r="LRV6" s="39"/>
      <c r="LRW6" s="39"/>
      <c r="LRX6" s="39"/>
      <c r="LRY6" s="39"/>
      <c r="LRZ6" s="39"/>
      <c r="LSA6" s="39"/>
      <c r="LSB6" s="39"/>
      <c r="LSC6" s="39"/>
      <c r="LSD6" s="39"/>
      <c r="LSE6" s="39"/>
      <c r="LSF6" s="39"/>
      <c r="LSG6" s="39"/>
      <c r="LSH6" s="39"/>
      <c r="LSI6" s="39"/>
      <c r="LSJ6" s="39"/>
      <c r="LSK6" s="39"/>
      <c r="LSL6" s="39"/>
      <c r="LSM6" s="39"/>
      <c r="LSN6" s="39"/>
      <c r="LSO6" s="39"/>
      <c r="LSP6" s="39"/>
      <c r="LSQ6" s="39"/>
      <c r="LSR6" s="39"/>
      <c r="LSS6" s="39"/>
      <c r="LST6" s="39"/>
      <c r="LSU6" s="39"/>
      <c r="LSV6" s="39"/>
      <c r="LSW6" s="39"/>
      <c r="LSX6" s="39"/>
      <c r="LSY6" s="39"/>
      <c r="LSZ6" s="39"/>
      <c r="LTA6" s="39"/>
      <c r="LTB6" s="39"/>
      <c r="LTC6" s="39"/>
      <c r="LTD6" s="39"/>
      <c r="LTE6" s="39"/>
      <c r="LTF6" s="39"/>
      <c r="LTG6" s="39"/>
      <c r="LTH6" s="39"/>
      <c r="LTI6" s="39"/>
      <c r="LTJ6" s="39"/>
      <c r="LTK6" s="39"/>
      <c r="LTL6" s="39"/>
      <c r="LTM6" s="39"/>
      <c r="LTN6" s="39"/>
      <c r="LTO6" s="39"/>
      <c r="LTP6" s="39"/>
      <c r="LTQ6" s="39"/>
      <c r="LTR6" s="39"/>
      <c r="LTS6" s="39"/>
      <c r="LTT6" s="39"/>
      <c r="LTU6" s="39"/>
      <c r="LTV6" s="39"/>
      <c r="LTW6" s="39"/>
      <c r="LTX6" s="39"/>
      <c r="LTY6" s="39"/>
      <c r="LTZ6" s="39"/>
      <c r="LUA6" s="39"/>
      <c r="LUB6" s="39"/>
      <c r="LUC6" s="39"/>
      <c r="LUD6" s="39"/>
      <c r="LUE6" s="39"/>
      <c r="LUF6" s="39"/>
      <c r="LUG6" s="39"/>
      <c r="LUH6" s="39"/>
      <c r="LUI6" s="39"/>
      <c r="LUJ6" s="39"/>
      <c r="LUK6" s="39"/>
      <c r="LUL6" s="39"/>
      <c r="LUM6" s="39"/>
      <c r="LUN6" s="39"/>
      <c r="LUO6" s="39"/>
      <c r="LUP6" s="39"/>
      <c r="LUQ6" s="39"/>
      <c r="LUR6" s="39"/>
      <c r="LUS6" s="39"/>
      <c r="LUT6" s="39"/>
      <c r="LUU6" s="39"/>
      <c r="LUV6" s="39"/>
      <c r="LUW6" s="39"/>
      <c r="LUX6" s="39"/>
      <c r="LUY6" s="39"/>
      <c r="LUZ6" s="39"/>
      <c r="LVA6" s="39"/>
      <c r="LVB6" s="39"/>
      <c r="LVC6" s="39"/>
      <c r="LVD6" s="39"/>
      <c r="LVE6" s="39"/>
      <c r="LVF6" s="39"/>
      <c r="LVG6" s="39"/>
      <c r="LVH6" s="39"/>
      <c r="LVI6" s="39"/>
      <c r="LVJ6" s="39"/>
      <c r="LVK6" s="39"/>
      <c r="LVL6" s="39"/>
      <c r="LVM6" s="39"/>
      <c r="LVN6" s="39"/>
      <c r="LVO6" s="39"/>
      <c r="LVP6" s="39"/>
      <c r="LVQ6" s="39"/>
      <c r="LVR6" s="39"/>
      <c r="LVS6" s="39"/>
      <c r="LVT6" s="39"/>
      <c r="LVU6" s="39"/>
      <c r="LVV6" s="39"/>
      <c r="LVW6" s="39"/>
      <c r="LVX6" s="39"/>
      <c r="LVY6" s="39"/>
      <c r="LVZ6" s="39"/>
      <c r="LWA6" s="39"/>
      <c r="LWB6" s="39"/>
      <c r="LWC6" s="39"/>
      <c r="LWD6" s="39"/>
      <c r="LWE6" s="39"/>
      <c r="LWF6" s="39"/>
      <c r="LWG6" s="39"/>
      <c r="LWH6" s="39"/>
      <c r="LWI6" s="39"/>
      <c r="LWJ6" s="39"/>
      <c r="LWK6" s="39"/>
      <c r="LWL6" s="39"/>
      <c r="LWM6" s="39"/>
      <c r="LWN6" s="39"/>
      <c r="LWO6" s="39"/>
      <c r="LWP6" s="39"/>
      <c r="LWQ6" s="39"/>
      <c r="LWR6" s="39"/>
      <c r="LWS6" s="39"/>
      <c r="LWT6" s="39"/>
      <c r="LWU6" s="39"/>
      <c r="LWV6" s="39"/>
      <c r="LWW6" s="39"/>
      <c r="LWX6" s="39"/>
      <c r="LWY6" s="39"/>
      <c r="LWZ6" s="39"/>
      <c r="LXA6" s="39"/>
      <c r="LXB6" s="39"/>
      <c r="LXC6" s="39"/>
      <c r="LXD6" s="39"/>
      <c r="LXE6" s="39"/>
      <c r="LXF6" s="39"/>
      <c r="LXG6" s="39"/>
      <c r="LXH6" s="39"/>
      <c r="LXI6" s="39"/>
      <c r="LXJ6" s="39"/>
      <c r="LXK6" s="39"/>
      <c r="LXL6" s="39"/>
      <c r="LXM6" s="39"/>
      <c r="LXN6" s="39"/>
      <c r="LXO6" s="39"/>
      <c r="LXP6" s="39"/>
      <c r="LXQ6" s="39"/>
      <c r="LXR6" s="39"/>
      <c r="LXS6" s="39"/>
      <c r="LXT6" s="39"/>
      <c r="LXU6" s="39"/>
      <c r="LXV6" s="39"/>
      <c r="LXW6" s="39"/>
      <c r="LXX6" s="39"/>
      <c r="LXY6" s="39"/>
      <c r="LXZ6" s="39"/>
      <c r="LYA6" s="39"/>
      <c r="LYB6" s="39"/>
      <c r="LYC6" s="39"/>
      <c r="LYD6" s="39"/>
      <c r="LYE6" s="39"/>
      <c r="LYF6" s="39"/>
      <c r="LYG6" s="39"/>
      <c r="LYH6" s="39"/>
      <c r="LYI6" s="39"/>
      <c r="LYJ6" s="39"/>
      <c r="LYK6" s="39"/>
      <c r="LYL6" s="39"/>
      <c r="LYM6" s="39"/>
      <c r="LYN6" s="39"/>
      <c r="LYO6" s="39"/>
      <c r="LYP6" s="39"/>
      <c r="LYQ6" s="39"/>
      <c r="LYR6" s="39"/>
      <c r="LYS6" s="39"/>
      <c r="LYT6" s="39"/>
      <c r="LYU6" s="39"/>
      <c r="LYV6" s="39"/>
      <c r="LYW6" s="39"/>
      <c r="LYX6" s="39"/>
      <c r="LYY6" s="39"/>
      <c r="LYZ6" s="39"/>
      <c r="LZA6" s="39"/>
      <c r="LZB6" s="39"/>
      <c r="LZC6" s="39"/>
      <c r="LZD6" s="39"/>
      <c r="LZE6" s="39"/>
      <c r="LZF6" s="39"/>
      <c r="LZG6" s="39"/>
      <c r="LZH6" s="39"/>
      <c r="LZI6" s="39"/>
      <c r="LZJ6" s="39"/>
      <c r="LZK6" s="39"/>
      <c r="LZL6" s="39"/>
      <c r="LZM6" s="39"/>
      <c r="LZN6" s="39"/>
      <c r="LZO6" s="39"/>
      <c r="LZP6" s="39"/>
      <c r="LZQ6" s="39"/>
      <c r="LZR6" s="39"/>
      <c r="LZS6" s="39"/>
      <c r="LZT6" s="39"/>
      <c r="LZU6" s="39"/>
      <c r="LZV6" s="39"/>
      <c r="LZW6" s="39"/>
      <c r="LZX6" s="39"/>
      <c r="LZY6" s="39"/>
      <c r="LZZ6" s="39"/>
      <c r="MAA6" s="39"/>
      <c r="MAB6" s="39"/>
      <c r="MAC6" s="39"/>
      <c r="MAD6" s="39"/>
      <c r="MAE6" s="39"/>
      <c r="MAF6" s="39"/>
      <c r="MAG6" s="39"/>
      <c r="MAH6" s="39"/>
      <c r="MAI6" s="39"/>
      <c r="MAJ6" s="39"/>
      <c r="MAK6" s="39"/>
      <c r="MAL6" s="39"/>
      <c r="MAM6" s="39"/>
      <c r="MAN6" s="39"/>
      <c r="MAO6" s="39"/>
      <c r="MAP6" s="39"/>
      <c r="MAQ6" s="39"/>
      <c r="MAR6" s="39"/>
      <c r="MAS6" s="39"/>
      <c r="MAT6" s="39"/>
      <c r="MAU6" s="39"/>
      <c r="MAV6" s="39"/>
      <c r="MAW6" s="39"/>
      <c r="MAX6" s="39"/>
      <c r="MAY6" s="39"/>
      <c r="MAZ6" s="39"/>
      <c r="MBA6" s="39"/>
      <c r="MBB6" s="39"/>
      <c r="MBC6" s="39"/>
      <c r="MBD6" s="39"/>
      <c r="MBE6" s="39"/>
      <c r="MBF6" s="39"/>
      <c r="MBG6" s="39"/>
      <c r="MBH6" s="39"/>
      <c r="MBI6" s="39"/>
      <c r="MBJ6" s="39"/>
      <c r="MBK6" s="39"/>
      <c r="MBL6" s="39"/>
      <c r="MBM6" s="39"/>
      <c r="MBN6" s="39"/>
      <c r="MBO6" s="39"/>
      <c r="MBP6" s="39"/>
      <c r="MBQ6" s="39"/>
      <c r="MBR6" s="39"/>
      <c r="MBS6" s="39"/>
      <c r="MBT6" s="39"/>
      <c r="MBU6" s="39"/>
      <c r="MBV6" s="39"/>
      <c r="MBW6" s="39"/>
      <c r="MBX6" s="39"/>
      <c r="MBY6" s="39"/>
      <c r="MBZ6" s="39"/>
      <c r="MCA6" s="39"/>
      <c r="MCB6" s="39"/>
      <c r="MCC6" s="39"/>
      <c r="MCD6" s="39"/>
      <c r="MCE6" s="39"/>
      <c r="MCF6" s="39"/>
      <c r="MCG6" s="39"/>
      <c r="MCH6" s="39"/>
      <c r="MCI6" s="39"/>
      <c r="MCJ6" s="39"/>
      <c r="MCK6" s="39"/>
      <c r="MCL6" s="39"/>
      <c r="MCM6" s="39"/>
      <c r="MCN6" s="39"/>
      <c r="MCO6" s="39"/>
      <c r="MCP6" s="39"/>
      <c r="MCQ6" s="39"/>
      <c r="MCR6" s="39"/>
      <c r="MCS6" s="39"/>
      <c r="MCT6" s="39"/>
      <c r="MCU6" s="39"/>
      <c r="MCV6" s="39"/>
      <c r="MCW6" s="39"/>
      <c r="MCX6" s="39"/>
      <c r="MCY6" s="39"/>
      <c r="MCZ6" s="39"/>
      <c r="MDA6" s="39"/>
      <c r="MDB6" s="39"/>
      <c r="MDC6" s="39"/>
      <c r="MDD6" s="39"/>
      <c r="MDE6" s="39"/>
      <c r="MDF6" s="39"/>
      <c r="MDG6" s="39"/>
      <c r="MDH6" s="39"/>
      <c r="MDI6" s="39"/>
      <c r="MDJ6" s="39"/>
      <c r="MDK6" s="39"/>
      <c r="MDL6" s="39"/>
      <c r="MDM6" s="39"/>
      <c r="MDN6" s="39"/>
      <c r="MDO6" s="39"/>
      <c r="MDP6" s="39"/>
      <c r="MDQ6" s="39"/>
      <c r="MDR6" s="39"/>
      <c r="MDS6" s="39"/>
      <c r="MDT6" s="39"/>
      <c r="MDU6" s="39"/>
      <c r="MDV6" s="39"/>
      <c r="MDW6" s="39"/>
      <c r="MDX6" s="39"/>
      <c r="MDY6" s="39"/>
      <c r="MDZ6" s="39"/>
      <c r="MEA6" s="39"/>
      <c r="MEB6" s="39"/>
      <c r="MEC6" s="39"/>
      <c r="MED6" s="39"/>
      <c r="MEE6" s="39"/>
      <c r="MEF6" s="39"/>
      <c r="MEG6" s="39"/>
      <c r="MEH6" s="39"/>
      <c r="MEI6" s="39"/>
      <c r="MEJ6" s="39"/>
      <c r="MEK6" s="39"/>
      <c r="MEL6" s="39"/>
      <c r="MEM6" s="39"/>
      <c r="MEN6" s="39"/>
      <c r="MEO6" s="39"/>
      <c r="MEP6" s="39"/>
      <c r="MEQ6" s="39"/>
      <c r="MER6" s="39"/>
      <c r="MES6" s="39"/>
      <c r="MET6" s="39"/>
      <c r="MEU6" s="39"/>
      <c r="MEV6" s="39"/>
      <c r="MEW6" s="39"/>
      <c r="MEX6" s="39"/>
      <c r="MEY6" s="39"/>
      <c r="MEZ6" s="39"/>
      <c r="MFA6" s="39"/>
      <c r="MFB6" s="39"/>
      <c r="MFC6" s="39"/>
      <c r="MFD6" s="39"/>
      <c r="MFE6" s="39"/>
      <c r="MFF6" s="39"/>
      <c r="MFG6" s="39"/>
      <c r="MFH6" s="39"/>
      <c r="MFI6" s="39"/>
      <c r="MFJ6" s="39"/>
      <c r="MFK6" s="39"/>
      <c r="MFL6" s="39"/>
      <c r="MFM6" s="39"/>
      <c r="MFN6" s="39"/>
      <c r="MFO6" s="39"/>
      <c r="MFP6" s="39"/>
      <c r="MFQ6" s="39"/>
      <c r="MFR6" s="39"/>
      <c r="MFS6" s="39"/>
      <c r="MFT6" s="39"/>
      <c r="MFU6" s="39"/>
      <c r="MFV6" s="39"/>
      <c r="MFW6" s="39"/>
      <c r="MFX6" s="39"/>
      <c r="MFY6" s="39"/>
      <c r="MFZ6" s="39"/>
      <c r="MGA6" s="39"/>
      <c r="MGB6" s="39"/>
      <c r="MGC6" s="39"/>
      <c r="MGD6" s="39"/>
      <c r="MGE6" s="39"/>
      <c r="MGF6" s="39"/>
      <c r="MGG6" s="39"/>
      <c r="MGH6" s="39"/>
      <c r="MGI6" s="39"/>
      <c r="MGJ6" s="39"/>
      <c r="MGK6" s="39"/>
      <c r="MGL6" s="39"/>
      <c r="MGM6" s="39"/>
      <c r="MGN6" s="39"/>
      <c r="MGO6" s="39"/>
      <c r="MGP6" s="39"/>
      <c r="MGQ6" s="39"/>
      <c r="MGR6" s="39"/>
      <c r="MGS6" s="39"/>
      <c r="MGT6" s="39"/>
      <c r="MGU6" s="39"/>
      <c r="MGV6" s="39"/>
      <c r="MGW6" s="39"/>
      <c r="MGX6" s="39"/>
      <c r="MGY6" s="39"/>
      <c r="MGZ6" s="39"/>
      <c r="MHA6" s="39"/>
      <c r="MHB6" s="39"/>
      <c r="MHC6" s="39"/>
      <c r="MHD6" s="39"/>
      <c r="MHE6" s="39"/>
      <c r="MHF6" s="39"/>
      <c r="MHG6" s="39"/>
      <c r="MHH6" s="39"/>
      <c r="MHI6" s="39"/>
      <c r="MHJ6" s="39"/>
      <c r="MHK6" s="39"/>
      <c r="MHL6" s="39"/>
      <c r="MHM6" s="39"/>
      <c r="MHN6" s="39"/>
      <c r="MHO6" s="39"/>
      <c r="MHP6" s="39"/>
      <c r="MHQ6" s="39"/>
      <c r="MHR6" s="39"/>
      <c r="MHS6" s="39"/>
      <c r="MHT6" s="39"/>
      <c r="MHU6" s="39"/>
      <c r="MHV6" s="39"/>
      <c r="MHW6" s="39"/>
      <c r="MHX6" s="39"/>
      <c r="MHY6" s="39"/>
      <c r="MHZ6" s="39"/>
      <c r="MIA6" s="39"/>
      <c r="MIB6" s="39"/>
      <c r="MIC6" s="39"/>
      <c r="MID6" s="39"/>
      <c r="MIE6" s="39"/>
      <c r="MIF6" s="39"/>
      <c r="MIG6" s="39"/>
      <c r="MIH6" s="39"/>
      <c r="MII6" s="39"/>
      <c r="MIJ6" s="39"/>
      <c r="MIK6" s="39"/>
      <c r="MIL6" s="39"/>
      <c r="MIM6" s="39"/>
      <c r="MIN6" s="39"/>
      <c r="MIO6" s="39"/>
      <c r="MIP6" s="39"/>
      <c r="MIQ6" s="39"/>
      <c r="MIR6" s="39"/>
      <c r="MIS6" s="39"/>
      <c r="MIT6" s="39"/>
      <c r="MIU6" s="39"/>
      <c r="MIV6" s="39"/>
      <c r="MIW6" s="39"/>
      <c r="MIX6" s="39"/>
      <c r="MIY6" s="39"/>
      <c r="MIZ6" s="39"/>
      <c r="MJA6" s="39"/>
      <c r="MJB6" s="39"/>
      <c r="MJC6" s="39"/>
      <c r="MJD6" s="39"/>
      <c r="MJE6" s="39"/>
      <c r="MJF6" s="39"/>
      <c r="MJG6" s="39"/>
      <c r="MJH6" s="39"/>
      <c r="MJI6" s="39"/>
      <c r="MJJ6" s="39"/>
      <c r="MJK6" s="39"/>
      <c r="MJL6" s="39"/>
      <c r="MJM6" s="39"/>
      <c r="MJN6" s="39"/>
      <c r="MJO6" s="39"/>
      <c r="MJP6" s="39"/>
      <c r="MJQ6" s="39"/>
      <c r="MJR6" s="39"/>
      <c r="MJS6" s="39"/>
      <c r="MJT6" s="39"/>
      <c r="MJU6" s="39"/>
      <c r="MJV6" s="39"/>
      <c r="MJW6" s="39"/>
      <c r="MJX6" s="39"/>
      <c r="MJY6" s="39"/>
      <c r="MJZ6" s="39"/>
      <c r="MKA6" s="39"/>
      <c r="MKB6" s="39"/>
      <c r="MKC6" s="39"/>
      <c r="MKD6" s="39"/>
      <c r="MKE6" s="39"/>
      <c r="MKF6" s="39"/>
      <c r="MKG6" s="39"/>
      <c r="MKH6" s="39"/>
      <c r="MKI6" s="39"/>
      <c r="MKJ6" s="39"/>
      <c r="MKK6" s="39"/>
      <c r="MKL6" s="39"/>
      <c r="MKM6" s="39"/>
      <c r="MKN6" s="39"/>
      <c r="MKO6" s="39"/>
      <c r="MKP6" s="39"/>
      <c r="MKQ6" s="39"/>
      <c r="MKR6" s="39"/>
      <c r="MKS6" s="39"/>
      <c r="MKT6" s="39"/>
      <c r="MKU6" s="39"/>
      <c r="MKV6" s="39"/>
      <c r="MKW6" s="39"/>
      <c r="MKX6" s="39"/>
      <c r="MKY6" s="39"/>
      <c r="MKZ6" s="39"/>
      <c r="MLA6" s="39"/>
      <c r="MLB6" s="39"/>
      <c r="MLC6" s="39"/>
      <c r="MLD6" s="39"/>
      <c r="MLE6" s="39"/>
      <c r="MLF6" s="39"/>
      <c r="MLG6" s="39"/>
      <c r="MLH6" s="39"/>
      <c r="MLI6" s="39"/>
      <c r="MLJ6" s="39"/>
      <c r="MLK6" s="39"/>
      <c r="MLL6" s="39"/>
      <c r="MLM6" s="39"/>
      <c r="MLN6" s="39"/>
      <c r="MLO6" s="39"/>
      <c r="MLP6" s="39"/>
      <c r="MLQ6" s="39"/>
      <c r="MLR6" s="39"/>
      <c r="MLS6" s="39"/>
      <c r="MLT6" s="39"/>
      <c r="MLU6" s="39"/>
      <c r="MLV6" s="39"/>
      <c r="MLW6" s="39"/>
      <c r="MLX6" s="39"/>
      <c r="MLY6" s="39"/>
      <c r="MLZ6" s="39"/>
      <c r="MMA6" s="39"/>
      <c r="MMB6" s="39"/>
      <c r="MMC6" s="39"/>
      <c r="MMD6" s="39"/>
      <c r="MME6" s="39"/>
      <c r="MMF6" s="39"/>
      <c r="MMG6" s="39"/>
      <c r="MMH6" s="39"/>
      <c r="MMI6" s="39"/>
      <c r="MMJ6" s="39"/>
      <c r="MMK6" s="39"/>
      <c r="MML6" s="39"/>
      <c r="MMM6" s="39"/>
      <c r="MMN6" s="39"/>
      <c r="MMO6" s="39"/>
      <c r="MMP6" s="39"/>
      <c r="MMQ6" s="39"/>
      <c r="MMR6" s="39"/>
      <c r="MMS6" s="39"/>
      <c r="MMT6" s="39"/>
      <c r="MMU6" s="39"/>
      <c r="MMV6" s="39"/>
      <c r="MMW6" s="39"/>
      <c r="MMX6" s="39"/>
      <c r="MMY6" s="39"/>
      <c r="MMZ6" s="39"/>
      <c r="MNA6" s="39"/>
      <c r="MNB6" s="39"/>
      <c r="MNC6" s="39"/>
      <c r="MND6" s="39"/>
      <c r="MNE6" s="39"/>
      <c r="MNF6" s="39"/>
      <c r="MNG6" s="39"/>
      <c r="MNH6" s="39"/>
      <c r="MNI6" s="39"/>
      <c r="MNJ6" s="39"/>
      <c r="MNK6" s="39"/>
      <c r="MNL6" s="39"/>
      <c r="MNM6" s="39"/>
      <c r="MNN6" s="39"/>
      <c r="MNO6" s="39"/>
      <c r="MNP6" s="39"/>
      <c r="MNQ6" s="39"/>
      <c r="MNR6" s="39"/>
      <c r="MNS6" s="39"/>
      <c r="MNT6" s="39"/>
      <c r="MNU6" s="39"/>
      <c r="MNV6" s="39"/>
      <c r="MNW6" s="39"/>
      <c r="MNX6" s="39"/>
      <c r="MNY6" s="39"/>
      <c r="MNZ6" s="39"/>
      <c r="MOA6" s="39"/>
      <c r="MOB6" s="39"/>
      <c r="MOC6" s="39"/>
      <c r="MOD6" s="39"/>
      <c r="MOE6" s="39"/>
      <c r="MOF6" s="39"/>
      <c r="MOG6" s="39"/>
      <c r="MOH6" s="39"/>
      <c r="MOI6" s="39"/>
      <c r="MOJ6" s="39"/>
      <c r="MOK6" s="39"/>
      <c r="MOL6" s="39"/>
      <c r="MOM6" s="39"/>
      <c r="MON6" s="39"/>
      <c r="MOO6" s="39"/>
      <c r="MOP6" s="39"/>
      <c r="MOQ6" s="39"/>
      <c r="MOR6" s="39"/>
      <c r="MOS6" s="39"/>
      <c r="MOT6" s="39"/>
      <c r="MOU6" s="39"/>
      <c r="MOV6" s="39"/>
      <c r="MOW6" s="39"/>
      <c r="MOX6" s="39"/>
      <c r="MOY6" s="39"/>
      <c r="MOZ6" s="39"/>
      <c r="MPA6" s="39"/>
      <c r="MPB6" s="39"/>
      <c r="MPC6" s="39"/>
      <c r="MPD6" s="39"/>
      <c r="MPE6" s="39"/>
      <c r="MPF6" s="39"/>
      <c r="MPG6" s="39"/>
      <c r="MPH6" s="39"/>
      <c r="MPI6" s="39"/>
      <c r="MPJ6" s="39"/>
      <c r="MPK6" s="39"/>
      <c r="MPL6" s="39"/>
      <c r="MPM6" s="39"/>
      <c r="MPN6" s="39"/>
      <c r="MPO6" s="39"/>
      <c r="MPP6" s="39"/>
      <c r="MPQ6" s="39"/>
      <c r="MPR6" s="39"/>
      <c r="MPS6" s="39"/>
      <c r="MPT6" s="39"/>
      <c r="MPU6" s="39"/>
      <c r="MPV6" s="39"/>
      <c r="MPW6" s="39"/>
      <c r="MPX6" s="39"/>
      <c r="MPY6" s="39"/>
      <c r="MPZ6" s="39"/>
      <c r="MQA6" s="39"/>
      <c r="MQB6" s="39"/>
      <c r="MQC6" s="39"/>
      <c r="MQD6" s="39"/>
      <c r="MQE6" s="39"/>
      <c r="MQF6" s="39"/>
      <c r="MQG6" s="39"/>
      <c r="MQH6" s="39"/>
      <c r="MQI6" s="39"/>
      <c r="MQJ6" s="39"/>
      <c r="MQK6" s="39"/>
      <c r="MQL6" s="39"/>
      <c r="MQM6" s="39"/>
      <c r="MQN6" s="39"/>
      <c r="MQO6" s="39"/>
      <c r="MQP6" s="39"/>
      <c r="MQQ6" s="39"/>
      <c r="MQR6" s="39"/>
      <c r="MQS6" s="39"/>
      <c r="MQT6" s="39"/>
      <c r="MQU6" s="39"/>
      <c r="MQV6" s="39"/>
      <c r="MQW6" s="39"/>
      <c r="MQX6" s="39"/>
      <c r="MQY6" s="39"/>
      <c r="MQZ6" s="39"/>
      <c r="MRA6" s="39"/>
      <c r="MRB6" s="39"/>
      <c r="MRC6" s="39"/>
      <c r="MRD6" s="39"/>
      <c r="MRE6" s="39"/>
      <c r="MRF6" s="39"/>
      <c r="MRG6" s="39"/>
      <c r="MRH6" s="39"/>
      <c r="MRI6" s="39"/>
      <c r="MRJ6" s="39"/>
      <c r="MRK6" s="39"/>
      <c r="MRL6" s="39"/>
      <c r="MRM6" s="39"/>
      <c r="MRN6" s="39"/>
      <c r="MRO6" s="39"/>
      <c r="MRP6" s="39"/>
      <c r="MRQ6" s="39"/>
      <c r="MRR6" s="39"/>
      <c r="MRS6" s="39"/>
      <c r="MRT6" s="39"/>
      <c r="MRU6" s="39"/>
      <c r="MRV6" s="39"/>
      <c r="MRW6" s="39"/>
      <c r="MRX6" s="39"/>
      <c r="MRY6" s="39"/>
      <c r="MRZ6" s="39"/>
      <c r="MSA6" s="39"/>
      <c r="MSB6" s="39"/>
      <c r="MSC6" s="39"/>
      <c r="MSD6" s="39"/>
      <c r="MSE6" s="39"/>
      <c r="MSF6" s="39"/>
      <c r="MSG6" s="39"/>
      <c r="MSH6" s="39"/>
      <c r="MSI6" s="39"/>
      <c r="MSJ6" s="39"/>
      <c r="MSK6" s="39"/>
      <c r="MSL6" s="39"/>
      <c r="MSM6" s="39"/>
      <c r="MSN6" s="39"/>
      <c r="MSO6" s="39"/>
      <c r="MSP6" s="39"/>
      <c r="MSQ6" s="39"/>
      <c r="MSR6" s="39"/>
      <c r="MSS6" s="39"/>
      <c r="MST6" s="39"/>
      <c r="MSU6" s="39"/>
      <c r="MSV6" s="39"/>
      <c r="MSW6" s="39"/>
      <c r="MSX6" s="39"/>
      <c r="MSY6" s="39"/>
      <c r="MSZ6" s="39"/>
      <c r="MTA6" s="39"/>
      <c r="MTB6" s="39"/>
      <c r="MTC6" s="39"/>
      <c r="MTD6" s="39"/>
      <c r="MTE6" s="39"/>
      <c r="MTF6" s="39"/>
      <c r="MTG6" s="39"/>
      <c r="MTH6" s="39"/>
      <c r="MTI6" s="39"/>
      <c r="MTJ6" s="39"/>
      <c r="MTK6" s="39"/>
      <c r="MTL6" s="39"/>
      <c r="MTM6" s="39"/>
      <c r="MTN6" s="39"/>
      <c r="MTO6" s="39"/>
      <c r="MTP6" s="39"/>
      <c r="MTQ6" s="39"/>
      <c r="MTR6" s="39"/>
      <c r="MTS6" s="39"/>
      <c r="MTT6" s="39"/>
      <c r="MTU6" s="39"/>
      <c r="MTV6" s="39"/>
      <c r="MTW6" s="39"/>
      <c r="MTX6" s="39"/>
      <c r="MTY6" s="39"/>
      <c r="MTZ6" s="39"/>
      <c r="MUA6" s="39"/>
      <c r="MUB6" s="39"/>
      <c r="MUC6" s="39"/>
      <c r="MUD6" s="39"/>
      <c r="MUE6" s="39"/>
      <c r="MUF6" s="39"/>
      <c r="MUG6" s="39"/>
      <c r="MUH6" s="39"/>
      <c r="MUI6" s="39"/>
      <c r="MUJ6" s="39"/>
      <c r="MUK6" s="39"/>
      <c r="MUL6" s="39"/>
      <c r="MUM6" s="39"/>
      <c r="MUN6" s="39"/>
      <c r="MUO6" s="39"/>
      <c r="MUP6" s="39"/>
      <c r="MUQ6" s="39"/>
      <c r="MUR6" s="39"/>
      <c r="MUS6" s="39"/>
      <c r="MUT6" s="39"/>
      <c r="MUU6" s="39"/>
      <c r="MUV6" s="39"/>
      <c r="MUW6" s="39"/>
      <c r="MUX6" s="39"/>
      <c r="MUY6" s="39"/>
      <c r="MUZ6" s="39"/>
      <c r="MVA6" s="39"/>
      <c r="MVB6" s="39"/>
      <c r="MVC6" s="39"/>
      <c r="MVD6" s="39"/>
      <c r="MVE6" s="39"/>
      <c r="MVF6" s="39"/>
      <c r="MVG6" s="39"/>
      <c r="MVH6" s="39"/>
      <c r="MVI6" s="39"/>
      <c r="MVJ6" s="39"/>
      <c r="MVK6" s="39"/>
      <c r="MVL6" s="39"/>
      <c r="MVM6" s="39"/>
      <c r="MVN6" s="39"/>
      <c r="MVO6" s="39"/>
      <c r="MVP6" s="39"/>
      <c r="MVQ6" s="39"/>
      <c r="MVR6" s="39"/>
      <c r="MVS6" s="39"/>
      <c r="MVT6" s="39"/>
      <c r="MVU6" s="39"/>
      <c r="MVV6" s="39"/>
      <c r="MVW6" s="39"/>
      <c r="MVX6" s="39"/>
      <c r="MVY6" s="39"/>
      <c r="MVZ6" s="39"/>
      <c r="MWA6" s="39"/>
      <c r="MWB6" s="39"/>
      <c r="MWC6" s="39"/>
      <c r="MWD6" s="39"/>
      <c r="MWE6" s="39"/>
      <c r="MWF6" s="39"/>
      <c r="MWG6" s="39"/>
      <c r="MWH6" s="39"/>
      <c r="MWI6" s="39"/>
      <c r="MWJ6" s="39"/>
      <c r="MWK6" s="39"/>
      <c r="MWL6" s="39"/>
      <c r="MWM6" s="39"/>
      <c r="MWN6" s="39"/>
      <c r="MWO6" s="39"/>
      <c r="MWP6" s="39"/>
      <c r="MWQ6" s="39"/>
      <c r="MWR6" s="39"/>
      <c r="MWS6" s="39"/>
      <c r="MWT6" s="39"/>
      <c r="MWU6" s="39"/>
      <c r="MWV6" s="39"/>
      <c r="MWW6" s="39"/>
      <c r="MWX6" s="39"/>
      <c r="MWY6" s="39"/>
      <c r="MWZ6" s="39"/>
      <c r="MXA6" s="39"/>
      <c r="MXB6" s="39"/>
      <c r="MXC6" s="39"/>
      <c r="MXD6" s="39"/>
      <c r="MXE6" s="39"/>
      <c r="MXF6" s="39"/>
      <c r="MXG6" s="39"/>
      <c r="MXH6" s="39"/>
      <c r="MXI6" s="39"/>
      <c r="MXJ6" s="39"/>
      <c r="MXK6" s="39"/>
      <c r="MXL6" s="39"/>
      <c r="MXM6" s="39"/>
      <c r="MXN6" s="39"/>
      <c r="MXO6" s="39"/>
      <c r="MXP6" s="39"/>
      <c r="MXQ6" s="39"/>
      <c r="MXR6" s="39"/>
      <c r="MXS6" s="39"/>
      <c r="MXT6" s="39"/>
      <c r="MXU6" s="39"/>
      <c r="MXV6" s="39"/>
      <c r="MXW6" s="39"/>
      <c r="MXX6" s="39"/>
      <c r="MXY6" s="39"/>
      <c r="MXZ6" s="39"/>
      <c r="MYA6" s="39"/>
      <c r="MYB6" s="39"/>
      <c r="MYC6" s="39"/>
      <c r="MYD6" s="39"/>
      <c r="MYE6" s="39"/>
      <c r="MYF6" s="39"/>
      <c r="MYG6" s="39"/>
      <c r="MYH6" s="39"/>
      <c r="MYI6" s="39"/>
      <c r="MYJ6" s="39"/>
      <c r="MYK6" s="39"/>
      <c r="MYL6" s="39"/>
      <c r="MYM6" s="39"/>
      <c r="MYN6" s="39"/>
      <c r="MYO6" s="39"/>
      <c r="MYP6" s="39"/>
      <c r="MYQ6" s="39"/>
      <c r="MYR6" s="39"/>
      <c r="MYS6" s="39"/>
      <c r="MYT6" s="39"/>
      <c r="MYU6" s="39"/>
      <c r="MYV6" s="39"/>
      <c r="MYW6" s="39"/>
      <c r="MYX6" s="39"/>
      <c r="MYY6" s="39"/>
      <c r="MYZ6" s="39"/>
      <c r="MZA6" s="39"/>
      <c r="MZB6" s="39"/>
      <c r="MZC6" s="39"/>
      <c r="MZD6" s="39"/>
      <c r="MZE6" s="39"/>
      <c r="MZF6" s="39"/>
      <c r="MZG6" s="39"/>
      <c r="MZH6" s="39"/>
      <c r="MZI6" s="39"/>
      <c r="MZJ6" s="39"/>
      <c r="MZK6" s="39"/>
      <c r="MZL6" s="39"/>
      <c r="MZM6" s="39"/>
      <c r="MZN6" s="39"/>
      <c r="MZO6" s="39"/>
      <c r="MZP6" s="39"/>
      <c r="MZQ6" s="39"/>
      <c r="MZR6" s="39"/>
      <c r="MZS6" s="39"/>
      <c r="MZT6" s="39"/>
      <c r="MZU6" s="39"/>
      <c r="MZV6" s="39"/>
      <c r="MZW6" s="39"/>
      <c r="MZX6" s="39"/>
      <c r="MZY6" s="39"/>
      <c r="MZZ6" s="39"/>
      <c r="NAA6" s="39"/>
      <c r="NAB6" s="39"/>
      <c r="NAC6" s="39"/>
      <c r="NAD6" s="39"/>
      <c r="NAE6" s="39"/>
      <c r="NAF6" s="39"/>
      <c r="NAG6" s="39"/>
      <c r="NAH6" s="39"/>
      <c r="NAI6" s="39"/>
      <c r="NAJ6" s="39"/>
      <c r="NAK6" s="39"/>
      <c r="NAL6" s="39"/>
      <c r="NAM6" s="39"/>
      <c r="NAN6" s="39"/>
      <c r="NAO6" s="39"/>
      <c r="NAP6" s="39"/>
      <c r="NAQ6" s="39"/>
      <c r="NAR6" s="39"/>
      <c r="NAS6" s="39"/>
      <c r="NAT6" s="39"/>
      <c r="NAU6" s="39"/>
      <c r="NAV6" s="39"/>
      <c r="NAW6" s="39"/>
      <c r="NAX6" s="39"/>
      <c r="NAY6" s="39"/>
      <c r="NAZ6" s="39"/>
      <c r="NBA6" s="39"/>
      <c r="NBB6" s="39"/>
      <c r="NBC6" s="39"/>
      <c r="NBD6" s="39"/>
      <c r="NBE6" s="39"/>
      <c r="NBF6" s="39"/>
      <c r="NBG6" s="39"/>
      <c r="NBH6" s="39"/>
      <c r="NBI6" s="39"/>
      <c r="NBJ6" s="39"/>
      <c r="NBK6" s="39"/>
      <c r="NBL6" s="39"/>
      <c r="NBM6" s="39"/>
      <c r="NBN6" s="39"/>
      <c r="NBO6" s="39"/>
      <c r="NBP6" s="39"/>
      <c r="NBQ6" s="39"/>
      <c r="NBR6" s="39"/>
      <c r="NBS6" s="39"/>
      <c r="NBT6" s="39"/>
      <c r="NBU6" s="39"/>
      <c r="NBV6" s="39"/>
      <c r="NBW6" s="39"/>
      <c r="NBX6" s="39"/>
      <c r="NBY6" s="39"/>
      <c r="NBZ6" s="39"/>
      <c r="NCA6" s="39"/>
      <c r="NCB6" s="39"/>
      <c r="NCC6" s="39"/>
      <c r="NCD6" s="39"/>
      <c r="NCE6" s="39"/>
      <c r="NCF6" s="39"/>
      <c r="NCG6" s="39"/>
      <c r="NCH6" s="39"/>
      <c r="NCI6" s="39"/>
      <c r="NCJ6" s="39"/>
      <c r="NCK6" s="39"/>
      <c r="NCL6" s="39"/>
      <c r="NCM6" s="39"/>
      <c r="NCN6" s="39"/>
      <c r="NCO6" s="39"/>
      <c r="NCP6" s="39"/>
      <c r="NCQ6" s="39"/>
      <c r="NCR6" s="39"/>
      <c r="NCS6" s="39"/>
      <c r="NCT6" s="39"/>
      <c r="NCU6" s="39"/>
      <c r="NCV6" s="39"/>
      <c r="NCW6" s="39"/>
      <c r="NCX6" s="39"/>
      <c r="NCY6" s="39"/>
      <c r="NCZ6" s="39"/>
      <c r="NDA6" s="39"/>
      <c r="NDB6" s="39"/>
      <c r="NDC6" s="39"/>
      <c r="NDD6" s="39"/>
      <c r="NDE6" s="39"/>
      <c r="NDF6" s="39"/>
      <c r="NDG6" s="39"/>
      <c r="NDH6" s="39"/>
      <c r="NDI6" s="39"/>
      <c r="NDJ6" s="39"/>
      <c r="NDK6" s="39"/>
      <c r="NDL6" s="39"/>
      <c r="NDM6" s="39"/>
      <c r="NDN6" s="39"/>
      <c r="NDO6" s="39"/>
      <c r="NDP6" s="39"/>
      <c r="NDQ6" s="39"/>
      <c r="NDR6" s="39"/>
      <c r="NDS6" s="39"/>
      <c r="NDT6" s="39"/>
      <c r="NDU6" s="39"/>
      <c r="NDV6" s="39"/>
      <c r="NDW6" s="39"/>
      <c r="NDX6" s="39"/>
      <c r="NDY6" s="39"/>
      <c r="NDZ6" s="39"/>
      <c r="NEA6" s="39"/>
      <c r="NEB6" s="39"/>
      <c r="NEC6" s="39"/>
      <c r="NED6" s="39"/>
      <c r="NEE6" s="39"/>
      <c r="NEF6" s="39"/>
      <c r="NEG6" s="39"/>
      <c r="NEH6" s="39"/>
      <c r="NEI6" s="39"/>
      <c r="NEJ6" s="39"/>
      <c r="NEK6" s="39"/>
      <c r="NEL6" s="39"/>
      <c r="NEM6" s="39"/>
      <c r="NEN6" s="39"/>
      <c r="NEO6" s="39"/>
      <c r="NEP6" s="39"/>
      <c r="NEQ6" s="39"/>
      <c r="NER6" s="39"/>
      <c r="NES6" s="39"/>
      <c r="NET6" s="39"/>
      <c r="NEU6" s="39"/>
      <c r="NEV6" s="39"/>
      <c r="NEW6" s="39"/>
      <c r="NEX6" s="39"/>
      <c r="NEY6" s="39"/>
      <c r="NEZ6" s="39"/>
      <c r="NFA6" s="39"/>
      <c r="NFB6" s="39"/>
      <c r="NFC6" s="39"/>
      <c r="NFD6" s="39"/>
      <c r="NFE6" s="39"/>
      <c r="NFF6" s="39"/>
      <c r="NFG6" s="39"/>
      <c r="NFH6" s="39"/>
      <c r="NFI6" s="39"/>
      <c r="NFJ6" s="39"/>
      <c r="NFK6" s="39"/>
      <c r="NFL6" s="39"/>
      <c r="NFM6" s="39"/>
      <c r="NFN6" s="39"/>
      <c r="NFO6" s="39"/>
      <c r="NFP6" s="39"/>
      <c r="NFQ6" s="39"/>
      <c r="NFR6" s="39"/>
      <c r="NFS6" s="39"/>
      <c r="NFT6" s="39"/>
      <c r="NFU6" s="39"/>
      <c r="NFV6" s="39"/>
      <c r="NFW6" s="39"/>
      <c r="NFX6" s="39"/>
      <c r="NFY6" s="39"/>
      <c r="NFZ6" s="39"/>
      <c r="NGA6" s="39"/>
      <c r="NGB6" s="39"/>
      <c r="NGC6" s="39"/>
      <c r="NGD6" s="39"/>
      <c r="NGE6" s="39"/>
      <c r="NGF6" s="39"/>
      <c r="NGG6" s="39"/>
      <c r="NGH6" s="39"/>
      <c r="NGI6" s="39"/>
      <c r="NGJ6" s="39"/>
      <c r="NGK6" s="39"/>
      <c r="NGL6" s="39"/>
      <c r="NGM6" s="39"/>
      <c r="NGN6" s="39"/>
      <c r="NGO6" s="39"/>
      <c r="NGP6" s="39"/>
      <c r="NGQ6" s="39"/>
      <c r="NGR6" s="39"/>
      <c r="NGS6" s="39"/>
      <c r="NGT6" s="39"/>
      <c r="NGU6" s="39"/>
      <c r="NGV6" s="39"/>
      <c r="NGW6" s="39"/>
      <c r="NGX6" s="39"/>
      <c r="NGY6" s="39"/>
      <c r="NGZ6" s="39"/>
      <c r="NHA6" s="39"/>
      <c r="NHB6" s="39"/>
      <c r="NHC6" s="39"/>
      <c r="NHD6" s="39"/>
      <c r="NHE6" s="39"/>
      <c r="NHF6" s="39"/>
      <c r="NHG6" s="39"/>
      <c r="NHH6" s="39"/>
      <c r="NHI6" s="39"/>
      <c r="NHJ6" s="39"/>
      <c r="NHK6" s="39"/>
      <c r="NHL6" s="39"/>
      <c r="NHM6" s="39"/>
      <c r="NHN6" s="39"/>
      <c r="NHO6" s="39"/>
      <c r="NHP6" s="39"/>
      <c r="NHQ6" s="39"/>
      <c r="NHR6" s="39"/>
      <c r="NHS6" s="39"/>
      <c r="NHT6" s="39"/>
      <c r="NHU6" s="39"/>
      <c r="NHV6" s="39"/>
      <c r="NHW6" s="39"/>
      <c r="NHX6" s="39"/>
      <c r="NHY6" s="39"/>
      <c r="NHZ6" s="39"/>
      <c r="NIA6" s="39"/>
      <c r="NIB6" s="39"/>
      <c r="NIC6" s="39"/>
      <c r="NID6" s="39"/>
      <c r="NIE6" s="39"/>
      <c r="NIF6" s="39"/>
      <c r="NIG6" s="39"/>
      <c r="NIH6" s="39"/>
      <c r="NII6" s="39"/>
      <c r="NIJ6" s="39"/>
      <c r="NIK6" s="39"/>
      <c r="NIL6" s="39"/>
      <c r="NIM6" s="39"/>
      <c r="NIN6" s="39"/>
      <c r="NIO6" s="39"/>
      <c r="NIP6" s="39"/>
      <c r="NIQ6" s="39"/>
      <c r="NIR6" s="39"/>
      <c r="NIS6" s="39"/>
      <c r="NIT6" s="39"/>
      <c r="NIU6" s="39"/>
      <c r="NIV6" s="39"/>
      <c r="NIW6" s="39"/>
      <c r="NIX6" s="39"/>
      <c r="NIY6" s="39"/>
      <c r="NIZ6" s="39"/>
      <c r="NJA6" s="39"/>
      <c r="NJB6" s="39"/>
      <c r="NJC6" s="39"/>
      <c r="NJD6" s="39"/>
      <c r="NJE6" s="39"/>
      <c r="NJF6" s="39"/>
      <c r="NJG6" s="39"/>
      <c r="NJH6" s="39"/>
      <c r="NJI6" s="39"/>
      <c r="NJJ6" s="39"/>
      <c r="NJK6" s="39"/>
      <c r="NJL6" s="39"/>
      <c r="NJM6" s="39"/>
      <c r="NJN6" s="39"/>
      <c r="NJO6" s="39"/>
      <c r="NJP6" s="39"/>
      <c r="NJQ6" s="39"/>
      <c r="NJR6" s="39"/>
      <c r="NJS6" s="39"/>
      <c r="NJT6" s="39"/>
      <c r="NJU6" s="39"/>
      <c r="NJV6" s="39"/>
      <c r="NJW6" s="39"/>
      <c r="NJX6" s="39"/>
      <c r="NJY6" s="39"/>
      <c r="NJZ6" s="39"/>
      <c r="NKA6" s="39"/>
      <c r="NKB6" s="39"/>
      <c r="NKC6" s="39"/>
      <c r="NKD6" s="39"/>
      <c r="NKE6" s="39"/>
      <c r="NKF6" s="39"/>
      <c r="NKG6" s="39"/>
      <c r="NKH6" s="39"/>
      <c r="NKI6" s="39"/>
      <c r="NKJ6" s="39"/>
      <c r="NKK6" s="39"/>
      <c r="NKL6" s="39"/>
      <c r="NKM6" s="39"/>
      <c r="NKN6" s="39"/>
      <c r="NKO6" s="39"/>
      <c r="NKP6" s="39"/>
      <c r="NKQ6" s="39"/>
      <c r="NKR6" s="39"/>
      <c r="NKS6" s="39"/>
      <c r="NKT6" s="39"/>
      <c r="NKU6" s="39"/>
      <c r="NKV6" s="39"/>
      <c r="NKW6" s="39"/>
      <c r="NKX6" s="39"/>
      <c r="NKY6" s="39"/>
      <c r="NKZ6" s="39"/>
      <c r="NLA6" s="39"/>
      <c r="NLB6" s="39"/>
      <c r="NLC6" s="39"/>
      <c r="NLD6" s="39"/>
      <c r="NLE6" s="39"/>
      <c r="NLF6" s="39"/>
      <c r="NLG6" s="39"/>
      <c r="NLH6" s="39"/>
      <c r="NLI6" s="39"/>
      <c r="NLJ6" s="39"/>
      <c r="NLK6" s="39"/>
      <c r="NLL6" s="39"/>
      <c r="NLM6" s="39"/>
      <c r="NLN6" s="39"/>
      <c r="NLO6" s="39"/>
      <c r="NLP6" s="39"/>
      <c r="NLQ6" s="39"/>
      <c r="NLR6" s="39"/>
      <c r="NLS6" s="39"/>
      <c r="NLT6" s="39"/>
      <c r="NLU6" s="39"/>
      <c r="NLV6" s="39"/>
      <c r="NLW6" s="39"/>
      <c r="NLX6" s="39"/>
      <c r="NLY6" s="39"/>
      <c r="NLZ6" s="39"/>
      <c r="NMA6" s="39"/>
      <c r="NMB6" s="39"/>
      <c r="NMC6" s="39"/>
      <c r="NMD6" s="39"/>
      <c r="NME6" s="39"/>
      <c r="NMF6" s="39"/>
      <c r="NMG6" s="39"/>
      <c r="NMH6" s="39"/>
      <c r="NMI6" s="39"/>
      <c r="NMJ6" s="39"/>
      <c r="NMK6" s="39"/>
      <c r="NML6" s="39"/>
      <c r="NMM6" s="39"/>
      <c r="NMN6" s="39"/>
      <c r="NMO6" s="39"/>
      <c r="NMP6" s="39"/>
      <c r="NMQ6" s="39"/>
      <c r="NMR6" s="39"/>
      <c r="NMS6" s="39"/>
      <c r="NMT6" s="39"/>
      <c r="NMU6" s="39"/>
      <c r="NMV6" s="39"/>
      <c r="NMW6" s="39"/>
      <c r="NMX6" s="39"/>
      <c r="NMY6" s="39"/>
      <c r="NMZ6" s="39"/>
      <c r="NNA6" s="39"/>
      <c r="NNB6" s="39"/>
      <c r="NNC6" s="39"/>
      <c r="NND6" s="39"/>
      <c r="NNE6" s="39"/>
      <c r="NNF6" s="39"/>
      <c r="NNG6" s="39"/>
      <c r="NNH6" s="39"/>
      <c r="NNI6" s="39"/>
      <c r="NNJ6" s="39"/>
      <c r="NNK6" s="39"/>
      <c r="NNL6" s="39"/>
      <c r="NNM6" s="39"/>
      <c r="NNN6" s="39"/>
      <c r="NNO6" s="39"/>
      <c r="NNP6" s="39"/>
      <c r="NNQ6" s="39"/>
      <c r="NNR6" s="39"/>
      <c r="NNS6" s="39"/>
      <c r="NNT6" s="39"/>
      <c r="NNU6" s="39"/>
      <c r="NNV6" s="39"/>
      <c r="NNW6" s="39"/>
      <c r="NNX6" s="39"/>
      <c r="NNY6" s="39"/>
      <c r="NNZ6" s="39"/>
      <c r="NOA6" s="39"/>
      <c r="NOB6" s="39"/>
      <c r="NOC6" s="39"/>
      <c r="NOD6" s="39"/>
      <c r="NOE6" s="39"/>
      <c r="NOF6" s="39"/>
      <c r="NOG6" s="39"/>
      <c r="NOH6" s="39"/>
      <c r="NOI6" s="39"/>
      <c r="NOJ6" s="39"/>
      <c r="NOK6" s="39"/>
      <c r="NOL6" s="39"/>
      <c r="NOM6" s="39"/>
      <c r="NON6" s="39"/>
      <c r="NOO6" s="39"/>
      <c r="NOP6" s="39"/>
      <c r="NOQ6" s="39"/>
      <c r="NOR6" s="39"/>
      <c r="NOS6" s="39"/>
      <c r="NOT6" s="39"/>
      <c r="NOU6" s="39"/>
      <c r="NOV6" s="39"/>
      <c r="NOW6" s="39"/>
      <c r="NOX6" s="39"/>
      <c r="NOY6" s="39"/>
      <c r="NOZ6" s="39"/>
      <c r="NPA6" s="39"/>
      <c r="NPB6" s="39"/>
      <c r="NPC6" s="39"/>
      <c r="NPD6" s="39"/>
      <c r="NPE6" s="39"/>
      <c r="NPF6" s="39"/>
      <c r="NPG6" s="39"/>
      <c r="NPH6" s="39"/>
      <c r="NPI6" s="39"/>
      <c r="NPJ6" s="39"/>
      <c r="NPK6" s="39"/>
      <c r="NPL6" s="39"/>
      <c r="NPM6" s="39"/>
      <c r="NPN6" s="39"/>
      <c r="NPO6" s="39"/>
      <c r="NPP6" s="39"/>
      <c r="NPQ6" s="39"/>
      <c r="NPR6" s="39"/>
      <c r="NPS6" s="39"/>
      <c r="NPT6" s="39"/>
      <c r="NPU6" s="39"/>
      <c r="NPV6" s="39"/>
      <c r="NPW6" s="39"/>
      <c r="NPX6" s="39"/>
      <c r="NPY6" s="39"/>
      <c r="NPZ6" s="39"/>
      <c r="NQA6" s="39"/>
      <c r="NQB6" s="39"/>
      <c r="NQC6" s="39"/>
      <c r="NQD6" s="39"/>
      <c r="NQE6" s="39"/>
      <c r="NQF6" s="39"/>
      <c r="NQG6" s="39"/>
      <c r="NQH6" s="39"/>
      <c r="NQI6" s="39"/>
      <c r="NQJ6" s="39"/>
      <c r="NQK6" s="39"/>
      <c r="NQL6" s="39"/>
      <c r="NQM6" s="39"/>
      <c r="NQN6" s="39"/>
      <c r="NQO6" s="39"/>
      <c r="NQP6" s="39"/>
      <c r="NQQ6" s="39"/>
      <c r="NQR6" s="39"/>
      <c r="NQS6" s="39"/>
      <c r="NQT6" s="39"/>
      <c r="NQU6" s="39"/>
      <c r="NQV6" s="39"/>
      <c r="NQW6" s="39"/>
      <c r="NQX6" s="39"/>
      <c r="NQY6" s="39"/>
      <c r="NQZ6" s="39"/>
      <c r="NRA6" s="39"/>
      <c r="NRB6" s="39"/>
      <c r="NRC6" s="39"/>
      <c r="NRD6" s="39"/>
      <c r="NRE6" s="39"/>
      <c r="NRF6" s="39"/>
      <c r="NRG6" s="39"/>
      <c r="NRH6" s="39"/>
      <c r="NRI6" s="39"/>
      <c r="NRJ6" s="39"/>
      <c r="NRK6" s="39"/>
      <c r="NRL6" s="39"/>
      <c r="NRM6" s="39"/>
      <c r="NRN6" s="39"/>
      <c r="NRO6" s="39"/>
      <c r="NRP6" s="39"/>
      <c r="NRQ6" s="39"/>
      <c r="NRR6" s="39"/>
      <c r="NRS6" s="39"/>
      <c r="NRT6" s="39"/>
      <c r="NRU6" s="39"/>
      <c r="NRV6" s="39"/>
      <c r="NRW6" s="39"/>
      <c r="NRX6" s="39"/>
      <c r="NRY6" s="39"/>
      <c r="NRZ6" s="39"/>
      <c r="NSA6" s="39"/>
      <c r="NSB6" s="39"/>
      <c r="NSC6" s="39"/>
      <c r="NSD6" s="39"/>
      <c r="NSE6" s="39"/>
      <c r="NSF6" s="39"/>
      <c r="NSG6" s="39"/>
      <c r="NSH6" s="39"/>
      <c r="NSI6" s="39"/>
      <c r="NSJ6" s="39"/>
      <c r="NSK6" s="39"/>
      <c r="NSL6" s="39"/>
      <c r="NSM6" s="39"/>
      <c r="NSN6" s="39"/>
      <c r="NSO6" s="39"/>
      <c r="NSP6" s="39"/>
      <c r="NSQ6" s="39"/>
      <c r="NSR6" s="39"/>
      <c r="NSS6" s="39"/>
      <c r="NST6" s="39"/>
      <c r="NSU6" s="39"/>
      <c r="NSV6" s="39"/>
      <c r="NSW6" s="39"/>
      <c r="NSX6" s="39"/>
      <c r="NSY6" s="39"/>
      <c r="NSZ6" s="39"/>
      <c r="NTA6" s="39"/>
      <c r="NTB6" s="39"/>
      <c r="NTC6" s="39"/>
      <c r="NTD6" s="39"/>
      <c r="NTE6" s="39"/>
      <c r="NTF6" s="39"/>
      <c r="NTG6" s="39"/>
      <c r="NTH6" s="39"/>
      <c r="NTI6" s="39"/>
      <c r="NTJ6" s="39"/>
      <c r="NTK6" s="39"/>
      <c r="NTL6" s="39"/>
      <c r="NTM6" s="39"/>
      <c r="NTN6" s="39"/>
      <c r="NTO6" s="39"/>
      <c r="NTP6" s="39"/>
      <c r="NTQ6" s="39"/>
      <c r="NTR6" s="39"/>
      <c r="NTS6" s="39"/>
      <c r="NTT6" s="39"/>
      <c r="NTU6" s="39"/>
      <c r="NTV6" s="39"/>
      <c r="NTW6" s="39"/>
      <c r="NTX6" s="39"/>
      <c r="NTY6" s="39"/>
      <c r="NTZ6" s="39"/>
      <c r="NUA6" s="39"/>
      <c r="NUB6" s="39"/>
      <c r="NUC6" s="39"/>
      <c r="NUD6" s="39"/>
      <c r="NUE6" s="39"/>
      <c r="NUF6" s="39"/>
      <c r="NUG6" s="39"/>
      <c r="NUH6" s="39"/>
      <c r="NUI6" s="39"/>
      <c r="NUJ6" s="39"/>
      <c r="NUK6" s="39"/>
      <c r="NUL6" s="39"/>
      <c r="NUM6" s="39"/>
      <c r="NUN6" s="39"/>
      <c r="NUO6" s="39"/>
      <c r="NUP6" s="39"/>
      <c r="NUQ6" s="39"/>
      <c r="NUR6" s="39"/>
      <c r="NUS6" s="39"/>
      <c r="NUT6" s="39"/>
      <c r="NUU6" s="39"/>
      <c r="NUV6" s="39"/>
      <c r="NUW6" s="39"/>
      <c r="NUX6" s="39"/>
      <c r="NUY6" s="39"/>
      <c r="NUZ6" s="39"/>
      <c r="NVA6" s="39"/>
      <c r="NVB6" s="39"/>
      <c r="NVC6" s="39"/>
      <c r="NVD6" s="39"/>
      <c r="NVE6" s="39"/>
      <c r="NVF6" s="39"/>
      <c r="NVG6" s="39"/>
      <c r="NVH6" s="39"/>
      <c r="NVI6" s="39"/>
      <c r="NVJ6" s="39"/>
      <c r="NVK6" s="39"/>
      <c r="NVL6" s="39"/>
      <c r="NVM6" s="39"/>
      <c r="NVN6" s="39"/>
      <c r="NVO6" s="39"/>
      <c r="NVP6" s="39"/>
      <c r="NVQ6" s="39"/>
      <c r="NVR6" s="39"/>
      <c r="NVS6" s="39"/>
      <c r="NVT6" s="39"/>
      <c r="NVU6" s="39"/>
      <c r="NVV6" s="39"/>
      <c r="NVW6" s="39"/>
      <c r="NVX6" s="39"/>
      <c r="NVY6" s="39"/>
      <c r="NVZ6" s="39"/>
      <c r="NWA6" s="39"/>
      <c r="NWB6" s="39"/>
      <c r="NWC6" s="39"/>
      <c r="NWD6" s="39"/>
      <c r="NWE6" s="39"/>
      <c r="NWF6" s="39"/>
      <c r="NWG6" s="39"/>
      <c r="NWH6" s="39"/>
      <c r="NWI6" s="39"/>
      <c r="NWJ6" s="39"/>
      <c r="NWK6" s="39"/>
      <c r="NWL6" s="39"/>
      <c r="NWM6" s="39"/>
      <c r="NWN6" s="39"/>
      <c r="NWO6" s="39"/>
      <c r="NWP6" s="39"/>
      <c r="NWQ6" s="39"/>
      <c r="NWR6" s="39"/>
      <c r="NWS6" s="39"/>
      <c r="NWT6" s="39"/>
      <c r="NWU6" s="39"/>
      <c r="NWV6" s="39"/>
      <c r="NWW6" s="39"/>
      <c r="NWX6" s="39"/>
      <c r="NWY6" s="39"/>
      <c r="NWZ6" s="39"/>
      <c r="NXA6" s="39"/>
      <c r="NXB6" s="39"/>
      <c r="NXC6" s="39"/>
      <c r="NXD6" s="39"/>
      <c r="NXE6" s="39"/>
      <c r="NXF6" s="39"/>
      <c r="NXG6" s="39"/>
      <c r="NXH6" s="39"/>
      <c r="NXI6" s="39"/>
      <c r="NXJ6" s="39"/>
      <c r="NXK6" s="39"/>
      <c r="NXL6" s="39"/>
      <c r="NXM6" s="39"/>
      <c r="NXN6" s="39"/>
      <c r="NXO6" s="39"/>
      <c r="NXP6" s="39"/>
      <c r="NXQ6" s="39"/>
      <c r="NXR6" s="39"/>
      <c r="NXS6" s="39"/>
      <c r="NXT6" s="39"/>
      <c r="NXU6" s="39"/>
      <c r="NXV6" s="39"/>
      <c r="NXW6" s="39"/>
      <c r="NXX6" s="39"/>
      <c r="NXY6" s="39"/>
      <c r="NXZ6" s="39"/>
      <c r="NYA6" s="39"/>
      <c r="NYB6" s="39"/>
      <c r="NYC6" s="39"/>
      <c r="NYD6" s="39"/>
      <c r="NYE6" s="39"/>
      <c r="NYF6" s="39"/>
      <c r="NYG6" s="39"/>
      <c r="NYH6" s="39"/>
      <c r="NYI6" s="39"/>
      <c r="NYJ6" s="39"/>
      <c r="NYK6" s="39"/>
      <c r="NYL6" s="39"/>
      <c r="NYM6" s="39"/>
      <c r="NYN6" s="39"/>
      <c r="NYO6" s="39"/>
      <c r="NYP6" s="39"/>
      <c r="NYQ6" s="39"/>
      <c r="NYR6" s="39"/>
      <c r="NYS6" s="39"/>
      <c r="NYT6" s="39"/>
      <c r="NYU6" s="39"/>
      <c r="NYV6" s="39"/>
      <c r="NYW6" s="39"/>
      <c r="NYX6" s="39"/>
      <c r="NYY6" s="39"/>
      <c r="NYZ6" s="39"/>
      <c r="NZA6" s="39"/>
      <c r="NZB6" s="39"/>
      <c r="NZC6" s="39"/>
      <c r="NZD6" s="39"/>
      <c r="NZE6" s="39"/>
      <c r="NZF6" s="39"/>
      <c r="NZG6" s="39"/>
      <c r="NZH6" s="39"/>
      <c r="NZI6" s="39"/>
      <c r="NZJ6" s="39"/>
      <c r="NZK6" s="39"/>
      <c r="NZL6" s="39"/>
      <c r="NZM6" s="39"/>
      <c r="NZN6" s="39"/>
      <c r="NZO6" s="39"/>
      <c r="NZP6" s="39"/>
      <c r="NZQ6" s="39"/>
      <c r="NZR6" s="39"/>
      <c r="NZS6" s="39"/>
      <c r="NZT6" s="39"/>
      <c r="NZU6" s="39"/>
      <c r="NZV6" s="39"/>
      <c r="NZW6" s="39"/>
      <c r="NZX6" s="39"/>
      <c r="NZY6" s="39"/>
      <c r="NZZ6" s="39"/>
      <c r="OAA6" s="39"/>
      <c r="OAB6" s="39"/>
      <c r="OAC6" s="39"/>
      <c r="OAD6" s="39"/>
      <c r="OAE6" s="39"/>
      <c r="OAF6" s="39"/>
      <c r="OAG6" s="39"/>
      <c r="OAH6" s="39"/>
      <c r="OAI6" s="39"/>
      <c r="OAJ6" s="39"/>
      <c r="OAK6" s="39"/>
      <c r="OAL6" s="39"/>
      <c r="OAM6" s="39"/>
      <c r="OAN6" s="39"/>
      <c r="OAO6" s="39"/>
      <c r="OAP6" s="39"/>
      <c r="OAQ6" s="39"/>
      <c r="OAR6" s="39"/>
      <c r="OAS6" s="39"/>
      <c r="OAT6" s="39"/>
      <c r="OAU6" s="39"/>
      <c r="OAV6" s="39"/>
      <c r="OAW6" s="39"/>
      <c r="OAX6" s="39"/>
      <c r="OAY6" s="39"/>
      <c r="OAZ6" s="39"/>
      <c r="OBA6" s="39"/>
      <c r="OBB6" s="39"/>
      <c r="OBC6" s="39"/>
      <c r="OBD6" s="39"/>
      <c r="OBE6" s="39"/>
      <c r="OBF6" s="39"/>
      <c r="OBG6" s="39"/>
      <c r="OBH6" s="39"/>
      <c r="OBI6" s="39"/>
      <c r="OBJ6" s="39"/>
      <c r="OBK6" s="39"/>
      <c r="OBL6" s="39"/>
      <c r="OBM6" s="39"/>
      <c r="OBN6" s="39"/>
      <c r="OBO6" s="39"/>
      <c r="OBP6" s="39"/>
      <c r="OBQ6" s="39"/>
      <c r="OBR6" s="39"/>
      <c r="OBS6" s="39"/>
      <c r="OBT6" s="39"/>
      <c r="OBU6" s="39"/>
      <c r="OBV6" s="39"/>
      <c r="OBW6" s="39"/>
      <c r="OBX6" s="39"/>
      <c r="OBY6" s="39"/>
      <c r="OBZ6" s="39"/>
      <c r="OCA6" s="39"/>
      <c r="OCB6" s="39"/>
      <c r="OCC6" s="39"/>
      <c r="OCD6" s="39"/>
      <c r="OCE6" s="39"/>
      <c r="OCF6" s="39"/>
      <c r="OCG6" s="39"/>
      <c r="OCH6" s="39"/>
      <c r="OCI6" s="39"/>
      <c r="OCJ6" s="39"/>
      <c r="OCK6" s="39"/>
      <c r="OCL6" s="39"/>
      <c r="OCM6" s="39"/>
      <c r="OCN6" s="39"/>
      <c r="OCO6" s="39"/>
      <c r="OCP6" s="39"/>
      <c r="OCQ6" s="39"/>
      <c r="OCR6" s="39"/>
      <c r="OCS6" s="39"/>
      <c r="OCT6" s="39"/>
      <c r="OCU6" s="39"/>
      <c r="OCV6" s="39"/>
      <c r="OCW6" s="39"/>
      <c r="OCX6" s="39"/>
      <c r="OCY6" s="39"/>
      <c r="OCZ6" s="39"/>
      <c r="ODA6" s="39"/>
      <c r="ODB6" s="39"/>
      <c r="ODC6" s="39"/>
      <c r="ODD6" s="39"/>
      <c r="ODE6" s="39"/>
      <c r="ODF6" s="39"/>
      <c r="ODG6" s="39"/>
      <c r="ODH6" s="39"/>
      <c r="ODI6" s="39"/>
      <c r="ODJ6" s="39"/>
      <c r="ODK6" s="39"/>
      <c r="ODL6" s="39"/>
      <c r="ODM6" s="39"/>
      <c r="ODN6" s="39"/>
      <c r="ODO6" s="39"/>
      <c r="ODP6" s="39"/>
      <c r="ODQ6" s="39"/>
      <c r="ODR6" s="39"/>
      <c r="ODS6" s="39"/>
      <c r="ODT6" s="39"/>
      <c r="ODU6" s="39"/>
      <c r="ODV6" s="39"/>
      <c r="ODW6" s="39"/>
      <c r="ODX6" s="39"/>
      <c r="ODY6" s="39"/>
      <c r="ODZ6" s="39"/>
      <c r="OEA6" s="39"/>
      <c r="OEB6" s="39"/>
      <c r="OEC6" s="39"/>
      <c r="OED6" s="39"/>
      <c r="OEE6" s="39"/>
      <c r="OEF6" s="39"/>
      <c r="OEG6" s="39"/>
      <c r="OEH6" s="39"/>
      <c r="OEI6" s="39"/>
      <c r="OEJ6" s="39"/>
      <c r="OEK6" s="39"/>
      <c r="OEL6" s="39"/>
      <c r="OEM6" s="39"/>
      <c r="OEN6" s="39"/>
      <c r="OEO6" s="39"/>
      <c r="OEP6" s="39"/>
      <c r="OEQ6" s="39"/>
      <c r="OER6" s="39"/>
      <c r="OES6" s="39"/>
      <c r="OET6" s="39"/>
      <c r="OEU6" s="39"/>
      <c r="OEV6" s="39"/>
      <c r="OEW6" s="39"/>
      <c r="OEX6" s="39"/>
      <c r="OEY6" s="39"/>
      <c r="OEZ6" s="39"/>
      <c r="OFA6" s="39"/>
      <c r="OFB6" s="39"/>
      <c r="OFC6" s="39"/>
      <c r="OFD6" s="39"/>
      <c r="OFE6" s="39"/>
      <c r="OFF6" s="39"/>
      <c r="OFG6" s="39"/>
      <c r="OFH6" s="39"/>
      <c r="OFI6" s="39"/>
      <c r="OFJ6" s="39"/>
      <c r="OFK6" s="39"/>
      <c r="OFL6" s="39"/>
      <c r="OFM6" s="39"/>
      <c r="OFN6" s="39"/>
      <c r="OFO6" s="39"/>
      <c r="OFP6" s="39"/>
      <c r="OFQ6" s="39"/>
      <c r="OFR6" s="39"/>
      <c r="OFS6" s="39"/>
      <c r="OFT6" s="39"/>
      <c r="OFU6" s="39"/>
      <c r="OFV6" s="39"/>
      <c r="OFW6" s="39"/>
      <c r="OFX6" s="39"/>
      <c r="OFY6" s="39"/>
      <c r="OFZ6" s="39"/>
      <c r="OGA6" s="39"/>
      <c r="OGB6" s="39"/>
      <c r="OGC6" s="39"/>
      <c r="OGD6" s="39"/>
      <c r="OGE6" s="39"/>
      <c r="OGF6" s="39"/>
      <c r="OGG6" s="39"/>
      <c r="OGH6" s="39"/>
      <c r="OGI6" s="39"/>
      <c r="OGJ6" s="39"/>
      <c r="OGK6" s="39"/>
      <c r="OGL6" s="39"/>
      <c r="OGM6" s="39"/>
      <c r="OGN6" s="39"/>
      <c r="OGO6" s="39"/>
      <c r="OGP6" s="39"/>
      <c r="OGQ6" s="39"/>
      <c r="OGR6" s="39"/>
      <c r="OGS6" s="39"/>
      <c r="OGT6" s="39"/>
      <c r="OGU6" s="39"/>
      <c r="OGV6" s="39"/>
      <c r="OGW6" s="39"/>
      <c r="OGX6" s="39"/>
      <c r="OGY6" s="39"/>
      <c r="OGZ6" s="39"/>
      <c r="OHA6" s="39"/>
      <c r="OHB6" s="39"/>
      <c r="OHC6" s="39"/>
      <c r="OHD6" s="39"/>
      <c r="OHE6" s="39"/>
      <c r="OHF6" s="39"/>
      <c r="OHG6" s="39"/>
      <c r="OHH6" s="39"/>
      <c r="OHI6" s="39"/>
      <c r="OHJ6" s="39"/>
      <c r="OHK6" s="39"/>
      <c r="OHL6" s="39"/>
      <c r="OHM6" s="39"/>
      <c r="OHN6" s="39"/>
      <c r="OHO6" s="39"/>
      <c r="OHP6" s="39"/>
      <c r="OHQ6" s="39"/>
      <c r="OHR6" s="39"/>
      <c r="OHS6" s="39"/>
      <c r="OHT6" s="39"/>
      <c r="OHU6" s="39"/>
      <c r="OHV6" s="39"/>
      <c r="OHW6" s="39"/>
      <c r="OHX6" s="39"/>
      <c r="OHY6" s="39"/>
      <c r="OHZ6" s="39"/>
      <c r="OIA6" s="39"/>
      <c r="OIB6" s="39"/>
      <c r="OIC6" s="39"/>
      <c r="OID6" s="39"/>
      <c r="OIE6" s="39"/>
      <c r="OIF6" s="39"/>
      <c r="OIG6" s="39"/>
      <c r="OIH6" s="39"/>
      <c r="OII6" s="39"/>
      <c r="OIJ6" s="39"/>
      <c r="OIK6" s="39"/>
      <c r="OIL6" s="39"/>
      <c r="OIM6" s="39"/>
      <c r="OIN6" s="39"/>
      <c r="OIO6" s="39"/>
      <c r="OIP6" s="39"/>
      <c r="OIQ6" s="39"/>
      <c r="OIR6" s="39"/>
      <c r="OIS6" s="39"/>
      <c r="OIT6" s="39"/>
      <c r="OIU6" s="39"/>
      <c r="OIV6" s="39"/>
      <c r="OIW6" s="39"/>
      <c r="OIX6" s="39"/>
      <c r="OIY6" s="39"/>
      <c r="OIZ6" s="39"/>
      <c r="OJA6" s="39"/>
      <c r="OJB6" s="39"/>
      <c r="OJC6" s="39"/>
      <c r="OJD6" s="39"/>
      <c r="OJE6" s="39"/>
      <c r="OJF6" s="39"/>
      <c r="OJG6" s="39"/>
      <c r="OJH6" s="39"/>
      <c r="OJI6" s="39"/>
      <c r="OJJ6" s="39"/>
      <c r="OJK6" s="39"/>
      <c r="OJL6" s="39"/>
      <c r="OJM6" s="39"/>
      <c r="OJN6" s="39"/>
      <c r="OJO6" s="39"/>
      <c r="OJP6" s="39"/>
      <c r="OJQ6" s="39"/>
      <c r="OJR6" s="39"/>
      <c r="OJS6" s="39"/>
      <c r="OJT6" s="39"/>
      <c r="OJU6" s="39"/>
      <c r="OJV6" s="39"/>
      <c r="OJW6" s="39"/>
      <c r="OJX6" s="39"/>
      <c r="OJY6" s="39"/>
      <c r="OJZ6" s="39"/>
      <c r="OKA6" s="39"/>
      <c r="OKB6" s="39"/>
      <c r="OKC6" s="39"/>
      <c r="OKD6" s="39"/>
      <c r="OKE6" s="39"/>
      <c r="OKF6" s="39"/>
      <c r="OKG6" s="39"/>
      <c r="OKH6" s="39"/>
      <c r="OKI6" s="39"/>
      <c r="OKJ6" s="39"/>
      <c r="OKK6" s="39"/>
      <c r="OKL6" s="39"/>
      <c r="OKM6" s="39"/>
      <c r="OKN6" s="39"/>
      <c r="OKO6" s="39"/>
      <c r="OKP6" s="39"/>
      <c r="OKQ6" s="39"/>
      <c r="OKR6" s="39"/>
      <c r="OKS6" s="39"/>
      <c r="OKT6" s="39"/>
      <c r="OKU6" s="39"/>
      <c r="OKV6" s="39"/>
      <c r="OKW6" s="39"/>
      <c r="OKX6" s="39"/>
      <c r="OKY6" s="39"/>
      <c r="OKZ6" s="39"/>
      <c r="OLA6" s="39"/>
      <c r="OLB6" s="39"/>
      <c r="OLC6" s="39"/>
      <c r="OLD6" s="39"/>
      <c r="OLE6" s="39"/>
      <c r="OLF6" s="39"/>
      <c r="OLG6" s="39"/>
      <c r="OLH6" s="39"/>
      <c r="OLI6" s="39"/>
      <c r="OLJ6" s="39"/>
      <c r="OLK6" s="39"/>
      <c r="OLL6" s="39"/>
      <c r="OLM6" s="39"/>
      <c r="OLN6" s="39"/>
      <c r="OLO6" s="39"/>
      <c r="OLP6" s="39"/>
      <c r="OLQ6" s="39"/>
      <c r="OLR6" s="39"/>
      <c r="OLS6" s="39"/>
      <c r="OLT6" s="39"/>
      <c r="OLU6" s="39"/>
      <c r="OLV6" s="39"/>
      <c r="OLW6" s="39"/>
      <c r="OLX6" s="39"/>
      <c r="OLY6" s="39"/>
      <c r="OLZ6" s="39"/>
      <c r="OMA6" s="39"/>
      <c r="OMB6" s="39"/>
      <c r="OMC6" s="39"/>
      <c r="OMD6" s="39"/>
      <c r="OME6" s="39"/>
      <c r="OMF6" s="39"/>
      <c r="OMG6" s="39"/>
      <c r="OMH6" s="39"/>
      <c r="OMI6" s="39"/>
      <c r="OMJ6" s="39"/>
      <c r="OMK6" s="39"/>
      <c r="OML6" s="39"/>
      <c r="OMM6" s="39"/>
      <c r="OMN6" s="39"/>
      <c r="OMO6" s="39"/>
      <c r="OMP6" s="39"/>
      <c r="OMQ6" s="39"/>
      <c r="OMR6" s="39"/>
      <c r="OMS6" s="39"/>
      <c r="OMT6" s="39"/>
      <c r="OMU6" s="39"/>
      <c r="OMV6" s="39"/>
      <c r="OMW6" s="39"/>
      <c r="OMX6" s="39"/>
      <c r="OMY6" s="39"/>
      <c r="OMZ6" s="39"/>
      <c r="ONA6" s="39"/>
      <c r="ONB6" s="39"/>
      <c r="ONC6" s="39"/>
      <c r="OND6" s="39"/>
      <c r="ONE6" s="39"/>
      <c r="ONF6" s="39"/>
      <c r="ONG6" s="39"/>
      <c r="ONH6" s="39"/>
      <c r="ONI6" s="39"/>
      <c r="ONJ6" s="39"/>
      <c r="ONK6" s="39"/>
      <c r="ONL6" s="39"/>
      <c r="ONM6" s="39"/>
      <c r="ONN6" s="39"/>
      <c r="ONO6" s="39"/>
      <c r="ONP6" s="39"/>
      <c r="ONQ6" s="39"/>
      <c r="ONR6" s="39"/>
      <c r="ONS6" s="39"/>
      <c r="ONT6" s="39"/>
      <c r="ONU6" s="39"/>
      <c r="ONV6" s="39"/>
      <c r="ONW6" s="39"/>
      <c r="ONX6" s="39"/>
      <c r="ONY6" s="39"/>
      <c r="ONZ6" s="39"/>
      <c r="OOA6" s="39"/>
      <c r="OOB6" s="39"/>
      <c r="OOC6" s="39"/>
      <c r="OOD6" s="39"/>
      <c r="OOE6" s="39"/>
      <c r="OOF6" s="39"/>
      <c r="OOG6" s="39"/>
      <c r="OOH6" s="39"/>
      <c r="OOI6" s="39"/>
      <c r="OOJ6" s="39"/>
      <c r="OOK6" s="39"/>
      <c r="OOL6" s="39"/>
      <c r="OOM6" s="39"/>
      <c r="OON6" s="39"/>
      <c r="OOO6" s="39"/>
      <c r="OOP6" s="39"/>
      <c r="OOQ6" s="39"/>
      <c r="OOR6" s="39"/>
      <c r="OOS6" s="39"/>
      <c r="OOT6" s="39"/>
      <c r="OOU6" s="39"/>
      <c r="OOV6" s="39"/>
      <c r="OOW6" s="39"/>
      <c r="OOX6" s="39"/>
      <c r="OOY6" s="39"/>
      <c r="OOZ6" s="39"/>
      <c r="OPA6" s="39"/>
      <c r="OPB6" s="39"/>
      <c r="OPC6" s="39"/>
      <c r="OPD6" s="39"/>
      <c r="OPE6" s="39"/>
      <c r="OPF6" s="39"/>
      <c r="OPG6" s="39"/>
      <c r="OPH6" s="39"/>
      <c r="OPI6" s="39"/>
      <c r="OPJ6" s="39"/>
      <c r="OPK6" s="39"/>
      <c r="OPL6" s="39"/>
      <c r="OPM6" s="39"/>
      <c r="OPN6" s="39"/>
      <c r="OPO6" s="39"/>
      <c r="OPP6" s="39"/>
      <c r="OPQ6" s="39"/>
      <c r="OPR6" s="39"/>
      <c r="OPS6" s="39"/>
      <c r="OPT6" s="39"/>
      <c r="OPU6" s="39"/>
      <c r="OPV6" s="39"/>
      <c r="OPW6" s="39"/>
      <c r="OPX6" s="39"/>
      <c r="OPY6" s="39"/>
      <c r="OPZ6" s="39"/>
      <c r="OQA6" s="39"/>
      <c r="OQB6" s="39"/>
      <c r="OQC6" s="39"/>
      <c r="OQD6" s="39"/>
      <c r="OQE6" s="39"/>
      <c r="OQF6" s="39"/>
      <c r="OQG6" s="39"/>
      <c r="OQH6" s="39"/>
      <c r="OQI6" s="39"/>
      <c r="OQJ6" s="39"/>
      <c r="OQK6" s="39"/>
      <c r="OQL6" s="39"/>
      <c r="OQM6" s="39"/>
      <c r="OQN6" s="39"/>
      <c r="OQO6" s="39"/>
      <c r="OQP6" s="39"/>
      <c r="OQQ6" s="39"/>
      <c r="OQR6" s="39"/>
      <c r="OQS6" s="39"/>
      <c r="OQT6" s="39"/>
      <c r="OQU6" s="39"/>
      <c r="OQV6" s="39"/>
      <c r="OQW6" s="39"/>
      <c r="OQX6" s="39"/>
      <c r="OQY6" s="39"/>
      <c r="OQZ6" s="39"/>
      <c r="ORA6" s="39"/>
      <c r="ORB6" s="39"/>
      <c r="ORC6" s="39"/>
      <c r="ORD6" s="39"/>
      <c r="ORE6" s="39"/>
      <c r="ORF6" s="39"/>
      <c r="ORG6" s="39"/>
      <c r="ORH6" s="39"/>
      <c r="ORI6" s="39"/>
      <c r="ORJ6" s="39"/>
      <c r="ORK6" s="39"/>
      <c r="ORL6" s="39"/>
      <c r="ORM6" s="39"/>
      <c r="ORN6" s="39"/>
      <c r="ORO6" s="39"/>
      <c r="ORP6" s="39"/>
      <c r="ORQ6" s="39"/>
      <c r="ORR6" s="39"/>
      <c r="ORS6" s="39"/>
      <c r="ORT6" s="39"/>
      <c r="ORU6" s="39"/>
      <c r="ORV6" s="39"/>
      <c r="ORW6" s="39"/>
      <c r="ORX6" s="39"/>
      <c r="ORY6" s="39"/>
      <c r="ORZ6" s="39"/>
      <c r="OSA6" s="39"/>
      <c r="OSB6" s="39"/>
      <c r="OSC6" s="39"/>
      <c r="OSD6" s="39"/>
      <c r="OSE6" s="39"/>
      <c r="OSF6" s="39"/>
      <c r="OSG6" s="39"/>
      <c r="OSH6" s="39"/>
      <c r="OSI6" s="39"/>
      <c r="OSJ6" s="39"/>
      <c r="OSK6" s="39"/>
      <c r="OSL6" s="39"/>
      <c r="OSM6" s="39"/>
      <c r="OSN6" s="39"/>
      <c r="OSO6" s="39"/>
      <c r="OSP6" s="39"/>
      <c r="OSQ6" s="39"/>
      <c r="OSR6" s="39"/>
      <c r="OSS6" s="39"/>
      <c r="OST6" s="39"/>
      <c r="OSU6" s="39"/>
      <c r="OSV6" s="39"/>
      <c r="OSW6" s="39"/>
      <c r="OSX6" s="39"/>
      <c r="OSY6" s="39"/>
      <c r="OSZ6" s="39"/>
      <c r="OTA6" s="39"/>
      <c r="OTB6" s="39"/>
      <c r="OTC6" s="39"/>
      <c r="OTD6" s="39"/>
      <c r="OTE6" s="39"/>
      <c r="OTF6" s="39"/>
      <c r="OTG6" s="39"/>
      <c r="OTH6" s="39"/>
      <c r="OTI6" s="39"/>
      <c r="OTJ6" s="39"/>
      <c r="OTK6" s="39"/>
      <c r="OTL6" s="39"/>
      <c r="OTM6" s="39"/>
      <c r="OTN6" s="39"/>
      <c r="OTO6" s="39"/>
      <c r="OTP6" s="39"/>
      <c r="OTQ6" s="39"/>
      <c r="OTR6" s="39"/>
      <c r="OTS6" s="39"/>
      <c r="OTT6" s="39"/>
      <c r="OTU6" s="39"/>
      <c r="OTV6" s="39"/>
      <c r="OTW6" s="39"/>
      <c r="OTX6" s="39"/>
      <c r="OTY6" s="39"/>
      <c r="OTZ6" s="39"/>
      <c r="OUA6" s="39"/>
      <c r="OUB6" s="39"/>
      <c r="OUC6" s="39"/>
      <c r="OUD6" s="39"/>
      <c r="OUE6" s="39"/>
      <c r="OUF6" s="39"/>
      <c r="OUG6" s="39"/>
      <c r="OUH6" s="39"/>
      <c r="OUI6" s="39"/>
      <c r="OUJ6" s="39"/>
      <c r="OUK6" s="39"/>
      <c r="OUL6" s="39"/>
      <c r="OUM6" s="39"/>
      <c r="OUN6" s="39"/>
      <c r="OUO6" s="39"/>
      <c r="OUP6" s="39"/>
      <c r="OUQ6" s="39"/>
      <c r="OUR6" s="39"/>
      <c r="OUS6" s="39"/>
      <c r="OUT6" s="39"/>
      <c r="OUU6" s="39"/>
      <c r="OUV6" s="39"/>
      <c r="OUW6" s="39"/>
      <c r="OUX6" s="39"/>
      <c r="OUY6" s="39"/>
      <c r="OUZ6" s="39"/>
      <c r="OVA6" s="39"/>
      <c r="OVB6" s="39"/>
      <c r="OVC6" s="39"/>
      <c r="OVD6" s="39"/>
      <c r="OVE6" s="39"/>
      <c r="OVF6" s="39"/>
      <c r="OVG6" s="39"/>
      <c r="OVH6" s="39"/>
      <c r="OVI6" s="39"/>
      <c r="OVJ6" s="39"/>
      <c r="OVK6" s="39"/>
      <c r="OVL6" s="39"/>
      <c r="OVM6" s="39"/>
      <c r="OVN6" s="39"/>
      <c r="OVO6" s="39"/>
      <c r="OVP6" s="39"/>
      <c r="OVQ6" s="39"/>
      <c r="OVR6" s="39"/>
      <c r="OVS6" s="39"/>
      <c r="OVT6" s="39"/>
      <c r="OVU6" s="39"/>
      <c r="OVV6" s="39"/>
      <c r="OVW6" s="39"/>
      <c r="OVX6" s="39"/>
      <c r="OVY6" s="39"/>
      <c r="OVZ6" s="39"/>
      <c r="OWA6" s="39"/>
      <c r="OWB6" s="39"/>
      <c r="OWC6" s="39"/>
      <c r="OWD6" s="39"/>
      <c r="OWE6" s="39"/>
      <c r="OWF6" s="39"/>
      <c r="OWG6" s="39"/>
      <c r="OWH6" s="39"/>
      <c r="OWI6" s="39"/>
      <c r="OWJ6" s="39"/>
      <c r="OWK6" s="39"/>
      <c r="OWL6" s="39"/>
      <c r="OWM6" s="39"/>
      <c r="OWN6" s="39"/>
      <c r="OWO6" s="39"/>
      <c r="OWP6" s="39"/>
      <c r="OWQ6" s="39"/>
      <c r="OWR6" s="39"/>
      <c r="OWS6" s="39"/>
      <c r="OWT6" s="39"/>
      <c r="OWU6" s="39"/>
      <c r="OWV6" s="39"/>
      <c r="OWW6" s="39"/>
      <c r="OWX6" s="39"/>
      <c r="OWY6" s="39"/>
      <c r="OWZ6" s="39"/>
      <c r="OXA6" s="39"/>
      <c r="OXB6" s="39"/>
      <c r="OXC6" s="39"/>
      <c r="OXD6" s="39"/>
      <c r="OXE6" s="39"/>
      <c r="OXF6" s="39"/>
      <c r="OXG6" s="39"/>
      <c r="OXH6" s="39"/>
      <c r="OXI6" s="39"/>
      <c r="OXJ6" s="39"/>
      <c r="OXK6" s="39"/>
      <c r="OXL6" s="39"/>
      <c r="OXM6" s="39"/>
      <c r="OXN6" s="39"/>
      <c r="OXO6" s="39"/>
      <c r="OXP6" s="39"/>
      <c r="OXQ6" s="39"/>
      <c r="OXR6" s="39"/>
      <c r="OXS6" s="39"/>
      <c r="OXT6" s="39"/>
      <c r="OXU6" s="39"/>
      <c r="OXV6" s="39"/>
      <c r="OXW6" s="39"/>
      <c r="OXX6" s="39"/>
      <c r="OXY6" s="39"/>
      <c r="OXZ6" s="39"/>
      <c r="OYA6" s="39"/>
      <c r="OYB6" s="39"/>
      <c r="OYC6" s="39"/>
      <c r="OYD6" s="39"/>
      <c r="OYE6" s="39"/>
      <c r="OYF6" s="39"/>
      <c r="OYG6" s="39"/>
      <c r="OYH6" s="39"/>
      <c r="OYI6" s="39"/>
      <c r="OYJ6" s="39"/>
      <c r="OYK6" s="39"/>
      <c r="OYL6" s="39"/>
      <c r="OYM6" s="39"/>
      <c r="OYN6" s="39"/>
      <c r="OYO6" s="39"/>
      <c r="OYP6" s="39"/>
      <c r="OYQ6" s="39"/>
      <c r="OYR6" s="39"/>
      <c r="OYS6" s="39"/>
      <c r="OYT6" s="39"/>
      <c r="OYU6" s="39"/>
      <c r="OYV6" s="39"/>
      <c r="OYW6" s="39"/>
      <c r="OYX6" s="39"/>
      <c r="OYY6" s="39"/>
      <c r="OYZ6" s="39"/>
      <c r="OZA6" s="39"/>
      <c r="OZB6" s="39"/>
      <c r="OZC6" s="39"/>
      <c r="OZD6" s="39"/>
      <c r="OZE6" s="39"/>
      <c r="OZF6" s="39"/>
      <c r="OZG6" s="39"/>
      <c r="OZH6" s="39"/>
      <c r="OZI6" s="39"/>
      <c r="OZJ6" s="39"/>
      <c r="OZK6" s="39"/>
      <c r="OZL6" s="39"/>
      <c r="OZM6" s="39"/>
      <c r="OZN6" s="39"/>
      <c r="OZO6" s="39"/>
      <c r="OZP6" s="39"/>
      <c r="OZQ6" s="39"/>
      <c r="OZR6" s="39"/>
      <c r="OZS6" s="39"/>
      <c r="OZT6" s="39"/>
      <c r="OZU6" s="39"/>
      <c r="OZV6" s="39"/>
      <c r="OZW6" s="39"/>
      <c r="OZX6" s="39"/>
      <c r="OZY6" s="39"/>
      <c r="OZZ6" s="39"/>
      <c r="PAA6" s="39"/>
      <c r="PAB6" s="39"/>
      <c r="PAC6" s="39"/>
      <c r="PAD6" s="39"/>
      <c r="PAE6" s="39"/>
      <c r="PAF6" s="39"/>
      <c r="PAG6" s="39"/>
      <c r="PAH6" s="39"/>
      <c r="PAI6" s="39"/>
      <c r="PAJ6" s="39"/>
      <c r="PAK6" s="39"/>
      <c r="PAL6" s="39"/>
      <c r="PAM6" s="39"/>
      <c r="PAN6" s="39"/>
      <c r="PAO6" s="39"/>
      <c r="PAP6" s="39"/>
      <c r="PAQ6" s="39"/>
      <c r="PAR6" s="39"/>
      <c r="PAS6" s="39"/>
      <c r="PAT6" s="39"/>
      <c r="PAU6" s="39"/>
      <c r="PAV6" s="39"/>
      <c r="PAW6" s="39"/>
      <c r="PAX6" s="39"/>
      <c r="PAY6" s="39"/>
      <c r="PAZ6" s="39"/>
      <c r="PBA6" s="39"/>
      <c r="PBB6" s="39"/>
      <c r="PBC6" s="39"/>
      <c r="PBD6" s="39"/>
      <c r="PBE6" s="39"/>
      <c r="PBF6" s="39"/>
      <c r="PBG6" s="39"/>
      <c r="PBH6" s="39"/>
      <c r="PBI6" s="39"/>
      <c r="PBJ6" s="39"/>
      <c r="PBK6" s="39"/>
      <c r="PBL6" s="39"/>
      <c r="PBM6" s="39"/>
      <c r="PBN6" s="39"/>
      <c r="PBO6" s="39"/>
      <c r="PBP6" s="39"/>
      <c r="PBQ6" s="39"/>
      <c r="PBR6" s="39"/>
      <c r="PBS6" s="39"/>
      <c r="PBT6" s="39"/>
      <c r="PBU6" s="39"/>
      <c r="PBV6" s="39"/>
      <c r="PBW6" s="39"/>
      <c r="PBX6" s="39"/>
      <c r="PBY6" s="39"/>
      <c r="PBZ6" s="39"/>
      <c r="PCA6" s="39"/>
      <c r="PCB6" s="39"/>
      <c r="PCC6" s="39"/>
      <c r="PCD6" s="39"/>
      <c r="PCE6" s="39"/>
      <c r="PCF6" s="39"/>
      <c r="PCG6" s="39"/>
      <c r="PCH6" s="39"/>
      <c r="PCI6" s="39"/>
      <c r="PCJ6" s="39"/>
      <c r="PCK6" s="39"/>
      <c r="PCL6" s="39"/>
      <c r="PCM6" s="39"/>
      <c r="PCN6" s="39"/>
      <c r="PCO6" s="39"/>
      <c r="PCP6" s="39"/>
      <c r="PCQ6" s="39"/>
      <c r="PCR6" s="39"/>
      <c r="PCS6" s="39"/>
      <c r="PCT6" s="39"/>
      <c r="PCU6" s="39"/>
      <c r="PCV6" s="39"/>
      <c r="PCW6" s="39"/>
      <c r="PCX6" s="39"/>
      <c r="PCY6" s="39"/>
      <c r="PCZ6" s="39"/>
      <c r="PDA6" s="39"/>
      <c r="PDB6" s="39"/>
      <c r="PDC6" s="39"/>
      <c r="PDD6" s="39"/>
      <c r="PDE6" s="39"/>
      <c r="PDF6" s="39"/>
      <c r="PDG6" s="39"/>
      <c r="PDH6" s="39"/>
      <c r="PDI6" s="39"/>
      <c r="PDJ6" s="39"/>
      <c r="PDK6" s="39"/>
      <c r="PDL6" s="39"/>
      <c r="PDM6" s="39"/>
      <c r="PDN6" s="39"/>
      <c r="PDO6" s="39"/>
      <c r="PDP6" s="39"/>
      <c r="PDQ6" s="39"/>
      <c r="PDR6" s="39"/>
      <c r="PDS6" s="39"/>
      <c r="PDT6" s="39"/>
      <c r="PDU6" s="39"/>
      <c r="PDV6" s="39"/>
      <c r="PDW6" s="39"/>
      <c r="PDX6" s="39"/>
      <c r="PDY6" s="39"/>
      <c r="PDZ6" s="39"/>
      <c r="PEA6" s="39"/>
      <c r="PEB6" s="39"/>
      <c r="PEC6" s="39"/>
      <c r="PED6" s="39"/>
      <c r="PEE6" s="39"/>
      <c r="PEF6" s="39"/>
      <c r="PEG6" s="39"/>
      <c r="PEH6" s="39"/>
      <c r="PEI6" s="39"/>
      <c r="PEJ6" s="39"/>
      <c r="PEK6" s="39"/>
      <c r="PEL6" s="39"/>
      <c r="PEM6" s="39"/>
      <c r="PEN6" s="39"/>
      <c r="PEO6" s="39"/>
      <c r="PEP6" s="39"/>
      <c r="PEQ6" s="39"/>
      <c r="PER6" s="39"/>
      <c r="PES6" s="39"/>
      <c r="PET6" s="39"/>
      <c r="PEU6" s="39"/>
      <c r="PEV6" s="39"/>
      <c r="PEW6" s="39"/>
      <c r="PEX6" s="39"/>
      <c r="PEY6" s="39"/>
      <c r="PEZ6" s="39"/>
      <c r="PFA6" s="39"/>
      <c r="PFB6" s="39"/>
      <c r="PFC6" s="39"/>
      <c r="PFD6" s="39"/>
      <c r="PFE6" s="39"/>
      <c r="PFF6" s="39"/>
      <c r="PFG6" s="39"/>
      <c r="PFH6" s="39"/>
      <c r="PFI6" s="39"/>
      <c r="PFJ6" s="39"/>
      <c r="PFK6" s="39"/>
      <c r="PFL6" s="39"/>
      <c r="PFM6" s="39"/>
      <c r="PFN6" s="39"/>
      <c r="PFO6" s="39"/>
      <c r="PFP6" s="39"/>
      <c r="PFQ6" s="39"/>
      <c r="PFR6" s="39"/>
      <c r="PFS6" s="39"/>
      <c r="PFT6" s="39"/>
      <c r="PFU6" s="39"/>
      <c r="PFV6" s="39"/>
      <c r="PFW6" s="39"/>
      <c r="PFX6" s="39"/>
      <c r="PFY6" s="39"/>
      <c r="PFZ6" s="39"/>
      <c r="PGA6" s="39"/>
      <c r="PGB6" s="39"/>
      <c r="PGC6" s="39"/>
      <c r="PGD6" s="39"/>
      <c r="PGE6" s="39"/>
      <c r="PGF6" s="39"/>
      <c r="PGG6" s="39"/>
      <c r="PGH6" s="39"/>
      <c r="PGI6" s="39"/>
      <c r="PGJ6" s="39"/>
      <c r="PGK6" s="39"/>
      <c r="PGL6" s="39"/>
      <c r="PGM6" s="39"/>
      <c r="PGN6" s="39"/>
      <c r="PGO6" s="39"/>
      <c r="PGP6" s="39"/>
      <c r="PGQ6" s="39"/>
      <c r="PGR6" s="39"/>
      <c r="PGS6" s="39"/>
      <c r="PGT6" s="39"/>
      <c r="PGU6" s="39"/>
      <c r="PGV6" s="39"/>
      <c r="PGW6" s="39"/>
      <c r="PGX6" s="39"/>
      <c r="PGY6" s="39"/>
      <c r="PGZ6" s="39"/>
      <c r="PHA6" s="39"/>
      <c r="PHB6" s="39"/>
      <c r="PHC6" s="39"/>
      <c r="PHD6" s="39"/>
      <c r="PHE6" s="39"/>
      <c r="PHF6" s="39"/>
      <c r="PHG6" s="39"/>
      <c r="PHH6" s="39"/>
      <c r="PHI6" s="39"/>
      <c r="PHJ6" s="39"/>
      <c r="PHK6" s="39"/>
      <c r="PHL6" s="39"/>
      <c r="PHM6" s="39"/>
      <c r="PHN6" s="39"/>
      <c r="PHO6" s="39"/>
      <c r="PHP6" s="39"/>
      <c r="PHQ6" s="39"/>
      <c r="PHR6" s="39"/>
      <c r="PHS6" s="39"/>
      <c r="PHT6" s="39"/>
      <c r="PHU6" s="39"/>
      <c r="PHV6" s="39"/>
      <c r="PHW6" s="39"/>
      <c r="PHX6" s="39"/>
      <c r="PHY6" s="39"/>
      <c r="PHZ6" s="39"/>
      <c r="PIA6" s="39"/>
      <c r="PIB6" s="39"/>
      <c r="PIC6" s="39"/>
      <c r="PID6" s="39"/>
      <c r="PIE6" s="39"/>
      <c r="PIF6" s="39"/>
      <c r="PIG6" s="39"/>
      <c r="PIH6" s="39"/>
      <c r="PII6" s="39"/>
      <c r="PIJ6" s="39"/>
      <c r="PIK6" s="39"/>
      <c r="PIL6" s="39"/>
      <c r="PIM6" s="39"/>
      <c r="PIN6" s="39"/>
      <c r="PIO6" s="39"/>
      <c r="PIP6" s="39"/>
      <c r="PIQ6" s="39"/>
      <c r="PIR6" s="39"/>
      <c r="PIS6" s="39"/>
      <c r="PIT6" s="39"/>
      <c r="PIU6" s="39"/>
      <c r="PIV6" s="39"/>
      <c r="PIW6" s="39"/>
      <c r="PIX6" s="39"/>
      <c r="PIY6" s="39"/>
      <c r="PIZ6" s="39"/>
      <c r="PJA6" s="39"/>
      <c r="PJB6" s="39"/>
      <c r="PJC6" s="39"/>
      <c r="PJD6" s="39"/>
      <c r="PJE6" s="39"/>
      <c r="PJF6" s="39"/>
      <c r="PJG6" s="39"/>
      <c r="PJH6" s="39"/>
      <c r="PJI6" s="39"/>
      <c r="PJJ6" s="39"/>
      <c r="PJK6" s="39"/>
      <c r="PJL6" s="39"/>
      <c r="PJM6" s="39"/>
      <c r="PJN6" s="39"/>
      <c r="PJO6" s="39"/>
      <c r="PJP6" s="39"/>
      <c r="PJQ6" s="39"/>
      <c r="PJR6" s="39"/>
      <c r="PJS6" s="39"/>
      <c r="PJT6" s="39"/>
      <c r="PJU6" s="39"/>
      <c r="PJV6" s="39"/>
      <c r="PJW6" s="39"/>
      <c r="PJX6" s="39"/>
      <c r="PJY6" s="39"/>
      <c r="PJZ6" s="39"/>
      <c r="PKA6" s="39"/>
      <c r="PKB6" s="39"/>
      <c r="PKC6" s="39"/>
      <c r="PKD6" s="39"/>
      <c r="PKE6" s="39"/>
      <c r="PKF6" s="39"/>
      <c r="PKG6" s="39"/>
      <c r="PKH6" s="39"/>
      <c r="PKI6" s="39"/>
      <c r="PKJ6" s="39"/>
      <c r="PKK6" s="39"/>
      <c r="PKL6" s="39"/>
      <c r="PKM6" s="39"/>
      <c r="PKN6" s="39"/>
      <c r="PKO6" s="39"/>
      <c r="PKP6" s="39"/>
      <c r="PKQ6" s="39"/>
      <c r="PKR6" s="39"/>
      <c r="PKS6" s="39"/>
      <c r="PKT6" s="39"/>
      <c r="PKU6" s="39"/>
      <c r="PKV6" s="39"/>
      <c r="PKW6" s="39"/>
      <c r="PKX6" s="39"/>
      <c r="PKY6" s="39"/>
      <c r="PKZ6" s="39"/>
      <c r="PLA6" s="39"/>
      <c r="PLB6" s="39"/>
      <c r="PLC6" s="39"/>
      <c r="PLD6" s="39"/>
      <c r="PLE6" s="39"/>
      <c r="PLF6" s="39"/>
      <c r="PLG6" s="39"/>
      <c r="PLH6" s="39"/>
      <c r="PLI6" s="39"/>
      <c r="PLJ6" s="39"/>
      <c r="PLK6" s="39"/>
      <c r="PLL6" s="39"/>
      <c r="PLM6" s="39"/>
      <c r="PLN6" s="39"/>
      <c r="PLO6" s="39"/>
      <c r="PLP6" s="39"/>
      <c r="PLQ6" s="39"/>
      <c r="PLR6" s="39"/>
      <c r="PLS6" s="39"/>
      <c r="PLT6" s="39"/>
      <c r="PLU6" s="39"/>
      <c r="PLV6" s="39"/>
      <c r="PLW6" s="39"/>
      <c r="PLX6" s="39"/>
      <c r="PLY6" s="39"/>
      <c r="PLZ6" s="39"/>
      <c r="PMA6" s="39"/>
      <c r="PMB6" s="39"/>
      <c r="PMC6" s="39"/>
      <c r="PMD6" s="39"/>
      <c r="PME6" s="39"/>
      <c r="PMF6" s="39"/>
      <c r="PMG6" s="39"/>
      <c r="PMH6" s="39"/>
      <c r="PMI6" s="39"/>
      <c r="PMJ6" s="39"/>
      <c r="PMK6" s="39"/>
      <c r="PML6" s="39"/>
      <c r="PMM6" s="39"/>
      <c r="PMN6" s="39"/>
      <c r="PMO6" s="39"/>
      <c r="PMP6" s="39"/>
      <c r="PMQ6" s="39"/>
      <c r="PMR6" s="39"/>
      <c r="PMS6" s="39"/>
      <c r="PMT6" s="39"/>
      <c r="PMU6" s="39"/>
      <c r="PMV6" s="39"/>
      <c r="PMW6" s="39"/>
      <c r="PMX6" s="39"/>
      <c r="PMY6" s="39"/>
      <c r="PMZ6" s="39"/>
      <c r="PNA6" s="39"/>
      <c r="PNB6" s="39"/>
      <c r="PNC6" s="39"/>
      <c r="PND6" s="39"/>
      <c r="PNE6" s="39"/>
      <c r="PNF6" s="39"/>
      <c r="PNG6" s="39"/>
      <c r="PNH6" s="39"/>
      <c r="PNI6" s="39"/>
      <c r="PNJ6" s="39"/>
      <c r="PNK6" s="39"/>
      <c r="PNL6" s="39"/>
      <c r="PNM6" s="39"/>
      <c r="PNN6" s="39"/>
      <c r="PNO6" s="39"/>
      <c r="PNP6" s="39"/>
      <c r="PNQ6" s="39"/>
      <c r="PNR6" s="39"/>
      <c r="PNS6" s="39"/>
      <c r="PNT6" s="39"/>
      <c r="PNU6" s="39"/>
      <c r="PNV6" s="39"/>
      <c r="PNW6" s="39"/>
      <c r="PNX6" s="39"/>
      <c r="PNY6" s="39"/>
      <c r="PNZ6" s="39"/>
      <c r="POA6" s="39"/>
      <c r="POB6" s="39"/>
      <c r="POC6" s="39"/>
      <c r="POD6" s="39"/>
      <c r="POE6" s="39"/>
      <c r="POF6" s="39"/>
      <c r="POG6" s="39"/>
      <c r="POH6" s="39"/>
      <c r="POI6" s="39"/>
      <c r="POJ6" s="39"/>
      <c r="POK6" s="39"/>
      <c r="POL6" s="39"/>
      <c r="POM6" s="39"/>
      <c r="PON6" s="39"/>
      <c r="POO6" s="39"/>
      <c r="POP6" s="39"/>
      <c r="POQ6" s="39"/>
      <c r="POR6" s="39"/>
      <c r="POS6" s="39"/>
      <c r="POT6" s="39"/>
      <c r="POU6" s="39"/>
      <c r="POV6" s="39"/>
      <c r="POW6" s="39"/>
      <c r="POX6" s="39"/>
      <c r="POY6" s="39"/>
      <c r="POZ6" s="39"/>
      <c r="PPA6" s="39"/>
      <c r="PPB6" s="39"/>
      <c r="PPC6" s="39"/>
      <c r="PPD6" s="39"/>
      <c r="PPE6" s="39"/>
      <c r="PPF6" s="39"/>
      <c r="PPG6" s="39"/>
      <c r="PPH6" s="39"/>
      <c r="PPI6" s="39"/>
      <c r="PPJ6" s="39"/>
      <c r="PPK6" s="39"/>
      <c r="PPL6" s="39"/>
      <c r="PPM6" s="39"/>
      <c r="PPN6" s="39"/>
      <c r="PPO6" s="39"/>
      <c r="PPP6" s="39"/>
      <c r="PPQ6" s="39"/>
      <c r="PPR6" s="39"/>
      <c r="PPS6" s="39"/>
      <c r="PPT6" s="39"/>
      <c r="PPU6" s="39"/>
      <c r="PPV6" s="39"/>
      <c r="PPW6" s="39"/>
      <c r="PPX6" s="39"/>
      <c r="PPY6" s="39"/>
      <c r="PPZ6" s="39"/>
      <c r="PQA6" s="39"/>
      <c r="PQB6" s="39"/>
      <c r="PQC6" s="39"/>
      <c r="PQD6" s="39"/>
      <c r="PQE6" s="39"/>
      <c r="PQF6" s="39"/>
      <c r="PQG6" s="39"/>
      <c r="PQH6" s="39"/>
      <c r="PQI6" s="39"/>
      <c r="PQJ6" s="39"/>
      <c r="PQK6" s="39"/>
      <c r="PQL6" s="39"/>
      <c r="PQM6" s="39"/>
      <c r="PQN6" s="39"/>
      <c r="PQO6" s="39"/>
      <c r="PQP6" s="39"/>
      <c r="PQQ6" s="39"/>
      <c r="PQR6" s="39"/>
      <c r="PQS6" s="39"/>
      <c r="PQT6" s="39"/>
      <c r="PQU6" s="39"/>
      <c r="PQV6" s="39"/>
      <c r="PQW6" s="39"/>
      <c r="PQX6" s="39"/>
      <c r="PQY6" s="39"/>
      <c r="PQZ6" s="39"/>
      <c r="PRA6" s="39"/>
      <c r="PRB6" s="39"/>
      <c r="PRC6" s="39"/>
      <c r="PRD6" s="39"/>
      <c r="PRE6" s="39"/>
      <c r="PRF6" s="39"/>
      <c r="PRG6" s="39"/>
      <c r="PRH6" s="39"/>
      <c r="PRI6" s="39"/>
      <c r="PRJ6" s="39"/>
      <c r="PRK6" s="39"/>
      <c r="PRL6" s="39"/>
      <c r="PRM6" s="39"/>
      <c r="PRN6" s="39"/>
      <c r="PRO6" s="39"/>
      <c r="PRP6" s="39"/>
      <c r="PRQ6" s="39"/>
      <c r="PRR6" s="39"/>
      <c r="PRS6" s="39"/>
      <c r="PRT6" s="39"/>
      <c r="PRU6" s="39"/>
      <c r="PRV6" s="39"/>
      <c r="PRW6" s="39"/>
      <c r="PRX6" s="39"/>
      <c r="PRY6" s="39"/>
      <c r="PRZ6" s="39"/>
      <c r="PSA6" s="39"/>
      <c r="PSB6" s="39"/>
      <c r="PSC6" s="39"/>
      <c r="PSD6" s="39"/>
      <c r="PSE6" s="39"/>
      <c r="PSF6" s="39"/>
      <c r="PSG6" s="39"/>
      <c r="PSH6" s="39"/>
      <c r="PSI6" s="39"/>
      <c r="PSJ6" s="39"/>
      <c r="PSK6" s="39"/>
      <c r="PSL6" s="39"/>
      <c r="PSM6" s="39"/>
      <c r="PSN6" s="39"/>
      <c r="PSO6" s="39"/>
      <c r="PSP6" s="39"/>
      <c r="PSQ6" s="39"/>
      <c r="PSR6" s="39"/>
      <c r="PSS6" s="39"/>
      <c r="PST6" s="39"/>
      <c r="PSU6" s="39"/>
      <c r="PSV6" s="39"/>
      <c r="PSW6" s="39"/>
      <c r="PSX6" s="39"/>
      <c r="PSY6" s="39"/>
      <c r="PSZ6" s="39"/>
      <c r="PTA6" s="39"/>
      <c r="PTB6" s="39"/>
      <c r="PTC6" s="39"/>
      <c r="PTD6" s="39"/>
      <c r="PTE6" s="39"/>
      <c r="PTF6" s="39"/>
      <c r="PTG6" s="39"/>
      <c r="PTH6" s="39"/>
      <c r="PTI6" s="39"/>
      <c r="PTJ6" s="39"/>
      <c r="PTK6" s="39"/>
      <c r="PTL6" s="39"/>
      <c r="PTM6" s="39"/>
      <c r="PTN6" s="39"/>
      <c r="PTO6" s="39"/>
      <c r="PTP6" s="39"/>
      <c r="PTQ6" s="39"/>
      <c r="PTR6" s="39"/>
      <c r="PTS6" s="39"/>
      <c r="PTT6" s="39"/>
      <c r="PTU6" s="39"/>
      <c r="PTV6" s="39"/>
      <c r="PTW6" s="39"/>
      <c r="PTX6" s="39"/>
      <c r="PTY6" s="39"/>
      <c r="PTZ6" s="39"/>
      <c r="PUA6" s="39"/>
      <c r="PUB6" s="39"/>
      <c r="PUC6" s="39"/>
      <c r="PUD6" s="39"/>
      <c r="PUE6" s="39"/>
      <c r="PUF6" s="39"/>
      <c r="PUG6" s="39"/>
      <c r="PUH6" s="39"/>
      <c r="PUI6" s="39"/>
      <c r="PUJ6" s="39"/>
      <c r="PUK6" s="39"/>
      <c r="PUL6" s="39"/>
      <c r="PUM6" s="39"/>
      <c r="PUN6" s="39"/>
      <c r="PUO6" s="39"/>
      <c r="PUP6" s="39"/>
      <c r="PUQ6" s="39"/>
      <c r="PUR6" s="39"/>
      <c r="PUS6" s="39"/>
      <c r="PUT6" s="39"/>
      <c r="PUU6" s="39"/>
      <c r="PUV6" s="39"/>
      <c r="PUW6" s="39"/>
      <c r="PUX6" s="39"/>
      <c r="PUY6" s="39"/>
      <c r="PUZ6" s="39"/>
      <c r="PVA6" s="39"/>
      <c r="PVB6" s="39"/>
      <c r="PVC6" s="39"/>
      <c r="PVD6" s="39"/>
      <c r="PVE6" s="39"/>
      <c r="PVF6" s="39"/>
      <c r="PVG6" s="39"/>
      <c r="PVH6" s="39"/>
      <c r="PVI6" s="39"/>
      <c r="PVJ6" s="39"/>
      <c r="PVK6" s="39"/>
      <c r="PVL6" s="39"/>
      <c r="PVM6" s="39"/>
      <c r="PVN6" s="39"/>
      <c r="PVO6" s="39"/>
      <c r="PVP6" s="39"/>
      <c r="PVQ6" s="39"/>
      <c r="PVR6" s="39"/>
      <c r="PVS6" s="39"/>
      <c r="PVT6" s="39"/>
      <c r="PVU6" s="39"/>
      <c r="PVV6" s="39"/>
      <c r="PVW6" s="39"/>
      <c r="PVX6" s="39"/>
      <c r="PVY6" s="39"/>
      <c r="PVZ6" s="39"/>
      <c r="PWA6" s="39"/>
      <c r="PWB6" s="39"/>
      <c r="PWC6" s="39"/>
      <c r="PWD6" s="39"/>
      <c r="PWE6" s="39"/>
      <c r="PWF6" s="39"/>
      <c r="PWG6" s="39"/>
      <c r="PWH6" s="39"/>
      <c r="PWI6" s="39"/>
      <c r="PWJ6" s="39"/>
      <c r="PWK6" s="39"/>
      <c r="PWL6" s="39"/>
      <c r="PWM6" s="39"/>
      <c r="PWN6" s="39"/>
      <c r="PWO6" s="39"/>
      <c r="PWP6" s="39"/>
      <c r="PWQ6" s="39"/>
      <c r="PWR6" s="39"/>
      <c r="PWS6" s="39"/>
      <c r="PWT6" s="39"/>
      <c r="PWU6" s="39"/>
      <c r="PWV6" s="39"/>
      <c r="PWW6" s="39"/>
      <c r="PWX6" s="39"/>
      <c r="PWY6" s="39"/>
      <c r="PWZ6" s="39"/>
      <c r="PXA6" s="39"/>
      <c r="PXB6" s="39"/>
      <c r="PXC6" s="39"/>
      <c r="PXD6" s="39"/>
      <c r="PXE6" s="39"/>
      <c r="PXF6" s="39"/>
      <c r="PXG6" s="39"/>
      <c r="PXH6" s="39"/>
      <c r="PXI6" s="39"/>
      <c r="PXJ6" s="39"/>
      <c r="PXK6" s="39"/>
      <c r="PXL6" s="39"/>
      <c r="PXM6" s="39"/>
      <c r="PXN6" s="39"/>
      <c r="PXO6" s="39"/>
      <c r="PXP6" s="39"/>
      <c r="PXQ6" s="39"/>
      <c r="PXR6" s="39"/>
      <c r="PXS6" s="39"/>
      <c r="PXT6" s="39"/>
      <c r="PXU6" s="39"/>
      <c r="PXV6" s="39"/>
      <c r="PXW6" s="39"/>
      <c r="PXX6" s="39"/>
      <c r="PXY6" s="39"/>
      <c r="PXZ6" s="39"/>
      <c r="PYA6" s="39"/>
      <c r="PYB6" s="39"/>
      <c r="PYC6" s="39"/>
      <c r="PYD6" s="39"/>
      <c r="PYE6" s="39"/>
      <c r="PYF6" s="39"/>
      <c r="PYG6" s="39"/>
      <c r="PYH6" s="39"/>
      <c r="PYI6" s="39"/>
      <c r="PYJ6" s="39"/>
      <c r="PYK6" s="39"/>
      <c r="PYL6" s="39"/>
      <c r="PYM6" s="39"/>
      <c r="PYN6" s="39"/>
      <c r="PYO6" s="39"/>
      <c r="PYP6" s="39"/>
      <c r="PYQ6" s="39"/>
      <c r="PYR6" s="39"/>
      <c r="PYS6" s="39"/>
      <c r="PYT6" s="39"/>
      <c r="PYU6" s="39"/>
      <c r="PYV6" s="39"/>
      <c r="PYW6" s="39"/>
      <c r="PYX6" s="39"/>
      <c r="PYY6" s="39"/>
      <c r="PYZ6" s="39"/>
      <c r="PZA6" s="39"/>
      <c r="PZB6" s="39"/>
      <c r="PZC6" s="39"/>
      <c r="PZD6" s="39"/>
      <c r="PZE6" s="39"/>
      <c r="PZF6" s="39"/>
      <c r="PZG6" s="39"/>
      <c r="PZH6" s="39"/>
      <c r="PZI6" s="39"/>
      <c r="PZJ6" s="39"/>
      <c r="PZK6" s="39"/>
      <c r="PZL6" s="39"/>
      <c r="PZM6" s="39"/>
      <c r="PZN6" s="39"/>
      <c r="PZO6" s="39"/>
      <c r="PZP6" s="39"/>
      <c r="PZQ6" s="39"/>
      <c r="PZR6" s="39"/>
      <c r="PZS6" s="39"/>
      <c r="PZT6" s="39"/>
      <c r="PZU6" s="39"/>
      <c r="PZV6" s="39"/>
      <c r="PZW6" s="39"/>
      <c r="PZX6" s="39"/>
      <c r="PZY6" s="39"/>
      <c r="PZZ6" s="39"/>
      <c r="QAA6" s="39"/>
      <c r="QAB6" s="39"/>
      <c r="QAC6" s="39"/>
      <c r="QAD6" s="39"/>
      <c r="QAE6" s="39"/>
      <c r="QAF6" s="39"/>
      <c r="QAG6" s="39"/>
      <c r="QAH6" s="39"/>
      <c r="QAI6" s="39"/>
      <c r="QAJ6" s="39"/>
      <c r="QAK6" s="39"/>
      <c r="QAL6" s="39"/>
      <c r="QAM6" s="39"/>
      <c r="QAN6" s="39"/>
      <c r="QAO6" s="39"/>
      <c r="QAP6" s="39"/>
      <c r="QAQ6" s="39"/>
      <c r="QAR6" s="39"/>
      <c r="QAS6" s="39"/>
      <c r="QAT6" s="39"/>
      <c r="QAU6" s="39"/>
      <c r="QAV6" s="39"/>
      <c r="QAW6" s="39"/>
      <c r="QAX6" s="39"/>
      <c r="QAY6" s="39"/>
      <c r="QAZ6" s="39"/>
      <c r="QBA6" s="39"/>
      <c r="QBB6" s="39"/>
      <c r="QBC6" s="39"/>
      <c r="QBD6" s="39"/>
      <c r="QBE6" s="39"/>
      <c r="QBF6" s="39"/>
      <c r="QBG6" s="39"/>
      <c r="QBH6" s="39"/>
      <c r="QBI6" s="39"/>
      <c r="QBJ6" s="39"/>
      <c r="QBK6" s="39"/>
      <c r="QBL6" s="39"/>
      <c r="QBM6" s="39"/>
      <c r="QBN6" s="39"/>
      <c r="QBO6" s="39"/>
      <c r="QBP6" s="39"/>
      <c r="QBQ6" s="39"/>
      <c r="QBR6" s="39"/>
      <c r="QBS6" s="39"/>
      <c r="QBT6" s="39"/>
      <c r="QBU6" s="39"/>
      <c r="QBV6" s="39"/>
      <c r="QBW6" s="39"/>
      <c r="QBX6" s="39"/>
      <c r="QBY6" s="39"/>
      <c r="QBZ6" s="39"/>
      <c r="QCA6" s="39"/>
      <c r="QCB6" s="39"/>
      <c r="QCC6" s="39"/>
      <c r="QCD6" s="39"/>
      <c r="QCE6" s="39"/>
      <c r="QCF6" s="39"/>
      <c r="QCG6" s="39"/>
      <c r="QCH6" s="39"/>
      <c r="QCI6" s="39"/>
      <c r="QCJ6" s="39"/>
      <c r="QCK6" s="39"/>
      <c r="QCL6" s="39"/>
      <c r="QCM6" s="39"/>
      <c r="QCN6" s="39"/>
      <c r="QCO6" s="39"/>
      <c r="QCP6" s="39"/>
      <c r="QCQ6" s="39"/>
      <c r="QCR6" s="39"/>
      <c r="QCS6" s="39"/>
      <c r="QCT6" s="39"/>
      <c r="QCU6" s="39"/>
      <c r="QCV6" s="39"/>
      <c r="QCW6" s="39"/>
      <c r="QCX6" s="39"/>
      <c r="QCY6" s="39"/>
      <c r="QCZ6" s="39"/>
      <c r="QDA6" s="39"/>
      <c r="QDB6" s="39"/>
      <c r="QDC6" s="39"/>
      <c r="QDD6" s="39"/>
      <c r="QDE6" s="39"/>
      <c r="QDF6" s="39"/>
      <c r="QDG6" s="39"/>
      <c r="QDH6" s="39"/>
      <c r="QDI6" s="39"/>
      <c r="QDJ6" s="39"/>
      <c r="QDK6" s="39"/>
      <c r="QDL6" s="39"/>
      <c r="QDM6" s="39"/>
      <c r="QDN6" s="39"/>
      <c r="QDO6" s="39"/>
      <c r="QDP6" s="39"/>
      <c r="QDQ6" s="39"/>
      <c r="QDR6" s="39"/>
      <c r="QDS6" s="39"/>
      <c r="QDT6" s="39"/>
      <c r="QDU6" s="39"/>
      <c r="QDV6" s="39"/>
      <c r="QDW6" s="39"/>
      <c r="QDX6" s="39"/>
      <c r="QDY6" s="39"/>
      <c r="QDZ6" s="39"/>
      <c r="QEA6" s="39"/>
      <c r="QEB6" s="39"/>
      <c r="QEC6" s="39"/>
      <c r="QED6" s="39"/>
      <c r="QEE6" s="39"/>
      <c r="QEF6" s="39"/>
      <c r="QEG6" s="39"/>
      <c r="QEH6" s="39"/>
      <c r="QEI6" s="39"/>
      <c r="QEJ6" s="39"/>
      <c r="QEK6" s="39"/>
      <c r="QEL6" s="39"/>
      <c r="QEM6" s="39"/>
      <c r="QEN6" s="39"/>
      <c r="QEO6" s="39"/>
      <c r="QEP6" s="39"/>
      <c r="QEQ6" s="39"/>
      <c r="QER6" s="39"/>
      <c r="QES6" s="39"/>
      <c r="QET6" s="39"/>
      <c r="QEU6" s="39"/>
      <c r="QEV6" s="39"/>
      <c r="QEW6" s="39"/>
      <c r="QEX6" s="39"/>
      <c r="QEY6" s="39"/>
      <c r="QEZ6" s="39"/>
      <c r="QFA6" s="39"/>
      <c r="QFB6" s="39"/>
      <c r="QFC6" s="39"/>
      <c r="QFD6" s="39"/>
      <c r="QFE6" s="39"/>
      <c r="QFF6" s="39"/>
      <c r="QFG6" s="39"/>
      <c r="QFH6" s="39"/>
      <c r="QFI6" s="39"/>
      <c r="QFJ6" s="39"/>
      <c r="QFK6" s="39"/>
      <c r="QFL6" s="39"/>
      <c r="QFM6" s="39"/>
      <c r="QFN6" s="39"/>
      <c r="QFO6" s="39"/>
      <c r="QFP6" s="39"/>
      <c r="QFQ6" s="39"/>
      <c r="QFR6" s="39"/>
      <c r="QFS6" s="39"/>
      <c r="QFT6" s="39"/>
      <c r="QFU6" s="39"/>
      <c r="QFV6" s="39"/>
      <c r="QFW6" s="39"/>
      <c r="QFX6" s="39"/>
      <c r="QFY6" s="39"/>
      <c r="QFZ6" s="39"/>
      <c r="QGA6" s="39"/>
      <c r="QGB6" s="39"/>
      <c r="QGC6" s="39"/>
      <c r="QGD6" s="39"/>
      <c r="QGE6" s="39"/>
      <c r="QGF6" s="39"/>
      <c r="QGG6" s="39"/>
      <c r="QGH6" s="39"/>
      <c r="QGI6" s="39"/>
      <c r="QGJ6" s="39"/>
      <c r="QGK6" s="39"/>
      <c r="QGL6" s="39"/>
      <c r="QGM6" s="39"/>
      <c r="QGN6" s="39"/>
      <c r="QGO6" s="39"/>
      <c r="QGP6" s="39"/>
      <c r="QGQ6" s="39"/>
      <c r="QGR6" s="39"/>
      <c r="QGS6" s="39"/>
      <c r="QGT6" s="39"/>
      <c r="QGU6" s="39"/>
      <c r="QGV6" s="39"/>
      <c r="QGW6" s="39"/>
      <c r="QGX6" s="39"/>
      <c r="QGY6" s="39"/>
      <c r="QGZ6" s="39"/>
      <c r="QHA6" s="39"/>
      <c r="QHB6" s="39"/>
      <c r="QHC6" s="39"/>
      <c r="QHD6" s="39"/>
      <c r="QHE6" s="39"/>
      <c r="QHF6" s="39"/>
      <c r="QHG6" s="39"/>
      <c r="QHH6" s="39"/>
      <c r="QHI6" s="39"/>
      <c r="QHJ6" s="39"/>
      <c r="QHK6" s="39"/>
      <c r="QHL6" s="39"/>
      <c r="QHM6" s="39"/>
      <c r="QHN6" s="39"/>
      <c r="QHO6" s="39"/>
      <c r="QHP6" s="39"/>
      <c r="QHQ6" s="39"/>
      <c r="QHR6" s="39"/>
      <c r="QHS6" s="39"/>
      <c r="QHT6" s="39"/>
      <c r="QHU6" s="39"/>
      <c r="QHV6" s="39"/>
      <c r="QHW6" s="39"/>
      <c r="QHX6" s="39"/>
      <c r="QHY6" s="39"/>
      <c r="QHZ6" s="39"/>
      <c r="QIA6" s="39"/>
      <c r="QIB6" s="39"/>
      <c r="QIC6" s="39"/>
      <c r="QID6" s="39"/>
      <c r="QIE6" s="39"/>
      <c r="QIF6" s="39"/>
      <c r="QIG6" s="39"/>
      <c r="QIH6" s="39"/>
      <c r="QII6" s="39"/>
      <c r="QIJ6" s="39"/>
      <c r="QIK6" s="39"/>
      <c r="QIL6" s="39"/>
      <c r="QIM6" s="39"/>
      <c r="QIN6" s="39"/>
      <c r="QIO6" s="39"/>
      <c r="QIP6" s="39"/>
      <c r="QIQ6" s="39"/>
      <c r="QIR6" s="39"/>
      <c r="QIS6" s="39"/>
      <c r="QIT6" s="39"/>
      <c r="QIU6" s="39"/>
      <c r="QIV6" s="39"/>
      <c r="QIW6" s="39"/>
      <c r="QIX6" s="39"/>
      <c r="QIY6" s="39"/>
      <c r="QIZ6" s="39"/>
      <c r="QJA6" s="39"/>
      <c r="QJB6" s="39"/>
      <c r="QJC6" s="39"/>
      <c r="QJD6" s="39"/>
      <c r="QJE6" s="39"/>
      <c r="QJF6" s="39"/>
      <c r="QJG6" s="39"/>
      <c r="QJH6" s="39"/>
      <c r="QJI6" s="39"/>
      <c r="QJJ6" s="39"/>
      <c r="QJK6" s="39"/>
      <c r="QJL6" s="39"/>
      <c r="QJM6" s="39"/>
      <c r="QJN6" s="39"/>
      <c r="QJO6" s="39"/>
      <c r="QJP6" s="39"/>
      <c r="QJQ6" s="39"/>
      <c r="QJR6" s="39"/>
      <c r="QJS6" s="39"/>
      <c r="QJT6" s="39"/>
      <c r="QJU6" s="39"/>
      <c r="QJV6" s="39"/>
      <c r="QJW6" s="39"/>
      <c r="QJX6" s="39"/>
      <c r="QJY6" s="39"/>
      <c r="QJZ6" s="39"/>
      <c r="QKA6" s="39"/>
      <c r="QKB6" s="39"/>
      <c r="QKC6" s="39"/>
      <c r="QKD6" s="39"/>
      <c r="QKE6" s="39"/>
      <c r="QKF6" s="39"/>
      <c r="QKG6" s="39"/>
      <c r="QKH6" s="39"/>
      <c r="QKI6" s="39"/>
      <c r="QKJ6" s="39"/>
      <c r="QKK6" s="39"/>
      <c r="QKL6" s="39"/>
      <c r="QKM6" s="39"/>
      <c r="QKN6" s="39"/>
      <c r="QKO6" s="39"/>
      <c r="QKP6" s="39"/>
      <c r="QKQ6" s="39"/>
      <c r="QKR6" s="39"/>
      <c r="QKS6" s="39"/>
      <c r="QKT6" s="39"/>
      <c r="QKU6" s="39"/>
      <c r="QKV6" s="39"/>
      <c r="QKW6" s="39"/>
      <c r="QKX6" s="39"/>
      <c r="QKY6" s="39"/>
      <c r="QKZ6" s="39"/>
      <c r="QLA6" s="39"/>
      <c r="QLB6" s="39"/>
      <c r="QLC6" s="39"/>
      <c r="QLD6" s="39"/>
      <c r="QLE6" s="39"/>
      <c r="QLF6" s="39"/>
      <c r="QLG6" s="39"/>
      <c r="QLH6" s="39"/>
      <c r="QLI6" s="39"/>
      <c r="QLJ6" s="39"/>
      <c r="QLK6" s="39"/>
      <c r="QLL6" s="39"/>
      <c r="QLM6" s="39"/>
      <c r="QLN6" s="39"/>
      <c r="QLO6" s="39"/>
      <c r="QLP6" s="39"/>
      <c r="QLQ6" s="39"/>
      <c r="QLR6" s="39"/>
      <c r="QLS6" s="39"/>
      <c r="QLT6" s="39"/>
      <c r="QLU6" s="39"/>
      <c r="QLV6" s="39"/>
      <c r="QLW6" s="39"/>
      <c r="QLX6" s="39"/>
      <c r="QLY6" s="39"/>
      <c r="QLZ6" s="39"/>
      <c r="QMA6" s="39"/>
      <c r="QMB6" s="39"/>
      <c r="QMC6" s="39"/>
      <c r="QMD6" s="39"/>
      <c r="QME6" s="39"/>
      <c r="QMF6" s="39"/>
      <c r="QMG6" s="39"/>
      <c r="QMH6" s="39"/>
      <c r="QMI6" s="39"/>
      <c r="QMJ6" s="39"/>
      <c r="QMK6" s="39"/>
      <c r="QML6" s="39"/>
      <c r="QMM6" s="39"/>
      <c r="QMN6" s="39"/>
      <c r="QMO6" s="39"/>
      <c r="QMP6" s="39"/>
      <c r="QMQ6" s="39"/>
      <c r="QMR6" s="39"/>
      <c r="QMS6" s="39"/>
      <c r="QMT6" s="39"/>
      <c r="QMU6" s="39"/>
      <c r="QMV6" s="39"/>
      <c r="QMW6" s="39"/>
      <c r="QMX6" s="39"/>
      <c r="QMY6" s="39"/>
      <c r="QMZ6" s="39"/>
      <c r="QNA6" s="39"/>
      <c r="QNB6" s="39"/>
      <c r="QNC6" s="39"/>
      <c r="QND6" s="39"/>
      <c r="QNE6" s="39"/>
      <c r="QNF6" s="39"/>
      <c r="QNG6" s="39"/>
      <c r="QNH6" s="39"/>
      <c r="QNI6" s="39"/>
      <c r="QNJ6" s="39"/>
      <c r="QNK6" s="39"/>
      <c r="QNL6" s="39"/>
      <c r="QNM6" s="39"/>
      <c r="QNN6" s="39"/>
      <c r="QNO6" s="39"/>
      <c r="QNP6" s="39"/>
      <c r="QNQ6" s="39"/>
      <c r="QNR6" s="39"/>
      <c r="QNS6" s="39"/>
      <c r="QNT6" s="39"/>
      <c r="QNU6" s="39"/>
      <c r="QNV6" s="39"/>
      <c r="QNW6" s="39"/>
      <c r="QNX6" s="39"/>
      <c r="QNY6" s="39"/>
      <c r="QNZ6" s="39"/>
      <c r="QOA6" s="39"/>
      <c r="QOB6" s="39"/>
      <c r="QOC6" s="39"/>
      <c r="QOD6" s="39"/>
      <c r="QOE6" s="39"/>
      <c r="QOF6" s="39"/>
      <c r="QOG6" s="39"/>
      <c r="QOH6" s="39"/>
      <c r="QOI6" s="39"/>
      <c r="QOJ6" s="39"/>
      <c r="QOK6" s="39"/>
      <c r="QOL6" s="39"/>
      <c r="QOM6" s="39"/>
      <c r="QON6" s="39"/>
      <c r="QOO6" s="39"/>
      <c r="QOP6" s="39"/>
      <c r="QOQ6" s="39"/>
      <c r="QOR6" s="39"/>
      <c r="QOS6" s="39"/>
      <c r="QOT6" s="39"/>
      <c r="QOU6" s="39"/>
      <c r="QOV6" s="39"/>
      <c r="QOW6" s="39"/>
      <c r="QOX6" s="39"/>
      <c r="QOY6" s="39"/>
      <c r="QOZ6" s="39"/>
      <c r="QPA6" s="39"/>
      <c r="QPB6" s="39"/>
      <c r="QPC6" s="39"/>
      <c r="QPD6" s="39"/>
      <c r="QPE6" s="39"/>
      <c r="QPF6" s="39"/>
      <c r="QPG6" s="39"/>
      <c r="QPH6" s="39"/>
      <c r="QPI6" s="39"/>
      <c r="QPJ6" s="39"/>
      <c r="QPK6" s="39"/>
      <c r="QPL6" s="39"/>
      <c r="QPM6" s="39"/>
      <c r="QPN6" s="39"/>
      <c r="QPO6" s="39"/>
      <c r="QPP6" s="39"/>
      <c r="QPQ6" s="39"/>
      <c r="QPR6" s="39"/>
      <c r="QPS6" s="39"/>
      <c r="QPT6" s="39"/>
      <c r="QPU6" s="39"/>
      <c r="QPV6" s="39"/>
      <c r="QPW6" s="39"/>
      <c r="QPX6" s="39"/>
      <c r="QPY6" s="39"/>
      <c r="QPZ6" s="39"/>
      <c r="QQA6" s="39"/>
      <c r="QQB6" s="39"/>
      <c r="QQC6" s="39"/>
      <c r="QQD6" s="39"/>
      <c r="QQE6" s="39"/>
      <c r="QQF6" s="39"/>
      <c r="QQG6" s="39"/>
      <c r="QQH6" s="39"/>
      <c r="QQI6" s="39"/>
      <c r="QQJ6" s="39"/>
      <c r="QQK6" s="39"/>
      <c r="QQL6" s="39"/>
      <c r="QQM6" s="39"/>
      <c r="QQN6" s="39"/>
      <c r="QQO6" s="39"/>
      <c r="QQP6" s="39"/>
      <c r="QQQ6" s="39"/>
      <c r="QQR6" s="39"/>
      <c r="QQS6" s="39"/>
      <c r="QQT6" s="39"/>
      <c r="QQU6" s="39"/>
      <c r="QQV6" s="39"/>
      <c r="QQW6" s="39"/>
      <c r="QQX6" s="39"/>
      <c r="QQY6" s="39"/>
      <c r="QQZ6" s="39"/>
      <c r="QRA6" s="39"/>
      <c r="QRB6" s="39"/>
      <c r="QRC6" s="39"/>
      <c r="QRD6" s="39"/>
      <c r="QRE6" s="39"/>
      <c r="QRF6" s="39"/>
      <c r="QRG6" s="39"/>
      <c r="QRH6" s="39"/>
      <c r="QRI6" s="39"/>
      <c r="QRJ6" s="39"/>
      <c r="QRK6" s="39"/>
      <c r="QRL6" s="39"/>
      <c r="QRM6" s="39"/>
      <c r="QRN6" s="39"/>
      <c r="QRO6" s="39"/>
      <c r="QRP6" s="39"/>
      <c r="QRQ6" s="39"/>
      <c r="QRR6" s="39"/>
      <c r="QRS6" s="39"/>
      <c r="QRT6" s="39"/>
      <c r="QRU6" s="39"/>
      <c r="QRV6" s="39"/>
      <c r="QRW6" s="39"/>
      <c r="QRX6" s="39"/>
      <c r="QRY6" s="39"/>
      <c r="QRZ6" s="39"/>
      <c r="QSA6" s="39"/>
      <c r="QSB6" s="39"/>
      <c r="QSC6" s="39"/>
      <c r="QSD6" s="39"/>
      <c r="QSE6" s="39"/>
      <c r="QSF6" s="39"/>
      <c r="QSG6" s="39"/>
      <c r="QSH6" s="39"/>
      <c r="QSI6" s="39"/>
      <c r="QSJ6" s="39"/>
      <c r="QSK6" s="39"/>
      <c r="QSL6" s="39"/>
      <c r="QSM6" s="39"/>
      <c r="QSN6" s="39"/>
      <c r="QSO6" s="39"/>
      <c r="QSP6" s="39"/>
      <c r="QSQ6" s="39"/>
      <c r="QSR6" s="39"/>
      <c r="QSS6" s="39"/>
      <c r="QST6" s="39"/>
      <c r="QSU6" s="39"/>
      <c r="QSV6" s="39"/>
      <c r="QSW6" s="39"/>
      <c r="QSX6" s="39"/>
      <c r="QSY6" s="39"/>
      <c r="QSZ6" s="39"/>
      <c r="QTA6" s="39"/>
      <c r="QTB6" s="39"/>
      <c r="QTC6" s="39"/>
      <c r="QTD6" s="39"/>
      <c r="QTE6" s="39"/>
      <c r="QTF6" s="39"/>
      <c r="QTG6" s="39"/>
      <c r="QTH6" s="39"/>
      <c r="QTI6" s="39"/>
      <c r="QTJ6" s="39"/>
      <c r="QTK6" s="39"/>
      <c r="QTL6" s="39"/>
      <c r="QTM6" s="39"/>
      <c r="QTN6" s="39"/>
      <c r="QTO6" s="39"/>
      <c r="QTP6" s="39"/>
      <c r="QTQ6" s="39"/>
      <c r="QTR6" s="39"/>
      <c r="QTS6" s="39"/>
      <c r="QTT6" s="39"/>
      <c r="QTU6" s="39"/>
      <c r="QTV6" s="39"/>
      <c r="QTW6" s="39"/>
      <c r="QTX6" s="39"/>
      <c r="QTY6" s="39"/>
      <c r="QTZ6" s="39"/>
      <c r="QUA6" s="39"/>
      <c r="QUB6" s="39"/>
      <c r="QUC6" s="39"/>
      <c r="QUD6" s="39"/>
      <c r="QUE6" s="39"/>
      <c r="QUF6" s="39"/>
      <c r="QUG6" s="39"/>
      <c r="QUH6" s="39"/>
      <c r="QUI6" s="39"/>
      <c r="QUJ6" s="39"/>
      <c r="QUK6" s="39"/>
      <c r="QUL6" s="39"/>
      <c r="QUM6" s="39"/>
      <c r="QUN6" s="39"/>
      <c r="QUO6" s="39"/>
      <c r="QUP6" s="39"/>
      <c r="QUQ6" s="39"/>
      <c r="QUR6" s="39"/>
      <c r="QUS6" s="39"/>
      <c r="QUT6" s="39"/>
      <c r="QUU6" s="39"/>
      <c r="QUV6" s="39"/>
      <c r="QUW6" s="39"/>
      <c r="QUX6" s="39"/>
      <c r="QUY6" s="39"/>
      <c r="QUZ6" s="39"/>
      <c r="QVA6" s="39"/>
      <c r="QVB6" s="39"/>
      <c r="QVC6" s="39"/>
      <c r="QVD6" s="39"/>
      <c r="QVE6" s="39"/>
      <c r="QVF6" s="39"/>
      <c r="QVG6" s="39"/>
      <c r="QVH6" s="39"/>
      <c r="QVI6" s="39"/>
      <c r="QVJ6" s="39"/>
      <c r="QVK6" s="39"/>
      <c r="QVL6" s="39"/>
      <c r="QVM6" s="39"/>
      <c r="QVN6" s="39"/>
      <c r="QVO6" s="39"/>
      <c r="QVP6" s="39"/>
      <c r="QVQ6" s="39"/>
      <c r="QVR6" s="39"/>
      <c r="QVS6" s="39"/>
      <c r="QVT6" s="39"/>
      <c r="QVU6" s="39"/>
      <c r="QVV6" s="39"/>
      <c r="QVW6" s="39"/>
      <c r="QVX6" s="39"/>
      <c r="QVY6" s="39"/>
      <c r="QVZ6" s="39"/>
      <c r="QWA6" s="39"/>
      <c r="QWB6" s="39"/>
      <c r="QWC6" s="39"/>
      <c r="QWD6" s="39"/>
      <c r="QWE6" s="39"/>
      <c r="QWF6" s="39"/>
      <c r="QWG6" s="39"/>
      <c r="QWH6" s="39"/>
      <c r="QWI6" s="39"/>
      <c r="QWJ6" s="39"/>
      <c r="QWK6" s="39"/>
      <c r="QWL6" s="39"/>
      <c r="QWM6" s="39"/>
      <c r="QWN6" s="39"/>
      <c r="QWO6" s="39"/>
      <c r="QWP6" s="39"/>
      <c r="QWQ6" s="39"/>
      <c r="QWR6" s="39"/>
      <c r="QWS6" s="39"/>
      <c r="QWT6" s="39"/>
      <c r="QWU6" s="39"/>
      <c r="QWV6" s="39"/>
      <c r="QWW6" s="39"/>
      <c r="QWX6" s="39"/>
      <c r="QWY6" s="39"/>
      <c r="QWZ6" s="39"/>
      <c r="QXA6" s="39"/>
      <c r="QXB6" s="39"/>
      <c r="QXC6" s="39"/>
      <c r="QXD6" s="39"/>
      <c r="QXE6" s="39"/>
      <c r="QXF6" s="39"/>
      <c r="QXG6" s="39"/>
      <c r="QXH6" s="39"/>
      <c r="QXI6" s="39"/>
      <c r="QXJ6" s="39"/>
      <c r="QXK6" s="39"/>
      <c r="QXL6" s="39"/>
      <c r="QXM6" s="39"/>
      <c r="QXN6" s="39"/>
      <c r="QXO6" s="39"/>
      <c r="QXP6" s="39"/>
      <c r="QXQ6" s="39"/>
      <c r="QXR6" s="39"/>
      <c r="QXS6" s="39"/>
      <c r="QXT6" s="39"/>
      <c r="QXU6" s="39"/>
      <c r="QXV6" s="39"/>
      <c r="QXW6" s="39"/>
      <c r="QXX6" s="39"/>
      <c r="QXY6" s="39"/>
      <c r="QXZ6" s="39"/>
      <c r="QYA6" s="39"/>
      <c r="QYB6" s="39"/>
      <c r="QYC6" s="39"/>
      <c r="QYD6" s="39"/>
      <c r="QYE6" s="39"/>
      <c r="QYF6" s="39"/>
      <c r="QYG6" s="39"/>
      <c r="QYH6" s="39"/>
      <c r="QYI6" s="39"/>
      <c r="QYJ6" s="39"/>
      <c r="QYK6" s="39"/>
      <c r="QYL6" s="39"/>
      <c r="QYM6" s="39"/>
      <c r="QYN6" s="39"/>
      <c r="QYO6" s="39"/>
      <c r="QYP6" s="39"/>
      <c r="QYQ6" s="39"/>
      <c r="QYR6" s="39"/>
      <c r="QYS6" s="39"/>
      <c r="QYT6" s="39"/>
      <c r="QYU6" s="39"/>
      <c r="QYV6" s="39"/>
      <c r="QYW6" s="39"/>
      <c r="QYX6" s="39"/>
      <c r="QYY6" s="39"/>
      <c r="QYZ6" s="39"/>
      <c r="QZA6" s="39"/>
      <c r="QZB6" s="39"/>
      <c r="QZC6" s="39"/>
      <c r="QZD6" s="39"/>
      <c r="QZE6" s="39"/>
      <c r="QZF6" s="39"/>
      <c r="QZG6" s="39"/>
      <c r="QZH6" s="39"/>
      <c r="QZI6" s="39"/>
      <c r="QZJ6" s="39"/>
      <c r="QZK6" s="39"/>
      <c r="QZL6" s="39"/>
      <c r="QZM6" s="39"/>
      <c r="QZN6" s="39"/>
      <c r="QZO6" s="39"/>
      <c r="QZP6" s="39"/>
      <c r="QZQ6" s="39"/>
      <c r="QZR6" s="39"/>
      <c r="QZS6" s="39"/>
      <c r="QZT6" s="39"/>
      <c r="QZU6" s="39"/>
      <c r="QZV6" s="39"/>
      <c r="QZW6" s="39"/>
      <c r="QZX6" s="39"/>
      <c r="QZY6" s="39"/>
      <c r="QZZ6" s="39"/>
      <c r="RAA6" s="39"/>
      <c r="RAB6" s="39"/>
      <c r="RAC6" s="39"/>
      <c r="RAD6" s="39"/>
      <c r="RAE6" s="39"/>
      <c r="RAF6" s="39"/>
      <c r="RAG6" s="39"/>
      <c r="RAH6" s="39"/>
      <c r="RAI6" s="39"/>
      <c r="RAJ6" s="39"/>
      <c r="RAK6" s="39"/>
      <c r="RAL6" s="39"/>
      <c r="RAM6" s="39"/>
      <c r="RAN6" s="39"/>
      <c r="RAO6" s="39"/>
      <c r="RAP6" s="39"/>
      <c r="RAQ6" s="39"/>
      <c r="RAR6" s="39"/>
      <c r="RAS6" s="39"/>
      <c r="RAT6" s="39"/>
      <c r="RAU6" s="39"/>
      <c r="RAV6" s="39"/>
      <c r="RAW6" s="39"/>
      <c r="RAX6" s="39"/>
      <c r="RAY6" s="39"/>
      <c r="RAZ6" s="39"/>
      <c r="RBA6" s="39"/>
      <c r="RBB6" s="39"/>
      <c r="RBC6" s="39"/>
      <c r="RBD6" s="39"/>
      <c r="RBE6" s="39"/>
      <c r="RBF6" s="39"/>
      <c r="RBG6" s="39"/>
      <c r="RBH6" s="39"/>
      <c r="RBI6" s="39"/>
      <c r="RBJ6" s="39"/>
      <c r="RBK6" s="39"/>
      <c r="RBL6" s="39"/>
      <c r="RBM6" s="39"/>
      <c r="RBN6" s="39"/>
      <c r="RBO6" s="39"/>
      <c r="RBP6" s="39"/>
      <c r="RBQ6" s="39"/>
      <c r="RBR6" s="39"/>
      <c r="RBS6" s="39"/>
      <c r="RBT6" s="39"/>
      <c r="RBU6" s="39"/>
      <c r="RBV6" s="39"/>
      <c r="RBW6" s="39"/>
      <c r="RBX6" s="39"/>
      <c r="RBY6" s="39"/>
      <c r="RBZ6" s="39"/>
      <c r="RCA6" s="39"/>
      <c r="RCB6" s="39"/>
      <c r="RCC6" s="39"/>
      <c r="RCD6" s="39"/>
      <c r="RCE6" s="39"/>
      <c r="RCF6" s="39"/>
      <c r="RCG6" s="39"/>
      <c r="RCH6" s="39"/>
      <c r="RCI6" s="39"/>
      <c r="RCJ6" s="39"/>
      <c r="RCK6" s="39"/>
      <c r="RCL6" s="39"/>
      <c r="RCM6" s="39"/>
      <c r="RCN6" s="39"/>
      <c r="RCO6" s="39"/>
      <c r="RCP6" s="39"/>
      <c r="RCQ6" s="39"/>
      <c r="RCR6" s="39"/>
      <c r="RCS6" s="39"/>
      <c r="RCT6" s="39"/>
      <c r="RCU6" s="39"/>
      <c r="RCV6" s="39"/>
      <c r="RCW6" s="39"/>
      <c r="RCX6" s="39"/>
      <c r="RCY6" s="39"/>
      <c r="RCZ6" s="39"/>
      <c r="RDA6" s="39"/>
      <c r="RDB6" s="39"/>
      <c r="RDC6" s="39"/>
      <c r="RDD6" s="39"/>
      <c r="RDE6" s="39"/>
      <c r="RDF6" s="39"/>
      <c r="RDG6" s="39"/>
      <c r="RDH6" s="39"/>
      <c r="RDI6" s="39"/>
      <c r="RDJ6" s="39"/>
      <c r="RDK6" s="39"/>
      <c r="RDL6" s="39"/>
      <c r="RDM6" s="39"/>
      <c r="RDN6" s="39"/>
      <c r="RDO6" s="39"/>
      <c r="RDP6" s="39"/>
      <c r="RDQ6" s="39"/>
      <c r="RDR6" s="39"/>
      <c r="RDS6" s="39"/>
      <c r="RDT6" s="39"/>
      <c r="RDU6" s="39"/>
      <c r="RDV6" s="39"/>
      <c r="RDW6" s="39"/>
      <c r="RDX6" s="39"/>
      <c r="RDY6" s="39"/>
      <c r="RDZ6" s="39"/>
      <c r="REA6" s="39"/>
      <c r="REB6" s="39"/>
      <c r="REC6" s="39"/>
      <c r="RED6" s="39"/>
      <c r="REE6" s="39"/>
      <c r="REF6" s="39"/>
      <c r="REG6" s="39"/>
      <c r="REH6" s="39"/>
      <c r="REI6" s="39"/>
      <c r="REJ6" s="39"/>
      <c r="REK6" s="39"/>
      <c r="REL6" s="39"/>
      <c r="REM6" s="39"/>
      <c r="REN6" s="39"/>
      <c r="REO6" s="39"/>
      <c r="REP6" s="39"/>
      <c r="REQ6" s="39"/>
      <c r="RER6" s="39"/>
      <c r="RES6" s="39"/>
      <c r="RET6" s="39"/>
      <c r="REU6" s="39"/>
      <c r="REV6" s="39"/>
      <c r="REW6" s="39"/>
      <c r="REX6" s="39"/>
      <c r="REY6" s="39"/>
      <c r="REZ6" s="39"/>
      <c r="RFA6" s="39"/>
      <c r="RFB6" s="39"/>
      <c r="RFC6" s="39"/>
      <c r="RFD6" s="39"/>
      <c r="RFE6" s="39"/>
      <c r="RFF6" s="39"/>
      <c r="RFG6" s="39"/>
      <c r="RFH6" s="39"/>
      <c r="RFI6" s="39"/>
      <c r="RFJ6" s="39"/>
      <c r="RFK6" s="39"/>
      <c r="RFL6" s="39"/>
      <c r="RFM6" s="39"/>
      <c r="RFN6" s="39"/>
      <c r="RFO6" s="39"/>
      <c r="RFP6" s="39"/>
      <c r="RFQ6" s="39"/>
      <c r="RFR6" s="39"/>
      <c r="RFS6" s="39"/>
      <c r="RFT6" s="39"/>
      <c r="RFU6" s="39"/>
      <c r="RFV6" s="39"/>
      <c r="RFW6" s="39"/>
      <c r="RFX6" s="39"/>
      <c r="RFY6" s="39"/>
      <c r="RFZ6" s="39"/>
      <c r="RGA6" s="39"/>
      <c r="RGB6" s="39"/>
      <c r="RGC6" s="39"/>
      <c r="RGD6" s="39"/>
      <c r="RGE6" s="39"/>
      <c r="RGF6" s="39"/>
      <c r="RGG6" s="39"/>
      <c r="RGH6" s="39"/>
      <c r="RGI6" s="39"/>
      <c r="RGJ6" s="39"/>
      <c r="RGK6" s="39"/>
      <c r="RGL6" s="39"/>
      <c r="RGM6" s="39"/>
      <c r="RGN6" s="39"/>
      <c r="RGO6" s="39"/>
      <c r="RGP6" s="39"/>
      <c r="RGQ6" s="39"/>
      <c r="RGR6" s="39"/>
      <c r="RGS6" s="39"/>
      <c r="RGT6" s="39"/>
      <c r="RGU6" s="39"/>
      <c r="RGV6" s="39"/>
      <c r="RGW6" s="39"/>
      <c r="RGX6" s="39"/>
      <c r="RGY6" s="39"/>
      <c r="RGZ6" s="39"/>
      <c r="RHA6" s="39"/>
      <c r="RHB6" s="39"/>
      <c r="RHC6" s="39"/>
      <c r="RHD6" s="39"/>
      <c r="RHE6" s="39"/>
      <c r="RHF6" s="39"/>
      <c r="RHG6" s="39"/>
      <c r="RHH6" s="39"/>
      <c r="RHI6" s="39"/>
      <c r="RHJ6" s="39"/>
      <c r="RHK6" s="39"/>
      <c r="RHL6" s="39"/>
      <c r="RHM6" s="39"/>
      <c r="RHN6" s="39"/>
      <c r="RHO6" s="39"/>
      <c r="RHP6" s="39"/>
      <c r="RHQ6" s="39"/>
      <c r="RHR6" s="39"/>
      <c r="RHS6" s="39"/>
      <c r="RHT6" s="39"/>
      <c r="RHU6" s="39"/>
      <c r="RHV6" s="39"/>
      <c r="RHW6" s="39"/>
      <c r="RHX6" s="39"/>
      <c r="RHY6" s="39"/>
      <c r="RHZ6" s="39"/>
      <c r="RIA6" s="39"/>
      <c r="RIB6" s="39"/>
      <c r="RIC6" s="39"/>
      <c r="RID6" s="39"/>
      <c r="RIE6" s="39"/>
      <c r="RIF6" s="39"/>
      <c r="RIG6" s="39"/>
      <c r="RIH6" s="39"/>
      <c r="RII6" s="39"/>
      <c r="RIJ6" s="39"/>
      <c r="RIK6" s="39"/>
      <c r="RIL6" s="39"/>
      <c r="RIM6" s="39"/>
      <c r="RIN6" s="39"/>
      <c r="RIO6" s="39"/>
      <c r="RIP6" s="39"/>
      <c r="RIQ6" s="39"/>
      <c r="RIR6" s="39"/>
      <c r="RIS6" s="39"/>
      <c r="RIT6" s="39"/>
      <c r="RIU6" s="39"/>
      <c r="RIV6" s="39"/>
      <c r="RIW6" s="39"/>
      <c r="RIX6" s="39"/>
      <c r="RIY6" s="39"/>
      <c r="RIZ6" s="39"/>
      <c r="RJA6" s="39"/>
      <c r="RJB6" s="39"/>
      <c r="RJC6" s="39"/>
      <c r="RJD6" s="39"/>
      <c r="RJE6" s="39"/>
      <c r="RJF6" s="39"/>
      <c r="RJG6" s="39"/>
      <c r="RJH6" s="39"/>
      <c r="RJI6" s="39"/>
      <c r="RJJ6" s="39"/>
      <c r="RJK6" s="39"/>
      <c r="RJL6" s="39"/>
      <c r="RJM6" s="39"/>
      <c r="RJN6" s="39"/>
      <c r="RJO6" s="39"/>
      <c r="RJP6" s="39"/>
      <c r="RJQ6" s="39"/>
      <c r="RJR6" s="39"/>
      <c r="RJS6" s="39"/>
      <c r="RJT6" s="39"/>
      <c r="RJU6" s="39"/>
      <c r="RJV6" s="39"/>
      <c r="RJW6" s="39"/>
      <c r="RJX6" s="39"/>
      <c r="RJY6" s="39"/>
      <c r="RJZ6" s="39"/>
      <c r="RKA6" s="39"/>
      <c r="RKB6" s="39"/>
      <c r="RKC6" s="39"/>
      <c r="RKD6" s="39"/>
      <c r="RKE6" s="39"/>
      <c r="RKF6" s="39"/>
      <c r="RKG6" s="39"/>
      <c r="RKH6" s="39"/>
      <c r="RKI6" s="39"/>
      <c r="RKJ6" s="39"/>
      <c r="RKK6" s="39"/>
      <c r="RKL6" s="39"/>
      <c r="RKM6" s="39"/>
      <c r="RKN6" s="39"/>
      <c r="RKO6" s="39"/>
      <c r="RKP6" s="39"/>
      <c r="RKQ6" s="39"/>
      <c r="RKR6" s="39"/>
      <c r="RKS6" s="39"/>
      <c r="RKT6" s="39"/>
      <c r="RKU6" s="39"/>
      <c r="RKV6" s="39"/>
      <c r="RKW6" s="39"/>
      <c r="RKX6" s="39"/>
      <c r="RKY6" s="39"/>
      <c r="RKZ6" s="39"/>
      <c r="RLA6" s="39"/>
      <c r="RLB6" s="39"/>
      <c r="RLC6" s="39"/>
      <c r="RLD6" s="39"/>
      <c r="RLE6" s="39"/>
      <c r="RLF6" s="39"/>
      <c r="RLG6" s="39"/>
      <c r="RLH6" s="39"/>
      <c r="RLI6" s="39"/>
      <c r="RLJ6" s="39"/>
      <c r="RLK6" s="39"/>
      <c r="RLL6" s="39"/>
      <c r="RLM6" s="39"/>
      <c r="RLN6" s="39"/>
      <c r="RLO6" s="39"/>
      <c r="RLP6" s="39"/>
      <c r="RLQ6" s="39"/>
      <c r="RLR6" s="39"/>
      <c r="RLS6" s="39"/>
      <c r="RLT6" s="39"/>
      <c r="RLU6" s="39"/>
      <c r="RLV6" s="39"/>
      <c r="RLW6" s="39"/>
      <c r="RLX6" s="39"/>
      <c r="RLY6" s="39"/>
      <c r="RLZ6" s="39"/>
      <c r="RMA6" s="39"/>
      <c r="RMB6" s="39"/>
      <c r="RMC6" s="39"/>
      <c r="RMD6" s="39"/>
      <c r="RME6" s="39"/>
      <c r="RMF6" s="39"/>
      <c r="RMG6" s="39"/>
      <c r="RMH6" s="39"/>
      <c r="RMI6" s="39"/>
      <c r="RMJ6" s="39"/>
      <c r="RMK6" s="39"/>
      <c r="RML6" s="39"/>
      <c r="RMM6" s="39"/>
      <c r="RMN6" s="39"/>
      <c r="RMO6" s="39"/>
      <c r="RMP6" s="39"/>
      <c r="RMQ6" s="39"/>
      <c r="RMR6" s="39"/>
      <c r="RMS6" s="39"/>
      <c r="RMT6" s="39"/>
      <c r="RMU6" s="39"/>
      <c r="RMV6" s="39"/>
      <c r="RMW6" s="39"/>
      <c r="RMX6" s="39"/>
      <c r="RMY6" s="39"/>
      <c r="RMZ6" s="39"/>
      <c r="RNA6" s="39"/>
      <c r="RNB6" s="39"/>
      <c r="RNC6" s="39"/>
      <c r="RND6" s="39"/>
      <c r="RNE6" s="39"/>
      <c r="RNF6" s="39"/>
      <c r="RNG6" s="39"/>
      <c r="RNH6" s="39"/>
      <c r="RNI6" s="39"/>
      <c r="RNJ6" s="39"/>
      <c r="RNK6" s="39"/>
      <c r="RNL6" s="39"/>
      <c r="RNM6" s="39"/>
      <c r="RNN6" s="39"/>
      <c r="RNO6" s="39"/>
      <c r="RNP6" s="39"/>
      <c r="RNQ6" s="39"/>
      <c r="RNR6" s="39"/>
      <c r="RNS6" s="39"/>
      <c r="RNT6" s="39"/>
      <c r="RNU6" s="39"/>
      <c r="RNV6" s="39"/>
      <c r="RNW6" s="39"/>
      <c r="RNX6" s="39"/>
      <c r="RNY6" s="39"/>
      <c r="RNZ6" s="39"/>
      <c r="ROA6" s="39"/>
      <c r="ROB6" s="39"/>
      <c r="ROC6" s="39"/>
      <c r="ROD6" s="39"/>
      <c r="ROE6" s="39"/>
      <c r="ROF6" s="39"/>
      <c r="ROG6" s="39"/>
      <c r="ROH6" s="39"/>
      <c r="ROI6" s="39"/>
      <c r="ROJ6" s="39"/>
      <c r="ROK6" s="39"/>
      <c r="ROL6" s="39"/>
      <c r="ROM6" s="39"/>
      <c r="RON6" s="39"/>
      <c r="ROO6" s="39"/>
      <c r="ROP6" s="39"/>
      <c r="ROQ6" s="39"/>
      <c r="ROR6" s="39"/>
      <c r="ROS6" s="39"/>
      <c r="ROT6" s="39"/>
      <c r="ROU6" s="39"/>
      <c r="ROV6" s="39"/>
      <c r="ROW6" s="39"/>
      <c r="ROX6" s="39"/>
      <c r="ROY6" s="39"/>
      <c r="ROZ6" s="39"/>
      <c r="RPA6" s="39"/>
      <c r="RPB6" s="39"/>
      <c r="RPC6" s="39"/>
      <c r="RPD6" s="39"/>
      <c r="RPE6" s="39"/>
      <c r="RPF6" s="39"/>
      <c r="RPG6" s="39"/>
      <c r="RPH6" s="39"/>
      <c r="RPI6" s="39"/>
      <c r="RPJ6" s="39"/>
      <c r="RPK6" s="39"/>
      <c r="RPL6" s="39"/>
      <c r="RPM6" s="39"/>
      <c r="RPN6" s="39"/>
      <c r="RPO6" s="39"/>
      <c r="RPP6" s="39"/>
      <c r="RPQ6" s="39"/>
      <c r="RPR6" s="39"/>
      <c r="RPS6" s="39"/>
      <c r="RPT6" s="39"/>
      <c r="RPU6" s="39"/>
      <c r="RPV6" s="39"/>
      <c r="RPW6" s="39"/>
      <c r="RPX6" s="39"/>
      <c r="RPY6" s="39"/>
      <c r="RPZ6" s="39"/>
      <c r="RQA6" s="39"/>
      <c r="RQB6" s="39"/>
      <c r="RQC6" s="39"/>
      <c r="RQD6" s="39"/>
      <c r="RQE6" s="39"/>
      <c r="RQF6" s="39"/>
      <c r="RQG6" s="39"/>
      <c r="RQH6" s="39"/>
      <c r="RQI6" s="39"/>
      <c r="RQJ6" s="39"/>
      <c r="RQK6" s="39"/>
      <c r="RQL6" s="39"/>
      <c r="RQM6" s="39"/>
      <c r="RQN6" s="39"/>
      <c r="RQO6" s="39"/>
      <c r="RQP6" s="39"/>
      <c r="RQQ6" s="39"/>
      <c r="RQR6" s="39"/>
      <c r="RQS6" s="39"/>
      <c r="RQT6" s="39"/>
      <c r="RQU6" s="39"/>
      <c r="RQV6" s="39"/>
      <c r="RQW6" s="39"/>
      <c r="RQX6" s="39"/>
      <c r="RQY6" s="39"/>
      <c r="RQZ6" s="39"/>
      <c r="RRA6" s="39"/>
      <c r="RRB6" s="39"/>
      <c r="RRC6" s="39"/>
      <c r="RRD6" s="39"/>
      <c r="RRE6" s="39"/>
      <c r="RRF6" s="39"/>
      <c r="RRG6" s="39"/>
      <c r="RRH6" s="39"/>
      <c r="RRI6" s="39"/>
      <c r="RRJ6" s="39"/>
      <c r="RRK6" s="39"/>
      <c r="RRL6" s="39"/>
      <c r="RRM6" s="39"/>
      <c r="RRN6" s="39"/>
      <c r="RRO6" s="39"/>
      <c r="RRP6" s="39"/>
      <c r="RRQ6" s="39"/>
      <c r="RRR6" s="39"/>
      <c r="RRS6" s="39"/>
      <c r="RRT6" s="39"/>
      <c r="RRU6" s="39"/>
      <c r="RRV6" s="39"/>
      <c r="RRW6" s="39"/>
      <c r="RRX6" s="39"/>
      <c r="RRY6" s="39"/>
      <c r="RRZ6" s="39"/>
      <c r="RSA6" s="39"/>
      <c r="RSB6" s="39"/>
      <c r="RSC6" s="39"/>
      <c r="RSD6" s="39"/>
      <c r="RSE6" s="39"/>
      <c r="RSF6" s="39"/>
      <c r="RSG6" s="39"/>
      <c r="RSH6" s="39"/>
      <c r="RSI6" s="39"/>
      <c r="RSJ6" s="39"/>
      <c r="RSK6" s="39"/>
      <c r="RSL6" s="39"/>
      <c r="RSM6" s="39"/>
      <c r="RSN6" s="39"/>
      <c r="RSO6" s="39"/>
      <c r="RSP6" s="39"/>
      <c r="RSQ6" s="39"/>
      <c r="RSR6" s="39"/>
      <c r="RSS6" s="39"/>
      <c r="RST6" s="39"/>
      <c r="RSU6" s="39"/>
      <c r="RSV6" s="39"/>
      <c r="RSW6" s="39"/>
      <c r="RSX6" s="39"/>
      <c r="RSY6" s="39"/>
      <c r="RSZ6" s="39"/>
      <c r="RTA6" s="39"/>
      <c r="RTB6" s="39"/>
      <c r="RTC6" s="39"/>
      <c r="RTD6" s="39"/>
      <c r="RTE6" s="39"/>
      <c r="RTF6" s="39"/>
      <c r="RTG6" s="39"/>
      <c r="RTH6" s="39"/>
      <c r="RTI6" s="39"/>
      <c r="RTJ6" s="39"/>
      <c r="RTK6" s="39"/>
      <c r="RTL6" s="39"/>
      <c r="RTM6" s="39"/>
      <c r="RTN6" s="39"/>
      <c r="RTO6" s="39"/>
      <c r="RTP6" s="39"/>
      <c r="RTQ6" s="39"/>
      <c r="RTR6" s="39"/>
      <c r="RTS6" s="39"/>
      <c r="RTT6" s="39"/>
      <c r="RTU6" s="39"/>
      <c r="RTV6" s="39"/>
      <c r="RTW6" s="39"/>
      <c r="RTX6" s="39"/>
      <c r="RTY6" s="39"/>
      <c r="RTZ6" s="39"/>
      <c r="RUA6" s="39"/>
      <c r="RUB6" s="39"/>
      <c r="RUC6" s="39"/>
      <c r="RUD6" s="39"/>
      <c r="RUE6" s="39"/>
      <c r="RUF6" s="39"/>
      <c r="RUG6" s="39"/>
      <c r="RUH6" s="39"/>
      <c r="RUI6" s="39"/>
      <c r="RUJ6" s="39"/>
      <c r="RUK6" s="39"/>
      <c r="RUL6" s="39"/>
      <c r="RUM6" s="39"/>
      <c r="RUN6" s="39"/>
      <c r="RUO6" s="39"/>
      <c r="RUP6" s="39"/>
      <c r="RUQ6" s="39"/>
      <c r="RUR6" s="39"/>
      <c r="RUS6" s="39"/>
      <c r="RUT6" s="39"/>
      <c r="RUU6" s="39"/>
      <c r="RUV6" s="39"/>
      <c r="RUW6" s="39"/>
      <c r="RUX6" s="39"/>
      <c r="RUY6" s="39"/>
      <c r="RUZ6" s="39"/>
      <c r="RVA6" s="39"/>
      <c r="RVB6" s="39"/>
      <c r="RVC6" s="39"/>
      <c r="RVD6" s="39"/>
      <c r="RVE6" s="39"/>
      <c r="RVF6" s="39"/>
      <c r="RVG6" s="39"/>
      <c r="RVH6" s="39"/>
      <c r="RVI6" s="39"/>
      <c r="RVJ6" s="39"/>
      <c r="RVK6" s="39"/>
      <c r="RVL6" s="39"/>
      <c r="RVM6" s="39"/>
      <c r="RVN6" s="39"/>
      <c r="RVO6" s="39"/>
      <c r="RVP6" s="39"/>
      <c r="RVQ6" s="39"/>
      <c r="RVR6" s="39"/>
      <c r="RVS6" s="39"/>
      <c r="RVT6" s="39"/>
      <c r="RVU6" s="39"/>
      <c r="RVV6" s="39"/>
      <c r="RVW6" s="39"/>
      <c r="RVX6" s="39"/>
      <c r="RVY6" s="39"/>
      <c r="RVZ6" s="39"/>
      <c r="RWA6" s="39"/>
      <c r="RWB6" s="39"/>
      <c r="RWC6" s="39"/>
      <c r="RWD6" s="39"/>
      <c r="RWE6" s="39"/>
      <c r="RWF6" s="39"/>
      <c r="RWG6" s="39"/>
      <c r="RWH6" s="39"/>
      <c r="RWI6" s="39"/>
      <c r="RWJ6" s="39"/>
      <c r="RWK6" s="39"/>
      <c r="RWL6" s="39"/>
      <c r="RWM6" s="39"/>
      <c r="RWN6" s="39"/>
      <c r="RWO6" s="39"/>
      <c r="RWP6" s="39"/>
      <c r="RWQ6" s="39"/>
      <c r="RWR6" s="39"/>
      <c r="RWS6" s="39"/>
      <c r="RWT6" s="39"/>
      <c r="RWU6" s="39"/>
      <c r="RWV6" s="39"/>
      <c r="RWW6" s="39"/>
      <c r="RWX6" s="39"/>
      <c r="RWY6" s="39"/>
      <c r="RWZ6" s="39"/>
      <c r="RXA6" s="39"/>
      <c r="RXB6" s="39"/>
      <c r="RXC6" s="39"/>
      <c r="RXD6" s="39"/>
      <c r="RXE6" s="39"/>
      <c r="RXF6" s="39"/>
      <c r="RXG6" s="39"/>
      <c r="RXH6" s="39"/>
      <c r="RXI6" s="39"/>
      <c r="RXJ6" s="39"/>
      <c r="RXK6" s="39"/>
      <c r="RXL6" s="39"/>
      <c r="RXM6" s="39"/>
      <c r="RXN6" s="39"/>
      <c r="RXO6" s="39"/>
      <c r="RXP6" s="39"/>
      <c r="RXQ6" s="39"/>
      <c r="RXR6" s="39"/>
      <c r="RXS6" s="39"/>
      <c r="RXT6" s="39"/>
      <c r="RXU6" s="39"/>
      <c r="RXV6" s="39"/>
      <c r="RXW6" s="39"/>
      <c r="RXX6" s="39"/>
      <c r="RXY6" s="39"/>
      <c r="RXZ6" s="39"/>
      <c r="RYA6" s="39"/>
      <c r="RYB6" s="39"/>
      <c r="RYC6" s="39"/>
      <c r="RYD6" s="39"/>
      <c r="RYE6" s="39"/>
      <c r="RYF6" s="39"/>
      <c r="RYG6" s="39"/>
      <c r="RYH6" s="39"/>
      <c r="RYI6" s="39"/>
      <c r="RYJ6" s="39"/>
      <c r="RYK6" s="39"/>
      <c r="RYL6" s="39"/>
      <c r="RYM6" s="39"/>
      <c r="RYN6" s="39"/>
      <c r="RYO6" s="39"/>
      <c r="RYP6" s="39"/>
      <c r="RYQ6" s="39"/>
      <c r="RYR6" s="39"/>
      <c r="RYS6" s="39"/>
      <c r="RYT6" s="39"/>
      <c r="RYU6" s="39"/>
      <c r="RYV6" s="39"/>
      <c r="RYW6" s="39"/>
      <c r="RYX6" s="39"/>
      <c r="RYY6" s="39"/>
      <c r="RYZ6" s="39"/>
      <c r="RZA6" s="39"/>
      <c r="RZB6" s="39"/>
      <c r="RZC6" s="39"/>
      <c r="RZD6" s="39"/>
      <c r="RZE6" s="39"/>
      <c r="RZF6" s="39"/>
      <c r="RZG6" s="39"/>
      <c r="RZH6" s="39"/>
      <c r="RZI6" s="39"/>
      <c r="RZJ6" s="39"/>
      <c r="RZK6" s="39"/>
      <c r="RZL6" s="39"/>
      <c r="RZM6" s="39"/>
      <c r="RZN6" s="39"/>
      <c r="RZO6" s="39"/>
      <c r="RZP6" s="39"/>
      <c r="RZQ6" s="39"/>
      <c r="RZR6" s="39"/>
      <c r="RZS6" s="39"/>
      <c r="RZT6" s="39"/>
      <c r="RZU6" s="39"/>
      <c r="RZV6" s="39"/>
      <c r="RZW6" s="39"/>
      <c r="RZX6" s="39"/>
      <c r="RZY6" s="39"/>
      <c r="RZZ6" s="39"/>
      <c r="SAA6" s="39"/>
      <c r="SAB6" s="39"/>
      <c r="SAC6" s="39"/>
      <c r="SAD6" s="39"/>
      <c r="SAE6" s="39"/>
      <c r="SAF6" s="39"/>
      <c r="SAG6" s="39"/>
      <c r="SAH6" s="39"/>
      <c r="SAI6" s="39"/>
      <c r="SAJ6" s="39"/>
      <c r="SAK6" s="39"/>
      <c r="SAL6" s="39"/>
      <c r="SAM6" s="39"/>
      <c r="SAN6" s="39"/>
      <c r="SAO6" s="39"/>
      <c r="SAP6" s="39"/>
      <c r="SAQ6" s="39"/>
      <c r="SAR6" s="39"/>
      <c r="SAS6" s="39"/>
      <c r="SAT6" s="39"/>
      <c r="SAU6" s="39"/>
      <c r="SAV6" s="39"/>
      <c r="SAW6" s="39"/>
      <c r="SAX6" s="39"/>
      <c r="SAY6" s="39"/>
      <c r="SAZ6" s="39"/>
      <c r="SBA6" s="39"/>
      <c r="SBB6" s="39"/>
      <c r="SBC6" s="39"/>
      <c r="SBD6" s="39"/>
      <c r="SBE6" s="39"/>
      <c r="SBF6" s="39"/>
      <c r="SBG6" s="39"/>
      <c r="SBH6" s="39"/>
      <c r="SBI6" s="39"/>
      <c r="SBJ6" s="39"/>
      <c r="SBK6" s="39"/>
      <c r="SBL6" s="39"/>
      <c r="SBM6" s="39"/>
      <c r="SBN6" s="39"/>
      <c r="SBO6" s="39"/>
      <c r="SBP6" s="39"/>
      <c r="SBQ6" s="39"/>
      <c r="SBR6" s="39"/>
      <c r="SBS6" s="39"/>
      <c r="SBT6" s="39"/>
      <c r="SBU6" s="39"/>
      <c r="SBV6" s="39"/>
      <c r="SBW6" s="39"/>
      <c r="SBX6" s="39"/>
      <c r="SBY6" s="39"/>
      <c r="SBZ6" s="39"/>
      <c r="SCA6" s="39"/>
      <c r="SCB6" s="39"/>
      <c r="SCC6" s="39"/>
      <c r="SCD6" s="39"/>
      <c r="SCE6" s="39"/>
      <c r="SCF6" s="39"/>
      <c r="SCG6" s="39"/>
      <c r="SCH6" s="39"/>
      <c r="SCI6" s="39"/>
      <c r="SCJ6" s="39"/>
      <c r="SCK6" s="39"/>
      <c r="SCL6" s="39"/>
      <c r="SCM6" s="39"/>
      <c r="SCN6" s="39"/>
      <c r="SCO6" s="39"/>
      <c r="SCP6" s="39"/>
      <c r="SCQ6" s="39"/>
      <c r="SCR6" s="39"/>
      <c r="SCS6" s="39"/>
      <c r="SCT6" s="39"/>
      <c r="SCU6" s="39"/>
      <c r="SCV6" s="39"/>
      <c r="SCW6" s="39"/>
      <c r="SCX6" s="39"/>
      <c r="SCY6" s="39"/>
      <c r="SCZ6" s="39"/>
      <c r="SDA6" s="39"/>
      <c r="SDB6" s="39"/>
      <c r="SDC6" s="39"/>
      <c r="SDD6" s="39"/>
      <c r="SDE6" s="39"/>
      <c r="SDF6" s="39"/>
      <c r="SDG6" s="39"/>
      <c r="SDH6" s="39"/>
      <c r="SDI6" s="39"/>
      <c r="SDJ6" s="39"/>
      <c r="SDK6" s="39"/>
      <c r="SDL6" s="39"/>
      <c r="SDM6" s="39"/>
      <c r="SDN6" s="39"/>
      <c r="SDO6" s="39"/>
      <c r="SDP6" s="39"/>
      <c r="SDQ6" s="39"/>
      <c r="SDR6" s="39"/>
      <c r="SDS6" s="39"/>
      <c r="SDT6" s="39"/>
      <c r="SDU6" s="39"/>
      <c r="SDV6" s="39"/>
      <c r="SDW6" s="39"/>
      <c r="SDX6" s="39"/>
      <c r="SDY6" s="39"/>
      <c r="SDZ6" s="39"/>
      <c r="SEA6" s="39"/>
      <c r="SEB6" s="39"/>
      <c r="SEC6" s="39"/>
      <c r="SED6" s="39"/>
      <c r="SEE6" s="39"/>
      <c r="SEF6" s="39"/>
      <c r="SEG6" s="39"/>
      <c r="SEH6" s="39"/>
      <c r="SEI6" s="39"/>
      <c r="SEJ6" s="39"/>
      <c r="SEK6" s="39"/>
      <c r="SEL6" s="39"/>
      <c r="SEM6" s="39"/>
      <c r="SEN6" s="39"/>
      <c r="SEO6" s="39"/>
      <c r="SEP6" s="39"/>
      <c r="SEQ6" s="39"/>
      <c r="SER6" s="39"/>
      <c r="SES6" s="39"/>
      <c r="SET6" s="39"/>
      <c r="SEU6" s="39"/>
      <c r="SEV6" s="39"/>
      <c r="SEW6" s="39"/>
      <c r="SEX6" s="39"/>
      <c r="SEY6" s="39"/>
      <c r="SEZ6" s="39"/>
      <c r="SFA6" s="39"/>
      <c r="SFB6" s="39"/>
      <c r="SFC6" s="39"/>
      <c r="SFD6" s="39"/>
      <c r="SFE6" s="39"/>
      <c r="SFF6" s="39"/>
      <c r="SFG6" s="39"/>
      <c r="SFH6" s="39"/>
      <c r="SFI6" s="39"/>
      <c r="SFJ6" s="39"/>
      <c r="SFK6" s="39"/>
      <c r="SFL6" s="39"/>
      <c r="SFM6" s="39"/>
      <c r="SFN6" s="39"/>
      <c r="SFO6" s="39"/>
      <c r="SFP6" s="39"/>
      <c r="SFQ6" s="39"/>
      <c r="SFR6" s="39"/>
      <c r="SFS6" s="39"/>
      <c r="SFT6" s="39"/>
      <c r="SFU6" s="39"/>
      <c r="SFV6" s="39"/>
      <c r="SFW6" s="39"/>
      <c r="SFX6" s="39"/>
      <c r="SFY6" s="39"/>
      <c r="SFZ6" s="39"/>
      <c r="SGA6" s="39"/>
      <c r="SGB6" s="39"/>
      <c r="SGC6" s="39"/>
      <c r="SGD6" s="39"/>
      <c r="SGE6" s="39"/>
      <c r="SGF6" s="39"/>
      <c r="SGG6" s="39"/>
      <c r="SGH6" s="39"/>
      <c r="SGI6" s="39"/>
      <c r="SGJ6" s="39"/>
      <c r="SGK6" s="39"/>
      <c r="SGL6" s="39"/>
      <c r="SGM6" s="39"/>
      <c r="SGN6" s="39"/>
      <c r="SGO6" s="39"/>
      <c r="SGP6" s="39"/>
      <c r="SGQ6" s="39"/>
      <c r="SGR6" s="39"/>
      <c r="SGS6" s="39"/>
      <c r="SGT6" s="39"/>
      <c r="SGU6" s="39"/>
      <c r="SGV6" s="39"/>
      <c r="SGW6" s="39"/>
      <c r="SGX6" s="39"/>
      <c r="SGY6" s="39"/>
      <c r="SGZ6" s="39"/>
      <c r="SHA6" s="39"/>
      <c r="SHB6" s="39"/>
      <c r="SHC6" s="39"/>
      <c r="SHD6" s="39"/>
      <c r="SHE6" s="39"/>
      <c r="SHF6" s="39"/>
      <c r="SHG6" s="39"/>
      <c r="SHH6" s="39"/>
      <c r="SHI6" s="39"/>
      <c r="SHJ6" s="39"/>
      <c r="SHK6" s="39"/>
      <c r="SHL6" s="39"/>
      <c r="SHM6" s="39"/>
      <c r="SHN6" s="39"/>
      <c r="SHO6" s="39"/>
      <c r="SHP6" s="39"/>
      <c r="SHQ6" s="39"/>
      <c r="SHR6" s="39"/>
      <c r="SHS6" s="39"/>
      <c r="SHT6" s="39"/>
      <c r="SHU6" s="39"/>
      <c r="SHV6" s="39"/>
      <c r="SHW6" s="39"/>
      <c r="SHX6" s="39"/>
      <c r="SHY6" s="39"/>
      <c r="SHZ6" s="39"/>
      <c r="SIA6" s="39"/>
      <c r="SIB6" s="39"/>
      <c r="SIC6" s="39"/>
      <c r="SID6" s="39"/>
      <c r="SIE6" s="39"/>
      <c r="SIF6" s="39"/>
      <c r="SIG6" s="39"/>
      <c r="SIH6" s="39"/>
      <c r="SII6" s="39"/>
      <c r="SIJ6" s="39"/>
      <c r="SIK6" s="39"/>
      <c r="SIL6" s="39"/>
      <c r="SIM6" s="39"/>
      <c r="SIN6" s="39"/>
      <c r="SIO6" s="39"/>
      <c r="SIP6" s="39"/>
      <c r="SIQ6" s="39"/>
      <c r="SIR6" s="39"/>
      <c r="SIS6" s="39"/>
      <c r="SIT6" s="39"/>
      <c r="SIU6" s="39"/>
      <c r="SIV6" s="39"/>
      <c r="SIW6" s="39"/>
      <c r="SIX6" s="39"/>
      <c r="SIY6" s="39"/>
      <c r="SIZ6" s="39"/>
      <c r="SJA6" s="39"/>
      <c r="SJB6" s="39"/>
      <c r="SJC6" s="39"/>
      <c r="SJD6" s="39"/>
      <c r="SJE6" s="39"/>
      <c r="SJF6" s="39"/>
      <c r="SJG6" s="39"/>
      <c r="SJH6" s="39"/>
      <c r="SJI6" s="39"/>
      <c r="SJJ6" s="39"/>
      <c r="SJK6" s="39"/>
      <c r="SJL6" s="39"/>
      <c r="SJM6" s="39"/>
      <c r="SJN6" s="39"/>
      <c r="SJO6" s="39"/>
      <c r="SJP6" s="39"/>
      <c r="SJQ6" s="39"/>
      <c r="SJR6" s="39"/>
      <c r="SJS6" s="39"/>
      <c r="SJT6" s="39"/>
      <c r="SJU6" s="39"/>
      <c r="SJV6" s="39"/>
      <c r="SJW6" s="39"/>
      <c r="SJX6" s="39"/>
      <c r="SJY6" s="39"/>
      <c r="SJZ6" s="39"/>
      <c r="SKA6" s="39"/>
      <c r="SKB6" s="39"/>
      <c r="SKC6" s="39"/>
      <c r="SKD6" s="39"/>
      <c r="SKE6" s="39"/>
      <c r="SKF6" s="39"/>
      <c r="SKG6" s="39"/>
      <c r="SKH6" s="39"/>
      <c r="SKI6" s="39"/>
      <c r="SKJ6" s="39"/>
      <c r="SKK6" s="39"/>
      <c r="SKL6" s="39"/>
      <c r="SKM6" s="39"/>
      <c r="SKN6" s="39"/>
      <c r="SKO6" s="39"/>
      <c r="SKP6" s="39"/>
      <c r="SKQ6" s="39"/>
      <c r="SKR6" s="39"/>
      <c r="SKS6" s="39"/>
      <c r="SKT6" s="39"/>
      <c r="SKU6" s="39"/>
      <c r="SKV6" s="39"/>
      <c r="SKW6" s="39"/>
      <c r="SKX6" s="39"/>
      <c r="SKY6" s="39"/>
      <c r="SKZ6" s="39"/>
      <c r="SLA6" s="39"/>
      <c r="SLB6" s="39"/>
      <c r="SLC6" s="39"/>
      <c r="SLD6" s="39"/>
      <c r="SLE6" s="39"/>
      <c r="SLF6" s="39"/>
      <c r="SLG6" s="39"/>
      <c r="SLH6" s="39"/>
      <c r="SLI6" s="39"/>
      <c r="SLJ6" s="39"/>
      <c r="SLK6" s="39"/>
      <c r="SLL6" s="39"/>
      <c r="SLM6" s="39"/>
      <c r="SLN6" s="39"/>
      <c r="SLO6" s="39"/>
      <c r="SLP6" s="39"/>
      <c r="SLQ6" s="39"/>
      <c r="SLR6" s="39"/>
      <c r="SLS6" s="39"/>
      <c r="SLT6" s="39"/>
      <c r="SLU6" s="39"/>
      <c r="SLV6" s="39"/>
      <c r="SLW6" s="39"/>
      <c r="SLX6" s="39"/>
      <c r="SLY6" s="39"/>
      <c r="SLZ6" s="39"/>
      <c r="SMA6" s="39"/>
      <c r="SMB6" s="39"/>
      <c r="SMC6" s="39"/>
      <c r="SMD6" s="39"/>
      <c r="SME6" s="39"/>
      <c r="SMF6" s="39"/>
      <c r="SMG6" s="39"/>
      <c r="SMH6" s="39"/>
      <c r="SMI6" s="39"/>
      <c r="SMJ6" s="39"/>
      <c r="SMK6" s="39"/>
      <c r="SML6" s="39"/>
      <c r="SMM6" s="39"/>
      <c r="SMN6" s="39"/>
      <c r="SMO6" s="39"/>
      <c r="SMP6" s="39"/>
      <c r="SMQ6" s="39"/>
      <c r="SMR6" s="39"/>
      <c r="SMS6" s="39"/>
      <c r="SMT6" s="39"/>
      <c r="SMU6" s="39"/>
      <c r="SMV6" s="39"/>
      <c r="SMW6" s="39"/>
      <c r="SMX6" s="39"/>
      <c r="SMY6" s="39"/>
      <c r="SMZ6" s="39"/>
      <c r="SNA6" s="39"/>
      <c r="SNB6" s="39"/>
      <c r="SNC6" s="39"/>
      <c r="SND6" s="39"/>
      <c r="SNE6" s="39"/>
      <c r="SNF6" s="39"/>
      <c r="SNG6" s="39"/>
      <c r="SNH6" s="39"/>
      <c r="SNI6" s="39"/>
      <c r="SNJ6" s="39"/>
      <c r="SNK6" s="39"/>
      <c r="SNL6" s="39"/>
      <c r="SNM6" s="39"/>
      <c r="SNN6" s="39"/>
      <c r="SNO6" s="39"/>
      <c r="SNP6" s="39"/>
      <c r="SNQ6" s="39"/>
      <c r="SNR6" s="39"/>
      <c r="SNS6" s="39"/>
      <c r="SNT6" s="39"/>
      <c r="SNU6" s="39"/>
      <c r="SNV6" s="39"/>
      <c r="SNW6" s="39"/>
      <c r="SNX6" s="39"/>
      <c r="SNY6" s="39"/>
      <c r="SNZ6" s="39"/>
      <c r="SOA6" s="39"/>
      <c r="SOB6" s="39"/>
      <c r="SOC6" s="39"/>
      <c r="SOD6" s="39"/>
      <c r="SOE6" s="39"/>
      <c r="SOF6" s="39"/>
      <c r="SOG6" s="39"/>
      <c r="SOH6" s="39"/>
      <c r="SOI6" s="39"/>
      <c r="SOJ6" s="39"/>
      <c r="SOK6" s="39"/>
      <c r="SOL6" s="39"/>
      <c r="SOM6" s="39"/>
      <c r="SON6" s="39"/>
      <c r="SOO6" s="39"/>
      <c r="SOP6" s="39"/>
      <c r="SOQ6" s="39"/>
      <c r="SOR6" s="39"/>
      <c r="SOS6" s="39"/>
      <c r="SOT6" s="39"/>
      <c r="SOU6" s="39"/>
      <c r="SOV6" s="39"/>
      <c r="SOW6" s="39"/>
      <c r="SOX6" s="39"/>
      <c r="SOY6" s="39"/>
      <c r="SOZ6" s="39"/>
      <c r="SPA6" s="39"/>
      <c r="SPB6" s="39"/>
      <c r="SPC6" s="39"/>
      <c r="SPD6" s="39"/>
      <c r="SPE6" s="39"/>
      <c r="SPF6" s="39"/>
      <c r="SPG6" s="39"/>
      <c r="SPH6" s="39"/>
      <c r="SPI6" s="39"/>
      <c r="SPJ6" s="39"/>
      <c r="SPK6" s="39"/>
      <c r="SPL6" s="39"/>
      <c r="SPM6" s="39"/>
      <c r="SPN6" s="39"/>
      <c r="SPO6" s="39"/>
      <c r="SPP6" s="39"/>
      <c r="SPQ6" s="39"/>
      <c r="SPR6" s="39"/>
      <c r="SPS6" s="39"/>
      <c r="SPT6" s="39"/>
      <c r="SPU6" s="39"/>
      <c r="SPV6" s="39"/>
      <c r="SPW6" s="39"/>
      <c r="SPX6" s="39"/>
      <c r="SPY6" s="39"/>
      <c r="SPZ6" s="39"/>
      <c r="SQA6" s="39"/>
      <c r="SQB6" s="39"/>
      <c r="SQC6" s="39"/>
      <c r="SQD6" s="39"/>
      <c r="SQE6" s="39"/>
      <c r="SQF6" s="39"/>
      <c r="SQG6" s="39"/>
      <c r="SQH6" s="39"/>
      <c r="SQI6" s="39"/>
      <c r="SQJ6" s="39"/>
      <c r="SQK6" s="39"/>
      <c r="SQL6" s="39"/>
      <c r="SQM6" s="39"/>
      <c r="SQN6" s="39"/>
      <c r="SQO6" s="39"/>
      <c r="SQP6" s="39"/>
      <c r="SQQ6" s="39"/>
      <c r="SQR6" s="39"/>
      <c r="SQS6" s="39"/>
      <c r="SQT6" s="39"/>
      <c r="SQU6" s="39"/>
      <c r="SQV6" s="39"/>
      <c r="SQW6" s="39"/>
      <c r="SQX6" s="39"/>
      <c r="SQY6" s="39"/>
      <c r="SQZ6" s="39"/>
      <c r="SRA6" s="39"/>
      <c r="SRB6" s="39"/>
      <c r="SRC6" s="39"/>
      <c r="SRD6" s="39"/>
      <c r="SRE6" s="39"/>
      <c r="SRF6" s="39"/>
      <c r="SRG6" s="39"/>
      <c r="SRH6" s="39"/>
      <c r="SRI6" s="39"/>
      <c r="SRJ6" s="39"/>
      <c r="SRK6" s="39"/>
      <c r="SRL6" s="39"/>
      <c r="SRM6" s="39"/>
      <c r="SRN6" s="39"/>
      <c r="SRO6" s="39"/>
      <c r="SRP6" s="39"/>
      <c r="SRQ6" s="39"/>
      <c r="SRR6" s="39"/>
      <c r="SRS6" s="39"/>
      <c r="SRT6" s="39"/>
      <c r="SRU6" s="39"/>
      <c r="SRV6" s="39"/>
      <c r="SRW6" s="39"/>
      <c r="SRX6" s="39"/>
      <c r="SRY6" s="39"/>
      <c r="SRZ6" s="39"/>
      <c r="SSA6" s="39"/>
      <c r="SSB6" s="39"/>
      <c r="SSC6" s="39"/>
      <c r="SSD6" s="39"/>
      <c r="SSE6" s="39"/>
      <c r="SSF6" s="39"/>
      <c r="SSG6" s="39"/>
      <c r="SSH6" s="39"/>
      <c r="SSI6" s="39"/>
      <c r="SSJ6" s="39"/>
      <c r="SSK6" s="39"/>
      <c r="SSL6" s="39"/>
      <c r="SSM6" s="39"/>
      <c r="SSN6" s="39"/>
      <c r="SSO6" s="39"/>
      <c r="SSP6" s="39"/>
      <c r="SSQ6" s="39"/>
      <c r="SSR6" s="39"/>
      <c r="SSS6" s="39"/>
      <c r="SST6" s="39"/>
      <c r="SSU6" s="39"/>
      <c r="SSV6" s="39"/>
      <c r="SSW6" s="39"/>
      <c r="SSX6" s="39"/>
      <c r="SSY6" s="39"/>
      <c r="SSZ6" s="39"/>
      <c r="STA6" s="39"/>
      <c r="STB6" s="39"/>
      <c r="STC6" s="39"/>
      <c r="STD6" s="39"/>
      <c r="STE6" s="39"/>
      <c r="STF6" s="39"/>
      <c r="STG6" s="39"/>
      <c r="STH6" s="39"/>
      <c r="STI6" s="39"/>
      <c r="STJ6" s="39"/>
      <c r="STK6" s="39"/>
      <c r="STL6" s="39"/>
      <c r="STM6" s="39"/>
      <c r="STN6" s="39"/>
      <c r="STO6" s="39"/>
      <c r="STP6" s="39"/>
      <c r="STQ6" s="39"/>
      <c r="STR6" s="39"/>
      <c r="STS6" s="39"/>
      <c r="STT6" s="39"/>
      <c r="STU6" s="39"/>
      <c r="STV6" s="39"/>
      <c r="STW6" s="39"/>
      <c r="STX6" s="39"/>
      <c r="STY6" s="39"/>
      <c r="STZ6" s="39"/>
      <c r="SUA6" s="39"/>
      <c r="SUB6" s="39"/>
      <c r="SUC6" s="39"/>
      <c r="SUD6" s="39"/>
      <c r="SUE6" s="39"/>
      <c r="SUF6" s="39"/>
      <c r="SUG6" s="39"/>
      <c r="SUH6" s="39"/>
      <c r="SUI6" s="39"/>
      <c r="SUJ6" s="39"/>
      <c r="SUK6" s="39"/>
      <c r="SUL6" s="39"/>
      <c r="SUM6" s="39"/>
      <c r="SUN6" s="39"/>
      <c r="SUO6" s="39"/>
      <c r="SUP6" s="39"/>
      <c r="SUQ6" s="39"/>
      <c r="SUR6" s="39"/>
      <c r="SUS6" s="39"/>
      <c r="SUT6" s="39"/>
      <c r="SUU6" s="39"/>
      <c r="SUV6" s="39"/>
      <c r="SUW6" s="39"/>
      <c r="SUX6" s="39"/>
      <c r="SUY6" s="39"/>
      <c r="SUZ6" s="39"/>
      <c r="SVA6" s="39"/>
      <c r="SVB6" s="39"/>
      <c r="SVC6" s="39"/>
      <c r="SVD6" s="39"/>
      <c r="SVE6" s="39"/>
      <c r="SVF6" s="39"/>
      <c r="SVG6" s="39"/>
      <c r="SVH6" s="39"/>
      <c r="SVI6" s="39"/>
      <c r="SVJ6" s="39"/>
      <c r="SVK6" s="39"/>
      <c r="SVL6" s="39"/>
      <c r="SVM6" s="39"/>
      <c r="SVN6" s="39"/>
      <c r="SVO6" s="39"/>
      <c r="SVP6" s="39"/>
      <c r="SVQ6" s="39"/>
      <c r="SVR6" s="39"/>
      <c r="SVS6" s="39"/>
      <c r="SVT6" s="39"/>
      <c r="SVU6" s="39"/>
      <c r="SVV6" s="39"/>
      <c r="SVW6" s="39"/>
      <c r="SVX6" s="39"/>
      <c r="SVY6" s="39"/>
      <c r="SVZ6" s="39"/>
      <c r="SWA6" s="39"/>
      <c r="SWB6" s="39"/>
      <c r="SWC6" s="39"/>
      <c r="SWD6" s="39"/>
      <c r="SWE6" s="39"/>
      <c r="SWF6" s="39"/>
      <c r="SWG6" s="39"/>
      <c r="SWH6" s="39"/>
      <c r="SWI6" s="39"/>
      <c r="SWJ6" s="39"/>
      <c r="SWK6" s="39"/>
      <c r="SWL6" s="39"/>
      <c r="SWM6" s="39"/>
      <c r="SWN6" s="39"/>
      <c r="SWO6" s="39"/>
      <c r="SWP6" s="39"/>
      <c r="SWQ6" s="39"/>
      <c r="SWR6" s="39"/>
      <c r="SWS6" s="39"/>
      <c r="SWT6" s="39"/>
      <c r="SWU6" s="39"/>
      <c r="SWV6" s="39"/>
      <c r="SWW6" s="39"/>
      <c r="SWX6" s="39"/>
      <c r="SWY6" s="39"/>
      <c r="SWZ6" s="39"/>
      <c r="SXA6" s="39"/>
      <c r="SXB6" s="39"/>
      <c r="SXC6" s="39"/>
      <c r="SXD6" s="39"/>
      <c r="SXE6" s="39"/>
      <c r="SXF6" s="39"/>
      <c r="SXG6" s="39"/>
      <c r="SXH6" s="39"/>
      <c r="SXI6" s="39"/>
      <c r="SXJ6" s="39"/>
      <c r="SXK6" s="39"/>
      <c r="SXL6" s="39"/>
      <c r="SXM6" s="39"/>
      <c r="SXN6" s="39"/>
      <c r="SXO6" s="39"/>
      <c r="SXP6" s="39"/>
      <c r="SXQ6" s="39"/>
      <c r="SXR6" s="39"/>
      <c r="SXS6" s="39"/>
      <c r="SXT6" s="39"/>
      <c r="SXU6" s="39"/>
      <c r="SXV6" s="39"/>
      <c r="SXW6" s="39"/>
      <c r="SXX6" s="39"/>
      <c r="SXY6" s="39"/>
      <c r="SXZ6" s="39"/>
      <c r="SYA6" s="39"/>
      <c r="SYB6" s="39"/>
      <c r="SYC6" s="39"/>
      <c r="SYD6" s="39"/>
      <c r="SYE6" s="39"/>
      <c r="SYF6" s="39"/>
      <c r="SYG6" s="39"/>
      <c r="SYH6" s="39"/>
      <c r="SYI6" s="39"/>
      <c r="SYJ6" s="39"/>
      <c r="SYK6" s="39"/>
      <c r="SYL6" s="39"/>
      <c r="SYM6" s="39"/>
      <c r="SYN6" s="39"/>
      <c r="SYO6" s="39"/>
      <c r="SYP6" s="39"/>
      <c r="SYQ6" s="39"/>
      <c r="SYR6" s="39"/>
      <c r="SYS6" s="39"/>
      <c r="SYT6" s="39"/>
      <c r="SYU6" s="39"/>
      <c r="SYV6" s="39"/>
      <c r="SYW6" s="39"/>
      <c r="SYX6" s="39"/>
      <c r="SYY6" s="39"/>
      <c r="SYZ6" s="39"/>
      <c r="SZA6" s="39"/>
      <c r="SZB6" s="39"/>
      <c r="SZC6" s="39"/>
      <c r="SZD6" s="39"/>
      <c r="SZE6" s="39"/>
      <c r="SZF6" s="39"/>
      <c r="SZG6" s="39"/>
      <c r="SZH6" s="39"/>
      <c r="SZI6" s="39"/>
      <c r="SZJ6" s="39"/>
      <c r="SZK6" s="39"/>
      <c r="SZL6" s="39"/>
      <c r="SZM6" s="39"/>
      <c r="SZN6" s="39"/>
      <c r="SZO6" s="39"/>
      <c r="SZP6" s="39"/>
      <c r="SZQ6" s="39"/>
      <c r="SZR6" s="39"/>
      <c r="SZS6" s="39"/>
      <c r="SZT6" s="39"/>
      <c r="SZU6" s="39"/>
      <c r="SZV6" s="39"/>
      <c r="SZW6" s="39"/>
      <c r="SZX6" s="39"/>
      <c r="SZY6" s="39"/>
      <c r="SZZ6" s="39"/>
      <c r="TAA6" s="39"/>
      <c r="TAB6" s="39"/>
      <c r="TAC6" s="39"/>
      <c r="TAD6" s="39"/>
      <c r="TAE6" s="39"/>
      <c r="TAF6" s="39"/>
      <c r="TAG6" s="39"/>
      <c r="TAH6" s="39"/>
      <c r="TAI6" s="39"/>
      <c r="TAJ6" s="39"/>
      <c r="TAK6" s="39"/>
      <c r="TAL6" s="39"/>
      <c r="TAM6" s="39"/>
      <c r="TAN6" s="39"/>
      <c r="TAO6" s="39"/>
      <c r="TAP6" s="39"/>
      <c r="TAQ6" s="39"/>
      <c r="TAR6" s="39"/>
      <c r="TAS6" s="39"/>
      <c r="TAT6" s="39"/>
      <c r="TAU6" s="39"/>
      <c r="TAV6" s="39"/>
      <c r="TAW6" s="39"/>
      <c r="TAX6" s="39"/>
      <c r="TAY6" s="39"/>
      <c r="TAZ6" s="39"/>
      <c r="TBA6" s="39"/>
      <c r="TBB6" s="39"/>
      <c r="TBC6" s="39"/>
      <c r="TBD6" s="39"/>
      <c r="TBE6" s="39"/>
      <c r="TBF6" s="39"/>
      <c r="TBG6" s="39"/>
      <c r="TBH6" s="39"/>
      <c r="TBI6" s="39"/>
      <c r="TBJ6" s="39"/>
      <c r="TBK6" s="39"/>
      <c r="TBL6" s="39"/>
      <c r="TBM6" s="39"/>
      <c r="TBN6" s="39"/>
      <c r="TBO6" s="39"/>
      <c r="TBP6" s="39"/>
      <c r="TBQ6" s="39"/>
      <c r="TBR6" s="39"/>
      <c r="TBS6" s="39"/>
      <c r="TBT6" s="39"/>
      <c r="TBU6" s="39"/>
      <c r="TBV6" s="39"/>
      <c r="TBW6" s="39"/>
      <c r="TBX6" s="39"/>
      <c r="TBY6" s="39"/>
      <c r="TBZ6" s="39"/>
      <c r="TCA6" s="39"/>
      <c r="TCB6" s="39"/>
      <c r="TCC6" s="39"/>
      <c r="TCD6" s="39"/>
      <c r="TCE6" s="39"/>
      <c r="TCF6" s="39"/>
      <c r="TCG6" s="39"/>
      <c r="TCH6" s="39"/>
      <c r="TCI6" s="39"/>
      <c r="TCJ6" s="39"/>
      <c r="TCK6" s="39"/>
      <c r="TCL6" s="39"/>
      <c r="TCM6" s="39"/>
      <c r="TCN6" s="39"/>
      <c r="TCO6" s="39"/>
      <c r="TCP6" s="39"/>
      <c r="TCQ6" s="39"/>
      <c r="TCR6" s="39"/>
      <c r="TCS6" s="39"/>
      <c r="TCT6" s="39"/>
      <c r="TCU6" s="39"/>
      <c r="TCV6" s="39"/>
      <c r="TCW6" s="39"/>
      <c r="TCX6" s="39"/>
      <c r="TCY6" s="39"/>
      <c r="TCZ6" s="39"/>
      <c r="TDA6" s="39"/>
      <c r="TDB6" s="39"/>
      <c r="TDC6" s="39"/>
      <c r="TDD6" s="39"/>
      <c r="TDE6" s="39"/>
      <c r="TDF6" s="39"/>
      <c r="TDG6" s="39"/>
      <c r="TDH6" s="39"/>
      <c r="TDI6" s="39"/>
      <c r="TDJ6" s="39"/>
      <c r="TDK6" s="39"/>
      <c r="TDL6" s="39"/>
      <c r="TDM6" s="39"/>
      <c r="TDN6" s="39"/>
      <c r="TDO6" s="39"/>
      <c r="TDP6" s="39"/>
      <c r="TDQ6" s="39"/>
      <c r="TDR6" s="39"/>
      <c r="TDS6" s="39"/>
      <c r="TDT6" s="39"/>
      <c r="TDU6" s="39"/>
      <c r="TDV6" s="39"/>
      <c r="TDW6" s="39"/>
      <c r="TDX6" s="39"/>
      <c r="TDY6" s="39"/>
      <c r="TDZ6" s="39"/>
      <c r="TEA6" s="39"/>
      <c r="TEB6" s="39"/>
      <c r="TEC6" s="39"/>
      <c r="TED6" s="39"/>
      <c r="TEE6" s="39"/>
      <c r="TEF6" s="39"/>
      <c r="TEG6" s="39"/>
      <c r="TEH6" s="39"/>
      <c r="TEI6" s="39"/>
      <c r="TEJ6" s="39"/>
      <c r="TEK6" s="39"/>
      <c r="TEL6" s="39"/>
      <c r="TEM6" s="39"/>
      <c r="TEN6" s="39"/>
      <c r="TEO6" s="39"/>
      <c r="TEP6" s="39"/>
      <c r="TEQ6" s="39"/>
      <c r="TER6" s="39"/>
      <c r="TES6" s="39"/>
      <c r="TET6" s="39"/>
      <c r="TEU6" s="39"/>
      <c r="TEV6" s="39"/>
      <c r="TEW6" s="39"/>
      <c r="TEX6" s="39"/>
      <c r="TEY6" s="39"/>
      <c r="TEZ6" s="39"/>
      <c r="TFA6" s="39"/>
      <c r="TFB6" s="39"/>
      <c r="TFC6" s="39"/>
      <c r="TFD6" s="39"/>
      <c r="TFE6" s="39"/>
      <c r="TFF6" s="39"/>
      <c r="TFG6" s="39"/>
      <c r="TFH6" s="39"/>
      <c r="TFI6" s="39"/>
      <c r="TFJ6" s="39"/>
      <c r="TFK6" s="39"/>
      <c r="TFL6" s="39"/>
      <c r="TFM6" s="39"/>
      <c r="TFN6" s="39"/>
      <c r="TFO6" s="39"/>
      <c r="TFP6" s="39"/>
      <c r="TFQ6" s="39"/>
      <c r="TFR6" s="39"/>
      <c r="TFS6" s="39"/>
      <c r="TFT6" s="39"/>
      <c r="TFU6" s="39"/>
      <c r="TFV6" s="39"/>
      <c r="TFW6" s="39"/>
      <c r="TFX6" s="39"/>
      <c r="TFY6" s="39"/>
      <c r="TFZ6" s="39"/>
      <c r="TGA6" s="39"/>
      <c r="TGB6" s="39"/>
      <c r="TGC6" s="39"/>
      <c r="TGD6" s="39"/>
      <c r="TGE6" s="39"/>
      <c r="TGF6" s="39"/>
      <c r="TGG6" s="39"/>
      <c r="TGH6" s="39"/>
      <c r="TGI6" s="39"/>
      <c r="TGJ6" s="39"/>
      <c r="TGK6" s="39"/>
      <c r="TGL6" s="39"/>
      <c r="TGM6" s="39"/>
      <c r="TGN6" s="39"/>
      <c r="TGO6" s="39"/>
      <c r="TGP6" s="39"/>
      <c r="TGQ6" s="39"/>
      <c r="TGR6" s="39"/>
      <c r="TGS6" s="39"/>
      <c r="TGT6" s="39"/>
      <c r="TGU6" s="39"/>
      <c r="TGV6" s="39"/>
      <c r="TGW6" s="39"/>
      <c r="TGX6" s="39"/>
      <c r="TGY6" s="39"/>
      <c r="TGZ6" s="39"/>
      <c r="THA6" s="39"/>
      <c r="THB6" s="39"/>
      <c r="THC6" s="39"/>
      <c r="THD6" s="39"/>
      <c r="THE6" s="39"/>
      <c r="THF6" s="39"/>
      <c r="THG6" s="39"/>
      <c r="THH6" s="39"/>
      <c r="THI6" s="39"/>
      <c r="THJ6" s="39"/>
      <c r="THK6" s="39"/>
      <c r="THL6" s="39"/>
      <c r="THM6" s="39"/>
      <c r="THN6" s="39"/>
      <c r="THO6" s="39"/>
      <c r="THP6" s="39"/>
      <c r="THQ6" s="39"/>
      <c r="THR6" s="39"/>
      <c r="THS6" s="39"/>
      <c r="THT6" s="39"/>
      <c r="THU6" s="39"/>
      <c r="THV6" s="39"/>
      <c r="THW6" s="39"/>
      <c r="THX6" s="39"/>
      <c r="THY6" s="39"/>
      <c r="THZ6" s="39"/>
      <c r="TIA6" s="39"/>
      <c r="TIB6" s="39"/>
      <c r="TIC6" s="39"/>
      <c r="TID6" s="39"/>
      <c r="TIE6" s="39"/>
      <c r="TIF6" s="39"/>
      <c r="TIG6" s="39"/>
      <c r="TIH6" s="39"/>
      <c r="TII6" s="39"/>
      <c r="TIJ6" s="39"/>
      <c r="TIK6" s="39"/>
      <c r="TIL6" s="39"/>
      <c r="TIM6" s="39"/>
      <c r="TIN6" s="39"/>
      <c r="TIO6" s="39"/>
      <c r="TIP6" s="39"/>
      <c r="TIQ6" s="39"/>
      <c r="TIR6" s="39"/>
      <c r="TIS6" s="39"/>
      <c r="TIT6" s="39"/>
      <c r="TIU6" s="39"/>
      <c r="TIV6" s="39"/>
      <c r="TIW6" s="39"/>
      <c r="TIX6" s="39"/>
      <c r="TIY6" s="39"/>
      <c r="TIZ6" s="39"/>
      <c r="TJA6" s="39"/>
      <c r="TJB6" s="39"/>
      <c r="TJC6" s="39"/>
      <c r="TJD6" s="39"/>
      <c r="TJE6" s="39"/>
      <c r="TJF6" s="39"/>
      <c r="TJG6" s="39"/>
      <c r="TJH6" s="39"/>
      <c r="TJI6" s="39"/>
      <c r="TJJ6" s="39"/>
      <c r="TJK6" s="39"/>
      <c r="TJL6" s="39"/>
      <c r="TJM6" s="39"/>
      <c r="TJN6" s="39"/>
      <c r="TJO6" s="39"/>
      <c r="TJP6" s="39"/>
      <c r="TJQ6" s="39"/>
      <c r="TJR6" s="39"/>
      <c r="TJS6" s="39"/>
      <c r="TJT6" s="39"/>
      <c r="TJU6" s="39"/>
      <c r="TJV6" s="39"/>
      <c r="TJW6" s="39"/>
      <c r="TJX6" s="39"/>
      <c r="TJY6" s="39"/>
      <c r="TJZ6" s="39"/>
      <c r="TKA6" s="39"/>
      <c r="TKB6" s="39"/>
      <c r="TKC6" s="39"/>
      <c r="TKD6" s="39"/>
      <c r="TKE6" s="39"/>
      <c r="TKF6" s="39"/>
      <c r="TKG6" s="39"/>
      <c r="TKH6" s="39"/>
      <c r="TKI6" s="39"/>
      <c r="TKJ6" s="39"/>
      <c r="TKK6" s="39"/>
      <c r="TKL6" s="39"/>
      <c r="TKM6" s="39"/>
      <c r="TKN6" s="39"/>
      <c r="TKO6" s="39"/>
      <c r="TKP6" s="39"/>
      <c r="TKQ6" s="39"/>
      <c r="TKR6" s="39"/>
      <c r="TKS6" s="39"/>
      <c r="TKT6" s="39"/>
      <c r="TKU6" s="39"/>
      <c r="TKV6" s="39"/>
      <c r="TKW6" s="39"/>
      <c r="TKX6" s="39"/>
      <c r="TKY6" s="39"/>
      <c r="TKZ6" s="39"/>
      <c r="TLA6" s="39"/>
      <c r="TLB6" s="39"/>
      <c r="TLC6" s="39"/>
      <c r="TLD6" s="39"/>
      <c r="TLE6" s="39"/>
      <c r="TLF6" s="39"/>
      <c r="TLG6" s="39"/>
      <c r="TLH6" s="39"/>
      <c r="TLI6" s="39"/>
      <c r="TLJ6" s="39"/>
      <c r="TLK6" s="39"/>
      <c r="TLL6" s="39"/>
      <c r="TLM6" s="39"/>
      <c r="TLN6" s="39"/>
      <c r="TLO6" s="39"/>
      <c r="TLP6" s="39"/>
      <c r="TLQ6" s="39"/>
      <c r="TLR6" s="39"/>
      <c r="TLS6" s="39"/>
      <c r="TLT6" s="39"/>
      <c r="TLU6" s="39"/>
      <c r="TLV6" s="39"/>
      <c r="TLW6" s="39"/>
      <c r="TLX6" s="39"/>
      <c r="TLY6" s="39"/>
      <c r="TLZ6" s="39"/>
      <c r="TMA6" s="39"/>
      <c r="TMB6" s="39"/>
      <c r="TMC6" s="39"/>
      <c r="TMD6" s="39"/>
      <c r="TME6" s="39"/>
      <c r="TMF6" s="39"/>
      <c r="TMG6" s="39"/>
      <c r="TMH6" s="39"/>
      <c r="TMI6" s="39"/>
      <c r="TMJ6" s="39"/>
      <c r="TMK6" s="39"/>
      <c r="TML6" s="39"/>
      <c r="TMM6" s="39"/>
      <c r="TMN6" s="39"/>
      <c r="TMO6" s="39"/>
      <c r="TMP6" s="39"/>
      <c r="TMQ6" s="39"/>
      <c r="TMR6" s="39"/>
      <c r="TMS6" s="39"/>
      <c r="TMT6" s="39"/>
      <c r="TMU6" s="39"/>
      <c r="TMV6" s="39"/>
      <c r="TMW6" s="39"/>
      <c r="TMX6" s="39"/>
      <c r="TMY6" s="39"/>
      <c r="TMZ6" s="39"/>
      <c r="TNA6" s="39"/>
      <c r="TNB6" s="39"/>
      <c r="TNC6" s="39"/>
      <c r="TND6" s="39"/>
      <c r="TNE6" s="39"/>
      <c r="TNF6" s="39"/>
      <c r="TNG6" s="39"/>
      <c r="TNH6" s="39"/>
      <c r="TNI6" s="39"/>
      <c r="TNJ6" s="39"/>
      <c r="TNK6" s="39"/>
      <c r="TNL6" s="39"/>
      <c r="TNM6" s="39"/>
      <c r="TNN6" s="39"/>
      <c r="TNO6" s="39"/>
      <c r="TNP6" s="39"/>
      <c r="TNQ6" s="39"/>
      <c r="TNR6" s="39"/>
      <c r="TNS6" s="39"/>
      <c r="TNT6" s="39"/>
      <c r="TNU6" s="39"/>
      <c r="TNV6" s="39"/>
      <c r="TNW6" s="39"/>
      <c r="TNX6" s="39"/>
      <c r="TNY6" s="39"/>
      <c r="TNZ6" s="39"/>
      <c r="TOA6" s="39"/>
      <c r="TOB6" s="39"/>
      <c r="TOC6" s="39"/>
      <c r="TOD6" s="39"/>
      <c r="TOE6" s="39"/>
      <c r="TOF6" s="39"/>
      <c r="TOG6" s="39"/>
      <c r="TOH6" s="39"/>
      <c r="TOI6" s="39"/>
      <c r="TOJ6" s="39"/>
      <c r="TOK6" s="39"/>
      <c r="TOL6" s="39"/>
      <c r="TOM6" s="39"/>
      <c r="TON6" s="39"/>
      <c r="TOO6" s="39"/>
      <c r="TOP6" s="39"/>
      <c r="TOQ6" s="39"/>
      <c r="TOR6" s="39"/>
      <c r="TOS6" s="39"/>
      <c r="TOT6" s="39"/>
      <c r="TOU6" s="39"/>
      <c r="TOV6" s="39"/>
      <c r="TOW6" s="39"/>
      <c r="TOX6" s="39"/>
      <c r="TOY6" s="39"/>
      <c r="TOZ6" s="39"/>
      <c r="TPA6" s="39"/>
      <c r="TPB6" s="39"/>
      <c r="TPC6" s="39"/>
      <c r="TPD6" s="39"/>
      <c r="TPE6" s="39"/>
      <c r="TPF6" s="39"/>
      <c r="TPG6" s="39"/>
      <c r="TPH6" s="39"/>
      <c r="TPI6" s="39"/>
      <c r="TPJ6" s="39"/>
      <c r="TPK6" s="39"/>
      <c r="TPL6" s="39"/>
      <c r="TPM6" s="39"/>
      <c r="TPN6" s="39"/>
      <c r="TPO6" s="39"/>
      <c r="TPP6" s="39"/>
      <c r="TPQ6" s="39"/>
      <c r="TPR6" s="39"/>
      <c r="TPS6" s="39"/>
      <c r="TPT6" s="39"/>
      <c r="TPU6" s="39"/>
      <c r="TPV6" s="39"/>
      <c r="TPW6" s="39"/>
      <c r="TPX6" s="39"/>
      <c r="TPY6" s="39"/>
      <c r="TPZ6" s="39"/>
      <c r="TQA6" s="39"/>
      <c r="TQB6" s="39"/>
      <c r="TQC6" s="39"/>
      <c r="TQD6" s="39"/>
      <c r="TQE6" s="39"/>
      <c r="TQF6" s="39"/>
      <c r="TQG6" s="39"/>
      <c r="TQH6" s="39"/>
      <c r="TQI6" s="39"/>
      <c r="TQJ6" s="39"/>
      <c r="TQK6" s="39"/>
      <c r="TQL6" s="39"/>
      <c r="TQM6" s="39"/>
      <c r="TQN6" s="39"/>
      <c r="TQO6" s="39"/>
      <c r="TQP6" s="39"/>
      <c r="TQQ6" s="39"/>
      <c r="TQR6" s="39"/>
      <c r="TQS6" s="39"/>
      <c r="TQT6" s="39"/>
      <c r="TQU6" s="39"/>
      <c r="TQV6" s="39"/>
      <c r="TQW6" s="39"/>
      <c r="TQX6" s="39"/>
      <c r="TQY6" s="39"/>
      <c r="TQZ6" s="39"/>
      <c r="TRA6" s="39"/>
      <c r="TRB6" s="39"/>
      <c r="TRC6" s="39"/>
      <c r="TRD6" s="39"/>
      <c r="TRE6" s="39"/>
      <c r="TRF6" s="39"/>
      <c r="TRG6" s="39"/>
      <c r="TRH6" s="39"/>
      <c r="TRI6" s="39"/>
      <c r="TRJ6" s="39"/>
      <c r="TRK6" s="39"/>
      <c r="TRL6" s="39"/>
      <c r="TRM6" s="39"/>
      <c r="TRN6" s="39"/>
      <c r="TRO6" s="39"/>
      <c r="TRP6" s="39"/>
      <c r="TRQ6" s="39"/>
      <c r="TRR6" s="39"/>
      <c r="TRS6" s="39"/>
      <c r="TRT6" s="39"/>
      <c r="TRU6" s="39"/>
      <c r="TRV6" s="39"/>
      <c r="TRW6" s="39"/>
      <c r="TRX6" s="39"/>
      <c r="TRY6" s="39"/>
      <c r="TRZ6" s="39"/>
      <c r="TSA6" s="39"/>
      <c r="TSB6" s="39"/>
      <c r="TSC6" s="39"/>
      <c r="TSD6" s="39"/>
      <c r="TSE6" s="39"/>
      <c r="TSF6" s="39"/>
      <c r="TSG6" s="39"/>
      <c r="TSH6" s="39"/>
      <c r="TSI6" s="39"/>
      <c r="TSJ6" s="39"/>
      <c r="TSK6" s="39"/>
      <c r="TSL6" s="39"/>
      <c r="TSM6" s="39"/>
      <c r="TSN6" s="39"/>
      <c r="TSO6" s="39"/>
      <c r="TSP6" s="39"/>
      <c r="TSQ6" s="39"/>
      <c r="TSR6" s="39"/>
      <c r="TSS6" s="39"/>
      <c r="TST6" s="39"/>
      <c r="TSU6" s="39"/>
      <c r="TSV6" s="39"/>
      <c r="TSW6" s="39"/>
      <c r="TSX6" s="39"/>
      <c r="TSY6" s="39"/>
      <c r="TSZ6" s="39"/>
      <c r="TTA6" s="39"/>
      <c r="TTB6" s="39"/>
      <c r="TTC6" s="39"/>
      <c r="TTD6" s="39"/>
      <c r="TTE6" s="39"/>
      <c r="TTF6" s="39"/>
      <c r="TTG6" s="39"/>
      <c r="TTH6" s="39"/>
      <c r="TTI6" s="39"/>
      <c r="TTJ6" s="39"/>
      <c r="TTK6" s="39"/>
      <c r="TTL6" s="39"/>
      <c r="TTM6" s="39"/>
      <c r="TTN6" s="39"/>
      <c r="TTO6" s="39"/>
      <c r="TTP6" s="39"/>
      <c r="TTQ6" s="39"/>
      <c r="TTR6" s="39"/>
      <c r="TTS6" s="39"/>
      <c r="TTT6" s="39"/>
      <c r="TTU6" s="39"/>
      <c r="TTV6" s="39"/>
      <c r="TTW6" s="39"/>
      <c r="TTX6" s="39"/>
      <c r="TTY6" s="39"/>
      <c r="TTZ6" s="39"/>
      <c r="TUA6" s="39"/>
      <c r="TUB6" s="39"/>
      <c r="TUC6" s="39"/>
      <c r="TUD6" s="39"/>
      <c r="TUE6" s="39"/>
      <c r="TUF6" s="39"/>
      <c r="TUG6" s="39"/>
      <c r="TUH6" s="39"/>
      <c r="TUI6" s="39"/>
      <c r="TUJ6" s="39"/>
      <c r="TUK6" s="39"/>
      <c r="TUL6" s="39"/>
      <c r="TUM6" s="39"/>
      <c r="TUN6" s="39"/>
      <c r="TUO6" s="39"/>
      <c r="TUP6" s="39"/>
      <c r="TUQ6" s="39"/>
      <c r="TUR6" s="39"/>
      <c r="TUS6" s="39"/>
      <c r="TUT6" s="39"/>
      <c r="TUU6" s="39"/>
      <c r="TUV6" s="39"/>
      <c r="TUW6" s="39"/>
      <c r="TUX6" s="39"/>
      <c r="TUY6" s="39"/>
      <c r="TUZ6" s="39"/>
      <c r="TVA6" s="39"/>
      <c r="TVB6" s="39"/>
      <c r="TVC6" s="39"/>
      <c r="TVD6" s="39"/>
      <c r="TVE6" s="39"/>
      <c r="TVF6" s="39"/>
      <c r="TVG6" s="39"/>
      <c r="TVH6" s="39"/>
      <c r="TVI6" s="39"/>
      <c r="TVJ6" s="39"/>
      <c r="TVK6" s="39"/>
      <c r="TVL6" s="39"/>
      <c r="TVM6" s="39"/>
      <c r="TVN6" s="39"/>
      <c r="TVO6" s="39"/>
      <c r="TVP6" s="39"/>
      <c r="TVQ6" s="39"/>
      <c r="TVR6" s="39"/>
      <c r="TVS6" s="39"/>
      <c r="TVT6" s="39"/>
      <c r="TVU6" s="39"/>
      <c r="TVV6" s="39"/>
      <c r="TVW6" s="39"/>
      <c r="TVX6" s="39"/>
      <c r="TVY6" s="39"/>
      <c r="TVZ6" s="39"/>
      <c r="TWA6" s="39"/>
      <c r="TWB6" s="39"/>
      <c r="TWC6" s="39"/>
      <c r="TWD6" s="39"/>
      <c r="TWE6" s="39"/>
      <c r="TWF6" s="39"/>
      <c r="TWG6" s="39"/>
      <c r="TWH6" s="39"/>
      <c r="TWI6" s="39"/>
      <c r="TWJ6" s="39"/>
      <c r="TWK6" s="39"/>
      <c r="TWL6" s="39"/>
      <c r="TWM6" s="39"/>
      <c r="TWN6" s="39"/>
      <c r="TWO6" s="39"/>
      <c r="TWP6" s="39"/>
      <c r="TWQ6" s="39"/>
      <c r="TWR6" s="39"/>
      <c r="TWS6" s="39"/>
      <c r="TWT6" s="39"/>
      <c r="TWU6" s="39"/>
      <c r="TWV6" s="39"/>
      <c r="TWW6" s="39"/>
      <c r="TWX6" s="39"/>
      <c r="TWY6" s="39"/>
      <c r="TWZ6" s="39"/>
      <c r="TXA6" s="39"/>
      <c r="TXB6" s="39"/>
      <c r="TXC6" s="39"/>
      <c r="TXD6" s="39"/>
      <c r="TXE6" s="39"/>
      <c r="TXF6" s="39"/>
      <c r="TXG6" s="39"/>
      <c r="TXH6" s="39"/>
      <c r="TXI6" s="39"/>
      <c r="TXJ6" s="39"/>
      <c r="TXK6" s="39"/>
      <c r="TXL6" s="39"/>
      <c r="TXM6" s="39"/>
      <c r="TXN6" s="39"/>
      <c r="TXO6" s="39"/>
      <c r="TXP6" s="39"/>
      <c r="TXQ6" s="39"/>
      <c r="TXR6" s="39"/>
      <c r="TXS6" s="39"/>
      <c r="TXT6" s="39"/>
      <c r="TXU6" s="39"/>
      <c r="TXV6" s="39"/>
      <c r="TXW6" s="39"/>
      <c r="TXX6" s="39"/>
      <c r="TXY6" s="39"/>
      <c r="TXZ6" s="39"/>
      <c r="TYA6" s="39"/>
      <c r="TYB6" s="39"/>
      <c r="TYC6" s="39"/>
      <c r="TYD6" s="39"/>
      <c r="TYE6" s="39"/>
      <c r="TYF6" s="39"/>
      <c r="TYG6" s="39"/>
      <c r="TYH6" s="39"/>
      <c r="TYI6" s="39"/>
      <c r="TYJ6" s="39"/>
      <c r="TYK6" s="39"/>
      <c r="TYL6" s="39"/>
      <c r="TYM6" s="39"/>
      <c r="TYN6" s="39"/>
      <c r="TYO6" s="39"/>
      <c r="TYP6" s="39"/>
      <c r="TYQ6" s="39"/>
      <c r="TYR6" s="39"/>
      <c r="TYS6" s="39"/>
      <c r="TYT6" s="39"/>
      <c r="TYU6" s="39"/>
      <c r="TYV6" s="39"/>
      <c r="TYW6" s="39"/>
      <c r="TYX6" s="39"/>
      <c r="TYY6" s="39"/>
      <c r="TYZ6" s="39"/>
      <c r="TZA6" s="39"/>
      <c r="TZB6" s="39"/>
      <c r="TZC6" s="39"/>
      <c r="TZD6" s="39"/>
      <c r="TZE6" s="39"/>
      <c r="TZF6" s="39"/>
      <c r="TZG6" s="39"/>
      <c r="TZH6" s="39"/>
      <c r="TZI6" s="39"/>
      <c r="TZJ6" s="39"/>
      <c r="TZK6" s="39"/>
      <c r="TZL6" s="39"/>
      <c r="TZM6" s="39"/>
      <c r="TZN6" s="39"/>
      <c r="TZO6" s="39"/>
      <c r="TZP6" s="39"/>
      <c r="TZQ6" s="39"/>
      <c r="TZR6" s="39"/>
      <c r="TZS6" s="39"/>
      <c r="TZT6" s="39"/>
      <c r="TZU6" s="39"/>
      <c r="TZV6" s="39"/>
      <c r="TZW6" s="39"/>
      <c r="TZX6" s="39"/>
      <c r="TZY6" s="39"/>
      <c r="TZZ6" s="39"/>
      <c r="UAA6" s="39"/>
      <c r="UAB6" s="39"/>
      <c r="UAC6" s="39"/>
      <c r="UAD6" s="39"/>
      <c r="UAE6" s="39"/>
      <c r="UAF6" s="39"/>
      <c r="UAG6" s="39"/>
      <c r="UAH6" s="39"/>
      <c r="UAI6" s="39"/>
      <c r="UAJ6" s="39"/>
      <c r="UAK6" s="39"/>
      <c r="UAL6" s="39"/>
      <c r="UAM6" s="39"/>
      <c r="UAN6" s="39"/>
      <c r="UAO6" s="39"/>
      <c r="UAP6" s="39"/>
      <c r="UAQ6" s="39"/>
      <c r="UAR6" s="39"/>
      <c r="UAS6" s="39"/>
      <c r="UAT6" s="39"/>
      <c r="UAU6" s="39"/>
      <c r="UAV6" s="39"/>
      <c r="UAW6" s="39"/>
      <c r="UAX6" s="39"/>
      <c r="UAY6" s="39"/>
      <c r="UAZ6" s="39"/>
      <c r="UBA6" s="39"/>
      <c r="UBB6" s="39"/>
      <c r="UBC6" s="39"/>
      <c r="UBD6" s="39"/>
      <c r="UBE6" s="39"/>
      <c r="UBF6" s="39"/>
      <c r="UBG6" s="39"/>
      <c r="UBH6" s="39"/>
      <c r="UBI6" s="39"/>
      <c r="UBJ6" s="39"/>
      <c r="UBK6" s="39"/>
      <c r="UBL6" s="39"/>
      <c r="UBM6" s="39"/>
      <c r="UBN6" s="39"/>
      <c r="UBO6" s="39"/>
      <c r="UBP6" s="39"/>
      <c r="UBQ6" s="39"/>
      <c r="UBR6" s="39"/>
      <c r="UBS6" s="39"/>
      <c r="UBT6" s="39"/>
      <c r="UBU6" s="39"/>
      <c r="UBV6" s="39"/>
      <c r="UBW6" s="39"/>
      <c r="UBX6" s="39"/>
      <c r="UBY6" s="39"/>
      <c r="UBZ6" s="39"/>
      <c r="UCA6" s="39"/>
      <c r="UCB6" s="39"/>
      <c r="UCC6" s="39"/>
      <c r="UCD6" s="39"/>
      <c r="UCE6" s="39"/>
      <c r="UCF6" s="39"/>
      <c r="UCG6" s="39"/>
      <c r="UCH6" s="39"/>
      <c r="UCI6" s="39"/>
      <c r="UCJ6" s="39"/>
      <c r="UCK6" s="39"/>
      <c r="UCL6" s="39"/>
      <c r="UCM6" s="39"/>
      <c r="UCN6" s="39"/>
      <c r="UCO6" s="39"/>
      <c r="UCP6" s="39"/>
      <c r="UCQ6" s="39"/>
      <c r="UCR6" s="39"/>
      <c r="UCS6" s="39"/>
      <c r="UCT6" s="39"/>
      <c r="UCU6" s="39"/>
      <c r="UCV6" s="39"/>
      <c r="UCW6" s="39"/>
      <c r="UCX6" s="39"/>
      <c r="UCY6" s="39"/>
      <c r="UCZ6" s="39"/>
      <c r="UDA6" s="39"/>
      <c r="UDB6" s="39"/>
      <c r="UDC6" s="39"/>
      <c r="UDD6" s="39"/>
      <c r="UDE6" s="39"/>
      <c r="UDF6" s="39"/>
      <c r="UDG6" s="39"/>
      <c r="UDH6" s="39"/>
      <c r="UDI6" s="39"/>
      <c r="UDJ6" s="39"/>
      <c r="UDK6" s="39"/>
      <c r="UDL6" s="39"/>
      <c r="UDM6" s="39"/>
      <c r="UDN6" s="39"/>
      <c r="UDO6" s="39"/>
      <c r="UDP6" s="39"/>
      <c r="UDQ6" s="39"/>
      <c r="UDR6" s="39"/>
      <c r="UDS6" s="39"/>
      <c r="UDT6" s="39"/>
      <c r="UDU6" s="39"/>
      <c r="UDV6" s="39"/>
      <c r="UDW6" s="39"/>
      <c r="UDX6" s="39"/>
      <c r="UDY6" s="39"/>
      <c r="UDZ6" s="39"/>
      <c r="UEA6" s="39"/>
      <c r="UEB6" s="39"/>
      <c r="UEC6" s="39"/>
      <c r="UED6" s="39"/>
      <c r="UEE6" s="39"/>
      <c r="UEF6" s="39"/>
      <c r="UEG6" s="39"/>
      <c r="UEH6" s="39"/>
      <c r="UEI6" s="39"/>
      <c r="UEJ6" s="39"/>
      <c r="UEK6" s="39"/>
      <c r="UEL6" s="39"/>
      <c r="UEM6" s="39"/>
      <c r="UEN6" s="39"/>
      <c r="UEO6" s="39"/>
      <c r="UEP6" s="39"/>
      <c r="UEQ6" s="39"/>
      <c r="UER6" s="39"/>
      <c r="UES6" s="39"/>
      <c r="UET6" s="39"/>
      <c r="UEU6" s="39"/>
      <c r="UEV6" s="39"/>
      <c r="UEW6" s="39"/>
      <c r="UEX6" s="39"/>
      <c r="UEY6" s="39"/>
      <c r="UEZ6" s="39"/>
      <c r="UFA6" s="39"/>
      <c r="UFB6" s="39"/>
      <c r="UFC6" s="39"/>
      <c r="UFD6" s="39"/>
      <c r="UFE6" s="39"/>
      <c r="UFF6" s="39"/>
      <c r="UFG6" s="39"/>
      <c r="UFH6" s="39"/>
      <c r="UFI6" s="39"/>
      <c r="UFJ6" s="39"/>
      <c r="UFK6" s="39"/>
      <c r="UFL6" s="39"/>
      <c r="UFM6" s="39"/>
      <c r="UFN6" s="39"/>
      <c r="UFO6" s="39"/>
      <c r="UFP6" s="39"/>
      <c r="UFQ6" s="39"/>
      <c r="UFR6" s="39"/>
      <c r="UFS6" s="39"/>
      <c r="UFT6" s="39"/>
      <c r="UFU6" s="39"/>
      <c r="UFV6" s="39"/>
      <c r="UFW6" s="39"/>
      <c r="UFX6" s="39"/>
      <c r="UFY6" s="39"/>
      <c r="UFZ6" s="39"/>
      <c r="UGA6" s="39"/>
      <c r="UGB6" s="39"/>
      <c r="UGC6" s="39"/>
      <c r="UGD6" s="39"/>
      <c r="UGE6" s="39"/>
      <c r="UGF6" s="39"/>
      <c r="UGG6" s="39"/>
      <c r="UGH6" s="39"/>
      <c r="UGI6" s="39"/>
      <c r="UGJ6" s="39"/>
      <c r="UGK6" s="39"/>
      <c r="UGL6" s="39"/>
      <c r="UGM6" s="39"/>
      <c r="UGN6" s="39"/>
      <c r="UGO6" s="39"/>
      <c r="UGP6" s="39"/>
      <c r="UGQ6" s="39"/>
      <c r="UGR6" s="39"/>
      <c r="UGS6" s="39"/>
      <c r="UGT6" s="39"/>
      <c r="UGU6" s="39"/>
      <c r="UGV6" s="39"/>
      <c r="UGW6" s="39"/>
      <c r="UGX6" s="39"/>
      <c r="UGY6" s="39"/>
      <c r="UGZ6" s="39"/>
      <c r="UHA6" s="39"/>
      <c r="UHB6" s="39"/>
      <c r="UHC6" s="39"/>
      <c r="UHD6" s="39"/>
      <c r="UHE6" s="39"/>
      <c r="UHF6" s="39"/>
      <c r="UHG6" s="39"/>
      <c r="UHH6" s="39"/>
      <c r="UHI6" s="39"/>
      <c r="UHJ6" s="39"/>
      <c r="UHK6" s="39"/>
      <c r="UHL6" s="39"/>
      <c r="UHM6" s="39"/>
      <c r="UHN6" s="39"/>
      <c r="UHO6" s="39"/>
      <c r="UHP6" s="39"/>
      <c r="UHQ6" s="39"/>
      <c r="UHR6" s="39"/>
      <c r="UHS6" s="39"/>
      <c r="UHT6" s="39"/>
      <c r="UHU6" s="39"/>
      <c r="UHV6" s="39"/>
      <c r="UHW6" s="39"/>
      <c r="UHX6" s="39"/>
      <c r="UHY6" s="39"/>
      <c r="UHZ6" s="39"/>
      <c r="UIA6" s="39"/>
      <c r="UIB6" s="39"/>
      <c r="UIC6" s="39"/>
      <c r="UID6" s="39"/>
      <c r="UIE6" s="39"/>
      <c r="UIF6" s="39"/>
      <c r="UIG6" s="39"/>
      <c r="UIH6" s="39"/>
      <c r="UII6" s="39"/>
      <c r="UIJ6" s="39"/>
      <c r="UIK6" s="39"/>
      <c r="UIL6" s="39"/>
      <c r="UIM6" s="39"/>
      <c r="UIN6" s="39"/>
      <c r="UIO6" s="39"/>
      <c r="UIP6" s="39"/>
      <c r="UIQ6" s="39"/>
      <c r="UIR6" s="39"/>
      <c r="UIS6" s="39"/>
      <c r="UIT6" s="39"/>
      <c r="UIU6" s="39"/>
      <c r="UIV6" s="39"/>
      <c r="UIW6" s="39"/>
      <c r="UIX6" s="39"/>
      <c r="UIY6" s="39"/>
      <c r="UIZ6" s="39"/>
      <c r="UJA6" s="39"/>
      <c r="UJB6" s="39"/>
      <c r="UJC6" s="39"/>
      <c r="UJD6" s="39"/>
      <c r="UJE6" s="39"/>
      <c r="UJF6" s="39"/>
      <c r="UJG6" s="39"/>
      <c r="UJH6" s="39"/>
      <c r="UJI6" s="39"/>
      <c r="UJJ6" s="39"/>
      <c r="UJK6" s="39"/>
      <c r="UJL6" s="39"/>
      <c r="UJM6" s="39"/>
      <c r="UJN6" s="39"/>
      <c r="UJO6" s="39"/>
      <c r="UJP6" s="39"/>
      <c r="UJQ6" s="39"/>
      <c r="UJR6" s="39"/>
      <c r="UJS6" s="39"/>
      <c r="UJT6" s="39"/>
      <c r="UJU6" s="39"/>
      <c r="UJV6" s="39"/>
      <c r="UJW6" s="39"/>
      <c r="UJX6" s="39"/>
      <c r="UJY6" s="39"/>
      <c r="UJZ6" s="39"/>
      <c r="UKA6" s="39"/>
      <c r="UKB6" s="39"/>
      <c r="UKC6" s="39"/>
      <c r="UKD6" s="39"/>
      <c r="UKE6" s="39"/>
      <c r="UKF6" s="39"/>
      <c r="UKG6" s="39"/>
      <c r="UKH6" s="39"/>
      <c r="UKI6" s="39"/>
      <c r="UKJ6" s="39"/>
      <c r="UKK6" s="39"/>
      <c r="UKL6" s="39"/>
      <c r="UKM6" s="39"/>
      <c r="UKN6" s="39"/>
      <c r="UKO6" s="39"/>
      <c r="UKP6" s="39"/>
      <c r="UKQ6" s="39"/>
      <c r="UKR6" s="39"/>
      <c r="UKS6" s="39"/>
      <c r="UKT6" s="39"/>
      <c r="UKU6" s="39"/>
      <c r="UKV6" s="39"/>
      <c r="UKW6" s="39"/>
      <c r="UKX6" s="39"/>
      <c r="UKY6" s="39"/>
      <c r="UKZ6" s="39"/>
      <c r="ULA6" s="39"/>
      <c r="ULB6" s="39"/>
      <c r="ULC6" s="39"/>
      <c r="ULD6" s="39"/>
      <c r="ULE6" s="39"/>
      <c r="ULF6" s="39"/>
      <c r="ULG6" s="39"/>
      <c r="ULH6" s="39"/>
      <c r="ULI6" s="39"/>
      <c r="ULJ6" s="39"/>
      <c r="ULK6" s="39"/>
      <c r="ULL6" s="39"/>
      <c r="ULM6" s="39"/>
      <c r="ULN6" s="39"/>
      <c r="ULO6" s="39"/>
      <c r="ULP6" s="39"/>
      <c r="ULQ6" s="39"/>
      <c r="ULR6" s="39"/>
      <c r="ULS6" s="39"/>
      <c r="ULT6" s="39"/>
      <c r="ULU6" s="39"/>
      <c r="ULV6" s="39"/>
      <c r="ULW6" s="39"/>
      <c r="ULX6" s="39"/>
      <c r="ULY6" s="39"/>
      <c r="ULZ6" s="39"/>
      <c r="UMA6" s="39"/>
      <c r="UMB6" s="39"/>
      <c r="UMC6" s="39"/>
      <c r="UMD6" s="39"/>
      <c r="UME6" s="39"/>
      <c r="UMF6" s="39"/>
      <c r="UMG6" s="39"/>
      <c r="UMH6" s="39"/>
      <c r="UMI6" s="39"/>
      <c r="UMJ6" s="39"/>
      <c r="UMK6" s="39"/>
      <c r="UML6" s="39"/>
      <c r="UMM6" s="39"/>
      <c r="UMN6" s="39"/>
      <c r="UMO6" s="39"/>
      <c r="UMP6" s="39"/>
      <c r="UMQ6" s="39"/>
      <c r="UMR6" s="39"/>
      <c r="UMS6" s="39"/>
      <c r="UMT6" s="39"/>
      <c r="UMU6" s="39"/>
      <c r="UMV6" s="39"/>
      <c r="UMW6" s="39"/>
      <c r="UMX6" s="39"/>
      <c r="UMY6" s="39"/>
      <c r="UMZ6" s="39"/>
      <c r="UNA6" s="39"/>
      <c r="UNB6" s="39"/>
      <c r="UNC6" s="39"/>
      <c r="UND6" s="39"/>
      <c r="UNE6" s="39"/>
      <c r="UNF6" s="39"/>
      <c r="UNG6" s="39"/>
      <c r="UNH6" s="39"/>
      <c r="UNI6" s="39"/>
      <c r="UNJ6" s="39"/>
      <c r="UNK6" s="39"/>
      <c r="UNL6" s="39"/>
      <c r="UNM6" s="39"/>
      <c r="UNN6" s="39"/>
      <c r="UNO6" s="39"/>
      <c r="UNP6" s="39"/>
      <c r="UNQ6" s="39"/>
      <c r="UNR6" s="39"/>
      <c r="UNS6" s="39"/>
      <c r="UNT6" s="39"/>
      <c r="UNU6" s="39"/>
      <c r="UNV6" s="39"/>
      <c r="UNW6" s="39"/>
      <c r="UNX6" s="39"/>
      <c r="UNY6" s="39"/>
      <c r="UNZ6" s="39"/>
      <c r="UOA6" s="39"/>
      <c r="UOB6" s="39"/>
      <c r="UOC6" s="39"/>
      <c r="UOD6" s="39"/>
      <c r="UOE6" s="39"/>
      <c r="UOF6" s="39"/>
      <c r="UOG6" s="39"/>
      <c r="UOH6" s="39"/>
      <c r="UOI6" s="39"/>
      <c r="UOJ6" s="39"/>
      <c r="UOK6" s="39"/>
      <c r="UOL6" s="39"/>
      <c r="UOM6" s="39"/>
      <c r="UON6" s="39"/>
      <c r="UOO6" s="39"/>
      <c r="UOP6" s="39"/>
      <c r="UOQ6" s="39"/>
      <c r="UOR6" s="39"/>
      <c r="UOS6" s="39"/>
      <c r="UOT6" s="39"/>
      <c r="UOU6" s="39"/>
      <c r="UOV6" s="39"/>
      <c r="UOW6" s="39"/>
      <c r="UOX6" s="39"/>
      <c r="UOY6" s="39"/>
      <c r="UOZ6" s="39"/>
      <c r="UPA6" s="39"/>
      <c r="UPB6" s="39"/>
      <c r="UPC6" s="39"/>
      <c r="UPD6" s="39"/>
      <c r="UPE6" s="39"/>
      <c r="UPF6" s="39"/>
      <c r="UPG6" s="39"/>
      <c r="UPH6" s="39"/>
      <c r="UPI6" s="39"/>
      <c r="UPJ6" s="39"/>
      <c r="UPK6" s="39"/>
      <c r="UPL6" s="39"/>
      <c r="UPM6" s="39"/>
      <c r="UPN6" s="39"/>
      <c r="UPO6" s="39"/>
      <c r="UPP6" s="39"/>
      <c r="UPQ6" s="39"/>
      <c r="UPR6" s="39"/>
      <c r="UPS6" s="39"/>
      <c r="UPT6" s="39"/>
      <c r="UPU6" s="39"/>
      <c r="UPV6" s="39"/>
      <c r="UPW6" s="39"/>
      <c r="UPX6" s="39"/>
      <c r="UPY6" s="39"/>
      <c r="UPZ6" s="39"/>
      <c r="UQA6" s="39"/>
      <c r="UQB6" s="39"/>
      <c r="UQC6" s="39"/>
      <c r="UQD6" s="39"/>
      <c r="UQE6" s="39"/>
      <c r="UQF6" s="39"/>
      <c r="UQG6" s="39"/>
      <c r="UQH6" s="39"/>
      <c r="UQI6" s="39"/>
      <c r="UQJ6" s="39"/>
      <c r="UQK6" s="39"/>
      <c r="UQL6" s="39"/>
      <c r="UQM6" s="39"/>
      <c r="UQN6" s="39"/>
      <c r="UQO6" s="39"/>
      <c r="UQP6" s="39"/>
      <c r="UQQ6" s="39"/>
      <c r="UQR6" s="39"/>
      <c r="UQS6" s="39"/>
      <c r="UQT6" s="39"/>
      <c r="UQU6" s="39"/>
      <c r="UQV6" s="39"/>
      <c r="UQW6" s="39"/>
      <c r="UQX6" s="39"/>
      <c r="UQY6" s="39"/>
      <c r="UQZ6" s="39"/>
      <c r="URA6" s="39"/>
      <c r="URB6" s="39"/>
      <c r="URC6" s="39"/>
      <c r="URD6" s="39"/>
      <c r="URE6" s="39"/>
      <c r="URF6" s="39"/>
      <c r="URG6" s="39"/>
      <c r="URH6" s="39"/>
      <c r="URI6" s="39"/>
      <c r="URJ6" s="39"/>
      <c r="URK6" s="39"/>
      <c r="URL6" s="39"/>
      <c r="URM6" s="39"/>
      <c r="URN6" s="39"/>
      <c r="URO6" s="39"/>
      <c r="URP6" s="39"/>
      <c r="URQ6" s="39"/>
      <c r="URR6" s="39"/>
      <c r="URS6" s="39"/>
      <c r="URT6" s="39"/>
      <c r="URU6" s="39"/>
      <c r="URV6" s="39"/>
      <c r="URW6" s="39"/>
      <c r="URX6" s="39"/>
      <c r="URY6" s="39"/>
      <c r="URZ6" s="39"/>
      <c r="USA6" s="39"/>
      <c r="USB6" s="39"/>
      <c r="USC6" s="39"/>
      <c r="USD6" s="39"/>
      <c r="USE6" s="39"/>
      <c r="USF6" s="39"/>
      <c r="USG6" s="39"/>
      <c r="USH6" s="39"/>
      <c r="USI6" s="39"/>
      <c r="USJ6" s="39"/>
      <c r="USK6" s="39"/>
      <c r="USL6" s="39"/>
      <c r="USM6" s="39"/>
      <c r="USN6" s="39"/>
      <c r="USO6" s="39"/>
      <c r="USP6" s="39"/>
      <c r="USQ6" s="39"/>
      <c r="USR6" s="39"/>
      <c r="USS6" s="39"/>
      <c r="UST6" s="39"/>
      <c r="USU6" s="39"/>
      <c r="USV6" s="39"/>
      <c r="USW6" s="39"/>
      <c r="USX6" s="39"/>
      <c r="USY6" s="39"/>
      <c r="USZ6" s="39"/>
      <c r="UTA6" s="39"/>
      <c r="UTB6" s="39"/>
      <c r="UTC6" s="39"/>
      <c r="UTD6" s="39"/>
      <c r="UTE6" s="39"/>
      <c r="UTF6" s="39"/>
      <c r="UTG6" s="39"/>
      <c r="UTH6" s="39"/>
      <c r="UTI6" s="39"/>
      <c r="UTJ6" s="39"/>
      <c r="UTK6" s="39"/>
      <c r="UTL6" s="39"/>
      <c r="UTM6" s="39"/>
      <c r="UTN6" s="39"/>
      <c r="UTO6" s="39"/>
      <c r="UTP6" s="39"/>
      <c r="UTQ6" s="39"/>
      <c r="UTR6" s="39"/>
      <c r="UTS6" s="39"/>
      <c r="UTT6" s="39"/>
      <c r="UTU6" s="39"/>
      <c r="UTV6" s="39"/>
      <c r="UTW6" s="39"/>
      <c r="UTX6" s="39"/>
      <c r="UTY6" s="39"/>
      <c r="UTZ6" s="39"/>
      <c r="UUA6" s="39"/>
      <c r="UUB6" s="39"/>
      <c r="UUC6" s="39"/>
      <c r="UUD6" s="39"/>
      <c r="UUE6" s="39"/>
      <c r="UUF6" s="39"/>
      <c r="UUG6" s="39"/>
      <c r="UUH6" s="39"/>
      <c r="UUI6" s="39"/>
      <c r="UUJ6" s="39"/>
      <c r="UUK6" s="39"/>
      <c r="UUL6" s="39"/>
      <c r="UUM6" s="39"/>
      <c r="UUN6" s="39"/>
      <c r="UUO6" s="39"/>
      <c r="UUP6" s="39"/>
      <c r="UUQ6" s="39"/>
      <c r="UUR6" s="39"/>
      <c r="UUS6" s="39"/>
      <c r="UUT6" s="39"/>
      <c r="UUU6" s="39"/>
      <c r="UUV6" s="39"/>
      <c r="UUW6" s="39"/>
      <c r="UUX6" s="39"/>
      <c r="UUY6" s="39"/>
      <c r="UUZ6" s="39"/>
      <c r="UVA6" s="39"/>
      <c r="UVB6" s="39"/>
      <c r="UVC6" s="39"/>
      <c r="UVD6" s="39"/>
      <c r="UVE6" s="39"/>
      <c r="UVF6" s="39"/>
      <c r="UVG6" s="39"/>
      <c r="UVH6" s="39"/>
      <c r="UVI6" s="39"/>
      <c r="UVJ6" s="39"/>
      <c r="UVK6" s="39"/>
      <c r="UVL6" s="39"/>
      <c r="UVM6" s="39"/>
      <c r="UVN6" s="39"/>
      <c r="UVO6" s="39"/>
      <c r="UVP6" s="39"/>
      <c r="UVQ6" s="39"/>
      <c r="UVR6" s="39"/>
      <c r="UVS6" s="39"/>
      <c r="UVT6" s="39"/>
      <c r="UVU6" s="39"/>
      <c r="UVV6" s="39"/>
      <c r="UVW6" s="39"/>
      <c r="UVX6" s="39"/>
      <c r="UVY6" s="39"/>
      <c r="UVZ6" s="39"/>
      <c r="UWA6" s="39"/>
      <c r="UWB6" s="39"/>
      <c r="UWC6" s="39"/>
      <c r="UWD6" s="39"/>
      <c r="UWE6" s="39"/>
      <c r="UWF6" s="39"/>
      <c r="UWG6" s="39"/>
      <c r="UWH6" s="39"/>
      <c r="UWI6" s="39"/>
      <c r="UWJ6" s="39"/>
      <c r="UWK6" s="39"/>
      <c r="UWL6" s="39"/>
      <c r="UWM6" s="39"/>
      <c r="UWN6" s="39"/>
      <c r="UWO6" s="39"/>
      <c r="UWP6" s="39"/>
      <c r="UWQ6" s="39"/>
      <c r="UWR6" s="39"/>
      <c r="UWS6" s="39"/>
      <c r="UWT6" s="39"/>
      <c r="UWU6" s="39"/>
      <c r="UWV6" s="39"/>
      <c r="UWW6" s="39"/>
      <c r="UWX6" s="39"/>
      <c r="UWY6" s="39"/>
      <c r="UWZ6" s="39"/>
      <c r="UXA6" s="39"/>
      <c r="UXB6" s="39"/>
      <c r="UXC6" s="39"/>
      <c r="UXD6" s="39"/>
      <c r="UXE6" s="39"/>
      <c r="UXF6" s="39"/>
      <c r="UXG6" s="39"/>
      <c r="UXH6" s="39"/>
      <c r="UXI6" s="39"/>
      <c r="UXJ6" s="39"/>
      <c r="UXK6" s="39"/>
      <c r="UXL6" s="39"/>
      <c r="UXM6" s="39"/>
      <c r="UXN6" s="39"/>
      <c r="UXO6" s="39"/>
      <c r="UXP6" s="39"/>
      <c r="UXQ6" s="39"/>
      <c r="UXR6" s="39"/>
      <c r="UXS6" s="39"/>
      <c r="UXT6" s="39"/>
      <c r="UXU6" s="39"/>
      <c r="UXV6" s="39"/>
      <c r="UXW6" s="39"/>
      <c r="UXX6" s="39"/>
      <c r="UXY6" s="39"/>
      <c r="UXZ6" s="39"/>
      <c r="UYA6" s="39"/>
      <c r="UYB6" s="39"/>
      <c r="UYC6" s="39"/>
      <c r="UYD6" s="39"/>
      <c r="UYE6" s="39"/>
      <c r="UYF6" s="39"/>
      <c r="UYG6" s="39"/>
      <c r="UYH6" s="39"/>
      <c r="UYI6" s="39"/>
      <c r="UYJ6" s="39"/>
      <c r="UYK6" s="39"/>
      <c r="UYL6" s="39"/>
      <c r="UYM6" s="39"/>
      <c r="UYN6" s="39"/>
      <c r="UYO6" s="39"/>
      <c r="UYP6" s="39"/>
      <c r="UYQ6" s="39"/>
      <c r="UYR6" s="39"/>
      <c r="UYS6" s="39"/>
      <c r="UYT6" s="39"/>
      <c r="UYU6" s="39"/>
      <c r="UYV6" s="39"/>
      <c r="UYW6" s="39"/>
      <c r="UYX6" s="39"/>
      <c r="UYY6" s="39"/>
      <c r="UYZ6" s="39"/>
      <c r="UZA6" s="39"/>
      <c r="UZB6" s="39"/>
      <c r="UZC6" s="39"/>
      <c r="UZD6" s="39"/>
      <c r="UZE6" s="39"/>
      <c r="UZF6" s="39"/>
      <c r="UZG6" s="39"/>
      <c r="UZH6" s="39"/>
      <c r="UZI6" s="39"/>
      <c r="UZJ6" s="39"/>
      <c r="UZK6" s="39"/>
      <c r="UZL6" s="39"/>
      <c r="UZM6" s="39"/>
      <c r="UZN6" s="39"/>
      <c r="UZO6" s="39"/>
      <c r="UZP6" s="39"/>
      <c r="UZQ6" s="39"/>
      <c r="UZR6" s="39"/>
      <c r="UZS6" s="39"/>
      <c r="UZT6" s="39"/>
      <c r="UZU6" s="39"/>
      <c r="UZV6" s="39"/>
      <c r="UZW6" s="39"/>
      <c r="UZX6" s="39"/>
      <c r="UZY6" s="39"/>
      <c r="UZZ6" s="39"/>
      <c r="VAA6" s="39"/>
      <c r="VAB6" s="39"/>
      <c r="VAC6" s="39"/>
      <c r="VAD6" s="39"/>
      <c r="VAE6" s="39"/>
      <c r="VAF6" s="39"/>
      <c r="VAG6" s="39"/>
      <c r="VAH6" s="39"/>
      <c r="VAI6" s="39"/>
      <c r="VAJ6" s="39"/>
      <c r="VAK6" s="39"/>
      <c r="VAL6" s="39"/>
      <c r="VAM6" s="39"/>
      <c r="VAN6" s="39"/>
      <c r="VAO6" s="39"/>
      <c r="VAP6" s="39"/>
      <c r="VAQ6" s="39"/>
      <c r="VAR6" s="39"/>
      <c r="VAS6" s="39"/>
      <c r="VAT6" s="39"/>
      <c r="VAU6" s="39"/>
      <c r="VAV6" s="39"/>
      <c r="VAW6" s="39"/>
      <c r="VAX6" s="39"/>
      <c r="VAY6" s="39"/>
      <c r="VAZ6" s="39"/>
      <c r="VBA6" s="39"/>
      <c r="VBB6" s="39"/>
      <c r="VBC6" s="39"/>
      <c r="VBD6" s="39"/>
      <c r="VBE6" s="39"/>
      <c r="VBF6" s="39"/>
      <c r="VBG6" s="39"/>
      <c r="VBH6" s="39"/>
      <c r="VBI6" s="39"/>
      <c r="VBJ6" s="39"/>
      <c r="VBK6" s="39"/>
      <c r="VBL6" s="39"/>
      <c r="VBM6" s="39"/>
      <c r="VBN6" s="39"/>
      <c r="VBO6" s="39"/>
      <c r="VBP6" s="39"/>
      <c r="VBQ6" s="39"/>
      <c r="VBR6" s="39"/>
      <c r="VBS6" s="39"/>
      <c r="VBT6" s="39"/>
      <c r="VBU6" s="39"/>
      <c r="VBV6" s="39"/>
      <c r="VBW6" s="39"/>
      <c r="VBX6" s="39"/>
      <c r="VBY6" s="39"/>
      <c r="VBZ6" s="39"/>
      <c r="VCA6" s="39"/>
      <c r="VCB6" s="39"/>
      <c r="VCC6" s="39"/>
      <c r="VCD6" s="39"/>
      <c r="VCE6" s="39"/>
      <c r="VCF6" s="39"/>
      <c r="VCG6" s="39"/>
      <c r="VCH6" s="39"/>
      <c r="VCI6" s="39"/>
      <c r="VCJ6" s="39"/>
      <c r="VCK6" s="39"/>
      <c r="VCL6" s="39"/>
      <c r="VCM6" s="39"/>
      <c r="VCN6" s="39"/>
      <c r="VCO6" s="39"/>
      <c r="VCP6" s="39"/>
      <c r="VCQ6" s="39"/>
      <c r="VCR6" s="39"/>
      <c r="VCS6" s="39"/>
      <c r="VCT6" s="39"/>
      <c r="VCU6" s="39"/>
      <c r="VCV6" s="39"/>
      <c r="VCW6" s="39"/>
      <c r="VCX6" s="39"/>
      <c r="VCY6" s="39"/>
      <c r="VCZ6" s="39"/>
      <c r="VDA6" s="39"/>
      <c r="VDB6" s="39"/>
      <c r="VDC6" s="39"/>
      <c r="VDD6" s="39"/>
      <c r="VDE6" s="39"/>
      <c r="VDF6" s="39"/>
      <c r="VDG6" s="39"/>
      <c r="VDH6" s="39"/>
      <c r="VDI6" s="39"/>
      <c r="VDJ6" s="39"/>
      <c r="VDK6" s="39"/>
      <c r="VDL6" s="39"/>
      <c r="VDM6" s="39"/>
      <c r="VDN6" s="39"/>
      <c r="VDO6" s="39"/>
      <c r="VDP6" s="39"/>
      <c r="VDQ6" s="39"/>
      <c r="VDR6" s="39"/>
      <c r="VDS6" s="39"/>
      <c r="VDT6" s="39"/>
      <c r="VDU6" s="39"/>
      <c r="VDV6" s="39"/>
      <c r="VDW6" s="39"/>
      <c r="VDX6" s="39"/>
      <c r="VDY6" s="39"/>
      <c r="VDZ6" s="39"/>
      <c r="VEA6" s="39"/>
      <c r="VEB6" s="39"/>
      <c r="VEC6" s="39"/>
      <c r="VED6" s="39"/>
      <c r="VEE6" s="39"/>
      <c r="VEF6" s="39"/>
      <c r="VEG6" s="39"/>
      <c r="VEH6" s="39"/>
      <c r="VEI6" s="39"/>
      <c r="VEJ6" s="39"/>
      <c r="VEK6" s="39"/>
      <c r="VEL6" s="39"/>
      <c r="VEM6" s="39"/>
      <c r="VEN6" s="39"/>
      <c r="VEO6" s="39"/>
      <c r="VEP6" s="39"/>
      <c r="VEQ6" s="39"/>
      <c r="VER6" s="39"/>
      <c r="VES6" s="39"/>
      <c r="VET6" s="39"/>
      <c r="VEU6" s="39"/>
      <c r="VEV6" s="39"/>
      <c r="VEW6" s="39"/>
      <c r="VEX6" s="39"/>
      <c r="VEY6" s="39"/>
      <c r="VEZ6" s="39"/>
      <c r="VFA6" s="39"/>
      <c r="VFB6" s="39"/>
      <c r="VFC6" s="39"/>
      <c r="VFD6" s="39"/>
      <c r="VFE6" s="39"/>
      <c r="VFF6" s="39"/>
      <c r="VFG6" s="39"/>
      <c r="VFH6" s="39"/>
      <c r="VFI6" s="39"/>
      <c r="VFJ6" s="39"/>
      <c r="VFK6" s="39"/>
      <c r="VFL6" s="39"/>
      <c r="VFM6" s="39"/>
      <c r="VFN6" s="39"/>
      <c r="VFO6" s="39"/>
      <c r="VFP6" s="39"/>
      <c r="VFQ6" s="39"/>
      <c r="VFR6" s="39"/>
      <c r="VFS6" s="39"/>
      <c r="VFT6" s="39"/>
      <c r="VFU6" s="39"/>
      <c r="VFV6" s="39"/>
      <c r="VFW6" s="39"/>
      <c r="VFX6" s="39"/>
      <c r="VFY6" s="39"/>
      <c r="VFZ6" s="39"/>
      <c r="VGA6" s="39"/>
      <c r="VGB6" s="39"/>
      <c r="VGC6" s="39"/>
      <c r="VGD6" s="39"/>
      <c r="VGE6" s="39"/>
      <c r="VGF6" s="39"/>
      <c r="VGG6" s="39"/>
      <c r="VGH6" s="39"/>
      <c r="VGI6" s="39"/>
      <c r="VGJ6" s="39"/>
      <c r="VGK6" s="39"/>
      <c r="VGL6" s="39"/>
      <c r="VGM6" s="39"/>
      <c r="VGN6" s="39"/>
      <c r="VGO6" s="39"/>
      <c r="VGP6" s="39"/>
      <c r="VGQ6" s="39"/>
      <c r="VGR6" s="39"/>
      <c r="VGS6" s="39"/>
      <c r="VGT6" s="39"/>
      <c r="VGU6" s="39"/>
      <c r="VGV6" s="39"/>
      <c r="VGW6" s="39"/>
      <c r="VGX6" s="39"/>
      <c r="VGY6" s="39"/>
      <c r="VGZ6" s="39"/>
      <c r="VHA6" s="39"/>
      <c r="VHB6" s="39"/>
      <c r="VHC6" s="39"/>
      <c r="VHD6" s="39"/>
      <c r="VHE6" s="39"/>
      <c r="VHF6" s="39"/>
      <c r="VHG6" s="39"/>
      <c r="VHH6" s="39"/>
      <c r="VHI6" s="39"/>
      <c r="VHJ6" s="39"/>
      <c r="VHK6" s="39"/>
      <c r="VHL6" s="39"/>
      <c r="VHM6" s="39"/>
      <c r="VHN6" s="39"/>
      <c r="VHO6" s="39"/>
      <c r="VHP6" s="39"/>
      <c r="VHQ6" s="39"/>
      <c r="VHR6" s="39"/>
      <c r="VHS6" s="39"/>
      <c r="VHT6" s="39"/>
      <c r="VHU6" s="39"/>
      <c r="VHV6" s="39"/>
      <c r="VHW6" s="39"/>
      <c r="VHX6" s="39"/>
      <c r="VHY6" s="39"/>
      <c r="VHZ6" s="39"/>
      <c r="VIA6" s="39"/>
      <c r="VIB6" s="39"/>
      <c r="VIC6" s="39"/>
      <c r="VID6" s="39"/>
      <c r="VIE6" s="39"/>
      <c r="VIF6" s="39"/>
      <c r="VIG6" s="39"/>
      <c r="VIH6" s="39"/>
      <c r="VII6" s="39"/>
      <c r="VIJ6" s="39"/>
      <c r="VIK6" s="39"/>
      <c r="VIL6" s="39"/>
      <c r="VIM6" s="39"/>
      <c r="VIN6" s="39"/>
      <c r="VIO6" s="39"/>
      <c r="VIP6" s="39"/>
      <c r="VIQ6" s="39"/>
      <c r="VIR6" s="39"/>
      <c r="VIS6" s="39"/>
      <c r="VIT6" s="39"/>
      <c r="VIU6" s="39"/>
      <c r="VIV6" s="39"/>
      <c r="VIW6" s="39"/>
      <c r="VIX6" s="39"/>
      <c r="VIY6" s="39"/>
      <c r="VIZ6" s="39"/>
      <c r="VJA6" s="39"/>
      <c r="VJB6" s="39"/>
      <c r="VJC6" s="39"/>
      <c r="VJD6" s="39"/>
      <c r="VJE6" s="39"/>
      <c r="VJF6" s="39"/>
      <c r="VJG6" s="39"/>
      <c r="VJH6" s="39"/>
      <c r="VJI6" s="39"/>
      <c r="VJJ6" s="39"/>
      <c r="VJK6" s="39"/>
      <c r="VJL6" s="39"/>
      <c r="VJM6" s="39"/>
      <c r="VJN6" s="39"/>
      <c r="VJO6" s="39"/>
      <c r="VJP6" s="39"/>
      <c r="VJQ6" s="39"/>
      <c r="VJR6" s="39"/>
      <c r="VJS6" s="39"/>
      <c r="VJT6" s="39"/>
      <c r="VJU6" s="39"/>
      <c r="VJV6" s="39"/>
      <c r="VJW6" s="39"/>
      <c r="VJX6" s="39"/>
      <c r="VJY6" s="39"/>
      <c r="VJZ6" s="39"/>
      <c r="VKA6" s="39"/>
      <c r="VKB6" s="39"/>
      <c r="VKC6" s="39"/>
      <c r="VKD6" s="39"/>
      <c r="VKE6" s="39"/>
      <c r="VKF6" s="39"/>
      <c r="VKG6" s="39"/>
      <c r="VKH6" s="39"/>
      <c r="VKI6" s="39"/>
      <c r="VKJ6" s="39"/>
      <c r="VKK6" s="39"/>
      <c r="VKL6" s="39"/>
      <c r="VKM6" s="39"/>
      <c r="VKN6" s="39"/>
      <c r="VKO6" s="39"/>
      <c r="VKP6" s="39"/>
      <c r="VKQ6" s="39"/>
      <c r="VKR6" s="39"/>
      <c r="VKS6" s="39"/>
      <c r="VKT6" s="39"/>
      <c r="VKU6" s="39"/>
      <c r="VKV6" s="39"/>
      <c r="VKW6" s="39"/>
      <c r="VKX6" s="39"/>
      <c r="VKY6" s="39"/>
      <c r="VKZ6" s="39"/>
      <c r="VLA6" s="39"/>
      <c r="VLB6" s="39"/>
      <c r="VLC6" s="39"/>
      <c r="VLD6" s="39"/>
      <c r="VLE6" s="39"/>
      <c r="VLF6" s="39"/>
      <c r="VLG6" s="39"/>
      <c r="VLH6" s="39"/>
      <c r="VLI6" s="39"/>
      <c r="VLJ6" s="39"/>
      <c r="VLK6" s="39"/>
      <c r="VLL6" s="39"/>
      <c r="VLM6" s="39"/>
      <c r="VLN6" s="39"/>
      <c r="VLO6" s="39"/>
      <c r="VLP6" s="39"/>
      <c r="VLQ6" s="39"/>
      <c r="VLR6" s="39"/>
      <c r="VLS6" s="39"/>
      <c r="VLT6" s="39"/>
      <c r="VLU6" s="39"/>
      <c r="VLV6" s="39"/>
      <c r="VLW6" s="39"/>
      <c r="VLX6" s="39"/>
      <c r="VLY6" s="39"/>
      <c r="VLZ6" s="39"/>
      <c r="VMA6" s="39"/>
      <c r="VMB6" s="39"/>
      <c r="VMC6" s="39"/>
      <c r="VMD6" s="39"/>
      <c r="VME6" s="39"/>
      <c r="VMF6" s="39"/>
      <c r="VMG6" s="39"/>
      <c r="VMH6" s="39"/>
      <c r="VMI6" s="39"/>
      <c r="VMJ6" s="39"/>
      <c r="VMK6" s="39"/>
      <c r="VML6" s="39"/>
      <c r="VMM6" s="39"/>
      <c r="VMN6" s="39"/>
      <c r="VMO6" s="39"/>
      <c r="VMP6" s="39"/>
      <c r="VMQ6" s="39"/>
      <c r="VMR6" s="39"/>
      <c r="VMS6" s="39"/>
      <c r="VMT6" s="39"/>
      <c r="VMU6" s="39"/>
      <c r="VMV6" s="39"/>
      <c r="VMW6" s="39"/>
      <c r="VMX6" s="39"/>
      <c r="VMY6" s="39"/>
      <c r="VMZ6" s="39"/>
      <c r="VNA6" s="39"/>
      <c r="VNB6" s="39"/>
      <c r="VNC6" s="39"/>
      <c r="VND6" s="39"/>
      <c r="VNE6" s="39"/>
      <c r="VNF6" s="39"/>
      <c r="VNG6" s="39"/>
      <c r="VNH6" s="39"/>
      <c r="VNI6" s="39"/>
      <c r="VNJ6" s="39"/>
      <c r="VNK6" s="39"/>
      <c r="VNL6" s="39"/>
      <c r="VNM6" s="39"/>
      <c r="VNN6" s="39"/>
      <c r="VNO6" s="39"/>
      <c r="VNP6" s="39"/>
      <c r="VNQ6" s="39"/>
      <c r="VNR6" s="39"/>
      <c r="VNS6" s="39"/>
      <c r="VNT6" s="39"/>
      <c r="VNU6" s="39"/>
      <c r="VNV6" s="39"/>
      <c r="VNW6" s="39"/>
      <c r="VNX6" s="39"/>
      <c r="VNY6" s="39"/>
      <c r="VNZ6" s="39"/>
      <c r="VOA6" s="39"/>
      <c r="VOB6" s="39"/>
      <c r="VOC6" s="39"/>
      <c r="VOD6" s="39"/>
      <c r="VOE6" s="39"/>
      <c r="VOF6" s="39"/>
      <c r="VOG6" s="39"/>
      <c r="VOH6" s="39"/>
      <c r="VOI6" s="39"/>
      <c r="VOJ6" s="39"/>
      <c r="VOK6" s="39"/>
      <c r="VOL6" s="39"/>
      <c r="VOM6" s="39"/>
      <c r="VON6" s="39"/>
      <c r="VOO6" s="39"/>
      <c r="VOP6" s="39"/>
      <c r="VOQ6" s="39"/>
      <c r="VOR6" s="39"/>
      <c r="VOS6" s="39"/>
      <c r="VOT6" s="39"/>
      <c r="VOU6" s="39"/>
      <c r="VOV6" s="39"/>
      <c r="VOW6" s="39"/>
      <c r="VOX6" s="39"/>
      <c r="VOY6" s="39"/>
      <c r="VOZ6" s="39"/>
      <c r="VPA6" s="39"/>
      <c r="VPB6" s="39"/>
      <c r="VPC6" s="39"/>
      <c r="VPD6" s="39"/>
      <c r="VPE6" s="39"/>
      <c r="VPF6" s="39"/>
      <c r="VPG6" s="39"/>
      <c r="VPH6" s="39"/>
      <c r="VPI6" s="39"/>
      <c r="VPJ6" s="39"/>
      <c r="VPK6" s="39"/>
      <c r="VPL6" s="39"/>
      <c r="VPM6" s="39"/>
      <c r="VPN6" s="39"/>
      <c r="VPO6" s="39"/>
      <c r="VPP6" s="39"/>
      <c r="VPQ6" s="39"/>
      <c r="VPR6" s="39"/>
      <c r="VPS6" s="39"/>
      <c r="VPT6" s="39"/>
      <c r="VPU6" s="39"/>
      <c r="VPV6" s="39"/>
      <c r="VPW6" s="39"/>
      <c r="VPX6" s="39"/>
      <c r="VPY6" s="39"/>
      <c r="VPZ6" s="39"/>
      <c r="VQA6" s="39"/>
      <c r="VQB6" s="39"/>
      <c r="VQC6" s="39"/>
      <c r="VQD6" s="39"/>
      <c r="VQE6" s="39"/>
      <c r="VQF6" s="39"/>
      <c r="VQG6" s="39"/>
      <c r="VQH6" s="39"/>
      <c r="VQI6" s="39"/>
      <c r="VQJ6" s="39"/>
      <c r="VQK6" s="39"/>
      <c r="VQL6" s="39"/>
      <c r="VQM6" s="39"/>
      <c r="VQN6" s="39"/>
      <c r="VQO6" s="39"/>
      <c r="VQP6" s="39"/>
      <c r="VQQ6" s="39"/>
      <c r="VQR6" s="39"/>
      <c r="VQS6" s="39"/>
      <c r="VQT6" s="39"/>
      <c r="VQU6" s="39"/>
      <c r="VQV6" s="39"/>
      <c r="VQW6" s="39"/>
      <c r="VQX6" s="39"/>
      <c r="VQY6" s="39"/>
      <c r="VQZ6" s="39"/>
      <c r="VRA6" s="39"/>
      <c r="VRB6" s="39"/>
      <c r="VRC6" s="39"/>
      <c r="VRD6" s="39"/>
      <c r="VRE6" s="39"/>
      <c r="VRF6" s="39"/>
      <c r="VRG6" s="39"/>
      <c r="VRH6" s="39"/>
      <c r="VRI6" s="39"/>
      <c r="VRJ6" s="39"/>
      <c r="VRK6" s="39"/>
      <c r="VRL6" s="39"/>
      <c r="VRM6" s="39"/>
      <c r="VRN6" s="39"/>
      <c r="VRO6" s="39"/>
      <c r="VRP6" s="39"/>
      <c r="VRQ6" s="39"/>
      <c r="VRR6" s="39"/>
      <c r="VRS6" s="39"/>
      <c r="VRT6" s="39"/>
      <c r="VRU6" s="39"/>
      <c r="VRV6" s="39"/>
      <c r="VRW6" s="39"/>
      <c r="VRX6" s="39"/>
      <c r="VRY6" s="39"/>
      <c r="VRZ6" s="39"/>
      <c r="VSA6" s="39"/>
      <c r="VSB6" s="39"/>
      <c r="VSC6" s="39"/>
      <c r="VSD6" s="39"/>
      <c r="VSE6" s="39"/>
      <c r="VSF6" s="39"/>
      <c r="VSG6" s="39"/>
      <c r="VSH6" s="39"/>
      <c r="VSI6" s="39"/>
      <c r="VSJ6" s="39"/>
      <c r="VSK6" s="39"/>
      <c r="VSL6" s="39"/>
      <c r="VSM6" s="39"/>
      <c r="VSN6" s="39"/>
      <c r="VSO6" s="39"/>
      <c r="VSP6" s="39"/>
      <c r="VSQ6" s="39"/>
      <c r="VSR6" s="39"/>
      <c r="VSS6" s="39"/>
      <c r="VST6" s="39"/>
      <c r="VSU6" s="39"/>
      <c r="VSV6" s="39"/>
      <c r="VSW6" s="39"/>
      <c r="VSX6" s="39"/>
      <c r="VSY6" s="39"/>
      <c r="VSZ6" s="39"/>
      <c r="VTA6" s="39"/>
      <c r="VTB6" s="39"/>
      <c r="VTC6" s="39"/>
      <c r="VTD6" s="39"/>
      <c r="VTE6" s="39"/>
      <c r="VTF6" s="39"/>
      <c r="VTG6" s="39"/>
      <c r="VTH6" s="39"/>
      <c r="VTI6" s="39"/>
      <c r="VTJ6" s="39"/>
      <c r="VTK6" s="39"/>
      <c r="VTL6" s="39"/>
      <c r="VTM6" s="39"/>
      <c r="VTN6" s="39"/>
      <c r="VTO6" s="39"/>
      <c r="VTP6" s="39"/>
      <c r="VTQ6" s="39"/>
      <c r="VTR6" s="39"/>
      <c r="VTS6" s="39"/>
      <c r="VTT6" s="39"/>
      <c r="VTU6" s="39"/>
      <c r="VTV6" s="39"/>
      <c r="VTW6" s="39"/>
      <c r="VTX6" s="39"/>
      <c r="VTY6" s="39"/>
      <c r="VTZ6" s="39"/>
      <c r="VUA6" s="39"/>
      <c r="VUB6" s="39"/>
      <c r="VUC6" s="39"/>
      <c r="VUD6" s="39"/>
      <c r="VUE6" s="39"/>
      <c r="VUF6" s="39"/>
      <c r="VUG6" s="39"/>
      <c r="VUH6" s="39"/>
      <c r="VUI6" s="39"/>
      <c r="VUJ6" s="39"/>
      <c r="VUK6" s="39"/>
      <c r="VUL6" s="39"/>
      <c r="VUM6" s="39"/>
      <c r="VUN6" s="39"/>
      <c r="VUO6" s="39"/>
      <c r="VUP6" s="39"/>
      <c r="VUQ6" s="39"/>
      <c r="VUR6" s="39"/>
      <c r="VUS6" s="39"/>
      <c r="VUT6" s="39"/>
      <c r="VUU6" s="39"/>
      <c r="VUV6" s="39"/>
      <c r="VUW6" s="39"/>
      <c r="VUX6" s="39"/>
      <c r="VUY6" s="39"/>
      <c r="VUZ6" s="39"/>
      <c r="VVA6" s="39"/>
      <c r="VVB6" s="39"/>
      <c r="VVC6" s="39"/>
      <c r="VVD6" s="39"/>
      <c r="VVE6" s="39"/>
      <c r="VVF6" s="39"/>
      <c r="VVG6" s="39"/>
      <c r="VVH6" s="39"/>
      <c r="VVI6" s="39"/>
      <c r="VVJ6" s="39"/>
      <c r="VVK6" s="39"/>
      <c r="VVL6" s="39"/>
      <c r="VVM6" s="39"/>
      <c r="VVN6" s="39"/>
      <c r="VVO6" s="39"/>
      <c r="VVP6" s="39"/>
      <c r="VVQ6" s="39"/>
      <c r="VVR6" s="39"/>
      <c r="VVS6" s="39"/>
      <c r="VVT6" s="39"/>
      <c r="VVU6" s="39"/>
      <c r="VVV6" s="39"/>
      <c r="VVW6" s="39"/>
      <c r="VVX6" s="39"/>
      <c r="VVY6" s="39"/>
      <c r="VVZ6" s="39"/>
      <c r="VWA6" s="39"/>
      <c r="VWB6" s="39"/>
      <c r="VWC6" s="39"/>
      <c r="VWD6" s="39"/>
      <c r="VWE6" s="39"/>
      <c r="VWF6" s="39"/>
      <c r="VWG6" s="39"/>
      <c r="VWH6" s="39"/>
      <c r="VWI6" s="39"/>
      <c r="VWJ6" s="39"/>
      <c r="VWK6" s="39"/>
      <c r="VWL6" s="39"/>
      <c r="VWM6" s="39"/>
      <c r="VWN6" s="39"/>
      <c r="VWO6" s="39"/>
      <c r="VWP6" s="39"/>
      <c r="VWQ6" s="39"/>
      <c r="VWR6" s="39"/>
      <c r="VWS6" s="39"/>
      <c r="VWT6" s="39"/>
      <c r="VWU6" s="39"/>
      <c r="VWV6" s="39"/>
      <c r="VWW6" s="39"/>
      <c r="VWX6" s="39"/>
      <c r="VWY6" s="39"/>
      <c r="VWZ6" s="39"/>
      <c r="VXA6" s="39"/>
      <c r="VXB6" s="39"/>
      <c r="VXC6" s="39"/>
      <c r="VXD6" s="39"/>
      <c r="VXE6" s="39"/>
      <c r="VXF6" s="39"/>
      <c r="VXG6" s="39"/>
      <c r="VXH6" s="39"/>
      <c r="VXI6" s="39"/>
      <c r="VXJ6" s="39"/>
      <c r="VXK6" s="39"/>
      <c r="VXL6" s="39"/>
      <c r="VXM6" s="39"/>
      <c r="VXN6" s="39"/>
      <c r="VXO6" s="39"/>
      <c r="VXP6" s="39"/>
      <c r="VXQ6" s="39"/>
      <c r="VXR6" s="39"/>
      <c r="VXS6" s="39"/>
      <c r="VXT6" s="39"/>
      <c r="VXU6" s="39"/>
      <c r="VXV6" s="39"/>
      <c r="VXW6" s="39"/>
      <c r="VXX6" s="39"/>
      <c r="VXY6" s="39"/>
      <c r="VXZ6" s="39"/>
      <c r="VYA6" s="39"/>
      <c r="VYB6" s="39"/>
      <c r="VYC6" s="39"/>
      <c r="VYD6" s="39"/>
      <c r="VYE6" s="39"/>
      <c r="VYF6" s="39"/>
      <c r="VYG6" s="39"/>
      <c r="VYH6" s="39"/>
      <c r="VYI6" s="39"/>
      <c r="VYJ6" s="39"/>
      <c r="VYK6" s="39"/>
      <c r="VYL6" s="39"/>
      <c r="VYM6" s="39"/>
      <c r="VYN6" s="39"/>
      <c r="VYO6" s="39"/>
      <c r="VYP6" s="39"/>
      <c r="VYQ6" s="39"/>
      <c r="VYR6" s="39"/>
      <c r="VYS6" s="39"/>
      <c r="VYT6" s="39"/>
      <c r="VYU6" s="39"/>
      <c r="VYV6" s="39"/>
      <c r="VYW6" s="39"/>
      <c r="VYX6" s="39"/>
      <c r="VYY6" s="39"/>
      <c r="VYZ6" s="39"/>
      <c r="VZA6" s="39"/>
      <c r="VZB6" s="39"/>
      <c r="VZC6" s="39"/>
      <c r="VZD6" s="39"/>
      <c r="VZE6" s="39"/>
      <c r="VZF6" s="39"/>
      <c r="VZG6" s="39"/>
      <c r="VZH6" s="39"/>
      <c r="VZI6" s="39"/>
      <c r="VZJ6" s="39"/>
      <c r="VZK6" s="39"/>
      <c r="VZL6" s="39"/>
      <c r="VZM6" s="39"/>
      <c r="VZN6" s="39"/>
      <c r="VZO6" s="39"/>
      <c r="VZP6" s="39"/>
      <c r="VZQ6" s="39"/>
      <c r="VZR6" s="39"/>
      <c r="VZS6" s="39"/>
      <c r="VZT6" s="39"/>
      <c r="VZU6" s="39"/>
      <c r="VZV6" s="39"/>
      <c r="VZW6" s="39"/>
      <c r="VZX6" s="39"/>
      <c r="VZY6" s="39"/>
      <c r="VZZ6" s="39"/>
      <c r="WAA6" s="39"/>
      <c r="WAB6" s="39"/>
      <c r="WAC6" s="39"/>
      <c r="WAD6" s="39"/>
      <c r="WAE6" s="39"/>
      <c r="WAF6" s="39"/>
      <c r="WAG6" s="39"/>
      <c r="WAH6" s="39"/>
      <c r="WAI6" s="39"/>
      <c r="WAJ6" s="39"/>
      <c r="WAK6" s="39"/>
      <c r="WAL6" s="39"/>
      <c r="WAM6" s="39"/>
      <c r="WAN6" s="39"/>
      <c r="WAO6" s="39"/>
      <c r="WAP6" s="39"/>
      <c r="WAQ6" s="39"/>
      <c r="WAR6" s="39"/>
      <c r="WAS6" s="39"/>
      <c r="WAT6" s="39"/>
      <c r="WAU6" s="39"/>
      <c r="WAV6" s="39"/>
      <c r="WAW6" s="39"/>
      <c r="WAX6" s="39"/>
      <c r="WAY6" s="39"/>
      <c r="WAZ6" s="39"/>
      <c r="WBA6" s="39"/>
      <c r="WBB6" s="39"/>
      <c r="WBC6" s="39"/>
      <c r="WBD6" s="39"/>
      <c r="WBE6" s="39"/>
      <c r="WBF6" s="39"/>
      <c r="WBG6" s="39"/>
      <c r="WBH6" s="39"/>
      <c r="WBI6" s="39"/>
      <c r="WBJ6" s="39"/>
      <c r="WBK6" s="39"/>
      <c r="WBL6" s="39"/>
      <c r="WBM6" s="39"/>
      <c r="WBN6" s="39"/>
      <c r="WBO6" s="39"/>
      <c r="WBP6" s="39"/>
      <c r="WBQ6" s="39"/>
      <c r="WBR6" s="39"/>
      <c r="WBS6" s="39"/>
      <c r="WBT6" s="39"/>
      <c r="WBU6" s="39"/>
      <c r="WBV6" s="39"/>
      <c r="WBW6" s="39"/>
      <c r="WBX6" s="39"/>
      <c r="WBY6" s="39"/>
      <c r="WBZ6" s="39"/>
      <c r="WCA6" s="39"/>
      <c r="WCB6" s="39"/>
      <c r="WCC6" s="39"/>
      <c r="WCD6" s="39"/>
      <c r="WCE6" s="39"/>
      <c r="WCF6" s="39"/>
      <c r="WCG6" s="39"/>
      <c r="WCH6" s="39"/>
      <c r="WCI6" s="39"/>
      <c r="WCJ6" s="39"/>
      <c r="WCK6" s="39"/>
      <c r="WCL6" s="39"/>
      <c r="WCM6" s="39"/>
      <c r="WCN6" s="39"/>
      <c r="WCO6" s="39"/>
      <c r="WCP6" s="39"/>
      <c r="WCQ6" s="39"/>
      <c r="WCR6" s="39"/>
      <c r="WCS6" s="39"/>
      <c r="WCT6" s="39"/>
      <c r="WCU6" s="39"/>
      <c r="WCV6" s="39"/>
      <c r="WCW6" s="39"/>
      <c r="WCX6" s="39"/>
      <c r="WCY6" s="39"/>
      <c r="WCZ6" s="39"/>
      <c r="WDA6" s="39"/>
      <c r="WDB6" s="39"/>
      <c r="WDC6" s="39"/>
      <c r="WDD6" s="39"/>
      <c r="WDE6" s="39"/>
      <c r="WDF6" s="39"/>
      <c r="WDG6" s="39"/>
      <c r="WDH6" s="39"/>
      <c r="WDI6" s="39"/>
      <c r="WDJ6" s="39"/>
      <c r="WDK6" s="39"/>
      <c r="WDL6" s="39"/>
      <c r="WDM6" s="39"/>
      <c r="WDN6" s="39"/>
      <c r="WDO6" s="39"/>
      <c r="WDP6" s="39"/>
      <c r="WDQ6" s="39"/>
      <c r="WDR6" s="39"/>
      <c r="WDS6" s="39"/>
      <c r="WDT6" s="39"/>
      <c r="WDU6" s="39"/>
      <c r="WDV6" s="39"/>
      <c r="WDW6" s="39"/>
      <c r="WDX6" s="39"/>
      <c r="WDY6" s="39"/>
      <c r="WDZ6" s="39"/>
      <c r="WEA6" s="39"/>
      <c r="WEB6" s="39"/>
      <c r="WEC6" s="39"/>
      <c r="WED6" s="39"/>
      <c r="WEE6" s="39"/>
      <c r="WEF6" s="39"/>
      <c r="WEG6" s="39"/>
      <c r="WEH6" s="39"/>
      <c r="WEI6" s="39"/>
      <c r="WEJ6" s="39"/>
      <c r="WEK6" s="39"/>
      <c r="WEL6" s="39"/>
      <c r="WEM6" s="39"/>
      <c r="WEN6" s="39"/>
      <c r="WEO6" s="39"/>
      <c r="WEP6" s="39"/>
      <c r="WEQ6" s="39"/>
      <c r="WER6" s="39"/>
      <c r="WES6" s="39"/>
      <c r="WET6" s="39"/>
      <c r="WEU6" s="39"/>
      <c r="WEV6" s="39"/>
      <c r="WEW6" s="39"/>
      <c r="WEX6" s="39"/>
      <c r="WEY6" s="39"/>
      <c r="WEZ6" s="39"/>
      <c r="WFA6" s="39"/>
      <c r="WFB6" s="39"/>
      <c r="WFC6" s="39"/>
      <c r="WFD6" s="39"/>
      <c r="WFE6" s="39"/>
      <c r="WFF6" s="39"/>
      <c r="WFG6" s="39"/>
      <c r="WFH6" s="39"/>
      <c r="WFI6" s="39"/>
      <c r="WFJ6" s="39"/>
      <c r="WFK6" s="39"/>
      <c r="WFL6" s="39"/>
      <c r="WFM6" s="39"/>
      <c r="WFN6" s="39"/>
      <c r="WFO6" s="39"/>
      <c r="WFP6" s="39"/>
      <c r="WFQ6" s="39"/>
      <c r="WFR6" s="39"/>
      <c r="WFS6" s="39"/>
      <c r="WFT6" s="39"/>
      <c r="WFU6" s="39"/>
      <c r="WFV6" s="39"/>
      <c r="WFW6" s="39"/>
      <c r="WFX6" s="39"/>
      <c r="WFY6" s="39"/>
      <c r="WFZ6" s="39"/>
      <c r="WGA6" s="39"/>
      <c r="WGB6" s="39"/>
      <c r="WGC6" s="39"/>
      <c r="WGD6" s="39"/>
      <c r="WGE6" s="39"/>
      <c r="WGF6" s="39"/>
      <c r="WGG6" s="39"/>
      <c r="WGH6" s="39"/>
      <c r="WGI6" s="39"/>
      <c r="WGJ6" s="39"/>
      <c r="WGK6" s="39"/>
      <c r="WGL6" s="39"/>
      <c r="WGM6" s="39"/>
      <c r="WGN6" s="39"/>
      <c r="WGO6" s="39"/>
      <c r="WGP6" s="39"/>
      <c r="WGQ6" s="39"/>
      <c r="WGR6" s="39"/>
      <c r="WGS6" s="39"/>
      <c r="WGT6" s="39"/>
      <c r="WGU6" s="39"/>
      <c r="WGV6" s="39"/>
      <c r="WGW6" s="39"/>
      <c r="WGX6" s="39"/>
      <c r="WGY6" s="39"/>
      <c r="WGZ6" s="39"/>
      <c r="WHA6" s="39"/>
      <c r="WHB6" s="39"/>
      <c r="WHC6" s="39"/>
      <c r="WHD6" s="39"/>
      <c r="WHE6" s="39"/>
      <c r="WHF6" s="39"/>
      <c r="WHG6" s="39"/>
      <c r="WHH6" s="39"/>
      <c r="WHI6" s="39"/>
      <c r="WHJ6" s="39"/>
      <c r="WHK6" s="39"/>
      <c r="WHL6" s="39"/>
      <c r="WHM6" s="39"/>
      <c r="WHN6" s="39"/>
      <c r="WHO6" s="39"/>
      <c r="WHP6" s="39"/>
      <c r="WHQ6" s="39"/>
      <c r="WHR6" s="39"/>
      <c r="WHS6" s="39"/>
      <c r="WHT6" s="39"/>
      <c r="WHU6" s="39"/>
      <c r="WHV6" s="39"/>
      <c r="WHW6" s="39"/>
      <c r="WHX6" s="39"/>
      <c r="WHY6" s="39"/>
      <c r="WHZ6" s="39"/>
      <c r="WIA6" s="39"/>
      <c r="WIB6" s="39"/>
      <c r="WIC6" s="39"/>
      <c r="WID6" s="39"/>
      <c r="WIE6" s="39"/>
      <c r="WIF6" s="39"/>
      <c r="WIG6" s="39"/>
      <c r="WIH6" s="39"/>
      <c r="WII6" s="39"/>
      <c r="WIJ6" s="39"/>
      <c r="WIK6" s="39"/>
      <c r="WIL6" s="39"/>
      <c r="WIM6" s="39"/>
      <c r="WIN6" s="39"/>
      <c r="WIO6" s="39"/>
      <c r="WIP6" s="39"/>
      <c r="WIQ6" s="39"/>
      <c r="WIR6" s="39"/>
      <c r="WIS6" s="39"/>
      <c r="WIT6" s="39"/>
      <c r="WIU6" s="39"/>
      <c r="WIV6" s="39"/>
      <c r="WIW6" s="39"/>
      <c r="WIX6" s="39"/>
      <c r="WIY6" s="39"/>
      <c r="WIZ6" s="39"/>
      <c r="WJA6" s="39"/>
      <c r="WJB6" s="39"/>
      <c r="WJC6" s="39"/>
      <c r="WJD6" s="39"/>
      <c r="WJE6" s="39"/>
      <c r="WJF6" s="39"/>
      <c r="WJG6" s="39"/>
      <c r="WJH6" s="39"/>
      <c r="WJI6" s="39"/>
      <c r="WJJ6" s="39"/>
      <c r="WJK6" s="39"/>
      <c r="WJL6" s="39"/>
      <c r="WJM6" s="39"/>
      <c r="WJN6" s="39"/>
      <c r="WJO6" s="39"/>
      <c r="WJP6" s="39"/>
      <c r="WJQ6" s="39"/>
      <c r="WJR6" s="39"/>
      <c r="WJS6" s="39"/>
      <c r="WJT6" s="39"/>
      <c r="WJU6" s="39"/>
      <c r="WJV6" s="39"/>
      <c r="WJW6" s="39"/>
      <c r="WJX6" s="39"/>
      <c r="WJY6" s="39"/>
      <c r="WJZ6" s="39"/>
      <c r="WKA6" s="39"/>
      <c r="WKB6" s="39"/>
      <c r="WKC6" s="39"/>
      <c r="WKD6" s="39"/>
      <c r="WKE6" s="39"/>
      <c r="WKF6" s="39"/>
      <c r="WKG6" s="39"/>
      <c r="WKH6" s="39"/>
      <c r="WKI6" s="39"/>
      <c r="WKJ6" s="39"/>
      <c r="WKK6" s="39"/>
      <c r="WKL6" s="39"/>
      <c r="WKM6" s="39"/>
      <c r="WKN6" s="39"/>
      <c r="WKO6" s="39"/>
      <c r="WKP6" s="39"/>
      <c r="WKQ6" s="39"/>
      <c r="WKR6" s="39"/>
      <c r="WKS6" s="39"/>
      <c r="WKT6" s="39"/>
      <c r="WKU6" s="39"/>
      <c r="WKV6" s="39"/>
      <c r="WKW6" s="39"/>
      <c r="WKX6" s="39"/>
      <c r="WKY6" s="39"/>
      <c r="WKZ6" s="39"/>
      <c r="WLA6" s="39"/>
      <c r="WLB6" s="39"/>
      <c r="WLC6" s="39"/>
      <c r="WLD6" s="39"/>
      <c r="WLE6" s="39"/>
      <c r="WLF6" s="39"/>
      <c r="WLG6" s="39"/>
      <c r="WLH6" s="39"/>
      <c r="WLI6" s="39"/>
      <c r="WLJ6" s="39"/>
      <c r="WLK6" s="39"/>
      <c r="WLL6" s="39"/>
      <c r="WLM6" s="39"/>
      <c r="WLN6" s="39"/>
      <c r="WLO6" s="39"/>
      <c r="WLP6" s="39"/>
      <c r="WLQ6" s="39"/>
      <c r="WLR6" s="39"/>
      <c r="WLS6" s="39"/>
      <c r="WLT6" s="39"/>
      <c r="WLU6" s="39"/>
      <c r="WLV6" s="39"/>
      <c r="WLW6" s="39"/>
      <c r="WLX6" s="39"/>
      <c r="WLY6" s="39"/>
      <c r="WLZ6" s="39"/>
      <c r="WMA6" s="39"/>
      <c r="WMB6" s="39"/>
      <c r="WMC6" s="39"/>
      <c r="WMD6" s="39"/>
      <c r="WME6" s="39"/>
      <c r="WMF6" s="39"/>
      <c r="WMG6" s="39"/>
      <c r="WMH6" s="39"/>
      <c r="WMI6" s="39"/>
      <c r="WMJ6" s="39"/>
      <c r="WMK6" s="39"/>
      <c r="WML6" s="39"/>
      <c r="WMM6" s="39"/>
      <c r="WMN6" s="39"/>
      <c r="WMO6" s="39"/>
      <c r="WMP6" s="39"/>
      <c r="WMQ6" s="39"/>
      <c r="WMR6" s="39"/>
      <c r="WMS6" s="39"/>
      <c r="WMT6" s="39"/>
      <c r="WMU6" s="39"/>
      <c r="WMV6" s="39"/>
      <c r="WMW6" s="39"/>
      <c r="WMX6" s="39"/>
      <c r="WMY6" s="39"/>
      <c r="WMZ6" s="39"/>
      <c r="WNA6" s="39"/>
      <c r="WNB6" s="39"/>
      <c r="WNC6" s="39"/>
      <c r="WND6" s="39"/>
      <c r="WNE6" s="39"/>
      <c r="WNF6" s="39"/>
      <c r="WNG6" s="39"/>
      <c r="WNH6" s="39"/>
      <c r="WNI6" s="39"/>
      <c r="WNJ6" s="39"/>
      <c r="WNK6" s="39"/>
      <c r="WNL6" s="39"/>
      <c r="WNM6" s="39"/>
      <c r="WNN6" s="39"/>
      <c r="WNO6" s="39"/>
      <c r="WNP6" s="39"/>
      <c r="WNQ6" s="39"/>
      <c r="WNR6" s="39"/>
      <c r="WNS6" s="39"/>
      <c r="WNT6" s="39"/>
      <c r="WNU6" s="39"/>
      <c r="WNV6" s="39"/>
      <c r="WNW6" s="39"/>
      <c r="WNX6" s="39"/>
      <c r="WNY6" s="39"/>
      <c r="WNZ6" s="39"/>
      <c r="WOA6" s="39"/>
      <c r="WOB6" s="39"/>
      <c r="WOC6" s="39"/>
      <c r="WOD6" s="39"/>
      <c r="WOE6" s="39"/>
      <c r="WOF6" s="39"/>
      <c r="WOG6" s="39"/>
      <c r="WOH6" s="39"/>
      <c r="WOI6" s="39"/>
      <c r="WOJ6" s="39"/>
      <c r="WOK6" s="39"/>
      <c r="WOL6" s="39"/>
      <c r="WOM6" s="39"/>
      <c r="WON6" s="39"/>
      <c r="WOO6" s="39"/>
      <c r="WOP6" s="39"/>
      <c r="WOQ6" s="39"/>
      <c r="WOR6" s="39"/>
      <c r="WOS6" s="39"/>
      <c r="WOT6" s="39"/>
      <c r="WOU6" s="39"/>
      <c r="WOV6" s="39"/>
      <c r="WOW6" s="39"/>
      <c r="WOX6" s="39"/>
      <c r="WOY6" s="39"/>
      <c r="WOZ6" s="39"/>
      <c r="WPA6" s="39"/>
      <c r="WPB6" s="39"/>
      <c r="WPC6" s="39"/>
      <c r="WPD6" s="39"/>
      <c r="WPE6" s="39"/>
      <c r="WPF6" s="39"/>
      <c r="WPG6" s="39"/>
      <c r="WPH6" s="39"/>
      <c r="WPI6" s="39"/>
      <c r="WPJ6" s="39"/>
      <c r="WPK6" s="39"/>
      <c r="WPL6" s="39"/>
      <c r="WPM6" s="39"/>
      <c r="WPN6" s="39"/>
      <c r="WPO6" s="39"/>
      <c r="WPP6" s="39"/>
      <c r="WPQ6" s="39"/>
      <c r="WPR6" s="39"/>
      <c r="WPS6" s="39"/>
      <c r="WPT6" s="39"/>
      <c r="WPU6" s="39"/>
      <c r="WPV6" s="39"/>
      <c r="WPW6" s="39"/>
      <c r="WPX6" s="39"/>
      <c r="WPY6" s="39"/>
      <c r="WPZ6" s="39"/>
      <c r="WQA6" s="39"/>
      <c r="WQB6" s="39"/>
      <c r="WQC6" s="39"/>
      <c r="WQD6" s="39"/>
      <c r="WQE6" s="39"/>
      <c r="WQF6" s="39"/>
      <c r="WQG6" s="39"/>
      <c r="WQH6" s="39"/>
      <c r="WQI6" s="39"/>
      <c r="WQJ6" s="39"/>
      <c r="WQK6" s="39"/>
      <c r="WQL6" s="39"/>
      <c r="WQM6" s="39"/>
      <c r="WQN6" s="39"/>
      <c r="WQO6" s="39"/>
      <c r="WQP6" s="39"/>
      <c r="WQQ6" s="39"/>
      <c r="WQR6" s="39"/>
      <c r="WQS6" s="39"/>
      <c r="WQT6" s="39"/>
      <c r="WQU6" s="39"/>
      <c r="WQV6" s="39"/>
      <c r="WQW6" s="39"/>
      <c r="WQX6" s="39"/>
      <c r="WQY6" s="39"/>
      <c r="WQZ6" s="39"/>
      <c r="WRA6" s="39"/>
      <c r="WRB6" s="39"/>
      <c r="WRC6" s="39"/>
      <c r="WRD6" s="39"/>
      <c r="WRE6" s="39"/>
      <c r="WRF6" s="39"/>
      <c r="WRG6" s="39"/>
      <c r="WRH6" s="39"/>
      <c r="WRI6" s="39"/>
      <c r="WRJ6" s="39"/>
      <c r="WRK6" s="39"/>
      <c r="WRL6" s="39"/>
      <c r="WRM6" s="39"/>
      <c r="WRN6" s="39"/>
      <c r="WRO6" s="39"/>
      <c r="WRP6" s="39"/>
      <c r="WRQ6" s="39"/>
      <c r="WRR6" s="39"/>
      <c r="WRS6" s="39"/>
      <c r="WRT6" s="39"/>
      <c r="WRU6" s="39"/>
      <c r="WRV6" s="39"/>
      <c r="WRW6" s="39"/>
      <c r="WRX6" s="39"/>
      <c r="WRY6" s="39"/>
      <c r="WRZ6" s="39"/>
      <c r="WSA6" s="39"/>
      <c r="WSB6" s="39"/>
      <c r="WSC6" s="39"/>
      <c r="WSD6" s="39"/>
      <c r="WSE6" s="39"/>
      <c r="WSF6" s="39"/>
      <c r="WSG6" s="39"/>
      <c r="WSH6" s="39"/>
      <c r="WSI6" s="39"/>
      <c r="WSJ6" s="39"/>
      <c r="WSK6" s="39"/>
      <c r="WSL6" s="39"/>
      <c r="WSM6" s="39"/>
      <c r="WSN6" s="39"/>
      <c r="WSO6" s="39"/>
      <c r="WSP6" s="39"/>
      <c r="WSQ6" s="39"/>
      <c r="WSR6" s="39"/>
      <c r="WSS6" s="39"/>
      <c r="WST6" s="39"/>
      <c r="WSU6" s="39"/>
      <c r="WSV6" s="39"/>
      <c r="WSW6" s="39"/>
      <c r="WSX6" s="39"/>
      <c r="WSY6" s="39"/>
      <c r="WSZ6" s="39"/>
      <c r="WTA6" s="39"/>
      <c r="WTB6" s="39"/>
      <c r="WTC6" s="39"/>
      <c r="WTD6" s="39"/>
      <c r="WTE6" s="39"/>
      <c r="WTF6" s="39"/>
      <c r="WTG6" s="39"/>
      <c r="WTH6" s="39"/>
      <c r="WTI6" s="39"/>
      <c r="WTJ6" s="39"/>
      <c r="WTK6" s="39"/>
      <c r="WTL6" s="39"/>
      <c r="WTM6" s="39"/>
      <c r="WTN6" s="39"/>
      <c r="WTO6" s="39"/>
      <c r="WTP6" s="39"/>
      <c r="WTQ6" s="39"/>
      <c r="WTR6" s="39"/>
      <c r="WTS6" s="39"/>
      <c r="WTT6" s="39"/>
      <c r="WTU6" s="39"/>
      <c r="WTV6" s="39"/>
      <c r="WTW6" s="39"/>
      <c r="WTX6" s="39"/>
      <c r="WTY6" s="39"/>
      <c r="WTZ6" s="39"/>
      <c r="WUA6" s="39"/>
      <c r="WUB6" s="39"/>
      <c r="WUC6" s="39"/>
      <c r="WUD6" s="39"/>
      <c r="WUE6" s="39"/>
      <c r="WUF6" s="39"/>
      <c r="WUG6" s="39"/>
      <c r="WUH6" s="39"/>
      <c r="WUI6" s="39"/>
      <c r="WUJ6" s="39"/>
      <c r="WUK6" s="39"/>
      <c r="WUL6" s="39"/>
      <c r="WUM6" s="39"/>
      <c r="WUN6" s="39"/>
      <c r="WUO6" s="39"/>
      <c r="WUP6" s="39"/>
      <c r="WUQ6" s="39"/>
      <c r="WUR6" s="39"/>
      <c r="WUS6" s="39"/>
      <c r="WUT6" s="39"/>
      <c r="WUU6" s="39"/>
      <c r="WUV6" s="39"/>
      <c r="WUW6" s="39"/>
      <c r="WUX6" s="39"/>
      <c r="WUY6" s="39"/>
      <c r="WUZ6" s="39"/>
      <c r="WVA6" s="39"/>
      <c r="WVB6" s="39"/>
      <c r="WVC6" s="39"/>
      <c r="WVD6" s="39"/>
      <c r="WVE6" s="39"/>
      <c r="WVF6" s="39"/>
      <c r="WVG6" s="39"/>
      <c r="WVH6" s="39"/>
      <c r="WVI6" s="39"/>
      <c r="WVJ6" s="39"/>
      <c r="WVK6" s="39"/>
      <c r="WVL6" s="39"/>
      <c r="WVM6" s="39"/>
      <c r="WVN6" s="39"/>
      <c r="WVO6" s="39"/>
      <c r="WVP6" s="39"/>
      <c r="WVQ6" s="39"/>
      <c r="WVR6" s="39"/>
      <c r="WVS6" s="39"/>
      <c r="WVT6" s="39"/>
      <c r="WVU6" s="39"/>
      <c r="WVV6" s="39"/>
      <c r="WVW6" s="39"/>
      <c r="WVX6" s="39"/>
      <c r="WVY6" s="39"/>
      <c r="WVZ6" s="39"/>
      <c r="WWA6" s="39"/>
      <c r="WWB6" s="39"/>
      <c r="WWC6" s="39"/>
      <c r="WWD6" s="39"/>
      <c r="WWE6" s="39"/>
      <c r="WWF6" s="39"/>
      <c r="WWG6" s="39"/>
      <c r="WWH6" s="39"/>
      <c r="WWI6" s="39"/>
      <c r="WWJ6" s="39"/>
      <c r="WWK6" s="39"/>
      <c r="WWL6" s="39"/>
      <c r="WWM6" s="39"/>
      <c r="WWN6" s="39"/>
      <c r="WWO6" s="39"/>
      <c r="WWP6" s="39"/>
      <c r="WWQ6" s="39"/>
      <c r="WWR6" s="39"/>
      <c r="WWS6" s="39"/>
      <c r="WWT6" s="39"/>
      <c r="WWU6" s="39"/>
      <c r="WWV6" s="39"/>
      <c r="WWW6" s="39"/>
      <c r="WWX6" s="39"/>
      <c r="WWY6" s="39"/>
      <c r="WWZ6" s="39"/>
      <c r="WXA6" s="39"/>
      <c r="WXB6" s="39"/>
      <c r="WXC6" s="39"/>
      <c r="WXD6" s="39"/>
      <c r="WXE6" s="39"/>
      <c r="WXF6" s="39"/>
      <c r="WXG6" s="39"/>
      <c r="WXH6" s="39"/>
      <c r="WXI6" s="39"/>
      <c r="WXJ6" s="39"/>
      <c r="WXK6" s="39"/>
      <c r="WXL6" s="39"/>
      <c r="WXM6" s="39"/>
      <c r="WXN6" s="39"/>
      <c r="WXO6" s="39"/>
      <c r="WXP6" s="39"/>
      <c r="WXQ6" s="39"/>
      <c r="WXR6" s="39"/>
      <c r="WXS6" s="39"/>
      <c r="WXT6" s="39"/>
      <c r="WXU6" s="39"/>
      <c r="WXV6" s="39"/>
      <c r="WXW6" s="39"/>
      <c r="WXX6" s="39"/>
      <c r="WXY6" s="39"/>
      <c r="WXZ6" s="39"/>
      <c r="WYA6" s="39"/>
      <c r="WYB6" s="39"/>
      <c r="WYC6" s="39"/>
      <c r="WYD6" s="39"/>
      <c r="WYE6" s="39"/>
      <c r="WYF6" s="39"/>
      <c r="WYG6" s="39"/>
      <c r="WYH6" s="39"/>
      <c r="WYI6" s="39"/>
      <c r="WYJ6" s="39"/>
      <c r="WYK6" s="39"/>
      <c r="WYL6" s="39"/>
      <c r="WYM6" s="39"/>
      <c r="WYN6" s="39"/>
      <c r="WYO6" s="39"/>
      <c r="WYP6" s="39"/>
      <c r="WYQ6" s="39"/>
      <c r="WYR6" s="39"/>
      <c r="WYS6" s="39"/>
      <c r="WYT6" s="39"/>
      <c r="WYU6" s="39"/>
      <c r="WYV6" s="39"/>
      <c r="WYW6" s="39"/>
      <c r="WYX6" s="39"/>
      <c r="WYY6" s="39"/>
      <c r="WYZ6" s="39"/>
      <c r="WZA6" s="39"/>
      <c r="WZB6" s="39"/>
      <c r="WZC6" s="39"/>
      <c r="WZD6" s="39"/>
      <c r="WZE6" s="39"/>
      <c r="WZF6" s="39"/>
      <c r="WZG6" s="39"/>
      <c r="WZH6" s="39"/>
      <c r="WZI6" s="39"/>
      <c r="WZJ6" s="39"/>
      <c r="WZK6" s="39"/>
      <c r="WZL6" s="39"/>
      <c r="WZM6" s="39"/>
      <c r="WZN6" s="39"/>
      <c r="WZO6" s="39"/>
      <c r="WZP6" s="39"/>
      <c r="WZQ6" s="39"/>
      <c r="WZR6" s="39"/>
      <c r="WZS6" s="39"/>
      <c r="WZT6" s="39"/>
      <c r="WZU6" s="39"/>
      <c r="WZV6" s="39"/>
      <c r="WZW6" s="39"/>
      <c r="WZX6" s="39"/>
      <c r="WZY6" s="39"/>
      <c r="WZZ6" s="39"/>
      <c r="XAA6" s="39"/>
      <c r="XAB6" s="39"/>
      <c r="XAC6" s="39"/>
      <c r="XAD6" s="39"/>
      <c r="XAE6" s="39"/>
      <c r="XAF6" s="39"/>
      <c r="XAG6" s="39"/>
      <c r="XAH6" s="39"/>
      <c r="XAI6" s="39"/>
      <c r="XAJ6" s="39"/>
      <c r="XAK6" s="39"/>
      <c r="XAL6" s="39"/>
      <c r="XAM6" s="39"/>
      <c r="XAN6" s="39"/>
      <c r="XAO6" s="39"/>
      <c r="XAP6" s="39"/>
      <c r="XAQ6" s="39"/>
      <c r="XAR6" s="39"/>
      <c r="XAS6" s="39"/>
      <c r="XAT6" s="39"/>
      <c r="XAU6" s="39"/>
      <c r="XAV6" s="39"/>
      <c r="XAW6" s="39"/>
      <c r="XAX6" s="39"/>
      <c r="XAY6" s="39"/>
      <c r="XAZ6" s="39"/>
      <c r="XBA6" s="39"/>
      <c r="XBB6" s="39"/>
      <c r="XBC6" s="39"/>
      <c r="XBD6" s="39"/>
      <c r="XBE6" s="39"/>
      <c r="XBF6" s="39"/>
      <c r="XBG6" s="39"/>
      <c r="XBH6" s="39"/>
      <c r="XBI6" s="39"/>
      <c r="XBJ6" s="39"/>
      <c r="XBK6" s="39"/>
      <c r="XBL6" s="39"/>
      <c r="XBM6" s="39"/>
      <c r="XBN6" s="39"/>
      <c r="XBO6" s="39"/>
      <c r="XBP6" s="39"/>
      <c r="XBQ6" s="39"/>
      <c r="XBR6" s="39"/>
      <c r="XBS6" s="39"/>
      <c r="XBT6" s="39"/>
      <c r="XBU6" s="39"/>
      <c r="XBV6" s="39"/>
      <c r="XBW6" s="39"/>
      <c r="XBX6" s="39"/>
      <c r="XBY6" s="39"/>
      <c r="XBZ6" s="39"/>
      <c r="XCA6" s="39"/>
      <c r="XCB6" s="39"/>
      <c r="XCC6" s="39"/>
      <c r="XCD6" s="39"/>
      <c r="XCE6" s="39"/>
      <c r="XCF6" s="39"/>
      <c r="XCG6" s="39"/>
      <c r="XCH6" s="39"/>
      <c r="XCI6" s="39"/>
      <c r="XCJ6" s="39"/>
      <c r="XCK6" s="39"/>
      <c r="XCL6" s="39"/>
      <c r="XCM6" s="39"/>
      <c r="XCN6" s="39"/>
      <c r="XCO6" s="39"/>
      <c r="XCP6" s="39"/>
      <c r="XCQ6" s="39"/>
      <c r="XCR6" s="39"/>
      <c r="XCS6" s="39"/>
      <c r="XCT6" s="39"/>
      <c r="XCU6" s="39"/>
      <c r="XCV6" s="39"/>
      <c r="XCW6" s="39"/>
      <c r="XCX6" s="39"/>
      <c r="XCY6" s="39"/>
      <c r="XCZ6" s="39"/>
      <c r="XDA6" s="39"/>
      <c r="XDB6" s="39"/>
      <c r="XDC6" s="39"/>
      <c r="XDD6" s="39"/>
      <c r="XDE6" s="39"/>
      <c r="XDF6" s="39"/>
      <c r="XDG6" s="39"/>
      <c r="XDH6" s="39"/>
      <c r="XDI6" s="39"/>
      <c r="XDJ6" s="39"/>
      <c r="XDK6" s="39"/>
      <c r="XDL6" s="39"/>
      <c r="XDM6" s="39"/>
      <c r="XDN6" s="39"/>
      <c r="XDO6" s="39"/>
      <c r="XDP6" s="39"/>
      <c r="XDQ6" s="39"/>
      <c r="XDR6" s="39"/>
      <c r="XDS6" s="39"/>
      <c r="XDT6" s="39"/>
      <c r="XDU6" s="39"/>
      <c r="XDV6" s="39"/>
      <c r="XDW6" s="39"/>
      <c r="XDX6" s="39"/>
      <c r="XDY6" s="39"/>
      <c r="XDZ6" s="39"/>
      <c r="XEA6" s="39"/>
      <c r="XEB6" s="39"/>
      <c r="XEC6" s="39"/>
      <c r="XED6" s="39"/>
      <c r="XEE6" s="39"/>
      <c r="XEF6" s="39"/>
      <c r="XEG6" s="39"/>
      <c r="XEH6" s="39"/>
      <c r="XEI6" s="39"/>
      <c r="XEJ6" s="39"/>
      <c r="XEK6" s="39"/>
      <c r="XEL6" s="39"/>
      <c r="XEM6" s="39"/>
      <c r="XEN6" s="39"/>
      <c r="XEO6" s="39"/>
      <c r="XEP6" s="39"/>
      <c r="XEQ6" s="39"/>
      <c r="XER6" s="39"/>
      <c r="XES6" s="39"/>
      <c r="XET6" s="39"/>
      <c r="XEU6" s="39"/>
      <c r="XEV6" s="39"/>
      <c r="XEW6" s="39"/>
      <c r="XEX6" s="39"/>
      <c r="XEY6" s="39"/>
      <c r="XEZ6" s="39"/>
      <c r="XFA6" s="39"/>
    </row>
    <row r="7" spans="1:16381" x14ac:dyDescent="0.2">
      <c r="A7" s="39"/>
      <c r="B7" s="39"/>
      <c r="C7" s="278" t="s">
        <v>1450</v>
      </c>
      <c r="D7" t="s">
        <v>1421</v>
      </c>
      <c r="E7" s="39"/>
      <c r="F7" s="39"/>
      <c r="G7" s="39"/>
      <c r="H7" s="39"/>
      <c r="I7" s="39"/>
      <c r="J7" s="39"/>
      <c r="K7" s="39"/>
      <c r="L7" s="278" t="s">
        <v>1396</v>
      </c>
      <c r="M7" s="39"/>
      <c r="N7" s="39"/>
      <c r="O7" s="39"/>
      <c r="P7" s="39"/>
      <c r="Q7" s="39"/>
      <c r="R7" s="39">
        <f ca="1">'TO Filter Tables'!S7</f>
        <v>1950.0499999999993</v>
      </c>
      <c r="S7" s="39">
        <f ca="1">'TO Filter Tables'!Y7</f>
        <v>1636.9833333333299</v>
      </c>
      <c r="T7" s="39">
        <f ca="1">'TO Filter Tables'!AE7</f>
        <v>514.13888888889096</v>
      </c>
      <c r="U7" s="39">
        <f ca="1">'TO Filter Tables'!AQ7</f>
        <v>549.60555555555584</v>
      </c>
      <c r="V7" s="39">
        <f ca="1">'TO Filter Tables'!AW7</f>
        <v>619.20555555555666</v>
      </c>
      <c r="W7" s="39">
        <f ca="1">'TO Filter Tables'!BC7</f>
        <v>615.6055555555572</v>
      </c>
      <c r="X7" s="39">
        <f ca="1">'TO Filter Tables'!BI7</f>
        <v>339.06666666666592</v>
      </c>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c r="GN7" s="39"/>
      <c r="GO7" s="39"/>
      <c r="GP7" s="39"/>
      <c r="GQ7" s="39"/>
      <c r="GR7" s="39"/>
      <c r="GS7" s="39"/>
      <c r="GT7" s="39"/>
      <c r="GU7" s="39"/>
      <c r="GV7" s="39"/>
      <c r="GW7" s="39"/>
      <c r="GX7" s="39"/>
      <c r="GY7" s="39"/>
      <c r="GZ7" s="39"/>
      <c r="HA7" s="39"/>
      <c r="HB7" s="39"/>
      <c r="HC7" s="39"/>
      <c r="HD7" s="39"/>
      <c r="HE7" s="39"/>
      <c r="HF7" s="39"/>
      <c r="HG7" s="39"/>
      <c r="HH7" s="39"/>
      <c r="HI7" s="39"/>
      <c r="HJ7" s="39"/>
      <c r="HK7" s="39"/>
      <c r="HL7" s="39"/>
      <c r="HM7" s="39"/>
      <c r="HN7" s="39"/>
      <c r="HO7" s="39"/>
      <c r="HP7" s="39"/>
      <c r="HQ7" s="39"/>
      <c r="HR7" s="39"/>
      <c r="HS7" s="39"/>
      <c r="HT7" s="39"/>
      <c r="HU7" s="39"/>
      <c r="HV7" s="39"/>
      <c r="HW7" s="39"/>
      <c r="HX7" s="39"/>
      <c r="HY7" s="39"/>
      <c r="HZ7" s="39"/>
      <c r="IA7" s="39"/>
      <c r="IB7" s="39"/>
      <c r="IC7" s="39"/>
      <c r="ID7" s="39"/>
      <c r="IE7" s="39"/>
      <c r="IF7" s="39"/>
      <c r="IG7" s="39"/>
      <c r="IH7" s="39"/>
      <c r="II7" s="39"/>
      <c r="IJ7" s="39"/>
      <c r="IK7" s="39"/>
      <c r="IL7" s="39"/>
      <c r="IM7" s="39"/>
      <c r="IN7" s="39"/>
      <c r="IO7" s="39"/>
      <c r="IP7" s="39"/>
      <c r="IQ7" s="39"/>
      <c r="IR7" s="39"/>
      <c r="IS7" s="39"/>
      <c r="IT7" s="39"/>
      <c r="IU7" s="39"/>
      <c r="IV7" s="39"/>
      <c r="IW7" s="39"/>
      <c r="IX7" s="39"/>
      <c r="IY7" s="39"/>
      <c r="IZ7" s="39"/>
      <c r="JA7" s="39"/>
      <c r="JB7" s="39"/>
      <c r="JC7" s="39"/>
      <c r="JD7" s="39"/>
      <c r="JE7" s="39"/>
      <c r="JF7" s="39"/>
      <c r="JG7" s="39"/>
      <c r="JH7" s="39"/>
      <c r="JI7" s="39"/>
      <c r="JJ7" s="39"/>
      <c r="JK7" s="39"/>
      <c r="JL7" s="39"/>
      <c r="JM7" s="39"/>
      <c r="JN7" s="39"/>
      <c r="JO7" s="39"/>
      <c r="JP7" s="39"/>
      <c r="JQ7" s="39"/>
      <c r="JR7" s="39"/>
      <c r="JS7" s="39"/>
      <c r="JT7" s="39"/>
      <c r="JU7" s="39"/>
      <c r="JV7" s="39"/>
      <c r="JW7" s="39"/>
      <c r="JX7" s="39"/>
      <c r="JY7" s="39"/>
      <c r="JZ7" s="39"/>
      <c r="KA7" s="39"/>
      <c r="KB7" s="39"/>
      <c r="KC7" s="39"/>
      <c r="KD7" s="39"/>
      <c r="KE7" s="39"/>
      <c r="KF7" s="39"/>
      <c r="KG7" s="39"/>
      <c r="KH7" s="39"/>
      <c r="KI7" s="39"/>
      <c r="KJ7" s="39"/>
      <c r="KK7" s="39"/>
      <c r="KL7" s="39"/>
      <c r="KM7" s="39"/>
      <c r="KN7" s="39"/>
      <c r="KO7" s="39"/>
      <c r="KP7" s="39"/>
      <c r="KQ7" s="39"/>
      <c r="KR7" s="39"/>
      <c r="KS7" s="39"/>
      <c r="KT7" s="39"/>
      <c r="KU7" s="39"/>
      <c r="KV7" s="39"/>
      <c r="KW7" s="39"/>
      <c r="KX7" s="39"/>
      <c r="KY7" s="39"/>
      <c r="KZ7" s="39"/>
      <c r="LA7" s="39"/>
      <c r="LB7" s="39"/>
      <c r="LC7" s="39"/>
      <c r="LD7" s="39"/>
      <c r="LE7" s="39"/>
      <c r="LF7" s="39"/>
      <c r="LG7" s="39"/>
      <c r="LH7" s="39"/>
      <c r="LI7" s="39"/>
      <c r="LJ7" s="39"/>
      <c r="LK7" s="39"/>
      <c r="LL7" s="39"/>
      <c r="LM7" s="39"/>
      <c r="LN7" s="39"/>
      <c r="LO7" s="39"/>
      <c r="LP7" s="39"/>
      <c r="LQ7" s="39"/>
      <c r="LR7" s="39"/>
      <c r="LS7" s="39"/>
      <c r="LT7" s="39"/>
      <c r="LU7" s="39"/>
      <c r="LV7" s="39"/>
      <c r="LW7" s="39"/>
      <c r="LX7" s="39"/>
      <c r="LY7" s="39"/>
      <c r="LZ7" s="39"/>
      <c r="MA7" s="39"/>
      <c r="MB7" s="39"/>
      <c r="MC7" s="39"/>
      <c r="MD7" s="39"/>
      <c r="ME7" s="39"/>
      <c r="MF7" s="39"/>
      <c r="MG7" s="39"/>
      <c r="MH7" s="39"/>
      <c r="MI7" s="39"/>
      <c r="MJ7" s="39"/>
      <c r="MK7" s="39"/>
      <c r="ML7" s="39"/>
      <c r="MM7" s="39"/>
      <c r="MN7" s="39"/>
      <c r="MO7" s="39"/>
      <c r="MP7" s="39"/>
      <c r="MQ7" s="39"/>
      <c r="MR7" s="39"/>
      <c r="MS7" s="39"/>
      <c r="MT7" s="39"/>
      <c r="MU7" s="39"/>
      <c r="MV7" s="39"/>
      <c r="MW7" s="39"/>
      <c r="MX7" s="39"/>
      <c r="MY7" s="39"/>
      <c r="MZ7" s="39"/>
      <c r="NA7" s="39"/>
      <c r="NB7" s="39"/>
      <c r="NC7" s="39"/>
      <c r="ND7" s="39"/>
      <c r="NE7" s="39"/>
      <c r="NF7" s="39"/>
      <c r="NG7" s="39"/>
      <c r="NH7" s="39"/>
      <c r="NI7" s="39"/>
      <c r="NJ7" s="39"/>
      <c r="NK7" s="39"/>
      <c r="NL7" s="39"/>
      <c r="NM7" s="39"/>
      <c r="NN7" s="39"/>
      <c r="NO7" s="39"/>
      <c r="NP7" s="39"/>
      <c r="NQ7" s="39"/>
      <c r="NR7" s="39"/>
      <c r="NS7" s="39"/>
      <c r="NT7" s="39"/>
      <c r="NU7" s="39"/>
      <c r="NV7" s="39"/>
      <c r="NW7" s="39"/>
      <c r="NX7" s="39"/>
      <c r="NY7" s="39"/>
      <c r="NZ7" s="39"/>
      <c r="OA7" s="39"/>
      <c r="OB7" s="39"/>
      <c r="OC7" s="39"/>
      <c r="OD7" s="39"/>
      <c r="OE7" s="39"/>
      <c r="OF7" s="39"/>
      <c r="OG7" s="39"/>
      <c r="OH7" s="39"/>
      <c r="OI7" s="39"/>
      <c r="OJ7" s="39"/>
      <c r="OK7" s="39"/>
      <c r="OL7" s="39"/>
      <c r="OM7" s="39"/>
      <c r="ON7" s="39"/>
      <c r="OO7" s="39"/>
      <c r="OP7" s="39"/>
      <c r="OQ7" s="39"/>
      <c r="OR7" s="39"/>
      <c r="OS7" s="39"/>
      <c r="OT7" s="39"/>
      <c r="OU7" s="39"/>
      <c r="OV7" s="39"/>
      <c r="OW7" s="39"/>
      <c r="OX7" s="39"/>
      <c r="OY7" s="39"/>
      <c r="OZ7" s="39"/>
      <c r="PA7" s="39"/>
      <c r="PB7" s="39"/>
      <c r="PC7" s="39"/>
      <c r="PD7" s="39"/>
      <c r="PE7" s="39"/>
      <c r="PF7" s="39"/>
      <c r="PG7" s="39"/>
      <c r="PH7" s="39"/>
      <c r="PI7" s="39"/>
      <c r="PJ7" s="39"/>
      <c r="PK7" s="39"/>
      <c r="PL7" s="39"/>
      <c r="PM7" s="39"/>
      <c r="PN7" s="39"/>
      <c r="PO7" s="39"/>
      <c r="PP7" s="39"/>
      <c r="PQ7" s="39"/>
      <c r="PR7" s="39"/>
      <c r="PS7" s="39"/>
      <c r="PT7" s="39"/>
      <c r="PU7" s="39"/>
      <c r="PV7" s="39"/>
      <c r="PW7" s="39"/>
      <c r="PX7" s="39"/>
      <c r="PY7" s="39"/>
      <c r="PZ7" s="39"/>
      <c r="QA7" s="39"/>
      <c r="QB7" s="39"/>
      <c r="QC7" s="39"/>
      <c r="QD7" s="39"/>
      <c r="QE7" s="39"/>
      <c r="QF7" s="39"/>
      <c r="QG7" s="39"/>
      <c r="QH7" s="39"/>
      <c r="QI7" s="39"/>
      <c r="QJ7" s="39"/>
      <c r="QK7" s="39"/>
      <c r="QL7" s="39"/>
      <c r="QM7" s="39"/>
      <c r="QN7" s="39"/>
      <c r="QO7" s="39"/>
      <c r="QP7" s="39"/>
      <c r="QQ7" s="39"/>
      <c r="QR7" s="39"/>
      <c r="QS7" s="39"/>
      <c r="QT7" s="39"/>
      <c r="QU7" s="39"/>
      <c r="QV7" s="39"/>
      <c r="QW7" s="39"/>
      <c r="QX7" s="39"/>
      <c r="QY7" s="39"/>
      <c r="QZ7" s="39"/>
      <c r="RA7" s="39"/>
      <c r="RB7" s="39"/>
      <c r="RC7" s="39"/>
      <c r="RD7" s="39"/>
      <c r="RE7" s="39"/>
      <c r="RF7" s="39"/>
      <c r="RG7" s="39"/>
      <c r="RH7" s="39"/>
      <c r="RI7" s="39"/>
      <c r="RJ7" s="39"/>
      <c r="RK7" s="39"/>
      <c r="RL7" s="39"/>
      <c r="RM7" s="39"/>
      <c r="RN7" s="39"/>
      <c r="RO7" s="39"/>
      <c r="RP7" s="39"/>
      <c r="RQ7" s="39"/>
      <c r="RR7" s="39"/>
      <c r="RS7" s="39"/>
      <c r="RT7" s="39"/>
      <c r="RU7" s="39"/>
      <c r="RV7" s="39"/>
      <c r="RW7" s="39"/>
      <c r="RX7" s="39"/>
      <c r="RY7" s="39"/>
      <c r="RZ7" s="39"/>
      <c r="SA7" s="39"/>
      <c r="SB7" s="39"/>
      <c r="SC7" s="39"/>
      <c r="SD7" s="39"/>
      <c r="SE7" s="39"/>
      <c r="SF7" s="39"/>
      <c r="SG7" s="39"/>
      <c r="SH7" s="39"/>
      <c r="SI7" s="39"/>
      <c r="SJ7" s="39"/>
      <c r="SK7" s="39"/>
      <c r="SL7" s="39"/>
      <c r="SM7" s="39"/>
      <c r="SN7" s="39"/>
      <c r="SO7" s="39"/>
      <c r="SP7" s="39"/>
      <c r="SQ7" s="39"/>
      <c r="SR7" s="39"/>
      <c r="SS7" s="39"/>
      <c r="ST7" s="39"/>
      <c r="SU7" s="39"/>
      <c r="SV7" s="39"/>
      <c r="SW7" s="39"/>
      <c r="SX7" s="39"/>
      <c r="SY7" s="39"/>
      <c r="SZ7" s="39"/>
      <c r="TA7" s="39"/>
      <c r="TB7" s="39"/>
      <c r="TC7" s="39"/>
      <c r="TD7" s="39"/>
      <c r="TE7" s="39"/>
      <c r="TF7" s="39"/>
      <c r="TG7" s="39"/>
      <c r="TH7" s="39"/>
      <c r="TI7" s="39"/>
      <c r="TJ7" s="39"/>
      <c r="TK7" s="39"/>
      <c r="TL7" s="39"/>
      <c r="TM7" s="39"/>
      <c r="TN7" s="39"/>
      <c r="TO7" s="39"/>
      <c r="TP7" s="39"/>
      <c r="TQ7" s="39"/>
      <c r="TR7" s="39"/>
      <c r="TS7" s="39"/>
      <c r="TT7" s="39"/>
      <c r="TU7" s="39"/>
      <c r="TV7" s="39"/>
      <c r="TW7" s="39"/>
      <c r="TX7" s="39"/>
      <c r="TY7" s="39"/>
      <c r="TZ7" s="39"/>
      <c r="UA7" s="39"/>
      <c r="UB7" s="39"/>
      <c r="UC7" s="39"/>
      <c r="UD7" s="39"/>
      <c r="UE7" s="39"/>
      <c r="UF7" s="39"/>
      <c r="UG7" s="39"/>
      <c r="UH7" s="39"/>
      <c r="UI7" s="39"/>
      <c r="UJ7" s="39"/>
      <c r="UK7" s="39"/>
      <c r="UL7" s="39"/>
      <c r="UM7" s="39"/>
      <c r="UN7" s="39"/>
      <c r="UO7" s="39"/>
      <c r="UP7" s="39"/>
      <c r="UQ7" s="39"/>
      <c r="UR7" s="39"/>
      <c r="US7" s="39"/>
      <c r="UT7" s="39"/>
      <c r="UU7" s="39"/>
      <c r="UV7" s="39"/>
      <c r="UW7" s="39"/>
      <c r="UX7" s="39"/>
      <c r="UY7" s="39"/>
      <c r="UZ7" s="39"/>
      <c r="VA7" s="39"/>
      <c r="VB7" s="39"/>
      <c r="VC7" s="39"/>
      <c r="VD7" s="39"/>
      <c r="VE7" s="39"/>
      <c r="VF7" s="39"/>
      <c r="VG7" s="39"/>
      <c r="VH7" s="39"/>
      <c r="VI7" s="39"/>
      <c r="VJ7" s="39"/>
      <c r="VK7" s="39"/>
      <c r="VL7" s="39"/>
      <c r="VM7" s="39"/>
      <c r="VN7" s="39"/>
      <c r="VO7" s="39"/>
      <c r="VP7" s="39"/>
      <c r="VQ7" s="39"/>
      <c r="VR7" s="39"/>
      <c r="VS7" s="39"/>
      <c r="VT7" s="39"/>
      <c r="VU7" s="39"/>
      <c r="VV7" s="39"/>
      <c r="VW7" s="39"/>
      <c r="VX7" s="39"/>
      <c r="VY7" s="39"/>
      <c r="VZ7" s="39"/>
      <c r="WA7" s="39"/>
      <c r="WB7" s="39"/>
      <c r="WC7" s="39"/>
      <c r="WD7" s="39"/>
      <c r="WE7" s="39"/>
      <c r="WF7" s="39"/>
      <c r="WG7" s="39"/>
      <c r="WH7" s="39"/>
      <c r="WI7" s="39"/>
      <c r="WJ7" s="39"/>
      <c r="WK7" s="39"/>
      <c r="WL7" s="39"/>
      <c r="WM7" s="39"/>
      <c r="WN7" s="39"/>
      <c r="WO7" s="39"/>
      <c r="WP7" s="39"/>
      <c r="WQ7" s="39"/>
      <c r="WR7" s="39"/>
      <c r="WS7" s="39"/>
      <c r="WT7" s="39"/>
      <c r="WU7" s="39"/>
      <c r="WV7" s="39"/>
      <c r="WW7" s="39"/>
      <c r="WX7" s="39"/>
      <c r="WY7" s="39"/>
      <c r="WZ7" s="39"/>
      <c r="XA7" s="39"/>
      <c r="XB7" s="39"/>
      <c r="XC7" s="39"/>
      <c r="XD7" s="39"/>
      <c r="XE7" s="39"/>
      <c r="XF7" s="39"/>
      <c r="XG7" s="39"/>
      <c r="XH7" s="39"/>
      <c r="XI7" s="39"/>
      <c r="XJ7" s="39"/>
      <c r="XK7" s="39"/>
      <c r="XL7" s="39"/>
      <c r="XM7" s="39"/>
      <c r="XN7" s="39"/>
      <c r="XO7" s="39"/>
      <c r="XP7" s="39"/>
      <c r="XQ7" s="39"/>
      <c r="XR7" s="39"/>
      <c r="XS7" s="39"/>
      <c r="XT7" s="39"/>
      <c r="XU7" s="39"/>
      <c r="XV7" s="39"/>
      <c r="XW7" s="39"/>
      <c r="XX7" s="39"/>
      <c r="XY7" s="39"/>
      <c r="XZ7" s="39"/>
      <c r="YA7" s="39"/>
      <c r="YB7" s="39"/>
      <c r="YC7" s="39"/>
      <c r="YD7" s="39"/>
      <c r="YE7" s="39"/>
      <c r="YF7" s="39"/>
      <c r="YG7" s="39"/>
      <c r="YH7" s="39"/>
      <c r="YI7" s="39"/>
      <c r="YJ7" s="39"/>
      <c r="YK7" s="39"/>
      <c r="YL7" s="39"/>
      <c r="YM7" s="39"/>
      <c r="YN7" s="39"/>
      <c r="YO7" s="39"/>
      <c r="YP7" s="39"/>
      <c r="YQ7" s="39"/>
      <c r="YR7" s="39"/>
      <c r="YS7" s="39"/>
      <c r="YT7" s="39"/>
      <c r="YU7" s="39"/>
      <c r="YV7" s="39"/>
      <c r="YW7" s="39"/>
      <c r="YX7" s="39"/>
      <c r="YY7" s="39"/>
      <c r="YZ7" s="39"/>
      <c r="ZA7" s="39"/>
      <c r="ZB7" s="39"/>
      <c r="ZC7" s="39"/>
      <c r="ZD7" s="39"/>
      <c r="ZE7" s="39"/>
      <c r="ZF7" s="39"/>
      <c r="ZG7" s="39"/>
      <c r="ZH7" s="39"/>
      <c r="ZI7" s="39"/>
      <c r="ZJ7" s="39"/>
      <c r="ZK7" s="39"/>
      <c r="ZL7" s="39"/>
      <c r="ZM7" s="39"/>
      <c r="ZN7" s="39"/>
      <c r="ZO7" s="39"/>
      <c r="ZP7" s="39"/>
      <c r="ZQ7" s="39"/>
      <c r="ZR7" s="39"/>
      <c r="ZS7" s="39"/>
      <c r="ZT7" s="39"/>
      <c r="ZU7" s="39"/>
      <c r="ZV7" s="39"/>
      <c r="ZW7" s="39"/>
      <c r="ZX7" s="39"/>
      <c r="ZY7" s="39"/>
      <c r="ZZ7" s="39"/>
      <c r="AAA7" s="39"/>
      <c r="AAB7" s="39"/>
      <c r="AAC7" s="39"/>
      <c r="AAD7" s="39"/>
      <c r="AAE7" s="39"/>
      <c r="AAF7" s="39"/>
      <c r="AAG7" s="39"/>
      <c r="AAH7" s="39"/>
      <c r="AAI7" s="39"/>
      <c r="AAJ7" s="39"/>
      <c r="AAK7" s="39"/>
      <c r="AAL7" s="39"/>
      <c r="AAM7" s="39"/>
      <c r="AAN7" s="39"/>
      <c r="AAO7" s="39"/>
      <c r="AAP7" s="39"/>
      <c r="AAQ7" s="39"/>
      <c r="AAR7" s="39"/>
      <c r="AAS7" s="39"/>
      <c r="AAT7" s="39"/>
      <c r="AAU7" s="39"/>
      <c r="AAV7" s="39"/>
      <c r="AAW7" s="39"/>
      <c r="AAX7" s="39"/>
      <c r="AAY7" s="39"/>
      <c r="AAZ7" s="39"/>
      <c r="ABA7" s="39"/>
      <c r="ABB7" s="39"/>
      <c r="ABC7" s="39"/>
      <c r="ABD7" s="39"/>
      <c r="ABE7" s="39"/>
      <c r="ABF7" s="39"/>
      <c r="ABG7" s="39"/>
      <c r="ABH7" s="39"/>
      <c r="ABI7" s="39"/>
      <c r="ABJ7" s="39"/>
      <c r="ABK7" s="39"/>
      <c r="ABL7" s="39"/>
      <c r="ABM7" s="39"/>
      <c r="ABN7" s="39"/>
      <c r="ABO7" s="39"/>
      <c r="ABP7" s="39"/>
      <c r="ABQ7" s="39"/>
      <c r="ABR7" s="39"/>
      <c r="ABS7" s="39"/>
      <c r="ABT7" s="39"/>
      <c r="ABU7" s="39"/>
      <c r="ABV7" s="39"/>
      <c r="ABW7" s="39"/>
      <c r="ABX7" s="39"/>
      <c r="ABY7" s="39"/>
      <c r="ABZ7" s="39"/>
      <c r="ACA7" s="39"/>
      <c r="ACB7" s="39"/>
      <c r="ACC7" s="39"/>
      <c r="ACD7" s="39"/>
      <c r="ACE7" s="39"/>
      <c r="ACF7" s="39"/>
      <c r="ACG7" s="39"/>
      <c r="ACH7" s="39"/>
      <c r="ACI7" s="39"/>
      <c r="ACJ7" s="39"/>
      <c r="ACK7" s="39"/>
      <c r="ACL7" s="39"/>
      <c r="ACM7" s="39"/>
      <c r="ACN7" s="39"/>
      <c r="ACO7" s="39"/>
      <c r="ACP7" s="39"/>
      <c r="ACQ7" s="39"/>
      <c r="ACR7" s="39"/>
      <c r="ACS7" s="39"/>
      <c r="ACT7" s="39"/>
      <c r="ACU7" s="39"/>
      <c r="ACV7" s="39"/>
      <c r="ACW7" s="39"/>
      <c r="ACX7" s="39"/>
      <c r="ACY7" s="39"/>
      <c r="ACZ7" s="39"/>
      <c r="ADA7" s="39"/>
      <c r="ADB7" s="39"/>
      <c r="ADC7" s="39"/>
      <c r="ADD7" s="39"/>
      <c r="ADE7" s="39"/>
      <c r="ADF7" s="39"/>
      <c r="ADG7" s="39"/>
      <c r="ADH7" s="39"/>
      <c r="ADI7" s="39"/>
      <c r="ADJ7" s="39"/>
      <c r="ADK7" s="39"/>
      <c r="ADL7" s="39"/>
      <c r="ADM7" s="39"/>
      <c r="ADN7" s="39"/>
      <c r="ADO7" s="39"/>
      <c r="ADP7" s="39"/>
      <c r="ADQ7" s="39"/>
      <c r="ADR7" s="39"/>
      <c r="ADS7" s="39"/>
      <c r="ADT7" s="39"/>
      <c r="ADU7" s="39"/>
      <c r="ADV7" s="39"/>
      <c r="ADW7" s="39"/>
      <c r="ADX7" s="39"/>
      <c r="ADY7" s="39"/>
      <c r="ADZ7" s="39"/>
      <c r="AEA7" s="39"/>
      <c r="AEB7" s="39"/>
      <c r="AEC7" s="39"/>
      <c r="AED7" s="39"/>
      <c r="AEE7" s="39"/>
      <c r="AEF7" s="39"/>
      <c r="AEG7" s="39"/>
      <c r="AEH7" s="39"/>
      <c r="AEI7" s="39"/>
      <c r="AEJ7" s="39"/>
      <c r="AEK7" s="39"/>
      <c r="AEL7" s="39"/>
      <c r="AEM7" s="39"/>
      <c r="AEN7" s="39"/>
      <c r="AEO7" s="39"/>
      <c r="AEP7" s="39"/>
      <c r="AEQ7" s="39"/>
      <c r="AER7" s="39"/>
      <c r="AES7" s="39"/>
      <c r="AET7" s="39"/>
      <c r="AEU7" s="39"/>
      <c r="AEV7" s="39"/>
      <c r="AEW7" s="39"/>
      <c r="AEX7" s="39"/>
      <c r="AEY7" s="39"/>
      <c r="AEZ7" s="39"/>
      <c r="AFA7" s="39"/>
      <c r="AFB7" s="39"/>
      <c r="AFC7" s="39"/>
      <c r="AFD7" s="39"/>
      <c r="AFE7" s="39"/>
      <c r="AFF7" s="39"/>
      <c r="AFG7" s="39"/>
      <c r="AFH7" s="39"/>
      <c r="AFI7" s="39"/>
      <c r="AFJ7" s="39"/>
      <c r="AFK7" s="39"/>
      <c r="AFL7" s="39"/>
      <c r="AFM7" s="39"/>
      <c r="AFN7" s="39"/>
      <c r="AFO7" s="39"/>
      <c r="AFP7" s="39"/>
      <c r="AFQ7" s="39"/>
      <c r="AFR7" s="39"/>
      <c r="AFS7" s="39"/>
      <c r="AFT7" s="39"/>
      <c r="AFU7" s="39"/>
      <c r="AFV7" s="39"/>
      <c r="AFW7" s="39"/>
      <c r="AFX7" s="39"/>
      <c r="AFY7" s="39"/>
      <c r="AFZ7" s="39"/>
      <c r="AGA7" s="39"/>
      <c r="AGB7" s="39"/>
      <c r="AGC7" s="39"/>
      <c r="AGD7" s="39"/>
      <c r="AGE7" s="39"/>
      <c r="AGF7" s="39"/>
      <c r="AGG7" s="39"/>
      <c r="AGH7" s="39"/>
      <c r="AGI7" s="39"/>
      <c r="AGJ7" s="39"/>
      <c r="AGK7" s="39"/>
      <c r="AGL7" s="39"/>
      <c r="AGM7" s="39"/>
      <c r="AGN7" s="39"/>
      <c r="AGO7" s="39"/>
      <c r="AGP7" s="39"/>
      <c r="AGQ7" s="39"/>
      <c r="AGR7" s="39"/>
      <c r="AGS7" s="39"/>
      <c r="AGT7" s="39"/>
      <c r="AGU7" s="39"/>
      <c r="AGV7" s="39"/>
      <c r="AGW7" s="39"/>
      <c r="AGX7" s="39"/>
      <c r="AGY7" s="39"/>
      <c r="AGZ7" s="39"/>
      <c r="AHA7" s="39"/>
      <c r="AHB7" s="39"/>
      <c r="AHC7" s="39"/>
      <c r="AHD7" s="39"/>
      <c r="AHE7" s="39"/>
      <c r="AHF7" s="39"/>
      <c r="AHG7" s="39"/>
      <c r="AHH7" s="39"/>
      <c r="AHI7" s="39"/>
      <c r="AHJ7" s="39"/>
      <c r="AHK7" s="39"/>
      <c r="AHL7" s="39"/>
      <c r="AHM7" s="39"/>
      <c r="AHN7" s="39"/>
      <c r="AHO7" s="39"/>
      <c r="AHP7" s="39"/>
      <c r="AHQ7" s="39"/>
      <c r="AHR7" s="39"/>
      <c r="AHS7" s="39"/>
      <c r="AHT7" s="39"/>
      <c r="AHU7" s="39"/>
      <c r="AHV7" s="39"/>
      <c r="AHW7" s="39"/>
      <c r="AHX7" s="39"/>
      <c r="AHY7" s="39"/>
      <c r="AHZ7" s="39"/>
      <c r="AIA7" s="39"/>
      <c r="AIB7" s="39"/>
      <c r="AIC7" s="39"/>
      <c r="AID7" s="39"/>
      <c r="AIE7" s="39"/>
      <c r="AIF7" s="39"/>
      <c r="AIG7" s="39"/>
      <c r="AIH7" s="39"/>
      <c r="AII7" s="39"/>
      <c r="AIJ7" s="39"/>
      <c r="AIK7" s="39"/>
      <c r="AIL7" s="39"/>
      <c r="AIM7" s="39"/>
      <c r="AIN7" s="39"/>
      <c r="AIO7" s="39"/>
      <c r="AIP7" s="39"/>
      <c r="AIQ7" s="39"/>
      <c r="AIR7" s="39"/>
      <c r="AIS7" s="39"/>
      <c r="AIT7" s="39"/>
      <c r="AIU7" s="39"/>
      <c r="AIV7" s="39"/>
      <c r="AIW7" s="39"/>
      <c r="AIX7" s="39"/>
      <c r="AIY7" s="39"/>
      <c r="AIZ7" s="39"/>
      <c r="AJA7" s="39"/>
      <c r="AJB7" s="39"/>
      <c r="AJC7" s="39"/>
      <c r="AJD7" s="39"/>
      <c r="AJE7" s="39"/>
      <c r="AJF7" s="39"/>
      <c r="AJG7" s="39"/>
      <c r="AJH7" s="39"/>
      <c r="AJI7" s="39"/>
      <c r="AJJ7" s="39"/>
      <c r="AJK7" s="39"/>
      <c r="AJL7" s="39"/>
      <c r="AJM7" s="39"/>
      <c r="AJN7" s="39"/>
      <c r="AJO7" s="39"/>
      <c r="AJP7" s="39"/>
      <c r="AJQ7" s="39"/>
      <c r="AJR7" s="39"/>
      <c r="AJS7" s="39"/>
      <c r="AJT7" s="39"/>
      <c r="AJU7" s="39"/>
      <c r="AJV7" s="39"/>
      <c r="AJW7" s="39"/>
      <c r="AJX7" s="39"/>
      <c r="AJY7" s="39"/>
      <c r="AJZ7" s="39"/>
      <c r="AKA7" s="39"/>
      <c r="AKB7" s="39"/>
      <c r="AKC7" s="39"/>
      <c r="AKD7" s="39"/>
      <c r="AKE7" s="39"/>
      <c r="AKF7" s="39"/>
      <c r="AKG7" s="39"/>
      <c r="AKH7" s="39"/>
      <c r="AKI7" s="39"/>
      <c r="AKJ7" s="39"/>
      <c r="AKK7" s="39"/>
      <c r="AKL7" s="39"/>
      <c r="AKM7" s="39"/>
      <c r="AKN7" s="39"/>
      <c r="AKO7" s="39"/>
      <c r="AKP7" s="39"/>
      <c r="AKQ7" s="39"/>
      <c r="AKR7" s="39"/>
      <c r="AKS7" s="39"/>
      <c r="AKT7" s="39"/>
      <c r="AKU7" s="39"/>
      <c r="AKV7" s="39"/>
      <c r="AKW7" s="39"/>
      <c r="AKX7" s="39"/>
      <c r="AKY7" s="39"/>
      <c r="AKZ7" s="39"/>
      <c r="ALA7" s="39"/>
      <c r="ALB7" s="39"/>
      <c r="ALC7" s="39"/>
      <c r="ALD7" s="39"/>
      <c r="ALE7" s="39"/>
      <c r="ALF7" s="39"/>
      <c r="ALG7" s="39"/>
      <c r="ALH7" s="39"/>
      <c r="ALI7" s="39"/>
      <c r="ALJ7" s="39"/>
      <c r="ALK7" s="39"/>
      <c r="ALL7" s="39"/>
      <c r="ALM7" s="39"/>
      <c r="ALN7" s="39"/>
      <c r="ALO7" s="39"/>
      <c r="ALP7" s="39"/>
      <c r="ALQ7" s="39"/>
      <c r="ALR7" s="39"/>
      <c r="ALS7" s="39"/>
      <c r="ALT7" s="39"/>
      <c r="ALU7" s="39"/>
      <c r="ALV7" s="39"/>
      <c r="ALW7" s="39"/>
      <c r="ALX7" s="39"/>
      <c r="ALY7" s="39"/>
      <c r="ALZ7" s="39"/>
      <c r="AMA7" s="39"/>
      <c r="AMB7" s="39"/>
      <c r="AMC7" s="39"/>
      <c r="AMD7" s="39"/>
      <c r="AME7" s="39"/>
      <c r="AMF7" s="39"/>
      <c r="AMG7" s="39"/>
      <c r="AMH7" s="39"/>
      <c r="AMI7" s="39"/>
      <c r="AMJ7" s="39"/>
      <c r="AMK7" s="39"/>
      <c r="AML7" s="39"/>
      <c r="AMM7" s="39"/>
      <c r="AMN7" s="39"/>
      <c r="AMO7" s="39"/>
      <c r="AMP7" s="39"/>
      <c r="AMQ7" s="39"/>
      <c r="AMR7" s="39"/>
      <c r="AMS7" s="39"/>
      <c r="AMT7" s="39"/>
      <c r="AMU7" s="39"/>
      <c r="AMV7" s="39"/>
      <c r="AMW7" s="39"/>
      <c r="AMX7" s="39"/>
      <c r="AMY7" s="39"/>
      <c r="AMZ7" s="39"/>
      <c r="ANA7" s="39"/>
      <c r="ANB7" s="39"/>
      <c r="ANC7" s="39"/>
      <c r="AND7" s="39"/>
      <c r="ANE7" s="39"/>
      <c r="ANF7" s="39"/>
      <c r="ANG7" s="39"/>
      <c r="ANH7" s="39"/>
      <c r="ANI7" s="39"/>
      <c r="ANJ7" s="39"/>
      <c r="ANK7" s="39"/>
      <c r="ANL7" s="39"/>
      <c r="ANM7" s="39"/>
      <c r="ANN7" s="39"/>
      <c r="ANO7" s="39"/>
      <c r="ANP7" s="39"/>
      <c r="ANQ7" s="39"/>
      <c r="ANR7" s="39"/>
      <c r="ANS7" s="39"/>
      <c r="ANT7" s="39"/>
      <c r="ANU7" s="39"/>
      <c r="ANV7" s="39"/>
      <c r="ANW7" s="39"/>
      <c r="ANX7" s="39"/>
      <c r="ANY7" s="39"/>
      <c r="ANZ7" s="39"/>
      <c r="AOA7" s="39"/>
      <c r="AOB7" s="39"/>
      <c r="AOC7" s="39"/>
      <c r="AOD7" s="39"/>
      <c r="AOE7" s="39"/>
      <c r="AOF7" s="39"/>
      <c r="AOG7" s="39"/>
      <c r="AOH7" s="39"/>
      <c r="AOI7" s="39"/>
      <c r="AOJ7" s="39"/>
      <c r="AOK7" s="39"/>
      <c r="AOL7" s="39"/>
      <c r="AOM7" s="39"/>
      <c r="AON7" s="39"/>
      <c r="AOO7" s="39"/>
      <c r="AOP7" s="39"/>
      <c r="AOQ7" s="39"/>
      <c r="AOR7" s="39"/>
      <c r="AOS7" s="39"/>
      <c r="AOT7" s="39"/>
      <c r="AOU7" s="39"/>
      <c r="AOV7" s="39"/>
      <c r="AOW7" s="39"/>
      <c r="AOX7" s="39"/>
      <c r="AOY7" s="39"/>
      <c r="AOZ7" s="39"/>
      <c r="APA7" s="39"/>
      <c r="APB7" s="39"/>
      <c r="APC7" s="39"/>
      <c r="APD7" s="39"/>
      <c r="APE7" s="39"/>
      <c r="APF7" s="39"/>
      <c r="APG7" s="39"/>
      <c r="APH7" s="39"/>
      <c r="API7" s="39"/>
      <c r="APJ7" s="39"/>
      <c r="APK7" s="39"/>
      <c r="APL7" s="39"/>
      <c r="APM7" s="39"/>
      <c r="APN7" s="39"/>
      <c r="APO7" s="39"/>
      <c r="APP7" s="39"/>
      <c r="APQ7" s="39"/>
      <c r="APR7" s="39"/>
      <c r="APS7" s="39"/>
      <c r="APT7" s="39"/>
      <c r="APU7" s="39"/>
      <c r="APV7" s="39"/>
      <c r="APW7" s="39"/>
      <c r="APX7" s="39"/>
      <c r="APY7" s="39"/>
      <c r="APZ7" s="39"/>
      <c r="AQA7" s="39"/>
      <c r="AQB7" s="39"/>
      <c r="AQC7" s="39"/>
      <c r="AQD7" s="39"/>
      <c r="AQE7" s="39"/>
      <c r="AQF7" s="39"/>
      <c r="AQG7" s="39"/>
      <c r="AQH7" s="39"/>
      <c r="AQI7" s="39"/>
      <c r="AQJ7" s="39"/>
      <c r="AQK7" s="39"/>
      <c r="AQL7" s="39"/>
      <c r="AQM7" s="39"/>
      <c r="AQN7" s="39"/>
      <c r="AQO7" s="39"/>
      <c r="AQP7" s="39"/>
      <c r="AQQ7" s="39"/>
      <c r="AQR7" s="39"/>
      <c r="AQS7" s="39"/>
      <c r="AQT7" s="39"/>
      <c r="AQU7" s="39"/>
      <c r="AQV7" s="39"/>
      <c r="AQW7" s="39"/>
      <c r="AQX7" s="39"/>
      <c r="AQY7" s="39"/>
      <c r="AQZ7" s="39"/>
      <c r="ARA7" s="39"/>
      <c r="ARB7" s="39"/>
      <c r="ARC7" s="39"/>
      <c r="ARD7" s="39"/>
      <c r="ARE7" s="39"/>
      <c r="ARF7" s="39"/>
      <c r="ARG7" s="39"/>
      <c r="ARH7" s="39"/>
      <c r="ARI7" s="39"/>
      <c r="ARJ7" s="39"/>
      <c r="ARK7" s="39"/>
      <c r="ARL7" s="39"/>
      <c r="ARM7" s="39"/>
      <c r="ARN7" s="39"/>
      <c r="ARO7" s="39"/>
      <c r="ARP7" s="39"/>
      <c r="ARQ7" s="39"/>
      <c r="ARR7" s="39"/>
      <c r="ARS7" s="39"/>
      <c r="ART7" s="39"/>
      <c r="ARU7" s="39"/>
      <c r="ARV7" s="39"/>
      <c r="ARW7" s="39"/>
      <c r="ARX7" s="39"/>
      <c r="ARY7" s="39"/>
      <c r="ARZ7" s="39"/>
      <c r="ASA7" s="39"/>
      <c r="ASB7" s="39"/>
      <c r="ASC7" s="39"/>
      <c r="ASD7" s="39"/>
      <c r="ASE7" s="39"/>
      <c r="ASF7" s="39"/>
      <c r="ASG7" s="39"/>
      <c r="ASH7" s="39"/>
      <c r="ASI7" s="39"/>
      <c r="ASJ7" s="39"/>
      <c r="ASK7" s="39"/>
      <c r="ASL7" s="39"/>
      <c r="ASM7" s="39"/>
      <c r="ASN7" s="39"/>
      <c r="ASO7" s="39"/>
      <c r="ASP7" s="39"/>
      <c r="ASQ7" s="39"/>
      <c r="ASR7" s="39"/>
      <c r="ASS7" s="39"/>
      <c r="AST7" s="39"/>
      <c r="ASU7" s="39"/>
      <c r="ASV7" s="39"/>
      <c r="ASW7" s="39"/>
      <c r="ASX7" s="39"/>
      <c r="ASY7" s="39"/>
      <c r="ASZ7" s="39"/>
      <c r="ATA7" s="39"/>
      <c r="ATB7" s="39"/>
      <c r="ATC7" s="39"/>
      <c r="ATD7" s="39"/>
      <c r="ATE7" s="39"/>
      <c r="ATF7" s="39"/>
      <c r="ATG7" s="39"/>
      <c r="ATH7" s="39"/>
      <c r="ATI7" s="39"/>
      <c r="ATJ7" s="39"/>
      <c r="ATK7" s="39"/>
      <c r="ATL7" s="39"/>
      <c r="ATM7" s="39"/>
      <c r="ATN7" s="39"/>
      <c r="ATO7" s="39"/>
      <c r="ATP7" s="39"/>
      <c r="ATQ7" s="39"/>
      <c r="ATR7" s="39"/>
      <c r="ATS7" s="39"/>
      <c r="ATT7" s="39"/>
      <c r="ATU7" s="39"/>
      <c r="ATV7" s="39"/>
      <c r="ATW7" s="39"/>
      <c r="ATX7" s="39"/>
      <c r="ATY7" s="39"/>
      <c r="ATZ7" s="39"/>
      <c r="AUA7" s="39"/>
      <c r="AUB7" s="39"/>
      <c r="AUC7" s="39"/>
      <c r="AUD7" s="39"/>
      <c r="AUE7" s="39"/>
      <c r="AUF7" s="39"/>
      <c r="AUG7" s="39"/>
      <c r="AUH7" s="39"/>
      <c r="AUI7" s="39"/>
      <c r="AUJ7" s="39"/>
      <c r="AUK7" s="39"/>
      <c r="AUL7" s="39"/>
      <c r="AUM7" s="39"/>
      <c r="AUN7" s="39"/>
      <c r="AUO7" s="39"/>
      <c r="AUP7" s="39"/>
      <c r="AUQ7" s="39"/>
      <c r="AUR7" s="39"/>
      <c r="AUS7" s="39"/>
      <c r="AUT7" s="39"/>
      <c r="AUU7" s="39"/>
      <c r="AUV7" s="39"/>
      <c r="AUW7" s="39"/>
      <c r="AUX7" s="39"/>
      <c r="AUY7" s="39"/>
      <c r="AUZ7" s="39"/>
      <c r="AVA7" s="39"/>
      <c r="AVB7" s="39"/>
      <c r="AVC7" s="39"/>
      <c r="AVD7" s="39"/>
      <c r="AVE7" s="39"/>
      <c r="AVF7" s="39"/>
      <c r="AVG7" s="39"/>
      <c r="AVH7" s="39"/>
      <c r="AVI7" s="39"/>
      <c r="AVJ7" s="39"/>
      <c r="AVK7" s="39"/>
      <c r="AVL7" s="39"/>
      <c r="AVM7" s="39"/>
      <c r="AVN7" s="39"/>
      <c r="AVO7" s="39"/>
      <c r="AVP7" s="39"/>
      <c r="AVQ7" s="39"/>
      <c r="AVR7" s="39"/>
      <c r="AVS7" s="39"/>
      <c r="AVT7" s="39"/>
      <c r="AVU7" s="39"/>
      <c r="AVV7" s="39"/>
      <c r="AVW7" s="39"/>
      <c r="AVX7" s="39"/>
      <c r="AVY7" s="39"/>
      <c r="AVZ7" s="39"/>
      <c r="AWA7" s="39"/>
      <c r="AWB7" s="39"/>
      <c r="AWC7" s="39"/>
      <c r="AWD7" s="39"/>
      <c r="AWE7" s="39"/>
      <c r="AWF7" s="39"/>
      <c r="AWG7" s="39"/>
      <c r="AWH7" s="39"/>
      <c r="AWI7" s="39"/>
      <c r="AWJ7" s="39"/>
      <c r="AWK7" s="39"/>
      <c r="AWL7" s="39"/>
      <c r="AWM7" s="39"/>
      <c r="AWN7" s="39"/>
      <c r="AWO7" s="39"/>
      <c r="AWP7" s="39"/>
      <c r="AWQ7" s="39"/>
      <c r="AWR7" s="39"/>
      <c r="AWS7" s="39"/>
      <c r="AWT7" s="39"/>
      <c r="AWU7" s="39"/>
      <c r="AWV7" s="39"/>
      <c r="AWW7" s="39"/>
      <c r="AWX7" s="39"/>
      <c r="AWY7" s="39"/>
      <c r="AWZ7" s="39"/>
      <c r="AXA7" s="39"/>
      <c r="AXB7" s="39"/>
      <c r="AXC7" s="39"/>
      <c r="AXD7" s="39"/>
      <c r="AXE7" s="39"/>
      <c r="AXF7" s="39"/>
      <c r="AXG7" s="39"/>
      <c r="AXH7" s="39"/>
      <c r="AXI7" s="39"/>
      <c r="AXJ7" s="39"/>
      <c r="AXK7" s="39"/>
      <c r="AXL7" s="39"/>
      <c r="AXM7" s="39"/>
      <c r="AXN7" s="39"/>
      <c r="AXO7" s="39"/>
      <c r="AXP7" s="39"/>
      <c r="AXQ7" s="39"/>
      <c r="AXR7" s="39"/>
      <c r="AXS7" s="39"/>
      <c r="AXT7" s="39"/>
      <c r="AXU7" s="39"/>
      <c r="AXV7" s="39"/>
      <c r="AXW7" s="39"/>
      <c r="AXX7" s="39"/>
      <c r="AXY7" s="39"/>
      <c r="AXZ7" s="39"/>
      <c r="AYA7" s="39"/>
      <c r="AYB7" s="39"/>
      <c r="AYC7" s="39"/>
      <c r="AYD7" s="39"/>
      <c r="AYE7" s="39"/>
      <c r="AYF7" s="39"/>
      <c r="AYG7" s="39"/>
      <c r="AYH7" s="39"/>
      <c r="AYI7" s="39"/>
      <c r="AYJ7" s="39"/>
      <c r="AYK7" s="39"/>
      <c r="AYL7" s="39"/>
      <c r="AYM7" s="39"/>
      <c r="AYN7" s="39"/>
      <c r="AYO7" s="39"/>
      <c r="AYP7" s="39"/>
      <c r="AYQ7" s="39"/>
      <c r="AYR7" s="39"/>
      <c r="AYS7" s="39"/>
      <c r="AYT7" s="39"/>
      <c r="AYU7" s="39"/>
      <c r="AYV7" s="39"/>
      <c r="AYW7" s="39"/>
      <c r="AYX7" s="39"/>
      <c r="AYY7" s="39"/>
      <c r="AYZ7" s="39"/>
      <c r="AZA7" s="39"/>
      <c r="AZB7" s="39"/>
      <c r="AZC7" s="39"/>
      <c r="AZD7" s="39"/>
      <c r="AZE7" s="39"/>
      <c r="AZF7" s="39"/>
      <c r="AZG7" s="39"/>
      <c r="AZH7" s="39"/>
      <c r="AZI7" s="39"/>
      <c r="AZJ7" s="39"/>
      <c r="AZK7" s="39"/>
      <c r="AZL7" s="39"/>
      <c r="AZM7" s="39"/>
      <c r="AZN7" s="39"/>
      <c r="AZO7" s="39"/>
      <c r="AZP7" s="39"/>
      <c r="AZQ7" s="39"/>
      <c r="AZR7" s="39"/>
      <c r="AZS7" s="39"/>
      <c r="AZT7" s="39"/>
      <c r="AZU7" s="39"/>
      <c r="AZV7" s="39"/>
      <c r="AZW7" s="39"/>
      <c r="AZX7" s="39"/>
      <c r="AZY7" s="39"/>
      <c r="AZZ7" s="39"/>
      <c r="BAA7" s="39"/>
      <c r="BAB7" s="39"/>
      <c r="BAC7" s="39"/>
      <c r="BAD7" s="39"/>
      <c r="BAE7" s="39"/>
      <c r="BAF7" s="39"/>
      <c r="BAG7" s="39"/>
      <c r="BAH7" s="39"/>
      <c r="BAI7" s="39"/>
      <c r="BAJ7" s="39"/>
      <c r="BAK7" s="39"/>
      <c r="BAL7" s="39"/>
      <c r="BAM7" s="39"/>
      <c r="BAN7" s="39"/>
      <c r="BAO7" s="39"/>
      <c r="BAP7" s="39"/>
      <c r="BAQ7" s="39"/>
      <c r="BAR7" s="39"/>
      <c r="BAS7" s="39"/>
      <c r="BAT7" s="39"/>
      <c r="BAU7" s="39"/>
      <c r="BAV7" s="39"/>
      <c r="BAW7" s="39"/>
      <c r="BAX7" s="39"/>
      <c r="BAY7" s="39"/>
      <c r="BAZ7" s="39"/>
      <c r="BBA7" s="39"/>
      <c r="BBB7" s="39"/>
      <c r="BBC7" s="39"/>
      <c r="BBD7" s="39"/>
      <c r="BBE7" s="39"/>
      <c r="BBF7" s="39"/>
      <c r="BBG7" s="39"/>
      <c r="BBH7" s="39"/>
      <c r="BBI7" s="39"/>
      <c r="BBJ7" s="39"/>
      <c r="BBK7" s="39"/>
      <c r="BBL7" s="39"/>
      <c r="BBM7" s="39"/>
      <c r="BBN7" s="39"/>
      <c r="BBO7" s="39"/>
      <c r="BBP7" s="39"/>
      <c r="BBQ7" s="39"/>
      <c r="BBR7" s="39"/>
      <c r="BBS7" s="39"/>
      <c r="BBT7" s="39"/>
      <c r="BBU7" s="39"/>
      <c r="BBV7" s="39"/>
      <c r="BBW7" s="39"/>
      <c r="BBX7" s="39"/>
      <c r="BBY7" s="39"/>
      <c r="BBZ7" s="39"/>
      <c r="BCA7" s="39"/>
      <c r="BCB7" s="39"/>
      <c r="BCC7" s="39"/>
      <c r="BCD7" s="39"/>
      <c r="BCE7" s="39"/>
      <c r="BCF7" s="39"/>
      <c r="BCG7" s="39"/>
      <c r="BCH7" s="39"/>
      <c r="BCI7" s="39"/>
      <c r="BCJ7" s="39"/>
      <c r="BCK7" s="39"/>
      <c r="BCL7" s="39"/>
      <c r="BCM7" s="39"/>
      <c r="BCN7" s="39"/>
      <c r="BCO7" s="39"/>
      <c r="BCP7" s="39"/>
      <c r="BCQ7" s="39"/>
      <c r="BCR7" s="39"/>
      <c r="BCS7" s="39"/>
      <c r="BCT7" s="39"/>
      <c r="BCU7" s="39"/>
      <c r="BCV7" s="39"/>
      <c r="BCW7" s="39"/>
      <c r="BCX7" s="39"/>
      <c r="BCY7" s="39"/>
      <c r="BCZ7" s="39"/>
      <c r="BDA7" s="39"/>
      <c r="BDB7" s="39"/>
      <c r="BDC7" s="39"/>
      <c r="BDD7" s="39"/>
      <c r="BDE7" s="39"/>
      <c r="BDF7" s="39"/>
      <c r="BDG7" s="39"/>
      <c r="BDH7" s="39"/>
      <c r="BDI7" s="39"/>
      <c r="BDJ7" s="39"/>
      <c r="BDK7" s="39"/>
      <c r="BDL7" s="39"/>
      <c r="BDM7" s="39"/>
      <c r="BDN7" s="39"/>
      <c r="BDO7" s="39"/>
      <c r="BDP7" s="39"/>
      <c r="BDQ7" s="39"/>
      <c r="BDR7" s="39"/>
      <c r="BDS7" s="39"/>
      <c r="BDT7" s="39"/>
      <c r="BDU7" s="39"/>
      <c r="BDV7" s="39"/>
      <c r="BDW7" s="39"/>
      <c r="BDX7" s="39"/>
      <c r="BDY7" s="39"/>
      <c r="BDZ7" s="39"/>
      <c r="BEA7" s="39"/>
      <c r="BEB7" s="39"/>
      <c r="BEC7" s="39"/>
      <c r="BED7" s="39"/>
      <c r="BEE7" s="39"/>
      <c r="BEF7" s="39"/>
      <c r="BEG7" s="39"/>
      <c r="BEH7" s="39"/>
      <c r="BEI7" s="39"/>
      <c r="BEJ7" s="39"/>
      <c r="BEK7" s="39"/>
      <c r="BEL7" s="39"/>
      <c r="BEM7" s="39"/>
      <c r="BEN7" s="39"/>
      <c r="BEO7" s="39"/>
      <c r="BEP7" s="39"/>
      <c r="BEQ7" s="39"/>
      <c r="BER7" s="39"/>
      <c r="BES7" s="39"/>
      <c r="BET7" s="39"/>
      <c r="BEU7" s="39"/>
      <c r="BEV7" s="39"/>
      <c r="BEW7" s="39"/>
      <c r="BEX7" s="39"/>
      <c r="BEY7" s="39"/>
      <c r="BEZ7" s="39"/>
      <c r="BFA7" s="39"/>
      <c r="BFB7" s="39"/>
      <c r="BFC7" s="39"/>
      <c r="BFD7" s="39"/>
      <c r="BFE7" s="39"/>
      <c r="BFF7" s="39"/>
      <c r="BFG7" s="39"/>
      <c r="BFH7" s="39"/>
      <c r="BFI7" s="39"/>
      <c r="BFJ7" s="39"/>
      <c r="BFK7" s="39"/>
      <c r="BFL7" s="39"/>
      <c r="BFM7" s="39"/>
      <c r="BFN7" s="39"/>
      <c r="BFO7" s="39"/>
      <c r="BFP7" s="39"/>
      <c r="BFQ7" s="39"/>
      <c r="BFR7" s="39"/>
      <c r="BFS7" s="39"/>
      <c r="BFT7" s="39"/>
      <c r="BFU7" s="39"/>
      <c r="BFV7" s="39"/>
      <c r="BFW7" s="39"/>
      <c r="BFX7" s="39"/>
      <c r="BFY7" s="39"/>
      <c r="BFZ7" s="39"/>
      <c r="BGA7" s="39"/>
      <c r="BGB7" s="39"/>
      <c r="BGC7" s="39"/>
      <c r="BGD7" s="39"/>
      <c r="BGE7" s="39"/>
      <c r="BGF7" s="39"/>
      <c r="BGG7" s="39"/>
      <c r="BGH7" s="39"/>
      <c r="BGI7" s="39"/>
      <c r="BGJ7" s="39"/>
      <c r="BGK7" s="39"/>
      <c r="BGL7" s="39"/>
      <c r="BGM7" s="39"/>
      <c r="BGN7" s="39"/>
      <c r="BGO7" s="39"/>
      <c r="BGP7" s="39"/>
      <c r="BGQ7" s="39"/>
      <c r="BGR7" s="39"/>
      <c r="BGS7" s="39"/>
      <c r="BGT7" s="39"/>
      <c r="BGU7" s="39"/>
      <c r="BGV7" s="39"/>
      <c r="BGW7" s="39"/>
      <c r="BGX7" s="39"/>
      <c r="BGY7" s="39"/>
      <c r="BGZ7" s="39"/>
      <c r="BHA7" s="39"/>
      <c r="BHB7" s="39"/>
      <c r="BHC7" s="39"/>
      <c r="BHD7" s="39"/>
      <c r="BHE7" s="39"/>
      <c r="BHF7" s="39"/>
      <c r="BHG7" s="39"/>
      <c r="BHH7" s="39"/>
      <c r="BHI7" s="39"/>
      <c r="BHJ7" s="39"/>
      <c r="BHK7" s="39"/>
      <c r="BHL7" s="39"/>
      <c r="BHM7" s="39"/>
      <c r="BHN7" s="39"/>
      <c r="BHO7" s="39"/>
      <c r="BHP7" s="39"/>
      <c r="BHQ7" s="39"/>
      <c r="BHR7" s="39"/>
      <c r="BHS7" s="39"/>
      <c r="BHT7" s="39"/>
      <c r="BHU7" s="39"/>
      <c r="BHV7" s="39"/>
      <c r="BHW7" s="39"/>
      <c r="BHX7" s="39"/>
      <c r="BHY7" s="39"/>
      <c r="BHZ7" s="39"/>
      <c r="BIA7" s="39"/>
      <c r="BIB7" s="39"/>
      <c r="BIC7" s="39"/>
      <c r="BID7" s="39"/>
      <c r="BIE7" s="39"/>
      <c r="BIF7" s="39"/>
      <c r="BIG7" s="39"/>
      <c r="BIH7" s="39"/>
      <c r="BII7" s="39"/>
      <c r="BIJ7" s="39"/>
      <c r="BIK7" s="39"/>
      <c r="BIL7" s="39"/>
      <c r="BIM7" s="39"/>
      <c r="BIN7" s="39"/>
      <c r="BIO7" s="39"/>
      <c r="BIP7" s="39"/>
      <c r="BIQ7" s="39"/>
      <c r="BIR7" s="39"/>
      <c r="BIS7" s="39"/>
      <c r="BIT7" s="39"/>
      <c r="BIU7" s="39"/>
      <c r="BIV7" s="39"/>
      <c r="BIW7" s="39"/>
      <c r="BIX7" s="39"/>
      <c r="BIY7" s="39"/>
      <c r="BIZ7" s="39"/>
      <c r="BJA7" s="39"/>
      <c r="BJB7" s="39"/>
      <c r="BJC7" s="39"/>
      <c r="BJD7" s="39"/>
      <c r="BJE7" s="39"/>
      <c r="BJF7" s="39"/>
      <c r="BJG7" s="39"/>
      <c r="BJH7" s="39"/>
      <c r="BJI7" s="39"/>
      <c r="BJJ7" s="39"/>
      <c r="BJK7" s="39"/>
      <c r="BJL7" s="39"/>
      <c r="BJM7" s="39"/>
      <c r="BJN7" s="39"/>
      <c r="BJO7" s="39"/>
      <c r="BJP7" s="39"/>
      <c r="BJQ7" s="39"/>
      <c r="BJR7" s="39"/>
      <c r="BJS7" s="39"/>
      <c r="BJT7" s="39"/>
      <c r="BJU7" s="39"/>
      <c r="BJV7" s="39"/>
      <c r="BJW7" s="39"/>
      <c r="BJX7" s="39"/>
      <c r="BJY7" s="39"/>
      <c r="BJZ7" s="39"/>
      <c r="BKA7" s="39"/>
      <c r="BKB7" s="39"/>
      <c r="BKC7" s="39"/>
      <c r="BKD7" s="39"/>
      <c r="BKE7" s="39"/>
      <c r="BKF7" s="39"/>
      <c r="BKG7" s="39"/>
      <c r="BKH7" s="39"/>
      <c r="BKI7" s="39"/>
      <c r="BKJ7" s="39"/>
      <c r="BKK7" s="39"/>
      <c r="BKL7" s="39"/>
      <c r="BKM7" s="39"/>
      <c r="BKN7" s="39"/>
      <c r="BKO7" s="39"/>
      <c r="BKP7" s="39"/>
      <c r="BKQ7" s="39"/>
      <c r="BKR7" s="39"/>
      <c r="BKS7" s="39"/>
      <c r="BKT7" s="39"/>
      <c r="BKU7" s="39"/>
      <c r="BKV7" s="39"/>
      <c r="BKW7" s="39"/>
      <c r="BKX7" s="39"/>
      <c r="BKY7" s="39"/>
      <c r="BKZ7" s="39"/>
      <c r="BLA7" s="39"/>
      <c r="BLB7" s="39"/>
      <c r="BLC7" s="39"/>
      <c r="BLD7" s="39"/>
      <c r="BLE7" s="39"/>
      <c r="BLF7" s="39"/>
      <c r="BLG7" s="39"/>
      <c r="BLH7" s="39"/>
      <c r="BLI7" s="39"/>
      <c r="BLJ7" s="39"/>
      <c r="BLK7" s="39"/>
      <c r="BLL7" s="39"/>
      <c r="BLM7" s="39"/>
      <c r="BLN7" s="39"/>
      <c r="BLO7" s="39"/>
      <c r="BLP7" s="39"/>
      <c r="BLQ7" s="39"/>
      <c r="BLR7" s="39"/>
      <c r="BLS7" s="39"/>
      <c r="BLT7" s="39"/>
      <c r="BLU7" s="39"/>
      <c r="BLV7" s="39"/>
      <c r="BLW7" s="39"/>
      <c r="BLX7" s="39"/>
      <c r="BLY7" s="39"/>
      <c r="BLZ7" s="39"/>
      <c r="BMA7" s="39"/>
      <c r="BMB7" s="39"/>
      <c r="BMC7" s="39"/>
      <c r="BMD7" s="39"/>
      <c r="BME7" s="39"/>
      <c r="BMF7" s="39"/>
      <c r="BMG7" s="39"/>
      <c r="BMH7" s="39"/>
      <c r="BMI7" s="39"/>
      <c r="BMJ7" s="39"/>
      <c r="BMK7" s="39"/>
      <c r="BML7" s="39"/>
      <c r="BMM7" s="39"/>
      <c r="BMN7" s="39"/>
      <c r="BMO7" s="39"/>
      <c r="BMP7" s="39"/>
      <c r="BMQ7" s="39"/>
      <c r="BMR7" s="39"/>
      <c r="BMS7" s="39"/>
      <c r="BMT7" s="39"/>
      <c r="BMU7" s="39"/>
      <c r="BMV7" s="39"/>
      <c r="BMW7" s="39"/>
      <c r="BMX7" s="39"/>
      <c r="BMY7" s="39"/>
      <c r="BMZ7" s="39"/>
      <c r="BNA7" s="39"/>
      <c r="BNB7" s="39"/>
      <c r="BNC7" s="39"/>
      <c r="BND7" s="39"/>
      <c r="BNE7" s="39"/>
      <c r="BNF7" s="39"/>
      <c r="BNG7" s="39"/>
      <c r="BNH7" s="39"/>
      <c r="BNI7" s="39"/>
      <c r="BNJ7" s="39"/>
      <c r="BNK7" s="39"/>
      <c r="BNL7" s="39"/>
      <c r="BNM7" s="39"/>
      <c r="BNN7" s="39"/>
      <c r="BNO7" s="39"/>
      <c r="BNP7" s="39"/>
      <c r="BNQ7" s="39"/>
      <c r="BNR7" s="39"/>
      <c r="BNS7" s="39"/>
      <c r="BNT7" s="39"/>
      <c r="BNU7" s="39"/>
      <c r="BNV7" s="39"/>
      <c r="BNW7" s="39"/>
      <c r="BNX7" s="39"/>
      <c r="BNY7" s="39"/>
      <c r="BNZ7" s="39"/>
      <c r="BOA7" s="39"/>
      <c r="BOB7" s="39"/>
      <c r="BOC7" s="39"/>
      <c r="BOD7" s="39"/>
      <c r="BOE7" s="39"/>
      <c r="BOF7" s="39"/>
      <c r="BOG7" s="39"/>
      <c r="BOH7" s="39"/>
      <c r="BOI7" s="39"/>
      <c r="BOJ7" s="39"/>
      <c r="BOK7" s="39"/>
      <c r="BOL7" s="39"/>
      <c r="BOM7" s="39"/>
      <c r="BON7" s="39"/>
      <c r="BOO7" s="39"/>
      <c r="BOP7" s="39"/>
      <c r="BOQ7" s="39"/>
      <c r="BOR7" s="39"/>
      <c r="BOS7" s="39"/>
      <c r="BOT7" s="39"/>
      <c r="BOU7" s="39"/>
      <c r="BOV7" s="39"/>
      <c r="BOW7" s="39"/>
      <c r="BOX7" s="39"/>
      <c r="BOY7" s="39"/>
      <c r="BOZ7" s="39"/>
      <c r="BPA7" s="39"/>
      <c r="BPB7" s="39"/>
      <c r="BPC7" s="39"/>
      <c r="BPD7" s="39"/>
      <c r="BPE7" s="39"/>
      <c r="BPF7" s="39"/>
      <c r="BPG7" s="39"/>
      <c r="BPH7" s="39"/>
      <c r="BPI7" s="39"/>
      <c r="BPJ7" s="39"/>
      <c r="BPK7" s="39"/>
      <c r="BPL7" s="39"/>
      <c r="BPM7" s="39"/>
      <c r="BPN7" s="39"/>
      <c r="BPO7" s="39"/>
      <c r="BPP7" s="39"/>
      <c r="BPQ7" s="39"/>
      <c r="BPR7" s="39"/>
      <c r="BPS7" s="39"/>
      <c r="BPT7" s="39"/>
      <c r="BPU7" s="39"/>
      <c r="BPV7" s="39"/>
      <c r="BPW7" s="39"/>
      <c r="BPX7" s="39"/>
      <c r="BPY7" s="39"/>
      <c r="BPZ7" s="39"/>
      <c r="BQA7" s="39"/>
      <c r="BQB7" s="39"/>
      <c r="BQC7" s="39"/>
      <c r="BQD7" s="39"/>
      <c r="BQE7" s="39"/>
      <c r="BQF7" s="39"/>
      <c r="BQG7" s="39"/>
      <c r="BQH7" s="39"/>
      <c r="BQI7" s="39"/>
      <c r="BQJ7" s="39"/>
      <c r="BQK7" s="39"/>
      <c r="BQL7" s="39"/>
      <c r="BQM7" s="39"/>
      <c r="BQN7" s="39"/>
      <c r="BQO7" s="39"/>
      <c r="BQP7" s="39"/>
      <c r="BQQ7" s="39"/>
      <c r="BQR7" s="39"/>
      <c r="BQS7" s="39"/>
      <c r="BQT7" s="39"/>
      <c r="BQU7" s="39"/>
      <c r="BQV7" s="39"/>
      <c r="BQW7" s="39"/>
      <c r="BQX7" s="39"/>
      <c r="BQY7" s="39"/>
      <c r="BQZ7" s="39"/>
      <c r="BRA7" s="39"/>
      <c r="BRB7" s="39"/>
      <c r="BRC7" s="39"/>
      <c r="BRD7" s="39"/>
      <c r="BRE7" s="39"/>
      <c r="BRF7" s="39"/>
      <c r="BRG7" s="39"/>
      <c r="BRH7" s="39"/>
      <c r="BRI7" s="39"/>
      <c r="BRJ7" s="39"/>
      <c r="BRK7" s="39"/>
      <c r="BRL7" s="39"/>
      <c r="BRM7" s="39"/>
      <c r="BRN7" s="39"/>
      <c r="BRO7" s="39"/>
      <c r="BRP7" s="39"/>
      <c r="BRQ7" s="39"/>
      <c r="BRR7" s="39"/>
      <c r="BRS7" s="39"/>
      <c r="BRT7" s="39"/>
      <c r="BRU7" s="39"/>
      <c r="BRV7" s="39"/>
      <c r="BRW7" s="39"/>
      <c r="BRX7" s="39"/>
      <c r="BRY7" s="39"/>
      <c r="BRZ7" s="39"/>
      <c r="BSA7" s="39"/>
      <c r="BSB7" s="39"/>
      <c r="BSC7" s="39"/>
      <c r="BSD7" s="39"/>
      <c r="BSE7" s="39"/>
      <c r="BSF7" s="39"/>
      <c r="BSG7" s="39"/>
      <c r="BSH7" s="39"/>
      <c r="BSI7" s="39"/>
      <c r="BSJ7" s="39"/>
      <c r="BSK7" s="39"/>
      <c r="BSL7" s="39"/>
      <c r="BSM7" s="39"/>
      <c r="BSN7" s="39"/>
      <c r="BSO7" s="39"/>
      <c r="BSP7" s="39"/>
      <c r="BSQ7" s="39"/>
      <c r="BSR7" s="39"/>
      <c r="BSS7" s="39"/>
      <c r="BST7" s="39"/>
      <c r="BSU7" s="39"/>
      <c r="BSV7" s="39"/>
      <c r="BSW7" s="39"/>
      <c r="BSX7" s="39"/>
      <c r="BSY7" s="39"/>
      <c r="BSZ7" s="39"/>
      <c r="BTA7" s="39"/>
      <c r="BTB7" s="39"/>
      <c r="BTC7" s="39"/>
      <c r="BTD7" s="39"/>
      <c r="BTE7" s="39"/>
      <c r="BTF7" s="39"/>
      <c r="BTG7" s="39"/>
      <c r="BTH7" s="39"/>
      <c r="BTI7" s="39"/>
      <c r="BTJ7" s="39"/>
      <c r="BTK7" s="39"/>
      <c r="BTL7" s="39"/>
      <c r="BTM7" s="39"/>
      <c r="BTN7" s="39"/>
      <c r="BTO7" s="39"/>
      <c r="BTP7" s="39"/>
      <c r="BTQ7" s="39"/>
      <c r="BTR7" s="39"/>
      <c r="BTS7" s="39"/>
      <c r="BTT7" s="39"/>
      <c r="BTU7" s="39"/>
      <c r="BTV7" s="39"/>
      <c r="BTW7" s="39"/>
      <c r="BTX7" s="39"/>
      <c r="BTY7" s="39"/>
      <c r="BTZ7" s="39"/>
      <c r="BUA7" s="39"/>
      <c r="BUB7" s="39"/>
      <c r="BUC7" s="39"/>
      <c r="BUD7" s="39"/>
      <c r="BUE7" s="39"/>
      <c r="BUF7" s="39"/>
      <c r="BUG7" s="39"/>
      <c r="BUH7" s="39"/>
      <c r="BUI7" s="39"/>
      <c r="BUJ7" s="39"/>
      <c r="BUK7" s="39"/>
      <c r="BUL7" s="39"/>
      <c r="BUM7" s="39"/>
      <c r="BUN7" s="39"/>
      <c r="BUO7" s="39"/>
      <c r="BUP7" s="39"/>
      <c r="BUQ7" s="39"/>
      <c r="BUR7" s="39"/>
      <c r="BUS7" s="39"/>
      <c r="BUT7" s="39"/>
      <c r="BUU7" s="39"/>
      <c r="BUV7" s="39"/>
      <c r="BUW7" s="39"/>
      <c r="BUX7" s="39"/>
      <c r="BUY7" s="39"/>
      <c r="BUZ7" s="39"/>
      <c r="BVA7" s="39"/>
      <c r="BVB7" s="39"/>
      <c r="BVC7" s="39"/>
      <c r="BVD7" s="39"/>
      <c r="BVE7" s="39"/>
      <c r="BVF7" s="39"/>
      <c r="BVG7" s="39"/>
      <c r="BVH7" s="39"/>
      <c r="BVI7" s="39"/>
      <c r="BVJ7" s="39"/>
      <c r="BVK7" s="39"/>
      <c r="BVL7" s="39"/>
      <c r="BVM7" s="39"/>
      <c r="BVN7" s="39"/>
      <c r="BVO7" s="39"/>
      <c r="BVP7" s="39"/>
      <c r="BVQ7" s="39"/>
      <c r="BVR7" s="39"/>
      <c r="BVS7" s="39"/>
      <c r="BVT7" s="39"/>
      <c r="BVU7" s="39"/>
      <c r="BVV7" s="39"/>
      <c r="BVW7" s="39"/>
      <c r="BVX7" s="39"/>
      <c r="BVY7" s="39"/>
      <c r="BVZ7" s="39"/>
      <c r="BWA7" s="39"/>
      <c r="BWB7" s="39"/>
      <c r="BWC7" s="39"/>
      <c r="BWD7" s="39"/>
      <c r="BWE7" s="39"/>
      <c r="BWF7" s="39"/>
      <c r="BWG7" s="39"/>
      <c r="BWH7" s="39"/>
      <c r="BWI7" s="39"/>
      <c r="BWJ7" s="39"/>
      <c r="BWK7" s="39"/>
      <c r="BWL7" s="39"/>
      <c r="BWM7" s="39"/>
      <c r="BWN7" s="39"/>
      <c r="BWO7" s="39"/>
      <c r="BWP7" s="39"/>
      <c r="BWQ7" s="39"/>
      <c r="BWR7" s="39"/>
      <c r="BWS7" s="39"/>
      <c r="BWT7" s="39"/>
      <c r="BWU7" s="39"/>
      <c r="BWV7" s="39"/>
      <c r="BWW7" s="39"/>
      <c r="BWX7" s="39"/>
      <c r="BWY7" s="39"/>
      <c r="BWZ7" s="39"/>
      <c r="BXA7" s="39"/>
      <c r="BXB7" s="39"/>
      <c r="BXC7" s="39"/>
      <c r="BXD7" s="39"/>
      <c r="BXE7" s="39"/>
      <c r="BXF7" s="39"/>
      <c r="BXG7" s="39"/>
      <c r="BXH7" s="39"/>
      <c r="BXI7" s="39"/>
      <c r="BXJ7" s="39"/>
      <c r="BXK7" s="39"/>
      <c r="BXL7" s="39"/>
      <c r="BXM7" s="39"/>
      <c r="BXN7" s="39"/>
      <c r="BXO7" s="39"/>
      <c r="BXP7" s="39"/>
      <c r="BXQ7" s="39"/>
      <c r="BXR7" s="39"/>
      <c r="BXS7" s="39"/>
      <c r="BXT7" s="39"/>
      <c r="BXU7" s="39"/>
      <c r="BXV7" s="39"/>
      <c r="BXW7" s="39"/>
      <c r="BXX7" s="39"/>
      <c r="BXY7" s="39"/>
      <c r="BXZ7" s="39"/>
      <c r="BYA7" s="39"/>
      <c r="BYB7" s="39"/>
      <c r="BYC7" s="39"/>
      <c r="BYD7" s="39"/>
      <c r="BYE7" s="39"/>
      <c r="BYF7" s="39"/>
      <c r="BYG7" s="39"/>
      <c r="BYH7" s="39"/>
      <c r="BYI7" s="39"/>
      <c r="BYJ7" s="39"/>
      <c r="BYK7" s="39"/>
      <c r="BYL7" s="39"/>
      <c r="BYM7" s="39"/>
      <c r="BYN7" s="39"/>
      <c r="BYO7" s="39"/>
      <c r="BYP7" s="39"/>
      <c r="BYQ7" s="39"/>
      <c r="BYR7" s="39"/>
      <c r="BYS7" s="39"/>
      <c r="BYT7" s="39"/>
      <c r="BYU7" s="39"/>
      <c r="BYV7" s="39"/>
      <c r="BYW7" s="39"/>
      <c r="BYX7" s="39"/>
      <c r="BYY7" s="39"/>
      <c r="BYZ7" s="39"/>
      <c r="BZA7" s="39"/>
      <c r="BZB7" s="39"/>
      <c r="BZC7" s="39"/>
      <c r="BZD7" s="39"/>
      <c r="BZE7" s="39"/>
      <c r="BZF7" s="39"/>
      <c r="BZG7" s="39"/>
      <c r="BZH7" s="39"/>
      <c r="BZI7" s="39"/>
      <c r="BZJ7" s="39"/>
      <c r="BZK7" s="39"/>
      <c r="BZL7" s="39"/>
      <c r="BZM7" s="39"/>
      <c r="BZN7" s="39"/>
      <c r="BZO7" s="39"/>
      <c r="BZP7" s="39"/>
      <c r="BZQ7" s="39"/>
      <c r="BZR7" s="39"/>
      <c r="BZS7" s="39"/>
      <c r="BZT7" s="39"/>
      <c r="BZU7" s="39"/>
      <c r="BZV7" s="39"/>
      <c r="BZW7" s="39"/>
      <c r="BZX7" s="39"/>
      <c r="BZY7" s="39"/>
      <c r="BZZ7" s="39"/>
      <c r="CAA7" s="39"/>
      <c r="CAB7" s="39"/>
      <c r="CAC7" s="39"/>
      <c r="CAD7" s="39"/>
      <c r="CAE7" s="39"/>
      <c r="CAF7" s="39"/>
      <c r="CAG7" s="39"/>
      <c r="CAH7" s="39"/>
      <c r="CAI7" s="39"/>
      <c r="CAJ7" s="39"/>
      <c r="CAK7" s="39"/>
      <c r="CAL7" s="39"/>
      <c r="CAM7" s="39"/>
      <c r="CAN7" s="39"/>
      <c r="CAO7" s="39"/>
      <c r="CAP7" s="39"/>
      <c r="CAQ7" s="39"/>
      <c r="CAR7" s="39"/>
      <c r="CAS7" s="39"/>
      <c r="CAT7" s="39"/>
      <c r="CAU7" s="39"/>
      <c r="CAV7" s="39"/>
      <c r="CAW7" s="39"/>
      <c r="CAX7" s="39"/>
      <c r="CAY7" s="39"/>
      <c r="CAZ7" s="39"/>
      <c r="CBA7" s="39"/>
      <c r="CBB7" s="39"/>
      <c r="CBC7" s="39"/>
      <c r="CBD7" s="39"/>
      <c r="CBE7" s="39"/>
      <c r="CBF7" s="39"/>
      <c r="CBG7" s="39"/>
      <c r="CBH7" s="39"/>
      <c r="CBI7" s="39"/>
      <c r="CBJ7" s="39"/>
      <c r="CBK7" s="39"/>
      <c r="CBL7" s="39"/>
      <c r="CBM7" s="39"/>
      <c r="CBN7" s="39"/>
      <c r="CBO7" s="39"/>
      <c r="CBP7" s="39"/>
      <c r="CBQ7" s="39"/>
      <c r="CBR7" s="39"/>
      <c r="CBS7" s="39"/>
      <c r="CBT7" s="39"/>
      <c r="CBU7" s="39"/>
      <c r="CBV7" s="39"/>
      <c r="CBW7" s="39"/>
      <c r="CBX7" s="39"/>
      <c r="CBY7" s="39"/>
      <c r="CBZ7" s="39"/>
      <c r="CCA7" s="39"/>
      <c r="CCB7" s="39"/>
      <c r="CCC7" s="39"/>
      <c r="CCD7" s="39"/>
      <c r="CCE7" s="39"/>
      <c r="CCF7" s="39"/>
      <c r="CCG7" s="39"/>
      <c r="CCH7" s="39"/>
      <c r="CCI7" s="39"/>
      <c r="CCJ7" s="39"/>
      <c r="CCK7" s="39"/>
      <c r="CCL7" s="39"/>
      <c r="CCM7" s="39"/>
      <c r="CCN7" s="39"/>
      <c r="CCO7" s="39"/>
      <c r="CCP7" s="39"/>
      <c r="CCQ7" s="39"/>
      <c r="CCR7" s="39"/>
      <c r="CCS7" s="39"/>
      <c r="CCT7" s="39"/>
      <c r="CCU7" s="39"/>
      <c r="CCV7" s="39"/>
      <c r="CCW7" s="39"/>
      <c r="CCX7" s="39"/>
      <c r="CCY7" s="39"/>
      <c r="CCZ7" s="39"/>
      <c r="CDA7" s="39"/>
      <c r="CDB7" s="39"/>
      <c r="CDC7" s="39"/>
      <c r="CDD7" s="39"/>
      <c r="CDE7" s="39"/>
      <c r="CDF7" s="39"/>
      <c r="CDG7" s="39"/>
      <c r="CDH7" s="39"/>
      <c r="CDI7" s="39"/>
      <c r="CDJ7" s="39"/>
      <c r="CDK7" s="39"/>
      <c r="CDL7" s="39"/>
      <c r="CDM7" s="39"/>
      <c r="CDN7" s="39"/>
      <c r="CDO7" s="39"/>
      <c r="CDP7" s="39"/>
      <c r="CDQ7" s="39"/>
      <c r="CDR7" s="39"/>
      <c r="CDS7" s="39"/>
      <c r="CDT7" s="39"/>
      <c r="CDU7" s="39"/>
      <c r="CDV7" s="39"/>
      <c r="CDW7" s="39"/>
      <c r="CDX7" s="39"/>
      <c r="CDY7" s="39"/>
      <c r="CDZ7" s="39"/>
      <c r="CEA7" s="39"/>
      <c r="CEB7" s="39"/>
      <c r="CEC7" s="39"/>
      <c r="CED7" s="39"/>
      <c r="CEE7" s="39"/>
      <c r="CEF7" s="39"/>
      <c r="CEG7" s="39"/>
      <c r="CEH7" s="39"/>
      <c r="CEI7" s="39"/>
      <c r="CEJ7" s="39"/>
      <c r="CEK7" s="39"/>
      <c r="CEL7" s="39"/>
      <c r="CEM7" s="39"/>
      <c r="CEN7" s="39"/>
      <c r="CEO7" s="39"/>
      <c r="CEP7" s="39"/>
      <c r="CEQ7" s="39"/>
      <c r="CER7" s="39"/>
      <c r="CES7" s="39"/>
      <c r="CET7" s="39"/>
      <c r="CEU7" s="39"/>
      <c r="CEV7" s="39"/>
      <c r="CEW7" s="39"/>
      <c r="CEX7" s="39"/>
      <c r="CEY7" s="39"/>
      <c r="CEZ7" s="39"/>
      <c r="CFA7" s="39"/>
      <c r="CFB7" s="39"/>
      <c r="CFC7" s="39"/>
      <c r="CFD7" s="39"/>
      <c r="CFE7" s="39"/>
      <c r="CFF7" s="39"/>
      <c r="CFG7" s="39"/>
      <c r="CFH7" s="39"/>
      <c r="CFI7" s="39"/>
      <c r="CFJ7" s="39"/>
      <c r="CFK7" s="39"/>
      <c r="CFL7" s="39"/>
      <c r="CFM7" s="39"/>
      <c r="CFN7" s="39"/>
      <c r="CFO7" s="39"/>
      <c r="CFP7" s="39"/>
      <c r="CFQ7" s="39"/>
      <c r="CFR7" s="39"/>
      <c r="CFS7" s="39"/>
      <c r="CFT7" s="39"/>
      <c r="CFU7" s="39"/>
      <c r="CFV7" s="39"/>
      <c r="CFW7" s="39"/>
      <c r="CFX7" s="39"/>
      <c r="CFY7" s="39"/>
      <c r="CFZ7" s="39"/>
      <c r="CGA7" s="39"/>
      <c r="CGB7" s="39"/>
      <c r="CGC7" s="39"/>
      <c r="CGD7" s="39"/>
      <c r="CGE7" s="39"/>
      <c r="CGF7" s="39"/>
      <c r="CGG7" s="39"/>
      <c r="CGH7" s="39"/>
      <c r="CGI7" s="39"/>
      <c r="CGJ7" s="39"/>
      <c r="CGK7" s="39"/>
      <c r="CGL7" s="39"/>
      <c r="CGM7" s="39"/>
      <c r="CGN7" s="39"/>
      <c r="CGO7" s="39"/>
      <c r="CGP7" s="39"/>
      <c r="CGQ7" s="39"/>
      <c r="CGR7" s="39"/>
      <c r="CGS7" s="39"/>
      <c r="CGT7" s="39"/>
      <c r="CGU7" s="39"/>
      <c r="CGV7" s="39"/>
      <c r="CGW7" s="39"/>
      <c r="CGX7" s="39"/>
      <c r="CGY7" s="39"/>
      <c r="CGZ7" s="39"/>
      <c r="CHA7" s="39"/>
      <c r="CHB7" s="39"/>
      <c r="CHC7" s="39"/>
      <c r="CHD7" s="39"/>
      <c r="CHE7" s="39"/>
      <c r="CHF7" s="39"/>
      <c r="CHG7" s="39"/>
      <c r="CHH7" s="39"/>
      <c r="CHI7" s="39"/>
      <c r="CHJ7" s="39"/>
      <c r="CHK7" s="39"/>
      <c r="CHL7" s="39"/>
      <c r="CHM7" s="39"/>
      <c r="CHN7" s="39"/>
      <c r="CHO7" s="39"/>
      <c r="CHP7" s="39"/>
      <c r="CHQ7" s="39"/>
      <c r="CHR7" s="39"/>
      <c r="CHS7" s="39"/>
      <c r="CHT7" s="39"/>
      <c r="CHU7" s="39"/>
      <c r="CHV7" s="39"/>
      <c r="CHW7" s="39"/>
      <c r="CHX7" s="39"/>
      <c r="CHY7" s="39"/>
      <c r="CHZ7" s="39"/>
      <c r="CIA7" s="39"/>
      <c r="CIB7" s="39"/>
      <c r="CIC7" s="39"/>
      <c r="CID7" s="39"/>
      <c r="CIE7" s="39"/>
      <c r="CIF7" s="39"/>
      <c r="CIG7" s="39"/>
      <c r="CIH7" s="39"/>
      <c r="CII7" s="39"/>
      <c r="CIJ7" s="39"/>
      <c r="CIK7" s="39"/>
      <c r="CIL7" s="39"/>
      <c r="CIM7" s="39"/>
      <c r="CIN7" s="39"/>
      <c r="CIO7" s="39"/>
      <c r="CIP7" s="39"/>
      <c r="CIQ7" s="39"/>
      <c r="CIR7" s="39"/>
      <c r="CIS7" s="39"/>
      <c r="CIT7" s="39"/>
      <c r="CIU7" s="39"/>
      <c r="CIV7" s="39"/>
      <c r="CIW7" s="39"/>
      <c r="CIX7" s="39"/>
      <c r="CIY7" s="39"/>
      <c r="CIZ7" s="39"/>
      <c r="CJA7" s="39"/>
      <c r="CJB7" s="39"/>
      <c r="CJC7" s="39"/>
      <c r="CJD7" s="39"/>
      <c r="CJE7" s="39"/>
      <c r="CJF7" s="39"/>
      <c r="CJG7" s="39"/>
      <c r="CJH7" s="39"/>
      <c r="CJI7" s="39"/>
      <c r="CJJ7" s="39"/>
      <c r="CJK7" s="39"/>
      <c r="CJL7" s="39"/>
      <c r="CJM7" s="39"/>
      <c r="CJN7" s="39"/>
      <c r="CJO7" s="39"/>
      <c r="CJP7" s="39"/>
      <c r="CJQ7" s="39"/>
      <c r="CJR7" s="39"/>
      <c r="CJS7" s="39"/>
      <c r="CJT7" s="39"/>
      <c r="CJU7" s="39"/>
      <c r="CJV7" s="39"/>
      <c r="CJW7" s="39"/>
      <c r="CJX7" s="39"/>
      <c r="CJY7" s="39"/>
      <c r="CJZ7" s="39"/>
      <c r="CKA7" s="39"/>
      <c r="CKB7" s="39"/>
      <c r="CKC7" s="39"/>
      <c r="CKD7" s="39"/>
      <c r="CKE7" s="39"/>
      <c r="CKF7" s="39"/>
      <c r="CKG7" s="39"/>
      <c r="CKH7" s="39"/>
      <c r="CKI7" s="39"/>
      <c r="CKJ7" s="39"/>
      <c r="CKK7" s="39"/>
      <c r="CKL7" s="39"/>
      <c r="CKM7" s="39"/>
      <c r="CKN7" s="39"/>
      <c r="CKO7" s="39"/>
      <c r="CKP7" s="39"/>
      <c r="CKQ7" s="39"/>
      <c r="CKR7" s="39"/>
      <c r="CKS7" s="39"/>
      <c r="CKT7" s="39"/>
      <c r="CKU7" s="39"/>
      <c r="CKV7" s="39"/>
      <c r="CKW7" s="39"/>
      <c r="CKX7" s="39"/>
      <c r="CKY7" s="39"/>
      <c r="CKZ7" s="39"/>
      <c r="CLA7" s="39"/>
      <c r="CLB7" s="39"/>
      <c r="CLC7" s="39"/>
      <c r="CLD7" s="39"/>
      <c r="CLE7" s="39"/>
      <c r="CLF7" s="39"/>
      <c r="CLG7" s="39"/>
      <c r="CLH7" s="39"/>
      <c r="CLI7" s="39"/>
      <c r="CLJ7" s="39"/>
      <c r="CLK7" s="39"/>
      <c r="CLL7" s="39"/>
      <c r="CLM7" s="39"/>
      <c r="CLN7" s="39"/>
      <c r="CLO7" s="39"/>
      <c r="CLP7" s="39"/>
      <c r="CLQ7" s="39"/>
      <c r="CLR7" s="39"/>
      <c r="CLS7" s="39"/>
      <c r="CLT7" s="39"/>
      <c r="CLU7" s="39"/>
      <c r="CLV7" s="39"/>
      <c r="CLW7" s="39"/>
      <c r="CLX7" s="39"/>
      <c r="CLY7" s="39"/>
      <c r="CLZ7" s="39"/>
      <c r="CMA7" s="39"/>
      <c r="CMB7" s="39"/>
      <c r="CMC7" s="39"/>
      <c r="CMD7" s="39"/>
      <c r="CME7" s="39"/>
      <c r="CMF7" s="39"/>
      <c r="CMG7" s="39"/>
      <c r="CMH7" s="39"/>
      <c r="CMI7" s="39"/>
      <c r="CMJ7" s="39"/>
      <c r="CMK7" s="39"/>
      <c r="CML7" s="39"/>
      <c r="CMM7" s="39"/>
      <c r="CMN7" s="39"/>
      <c r="CMO7" s="39"/>
      <c r="CMP7" s="39"/>
      <c r="CMQ7" s="39"/>
      <c r="CMR7" s="39"/>
      <c r="CMS7" s="39"/>
      <c r="CMT7" s="39"/>
      <c r="CMU7" s="39"/>
      <c r="CMV7" s="39"/>
      <c r="CMW7" s="39"/>
      <c r="CMX7" s="39"/>
      <c r="CMY7" s="39"/>
      <c r="CMZ7" s="39"/>
      <c r="CNA7" s="39"/>
      <c r="CNB7" s="39"/>
      <c r="CNC7" s="39"/>
      <c r="CND7" s="39"/>
      <c r="CNE7" s="39"/>
      <c r="CNF7" s="39"/>
      <c r="CNG7" s="39"/>
      <c r="CNH7" s="39"/>
      <c r="CNI7" s="39"/>
      <c r="CNJ7" s="39"/>
      <c r="CNK7" s="39"/>
      <c r="CNL7" s="39"/>
      <c r="CNM7" s="39"/>
      <c r="CNN7" s="39"/>
      <c r="CNO7" s="39"/>
      <c r="CNP7" s="39"/>
      <c r="CNQ7" s="39"/>
      <c r="CNR7" s="39"/>
      <c r="CNS7" s="39"/>
      <c r="CNT7" s="39"/>
      <c r="CNU7" s="39"/>
      <c r="CNV7" s="39"/>
      <c r="CNW7" s="39"/>
      <c r="CNX7" s="39"/>
      <c r="CNY7" s="39"/>
      <c r="CNZ7" s="39"/>
      <c r="COA7" s="39"/>
      <c r="COB7" s="39"/>
      <c r="COC7" s="39"/>
      <c r="COD7" s="39"/>
      <c r="COE7" s="39"/>
      <c r="COF7" s="39"/>
      <c r="COG7" s="39"/>
      <c r="COH7" s="39"/>
      <c r="COI7" s="39"/>
      <c r="COJ7" s="39"/>
      <c r="COK7" s="39"/>
      <c r="COL7" s="39"/>
      <c r="COM7" s="39"/>
      <c r="CON7" s="39"/>
      <c r="COO7" s="39"/>
      <c r="COP7" s="39"/>
      <c r="COQ7" s="39"/>
      <c r="COR7" s="39"/>
      <c r="COS7" s="39"/>
      <c r="COT7" s="39"/>
      <c r="COU7" s="39"/>
      <c r="COV7" s="39"/>
      <c r="COW7" s="39"/>
      <c r="COX7" s="39"/>
      <c r="COY7" s="39"/>
      <c r="COZ7" s="39"/>
      <c r="CPA7" s="39"/>
      <c r="CPB7" s="39"/>
      <c r="CPC7" s="39"/>
      <c r="CPD7" s="39"/>
      <c r="CPE7" s="39"/>
      <c r="CPF7" s="39"/>
      <c r="CPG7" s="39"/>
      <c r="CPH7" s="39"/>
      <c r="CPI7" s="39"/>
      <c r="CPJ7" s="39"/>
      <c r="CPK7" s="39"/>
      <c r="CPL7" s="39"/>
      <c r="CPM7" s="39"/>
      <c r="CPN7" s="39"/>
      <c r="CPO7" s="39"/>
      <c r="CPP7" s="39"/>
      <c r="CPQ7" s="39"/>
      <c r="CPR7" s="39"/>
      <c r="CPS7" s="39"/>
      <c r="CPT7" s="39"/>
      <c r="CPU7" s="39"/>
      <c r="CPV7" s="39"/>
      <c r="CPW7" s="39"/>
      <c r="CPX7" s="39"/>
      <c r="CPY7" s="39"/>
      <c r="CPZ7" s="39"/>
      <c r="CQA7" s="39"/>
      <c r="CQB7" s="39"/>
      <c r="CQC7" s="39"/>
      <c r="CQD7" s="39"/>
      <c r="CQE7" s="39"/>
      <c r="CQF7" s="39"/>
      <c r="CQG7" s="39"/>
      <c r="CQH7" s="39"/>
      <c r="CQI7" s="39"/>
      <c r="CQJ7" s="39"/>
      <c r="CQK7" s="39"/>
      <c r="CQL7" s="39"/>
      <c r="CQM7" s="39"/>
      <c r="CQN7" s="39"/>
      <c r="CQO7" s="39"/>
      <c r="CQP7" s="39"/>
      <c r="CQQ7" s="39"/>
      <c r="CQR7" s="39"/>
      <c r="CQS7" s="39"/>
      <c r="CQT7" s="39"/>
      <c r="CQU7" s="39"/>
      <c r="CQV7" s="39"/>
      <c r="CQW7" s="39"/>
      <c r="CQX7" s="39"/>
      <c r="CQY7" s="39"/>
      <c r="CQZ7" s="39"/>
      <c r="CRA7" s="39"/>
      <c r="CRB7" s="39"/>
      <c r="CRC7" s="39"/>
      <c r="CRD7" s="39"/>
      <c r="CRE7" s="39"/>
      <c r="CRF7" s="39"/>
      <c r="CRG7" s="39"/>
      <c r="CRH7" s="39"/>
      <c r="CRI7" s="39"/>
      <c r="CRJ7" s="39"/>
      <c r="CRK7" s="39"/>
      <c r="CRL7" s="39"/>
      <c r="CRM7" s="39"/>
      <c r="CRN7" s="39"/>
      <c r="CRO7" s="39"/>
      <c r="CRP7" s="39"/>
      <c r="CRQ7" s="39"/>
      <c r="CRR7" s="39"/>
      <c r="CRS7" s="39"/>
      <c r="CRT7" s="39"/>
      <c r="CRU7" s="39"/>
      <c r="CRV7" s="39"/>
      <c r="CRW7" s="39"/>
      <c r="CRX7" s="39"/>
      <c r="CRY7" s="39"/>
      <c r="CRZ7" s="39"/>
      <c r="CSA7" s="39"/>
      <c r="CSB7" s="39"/>
      <c r="CSC7" s="39"/>
      <c r="CSD7" s="39"/>
      <c r="CSE7" s="39"/>
      <c r="CSF7" s="39"/>
      <c r="CSG7" s="39"/>
      <c r="CSH7" s="39"/>
      <c r="CSI7" s="39"/>
      <c r="CSJ7" s="39"/>
      <c r="CSK7" s="39"/>
      <c r="CSL7" s="39"/>
      <c r="CSM7" s="39"/>
      <c r="CSN7" s="39"/>
      <c r="CSO7" s="39"/>
      <c r="CSP7" s="39"/>
      <c r="CSQ7" s="39"/>
      <c r="CSR7" s="39"/>
      <c r="CSS7" s="39"/>
      <c r="CST7" s="39"/>
      <c r="CSU7" s="39"/>
      <c r="CSV7" s="39"/>
      <c r="CSW7" s="39"/>
      <c r="CSX7" s="39"/>
      <c r="CSY7" s="39"/>
      <c r="CSZ7" s="39"/>
      <c r="CTA7" s="39"/>
      <c r="CTB7" s="39"/>
      <c r="CTC7" s="39"/>
      <c r="CTD7" s="39"/>
      <c r="CTE7" s="39"/>
      <c r="CTF7" s="39"/>
      <c r="CTG7" s="39"/>
      <c r="CTH7" s="39"/>
      <c r="CTI7" s="39"/>
      <c r="CTJ7" s="39"/>
      <c r="CTK7" s="39"/>
      <c r="CTL7" s="39"/>
      <c r="CTM7" s="39"/>
      <c r="CTN7" s="39"/>
      <c r="CTO7" s="39"/>
      <c r="CTP7" s="39"/>
      <c r="CTQ7" s="39"/>
      <c r="CTR7" s="39"/>
      <c r="CTS7" s="39"/>
      <c r="CTT7" s="39"/>
      <c r="CTU7" s="39"/>
      <c r="CTV7" s="39"/>
      <c r="CTW7" s="39"/>
      <c r="CTX7" s="39"/>
      <c r="CTY7" s="39"/>
      <c r="CTZ7" s="39"/>
      <c r="CUA7" s="39"/>
      <c r="CUB7" s="39"/>
      <c r="CUC7" s="39"/>
      <c r="CUD7" s="39"/>
      <c r="CUE7" s="39"/>
      <c r="CUF7" s="39"/>
      <c r="CUG7" s="39"/>
      <c r="CUH7" s="39"/>
      <c r="CUI7" s="39"/>
      <c r="CUJ7" s="39"/>
      <c r="CUK7" s="39"/>
      <c r="CUL7" s="39"/>
      <c r="CUM7" s="39"/>
      <c r="CUN7" s="39"/>
      <c r="CUO7" s="39"/>
      <c r="CUP7" s="39"/>
      <c r="CUQ7" s="39"/>
      <c r="CUR7" s="39"/>
      <c r="CUS7" s="39"/>
      <c r="CUT7" s="39"/>
      <c r="CUU7" s="39"/>
      <c r="CUV7" s="39"/>
      <c r="CUW7" s="39"/>
      <c r="CUX7" s="39"/>
      <c r="CUY7" s="39"/>
      <c r="CUZ7" s="39"/>
      <c r="CVA7" s="39"/>
      <c r="CVB7" s="39"/>
      <c r="CVC7" s="39"/>
      <c r="CVD7" s="39"/>
      <c r="CVE7" s="39"/>
      <c r="CVF7" s="39"/>
      <c r="CVG7" s="39"/>
      <c r="CVH7" s="39"/>
      <c r="CVI7" s="39"/>
      <c r="CVJ7" s="39"/>
      <c r="CVK7" s="39"/>
      <c r="CVL7" s="39"/>
      <c r="CVM7" s="39"/>
      <c r="CVN7" s="39"/>
      <c r="CVO7" s="39"/>
      <c r="CVP7" s="39"/>
      <c r="CVQ7" s="39"/>
      <c r="CVR7" s="39"/>
      <c r="CVS7" s="39"/>
      <c r="CVT7" s="39"/>
      <c r="CVU7" s="39"/>
      <c r="CVV7" s="39"/>
      <c r="CVW7" s="39"/>
      <c r="CVX7" s="39"/>
      <c r="CVY7" s="39"/>
      <c r="CVZ7" s="39"/>
      <c r="CWA7" s="39"/>
      <c r="CWB7" s="39"/>
      <c r="CWC7" s="39"/>
      <c r="CWD7" s="39"/>
      <c r="CWE7" s="39"/>
      <c r="CWF7" s="39"/>
      <c r="CWG7" s="39"/>
      <c r="CWH7" s="39"/>
      <c r="CWI7" s="39"/>
      <c r="CWJ7" s="39"/>
      <c r="CWK7" s="39"/>
      <c r="CWL7" s="39"/>
      <c r="CWM7" s="39"/>
      <c r="CWN7" s="39"/>
      <c r="CWO7" s="39"/>
      <c r="CWP7" s="39"/>
      <c r="CWQ7" s="39"/>
      <c r="CWR7" s="39"/>
      <c r="CWS7" s="39"/>
      <c r="CWT7" s="39"/>
      <c r="CWU7" s="39"/>
      <c r="CWV7" s="39"/>
      <c r="CWW7" s="39"/>
      <c r="CWX7" s="39"/>
      <c r="CWY7" s="39"/>
      <c r="CWZ7" s="39"/>
      <c r="CXA7" s="39"/>
      <c r="CXB7" s="39"/>
      <c r="CXC7" s="39"/>
      <c r="CXD7" s="39"/>
      <c r="CXE7" s="39"/>
      <c r="CXF7" s="39"/>
      <c r="CXG7" s="39"/>
      <c r="CXH7" s="39"/>
      <c r="CXI7" s="39"/>
      <c r="CXJ7" s="39"/>
      <c r="CXK7" s="39"/>
      <c r="CXL7" s="39"/>
      <c r="CXM7" s="39"/>
      <c r="CXN7" s="39"/>
      <c r="CXO7" s="39"/>
      <c r="CXP7" s="39"/>
      <c r="CXQ7" s="39"/>
      <c r="CXR7" s="39"/>
      <c r="CXS7" s="39"/>
      <c r="CXT7" s="39"/>
      <c r="CXU7" s="39"/>
      <c r="CXV7" s="39"/>
      <c r="CXW7" s="39"/>
      <c r="CXX7" s="39"/>
      <c r="CXY7" s="39"/>
      <c r="CXZ7" s="39"/>
      <c r="CYA7" s="39"/>
      <c r="CYB7" s="39"/>
      <c r="CYC7" s="39"/>
      <c r="CYD7" s="39"/>
      <c r="CYE7" s="39"/>
      <c r="CYF7" s="39"/>
      <c r="CYG7" s="39"/>
      <c r="CYH7" s="39"/>
      <c r="CYI7" s="39"/>
      <c r="CYJ7" s="39"/>
      <c r="CYK7" s="39"/>
      <c r="CYL7" s="39"/>
      <c r="CYM7" s="39"/>
      <c r="CYN7" s="39"/>
      <c r="CYO7" s="39"/>
      <c r="CYP7" s="39"/>
      <c r="CYQ7" s="39"/>
      <c r="CYR7" s="39"/>
      <c r="CYS7" s="39"/>
      <c r="CYT7" s="39"/>
      <c r="CYU7" s="39"/>
      <c r="CYV7" s="39"/>
      <c r="CYW7" s="39"/>
      <c r="CYX7" s="39"/>
      <c r="CYY7" s="39"/>
      <c r="CYZ7" s="39"/>
      <c r="CZA7" s="39"/>
      <c r="CZB7" s="39"/>
      <c r="CZC7" s="39"/>
      <c r="CZD7" s="39"/>
      <c r="CZE7" s="39"/>
      <c r="CZF7" s="39"/>
      <c r="CZG7" s="39"/>
      <c r="CZH7" s="39"/>
      <c r="CZI7" s="39"/>
      <c r="CZJ7" s="39"/>
      <c r="CZK7" s="39"/>
      <c r="CZL7" s="39"/>
      <c r="CZM7" s="39"/>
      <c r="CZN7" s="39"/>
      <c r="CZO7" s="39"/>
      <c r="CZP7" s="39"/>
      <c r="CZQ7" s="39"/>
      <c r="CZR7" s="39"/>
      <c r="CZS7" s="39"/>
      <c r="CZT7" s="39"/>
      <c r="CZU7" s="39"/>
      <c r="CZV7" s="39"/>
      <c r="CZW7" s="39"/>
      <c r="CZX7" s="39"/>
      <c r="CZY7" s="39"/>
      <c r="CZZ7" s="39"/>
      <c r="DAA7" s="39"/>
      <c r="DAB7" s="39"/>
      <c r="DAC7" s="39"/>
      <c r="DAD7" s="39"/>
      <c r="DAE7" s="39"/>
      <c r="DAF7" s="39"/>
      <c r="DAG7" s="39"/>
      <c r="DAH7" s="39"/>
      <c r="DAI7" s="39"/>
      <c r="DAJ7" s="39"/>
      <c r="DAK7" s="39"/>
      <c r="DAL7" s="39"/>
      <c r="DAM7" s="39"/>
      <c r="DAN7" s="39"/>
      <c r="DAO7" s="39"/>
      <c r="DAP7" s="39"/>
      <c r="DAQ7" s="39"/>
      <c r="DAR7" s="39"/>
      <c r="DAS7" s="39"/>
      <c r="DAT7" s="39"/>
      <c r="DAU7" s="39"/>
      <c r="DAV7" s="39"/>
      <c r="DAW7" s="39"/>
      <c r="DAX7" s="39"/>
      <c r="DAY7" s="39"/>
      <c r="DAZ7" s="39"/>
      <c r="DBA7" s="39"/>
      <c r="DBB7" s="39"/>
      <c r="DBC7" s="39"/>
      <c r="DBD7" s="39"/>
      <c r="DBE7" s="39"/>
      <c r="DBF7" s="39"/>
      <c r="DBG7" s="39"/>
      <c r="DBH7" s="39"/>
      <c r="DBI7" s="39"/>
      <c r="DBJ7" s="39"/>
      <c r="DBK7" s="39"/>
      <c r="DBL7" s="39"/>
      <c r="DBM7" s="39"/>
      <c r="DBN7" s="39"/>
      <c r="DBO7" s="39"/>
      <c r="DBP7" s="39"/>
      <c r="DBQ7" s="39"/>
      <c r="DBR7" s="39"/>
      <c r="DBS7" s="39"/>
      <c r="DBT7" s="39"/>
      <c r="DBU7" s="39"/>
      <c r="DBV7" s="39"/>
      <c r="DBW7" s="39"/>
      <c r="DBX7" s="39"/>
      <c r="DBY7" s="39"/>
      <c r="DBZ7" s="39"/>
      <c r="DCA7" s="39"/>
      <c r="DCB7" s="39"/>
      <c r="DCC7" s="39"/>
      <c r="DCD7" s="39"/>
      <c r="DCE7" s="39"/>
      <c r="DCF7" s="39"/>
      <c r="DCG7" s="39"/>
      <c r="DCH7" s="39"/>
      <c r="DCI7" s="39"/>
      <c r="DCJ7" s="39"/>
      <c r="DCK7" s="39"/>
      <c r="DCL7" s="39"/>
      <c r="DCM7" s="39"/>
      <c r="DCN7" s="39"/>
      <c r="DCO7" s="39"/>
      <c r="DCP7" s="39"/>
      <c r="DCQ7" s="39"/>
      <c r="DCR7" s="39"/>
      <c r="DCS7" s="39"/>
      <c r="DCT7" s="39"/>
      <c r="DCU7" s="39"/>
      <c r="DCV7" s="39"/>
      <c r="DCW7" s="39"/>
      <c r="DCX7" s="39"/>
      <c r="DCY7" s="39"/>
      <c r="DCZ7" s="39"/>
      <c r="DDA7" s="39"/>
      <c r="DDB7" s="39"/>
      <c r="DDC7" s="39"/>
      <c r="DDD7" s="39"/>
      <c r="DDE7" s="39"/>
      <c r="DDF7" s="39"/>
      <c r="DDG7" s="39"/>
      <c r="DDH7" s="39"/>
      <c r="DDI7" s="39"/>
      <c r="DDJ7" s="39"/>
      <c r="DDK7" s="39"/>
      <c r="DDL7" s="39"/>
      <c r="DDM7" s="39"/>
      <c r="DDN7" s="39"/>
      <c r="DDO7" s="39"/>
      <c r="DDP7" s="39"/>
      <c r="DDQ7" s="39"/>
      <c r="DDR7" s="39"/>
      <c r="DDS7" s="39"/>
      <c r="DDT7" s="39"/>
      <c r="DDU7" s="39"/>
      <c r="DDV7" s="39"/>
      <c r="DDW7" s="39"/>
      <c r="DDX7" s="39"/>
      <c r="DDY7" s="39"/>
      <c r="DDZ7" s="39"/>
      <c r="DEA7" s="39"/>
      <c r="DEB7" s="39"/>
      <c r="DEC7" s="39"/>
      <c r="DED7" s="39"/>
      <c r="DEE7" s="39"/>
      <c r="DEF7" s="39"/>
      <c r="DEG7" s="39"/>
      <c r="DEH7" s="39"/>
      <c r="DEI7" s="39"/>
      <c r="DEJ7" s="39"/>
      <c r="DEK7" s="39"/>
      <c r="DEL7" s="39"/>
      <c r="DEM7" s="39"/>
      <c r="DEN7" s="39"/>
      <c r="DEO7" s="39"/>
      <c r="DEP7" s="39"/>
      <c r="DEQ7" s="39"/>
      <c r="DER7" s="39"/>
      <c r="DES7" s="39"/>
      <c r="DET7" s="39"/>
      <c r="DEU7" s="39"/>
      <c r="DEV7" s="39"/>
      <c r="DEW7" s="39"/>
      <c r="DEX7" s="39"/>
      <c r="DEY7" s="39"/>
      <c r="DEZ7" s="39"/>
      <c r="DFA7" s="39"/>
      <c r="DFB7" s="39"/>
      <c r="DFC7" s="39"/>
      <c r="DFD7" s="39"/>
      <c r="DFE7" s="39"/>
      <c r="DFF7" s="39"/>
      <c r="DFG7" s="39"/>
      <c r="DFH7" s="39"/>
      <c r="DFI7" s="39"/>
      <c r="DFJ7" s="39"/>
      <c r="DFK7" s="39"/>
      <c r="DFL7" s="39"/>
      <c r="DFM7" s="39"/>
      <c r="DFN7" s="39"/>
      <c r="DFO7" s="39"/>
      <c r="DFP7" s="39"/>
      <c r="DFQ7" s="39"/>
      <c r="DFR7" s="39"/>
      <c r="DFS7" s="39"/>
      <c r="DFT7" s="39"/>
      <c r="DFU7" s="39"/>
      <c r="DFV7" s="39"/>
      <c r="DFW7" s="39"/>
      <c r="DFX7" s="39"/>
      <c r="DFY7" s="39"/>
      <c r="DFZ7" s="39"/>
      <c r="DGA7" s="39"/>
      <c r="DGB7" s="39"/>
      <c r="DGC7" s="39"/>
      <c r="DGD7" s="39"/>
      <c r="DGE7" s="39"/>
      <c r="DGF7" s="39"/>
      <c r="DGG7" s="39"/>
      <c r="DGH7" s="39"/>
      <c r="DGI7" s="39"/>
      <c r="DGJ7" s="39"/>
      <c r="DGK7" s="39"/>
      <c r="DGL7" s="39"/>
      <c r="DGM7" s="39"/>
      <c r="DGN7" s="39"/>
      <c r="DGO7" s="39"/>
      <c r="DGP7" s="39"/>
      <c r="DGQ7" s="39"/>
      <c r="DGR7" s="39"/>
      <c r="DGS7" s="39"/>
      <c r="DGT7" s="39"/>
      <c r="DGU7" s="39"/>
      <c r="DGV7" s="39"/>
      <c r="DGW7" s="39"/>
      <c r="DGX7" s="39"/>
      <c r="DGY7" s="39"/>
      <c r="DGZ7" s="39"/>
      <c r="DHA7" s="39"/>
      <c r="DHB7" s="39"/>
      <c r="DHC7" s="39"/>
      <c r="DHD7" s="39"/>
      <c r="DHE7" s="39"/>
      <c r="DHF7" s="39"/>
      <c r="DHG7" s="39"/>
      <c r="DHH7" s="39"/>
      <c r="DHI7" s="39"/>
      <c r="DHJ7" s="39"/>
      <c r="DHK7" s="39"/>
      <c r="DHL7" s="39"/>
      <c r="DHM7" s="39"/>
      <c r="DHN7" s="39"/>
      <c r="DHO7" s="39"/>
      <c r="DHP7" s="39"/>
      <c r="DHQ7" s="39"/>
      <c r="DHR7" s="39"/>
      <c r="DHS7" s="39"/>
      <c r="DHT7" s="39"/>
      <c r="DHU7" s="39"/>
      <c r="DHV7" s="39"/>
      <c r="DHW7" s="39"/>
      <c r="DHX7" s="39"/>
      <c r="DHY7" s="39"/>
      <c r="DHZ7" s="39"/>
      <c r="DIA7" s="39"/>
      <c r="DIB7" s="39"/>
      <c r="DIC7" s="39"/>
      <c r="DID7" s="39"/>
      <c r="DIE7" s="39"/>
      <c r="DIF7" s="39"/>
      <c r="DIG7" s="39"/>
      <c r="DIH7" s="39"/>
      <c r="DII7" s="39"/>
      <c r="DIJ7" s="39"/>
      <c r="DIK7" s="39"/>
      <c r="DIL7" s="39"/>
      <c r="DIM7" s="39"/>
      <c r="DIN7" s="39"/>
      <c r="DIO7" s="39"/>
      <c r="DIP7" s="39"/>
      <c r="DIQ7" s="39"/>
      <c r="DIR7" s="39"/>
      <c r="DIS7" s="39"/>
      <c r="DIT7" s="39"/>
      <c r="DIU7" s="39"/>
      <c r="DIV7" s="39"/>
      <c r="DIW7" s="39"/>
      <c r="DIX7" s="39"/>
      <c r="DIY7" s="39"/>
      <c r="DIZ7" s="39"/>
      <c r="DJA7" s="39"/>
      <c r="DJB7" s="39"/>
      <c r="DJC7" s="39"/>
      <c r="DJD7" s="39"/>
      <c r="DJE7" s="39"/>
      <c r="DJF7" s="39"/>
      <c r="DJG7" s="39"/>
      <c r="DJH7" s="39"/>
      <c r="DJI7" s="39"/>
      <c r="DJJ7" s="39"/>
      <c r="DJK7" s="39"/>
      <c r="DJL7" s="39"/>
      <c r="DJM7" s="39"/>
      <c r="DJN7" s="39"/>
      <c r="DJO7" s="39"/>
      <c r="DJP7" s="39"/>
      <c r="DJQ7" s="39"/>
      <c r="DJR7" s="39"/>
      <c r="DJS7" s="39"/>
      <c r="DJT7" s="39"/>
      <c r="DJU7" s="39"/>
      <c r="DJV7" s="39"/>
      <c r="DJW7" s="39"/>
      <c r="DJX7" s="39"/>
      <c r="DJY7" s="39"/>
      <c r="DJZ7" s="39"/>
      <c r="DKA7" s="39"/>
      <c r="DKB7" s="39"/>
      <c r="DKC7" s="39"/>
      <c r="DKD7" s="39"/>
      <c r="DKE7" s="39"/>
      <c r="DKF7" s="39"/>
      <c r="DKG7" s="39"/>
      <c r="DKH7" s="39"/>
      <c r="DKI7" s="39"/>
      <c r="DKJ7" s="39"/>
      <c r="DKK7" s="39"/>
      <c r="DKL7" s="39"/>
      <c r="DKM7" s="39"/>
      <c r="DKN7" s="39"/>
      <c r="DKO7" s="39"/>
      <c r="DKP7" s="39"/>
      <c r="DKQ7" s="39"/>
      <c r="DKR7" s="39"/>
      <c r="DKS7" s="39"/>
      <c r="DKT7" s="39"/>
      <c r="DKU7" s="39"/>
      <c r="DKV7" s="39"/>
      <c r="DKW7" s="39"/>
      <c r="DKX7" s="39"/>
      <c r="DKY7" s="39"/>
      <c r="DKZ7" s="39"/>
      <c r="DLA7" s="39"/>
      <c r="DLB7" s="39"/>
      <c r="DLC7" s="39"/>
      <c r="DLD7" s="39"/>
      <c r="DLE7" s="39"/>
      <c r="DLF7" s="39"/>
      <c r="DLG7" s="39"/>
      <c r="DLH7" s="39"/>
      <c r="DLI7" s="39"/>
      <c r="DLJ7" s="39"/>
      <c r="DLK7" s="39"/>
      <c r="DLL7" s="39"/>
      <c r="DLM7" s="39"/>
      <c r="DLN7" s="39"/>
      <c r="DLO7" s="39"/>
      <c r="DLP7" s="39"/>
      <c r="DLQ7" s="39"/>
      <c r="DLR7" s="39"/>
      <c r="DLS7" s="39"/>
      <c r="DLT7" s="39"/>
      <c r="DLU7" s="39"/>
      <c r="DLV7" s="39"/>
      <c r="DLW7" s="39"/>
      <c r="DLX7" s="39"/>
      <c r="DLY7" s="39"/>
      <c r="DLZ7" s="39"/>
      <c r="DMA7" s="39"/>
      <c r="DMB7" s="39"/>
      <c r="DMC7" s="39"/>
      <c r="DMD7" s="39"/>
      <c r="DME7" s="39"/>
      <c r="DMF7" s="39"/>
      <c r="DMG7" s="39"/>
      <c r="DMH7" s="39"/>
      <c r="DMI7" s="39"/>
      <c r="DMJ7" s="39"/>
      <c r="DMK7" s="39"/>
      <c r="DML7" s="39"/>
      <c r="DMM7" s="39"/>
      <c r="DMN7" s="39"/>
      <c r="DMO7" s="39"/>
      <c r="DMP7" s="39"/>
      <c r="DMQ7" s="39"/>
      <c r="DMR7" s="39"/>
      <c r="DMS7" s="39"/>
      <c r="DMT7" s="39"/>
      <c r="DMU7" s="39"/>
      <c r="DMV7" s="39"/>
      <c r="DMW7" s="39"/>
      <c r="DMX7" s="39"/>
      <c r="DMY7" s="39"/>
      <c r="DMZ7" s="39"/>
      <c r="DNA7" s="39"/>
      <c r="DNB7" s="39"/>
      <c r="DNC7" s="39"/>
      <c r="DND7" s="39"/>
      <c r="DNE7" s="39"/>
      <c r="DNF7" s="39"/>
      <c r="DNG7" s="39"/>
      <c r="DNH7" s="39"/>
      <c r="DNI7" s="39"/>
      <c r="DNJ7" s="39"/>
      <c r="DNK7" s="39"/>
      <c r="DNL7" s="39"/>
      <c r="DNM7" s="39"/>
      <c r="DNN7" s="39"/>
      <c r="DNO7" s="39"/>
      <c r="DNP7" s="39"/>
      <c r="DNQ7" s="39"/>
      <c r="DNR7" s="39"/>
      <c r="DNS7" s="39"/>
      <c r="DNT7" s="39"/>
      <c r="DNU7" s="39"/>
      <c r="DNV7" s="39"/>
      <c r="DNW7" s="39"/>
      <c r="DNX7" s="39"/>
      <c r="DNY7" s="39"/>
      <c r="DNZ7" s="39"/>
      <c r="DOA7" s="39"/>
      <c r="DOB7" s="39"/>
      <c r="DOC7" s="39"/>
      <c r="DOD7" s="39"/>
      <c r="DOE7" s="39"/>
      <c r="DOF7" s="39"/>
      <c r="DOG7" s="39"/>
      <c r="DOH7" s="39"/>
      <c r="DOI7" s="39"/>
      <c r="DOJ7" s="39"/>
      <c r="DOK7" s="39"/>
      <c r="DOL7" s="39"/>
      <c r="DOM7" s="39"/>
      <c r="DON7" s="39"/>
      <c r="DOO7" s="39"/>
      <c r="DOP7" s="39"/>
      <c r="DOQ7" s="39"/>
      <c r="DOR7" s="39"/>
      <c r="DOS7" s="39"/>
      <c r="DOT7" s="39"/>
      <c r="DOU7" s="39"/>
      <c r="DOV7" s="39"/>
      <c r="DOW7" s="39"/>
      <c r="DOX7" s="39"/>
      <c r="DOY7" s="39"/>
      <c r="DOZ7" s="39"/>
      <c r="DPA7" s="39"/>
      <c r="DPB7" s="39"/>
      <c r="DPC7" s="39"/>
      <c r="DPD7" s="39"/>
      <c r="DPE7" s="39"/>
      <c r="DPF7" s="39"/>
      <c r="DPG7" s="39"/>
      <c r="DPH7" s="39"/>
      <c r="DPI7" s="39"/>
      <c r="DPJ7" s="39"/>
      <c r="DPK7" s="39"/>
      <c r="DPL7" s="39"/>
      <c r="DPM7" s="39"/>
      <c r="DPN7" s="39"/>
      <c r="DPO7" s="39"/>
      <c r="DPP7" s="39"/>
      <c r="DPQ7" s="39"/>
      <c r="DPR7" s="39"/>
      <c r="DPS7" s="39"/>
      <c r="DPT7" s="39"/>
      <c r="DPU7" s="39"/>
      <c r="DPV7" s="39"/>
      <c r="DPW7" s="39"/>
      <c r="DPX7" s="39"/>
      <c r="DPY7" s="39"/>
      <c r="DPZ7" s="39"/>
      <c r="DQA7" s="39"/>
      <c r="DQB7" s="39"/>
      <c r="DQC7" s="39"/>
      <c r="DQD7" s="39"/>
      <c r="DQE7" s="39"/>
      <c r="DQF7" s="39"/>
      <c r="DQG7" s="39"/>
      <c r="DQH7" s="39"/>
      <c r="DQI7" s="39"/>
      <c r="DQJ7" s="39"/>
      <c r="DQK7" s="39"/>
      <c r="DQL7" s="39"/>
      <c r="DQM7" s="39"/>
      <c r="DQN7" s="39"/>
      <c r="DQO7" s="39"/>
      <c r="DQP7" s="39"/>
      <c r="DQQ7" s="39"/>
      <c r="DQR7" s="39"/>
      <c r="DQS7" s="39"/>
      <c r="DQT7" s="39"/>
      <c r="DQU7" s="39"/>
      <c r="DQV7" s="39"/>
      <c r="DQW7" s="39"/>
      <c r="DQX7" s="39"/>
      <c r="DQY7" s="39"/>
      <c r="DQZ7" s="39"/>
      <c r="DRA7" s="39"/>
      <c r="DRB7" s="39"/>
      <c r="DRC7" s="39"/>
      <c r="DRD7" s="39"/>
      <c r="DRE7" s="39"/>
      <c r="DRF7" s="39"/>
      <c r="DRG7" s="39"/>
      <c r="DRH7" s="39"/>
      <c r="DRI7" s="39"/>
      <c r="DRJ7" s="39"/>
      <c r="DRK7" s="39"/>
      <c r="DRL7" s="39"/>
      <c r="DRM7" s="39"/>
      <c r="DRN7" s="39"/>
      <c r="DRO7" s="39"/>
      <c r="DRP7" s="39"/>
      <c r="DRQ7" s="39"/>
      <c r="DRR7" s="39"/>
      <c r="DRS7" s="39"/>
      <c r="DRT7" s="39"/>
      <c r="DRU7" s="39"/>
      <c r="DRV7" s="39"/>
      <c r="DRW7" s="39"/>
      <c r="DRX7" s="39"/>
      <c r="DRY7" s="39"/>
      <c r="DRZ7" s="39"/>
      <c r="DSA7" s="39"/>
      <c r="DSB7" s="39"/>
      <c r="DSC7" s="39"/>
      <c r="DSD7" s="39"/>
      <c r="DSE7" s="39"/>
      <c r="DSF7" s="39"/>
      <c r="DSG7" s="39"/>
      <c r="DSH7" s="39"/>
      <c r="DSI7" s="39"/>
      <c r="DSJ7" s="39"/>
      <c r="DSK7" s="39"/>
      <c r="DSL7" s="39"/>
      <c r="DSM7" s="39"/>
      <c r="DSN7" s="39"/>
      <c r="DSO7" s="39"/>
      <c r="DSP7" s="39"/>
      <c r="DSQ7" s="39"/>
      <c r="DSR7" s="39"/>
      <c r="DSS7" s="39"/>
      <c r="DST7" s="39"/>
      <c r="DSU7" s="39"/>
      <c r="DSV7" s="39"/>
      <c r="DSW7" s="39"/>
      <c r="DSX7" s="39"/>
      <c r="DSY7" s="39"/>
      <c r="DSZ7" s="39"/>
      <c r="DTA7" s="39"/>
      <c r="DTB7" s="39"/>
      <c r="DTC7" s="39"/>
      <c r="DTD7" s="39"/>
      <c r="DTE7" s="39"/>
      <c r="DTF7" s="39"/>
      <c r="DTG7" s="39"/>
      <c r="DTH7" s="39"/>
      <c r="DTI7" s="39"/>
      <c r="DTJ7" s="39"/>
      <c r="DTK7" s="39"/>
      <c r="DTL7" s="39"/>
      <c r="DTM7" s="39"/>
      <c r="DTN7" s="39"/>
      <c r="DTO7" s="39"/>
      <c r="DTP7" s="39"/>
      <c r="DTQ7" s="39"/>
      <c r="DTR7" s="39"/>
      <c r="DTS7" s="39"/>
      <c r="DTT7" s="39"/>
      <c r="DTU7" s="39"/>
      <c r="DTV7" s="39"/>
      <c r="DTW7" s="39"/>
      <c r="DTX7" s="39"/>
      <c r="DTY7" s="39"/>
      <c r="DTZ7" s="39"/>
      <c r="DUA7" s="39"/>
      <c r="DUB7" s="39"/>
      <c r="DUC7" s="39"/>
      <c r="DUD7" s="39"/>
      <c r="DUE7" s="39"/>
      <c r="DUF7" s="39"/>
      <c r="DUG7" s="39"/>
      <c r="DUH7" s="39"/>
      <c r="DUI7" s="39"/>
      <c r="DUJ7" s="39"/>
      <c r="DUK7" s="39"/>
      <c r="DUL7" s="39"/>
      <c r="DUM7" s="39"/>
      <c r="DUN7" s="39"/>
      <c r="DUO7" s="39"/>
      <c r="DUP7" s="39"/>
      <c r="DUQ7" s="39"/>
      <c r="DUR7" s="39"/>
      <c r="DUS7" s="39"/>
      <c r="DUT7" s="39"/>
      <c r="DUU7" s="39"/>
      <c r="DUV7" s="39"/>
      <c r="DUW7" s="39"/>
      <c r="DUX7" s="39"/>
      <c r="DUY7" s="39"/>
      <c r="DUZ7" s="39"/>
      <c r="DVA7" s="39"/>
      <c r="DVB7" s="39"/>
      <c r="DVC7" s="39"/>
      <c r="DVD7" s="39"/>
      <c r="DVE7" s="39"/>
      <c r="DVF7" s="39"/>
      <c r="DVG7" s="39"/>
      <c r="DVH7" s="39"/>
      <c r="DVI7" s="39"/>
      <c r="DVJ7" s="39"/>
      <c r="DVK7" s="39"/>
      <c r="DVL7" s="39"/>
      <c r="DVM7" s="39"/>
      <c r="DVN7" s="39"/>
      <c r="DVO7" s="39"/>
      <c r="DVP7" s="39"/>
      <c r="DVQ7" s="39"/>
      <c r="DVR7" s="39"/>
      <c r="DVS7" s="39"/>
      <c r="DVT7" s="39"/>
      <c r="DVU7" s="39"/>
      <c r="DVV7" s="39"/>
      <c r="DVW7" s="39"/>
      <c r="DVX7" s="39"/>
      <c r="DVY7" s="39"/>
      <c r="DVZ7" s="39"/>
      <c r="DWA7" s="39"/>
      <c r="DWB7" s="39"/>
      <c r="DWC7" s="39"/>
      <c r="DWD7" s="39"/>
      <c r="DWE7" s="39"/>
      <c r="DWF7" s="39"/>
      <c r="DWG7" s="39"/>
      <c r="DWH7" s="39"/>
      <c r="DWI7" s="39"/>
      <c r="DWJ7" s="39"/>
      <c r="DWK7" s="39"/>
      <c r="DWL7" s="39"/>
      <c r="DWM7" s="39"/>
      <c r="DWN7" s="39"/>
      <c r="DWO7" s="39"/>
      <c r="DWP7" s="39"/>
      <c r="DWQ7" s="39"/>
      <c r="DWR7" s="39"/>
      <c r="DWS7" s="39"/>
      <c r="DWT7" s="39"/>
      <c r="DWU7" s="39"/>
      <c r="DWV7" s="39"/>
      <c r="DWW7" s="39"/>
      <c r="DWX7" s="39"/>
      <c r="DWY7" s="39"/>
      <c r="DWZ7" s="39"/>
      <c r="DXA7" s="39"/>
      <c r="DXB7" s="39"/>
      <c r="DXC7" s="39"/>
      <c r="DXD7" s="39"/>
      <c r="DXE7" s="39"/>
      <c r="DXF7" s="39"/>
      <c r="DXG7" s="39"/>
      <c r="DXH7" s="39"/>
      <c r="DXI7" s="39"/>
      <c r="DXJ7" s="39"/>
      <c r="DXK7" s="39"/>
      <c r="DXL7" s="39"/>
      <c r="DXM7" s="39"/>
      <c r="DXN7" s="39"/>
      <c r="DXO7" s="39"/>
      <c r="DXP7" s="39"/>
      <c r="DXQ7" s="39"/>
      <c r="DXR7" s="39"/>
      <c r="DXS7" s="39"/>
      <c r="DXT7" s="39"/>
      <c r="DXU7" s="39"/>
      <c r="DXV7" s="39"/>
      <c r="DXW7" s="39"/>
      <c r="DXX7" s="39"/>
      <c r="DXY7" s="39"/>
      <c r="DXZ7" s="39"/>
      <c r="DYA7" s="39"/>
      <c r="DYB7" s="39"/>
      <c r="DYC7" s="39"/>
      <c r="DYD7" s="39"/>
      <c r="DYE7" s="39"/>
      <c r="DYF7" s="39"/>
      <c r="DYG7" s="39"/>
      <c r="DYH7" s="39"/>
      <c r="DYI7" s="39"/>
      <c r="DYJ7" s="39"/>
      <c r="DYK7" s="39"/>
      <c r="DYL7" s="39"/>
      <c r="DYM7" s="39"/>
      <c r="DYN7" s="39"/>
      <c r="DYO7" s="39"/>
      <c r="DYP7" s="39"/>
      <c r="DYQ7" s="39"/>
      <c r="DYR7" s="39"/>
      <c r="DYS7" s="39"/>
      <c r="DYT7" s="39"/>
      <c r="DYU7" s="39"/>
      <c r="DYV7" s="39"/>
      <c r="DYW7" s="39"/>
      <c r="DYX7" s="39"/>
      <c r="DYY7" s="39"/>
      <c r="DYZ7" s="39"/>
      <c r="DZA7" s="39"/>
      <c r="DZB7" s="39"/>
      <c r="DZC7" s="39"/>
      <c r="DZD7" s="39"/>
      <c r="DZE7" s="39"/>
      <c r="DZF7" s="39"/>
      <c r="DZG7" s="39"/>
      <c r="DZH7" s="39"/>
      <c r="DZI7" s="39"/>
      <c r="DZJ7" s="39"/>
      <c r="DZK7" s="39"/>
      <c r="DZL7" s="39"/>
      <c r="DZM7" s="39"/>
      <c r="DZN7" s="39"/>
      <c r="DZO7" s="39"/>
      <c r="DZP7" s="39"/>
      <c r="DZQ7" s="39"/>
      <c r="DZR7" s="39"/>
      <c r="DZS7" s="39"/>
      <c r="DZT7" s="39"/>
      <c r="DZU7" s="39"/>
      <c r="DZV7" s="39"/>
      <c r="DZW7" s="39"/>
      <c r="DZX7" s="39"/>
      <c r="DZY7" s="39"/>
      <c r="DZZ7" s="39"/>
      <c r="EAA7" s="39"/>
      <c r="EAB7" s="39"/>
      <c r="EAC7" s="39"/>
      <c r="EAD7" s="39"/>
      <c r="EAE7" s="39"/>
      <c r="EAF7" s="39"/>
      <c r="EAG7" s="39"/>
      <c r="EAH7" s="39"/>
      <c r="EAI7" s="39"/>
      <c r="EAJ7" s="39"/>
      <c r="EAK7" s="39"/>
      <c r="EAL7" s="39"/>
      <c r="EAM7" s="39"/>
      <c r="EAN7" s="39"/>
      <c r="EAO7" s="39"/>
      <c r="EAP7" s="39"/>
      <c r="EAQ7" s="39"/>
      <c r="EAR7" s="39"/>
      <c r="EAS7" s="39"/>
      <c r="EAT7" s="39"/>
      <c r="EAU7" s="39"/>
      <c r="EAV7" s="39"/>
      <c r="EAW7" s="39"/>
      <c r="EAX7" s="39"/>
      <c r="EAY7" s="39"/>
      <c r="EAZ7" s="39"/>
      <c r="EBA7" s="39"/>
      <c r="EBB7" s="39"/>
      <c r="EBC7" s="39"/>
      <c r="EBD7" s="39"/>
      <c r="EBE7" s="39"/>
      <c r="EBF7" s="39"/>
      <c r="EBG7" s="39"/>
      <c r="EBH7" s="39"/>
      <c r="EBI7" s="39"/>
      <c r="EBJ7" s="39"/>
      <c r="EBK7" s="39"/>
      <c r="EBL7" s="39"/>
      <c r="EBM7" s="39"/>
      <c r="EBN7" s="39"/>
      <c r="EBO7" s="39"/>
      <c r="EBP7" s="39"/>
      <c r="EBQ7" s="39"/>
      <c r="EBR7" s="39"/>
      <c r="EBS7" s="39"/>
      <c r="EBT7" s="39"/>
      <c r="EBU7" s="39"/>
      <c r="EBV7" s="39"/>
      <c r="EBW7" s="39"/>
      <c r="EBX7" s="39"/>
      <c r="EBY7" s="39"/>
      <c r="EBZ7" s="39"/>
      <c r="ECA7" s="39"/>
      <c r="ECB7" s="39"/>
      <c r="ECC7" s="39"/>
      <c r="ECD7" s="39"/>
      <c r="ECE7" s="39"/>
      <c r="ECF7" s="39"/>
      <c r="ECG7" s="39"/>
      <c r="ECH7" s="39"/>
      <c r="ECI7" s="39"/>
      <c r="ECJ7" s="39"/>
      <c r="ECK7" s="39"/>
      <c r="ECL7" s="39"/>
      <c r="ECM7" s="39"/>
      <c r="ECN7" s="39"/>
      <c r="ECO7" s="39"/>
      <c r="ECP7" s="39"/>
      <c r="ECQ7" s="39"/>
      <c r="ECR7" s="39"/>
      <c r="ECS7" s="39"/>
      <c r="ECT7" s="39"/>
      <c r="ECU7" s="39"/>
      <c r="ECV7" s="39"/>
      <c r="ECW7" s="39"/>
      <c r="ECX7" s="39"/>
      <c r="ECY7" s="39"/>
      <c r="ECZ7" s="39"/>
      <c r="EDA7" s="39"/>
      <c r="EDB7" s="39"/>
      <c r="EDC7" s="39"/>
      <c r="EDD7" s="39"/>
      <c r="EDE7" s="39"/>
      <c r="EDF7" s="39"/>
      <c r="EDG7" s="39"/>
      <c r="EDH7" s="39"/>
      <c r="EDI7" s="39"/>
      <c r="EDJ7" s="39"/>
      <c r="EDK7" s="39"/>
      <c r="EDL7" s="39"/>
      <c r="EDM7" s="39"/>
      <c r="EDN7" s="39"/>
      <c r="EDO7" s="39"/>
      <c r="EDP7" s="39"/>
      <c r="EDQ7" s="39"/>
      <c r="EDR7" s="39"/>
      <c r="EDS7" s="39"/>
      <c r="EDT7" s="39"/>
      <c r="EDU7" s="39"/>
      <c r="EDV7" s="39"/>
      <c r="EDW7" s="39"/>
      <c r="EDX7" s="39"/>
      <c r="EDY7" s="39"/>
      <c r="EDZ7" s="39"/>
      <c r="EEA7" s="39"/>
      <c r="EEB7" s="39"/>
      <c r="EEC7" s="39"/>
      <c r="EED7" s="39"/>
      <c r="EEE7" s="39"/>
      <c r="EEF7" s="39"/>
      <c r="EEG7" s="39"/>
      <c r="EEH7" s="39"/>
      <c r="EEI7" s="39"/>
      <c r="EEJ7" s="39"/>
      <c r="EEK7" s="39"/>
      <c r="EEL7" s="39"/>
      <c r="EEM7" s="39"/>
      <c r="EEN7" s="39"/>
      <c r="EEO7" s="39"/>
      <c r="EEP7" s="39"/>
      <c r="EEQ7" s="39"/>
      <c r="EER7" s="39"/>
      <c r="EES7" s="39"/>
      <c r="EET7" s="39"/>
      <c r="EEU7" s="39"/>
      <c r="EEV7" s="39"/>
      <c r="EEW7" s="39"/>
      <c r="EEX7" s="39"/>
      <c r="EEY7" s="39"/>
      <c r="EEZ7" s="39"/>
      <c r="EFA7" s="39"/>
      <c r="EFB7" s="39"/>
      <c r="EFC7" s="39"/>
      <c r="EFD7" s="39"/>
      <c r="EFE7" s="39"/>
      <c r="EFF7" s="39"/>
      <c r="EFG7" s="39"/>
      <c r="EFH7" s="39"/>
      <c r="EFI7" s="39"/>
      <c r="EFJ7" s="39"/>
      <c r="EFK7" s="39"/>
      <c r="EFL7" s="39"/>
      <c r="EFM7" s="39"/>
      <c r="EFN7" s="39"/>
      <c r="EFO7" s="39"/>
      <c r="EFP7" s="39"/>
      <c r="EFQ7" s="39"/>
      <c r="EFR7" s="39"/>
      <c r="EFS7" s="39"/>
      <c r="EFT7" s="39"/>
      <c r="EFU7" s="39"/>
      <c r="EFV7" s="39"/>
      <c r="EFW7" s="39"/>
      <c r="EFX7" s="39"/>
      <c r="EFY7" s="39"/>
      <c r="EFZ7" s="39"/>
      <c r="EGA7" s="39"/>
      <c r="EGB7" s="39"/>
      <c r="EGC7" s="39"/>
      <c r="EGD7" s="39"/>
      <c r="EGE7" s="39"/>
      <c r="EGF7" s="39"/>
      <c r="EGG7" s="39"/>
      <c r="EGH7" s="39"/>
      <c r="EGI7" s="39"/>
      <c r="EGJ7" s="39"/>
      <c r="EGK7" s="39"/>
      <c r="EGL7" s="39"/>
      <c r="EGM7" s="39"/>
      <c r="EGN7" s="39"/>
      <c r="EGO7" s="39"/>
      <c r="EGP7" s="39"/>
      <c r="EGQ7" s="39"/>
      <c r="EGR7" s="39"/>
      <c r="EGS7" s="39"/>
      <c r="EGT7" s="39"/>
      <c r="EGU7" s="39"/>
      <c r="EGV7" s="39"/>
      <c r="EGW7" s="39"/>
      <c r="EGX7" s="39"/>
      <c r="EGY7" s="39"/>
      <c r="EGZ7" s="39"/>
      <c r="EHA7" s="39"/>
      <c r="EHB7" s="39"/>
      <c r="EHC7" s="39"/>
      <c r="EHD7" s="39"/>
      <c r="EHE7" s="39"/>
      <c r="EHF7" s="39"/>
      <c r="EHG7" s="39"/>
      <c r="EHH7" s="39"/>
      <c r="EHI7" s="39"/>
      <c r="EHJ7" s="39"/>
      <c r="EHK7" s="39"/>
      <c r="EHL7" s="39"/>
      <c r="EHM7" s="39"/>
      <c r="EHN7" s="39"/>
      <c r="EHO7" s="39"/>
      <c r="EHP7" s="39"/>
      <c r="EHQ7" s="39"/>
      <c r="EHR7" s="39"/>
      <c r="EHS7" s="39"/>
      <c r="EHT7" s="39"/>
      <c r="EHU7" s="39"/>
      <c r="EHV7" s="39"/>
      <c r="EHW7" s="39"/>
      <c r="EHX7" s="39"/>
      <c r="EHY7" s="39"/>
      <c r="EHZ7" s="39"/>
      <c r="EIA7" s="39"/>
      <c r="EIB7" s="39"/>
      <c r="EIC7" s="39"/>
      <c r="EID7" s="39"/>
      <c r="EIE7" s="39"/>
      <c r="EIF7" s="39"/>
      <c r="EIG7" s="39"/>
      <c r="EIH7" s="39"/>
      <c r="EII7" s="39"/>
      <c r="EIJ7" s="39"/>
      <c r="EIK7" s="39"/>
      <c r="EIL7" s="39"/>
      <c r="EIM7" s="39"/>
      <c r="EIN7" s="39"/>
      <c r="EIO7" s="39"/>
      <c r="EIP7" s="39"/>
      <c r="EIQ7" s="39"/>
      <c r="EIR7" s="39"/>
      <c r="EIS7" s="39"/>
      <c r="EIT7" s="39"/>
      <c r="EIU7" s="39"/>
      <c r="EIV7" s="39"/>
      <c r="EIW7" s="39"/>
      <c r="EIX7" s="39"/>
      <c r="EIY7" s="39"/>
      <c r="EIZ7" s="39"/>
      <c r="EJA7" s="39"/>
      <c r="EJB7" s="39"/>
      <c r="EJC7" s="39"/>
      <c r="EJD7" s="39"/>
      <c r="EJE7" s="39"/>
      <c r="EJF7" s="39"/>
      <c r="EJG7" s="39"/>
      <c r="EJH7" s="39"/>
      <c r="EJI7" s="39"/>
      <c r="EJJ7" s="39"/>
      <c r="EJK7" s="39"/>
      <c r="EJL7" s="39"/>
      <c r="EJM7" s="39"/>
      <c r="EJN7" s="39"/>
      <c r="EJO7" s="39"/>
      <c r="EJP7" s="39"/>
      <c r="EJQ7" s="39"/>
      <c r="EJR7" s="39"/>
      <c r="EJS7" s="39"/>
      <c r="EJT7" s="39"/>
      <c r="EJU7" s="39"/>
      <c r="EJV7" s="39"/>
      <c r="EJW7" s="39"/>
      <c r="EJX7" s="39"/>
      <c r="EJY7" s="39"/>
      <c r="EJZ7" s="39"/>
      <c r="EKA7" s="39"/>
      <c r="EKB7" s="39"/>
      <c r="EKC7" s="39"/>
      <c r="EKD7" s="39"/>
      <c r="EKE7" s="39"/>
      <c r="EKF7" s="39"/>
      <c r="EKG7" s="39"/>
      <c r="EKH7" s="39"/>
      <c r="EKI7" s="39"/>
      <c r="EKJ7" s="39"/>
      <c r="EKK7" s="39"/>
      <c r="EKL7" s="39"/>
      <c r="EKM7" s="39"/>
      <c r="EKN7" s="39"/>
      <c r="EKO7" s="39"/>
      <c r="EKP7" s="39"/>
      <c r="EKQ7" s="39"/>
      <c r="EKR7" s="39"/>
      <c r="EKS7" s="39"/>
      <c r="EKT7" s="39"/>
      <c r="EKU7" s="39"/>
      <c r="EKV7" s="39"/>
      <c r="EKW7" s="39"/>
      <c r="EKX7" s="39"/>
      <c r="EKY7" s="39"/>
      <c r="EKZ7" s="39"/>
      <c r="ELA7" s="39"/>
      <c r="ELB7" s="39"/>
      <c r="ELC7" s="39"/>
      <c r="ELD7" s="39"/>
      <c r="ELE7" s="39"/>
      <c r="ELF7" s="39"/>
      <c r="ELG7" s="39"/>
      <c r="ELH7" s="39"/>
      <c r="ELI7" s="39"/>
      <c r="ELJ7" s="39"/>
      <c r="ELK7" s="39"/>
      <c r="ELL7" s="39"/>
      <c r="ELM7" s="39"/>
      <c r="ELN7" s="39"/>
      <c r="ELO7" s="39"/>
      <c r="ELP7" s="39"/>
      <c r="ELQ7" s="39"/>
      <c r="ELR7" s="39"/>
      <c r="ELS7" s="39"/>
      <c r="ELT7" s="39"/>
      <c r="ELU7" s="39"/>
      <c r="ELV7" s="39"/>
      <c r="ELW7" s="39"/>
      <c r="ELX7" s="39"/>
      <c r="ELY7" s="39"/>
      <c r="ELZ7" s="39"/>
      <c r="EMA7" s="39"/>
      <c r="EMB7" s="39"/>
      <c r="EMC7" s="39"/>
      <c r="EMD7" s="39"/>
      <c r="EME7" s="39"/>
      <c r="EMF7" s="39"/>
      <c r="EMG7" s="39"/>
      <c r="EMH7" s="39"/>
      <c r="EMI7" s="39"/>
      <c r="EMJ7" s="39"/>
      <c r="EMK7" s="39"/>
      <c r="EML7" s="39"/>
      <c r="EMM7" s="39"/>
      <c r="EMN7" s="39"/>
      <c r="EMO7" s="39"/>
      <c r="EMP7" s="39"/>
      <c r="EMQ7" s="39"/>
      <c r="EMR7" s="39"/>
      <c r="EMS7" s="39"/>
      <c r="EMT7" s="39"/>
      <c r="EMU7" s="39"/>
      <c r="EMV7" s="39"/>
      <c r="EMW7" s="39"/>
      <c r="EMX7" s="39"/>
      <c r="EMY7" s="39"/>
      <c r="EMZ7" s="39"/>
      <c r="ENA7" s="39"/>
      <c r="ENB7" s="39"/>
      <c r="ENC7" s="39"/>
      <c r="END7" s="39"/>
      <c r="ENE7" s="39"/>
      <c r="ENF7" s="39"/>
      <c r="ENG7" s="39"/>
      <c r="ENH7" s="39"/>
      <c r="ENI7" s="39"/>
      <c r="ENJ7" s="39"/>
      <c r="ENK7" s="39"/>
      <c r="ENL7" s="39"/>
      <c r="ENM7" s="39"/>
      <c r="ENN7" s="39"/>
      <c r="ENO7" s="39"/>
      <c r="ENP7" s="39"/>
      <c r="ENQ7" s="39"/>
      <c r="ENR7" s="39"/>
      <c r="ENS7" s="39"/>
      <c r="ENT7" s="39"/>
      <c r="ENU7" s="39"/>
      <c r="ENV7" s="39"/>
      <c r="ENW7" s="39"/>
      <c r="ENX7" s="39"/>
      <c r="ENY7" s="39"/>
      <c r="ENZ7" s="39"/>
      <c r="EOA7" s="39"/>
      <c r="EOB7" s="39"/>
      <c r="EOC7" s="39"/>
      <c r="EOD7" s="39"/>
      <c r="EOE7" s="39"/>
      <c r="EOF7" s="39"/>
      <c r="EOG7" s="39"/>
      <c r="EOH7" s="39"/>
      <c r="EOI7" s="39"/>
      <c r="EOJ7" s="39"/>
      <c r="EOK7" s="39"/>
      <c r="EOL7" s="39"/>
      <c r="EOM7" s="39"/>
      <c r="EON7" s="39"/>
      <c r="EOO7" s="39"/>
      <c r="EOP7" s="39"/>
      <c r="EOQ7" s="39"/>
      <c r="EOR7" s="39"/>
      <c r="EOS7" s="39"/>
      <c r="EOT7" s="39"/>
      <c r="EOU7" s="39"/>
      <c r="EOV7" s="39"/>
      <c r="EOW7" s="39"/>
      <c r="EOX7" s="39"/>
      <c r="EOY7" s="39"/>
      <c r="EOZ7" s="39"/>
      <c r="EPA7" s="39"/>
      <c r="EPB7" s="39"/>
      <c r="EPC7" s="39"/>
      <c r="EPD7" s="39"/>
      <c r="EPE7" s="39"/>
      <c r="EPF7" s="39"/>
      <c r="EPG7" s="39"/>
      <c r="EPH7" s="39"/>
      <c r="EPI7" s="39"/>
      <c r="EPJ7" s="39"/>
      <c r="EPK7" s="39"/>
      <c r="EPL7" s="39"/>
      <c r="EPM7" s="39"/>
      <c r="EPN7" s="39"/>
      <c r="EPO7" s="39"/>
      <c r="EPP7" s="39"/>
      <c r="EPQ7" s="39"/>
      <c r="EPR7" s="39"/>
      <c r="EPS7" s="39"/>
      <c r="EPT7" s="39"/>
      <c r="EPU7" s="39"/>
      <c r="EPV7" s="39"/>
      <c r="EPW7" s="39"/>
      <c r="EPX7" s="39"/>
      <c r="EPY7" s="39"/>
      <c r="EPZ7" s="39"/>
      <c r="EQA7" s="39"/>
      <c r="EQB7" s="39"/>
      <c r="EQC7" s="39"/>
      <c r="EQD7" s="39"/>
      <c r="EQE7" s="39"/>
      <c r="EQF7" s="39"/>
      <c r="EQG7" s="39"/>
      <c r="EQH7" s="39"/>
      <c r="EQI7" s="39"/>
      <c r="EQJ7" s="39"/>
      <c r="EQK7" s="39"/>
      <c r="EQL7" s="39"/>
      <c r="EQM7" s="39"/>
      <c r="EQN7" s="39"/>
      <c r="EQO7" s="39"/>
      <c r="EQP7" s="39"/>
      <c r="EQQ7" s="39"/>
      <c r="EQR7" s="39"/>
      <c r="EQS7" s="39"/>
      <c r="EQT7" s="39"/>
      <c r="EQU7" s="39"/>
      <c r="EQV7" s="39"/>
      <c r="EQW7" s="39"/>
      <c r="EQX7" s="39"/>
      <c r="EQY7" s="39"/>
      <c r="EQZ7" s="39"/>
      <c r="ERA7" s="39"/>
      <c r="ERB7" s="39"/>
      <c r="ERC7" s="39"/>
      <c r="ERD7" s="39"/>
      <c r="ERE7" s="39"/>
      <c r="ERF7" s="39"/>
      <c r="ERG7" s="39"/>
      <c r="ERH7" s="39"/>
      <c r="ERI7" s="39"/>
      <c r="ERJ7" s="39"/>
      <c r="ERK7" s="39"/>
      <c r="ERL7" s="39"/>
      <c r="ERM7" s="39"/>
      <c r="ERN7" s="39"/>
      <c r="ERO7" s="39"/>
      <c r="ERP7" s="39"/>
      <c r="ERQ7" s="39"/>
      <c r="ERR7" s="39"/>
      <c r="ERS7" s="39"/>
      <c r="ERT7" s="39"/>
      <c r="ERU7" s="39"/>
      <c r="ERV7" s="39"/>
      <c r="ERW7" s="39"/>
      <c r="ERX7" s="39"/>
      <c r="ERY7" s="39"/>
      <c r="ERZ7" s="39"/>
      <c r="ESA7" s="39"/>
      <c r="ESB7" s="39"/>
      <c r="ESC7" s="39"/>
      <c r="ESD7" s="39"/>
      <c r="ESE7" s="39"/>
      <c r="ESF7" s="39"/>
      <c r="ESG7" s="39"/>
      <c r="ESH7" s="39"/>
      <c r="ESI7" s="39"/>
      <c r="ESJ7" s="39"/>
      <c r="ESK7" s="39"/>
      <c r="ESL7" s="39"/>
      <c r="ESM7" s="39"/>
      <c r="ESN7" s="39"/>
      <c r="ESO7" s="39"/>
      <c r="ESP7" s="39"/>
      <c r="ESQ7" s="39"/>
      <c r="ESR7" s="39"/>
      <c r="ESS7" s="39"/>
      <c r="EST7" s="39"/>
      <c r="ESU7" s="39"/>
      <c r="ESV7" s="39"/>
      <c r="ESW7" s="39"/>
      <c r="ESX7" s="39"/>
      <c r="ESY7" s="39"/>
      <c r="ESZ7" s="39"/>
      <c r="ETA7" s="39"/>
      <c r="ETB7" s="39"/>
      <c r="ETC7" s="39"/>
      <c r="ETD7" s="39"/>
      <c r="ETE7" s="39"/>
      <c r="ETF7" s="39"/>
      <c r="ETG7" s="39"/>
      <c r="ETH7" s="39"/>
      <c r="ETI7" s="39"/>
      <c r="ETJ7" s="39"/>
      <c r="ETK7" s="39"/>
      <c r="ETL7" s="39"/>
      <c r="ETM7" s="39"/>
      <c r="ETN7" s="39"/>
      <c r="ETO7" s="39"/>
      <c r="ETP7" s="39"/>
      <c r="ETQ7" s="39"/>
      <c r="ETR7" s="39"/>
      <c r="ETS7" s="39"/>
      <c r="ETT7" s="39"/>
      <c r="ETU7" s="39"/>
      <c r="ETV7" s="39"/>
      <c r="ETW7" s="39"/>
      <c r="ETX7" s="39"/>
      <c r="ETY7" s="39"/>
      <c r="ETZ7" s="39"/>
      <c r="EUA7" s="39"/>
      <c r="EUB7" s="39"/>
      <c r="EUC7" s="39"/>
      <c r="EUD7" s="39"/>
      <c r="EUE7" s="39"/>
      <c r="EUF7" s="39"/>
      <c r="EUG7" s="39"/>
      <c r="EUH7" s="39"/>
      <c r="EUI7" s="39"/>
      <c r="EUJ7" s="39"/>
      <c r="EUK7" s="39"/>
      <c r="EUL7" s="39"/>
      <c r="EUM7" s="39"/>
      <c r="EUN7" s="39"/>
      <c r="EUO7" s="39"/>
      <c r="EUP7" s="39"/>
      <c r="EUQ7" s="39"/>
      <c r="EUR7" s="39"/>
      <c r="EUS7" s="39"/>
      <c r="EUT7" s="39"/>
      <c r="EUU7" s="39"/>
      <c r="EUV7" s="39"/>
      <c r="EUW7" s="39"/>
      <c r="EUX7" s="39"/>
      <c r="EUY7" s="39"/>
      <c r="EUZ7" s="39"/>
      <c r="EVA7" s="39"/>
      <c r="EVB7" s="39"/>
      <c r="EVC7" s="39"/>
      <c r="EVD7" s="39"/>
      <c r="EVE7" s="39"/>
      <c r="EVF7" s="39"/>
      <c r="EVG7" s="39"/>
      <c r="EVH7" s="39"/>
      <c r="EVI7" s="39"/>
      <c r="EVJ7" s="39"/>
      <c r="EVK7" s="39"/>
      <c r="EVL7" s="39"/>
      <c r="EVM7" s="39"/>
      <c r="EVN7" s="39"/>
      <c r="EVO7" s="39"/>
      <c r="EVP7" s="39"/>
      <c r="EVQ7" s="39"/>
      <c r="EVR7" s="39"/>
      <c r="EVS7" s="39"/>
      <c r="EVT7" s="39"/>
      <c r="EVU7" s="39"/>
      <c r="EVV7" s="39"/>
      <c r="EVW7" s="39"/>
      <c r="EVX7" s="39"/>
      <c r="EVY7" s="39"/>
      <c r="EVZ7" s="39"/>
      <c r="EWA7" s="39"/>
      <c r="EWB7" s="39"/>
      <c r="EWC7" s="39"/>
      <c r="EWD7" s="39"/>
      <c r="EWE7" s="39"/>
      <c r="EWF7" s="39"/>
      <c r="EWG7" s="39"/>
      <c r="EWH7" s="39"/>
      <c r="EWI7" s="39"/>
      <c r="EWJ7" s="39"/>
      <c r="EWK7" s="39"/>
      <c r="EWL7" s="39"/>
      <c r="EWM7" s="39"/>
      <c r="EWN7" s="39"/>
      <c r="EWO7" s="39"/>
      <c r="EWP7" s="39"/>
      <c r="EWQ7" s="39"/>
      <c r="EWR7" s="39"/>
      <c r="EWS7" s="39"/>
      <c r="EWT7" s="39"/>
      <c r="EWU7" s="39"/>
      <c r="EWV7" s="39"/>
      <c r="EWW7" s="39"/>
      <c r="EWX7" s="39"/>
      <c r="EWY7" s="39"/>
      <c r="EWZ7" s="39"/>
      <c r="EXA7" s="39"/>
      <c r="EXB7" s="39"/>
      <c r="EXC7" s="39"/>
      <c r="EXD7" s="39"/>
      <c r="EXE7" s="39"/>
      <c r="EXF7" s="39"/>
      <c r="EXG7" s="39"/>
      <c r="EXH7" s="39"/>
      <c r="EXI7" s="39"/>
      <c r="EXJ7" s="39"/>
      <c r="EXK7" s="39"/>
      <c r="EXL7" s="39"/>
      <c r="EXM7" s="39"/>
      <c r="EXN7" s="39"/>
      <c r="EXO7" s="39"/>
      <c r="EXP7" s="39"/>
      <c r="EXQ7" s="39"/>
      <c r="EXR7" s="39"/>
      <c r="EXS7" s="39"/>
      <c r="EXT7" s="39"/>
      <c r="EXU7" s="39"/>
      <c r="EXV7" s="39"/>
      <c r="EXW7" s="39"/>
      <c r="EXX7" s="39"/>
      <c r="EXY7" s="39"/>
      <c r="EXZ7" s="39"/>
      <c r="EYA7" s="39"/>
      <c r="EYB7" s="39"/>
      <c r="EYC7" s="39"/>
      <c r="EYD7" s="39"/>
      <c r="EYE7" s="39"/>
      <c r="EYF7" s="39"/>
      <c r="EYG7" s="39"/>
      <c r="EYH7" s="39"/>
      <c r="EYI7" s="39"/>
      <c r="EYJ7" s="39"/>
      <c r="EYK7" s="39"/>
      <c r="EYL7" s="39"/>
      <c r="EYM7" s="39"/>
      <c r="EYN7" s="39"/>
      <c r="EYO7" s="39"/>
      <c r="EYP7" s="39"/>
      <c r="EYQ7" s="39"/>
      <c r="EYR7" s="39"/>
      <c r="EYS7" s="39"/>
      <c r="EYT7" s="39"/>
      <c r="EYU7" s="39"/>
      <c r="EYV7" s="39"/>
      <c r="EYW7" s="39"/>
      <c r="EYX7" s="39"/>
      <c r="EYY7" s="39"/>
      <c r="EYZ7" s="39"/>
      <c r="EZA7" s="39"/>
      <c r="EZB7" s="39"/>
      <c r="EZC7" s="39"/>
      <c r="EZD7" s="39"/>
      <c r="EZE7" s="39"/>
      <c r="EZF7" s="39"/>
      <c r="EZG7" s="39"/>
      <c r="EZH7" s="39"/>
      <c r="EZI7" s="39"/>
      <c r="EZJ7" s="39"/>
      <c r="EZK7" s="39"/>
      <c r="EZL7" s="39"/>
      <c r="EZM7" s="39"/>
      <c r="EZN7" s="39"/>
      <c r="EZO7" s="39"/>
      <c r="EZP7" s="39"/>
      <c r="EZQ7" s="39"/>
      <c r="EZR7" s="39"/>
      <c r="EZS7" s="39"/>
      <c r="EZT7" s="39"/>
      <c r="EZU7" s="39"/>
      <c r="EZV7" s="39"/>
      <c r="EZW7" s="39"/>
      <c r="EZX7" s="39"/>
      <c r="EZY7" s="39"/>
      <c r="EZZ7" s="39"/>
      <c r="FAA7" s="39"/>
      <c r="FAB7" s="39"/>
      <c r="FAC7" s="39"/>
      <c r="FAD7" s="39"/>
      <c r="FAE7" s="39"/>
      <c r="FAF7" s="39"/>
      <c r="FAG7" s="39"/>
      <c r="FAH7" s="39"/>
      <c r="FAI7" s="39"/>
      <c r="FAJ7" s="39"/>
      <c r="FAK7" s="39"/>
      <c r="FAL7" s="39"/>
      <c r="FAM7" s="39"/>
      <c r="FAN7" s="39"/>
      <c r="FAO7" s="39"/>
      <c r="FAP7" s="39"/>
      <c r="FAQ7" s="39"/>
      <c r="FAR7" s="39"/>
      <c r="FAS7" s="39"/>
      <c r="FAT7" s="39"/>
      <c r="FAU7" s="39"/>
      <c r="FAV7" s="39"/>
      <c r="FAW7" s="39"/>
      <c r="FAX7" s="39"/>
      <c r="FAY7" s="39"/>
      <c r="FAZ7" s="39"/>
      <c r="FBA7" s="39"/>
      <c r="FBB7" s="39"/>
      <c r="FBC7" s="39"/>
      <c r="FBD7" s="39"/>
      <c r="FBE7" s="39"/>
      <c r="FBF7" s="39"/>
      <c r="FBG7" s="39"/>
      <c r="FBH7" s="39"/>
      <c r="FBI7" s="39"/>
      <c r="FBJ7" s="39"/>
      <c r="FBK7" s="39"/>
      <c r="FBL7" s="39"/>
      <c r="FBM7" s="39"/>
      <c r="FBN7" s="39"/>
      <c r="FBO7" s="39"/>
      <c r="FBP7" s="39"/>
      <c r="FBQ7" s="39"/>
      <c r="FBR7" s="39"/>
      <c r="FBS7" s="39"/>
      <c r="FBT7" s="39"/>
      <c r="FBU7" s="39"/>
      <c r="FBV7" s="39"/>
      <c r="FBW7" s="39"/>
      <c r="FBX7" s="39"/>
      <c r="FBY7" s="39"/>
      <c r="FBZ7" s="39"/>
      <c r="FCA7" s="39"/>
      <c r="FCB7" s="39"/>
      <c r="FCC7" s="39"/>
      <c r="FCD7" s="39"/>
      <c r="FCE7" s="39"/>
      <c r="FCF7" s="39"/>
      <c r="FCG7" s="39"/>
      <c r="FCH7" s="39"/>
      <c r="FCI7" s="39"/>
      <c r="FCJ7" s="39"/>
      <c r="FCK7" s="39"/>
      <c r="FCL7" s="39"/>
      <c r="FCM7" s="39"/>
      <c r="FCN7" s="39"/>
      <c r="FCO7" s="39"/>
      <c r="FCP7" s="39"/>
      <c r="FCQ7" s="39"/>
      <c r="FCR7" s="39"/>
      <c r="FCS7" s="39"/>
      <c r="FCT7" s="39"/>
      <c r="FCU7" s="39"/>
      <c r="FCV7" s="39"/>
      <c r="FCW7" s="39"/>
      <c r="FCX7" s="39"/>
      <c r="FCY7" s="39"/>
      <c r="FCZ7" s="39"/>
      <c r="FDA7" s="39"/>
      <c r="FDB7" s="39"/>
      <c r="FDC7" s="39"/>
      <c r="FDD7" s="39"/>
      <c r="FDE7" s="39"/>
      <c r="FDF7" s="39"/>
      <c r="FDG7" s="39"/>
      <c r="FDH7" s="39"/>
      <c r="FDI7" s="39"/>
      <c r="FDJ7" s="39"/>
      <c r="FDK7" s="39"/>
      <c r="FDL7" s="39"/>
      <c r="FDM7" s="39"/>
      <c r="FDN7" s="39"/>
      <c r="FDO7" s="39"/>
      <c r="FDP7" s="39"/>
      <c r="FDQ7" s="39"/>
      <c r="FDR7" s="39"/>
      <c r="FDS7" s="39"/>
      <c r="FDT7" s="39"/>
      <c r="FDU7" s="39"/>
      <c r="FDV7" s="39"/>
      <c r="FDW7" s="39"/>
      <c r="FDX7" s="39"/>
      <c r="FDY7" s="39"/>
      <c r="FDZ7" s="39"/>
      <c r="FEA7" s="39"/>
      <c r="FEB7" s="39"/>
      <c r="FEC7" s="39"/>
      <c r="FED7" s="39"/>
      <c r="FEE7" s="39"/>
      <c r="FEF7" s="39"/>
      <c r="FEG7" s="39"/>
      <c r="FEH7" s="39"/>
      <c r="FEI7" s="39"/>
      <c r="FEJ7" s="39"/>
      <c r="FEK7" s="39"/>
      <c r="FEL7" s="39"/>
      <c r="FEM7" s="39"/>
      <c r="FEN7" s="39"/>
      <c r="FEO7" s="39"/>
      <c r="FEP7" s="39"/>
      <c r="FEQ7" s="39"/>
      <c r="FER7" s="39"/>
      <c r="FES7" s="39"/>
      <c r="FET7" s="39"/>
      <c r="FEU7" s="39"/>
      <c r="FEV7" s="39"/>
      <c r="FEW7" s="39"/>
      <c r="FEX7" s="39"/>
      <c r="FEY7" s="39"/>
      <c r="FEZ7" s="39"/>
      <c r="FFA7" s="39"/>
      <c r="FFB7" s="39"/>
      <c r="FFC7" s="39"/>
      <c r="FFD7" s="39"/>
      <c r="FFE7" s="39"/>
      <c r="FFF7" s="39"/>
      <c r="FFG7" s="39"/>
      <c r="FFH7" s="39"/>
      <c r="FFI7" s="39"/>
      <c r="FFJ7" s="39"/>
      <c r="FFK7" s="39"/>
      <c r="FFL7" s="39"/>
      <c r="FFM7" s="39"/>
      <c r="FFN7" s="39"/>
      <c r="FFO7" s="39"/>
      <c r="FFP7" s="39"/>
      <c r="FFQ7" s="39"/>
      <c r="FFR7" s="39"/>
      <c r="FFS7" s="39"/>
      <c r="FFT7" s="39"/>
      <c r="FFU7" s="39"/>
      <c r="FFV7" s="39"/>
      <c r="FFW7" s="39"/>
      <c r="FFX7" s="39"/>
      <c r="FFY7" s="39"/>
      <c r="FFZ7" s="39"/>
      <c r="FGA7" s="39"/>
      <c r="FGB7" s="39"/>
      <c r="FGC7" s="39"/>
      <c r="FGD7" s="39"/>
      <c r="FGE7" s="39"/>
      <c r="FGF7" s="39"/>
      <c r="FGG7" s="39"/>
      <c r="FGH7" s="39"/>
      <c r="FGI7" s="39"/>
      <c r="FGJ7" s="39"/>
      <c r="FGK7" s="39"/>
      <c r="FGL7" s="39"/>
      <c r="FGM7" s="39"/>
      <c r="FGN7" s="39"/>
      <c r="FGO7" s="39"/>
      <c r="FGP7" s="39"/>
      <c r="FGQ7" s="39"/>
      <c r="FGR7" s="39"/>
      <c r="FGS7" s="39"/>
      <c r="FGT7" s="39"/>
      <c r="FGU7" s="39"/>
      <c r="FGV7" s="39"/>
      <c r="FGW7" s="39"/>
      <c r="FGX7" s="39"/>
      <c r="FGY7" s="39"/>
      <c r="FGZ7" s="39"/>
      <c r="FHA7" s="39"/>
      <c r="FHB7" s="39"/>
      <c r="FHC7" s="39"/>
      <c r="FHD7" s="39"/>
      <c r="FHE7" s="39"/>
      <c r="FHF7" s="39"/>
      <c r="FHG7" s="39"/>
      <c r="FHH7" s="39"/>
      <c r="FHI7" s="39"/>
      <c r="FHJ7" s="39"/>
      <c r="FHK7" s="39"/>
      <c r="FHL7" s="39"/>
      <c r="FHM7" s="39"/>
      <c r="FHN7" s="39"/>
      <c r="FHO7" s="39"/>
      <c r="FHP7" s="39"/>
      <c r="FHQ7" s="39"/>
      <c r="FHR7" s="39"/>
      <c r="FHS7" s="39"/>
      <c r="FHT7" s="39"/>
      <c r="FHU7" s="39"/>
      <c r="FHV7" s="39"/>
      <c r="FHW7" s="39"/>
      <c r="FHX7" s="39"/>
      <c r="FHY7" s="39"/>
      <c r="FHZ7" s="39"/>
      <c r="FIA7" s="39"/>
      <c r="FIB7" s="39"/>
      <c r="FIC7" s="39"/>
      <c r="FID7" s="39"/>
      <c r="FIE7" s="39"/>
      <c r="FIF7" s="39"/>
      <c r="FIG7" s="39"/>
      <c r="FIH7" s="39"/>
      <c r="FII7" s="39"/>
      <c r="FIJ7" s="39"/>
      <c r="FIK7" s="39"/>
      <c r="FIL7" s="39"/>
      <c r="FIM7" s="39"/>
      <c r="FIN7" s="39"/>
      <c r="FIO7" s="39"/>
      <c r="FIP7" s="39"/>
      <c r="FIQ7" s="39"/>
      <c r="FIR7" s="39"/>
      <c r="FIS7" s="39"/>
      <c r="FIT7" s="39"/>
      <c r="FIU7" s="39"/>
      <c r="FIV7" s="39"/>
      <c r="FIW7" s="39"/>
      <c r="FIX7" s="39"/>
      <c r="FIY7" s="39"/>
      <c r="FIZ7" s="39"/>
      <c r="FJA7" s="39"/>
      <c r="FJB7" s="39"/>
      <c r="FJC7" s="39"/>
      <c r="FJD7" s="39"/>
      <c r="FJE7" s="39"/>
      <c r="FJF7" s="39"/>
      <c r="FJG7" s="39"/>
      <c r="FJH7" s="39"/>
      <c r="FJI7" s="39"/>
      <c r="FJJ7" s="39"/>
      <c r="FJK7" s="39"/>
      <c r="FJL7" s="39"/>
      <c r="FJM7" s="39"/>
      <c r="FJN7" s="39"/>
      <c r="FJO7" s="39"/>
      <c r="FJP7" s="39"/>
      <c r="FJQ7" s="39"/>
      <c r="FJR7" s="39"/>
      <c r="FJS7" s="39"/>
      <c r="FJT7" s="39"/>
      <c r="FJU7" s="39"/>
      <c r="FJV7" s="39"/>
      <c r="FJW7" s="39"/>
      <c r="FJX7" s="39"/>
      <c r="FJY7" s="39"/>
      <c r="FJZ7" s="39"/>
      <c r="FKA7" s="39"/>
      <c r="FKB7" s="39"/>
      <c r="FKC7" s="39"/>
      <c r="FKD7" s="39"/>
      <c r="FKE7" s="39"/>
      <c r="FKF7" s="39"/>
      <c r="FKG7" s="39"/>
      <c r="FKH7" s="39"/>
      <c r="FKI7" s="39"/>
      <c r="FKJ7" s="39"/>
      <c r="FKK7" s="39"/>
      <c r="FKL7" s="39"/>
      <c r="FKM7" s="39"/>
      <c r="FKN7" s="39"/>
      <c r="FKO7" s="39"/>
      <c r="FKP7" s="39"/>
      <c r="FKQ7" s="39"/>
      <c r="FKR7" s="39"/>
      <c r="FKS7" s="39"/>
      <c r="FKT7" s="39"/>
      <c r="FKU7" s="39"/>
      <c r="FKV7" s="39"/>
      <c r="FKW7" s="39"/>
      <c r="FKX7" s="39"/>
      <c r="FKY7" s="39"/>
      <c r="FKZ7" s="39"/>
      <c r="FLA7" s="39"/>
      <c r="FLB7" s="39"/>
      <c r="FLC7" s="39"/>
      <c r="FLD7" s="39"/>
      <c r="FLE7" s="39"/>
      <c r="FLF7" s="39"/>
      <c r="FLG7" s="39"/>
      <c r="FLH7" s="39"/>
      <c r="FLI7" s="39"/>
      <c r="FLJ7" s="39"/>
      <c r="FLK7" s="39"/>
      <c r="FLL7" s="39"/>
      <c r="FLM7" s="39"/>
      <c r="FLN7" s="39"/>
      <c r="FLO7" s="39"/>
      <c r="FLP7" s="39"/>
      <c r="FLQ7" s="39"/>
      <c r="FLR7" s="39"/>
      <c r="FLS7" s="39"/>
      <c r="FLT7" s="39"/>
      <c r="FLU7" s="39"/>
      <c r="FLV7" s="39"/>
      <c r="FLW7" s="39"/>
      <c r="FLX7" s="39"/>
      <c r="FLY7" s="39"/>
      <c r="FLZ7" s="39"/>
      <c r="FMA7" s="39"/>
      <c r="FMB7" s="39"/>
      <c r="FMC7" s="39"/>
      <c r="FMD7" s="39"/>
      <c r="FME7" s="39"/>
      <c r="FMF7" s="39"/>
      <c r="FMG7" s="39"/>
      <c r="FMH7" s="39"/>
      <c r="FMI7" s="39"/>
      <c r="FMJ7" s="39"/>
      <c r="FMK7" s="39"/>
      <c r="FML7" s="39"/>
      <c r="FMM7" s="39"/>
      <c r="FMN7" s="39"/>
      <c r="FMO7" s="39"/>
      <c r="FMP7" s="39"/>
      <c r="FMQ7" s="39"/>
      <c r="FMR7" s="39"/>
      <c r="FMS7" s="39"/>
      <c r="FMT7" s="39"/>
      <c r="FMU7" s="39"/>
      <c r="FMV7" s="39"/>
      <c r="FMW7" s="39"/>
      <c r="FMX7" s="39"/>
      <c r="FMY7" s="39"/>
      <c r="FMZ7" s="39"/>
      <c r="FNA7" s="39"/>
      <c r="FNB7" s="39"/>
      <c r="FNC7" s="39"/>
      <c r="FND7" s="39"/>
      <c r="FNE7" s="39"/>
      <c r="FNF7" s="39"/>
      <c r="FNG7" s="39"/>
      <c r="FNH7" s="39"/>
      <c r="FNI7" s="39"/>
      <c r="FNJ7" s="39"/>
      <c r="FNK7" s="39"/>
      <c r="FNL7" s="39"/>
      <c r="FNM7" s="39"/>
      <c r="FNN7" s="39"/>
      <c r="FNO7" s="39"/>
      <c r="FNP7" s="39"/>
      <c r="FNQ7" s="39"/>
      <c r="FNR7" s="39"/>
      <c r="FNS7" s="39"/>
      <c r="FNT7" s="39"/>
      <c r="FNU7" s="39"/>
      <c r="FNV7" s="39"/>
      <c r="FNW7" s="39"/>
      <c r="FNX7" s="39"/>
      <c r="FNY7" s="39"/>
      <c r="FNZ7" s="39"/>
      <c r="FOA7" s="39"/>
      <c r="FOB7" s="39"/>
      <c r="FOC7" s="39"/>
      <c r="FOD7" s="39"/>
      <c r="FOE7" s="39"/>
      <c r="FOF7" s="39"/>
      <c r="FOG7" s="39"/>
      <c r="FOH7" s="39"/>
      <c r="FOI7" s="39"/>
      <c r="FOJ7" s="39"/>
      <c r="FOK7" s="39"/>
      <c r="FOL7" s="39"/>
      <c r="FOM7" s="39"/>
      <c r="FON7" s="39"/>
      <c r="FOO7" s="39"/>
      <c r="FOP7" s="39"/>
      <c r="FOQ7" s="39"/>
      <c r="FOR7" s="39"/>
      <c r="FOS7" s="39"/>
      <c r="FOT7" s="39"/>
      <c r="FOU7" s="39"/>
      <c r="FOV7" s="39"/>
      <c r="FOW7" s="39"/>
      <c r="FOX7" s="39"/>
      <c r="FOY7" s="39"/>
      <c r="FOZ7" s="39"/>
      <c r="FPA7" s="39"/>
      <c r="FPB7" s="39"/>
      <c r="FPC7" s="39"/>
      <c r="FPD7" s="39"/>
      <c r="FPE7" s="39"/>
      <c r="FPF7" s="39"/>
      <c r="FPG7" s="39"/>
      <c r="FPH7" s="39"/>
      <c r="FPI7" s="39"/>
      <c r="FPJ7" s="39"/>
      <c r="FPK7" s="39"/>
      <c r="FPL7" s="39"/>
      <c r="FPM7" s="39"/>
      <c r="FPN7" s="39"/>
      <c r="FPO7" s="39"/>
      <c r="FPP7" s="39"/>
      <c r="FPQ7" s="39"/>
      <c r="FPR7" s="39"/>
      <c r="FPS7" s="39"/>
      <c r="FPT7" s="39"/>
      <c r="FPU7" s="39"/>
      <c r="FPV7" s="39"/>
      <c r="FPW7" s="39"/>
      <c r="FPX7" s="39"/>
      <c r="FPY7" s="39"/>
      <c r="FPZ7" s="39"/>
      <c r="FQA7" s="39"/>
      <c r="FQB7" s="39"/>
      <c r="FQC7" s="39"/>
      <c r="FQD7" s="39"/>
      <c r="FQE7" s="39"/>
      <c r="FQF7" s="39"/>
      <c r="FQG7" s="39"/>
      <c r="FQH7" s="39"/>
      <c r="FQI7" s="39"/>
      <c r="FQJ7" s="39"/>
      <c r="FQK7" s="39"/>
      <c r="FQL7" s="39"/>
      <c r="FQM7" s="39"/>
      <c r="FQN7" s="39"/>
      <c r="FQO7" s="39"/>
      <c r="FQP7" s="39"/>
      <c r="FQQ7" s="39"/>
      <c r="FQR7" s="39"/>
      <c r="FQS7" s="39"/>
      <c r="FQT7" s="39"/>
      <c r="FQU7" s="39"/>
      <c r="FQV7" s="39"/>
      <c r="FQW7" s="39"/>
      <c r="FQX7" s="39"/>
      <c r="FQY7" s="39"/>
      <c r="FQZ7" s="39"/>
      <c r="FRA7" s="39"/>
      <c r="FRB7" s="39"/>
      <c r="FRC7" s="39"/>
      <c r="FRD7" s="39"/>
      <c r="FRE7" s="39"/>
      <c r="FRF7" s="39"/>
      <c r="FRG7" s="39"/>
      <c r="FRH7" s="39"/>
      <c r="FRI7" s="39"/>
      <c r="FRJ7" s="39"/>
      <c r="FRK7" s="39"/>
      <c r="FRL7" s="39"/>
      <c r="FRM7" s="39"/>
      <c r="FRN7" s="39"/>
      <c r="FRO7" s="39"/>
      <c r="FRP7" s="39"/>
      <c r="FRQ7" s="39"/>
      <c r="FRR7" s="39"/>
      <c r="FRS7" s="39"/>
      <c r="FRT7" s="39"/>
      <c r="FRU7" s="39"/>
      <c r="FRV7" s="39"/>
      <c r="FRW7" s="39"/>
      <c r="FRX7" s="39"/>
      <c r="FRY7" s="39"/>
      <c r="FRZ7" s="39"/>
      <c r="FSA7" s="39"/>
      <c r="FSB7" s="39"/>
      <c r="FSC7" s="39"/>
      <c r="FSD7" s="39"/>
      <c r="FSE7" s="39"/>
      <c r="FSF7" s="39"/>
      <c r="FSG7" s="39"/>
      <c r="FSH7" s="39"/>
      <c r="FSI7" s="39"/>
      <c r="FSJ7" s="39"/>
      <c r="FSK7" s="39"/>
      <c r="FSL7" s="39"/>
      <c r="FSM7" s="39"/>
      <c r="FSN7" s="39"/>
      <c r="FSO7" s="39"/>
      <c r="FSP7" s="39"/>
      <c r="FSQ7" s="39"/>
      <c r="FSR7" s="39"/>
      <c r="FSS7" s="39"/>
      <c r="FST7" s="39"/>
      <c r="FSU7" s="39"/>
      <c r="FSV7" s="39"/>
      <c r="FSW7" s="39"/>
      <c r="FSX7" s="39"/>
      <c r="FSY7" s="39"/>
      <c r="FSZ7" s="39"/>
      <c r="FTA7" s="39"/>
      <c r="FTB7" s="39"/>
      <c r="FTC7" s="39"/>
      <c r="FTD7" s="39"/>
      <c r="FTE7" s="39"/>
      <c r="FTF7" s="39"/>
      <c r="FTG7" s="39"/>
      <c r="FTH7" s="39"/>
      <c r="FTI7" s="39"/>
      <c r="FTJ7" s="39"/>
      <c r="FTK7" s="39"/>
      <c r="FTL7" s="39"/>
      <c r="FTM7" s="39"/>
      <c r="FTN7" s="39"/>
      <c r="FTO7" s="39"/>
      <c r="FTP7" s="39"/>
      <c r="FTQ7" s="39"/>
      <c r="FTR7" s="39"/>
      <c r="FTS7" s="39"/>
      <c r="FTT7" s="39"/>
      <c r="FTU7" s="39"/>
      <c r="FTV7" s="39"/>
      <c r="FTW7" s="39"/>
      <c r="FTX7" s="39"/>
      <c r="FTY7" s="39"/>
      <c r="FTZ7" s="39"/>
      <c r="FUA7" s="39"/>
      <c r="FUB7" s="39"/>
      <c r="FUC7" s="39"/>
      <c r="FUD7" s="39"/>
      <c r="FUE7" s="39"/>
      <c r="FUF7" s="39"/>
      <c r="FUG7" s="39"/>
      <c r="FUH7" s="39"/>
      <c r="FUI7" s="39"/>
      <c r="FUJ7" s="39"/>
      <c r="FUK7" s="39"/>
      <c r="FUL7" s="39"/>
      <c r="FUM7" s="39"/>
      <c r="FUN7" s="39"/>
      <c r="FUO7" s="39"/>
      <c r="FUP7" s="39"/>
      <c r="FUQ7" s="39"/>
      <c r="FUR7" s="39"/>
      <c r="FUS7" s="39"/>
      <c r="FUT7" s="39"/>
      <c r="FUU7" s="39"/>
      <c r="FUV7" s="39"/>
      <c r="FUW7" s="39"/>
      <c r="FUX7" s="39"/>
      <c r="FUY7" s="39"/>
      <c r="FUZ7" s="39"/>
      <c r="FVA7" s="39"/>
      <c r="FVB7" s="39"/>
      <c r="FVC7" s="39"/>
      <c r="FVD7" s="39"/>
      <c r="FVE7" s="39"/>
      <c r="FVF7" s="39"/>
      <c r="FVG7" s="39"/>
      <c r="FVH7" s="39"/>
      <c r="FVI7" s="39"/>
      <c r="FVJ7" s="39"/>
      <c r="FVK7" s="39"/>
      <c r="FVL7" s="39"/>
      <c r="FVM7" s="39"/>
      <c r="FVN7" s="39"/>
      <c r="FVO7" s="39"/>
      <c r="FVP7" s="39"/>
      <c r="FVQ7" s="39"/>
      <c r="FVR7" s="39"/>
      <c r="FVS7" s="39"/>
      <c r="FVT7" s="39"/>
      <c r="FVU7" s="39"/>
      <c r="FVV7" s="39"/>
      <c r="FVW7" s="39"/>
      <c r="FVX7" s="39"/>
      <c r="FVY7" s="39"/>
      <c r="FVZ7" s="39"/>
      <c r="FWA7" s="39"/>
      <c r="FWB7" s="39"/>
      <c r="FWC7" s="39"/>
      <c r="FWD7" s="39"/>
      <c r="FWE7" s="39"/>
      <c r="FWF7" s="39"/>
      <c r="FWG7" s="39"/>
      <c r="FWH7" s="39"/>
      <c r="FWI7" s="39"/>
      <c r="FWJ7" s="39"/>
      <c r="FWK7" s="39"/>
      <c r="FWL7" s="39"/>
      <c r="FWM7" s="39"/>
      <c r="FWN7" s="39"/>
      <c r="FWO7" s="39"/>
      <c r="FWP7" s="39"/>
      <c r="FWQ7" s="39"/>
      <c r="FWR7" s="39"/>
      <c r="FWS7" s="39"/>
      <c r="FWT7" s="39"/>
      <c r="FWU7" s="39"/>
      <c r="FWV7" s="39"/>
      <c r="FWW7" s="39"/>
      <c r="FWX7" s="39"/>
      <c r="FWY7" s="39"/>
      <c r="FWZ7" s="39"/>
      <c r="FXA7" s="39"/>
      <c r="FXB7" s="39"/>
      <c r="FXC7" s="39"/>
      <c r="FXD7" s="39"/>
      <c r="FXE7" s="39"/>
      <c r="FXF7" s="39"/>
      <c r="FXG7" s="39"/>
      <c r="FXH7" s="39"/>
      <c r="FXI7" s="39"/>
      <c r="FXJ7" s="39"/>
      <c r="FXK7" s="39"/>
      <c r="FXL7" s="39"/>
      <c r="FXM7" s="39"/>
      <c r="FXN7" s="39"/>
      <c r="FXO7" s="39"/>
      <c r="FXP7" s="39"/>
      <c r="FXQ7" s="39"/>
      <c r="FXR7" s="39"/>
      <c r="FXS7" s="39"/>
      <c r="FXT7" s="39"/>
      <c r="FXU7" s="39"/>
      <c r="FXV7" s="39"/>
      <c r="FXW7" s="39"/>
      <c r="FXX7" s="39"/>
      <c r="FXY7" s="39"/>
      <c r="FXZ7" s="39"/>
      <c r="FYA7" s="39"/>
      <c r="FYB7" s="39"/>
      <c r="FYC7" s="39"/>
      <c r="FYD7" s="39"/>
      <c r="FYE7" s="39"/>
      <c r="FYF7" s="39"/>
      <c r="FYG7" s="39"/>
      <c r="FYH7" s="39"/>
      <c r="FYI7" s="39"/>
      <c r="FYJ7" s="39"/>
      <c r="FYK7" s="39"/>
      <c r="FYL7" s="39"/>
      <c r="FYM7" s="39"/>
      <c r="FYN7" s="39"/>
      <c r="FYO7" s="39"/>
      <c r="FYP7" s="39"/>
      <c r="FYQ7" s="39"/>
      <c r="FYR7" s="39"/>
      <c r="FYS7" s="39"/>
      <c r="FYT7" s="39"/>
      <c r="FYU7" s="39"/>
      <c r="FYV7" s="39"/>
      <c r="FYW7" s="39"/>
      <c r="FYX7" s="39"/>
      <c r="FYY7" s="39"/>
      <c r="FYZ7" s="39"/>
      <c r="FZA7" s="39"/>
      <c r="FZB7" s="39"/>
      <c r="FZC7" s="39"/>
      <c r="FZD7" s="39"/>
      <c r="FZE7" s="39"/>
      <c r="FZF7" s="39"/>
      <c r="FZG7" s="39"/>
      <c r="FZH7" s="39"/>
      <c r="FZI7" s="39"/>
      <c r="FZJ7" s="39"/>
      <c r="FZK7" s="39"/>
      <c r="FZL7" s="39"/>
      <c r="FZM7" s="39"/>
      <c r="FZN7" s="39"/>
      <c r="FZO7" s="39"/>
      <c r="FZP7" s="39"/>
      <c r="FZQ7" s="39"/>
      <c r="FZR7" s="39"/>
      <c r="FZS7" s="39"/>
      <c r="FZT7" s="39"/>
      <c r="FZU7" s="39"/>
      <c r="FZV7" s="39"/>
      <c r="FZW7" s="39"/>
      <c r="FZX7" s="39"/>
      <c r="FZY7" s="39"/>
      <c r="FZZ7" s="39"/>
      <c r="GAA7" s="39"/>
      <c r="GAB7" s="39"/>
      <c r="GAC7" s="39"/>
      <c r="GAD7" s="39"/>
      <c r="GAE7" s="39"/>
      <c r="GAF7" s="39"/>
      <c r="GAG7" s="39"/>
      <c r="GAH7" s="39"/>
      <c r="GAI7" s="39"/>
      <c r="GAJ7" s="39"/>
      <c r="GAK7" s="39"/>
      <c r="GAL7" s="39"/>
      <c r="GAM7" s="39"/>
      <c r="GAN7" s="39"/>
      <c r="GAO7" s="39"/>
      <c r="GAP7" s="39"/>
      <c r="GAQ7" s="39"/>
      <c r="GAR7" s="39"/>
      <c r="GAS7" s="39"/>
      <c r="GAT7" s="39"/>
      <c r="GAU7" s="39"/>
      <c r="GAV7" s="39"/>
      <c r="GAW7" s="39"/>
      <c r="GAX7" s="39"/>
      <c r="GAY7" s="39"/>
      <c r="GAZ7" s="39"/>
      <c r="GBA7" s="39"/>
      <c r="GBB7" s="39"/>
      <c r="GBC7" s="39"/>
      <c r="GBD7" s="39"/>
      <c r="GBE7" s="39"/>
      <c r="GBF7" s="39"/>
      <c r="GBG7" s="39"/>
      <c r="GBH7" s="39"/>
      <c r="GBI7" s="39"/>
      <c r="GBJ7" s="39"/>
      <c r="GBK7" s="39"/>
      <c r="GBL7" s="39"/>
      <c r="GBM7" s="39"/>
      <c r="GBN7" s="39"/>
      <c r="GBO7" s="39"/>
      <c r="GBP7" s="39"/>
      <c r="GBQ7" s="39"/>
      <c r="GBR7" s="39"/>
      <c r="GBS7" s="39"/>
      <c r="GBT7" s="39"/>
      <c r="GBU7" s="39"/>
      <c r="GBV7" s="39"/>
      <c r="GBW7" s="39"/>
      <c r="GBX7" s="39"/>
      <c r="GBY7" s="39"/>
      <c r="GBZ7" s="39"/>
      <c r="GCA7" s="39"/>
      <c r="GCB7" s="39"/>
      <c r="GCC7" s="39"/>
      <c r="GCD7" s="39"/>
      <c r="GCE7" s="39"/>
      <c r="GCF7" s="39"/>
      <c r="GCG7" s="39"/>
      <c r="GCH7" s="39"/>
      <c r="GCI7" s="39"/>
      <c r="GCJ7" s="39"/>
      <c r="GCK7" s="39"/>
      <c r="GCL7" s="39"/>
      <c r="GCM7" s="39"/>
      <c r="GCN7" s="39"/>
      <c r="GCO7" s="39"/>
      <c r="GCP7" s="39"/>
      <c r="GCQ7" s="39"/>
      <c r="GCR7" s="39"/>
      <c r="GCS7" s="39"/>
      <c r="GCT7" s="39"/>
      <c r="GCU7" s="39"/>
      <c r="GCV7" s="39"/>
      <c r="GCW7" s="39"/>
      <c r="GCX7" s="39"/>
      <c r="GCY7" s="39"/>
      <c r="GCZ7" s="39"/>
      <c r="GDA7" s="39"/>
      <c r="GDB7" s="39"/>
      <c r="GDC7" s="39"/>
      <c r="GDD7" s="39"/>
      <c r="GDE7" s="39"/>
      <c r="GDF7" s="39"/>
      <c r="GDG7" s="39"/>
      <c r="GDH7" s="39"/>
      <c r="GDI7" s="39"/>
      <c r="GDJ7" s="39"/>
      <c r="GDK7" s="39"/>
      <c r="GDL7" s="39"/>
      <c r="GDM7" s="39"/>
      <c r="GDN7" s="39"/>
      <c r="GDO7" s="39"/>
      <c r="GDP7" s="39"/>
      <c r="GDQ7" s="39"/>
      <c r="GDR7" s="39"/>
      <c r="GDS7" s="39"/>
      <c r="GDT7" s="39"/>
      <c r="GDU7" s="39"/>
      <c r="GDV7" s="39"/>
      <c r="GDW7" s="39"/>
      <c r="GDX7" s="39"/>
      <c r="GDY7" s="39"/>
      <c r="GDZ7" s="39"/>
      <c r="GEA7" s="39"/>
      <c r="GEB7" s="39"/>
      <c r="GEC7" s="39"/>
      <c r="GED7" s="39"/>
      <c r="GEE7" s="39"/>
      <c r="GEF7" s="39"/>
      <c r="GEG7" s="39"/>
      <c r="GEH7" s="39"/>
      <c r="GEI7" s="39"/>
      <c r="GEJ7" s="39"/>
      <c r="GEK7" s="39"/>
      <c r="GEL7" s="39"/>
      <c r="GEM7" s="39"/>
      <c r="GEN7" s="39"/>
      <c r="GEO7" s="39"/>
      <c r="GEP7" s="39"/>
      <c r="GEQ7" s="39"/>
      <c r="GER7" s="39"/>
      <c r="GES7" s="39"/>
      <c r="GET7" s="39"/>
      <c r="GEU7" s="39"/>
      <c r="GEV7" s="39"/>
      <c r="GEW7" s="39"/>
      <c r="GEX7" s="39"/>
      <c r="GEY7" s="39"/>
      <c r="GEZ7" s="39"/>
      <c r="GFA7" s="39"/>
      <c r="GFB7" s="39"/>
      <c r="GFC7" s="39"/>
      <c r="GFD7" s="39"/>
      <c r="GFE7" s="39"/>
      <c r="GFF7" s="39"/>
      <c r="GFG7" s="39"/>
      <c r="GFH7" s="39"/>
      <c r="GFI7" s="39"/>
      <c r="GFJ7" s="39"/>
      <c r="GFK7" s="39"/>
      <c r="GFL7" s="39"/>
      <c r="GFM7" s="39"/>
      <c r="GFN7" s="39"/>
      <c r="GFO7" s="39"/>
      <c r="GFP7" s="39"/>
      <c r="GFQ7" s="39"/>
      <c r="GFR7" s="39"/>
      <c r="GFS7" s="39"/>
      <c r="GFT7" s="39"/>
      <c r="GFU7" s="39"/>
      <c r="GFV7" s="39"/>
      <c r="GFW7" s="39"/>
      <c r="GFX7" s="39"/>
      <c r="GFY7" s="39"/>
      <c r="GFZ7" s="39"/>
      <c r="GGA7" s="39"/>
      <c r="GGB7" s="39"/>
      <c r="GGC7" s="39"/>
      <c r="GGD7" s="39"/>
      <c r="GGE7" s="39"/>
      <c r="GGF7" s="39"/>
      <c r="GGG7" s="39"/>
      <c r="GGH7" s="39"/>
      <c r="GGI7" s="39"/>
      <c r="GGJ7" s="39"/>
      <c r="GGK7" s="39"/>
      <c r="GGL7" s="39"/>
      <c r="GGM7" s="39"/>
      <c r="GGN7" s="39"/>
      <c r="GGO7" s="39"/>
      <c r="GGP7" s="39"/>
      <c r="GGQ7" s="39"/>
      <c r="GGR7" s="39"/>
      <c r="GGS7" s="39"/>
      <c r="GGT7" s="39"/>
      <c r="GGU7" s="39"/>
      <c r="GGV7" s="39"/>
      <c r="GGW7" s="39"/>
      <c r="GGX7" s="39"/>
      <c r="GGY7" s="39"/>
      <c r="GGZ7" s="39"/>
      <c r="GHA7" s="39"/>
      <c r="GHB7" s="39"/>
      <c r="GHC7" s="39"/>
      <c r="GHD7" s="39"/>
      <c r="GHE7" s="39"/>
      <c r="GHF7" s="39"/>
      <c r="GHG7" s="39"/>
      <c r="GHH7" s="39"/>
      <c r="GHI7" s="39"/>
      <c r="GHJ7" s="39"/>
      <c r="GHK7" s="39"/>
      <c r="GHL7" s="39"/>
      <c r="GHM7" s="39"/>
      <c r="GHN7" s="39"/>
      <c r="GHO7" s="39"/>
      <c r="GHP7" s="39"/>
      <c r="GHQ7" s="39"/>
      <c r="GHR7" s="39"/>
      <c r="GHS7" s="39"/>
      <c r="GHT7" s="39"/>
      <c r="GHU7" s="39"/>
      <c r="GHV7" s="39"/>
      <c r="GHW7" s="39"/>
      <c r="GHX7" s="39"/>
      <c r="GHY7" s="39"/>
      <c r="GHZ7" s="39"/>
      <c r="GIA7" s="39"/>
      <c r="GIB7" s="39"/>
      <c r="GIC7" s="39"/>
      <c r="GID7" s="39"/>
      <c r="GIE7" s="39"/>
      <c r="GIF7" s="39"/>
      <c r="GIG7" s="39"/>
      <c r="GIH7" s="39"/>
      <c r="GII7" s="39"/>
      <c r="GIJ7" s="39"/>
      <c r="GIK7" s="39"/>
      <c r="GIL7" s="39"/>
      <c r="GIM7" s="39"/>
      <c r="GIN7" s="39"/>
      <c r="GIO7" s="39"/>
      <c r="GIP7" s="39"/>
      <c r="GIQ7" s="39"/>
      <c r="GIR7" s="39"/>
      <c r="GIS7" s="39"/>
      <c r="GIT7" s="39"/>
      <c r="GIU7" s="39"/>
      <c r="GIV7" s="39"/>
      <c r="GIW7" s="39"/>
      <c r="GIX7" s="39"/>
      <c r="GIY7" s="39"/>
      <c r="GIZ7" s="39"/>
      <c r="GJA7" s="39"/>
      <c r="GJB7" s="39"/>
      <c r="GJC7" s="39"/>
      <c r="GJD7" s="39"/>
      <c r="GJE7" s="39"/>
      <c r="GJF7" s="39"/>
      <c r="GJG7" s="39"/>
      <c r="GJH7" s="39"/>
      <c r="GJI7" s="39"/>
      <c r="GJJ7" s="39"/>
      <c r="GJK7" s="39"/>
      <c r="GJL7" s="39"/>
      <c r="GJM7" s="39"/>
      <c r="GJN7" s="39"/>
      <c r="GJO7" s="39"/>
      <c r="GJP7" s="39"/>
      <c r="GJQ7" s="39"/>
      <c r="GJR7" s="39"/>
      <c r="GJS7" s="39"/>
      <c r="GJT7" s="39"/>
      <c r="GJU7" s="39"/>
      <c r="GJV7" s="39"/>
      <c r="GJW7" s="39"/>
      <c r="GJX7" s="39"/>
      <c r="GJY7" s="39"/>
      <c r="GJZ7" s="39"/>
      <c r="GKA7" s="39"/>
      <c r="GKB7" s="39"/>
      <c r="GKC7" s="39"/>
      <c r="GKD7" s="39"/>
      <c r="GKE7" s="39"/>
      <c r="GKF7" s="39"/>
      <c r="GKG7" s="39"/>
      <c r="GKH7" s="39"/>
      <c r="GKI7" s="39"/>
      <c r="GKJ7" s="39"/>
      <c r="GKK7" s="39"/>
      <c r="GKL7" s="39"/>
      <c r="GKM7" s="39"/>
      <c r="GKN7" s="39"/>
      <c r="GKO7" s="39"/>
      <c r="GKP7" s="39"/>
      <c r="GKQ7" s="39"/>
      <c r="GKR7" s="39"/>
      <c r="GKS7" s="39"/>
      <c r="GKT7" s="39"/>
      <c r="GKU7" s="39"/>
      <c r="GKV7" s="39"/>
      <c r="GKW7" s="39"/>
      <c r="GKX7" s="39"/>
      <c r="GKY7" s="39"/>
      <c r="GKZ7" s="39"/>
      <c r="GLA7" s="39"/>
      <c r="GLB7" s="39"/>
      <c r="GLC7" s="39"/>
      <c r="GLD7" s="39"/>
      <c r="GLE7" s="39"/>
      <c r="GLF7" s="39"/>
      <c r="GLG7" s="39"/>
      <c r="GLH7" s="39"/>
      <c r="GLI7" s="39"/>
      <c r="GLJ7" s="39"/>
      <c r="GLK7" s="39"/>
      <c r="GLL7" s="39"/>
      <c r="GLM7" s="39"/>
      <c r="GLN7" s="39"/>
      <c r="GLO7" s="39"/>
      <c r="GLP7" s="39"/>
      <c r="GLQ7" s="39"/>
      <c r="GLR7" s="39"/>
      <c r="GLS7" s="39"/>
      <c r="GLT7" s="39"/>
      <c r="GLU7" s="39"/>
      <c r="GLV7" s="39"/>
      <c r="GLW7" s="39"/>
      <c r="GLX7" s="39"/>
      <c r="GLY7" s="39"/>
      <c r="GLZ7" s="39"/>
      <c r="GMA7" s="39"/>
      <c r="GMB7" s="39"/>
      <c r="GMC7" s="39"/>
      <c r="GMD7" s="39"/>
      <c r="GME7" s="39"/>
      <c r="GMF7" s="39"/>
      <c r="GMG7" s="39"/>
      <c r="GMH7" s="39"/>
      <c r="GMI7" s="39"/>
      <c r="GMJ7" s="39"/>
      <c r="GMK7" s="39"/>
      <c r="GML7" s="39"/>
      <c r="GMM7" s="39"/>
      <c r="GMN7" s="39"/>
      <c r="GMO7" s="39"/>
      <c r="GMP7" s="39"/>
      <c r="GMQ7" s="39"/>
      <c r="GMR7" s="39"/>
      <c r="GMS7" s="39"/>
      <c r="GMT7" s="39"/>
      <c r="GMU7" s="39"/>
      <c r="GMV7" s="39"/>
      <c r="GMW7" s="39"/>
      <c r="GMX7" s="39"/>
      <c r="GMY7" s="39"/>
      <c r="GMZ7" s="39"/>
      <c r="GNA7" s="39"/>
      <c r="GNB7" s="39"/>
      <c r="GNC7" s="39"/>
      <c r="GND7" s="39"/>
      <c r="GNE7" s="39"/>
      <c r="GNF7" s="39"/>
      <c r="GNG7" s="39"/>
      <c r="GNH7" s="39"/>
      <c r="GNI7" s="39"/>
      <c r="GNJ7" s="39"/>
      <c r="GNK7" s="39"/>
      <c r="GNL7" s="39"/>
      <c r="GNM7" s="39"/>
      <c r="GNN7" s="39"/>
      <c r="GNO7" s="39"/>
      <c r="GNP7" s="39"/>
      <c r="GNQ7" s="39"/>
      <c r="GNR7" s="39"/>
      <c r="GNS7" s="39"/>
      <c r="GNT7" s="39"/>
      <c r="GNU7" s="39"/>
      <c r="GNV7" s="39"/>
      <c r="GNW7" s="39"/>
      <c r="GNX7" s="39"/>
      <c r="GNY7" s="39"/>
      <c r="GNZ7" s="39"/>
      <c r="GOA7" s="39"/>
      <c r="GOB7" s="39"/>
      <c r="GOC7" s="39"/>
      <c r="GOD7" s="39"/>
      <c r="GOE7" s="39"/>
      <c r="GOF7" s="39"/>
      <c r="GOG7" s="39"/>
      <c r="GOH7" s="39"/>
      <c r="GOI7" s="39"/>
      <c r="GOJ7" s="39"/>
      <c r="GOK7" s="39"/>
      <c r="GOL7" s="39"/>
      <c r="GOM7" s="39"/>
      <c r="GON7" s="39"/>
      <c r="GOO7" s="39"/>
      <c r="GOP7" s="39"/>
      <c r="GOQ7" s="39"/>
      <c r="GOR7" s="39"/>
      <c r="GOS7" s="39"/>
      <c r="GOT7" s="39"/>
      <c r="GOU7" s="39"/>
      <c r="GOV7" s="39"/>
      <c r="GOW7" s="39"/>
      <c r="GOX7" s="39"/>
      <c r="GOY7" s="39"/>
      <c r="GOZ7" s="39"/>
      <c r="GPA7" s="39"/>
      <c r="GPB7" s="39"/>
      <c r="GPC7" s="39"/>
      <c r="GPD7" s="39"/>
      <c r="GPE7" s="39"/>
      <c r="GPF7" s="39"/>
      <c r="GPG7" s="39"/>
      <c r="GPH7" s="39"/>
      <c r="GPI7" s="39"/>
      <c r="GPJ7" s="39"/>
      <c r="GPK7" s="39"/>
      <c r="GPL7" s="39"/>
      <c r="GPM7" s="39"/>
      <c r="GPN7" s="39"/>
      <c r="GPO7" s="39"/>
      <c r="GPP7" s="39"/>
      <c r="GPQ7" s="39"/>
      <c r="GPR7" s="39"/>
      <c r="GPS7" s="39"/>
      <c r="GPT7" s="39"/>
      <c r="GPU7" s="39"/>
      <c r="GPV7" s="39"/>
      <c r="GPW7" s="39"/>
      <c r="GPX7" s="39"/>
      <c r="GPY7" s="39"/>
      <c r="GPZ7" s="39"/>
      <c r="GQA7" s="39"/>
      <c r="GQB7" s="39"/>
      <c r="GQC7" s="39"/>
      <c r="GQD7" s="39"/>
      <c r="GQE7" s="39"/>
      <c r="GQF7" s="39"/>
      <c r="GQG7" s="39"/>
      <c r="GQH7" s="39"/>
      <c r="GQI7" s="39"/>
      <c r="GQJ7" s="39"/>
      <c r="GQK7" s="39"/>
      <c r="GQL7" s="39"/>
      <c r="GQM7" s="39"/>
      <c r="GQN7" s="39"/>
      <c r="GQO7" s="39"/>
      <c r="GQP7" s="39"/>
      <c r="GQQ7" s="39"/>
      <c r="GQR7" s="39"/>
      <c r="GQS7" s="39"/>
      <c r="GQT7" s="39"/>
      <c r="GQU7" s="39"/>
      <c r="GQV7" s="39"/>
      <c r="GQW7" s="39"/>
      <c r="GQX7" s="39"/>
      <c r="GQY7" s="39"/>
      <c r="GQZ7" s="39"/>
      <c r="GRA7" s="39"/>
      <c r="GRB7" s="39"/>
      <c r="GRC7" s="39"/>
      <c r="GRD7" s="39"/>
      <c r="GRE7" s="39"/>
      <c r="GRF7" s="39"/>
      <c r="GRG7" s="39"/>
      <c r="GRH7" s="39"/>
      <c r="GRI7" s="39"/>
      <c r="GRJ7" s="39"/>
      <c r="GRK7" s="39"/>
      <c r="GRL7" s="39"/>
      <c r="GRM7" s="39"/>
      <c r="GRN7" s="39"/>
      <c r="GRO7" s="39"/>
      <c r="GRP7" s="39"/>
      <c r="GRQ7" s="39"/>
      <c r="GRR7" s="39"/>
      <c r="GRS7" s="39"/>
      <c r="GRT7" s="39"/>
      <c r="GRU7" s="39"/>
      <c r="GRV7" s="39"/>
      <c r="GRW7" s="39"/>
      <c r="GRX7" s="39"/>
      <c r="GRY7" s="39"/>
      <c r="GRZ7" s="39"/>
      <c r="GSA7" s="39"/>
      <c r="GSB7" s="39"/>
      <c r="GSC7" s="39"/>
      <c r="GSD7" s="39"/>
      <c r="GSE7" s="39"/>
      <c r="GSF7" s="39"/>
      <c r="GSG7" s="39"/>
      <c r="GSH7" s="39"/>
      <c r="GSI7" s="39"/>
      <c r="GSJ7" s="39"/>
      <c r="GSK7" s="39"/>
      <c r="GSL7" s="39"/>
      <c r="GSM7" s="39"/>
      <c r="GSN7" s="39"/>
      <c r="GSO7" s="39"/>
      <c r="GSP7" s="39"/>
      <c r="GSQ7" s="39"/>
      <c r="GSR7" s="39"/>
      <c r="GSS7" s="39"/>
      <c r="GST7" s="39"/>
      <c r="GSU7" s="39"/>
      <c r="GSV7" s="39"/>
      <c r="GSW7" s="39"/>
      <c r="GSX7" s="39"/>
      <c r="GSY7" s="39"/>
      <c r="GSZ7" s="39"/>
      <c r="GTA7" s="39"/>
      <c r="GTB7" s="39"/>
      <c r="GTC7" s="39"/>
      <c r="GTD7" s="39"/>
      <c r="GTE7" s="39"/>
      <c r="GTF7" s="39"/>
      <c r="GTG7" s="39"/>
      <c r="GTH7" s="39"/>
      <c r="GTI7" s="39"/>
      <c r="GTJ7" s="39"/>
      <c r="GTK7" s="39"/>
      <c r="GTL7" s="39"/>
      <c r="GTM7" s="39"/>
      <c r="GTN7" s="39"/>
      <c r="GTO7" s="39"/>
      <c r="GTP7" s="39"/>
      <c r="GTQ7" s="39"/>
      <c r="GTR7" s="39"/>
      <c r="GTS7" s="39"/>
      <c r="GTT7" s="39"/>
      <c r="GTU7" s="39"/>
      <c r="GTV7" s="39"/>
      <c r="GTW7" s="39"/>
      <c r="GTX7" s="39"/>
      <c r="GTY7" s="39"/>
      <c r="GTZ7" s="39"/>
      <c r="GUA7" s="39"/>
      <c r="GUB7" s="39"/>
      <c r="GUC7" s="39"/>
      <c r="GUD7" s="39"/>
      <c r="GUE7" s="39"/>
      <c r="GUF7" s="39"/>
      <c r="GUG7" s="39"/>
      <c r="GUH7" s="39"/>
      <c r="GUI7" s="39"/>
      <c r="GUJ7" s="39"/>
      <c r="GUK7" s="39"/>
      <c r="GUL7" s="39"/>
      <c r="GUM7" s="39"/>
      <c r="GUN7" s="39"/>
      <c r="GUO7" s="39"/>
      <c r="GUP7" s="39"/>
      <c r="GUQ7" s="39"/>
      <c r="GUR7" s="39"/>
      <c r="GUS7" s="39"/>
      <c r="GUT7" s="39"/>
      <c r="GUU7" s="39"/>
      <c r="GUV7" s="39"/>
      <c r="GUW7" s="39"/>
      <c r="GUX7" s="39"/>
      <c r="GUY7" s="39"/>
      <c r="GUZ7" s="39"/>
      <c r="GVA7" s="39"/>
      <c r="GVB7" s="39"/>
      <c r="GVC7" s="39"/>
      <c r="GVD7" s="39"/>
      <c r="GVE7" s="39"/>
      <c r="GVF7" s="39"/>
      <c r="GVG7" s="39"/>
      <c r="GVH7" s="39"/>
      <c r="GVI7" s="39"/>
      <c r="GVJ7" s="39"/>
      <c r="GVK7" s="39"/>
      <c r="GVL7" s="39"/>
      <c r="GVM7" s="39"/>
      <c r="GVN7" s="39"/>
      <c r="GVO7" s="39"/>
      <c r="GVP7" s="39"/>
      <c r="GVQ7" s="39"/>
      <c r="GVR7" s="39"/>
      <c r="GVS7" s="39"/>
      <c r="GVT7" s="39"/>
      <c r="GVU7" s="39"/>
      <c r="GVV7" s="39"/>
      <c r="GVW7" s="39"/>
      <c r="GVX7" s="39"/>
      <c r="GVY7" s="39"/>
      <c r="GVZ7" s="39"/>
      <c r="GWA7" s="39"/>
      <c r="GWB7" s="39"/>
      <c r="GWC7" s="39"/>
      <c r="GWD7" s="39"/>
      <c r="GWE7" s="39"/>
      <c r="GWF7" s="39"/>
      <c r="GWG7" s="39"/>
      <c r="GWH7" s="39"/>
      <c r="GWI7" s="39"/>
      <c r="GWJ7" s="39"/>
      <c r="GWK7" s="39"/>
      <c r="GWL7" s="39"/>
      <c r="GWM7" s="39"/>
      <c r="GWN7" s="39"/>
      <c r="GWO7" s="39"/>
      <c r="GWP7" s="39"/>
      <c r="GWQ7" s="39"/>
      <c r="GWR7" s="39"/>
      <c r="GWS7" s="39"/>
      <c r="GWT7" s="39"/>
      <c r="GWU7" s="39"/>
      <c r="GWV7" s="39"/>
      <c r="GWW7" s="39"/>
      <c r="GWX7" s="39"/>
      <c r="GWY7" s="39"/>
      <c r="GWZ7" s="39"/>
      <c r="GXA7" s="39"/>
      <c r="GXB7" s="39"/>
      <c r="GXC7" s="39"/>
      <c r="GXD7" s="39"/>
      <c r="GXE7" s="39"/>
      <c r="GXF7" s="39"/>
      <c r="GXG7" s="39"/>
      <c r="GXH7" s="39"/>
      <c r="GXI7" s="39"/>
      <c r="GXJ7" s="39"/>
      <c r="GXK7" s="39"/>
      <c r="GXL7" s="39"/>
      <c r="GXM7" s="39"/>
      <c r="GXN7" s="39"/>
      <c r="GXO7" s="39"/>
      <c r="GXP7" s="39"/>
      <c r="GXQ7" s="39"/>
      <c r="GXR7" s="39"/>
      <c r="GXS7" s="39"/>
      <c r="GXT7" s="39"/>
      <c r="GXU7" s="39"/>
      <c r="GXV7" s="39"/>
      <c r="GXW7" s="39"/>
      <c r="GXX7" s="39"/>
      <c r="GXY7" s="39"/>
      <c r="GXZ7" s="39"/>
      <c r="GYA7" s="39"/>
      <c r="GYB7" s="39"/>
      <c r="GYC7" s="39"/>
      <c r="GYD7" s="39"/>
      <c r="GYE7" s="39"/>
      <c r="GYF7" s="39"/>
      <c r="GYG7" s="39"/>
      <c r="GYH7" s="39"/>
      <c r="GYI7" s="39"/>
      <c r="GYJ7" s="39"/>
      <c r="GYK7" s="39"/>
      <c r="GYL7" s="39"/>
      <c r="GYM7" s="39"/>
      <c r="GYN7" s="39"/>
      <c r="GYO7" s="39"/>
      <c r="GYP7" s="39"/>
      <c r="GYQ7" s="39"/>
      <c r="GYR7" s="39"/>
      <c r="GYS7" s="39"/>
      <c r="GYT7" s="39"/>
      <c r="GYU7" s="39"/>
      <c r="GYV7" s="39"/>
      <c r="GYW7" s="39"/>
      <c r="GYX7" s="39"/>
      <c r="GYY7" s="39"/>
      <c r="GYZ7" s="39"/>
      <c r="GZA7" s="39"/>
      <c r="GZB7" s="39"/>
      <c r="GZC7" s="39"/>
      <c r="GZD7" s="39"/>
      <c r="GZE7" s="39"/>
      <c r="GZF7" s="39"/>
      <c r="GZG7" s="39"/>
      <c r="GZH7" s="39"/>
      <c r="GZI7" s="39"/>
      <c r="GZJ7" s="39"/>
      <c r="GZK7" s="39"/>
      <c r="GZL7" s="39"/>
      <c r="GZM7" s="39"/>
      <c r="GZN7" s="39"/>
      <c r="GZO7" s="39"/>
      <c r="GZP7" s="39"/>
      <c r="GZQ7" s="39"/>
      <c r="GZR7" s="39"/>
      <c r="GZS7" s="39"/>
      <c r="GZT7" s="39"/>
      <c r="GZU7" s="39"/>
      <c r="GZV7" s="39"/>
      <c r="GZW7" s="39"/>
      <c r="GZX7" s="39"/>
      <c r="GZY7" s="39"/>
      <c r="GZZ7" s="39"/>
      <c r="HAA7" s="39"/>
      <c r="HAB7" s="39"/>
      <c r="HAC7" s="39"/>
      <c r="HAD7" s="39"/>
      <c r="HAE7" s="39"/>
      <c r="HAF7" s="39"/>
      <c r="HAG7" s="39"/>
      <c r="HAH7" s="39"/>
      <c r="HAI7" s="39"/>
      <c r="HAJ7" s="39"/>
      <c r="HAK7" s="39"/>
      <c r="HAL7" s="39"/>
      <c r="HAM7" s="39"/>
      <c r="HAN7" s="39"/>
      <c r="HAO7" s="39"/>
      <c r="HAP7" s="39"/>
      <c r="HAQ7" s="39"/>
      <c r="HAR7" s="39"/>
      <c r="HAS7" s="39"/>
      <c r="HAT7" s="39"/>
      <c r="HAU7" s="39"/>
      <c r="HAV7" s="39"/>
      <c r="HAW7" s="39"/>
      <c r="HAX7" s="39"/>
      <c r="HAY7" s="39"/>
      <c r="HAZ7" s="39"/>
      <c r="HBA7" s="39"/>
      <c r="HBB7" s="39"/>
      <c r="HBC7" s="39"/>
      <c r="HBD7" s="39"/>
      <c r="HBE7" s="39"/>
      <c r="HBF7" s="39"/>
      <c r="HBG7" s="39"/>
      <c r="HBH7" s="39"/>
      <c r="HBI7" s="39"/>
      <c r="HBJ7" s="39"/>
      <c r="HBK7" s="39"/>
      <c r="HBL7" s="39"/>
      <c r="HBM7" s="39"/>
      <c r="HBN7" s="39"/>
      <c r="HBO7" s="39"/>
      <c r="HBP7" s="39"/>
      <c r="HBQ7" s="39"/>
      <c r="HBR7" s="39"/>
      <c r="HBS7" s="39"/>
      <c r="HBT7" s="39"/>
      <c r="HBU7" s="39"/>
      <c r="HBV7" s="39"/>
      <c r="HBW7" s="39"/>
      <c r="HBX7" s="39"/>
      <c r="HBY7" s="39"/>
      <c r="HBZ7" s="39"/>
      <c r="HCA7" s="39"/>
      <c r="HCB7" s="39"/>
      <c r="HCC7" s="39"/>
      <c r="HCD7" s="39"/>
      <c r="HCE7" s="39"/>
      <c r="HCF7" s="39"/>
      <c r="HCG7" s="39"/>
      <c r="HCH7" s="39"/>
      <c r="HCI7" s="39"/>
      <c r="HCJ7" s="39"/>
      <c r="HCK7" s="39"/>
      <c r="HCL7" s="39"/>
      <c r="HCM7" s="39"/>
      <c r="HCN7" s="39"/>
      <c r="HCO7" s="39"/>
      <c r="HCP7" s="39"/>
      <c r="HCQ7" s="39"/>
      <c r="HCR7" s="39"/>
      <c r="HCS7" s="39"/>
      <c r="HCT7" s="39"/>
      <c r="HCU7" s="39"/>
      <c r="HCV7" s="39"/>
      <c r="HCW7" s="39"/>
      <c r="HCX7" s="39"/>
      <c r="HCY7" s="39"/>
      <c r="HCZ7" s="39"/>
      <c r="HDA7" s="39"/>
      <c r="HDB7" s="39"/>
      <c r="HDC7" s="39"/>
      <c r="HDD7" s="39"/>
      <c r="HDE7" s="39"/>
      <c r="HDF7" s="39"/>
      <c r="HDG7" s="39"/>
      <c r="HDH7" s="39"/>
      <c r="HDI7" s="39"/>
      <c r="HDJ7" s="39"/>
      <c r="HDK7" s="39"/>
      <c r="HDL7" s="39"/>
      <c r="HDM7" s="39"/>
      <c r="HDN7" s="39"/>
      <c r="HDO7" s="39"/>
      <c r="HDP7" s="39"/>
      <c r="HDQ7" s="39"/>
      <c r="HDR7" s="39"/>
      <c r="HDS7" s="39"/>
      <c r="HDT7" s="39"/>
      <c r="HDU7" s="39"/>
      <c r="HDV7" s="39"/>
      <c r="HDW7" s="39"/>
      <c r="HDX7" s="39"/>
      <c r="HDY7" s="39"/>
      <c r="HDZ7" s="39"/>
      <c r="HEA7" s="39"/>
      <c r="HEB7" s="39"/>
      <c r="HEC7" s="39"/>
      <c r="HED7" s="39"/>
      <c r="HEE7" s="39"/>
      <c r="HEF7" s="39"/>
      <c r="HEG7" s="39"/>
      <c r="HEH7" s="39"/>
      <c r="HEI7" s="39"/>
      <c r="HEJ7" s="39"/>
      <c r="HEK7" s="39"/>
      <c r="HEL7" s="39"/>
      <c r="HEM7" s="39"/>
      <c r="HEN7" s="39"/>
      <c r="HEO7" s="39"/>
      <c r="HEP7" s="39"/>
      <c r="HEQ7" s="39"/>
      <c r="HER7" s="39"/>
      <c r="HES7" s="39"/>
      <c r="HET7" s="39"/>
      <c r="HEU7" s="39"/>
      <c r="HEV7" s="39"/>
      <c r="HEW7" s="39"/>
      <c r="HEX7" s="39"/>
      <c r="HEY7" s="39"/>
      <c r="HEZ7" s="39"/>
      <c r="HFA7" s="39"/>
      <c r="HFB7" s="39"/>
      <c r="HFC7" s="39"/>
      <c r="HFD7" s="39"/>
      <c r="HFE7" s="39"/>
      <c r="HFF7" s="39"/>
      <c r="HFG7" s="39"/>
      <c r="HFH7" s="39"/>
      <c r="HFI7" s="39"/>
      <c r="HFJ7" s="39"/>
      <c r="HFK7" s="39"/>
      <c r="HFL7" s="39"/>
      <c r="HFM7" s="39"/>
      <c r="HFN7" s="39"/>
      <c r="HFO7" s="39"/>
      <c r="HFP7" s="39"/>
      <c r="HFQ7" s="39"/>
      <c r="HFR7" s="39"/>
      <c r="HFS7" s="39"/>
      <c r="HFT7" s="39"/>
      <c r="HFU7" s="39"/>
      <c r="HFV7" s="39"/>
      <c r="HFW7" s="39"/>
      <c r="HFX7" s="39"/>
      <c r="HFY7" s="39"/>
      <c r="HFZ7" s="39"/>
      <c r="HGA7" s="39"/>
      <c r="HGB7" s="39"/>
      <c r="HGC7" s="39"/>
      <c r="HGD7" s="39"/>
      <c r="HGE7" s="39"/>
      <c r="HGF7" s="39"/>
      <c r="HGG7" s="39"/>
      <c r="HGH7" s="39"/>
      <c r="HGI7" s="39"/>
      <c r="HGJ7" s="39"/>
      <c r="HGK7" s="39"/>
      <c r="HGL7" s="39"/>
      <c r="HGM7" s="39"/>
      <c r="HGN7" s="39"/>
      <c r="HGO7" s="39"/>
      <c r="HGP7" s="39"/>
      <c r="HGQ7" s="39"/>
      <c r="HGR7" s="39"/>
      <c r="HGS7" s="39"/>
      <c r="HGT7" s="39"/>
      <c r="HGU7" s="39"/>
      <c r="HGV7" s="39"/>
      <c r="HGW7" s="39"/>
      <c r="HGX7" s="39"/>
      <c r="HGY7" s="39"/>
      <c r="HGZ7" s="39"/>
      <c r="HHA7" s="39"/>
      <c r="HHB7" s="39"/>
      <c r="HHC7" s="39"/>
      <c r="HHD7" s="39"/>
      <c r="HHE7" s="39"/>
      <c r="HHF7" s="39"/>
      <c r="HHG7" s="39"/>
      <c r="HHH7" s="39"/>
      <c r="HHI7" s="39"/>
      <c r="HHJ7" s="39"/>
      <c r="HHK7" s="39"/>
      <c r="HHL7" s="39"/>
      <c r="HHM7" s="39"/>
      <c r="HHN7" s="39"/>
      <c r="HHO7" s="39"/>
      <c r="HHP7" s="39"/>
      <c r="HHQ7" s="39"/>
      <c r="HHR7" s="39"/>
      <c r="HHS7" s="39"/>
      <c r="HHT7" s="39"/>
      <c r="HHU7" s="39"/>
      <c r="HHV7" s="39"/>
      <c r="HHW7" s="39"/>
      <c r="HHX7" s="39"/>
      <c r="HHY7" s="39"/>
      <c r="HHZ7" s="39"/>
      <c r="HIA7" s="39"/>
      <c r="HIB7" s="39"/>
      <c r="HIC7" s="39"/>
      <c r="HID7" s="39"/>
      <c r="HIE7" s="39"/>
      <c r="HIF7" s="39"/>
      <c r="HIG7" s="39"/>
      <c r="HIH7" s="39"/>
      <c r="HII7" s="39"/>
      <c r="HIJ7" s="39"/>
      <c r="HIK7" s="39"/>
      <c r="HIL7" s="39"/>
      <c r="HIM7" s="39"/>
      <c r="HIN7" s="39"/>
      <c r="HIO7" s="39"/>
      <c r="HIP7" s="39"/>
      <c r="HIQ7" s="39"/>
      <c r="HIR7" s="39"/>
      <c r="HIS7" s="39"/>
      <c r="HIT7" s="39"/>
      <c r="HIU7" s="39"/>
      <c r="HIV7" s="39"/>
      <c r="HIW7" s="39"/>
      <c r="HIX7" s="39"/>
      <c r="HIY7" s="39"/>
      <c r="HIZ7" s="39"/>
      <c r="HJA7" s="39"/>
      <c r="HJB7" s="39"/>
      <c r="HJC7" s="39"/>
      <c r="HJD7" s="39"/>
      <c r="HJE7" s="39"/>
      <c r="HJF7" s="39"/>
      <c r="HJG7" s="39"/>
      <c r="HJH7" s="39"/>
      <c r="HJI7" s="39"/>
      <c r="HJJ7" s="39"/>
      <c r="HJK7" s="39"/>
      <c r="HJL7" s="39"/>
      <c r="HJM7" s="39"/>
      <c r="HJN7" s="39"/>
      <c r="HJO7" s="39"/>
      <c r="HJP7" s="39"/>
      <c r="HJQ7" s="39"/>
      <c r="HJR7" s="39"/>
      <c r="HJS7" s="39"/>
      <c r="HJT7" s="39"/>
      <c r="HJU7" s="39"/>
      <c r="HJV7" s="39"/>
      <c r="HJW7" s="39"/>
      <c r="HJX7" s="39"/>
      <c r="HJY7" s="39"/>
      <c r="HJZ7" s="39"/>
      <c r="HKA7" s="39"/>
      <c r="HKB7" s="39"/>
      <c r="HKC7" s="39"/>
      <c r="HKD7" s="39"/>
      <c r="HKE7" s="39"/>
      <c r="HKF7" s="39"/>
      <c r="HKG7" s="39"/>
      <c r="HKH7" s="39"/>
      <c r="HKI7" s="39"/>
      <c r="HKJ7" s="39"/>
      <c r="HKK7" s="39"/>
      <c r="HKL7" s="39"/>
      <c r="HKM7" s="39"/>
      <c r="HKN7" s="39"/>
      <c r="HKO7" s="39"/>
      <c r="HKP7" s="39"/>
      <c r="HKQ7" s="39"/>
      <c r="HKR7" s="39"/>
      <c r="HKS7" s="39"/>
      <c r="HKT7" s="39"/>
      <c r="HKU7" s="39"/>
      <c r="HKV7" s="39"/>
      <c r="HKW7" s="39"/>
      <c r="HKX7" s="39"/>
      <c r="HKY7" s="39"/>
      <c r="HKZ7" s="39"/>
      <c r="HLA7" s="39"/>
      <c r="HLB7" s="39"/>
      <c r="HLC7" s="39"/>
      <c r="HLD7" s="39"/>
      <c r="HLE7" s="39"/>
      <c r="HLF7" s="39"/>
      <c r="HLG7" s="39"/>
      <c r="HLH7" s="39"/>
      <c r="HLI7" s="39"/>
      <c r="HLJ7" s="39"/>
      <c r="HLK7" s="39"/>
      <c r="HLL7" s="39"/>
      <c r="HLM7" s="39"/>
      <c r="HLN7" s="39"/>
      <c r="HLO7" s="39"/>
      <c r="HLP7" s="39"/>
      <c r="HLQ7" s="39"/>
      <c r="HLR7" s="39"/>
      <c r="HLS7" s="39"/>
      <c r="HLT7" s="39"/>
      <c r="HLU7" s="39"/>
      <c r="HLV7" s="39"/>
      <c r="HLW7" s="39"/>
      <c r="HLX7" s="39"/>
      <c r="HLY7" s="39"/>
      <c r="HLZ7" s="39"/>
      <c r="HMA7" s="39"/>
      <c r="HMB7" s="39"/>
      <c r="HMC7" s="39"/>
      <c r="HMD7" s="39"/>
      <c r="HME7" s="39"/>
      <c r="HMF7" s="39"/>
      <c r="HMG7" s="39"/>
      <c r="HMH7" s="39"/>
      <c r="HMI7" s="39"/>
      <c r="HMJ7" s="39"/>
      <c r="HMK7" s="39"/>
      <c r="HML7" s="39"/>
      <c r="HMM7" s="39"/>
      <c r="HMN7" s="39"/>
      <c r="HMO7" s="39"/>
      <c r="HMP7" s="39"/>
      <c r="HMQ7" s="39"/>
      <c r="HMR7" s="39"/>
      <c r="HMS7" s="39"/>
      <c r="HMT7" s="39"/>
      <c r="HMU7" s="39"/>
      <c r="HMV7" s="39"/>
      <c r="HMW7" s="39"/>
      <c r="HMX7" s="39"/>
      <c r="HMY7" s="39"/>
      <c r="HMZ7" s="39"/>
      <c r="HNA7" s="39"/>
      <c r="HNB7" s="39"/>
      <c r="HNC7" s="39"/>
      <c r="HND7" s="39"/>
      <c r="HNE7" s="39"/>
      <c r="HNF7" s="39"/>
      <c r="HNG7" s="39"/>
      <c r="HNH7" s="39"/>
      <c r="HNI7" s="39"/>
      <c r="HNJ7" s="39"/>
      <c r="HNK7" s="39"/>
      <c r="HNL7" s="39"/>
      <c r="HNM7" s="39"/>
      <c r="HNN7" s="39"/>
      <c r="HNO7" s="39"/>
      <c r="HNP7" s="39"/>
      <c r="HNQ7" s="39"/>
      <c r="HNR7" s="39"/>
      <c r="HNS7" s="39"/>
      <c r="HNT7" s="39"/>
      <c r="HNU7" s="39"/>
      <c r="HNV7" s="39"/>
      <c r="HNW7" s="39"/>
      <c r="HNX7" s="39"/>
      <c r="HNY7" s="39"/>
      <c r="HNZ7" s="39"/>
      <c r="HOA7" s="39"/>
      <c r="HOB7" s="39"/>
      <c r="HOC7" s="39"/>
      <c r="HOD7" s="39"/>
      <c r="HOE7" s="39"/>
      <c r="HOF7" s="39"/>
      <c r="HOG7" s="39"/>
      <c r="HOH7" s="39"/>
      <c r="HOI7" s="39"/>
      <c r="HOJ7" s="39"/>
      <c r="HOK7" s="39"/>
      <c r="HOL7" s="39"/>
      <c r="HOM7" s="39"/>
      <c r="HON7" s="39"/>
      <c r="HOO7" s="39"/>
      <c r="HOP7" s="39"/>
      <c r="HOQ7" s="39"/>
      <c r="HOR7" s="39"/>
      <c r="HOS7" s="39"/>
      <c r="HOT7" s="39"/>
      <c r="HOU7" s="39"/>
      <c r="HOV7" s="39"/>
      <c r="HOW7" s="39"/>
      <c r="HOX7" s="39"/>
      <c r="HOY7" s="39"/>
      <c r="HOZ7" s="39"/>
      <c r="HPA7" s="39"/>
      <c r="HPB7" s="39"/>
      <c r="HPC7" s="39"/>
      <c r="HPD7" s="39"/>
      <c r="HPE7" s="39"/>
      <c r="HPF7" s="39"/>
      <c r="HPG7" s="39"/>
      <c r="HPH7" s="39"/>
      <c r="HPI7" s="39"/>
      <c r="HPJ7" s="39"/>
      <c r="HPK7" s="39"/>
      <c r="HPL7" s="39"/>
      <c r="HPM7" s="39"/>
      <c r="HPN7" s="39"/>
      <c r="HPO7" s="39"/>
      <c r="HPP7" s="39"/>
      <c r="HPQ7" s="39"/>
      <c r="HPR7" s="39"/>
      <c r="HPS7" s="39"/>
      <c r="HPT7" s="39"/>
      <c r="HPU7" s="39"/>
      <c r="HPV7" s="39"/>
      <c r="HPW7" s="39"/>
      <c r="HPX7" s="39"/>
      <c r="HPY7" s="39"/>
      <c r="HPZ7" s="39"/>
      <c r="HQA7" s="39"/>
      <c r="HQB7" s="39"/>
      <c r="HQC7" s="39"/>
      <c r="HQD7" s="39"/>
      <c r="HQE7" s="39"/>
      <c r="HQF7" s="39"/>
      <c r="HQG7" s="39"/>
      <c r="HQH7" s="39"/>
      <c r="HQI7" s="39"/>
      <c r="HQJ7" s="39"/>
      <c r="HQK7" s="39"/>
      <c r="HQL7" s="39"/>
      <c r="HQM7" s="39"/>
      <c r="HQN7" s="39"/>
      <c r="HQO7" s="39"/>
      <c r="HQP7" s="39"/>
      <c r="HQQ7" s="39"/>
      <c r="HQR7" s="39"/>
      <c r="HQS7" s="39"/>
      <c r="HQT7" s="39"/>
      <c r="HQU7" s="39"/>
      <c r="HQV7" s="39"/>
      <c r="HQW7" s="39"/>
      <c r="HQX7" s="39"/>
      <c r="HQY7" s="39"/>
      <c r="HQZ7" s="39"/>
      <c r="HRA7" s="39"/>
      <c r="HRB7" s="39"/>
      <c r="HRC7" s="39"/>
      <c r="HRD7" s="39"/>
      <c r="HRE7" s="39"/>
      <c r="HRF7" s="39"/>
      <c r="HRG7" s="39"/>
      <c r="HRH7" s="39"/>
      <c r="HRI7" s="39"/>
      <c r="HRJ7" s="39"/>
      <c r="HRK7" s="39"/>
      <c r="HRL7" s="39"/>
      <c r="HRM7" s="39"/>
      <c r="HRN7" s="39"/>
      <c r="HRO7" s="39"/>
      <c r="HRP7" s="39"/>
      <c r="HRQ7" s="39"/>
      <c r="HRR7" s="39"/>
      <c r="HRS7" s="39"/>
      <c r="HRT7" s="39"/>
      <c r="HRU7" s="39"/>
      <c r="HRV7" s="39"/>
      <c r="HRW7" s="39"/>
      <c r="HRX7" s="39"/>
      <c r="HRY7" s="39"/>
      <c r="HRZ7" s="39"/>
      <c r="HSA7" s="39"/>
      <c r="HSB7" s="39"/>
      <c r="HSC7" s="39"/>
      <c r="HSD7" s="39"/>
      <c r="HSE7" s="39"/>
      <c r="HSF7" s="39"/>
      <c r="HSG7" s="39"/>
      <c r="HSH7" s="39"/>
      <c r="HSI7" s="39"/>
      <c r="HSJ7" s="39"/>
      <c r="HSK7" s="39"/>
      <c r="HSL7" s="39"/>
      <c r="HSM7" s="39"/>
      <c r="HSN7" s="39"/>
      <c r="HSO7" s="39"/>
      <c r="HSP7" s="39"/>
      <c r="HSQ7" s="39"/>
      <c r="HSR7" s="39"/>
      <c r="HSS7" s="39"/>
      <c r="HST7" s="39"/>
      <c r="HSU7" s="39"/>
      <c r="HSV7" s="39"/>
      <c r="HSW7" s="39"/>
      <c r="HSX7" s="39"/>
      <c r="HSY7" s="39"/>
      <c r="HSZ7" s="39"/>
      <c r="HTA7" s="39"/>
      <c r="HTB7" s="39"/>
      <c r="HTC7" s="39"/>
      <c r="HTD7" s="39"/>
      <c r="HTE7" s="39"/>
      <c r="HTF7" s="39"/>
      <c r="HTG7" s="39"/>
      <c r="HTH7" s="39"/>
      <c r="HTI7" s="39"/>
      <c r="HTJ7" s="39"/>
      <c r="HTK7" s="39"/>
      <c r="HTL7" s="39"/>
      <c r="HTM7" s="39"/>
      <c r="HTN7" s="39"/>
      <c r="HTO7" s="39"/>
      <c r="HTP7" s="39"/>
      <c r="HTQ7" s="39"/>
      <c r="HTR7" s="39"/>
      <c r="HTS7" s="39"/>
      <c r="HTT7" s="39"/>
      <c r="HTU7" s="39"/>
      <c r="HTV7" s="39"/>
      <c r="HTW7" s="39"/>
      <c r="HTX7" s="39"/>
      <c r="HTY7" s="39"/>
      <c r="HTZ7" s="39"/>
      <c r="HUA7" s="39"/>
      <c r="HUB7" s="39"/>
      <c r="HUC7" s="39"/>
      <c r="HUD7" s="39"/>
      <c r="HUE7" s="39"/>
      <c r="HUF7" s="39"/>
      <c r="HUG7" s="39"/>
      <c r="HUH7" s="39"/>
      <c r="HUI7" s="39"/>
      <c r="HUJ7" s="39"/>
      <c r="HUK7" s="39"/>
      <c r="HUL7" s="39"/>
      <c r="HUM7" s="39"/>
      <c r="HUN7" s="39"/>
      <c r="HUO7" s="39"/>
      <c r="HUP7" s="39"/>
      <c r="HUQ7" s="39"/>
      <c r="HUR7" s="39"/>
      <c r="HUS7" s="39"/>
      <c r="HUT7" s="39"/>
      <c r="HUU7" s="39"/>
      <c r="HUV7" s="39"/>
      <c r="HUW7" s="39"/>
      <c r="HUX7" s="39"/>
      <c r="HUY7" s="39"/>
      <c r="HUZ7" s="39"/>
      <c r="HVA7" s="39"/>
      <c r="HVB7" s="39"/>
      <c r="HVC7" s="39"/>
      <c r="HVD7" s="39"/>
      <c r="HVE7" s="39"/>
      <c r="HVF7" s="39"/>
      <c r="HVG7" s="39"/>
      <c r="HVH7" s="39"/>
      <c r="HVI7" s="39"/>
      <c r="HVJ7" s="39"/>
      <c r="HVK7" s="39"/>
      <c r="HVL7" s="39"/>
      <c r="HVM7" s="39"/>
      <c r="HVN7" s="39"/>
      <c r="HVO7" s="39"/>
      <c r="HVP7" s="39"/>
      <c r="HVQ7" s="39"/>
      <c r="HVR7" s="39"/>
      <c r="HVS7" s="39"/>
      <c r="HVT7" s="39"/>
      <c r="HVU7" s="39"/>
      <c r="HVV7" s="39"/>
      <c r="HVW7" s="39"/>
      <c r="HVX7" s="39"/>
      <c r="HVY7" s="39"/>
      <c r="HVZ7" s="39"/>
      <c r="HWA7" s="39"/>
      <c r="HWB7" s="39"/>
      <c r="HWC7" s="39"/>
      <c r="HWD7" s="39"/>
      <c r="HWE7" s="39"/>
      <c r="HWF7" s="39"/>
      <c r="HWG7" s="39"/>
      <c r="HWH7" s="39"/>
      <c r="HWI7" s="39"/>
      <c r="HWJ7" s="39"/>
      <c r="HWK7" s="39"/>
      <c r="HWL7" s="39"/>
      <c r="HWM7" s="39"/>
      <c r="HWN7" s="39"/>
      <c r="HWO7" s="39"/>
      <c r="HWP7" s="39"/>
      <c r="HWQ7" s="39"/>
      <c r="HWR7" s="39"/>
      <c r="HWS7" s="39"/>
      <c r="HWT7" s="39"/>
      <c r="HWU7" s="39"/>
      <c r="HWV7" s="39"/>
      <c r="HWW7" s="39"/>
      <c r="HWX7" s="39"/>
      <c r="HWY7" s="39"/>
      <c r="HWZ7" s="39"/>
      <c r="HXA7" s="39"/>
      <c r="HXB7" s="39"/>
      <c r="HXC7" s="39"/>
      <c r="HXD7" s="39"/>
      <c r="HXE7" s="39"/>
      <c r="HXF7" s="39"/>
      <c r="HXG7" s="39"/>
      <c r="HXH7" s="39"/>
      <c r="HXI7" s="39"/>
      <c r="HXJ7" s="39"/>
      <c r="HXK7" s="39"/>
      <c r="HXL7" s="39"/>
      <c r="HXM7" s="39"/>
      <c r="HXN7" s="39"/>
      <c r="HXO7" s="39"/>
      <c r="HXP7" s="39"/>
      <c r="HXQ7" s="39"/>
      <c r="HXR7" s="39"/>
      <c r="HXS7" s="39"/>
      <c r="HXT7" s="39"/>
      <c r="HXU7" s="39"/>
      <c r="HXV7" s="39"/>
      <c r="HXW7" s="39"/>
      <c r="HXX7" s="39"/>
      <c r="HXY7" s="39"/>
      <c r="HXZ7" s="39"/>
      <c r="HYA7" s="39"/>
      <c r="HYB7" s="39"/>
      <c r="HYC7" s="39"/>
      <c r="HYD7" s="39"/>
      <c r="HYE7" s="39"/>
      <c r="HYF7" s="39"/>
      <c r="HYG7" s="39"/>
      <c r="HYH7" s="39"/>
      <c r="HYI7" s="39"/>
      <c r="HYJ7" s="39"/>
      <c r="HYK7" s="39"/>
      <c r="HYL7" s="39"/>
      <c r="HYM7" s="39"/>
      <c r="HYN7" s="39"/>
      <c r="HYO7" s="39"/>
      <c r="HYP7" s="39"/>
      <c r="HYQ7" s="39"/>
      <c r="HYR7" s="39"/>
      <c r="HYS7" s="39"/>
      <c r="HYT7" s="39"/>
      <c r="HYU7" s="39"/>
      <c r="HYV7" s="39"/>
      <c r="HYW7" s="39"/>
      <c r="HYX7" s="39"/>
      <c r="HYY7" s="39"/>
      <c r="HYZ7" s="39"/>
      <c r="HZA7" s="39"/>
      <c r="HZB7" s="39"/>
      <c r="HZC7" s="39"/>
      <c r="HZD7" s="39"/>
      <c r="HZE7" s="39"/>
      <c r="HZF7" s="39"/>
      <c r="HZG7" s="39"/>
      <c r="HZH7" s="39"/>
      <c r="HZI7" s="39"/>
      <c r="HZJ7" s="39"/>
      <c r="HZK7" s="39"/>
      <c r="HZL7" s="39"/>
      <c r="HZM7" s="39"/>
      <c r="HZN7" s="39"/>
      <c r="HZO7" s="39"/>
      <c r="HZP7" s="39"/>
      <c r="HZQ7" s="39"/>
      <c r="HZR7" s="39"/>
      <c r="HZS7" s="39"/>
      <c r="HZT7" s="39"/>
      <c r="HZU7" s="39"/>
      <c r="HZV7" s="39"/>
      <c r="HZW7" s="39"/>
      <c r="HZX7" s="39"/>
      <c r="HZY7" s="39"/>
      <c r="HZZ7" s="39"/>
      <c r="IAA7" s="39"/>
      <c r="IAB7" s="39"/>
      <c r="IAC7" s="39"/>
      <c r="IAD7" s="39"/>
      <c r="IAE7" s="39"/>
      <c r="IAF7" s="39"/>
      <c r="IAG7" s="39"/>
      <c r="IAH7" s="39"/>
      <c r="IAI7" s="39"/>
      <c r="IAJ7" s="39"/>
      <c r="IAK7" s="39"/>
      <c r="IAL7" s="39"/>
      <c r="IAM7" s="39"/>
      <c r="IAN7" s="39"/>
      <c r="IAO7" s="39"/>
      <c r="IAP7" s="39"/>
      <c r="IAQ7" s="39"/>
      <c r="IAR7" s="39"/>
      <c r="IAS7" s="39"/>
      <c r="IAT7" s="39"/>
      <c r="IAU7" s="39"/>
      <c r="IAV7" s="39"/>
      <c r="IAW7" s="39"/>
      <c r="IAX7" s="39"/>
      <c r="IAY7" s="39"/>
      <c r="IAZ7" s="39"/>
      <c r="IBA7" s="39"/>
      <c r="IBB7" s="39"/>
      <c r="IBC7" s="39"/>
      <c r="IBD7" s="39"/>
      <c r="IBE7" s="39"/>
      <c r="IBF7" s="39"/>
      <c r="IBG7" s="39"/>
      <c r="IBH7" s="39"/>
      <c r="IBI7" s="39"/>
      <c r="IBJ7" s="39"/>
      <c r="IBK7" s="39"/>
      <c r="IBL7" s="39"/>
      <c r="IBM7" s="39"/>
      <c r="IBN7" s="39"/>
      <c r="IBO7" s="39"/>
      <c r="IBP7" s="39"/>
      <c r="IBQ7" s="39"/>
      <c r="IBR7" s="39"/>
      <c r="IBS7" s="39"/>
      <c r="IBT7" s="39"/>
      <c r="IBU7" s="39"/>
      <c r="IBV7" s="39"/>
      <c r="IBW7" s="39"/>
      <c r="IBX7" s="39"/>
      <c r="IBY7" s="39"/>
      <c r="IBZ7" s="39"/>
      <c r="ICA7" s="39"/>
      <c r="ICB7" s="39"/>
      <c r="ICC7" s="39"/>
      <c r="ICD7" s="39"/>
      <c r="ICE7" s="39"/>
      <c r="ICF7" s="39"/>
      <c r="ICG7" s="39"/>
      <c r="ICH7" s="39"/>
      <c r="ICI7" s="39"/>
      <c r="ICJ7" s="39"/>
      <c r="ICK7" s="39"/>
      <c r="ICL7" s="39"/>
      <c r="ICM7" s="39"/>
      <c r="ICN7" s="39"/>
      <c r="ICO7" s="39"/>
      <c r="ICP7" s="39"/>
      <c r="ICQ7" s="39"/>
      <c r="ICR7" s="39"/>
      <c r="ICS7" s="39"/>
      <c r="ICT7" s="39"/>
      <c r="ICU7" s="39"/>
      <c r="ICV7" s="39"/>
      <c r="ICW7" s="39"/>
      <c r="ICX7" s="39"/>
      <c r="ICY7" s="39"/>
      <c r="ICZ7" s="39"/>
      <c r="IDA7" s="39"/>
      <c r="IDB7" s="39"/>
      <c r="IDC7" s="39"/>
      <c r="IDD7" s="39"/>
      <c r="IDE7" s="39"/>
      <c r="IDF7" s="39"/>
      <c r="IDG7" s="39"/>
      <c r="IDH7" s="39"/>
      <c r="IDI7" s="39"/>
      <c r="IDJ7" s="39"/>
      <c r="IDK7" s="39"/>
      <c r="IDL7" s="39"/>
      <c r="IDM7" s="39"/>
      <c r="IDN7" s="39"/>
      <c r="IDO7" s="39"/>
      <c r="IDP7" s="39"/>
      <c r="IDQ7" s="39"/>
      <c r="IDR7" s="39"/>
      <c r="IDS7" s="39"/>
      <c r="IDT7" s="39"/>
      <c r="IDU7" s="39"/>
      <c r="IDV7" s="39"/>
      <c r="IDW7" s="39"/>
      <c r="IDX7" s="39"/>
      <c r="IDY7" s="39"/>
      <c r="IDZ7" s="39"/>
      <c r="IEA7" s="39"/>
      <c r="IEB7" s="39"/>
      <c r="IEC7" s="39"/>
      <c r="IED7" s="39"/>
      <c r="IEE7" s="39"/>
      <c r="IEF7" s="39"/>
      <c r="IEG7" s="39"/>
      <c r="IEH7" s="39"/>
      <c r="IEI7" s="39"/>
      <c r="IEJ7" s="39"/>
      <c r="IEK7" s="39"/>
      <c r="IEL7" s="39"/>
      <c r="IEM7" s="39"/>
      <c r="IEN7" s="39"/>
      <c r="IEO7" s="39"/>
      <c r="IEP7" s="39"/>
      <c r="IEQ7" s="39"/>
      <c r="IER7" s="39"/>
      <c r="IES7" s="39"/>
      <c r="IET7" s="39"/>
      <c r="IEU7" s="39"/>
      <c r="IEV7" s="39"/>
      <c r="IEW7" s="39"/>
      <c r="IEX7" s="39"/>
      <c r="IEY7" s="39"/>
      <c r="IEZ7" s="39"/>
      <c r="IFA7" s="39"/>
      <c r="IFB7" s="39"/>
      <c r="IFC7" s="39"/>
      <c r="IFD7" s="39"/>
      <c r="IFE7" s="39"/>
      <c r="IFF7" s="39"/>
      <c r="IFG7" s="39"/>
      <c r="IFH7" s="39"/>
      <c r="IFI7" s="39"/>
      <c r="IFJ7" s="39"/>
      <c r="IFK7" s="39"/>
      <c r="IFL7" s="39"/>
      <c r="IFM7" s="39"/>
      <c r="IFN7" s="39"/>
      <c r="IFO7" s="39"/>
      <c r="IFP7" s="39"/>
      <c r="IFQ7" s="39"/>
      <c r="IFR7" s="39"/>
      <c r="IFS7" s="39"/>
      <c r="IFT7" s="39"/>
      <c r="IFU7" s="39"/>
      <c r="IFV7" s="39"/>
      <c r="IFW7" s="39"/>
      <c r="IFX7" s="39"/>
      <c r="IFY7" s="39"/>
      <c r="IFZ7" s="39"/>
      <c r="IGA7" s="39"/>
      <c r="IGB7" s="39"/>
      <c r="IGC7" s="39"/>
      <c r="IGD7" s="39"/>
      <c r="IGE7" s="39"/>
      <c r="IGF7" s="39"/>
      <c r="IGG7" s="39"/>
      <c r="IGH7" s="39"/>
      <c r="IGI7" s="39"/>
      <c r="IGJ7" s="39"/>
      <c r="IGK7" s="39"/>
      <c r="IGL7" s="39"/>
      <c r="IGM7" s="39"/>
      <c r="IGN7" s="39"/>
      <c r="IGO7" s="39"/>
      <c r="IGP7" s="39"/>
      <c r="IGQ7" s="39"/>
      <c r="IGR7" s="39"/>
      <c r="IGS7" s="39"/>
      <c r="IGT7" s="39"/>
      <c r="IGU7" s="39"/>
      <c r="IGV7" s="39"/>
      <c r="IGW7" s="39"/>
      <c r="IGX7" s="39"/>
      <c r="IGY7" s="39"/>
      <c r="IGZ7" s="39"/>
      <c r="IHA7" s="39"/>
      <c r="IHB7" s="39"/>
      <c r="IHC7" s="39"/>
      <c r="IHD7" s="39"/>
      <c r="IHE7" s="39"/>
      <c r="IHF7" s="39"/>
      <c r="IHG7" s="39"/>
      <c r="IHH7" s="39"/>
      <c r="IHI7" s="39"/>
      <c r="IHJ7" s="39"/>
      <c r="IHK7" s="39"/>
      <c r="IHL7" s="39"/>
      <c r="IHM7" s="39"/>
      <c r="IHN7" s="39"/>
      <c r="IHO7" s="39"/>
      <c r="IHP7" s="39"/>
      <c r="IHQ7" s="39"/>
      <c r="IHR7" s="39"/>
      <c r="IHS7" s="39"/>
      <c r="IHT7" s="39"/>
      <c r="IHU7" s="39"/>
      <c r="IHV7" s="39"/>
      <c r="IHW7" s="39"/>
      <c r="IHX7" s="39"/>
      <c r="IHY7" s="39"/>
      <c r="IHZ7" s="39"/>
      <c r="IIA7" s="39"/>
      <c r="IIB7" s="39"/>
      <c r="IIC7" s="39"/>
      <c r="IID7" s="39"/>
      <c r="IIE7" s="39"/>
      <c r="IIF7" s="39"/>
      <c r="IIG7" s="39"/>
      <c r="IIH7" s="39"/>
      <c r="III7" s="39"/>
      <c r="IIJ7" s="39"/>
      <c r="IIK7" s="39"/>
      <c r="IIL7" s="39"/>
      <c r="IIM7" s="39"/>
      <c r="IIN7" s="39"/>
      <c r="IIO7" s="39"/>
      <c r="IIP7" s="39"/>
      <c r="IIQ7" s="39"/>
      <c r="IIR7" s="39"/>
      <c r="IIS7" s="39"/>
      <c r="IIT7" s="39"/>
      <c r="IIU7" s="39"/>
      <c r="IIV7" s="39"/>
      <c r="IIW7" s="39"/>
      <c r="IIX7" s="39"/>
      <c r="IIY7" s="39"/>
      <c r="IIZ7" s="39"/>
      <c r="IJA7" s="39"/>
      <c r="IJB7" s="39"/>
      <c r="IJC7" s="39"/>
      <c r="IJD7" s="39"/>
      <c r="IJE7" s="39"/>
      <c r="IJF7" s="39"/>
      <c r="IJG7" s="39"/>
      <c r="IJH7" s="39"/>
      <c r="IJI7" s="39"/>
      <c r="IJJ7" s="39"/>
      <c r="IJK7" s="39"/>
      <c r="IJL7" s="39"/>
      <c r="IJM7" s="39"/>
      <c r="IJN7" s="39"/>
      <c r="IJO7" s="39"/>
      <c r="IJP7" s="39"/>
      <c r="IJQ7" s="39"/>
      <c r="IJR7" s="39"/>
      <c r="IJS7" s="39"/>
      <c r="IJT7" s="39"/>
      <c r="IJU7" s="39"/>
      <c r="IJV7" s="39"/>
      <c r="IJW7" s="39"/>
      <c r="IJX7" s="39"/>
      <c r="IJY7" s="39"/>
      <c r="IJZ7" s="39"/>
      <c r="IKA7" s="39"/>
      <c r="IKB7" s="39"/>
      <c r="IKC7" s="39"/>
      <c r="IKD7" s="39"/>
      <c r="IKE7" s="39"/>
      <c r="IKF7" s="39"/>
      <c r="IKG7" s="39"/>
      <c r="IKH7" s="39"/>
      <c r="IKI7" s="39"/>
      <c r="IKJ7" s="39"/>
      <c r="IKK7" s="39"/>
      <c r="IKL7" s="39"/>
      <c r="IKM7" s="39"/>
      <c r="IKN7" s="39"/>
      <c r="IKO7" s="39"/>
      <c r="IKP7" s="39"/>
      <c r="IKQ7" s="39"/>
      <c r="IKR7" s="39"/>
      <c r="IKS7" s="39"/>
      <c r="IKT7" s="39"/>
      <c r="IKU7" s="39"/>
      <c r="IKV7" s="39"/>
      <c r="IKW7" s="39"/>
      <c r="IKX7" s="39"/>
      <c r="IKY7" s="39"/>
      <c r="IKZ7" s="39"/>
      <c r="ILA7" s="39"/>
      <c r="ILB7" s="39"/>
      <c r="ILC7" s="39"/>
      <c r="ILD7" s="39"/>
      <c r="ILE7" s="39"/>
      <c r="ILF7" s="39"/>
      <c r="ILG7" s="39"/>
      <c r="ILH7" s="39"/>
      <c r="ILI7" s="39"/>
      <c r="ILJ7" s="39"/>
      <c r="ILK7" s="39"/>
      <c r="ILL7" s="39"/>
      <c r="ILM7" s="39"/>
      <c r="ILN7" s="39"/>
      <c r="ILO7" s="39"/>
      <c r="ILP7" s="39"/>
      <c r="ILQ7" s="39"/>
      <c r="ILR7" s="39"/>
      <c r="ILS7" s="39"/>
      <c r="ILT7" s="39"/>
      <c r="ILU7" s="39"/>
      <c r="ILV7" s="39"/>
      <c r="ILW7" s="39"/>
      <c r="ILX7" s="39"/>
      <c r="ILY7" s="39"/>
      <c r="ILZ7" s="39"/>
      <c r="IMA7" s="39"/>
      <c r="IMB7" s="39"/>
      <c r="IMC7" s="39"/>
      <c r="IMD7" s="39"/>
      <c r="IME7" s="39"/>
      <c r="IMF7" s="39"/>
      <c r="IMG7" s="39"/>
      <c r="IMH7" s="39"/>
      <c r="IMI7" s="39"/>
      <c r="IMJ7" s="39"/>
      <c r="IMK7" s="39"/>
      <c r="IML7" s="39"/>
      <c r="IMM7" s="39"/>
      <c r="IMN7" s="39"/>
      <c r="IMO7" s="39"/>
      <c r="IMP7" s="39"/>
      <c r="IMQ7" s="39"/>
      <c r="IMR7" s="39"/>
      <c r="IMS7" s="39"/>
      <c r="IMT7" s="39"/>
      <c r="IMU7" s="39"/>
      <c r="IMV7" s="39"/>
      <c r="IMW7" s="39"/>
      <c r="IMX7" s="39"/>
      <c r="IMY7" s="39"/>
      <c r="IMZ7" s="39"/>
      <c r="INA7" s="39"/>
      <c r="INB7" s="39"/>
      <c r="INC7" s="39"/>
      <c r="IND7" s="39"/>
      <c r="INE7" s="39"/>
      <c r="INF7" s="39"/>
      <c r="ING7" s="39"/>
      <c r="INH7" s="39"/>
      <c r="INI7" s="39"/>
      <c r="INJ7" s="39"/>
      <c r="INK7" s="39"/>
      <c r="INL7" s="39"/>
      <c r="INM7" s="39"/>
      <c r="INN7" s="39"/>
      <c r="INO7" s="39"/>
      <c r="INP7" s="39"/>
      <c r="INQ7" s="39"/>
      <c r="INR7" s="39"/>
      <c r="INS7" s="39"/>
      <c r="INT7" s="39"/>
      <c r="INU7" s="39"/>
      <c r="INV7" s="39"/>
      <c r="INW7" s="39"/>
      <c r="INX7" s="39"/>
      <c r="INY7" s="39"/>
      <c r="INZ7" s="39"/>
      <c r="IOA7" s="39"/>
      <c r="IOB7" s="39"/>
      <c r="IOC7" s="39"/>
      <c r="IOD7" s="39"/>
      <c r="IOE7" s="39"/>
      <c r="IOF7" s="39"/>
      <c r="IOG7" s="39"/>
      <c r="IOH7" s="39"/>
      <c r="IOI7" s="39"/>
      <c r="IOJ7" s="39"/>
      <c r="IOK7" s="39"/>
      <c r="IOL7" s="39"/>
      <c r="IOM7" s="39"/>
      <c r="ION7" s="39"/>
      <c r="IOO7" s="39"/>
      <c r="IOP7" s="39"/>
      <c r="IOQ7" s="39"/>
      <c r="IOR7" s="39"/>
      <c r="IOS7" s="39"/>
      <c r="IOT7" s="39"/>
      <c r="IOU7" s="39"/>
      <c r="IOV7" s="39"/>
      <c r="IOW7" s="39"/>
      <c r="IOX7" s="39"/>
      <c r="IOY7" s="39"/>
      <c r="IOZ7" s="39"/>
      <c r="IPA7" s="39"/>
      <c r="IPB7" s="39"/>
      <c r="IPC7" s="39"/>
      <c r="IPD7" s="39"/>
      <c r="IPE7" s="39"/>
      <c r="IPF7" s="39"/>
      <c r="IPG7" s="39"/>
      <c r="IPH7" s="39"/>
      <c r="IPI7" s="39"/>
      <c r="IPJ7" s="39"/>
      <c r="IPK7" s="39"/>
      <c r="IPL7" s="39"/>
      <c r="IPM7" s="39"/>
      <c r="IPN7" s="39"/>
      <c r="IPO7" s="39"/>
      <c r="IPP7" s="39"/>
      <c r="IPQ7" s="39"/>
      <c r="IPR7" s="39"/>
      <c r="IPS7" s="39"/>
      <c r="IPT7" s="39"/>
      <c r="IPU7" s="39"/>
      <c r="IPV7" s="39"/>
      <c r="IPW7" s="39"/>
      <c r="IPX7" s="39"/>
      <c r="IPY7" s="39"/>
      <c r="IPZ7" s="39"/>
      <c r="IQA7" s="39"/>
      <c r="IQB7" s="39"/>
      <c r="IQC7" s="39"/>
      <c r="IQD7" s="39"/>
      <c r="IQE7" s="39"/>
      <c r="IQF7" s="39"/>
      <c r="IQG7" s="39"/>
      <c r="IQH7" s="39"/>
      <c r="IQI7" s="39"/>
      <c r="IQJ7" s="39"/>
      <c r="IQK7" s="39"/>
      <c r="IQL7" s="39"/>
      <c r="IQM7" s="39"/>
      <c r="IQN7" s="39"/>
      <c r="IQO7" s="39"/>
      <c r="IQP7" s="39"/>
      <c r="IQQ7" s="39"/>
      <c r="IQR7" s="39"/>
      <c r="IQS7" s="39"/>
      <c r="IQT7" s="39"/>
      <c r="IQU7" s="39"/>
      <c r="IQV7" s="39"/>
      <c r="IQW7" s="39"/>
      <c r="IQX7" s="39"/>
      <c r="IQY7" s="39"/>
      <c r="IQZ7" s="39"/>
      <c r="IRA7" s="39"/>
      <c r="IRB7" s="39"/>
      <c r="IRC7" s="39"/>
      <c r="IRD7" s="39"/>
      <c r="IRE7" s="39"/>
      <c r="IRF7" s="39"/>
      <c r="IRG7" s="39"/>
      <c r="IRH7" s="39"/>
      <c r="IRI7" s="39"/>
      <c r="IRJ7" s="39"/>
      <c r="IRK7" s="39"/>
      <c r="IRL7" s="39"/>
      <c r="IRM7" s="39"/>
      <c r="IRN7" s="39"/>
      <c r="IRO7" s="39"/>
      <c r="IRP7" s="39"/>
      <c r="IRQ7" s="39"/>
      <c r="IRR7" s="39"/>
      <c r="IRS7" s="39"/>
      <c r="IRT7" s="39"/>
      <c r="IRU7" s="39"/>
      <c r="IRV7" s="39"/>
      <c r="IRW7" s="39"/>
      <c r="IRX7" s="39"/>
      <c r="IRY7" s="39"/>
      <c r="IRZ7" s="39"/>
      <c r="ISA7" s="39"/>
      <c r="ISB7" s="39"/>
      <c r="ISC7" s="39"/>
      <c r="ISD7" s="39"/>
      <c r="ISE7" s="39"/>
      <c r="ISF7" s="39"/>
      <c r="ISG7" s="39"/>
      <c r="ISH7" s="39"/>
      <c r="ISI7" s="39"/>
      <c r="ISJ7" s="39"/>
      <c r="ISK7" s="39"/>
      <c r="ISL7" s="39"/>
      <c r="ISM7" s="39"/>
      <c r="ISN7" s="39"/>
      <c r="ISO7" s="39"/>
      <c r="ISP7" s="39"/>
      <c r="ISQ7" s="39"/>
      <c r="ISR7" s="39"/>
      <c r="ISS7" s="39"/>
      <c r="IST7" s="39"/>
      <c r="ISU7" s="39"/>
      <c r="ISV7" s="39"/>
      <c r="ISW7" s="39"/>
      <c r="ISX7" s="39"/>
      <c r="ISY7" s="39"/>
      <c r="ISZ7" s="39"/>
      <c r="ITA7" s="39"/>
      <c r="ITB7" s="39"/>
      <c r="ITC7" s="39"/>
      <c r="ITD7" s="39"/>
      <c r="ITE7" s="39"/>
      <c r="ITF7" s="39"/>
      <c r="ITG7" s="39"/>
      <c r="ITH7" s="39"/>
      <c r="ITI7" s="39"/>
      <c r="ITJ7" s="39"/>
      <c r="ITK7" s="39"/>
      <c r="ITL7" s="39"/>
      <c r="ITM7" s="39"/>
      <c r="ITN7" s="39"/>
      <c r="ITO7" s="39"/>
      <c r="ITP7" s="39"/>
      <c r="ITQ7" s="39"/>
      <c r="ITR7" s="39"/>
      <c r="ITS7" s="39"/>
      <c r="ITT7" s="39"/>
      <c r="ITU7" s="39"/>
      <c r="ITV7" s="39"/>
      <c r="ITW7" s="39"/>
      <c r="ITX7" s="39"/>
      <c r="ITY7" s="39"/>
      <c r="ITZ7" s="39"/>
      <c r="IUA7" s="39"/>
      <c r="IUB7" s="39"/>
      <c r="IUC7" s="39"/>
      <c r="IUD7" s="39"/>
      <c r="IUE7" s="39"/>
      <c r="IUF7" s="39"/>
      <c r="IUG7" s="39"/>
      <c r="IUH7" s="39"/>
      <c r="IUI7" s="39"/>
      <c r="IUJ7" s="39"/>
      <c r="IUK7" s="39"/>
      <c r="IUL7" s="39"/>
      <c r="IUM7" s="39"/>
      <c r="IUN7" s="39"/>
      <c r="IUO7" s="39"/>
      <c r="IUP7" s="39"/>
      <c r="IUQ7" s="39"/>
      <c r="IUR7" s="39"/>
      <c r="IUS7" s="39"/>
      <c r="IUT7" s="39"/>
      <c r="IUU7" s="39"/>
      <c r="IUV7" s="39"/>
      <c r="IUW7" s="39"/>
      <c r="IUX7" s="39"/>
      <c r="IUY7" s="39"/>
      <c r="IUZ7" s="39"/>
      <c r="IVA7" s="39"/>
      <c r="IVB7" s="39"/>
      <c r="IVC7" s="39"/>
      <c r="IVD7" s="39"/>
      <c r="IVE7" s="39"/>
      <c r="IVF7" s="39"/>
      <c r="IVG7" s="39"/>
      <c r="IVH7" s="39"/>
      <c r="IVI7" s="39"/>
      <c r="IVJ7" s="39"/>
      <c r="IVK7" s="39"/>
      <c r="IVL7" s="39"/>
      <c r="IVM7" s="39"/>
      <c r="IVN7" s="39"/>
      <c r="IVO7" s="39"/>
      <c r="IVP7" s="39"/>
      <c r="IVQ7" s="39"/>
      <c r="IVR7" s="39"/>
      <c r="IVS7" s="39"/>
      <c r="IVT7" s="39"/>
      <c r="IVU7" s="39"/>
      <c r="IVV7" s="39"/>
      <c r="IVW7" s="39"/>
      <c r="IVX7" s="39"/>
      <c r="IVY7" s="39"/>
      <c r="IVZ7" s="39"/>
      <c r="IWA7" s="39"/>
      <c r="IWB7" s="39"/>
      <c r="IWC7" s="39"/>
      <c r="IWD7" s="39"/>
      <c r="IWE7" s="39"/>
      <c r="IWF7" s="39"/>
      <c r="IWG7" s="39"/>
      <c r="IWH7" s="39"/>
      <c r="IWI7" s="39"/>
      <c r="IWJ7" s="39"/>
      <c r="IWK7" s="39"/>
      <c r="IWL7" s="39"/>
      <c r="IWM7" s="39"/>
      <c r="IWN7" s="39"/>
      <c r="IWO7" s="39"/>
      <c r="IWP7" s="39"/>
      <c r="IWQ7" s="39"/>
      <c r="IWR7" s="39"/>
      <c r="IWS7" s="39"/>
      <c r="IWT7" s="39"/>
      <c r="IWU7" s="39"/>
      <c r="IWV7" s="39"/>
      <c r="IWW7" s="39"/>
      <c r="IWX7" s="39"/>
      <c r="IWY7" s="39"/>
      <c r="IWZ7" s="39"/>
      <c r="IXA7" s="39"/>
      <c r="IXB7" s="39"/>
      <c r="IXC7" s="39"/>
      <c r="IXD7" s="39"/>
      <c r="IXE7" s="39"/>
      <c r="IXF7" s="39"/>
      <c r="IXG7" s="39"/>
      <c r="IXH7" s="39"/>
      <c r="IXI7" s="39"/>
      <c r="IXJ7" s="39"/>
      <c r="IXK7" s="39"/>
      <c r="IXL7" s="39"/>
      <c r="IXM7" s="39"/>
      <c r="IXN7" s="39"/>
      <c r="IXO7" s="39"/>
      <c r="IXP7" s="39"/>
      <c r="IXQ7" s="39"/>
      <c r="IXR7" s="39"/>
      <c r="IXS7" s="39"/>
      <c r="IXT7" s="39"/>
      <c r="IXU7" s="39"/>
      <c r="IXV7" s="39"/>
      <c r="IXW7" s="39"/>
      <c r="IXX7" s="39"/>
      <c r="IXY7" s="39"/>
      <c r="IXZ7" s="39"/>
      <c r="IYA7" s="39"/>
      <c r="IYB7" s="39"/>
      <c r="IYC7" s="39"/>
      <c r="IYD7" s="39"/>
      <c r="IYE7" s="39"/>
      <c r="IYF7" s="39"/>
      <c r="IYG7" s="39"/>
      <c r="IYH7" s="39"/>
      <c r="IYI7" s="39"/>
      <c r="IYJ7" s="39"/>
      <c r="IYK7" s="39"/>
      <c r="IYL7" s="39"/>
      <c r="IYM7" s="39"/>
      <c r="IYN7" s="39"/>
      <c r="IYO7" s="39"/>
      <c r="IYP7" s="39"/>
      <c r="IYQ7" s="39"/>
      <c r="IYR7" s="39"/>
      <c r="IYS7" s="39"/>
      <c r="IYT7" s="39"/>
      <c r="IYU7" s="39"/>
      <c r="IYV7" s="39"/>
      <c r="IYW7" s="39"/>
      <c r="IYX7" s="39"/>
      <c r="IYY7" s="39"/>
      <c r="IYZ7" s="39"/>
      <c r="IZA7" s="39"/>
      <c r="IZB7" s="39"/>
      <c r="IZC7" s="39"/>
      <c r="IZD7" s="39"/>
      <c r="IZE7" s="39"/>
      <c r="IZF7" s="39"/>
      <c r="IZG7" s="39"/>
      <c r="IZH7" s="39"/>
      <c r="IZI7" s="39"/>
      <c r="IZJ7" s="39"/>
      <c r="IZK7" s="39"/>
      <c r="IZL7" s="39"/>
      <c r="IZM7" s="39"/>
      <c r="IZN7" s="39"/>
      <c r="IZO7" s="39"/>
      <c r="IZP7" s="39"/>
      <c r="IZQ7" s="39"/>
      <c r="IZR7" s="39"/>
      <c r="IZS7" s="39"/>
      <c r="IZT7" s="39"/>
      <c r="IZU7" s="39"/>
      <c r="IZV7" s="39"/>
      <c r="IZW7" s="39"/>
      <c r="IZX7" s="39"/>
      <c r="IZY7" s="39"/>
      <c r="IZZ7" s="39"/>
      <c r="JAA7" s="39"/>
      <c r="JAB7" s="39"/>
      <c r="JAC7" s="39"/>
      <c r="JAD7" s="39"/>
      <c r="JAE7" s="39"/>
      <c r="JAF7" s="39"/>
      <c r="JAG7" s="39"/>
      <c r="JAH7" s="39"/>
      <c r="JAI7" s="39"/>
      <c r="JAJ7" s="39"/>
      <c r="JAK7" s="39"/>
      <c r="JAL7" s="39"/>
      <c r="JAM7" s="39"/>
      <c r="JAN7" s="39"/>
      <c r="JAO7" s="39"/>
      <c r="JAP7" s="39"/>
      <c r="JAQ7" s="39"/>
      <c r="JAR7" s="39"/>
      <c r="JAS7" s="39"/>
      <c r="JAT7" s="39"/>
      <c r="JAU7" s="39"/>
      <c r="JAV7" s="39"/>
      <c r="JAW7" s="39"/>
      <c r="JAX7" s="39"/>
      <c r="JAY7" s="39"/>
      <c r="JAZ7" s="39"/>
      <c r="JBA7" s="39"/>
      <c r="JBB7" s="39"/>
      <c r="JBC7" s="39"/>
      <c r="JBD7" s="39"/>
      <c r="JBE7" s="39"/>
      <c r="JBF7" s="39"/>
      <c r="JBG7" s="39"/>
      <c r="JBH7" s="39"/>
      <c r="JBI7" s="39"/>
      <c r="JBJ7" s="39"/>
      <c r="JBK7" s="39"/>
      <c r="JBL7" s="39"/>
      <c r="JBM7" s="39"/>
      <c r="JBN7" s="39"/>
      <c r="JBO7" s="39"/>
      <c r="JBP7" s="39"/>
      <c r="JBQ7" s="39"/>
      <c r="JBR7" s="39"/>
      <c r="JBS7" s="39"/>
      <c r="JBT7" s="39"/>
      <c r="JBU7" s="39"/>
      <c r="JBV7" s="39"/>
      <c r="JBW7" s="39"/>
      <c r="JBX7" s="39"/>
      <c r="JBY7" s="39"/>
      <c r="JBZ7" s="39"/>
      <c r="JCA7" s="39"/>
      <c r="JCB7" s="39"/>
      <c r="JCC7" s="39"/>
      <c r="JCD7" s="39"/>
      <c r="JCE7" s="39"/>
      <c r="JCF7" s="39"/>
      <c r="JCG7" s="39"/>
      <c r="JCH7" s="39"/>
      <c r="JCI7" s="39"/>
      <c r="JCJ7" s="39"/>
      <c r="JCK7" s="39"/>
      <c r="JCL7" s="39"/>
      <c r="JCM7" s="39"/>
      <c r="JCN7" s="39"/>
      <c r="JCO7" s="39"/>
      <c r="JCP7" s="39"/>
      <c r="JCQ7" s="39"/>
      <c r="JCR7" s="39"/>
      <c r="JCS7" s="39"/>
      <c r="JCT7" s="39"/>
      <c r="JCU7" s="39"/>
      <c r="JCV7" s="39"/>
      <c r="JCW7" s="39"/>
      <c r="JCX7" s="39"/>
      <c r="JCY7" s="39"/>
      <c r="JCZ7" s="39"/>
      <c r="JDA7" s="39"/>
      <c r="JDB7" s="39"/>
      <c r="JDC7" s="39"/>
      <c r="JDD7" s="39"/>
      <c r="JDE7" s="39"/>
      <c r="JDF7" s="39"/>
      <c r="JDG7" s="39"/>
      <c r="JDH7" s="39"/>
      <c r="JDI7" s="39"/>
      <c r="JDJ7" s="39"/>
      <c r="JDK7" s="39"/>
      <c r="JDL7" s="39"/>
      <c r="JDM7" s="39"/>
      <c r="JDN7" s="39"/>
      <c r="JDO7" s="39"/>
      <c r="JDP7" s="39"/>
      <c r="JDQ7" s="39"/>
      <c r="JDR7" s="39"/>
      <c r="JDS7" s="39"/>
      <c r="JDT7" s="39"/>
      <c r="JDU7" s="39"/>
      <c r="JDV7" s="39"/>
      <c r="JDW7" s="39"/>
      <c r="JDX7" s="39"/>
      <c r="JDY7" s="39"/>
      <c r="JDZ7" s="39"/>
      <c r="JEA7" s="39"/>
      <c r="JEB7" s="39"/>
      <c r="JEC7" s="39"/>
      <c r="JED7" s="39"/>
      <c r="JEE7" s="39"/>
      <c r="JEF7" s="39"/>
      <c r="JEG7" s="39"/>
      <c r="JEH7" s="39"/>
      <c r="JEI7" s="39"/>
      <c r="JEJ7" s="39"/>
      <c r="JEK7" s="39"/>
      <c r="JEL7" s="39"/>
      <c r="JEM7" s="39"/>
      <c r="JEN7" s="39"/>
      <c r="JEO7" s="39"/>
      <c r="JEP7" s="39"/>
      <c r="JEQ7" s="39"/>
      <c r="JER7" s="39"/>
      <c r="JES7" s="39"/>
      <c r="JET7" s="39"/>
      <c r="JEU7" s="39"/>
      <c r="JEV7" s="39"/>
      <c r="JEW7" s="39"/>
      <c r="JEX7" s="39"/>
      <c r="JEY7" s="39"/>
      <c r="JEZ7" s="39"/>
      <c r="JFA7" s="39"/>
      <c r="JFB7" s="39"/>
      <c r="JFC7" s="39"/>
      <c r="JFD7" s="39"/>
      <c r="JFE7" s="39"/>
      <c r="JFF7" s="39"/>
      <c r="JFG7" s="39"/>
      <c r="JFH7" s="39"/>
      <c r="JFI7" s="39"/>
      <c r="JFJ7" s="39"/>
      <c r="JFK7" s="39"/>
      <c r="JFL7" s="39"/>
      <c r="JFM7" s="39"/>
      <c r="JFN7" s="39"/>
      <c r="JFO7" s="39"/>
      <c r="JFP7" s="39"/>
      <c r="JFQ7" s="39"/>
      <c r="JFR7" s="39"/>
      <c r="JFS7" s="39"/>
      <c r="JFT7" s="39"/>
      <c r="JFU7" s="39"/>
      <c r="JFV7" s="39"/>
      <c r="JFW7" s="39"/>
      <c r="JFX7" s="39"/>
      <c r="JFY7" s="39"/>
      <c r="JFZ7" s="39"/>
      <c r="JGA7" s="39"/>
      <c r="JGB7" s="39"/>
      <c r="JGC7" s="39"/>
      <c r="JGD7" s="39"/>
      <c r="JGE7" s="39"/>
      <c r="JGF7" s="39"/>
      <c r="JGG7" s="39"/>
      <c r="JGH7" s="39"/>
      <c r="JGI7" s="39"/>
      <c r="JGJ7" s="39"/>
      <c r="JGK7" s="39"/>
      <c r="JGL7" s="39"/>
      <c r="JGM7" s="39"/>
      <c r="JGN7" s="39"/>
      <c r="JGO7" s="39"/>
      <c r="JGP7" s="39"/>
      <c r="JGQ7" s="39"/>
      <c r="JGR7" s="39"/>
      <c r="JGS7" s="39"/>
      <c r="JGT7" s="39"/>
      <c r="JGU7" s="39"/>
      <c r="JGV7" s="39"/>
      <c r="JGW7" s="39"/>
      <c r="JGX7" s="39"/>
      <c r="JGY7" s="39"/>
      <c r="JGZ7" s="39"/>
      <c r="JHA7" s="39"/>
      <c r="JHB7" s="39"/>
      <c r="JHC7" s="39"/>
      <c r="JHD7" s="39"/>
      <c r="JHE7" s="39"/>
      <c r="JHF7" s="39"/>
      <c r="JHG7" s="39"/>
      <c r="JHH7" s="39"/>
      <c r="JHI7" s="39"/>
      <c r="JHJ7" s="39"/>
      <c r="JHK7" s="39"/>
      <c r="JHL7" s="39"/>
      <c r="JHM7" s="39"/>
      <c r="JHN7" s="39"/>
      <c r="JHO7" s="39"/>
      <c r="JHP7" s="39"/>
      <c r="JHQ7" s="39"/>
      <c r="JHR7" s="39"/>
      <c r="JHS7" s="39"/>
      <c r="JHT7" s="39"/>
      <c r="JHU7" s="39"/>
      <c r="JHV7" s="39"/>
      <c r="JHW7" s="39"/>
      <c r="JHX7" s="39"/>
      <c r="JHY7" s="39"/>
      <c r="JHZ7" s="39"/>
      <c r="JIA7" s="39"/>
      <c r="JIB7" s="39"/>
      <c r="JIC7" s="39"/>
      <c r="JID7" s="39"/>
      <c r="JIE7" s="39"/>
      <c r="JIF7" s="39"/>
      <c r="JIG7" s="39"/>
      <c r="JIH7" s="39"/>
      <c r="JII7" s="39"/>
      <c r="JIJ7" s="39"/>
      <c r="JIK7" s="39"/>
      <c r="JIL7" s="39"/>
      <c r="JIM7" s="39"/>
      <c r="JIN7" s="39"/>
      <c r="JIO7" s="39"/>
      <c r="JIP7" s="39"/>
      <c r="JIQ7" s="39"/>
      <c r="JIR7" s="39"/>
      <c r="JIS7" s="39"/>
      <c r="JIT7" s="39"/>
      <c r="JIU7" s="39"/>
      <c r="JIV7" s="39"/>
      <c r="JIW7" s="39"/>
      <c r="JIX7" s="39"/>
      <c r="JIY7" s="39"/>
      <c r="JIZ7" s="39"/>
      <c r="JJA7" s="39"/>
      <c r="JJB7" s="39"/>
      <c r="JJC7" s="39"/>
      <c r="JJD7" s="39"/>
      <c r="JJE7" s="39"/>
      <c r="JJF7" s="39"/>
      <c r="JJG7" s="39"/>
      <c r="JJH7" s="39"/>
      <c r="JJI7" s="39"/>
      <c r="JJJ7" s="39"/>
      <c r="JJK7" s="39"/>
      <c r="JJL7" s="39"/>
      <c r="JJM7" s="39"/>
      <c r="JJN7" s="39"/>
      <c r="JJO7" s="39"/>
      <c r="JJP7" s="39"/>
      <c r="JJQ7" s="39"/>
      <c r="JJR7" s="39"/>
      <c r="JJS7" s="39"/>
      <c r="JJT7" s="39"/>
      <c r="JJU7" s="39"/>
      <c r="JJV7" s="39"/>
      <c r="JJW7" s="39"/>
      <c r="JJX7" s="39"/>
      <c r="JJY7" s="39"/>
      <c r="JJZ7" s="39"/>
      <c r="JKA7" s="39"/>
      <c r="JKB7" s="39"/>
      <c r="JKC7" s="39"/>
      <c r="JKD7" s="39"/>
      <c r="JKE7" s="39"/>
      <c r="JKF7" s="39"/>
      <c r="JKG7" s="39"/>
      <c r="JKH7" s="39"/>
      <c r="JKI7" s="39"/>
      <c r="JKJ7" s="39"/>
      <c r="JKK7" s="39"/>
      <c r="JKL7" s="39"/>
      <c r="JKM7" s="39"/>
      <c r="JKN7" s="39"/>
      <c r="JKO7" s="39"/>
      <c r="JKP7" s="39"/>
      <c r="JKQ7" s="39"/>
      <c r="JKR7" s="39"/>
      <c r="JKS7" s="39"/>
      <c r="JKT7" s="39"/>
      <c r="JKU7" s="39"/>
      <c r="JKV7" s="39"/>
      <c r="JKW7" s="39"/>
      <c r="JKX7" s="39"/>
      <c r="JKY7" s="39"/>
      <c r="JKZ7" s="39"/>
      <c r="JLA7" s="39"/>
      <c r="JLB7" s="39"/>
      <c r="JLC7" s="39"/>
      <c r="JLD7" s="39"/>
      <c r="JLE7" s="39"/>
      <c r="JLF7" s="39"/>
      <c r="JLG7" s="39"/>
      <c r="JLH7" s="39"/>
      <c r="JLI7" s="39"/>
      <c r="JLJ7" s="39"/>
      <c r="JLK7" s="39"/>
      <c r="JLL7" s="39"/>
      <c r="JLM7" s="39"/>
      <c r="JLN7" s="39"/>
      <c r="JLO7" s="39"/>
      <c r="JLP7" s="39"/>
      <c r="JLQ7" s="39"/>
      <c r="JLR7" s="39"/>
      <c r="JLS7" s="39"/>
      <c r="JLT7" s="39"/>
      <c r="JLU7" s="39"/>
      <c r="JLV7" s="39"/>
      <c r="JLW7" s="39"/>
      <c r="JLX7" s="39"/>
      <c r="JLY7" s="39"/>
      <c r="JLZ7" s="39"/>
      <c r="JMA7" s="39"/>
      <c r="JMB7" s="39"/>
      <c r="JMC7" s="39"/>
      <c r="JMD7" s="39"/>
      <c r="JME7" s="39"/>
      <c r="JMF7" s="39"/>
      <c r="JMG7" s="39"/>
      <c r="JMH7" s="39"/>
      <c r="JMI7" s="39"/>
      <c r="JMJ7" s="39"/>
      <c r="JMK7" s="39"/>
      <c r="JML7" s="39"/>
      <c r="JMM7" s="39"/>
      <c r="JMN7" s="39"/>
      <c r="JMO7" s="39"/>
      <c r="JMP7" s="39"/>
      <c r="JMQ7" s="39"/>
      <c r="JMR7" s="39"/>
      <c r="JMS7" s="39"/>
      <c r="JMT7" s="39"/>
      <c r="JMU7" s="39"/>
      <c r="JMV7" s="39"/>
      <c r="JMW7" s="39"/>
      <c r="JMX7" s="39"/>
      <c r="JMY7" s="39"/>
      <c r="JMZ7" s="39"/>
      <c r="JNA7" s="39"/>
      <c r="JNB7" s="39"/>
      <c r="JNC7" s="39"/>
      <c r="JND7" s="39"/>
      <c r="JNE7" s="39"/>
      <c r="JNF7" s="39"/>
      <c r="JNG7" s="39"/>
      <c r="JNH7" s="39"/>
      <c r="JNI7" s="39"/>
      <c r="JNJ7" s="39"/>
      <c r="JNK7" s="39"/>
      <c r="JNL7" s="39"/>
      <c r="JNM7" s="39"/>
      <c r="JNN7" s="39"/>
      <c r="JNO7" s="39"/>
      <c r="JNP7" s="39"/>
      <c r="JNQ7" s="39"/>
      <c r="JNR7" s="39"/>
      <c r="JNS7" s="39"/>
      <c r="JNT7" s="39"/>
      <c r="JNU7" s="39"/>
      <c r="JNV7" s="39"/>
      <c r="JNW7" s="39"/>
      <c r="JNX7" s="39"/>
      <c r="JNY7" s="39"/>
      <c r="JNZ7" s="39"/>
      <c r="JOA7" s="39"/>
      <c r="JOB7" s="39"/>
      <c r="JOC7" s="39"/>
      <c r="JOD7" s="39"/>
      <c r="JOE7" s="39"/>
      <c r="JOF7" s="39"/>
      <c r="JOG7" s="39"/>
      <c r="JOH7" s="39"/>
      <c r="JOI7" s="39"/>
      <c r="JOJ7" s="39"/>
      <c r="JOK7" s="39"/>
      <c r="JOL7" s="39"/>
      <c r="JOM7" s="39"/>
      <c r="JON7" s="39"/>
      <c r="JOO7" s="39"/>
      <c r="JOP7" s="39"/>
      <c r="JOQ7" s="39"/>
      <c r="JOR7" s="39"/>
      <c r="JOS7" s="39"/>
      <c r="JOT7" s="39"/>
      <c r="JOU7" s="39"/>
      <c r="JOV7" s="39"/>
      <c r="JOW7" s="39"/>
      <c r="JOX7" s="39"/>
      <c r="JOY7" s="39"/>
      <c r="JOZ7" s="39"/>
      <c r="JPA7" s="39"/>
      <c r="JPB7" s="39"/>
      <c r="JPC7" s="39"/>
      <c r="JPD7" s="39"/>
      <c r="JPE7" s="39"/>
      <c r="JPF7" s="39"/>
      <c r="JPG7" s="39"/>
      <c r="JPH7" s="39"/>
      <c r="JPI7" s="39"/>
      <c r="JPJ7" s="39"/>
      <c r="JPK7" s="39"/>
      <c r="JPL7" s="39"/>
      <c r="JPM7" s="39"/>
      <c r="JPN7" s="39"/>
      <c r="JPO7" s="39"/>
      <c r="JPP7" s="39"/>
      <c r="JPQ7" s="39"/>
      <c r="JPR7" s="39"/>
      <c r="JPS7" s="39"/>
      <c r="JPT7" s="39"/>
      <c r="JPU7" s="39"/>
      <c r="JPV7" s="39"/>
      <c r="JPW7" s="39"/>
      <c r="JPX7" s="39"/>
      <c r="JPY7" s="39"/>
      <c r="JPZ7" s="39"/>
      <c r="JQA7" s="39"/>
      <c r="JQB7" s="39"/>
      <c r="JQC7" s="39"/>
      <c r="JQD7" s="39"/>
      <c r="JQE7" s="39"/>
      <c r="JQF7" s="39"/>
      <c r="JQG7" s="39"/>
      <c r="JQH7" s="39"/>
      <c r="JQI7" s="39"/>
      <c r="JQJ7" s="39"/>
      <c r="JQK7" s="39"/>
      <c r="JQL7" s="39"/>
      <c r="JQM7" s="39"/>
      <c r="JQN7" s="39"/>
      <c r="JQO7" s="39"/>
      <c r="JQP7" s="39"/>
      <c r="JQQ7" s="39"/>
      <c r="JQR7" s="39"/>
      <c r="JQS7" s="39"/>
      <c r="JQT7" s="39"/>
      <c r="JQU7" s="39"/>
      <c r="JQV7" s="39"/>
      <c r="JQW7" s="39"/>
      <c r="JQX7" s="39"/>
      <c r="JQY7" s="39"/>
      <c r="JQZ7" s="39"/>
      <c r="JRA7" s="39"/>
      <c r="JRB7" s="39"/>
      <c r="JRC7" s="39"/>
      <c r="JRD7" s="39"/>
      <c r="JRE7" s="39"/>
      <c r="JRF7" s="39"/>
      <c r="JRG7" s="39"/>
      <c r="JRH7" s="39"/>
      <c r="JRI7" s="39"/>
      <c r="JRJ7" s="39"/>
      <c r="JRK7" s="39"/>
      <c r="JRL7" s="39"/>
      <c r="JRM7" s="39"/>
      <c r="JRN7" s="39"/>
      <c r="JRO7" s="39"/>
      <c r="JRP7" s="39"/>
      <c r="JRQ7" s="39"/>
      <c r="JRR7" s="39"/>
      <c r="JRS7" s="39"/>
      <c r="JRT7" s="39"/>
      <c r="JRU7" s="39"/>
      <c r="JRV7" s="39"/>
      <c r="JRW7" s="39"/>
      <c r="JRX7" s="39"/>
      <c r="JRY7" s="39"/>
      <c r="JRZ7" s="39"/>
      <c r="JSA7" s="39"/>
      <c r="JSB7" s="39"/>
      <c r="JSC7" s="39"/>
      <c r="JSD7" s="39"/>
      <c r="JSE7" s="39"/>
      <c r="JSF7" s="39"/>
      <c r="JSG7" s="39"/>
      <c r="JSH7" s="39"/>
      <c r="JSI7" s="39"/>
      <c r="JSJ7" s="39"/>
      <c r="JSK7" s="39"/>
      <c r="JSL7" s="39"/>
      <c r="JSM7" s="39"/>
      <c r="JSN7" s="39"/>
      <c r="JSO7" s="39"/>
      <c r="JSP7" s="39"/>
      <c r="JSQ7" s="39"/>
      <c r="JSR7" s="39"/>
      <c r="JSS7" s="39"/>
      <c r="JST7" s="39"/>
      <c r="JSU7" s="39"/>
      <c r="JSV7" s="39"/>
      <c r="JSW7" s="39"/>
      <c r="JSX7" s="39"/>
      <c r="JSY7" s="39"/>
      <c r="JSZ7" s="39"/>
      <c r="JTA7" s="39"/>
      <c r="JTB7" s="39"/>
      <c r="JTC7" s="39"/>
      <c r="JTD7" s="39"/>
      <c r="JTE7" s="39"/>
      <c r="JTF7" s="39"/>
      <c r="JTG7" s="39"/>
      <c r="JTH7" s="39"/>
      <c r="JTI7" s="39"/>
      <c r="JTJ7" s="39"/>
      <c r="JTK7" s="39"/>
      <c r="JTL7" s="39"/>
      <c r="JTM7" s="39"/>
      <c r="JTN7" s="39"/>
      <c r="JTO7" s="39"/>
      <c r="JTP7" s="39"/>
      <c r="JTQ7" s="39"/>
      <c r="JTR7" s="39"/>
      <c r="JTS7" s="39"/>
      <c r="JTT7" s="39"/>
      <c r="JTU7" s="39"/>
      <c r="JTV7" s="39"/>
      <c r="JTW7" s="39"/>
      <c r="JTX7" s="39"/>
      <c r="JTY7" s="39"/>
      <c r="JTZ7" s="39"/>
      <c r="JUA7" s="39"/>
      <c r="JUB7" s="39"/>
      <c r="JUC7" s="39"/>
      <c r="JUD7" s="39"/>
      <c r="JUE7" s="39"/>
      <c r="JUF7" s="39"/>
      <c r="JUG7" s="39"/>
      <c r="JUH7" s="39"/>
      <c r="JUI7" s="39"/>
      <c r="JUJ7" s="39"/>
      <c r="JUK7" s="39"/>
      <c r="JUL7" s="39"/>
      <c r="JUM7" s="39"/>
      <c r="JUN7" s="39"/>
      <c r="JUO7" s="39"/>
      <c r="JUP7" s="39"/>
      <c r="JUQ7" s="39"/>
      <c r="JUR7" s="39"/>
      <c r="JUS7" s="39"/>
      <c r="JUT7" s="39"/>
      <c r="JUU7" s="39"/>
      <c r="JUV7" s="39"/>
      <c r="JUW7" s="39"/>
      <c r="JUX7" s="39"/>
      <c r="JUY7" s="39"/>
      <c r="JUZ7" s="39"/>
      <c r="JVA7" s="39"/>
      <c r="JVB7" s="39"/>
      <c r="JVC7" s="39"/>
      <c r="JVD7" s="39"/>
      <c r="JVE7" s="39"/>
      <c r="JVF7" s="39"/>
      <c r="JVG7" s="39"/>
      <c r="JVH7" s="39"/>
      <c r="JVI7" s="39"/>
      <c r="JVJ7" s="39"/>
      <c r="JVK7" s="39"/>
      <c r="JVL7" s="39"/>
      <c r="JVM7" s="39"/>
      <c r="JVN7" s="39"/>
      <c r="JVO7" s="39"/>
      <c r="JVP7" s="39"/>
      <c r="JVQ7" s="39"/>
      <c r="JVR7" s="39"/>
      <c r="JVS7" s="39"/>
      <c r="JVT7" s="39"/>
      <c r="JVU7" s="39"/>
      <c r="JVV7" s="39"/>
      <c r="JVW7" s="39"/>
      <c r="JVX7" s="39"/>
      <c r="JVY7" s="39"/>
      <c r="JVZ7" s="39"/>
      <c r="JWA7" s="39"/>
      <c r="JWB7" s="39"/>
      <c r="JWC7" s="39"/>
      <c r="JWD7" s="39"/>
      <c r="JWE7" s="39"/>
      <c r="JWF7" s="39"/>
      <c r="JWG7" s="39"/>
      <c r="JWH7" s="39"/>
      <c r="JWI7" s="39"/>
      <c r="JWJ7" s="39"/>
      <c r="JWK7" s="39"/>
      <c r="JWL7" s="39"/>
      <c r="JWM7" s="39"/>
      <c r="JWN7" s="39"/>
      <c r="JWO7" s="39"/>
      <c r="JWP7" s="39"/>
      <c r="JWQ7" s="39"/>
      <c r="JWR7" s="39"/>
      <c r="JWS7" s="39"/>
      <c r="JWT7" s="39"/>
      <c r="JWU7" s="39"/>
      <c r="JWV7" s="39"/>
      <c r="JWW7" s="39"/>
      <c r="JWX7" s="39"/>
      <c r="JWY7" s="39"/>
      <c r="JWZ7" s="39"/>
      <c r="JXA7" s="39"/>
      <c r="JXB7" s="39"/>
      <c r="JXC7" s="39"/>
      <c r="JXD7" s="39"/>
      <c r="JXE7" s="39"/>
      <c r="JXF7" s="39"/>
      <c r="JXG7" s="39"/>
      <c r="JXH7" s="39"/>
      <c r="JXI7" s="39"/>
      <c r="JXJ7" s="39"/>
      <c r="JXK7" s="39"/>
      <c r="JXL7" s="39"/>
      <c r="JXM7" s="39"/>
      <c r="JXN7" s="39"/>
      <c r="JXO7" s="39"/>
      <c r="JXP7" s="39"/>
      <c r="JXQ7" s="39"/>
      <c r="JXR7" s="39"/>
      <c r="JXS7" s="39"/>
      <c r="JXT7" s="39"/>
      <c r="JXU7" s="39"/>
      <c r="JXV7" s="39"/>
      <c r="JXW7" s="39"/>
      <c r="JXX7" s="39"/>
      <c r="JXY7" s="39"/>
      <c r="JXZ7" s="39"/>
      <c r="JYA7" s="39"/>
      <c r="JYB7" s="39"/>
      <c r="JYC7" s="39"/>
      <c r="JYD7" s="39"/>
      <c r="JYE7" s="39"/>
      <c r="JYF7" s="39"/>
      <c r="JYG7" s="39"/>
      <c r="JYH7" s="39"/>
      <c r="JYI7" s="39"/>
      <c r="JYJ7" s="39"/>
      <c r="JYK7" s="39"/>
      <c r="JYL7" s="39"/>
      <c r="JYM7" s="39"/>
      <c r="JYN7" s="39"/>
      <c r="JYO7" s="39"/>
      <c r="JYP7" s="39"/>
      <c r="JYQ7" s="39"/>
      <c r="JYR7" s="39"/>
      <c r="JYS7" s="39"/>
      <c r="JYT7" s="39"/>
      <c r="JYU7" s="39"/>
      <c r="JYV7" s="39"/>
      <c r="JYW7" s="39"/>
      <c r="JYX7" s="39"/>
      <c r="JYY7" s="39"/>
      <c r="JYZ7" s="39"/>
      <c r="JZA7" s="39"/>
      <c r="JZB7" s="39"/>
      <c r="JZC7" s="39"/>
      <c r="JZD7" s="39"/>
      <c r="JZE7" s="39"/>
      <c r="JZF7" s="39"/>
      <c r="JZG7" s="39"/>
      <c r="JZH7" s="39"/>
      <c r="JZI7" s="39"/>
      <c r="JZJ7" s="39"/>
      <c r="JZK7" s="39"/>
      <c r="JZL7" s="39"/>
      <c r="JZM7" s="39"/>
      <c r="JZN7" s="39"/>
      <c r="JZO7" s="39"/>
      <c r="JZP7" s="39"/>
      <c r="JZQ7" s="39"/>
      <c r="JZR7" s="39"/>
      <c r="JZS7" s="39"/>
      <c r="JZT7" s="39"/>
      <c r="JZU7" s="39"/>
      <c r="JZV7" s="39"/>
      <c r="JZW7" s="39"/>
      <c r="JZX7" s="39"/>
      <c r="JZY7" s="39"/>
      <c r="JZZ7" s="39"/>
      <c r="KAA7" s="39"/>
      <c r="KAB7" s="39"/>
      <c r="KAC7" s="39"/>
      <c r="KAD7" s="39"/>
      <c r="KAE7" s="39"/>
      <c r="KAF7" s="39"/>
      <c r="KAG7" s="39"/>
      <c r="KAH7" s="39"/>
      <c r="KAI7" s="39"/>
      <c r="KAJ7" s="39"/>
      <c r="KAK7" s="39"/>
      <c r="KAL7" s="39"/>
      <c r="KAM7" s="39"/>
      <c r="KAN7" s="39"/>
      <c r="KAO7" s="39"/>
      <c r="KAP7" s="39"/>
      <c r="KAQ7" s="39"/>
      <c r="KAR7" s="39"/>
      <c r="KAS7" s="39"/>
      <c r="KAT7" s="39"/>
      <c r="KAU7" s="39"/>
      <c r="KAV7" s="39"/>
      <c r="KAW7" s="39"/>
      <c r="KAX7" s="39"/>
      <c r="KAY7" s="39"/>
      <c r="KAZ7" s="39"/>
      <c r="KBA7" s="39"/>
      <c r="KBB7" s="39"/>
      <c r="KBC7" s="39"/>
      <c r="KBD7" s="39"/>
      <c r="KBE7" s="39"/>
      <c r="KBF7" s="39"/>
      <c r="KBG7" s="39"/>
      <c r="KBH7" s="39"/>
      <c r="KBI7" s="39"/>
      <c r="KBJ7" s="39"/>
      <c r="KBK7" s="39"/>
      <c r="KBL7" s="39"/>
      <c r="KBM7" s="39"/>
      <c r="KBN7" s="39"/>
      <c r="KBO7" s="39"/>
      <c r="KBP7" s="39"/>
      <c r="KBQ7" s="39"/>
      <c r="KBR7" s="39"/>
      <c r="KBS7" s="39"/>
      <c r="KBT7" s="39"/>
      <c r="KBU7" s="39"/>
      <c r="KBV7" s="39"/>
      <c r="KBW7" s="39"/>
      <c r="KBX7" s="39"/>
      <c r="KBY7" s="39"/>
      <c r="KBZ7" s="39"/>
      <c r="KCA7" s="39"/>
      <c r="KCB7" s="39"/>
      <c r="KCC7" s="39"/>
      <c r="KCD7" s="39"/>
      <c r="KCE7" s="39"/>
      <c r="KCF7" s="39"/>
      <c r="KCG7" s="39"/>
      <c r="KCH7" s="39"/>
      <c r="KCI7" s="39"/>
      <c r="KCJ7" s="39"/>
      <c r="KCK7" s="39"/>
      <c r="KCL7" s="39"/>
      <c r="KCM7" s="39"/>
      <c r="KCN7" s="39"/>
      <c r="KCO7" s="39"/>
      <c r="KCP7" s="39"/>
      <c r="KCQ7" s="39"/>
      <c r="KCR7" s="39"/>
      <c r="KCS7" s="39"/>
      <c r="KCT7" s="39"/>
      <c r="KCU7" s="39"/>
      <c r="KCV7" s="39"/>
      <c r="KCW7" s="39"/>
      <c r="KCX7" s="39"/>
      <c r="KCY7" s="39"/>
      <c r="KCZ7" s="39"/>
      <c r="KDA7" s="39"/>
      <c r="KDB7" s="39"/>
      <c r="KDC7" s="39"/>
      <c r="KDD7" s="39"/>
      <c r="KDE7" s="39"/>
      <c r="KDF7" s="39"/>
      <c r="KDG7" s="39"/>
      <c r="KDH7" s="39"/>
      <c r="KDI7" s="39"/>
      <c r="KDJ7" s="39"/>
      <c r="KDK7" s="39"/>
      <c r="KDL7" s="39"/>
      <c r="KDM7" s="39"/>
      <c r="KDN7" s="39"/>
      <c r="KDO7" s="39"/>
      <c r="KDP7" s="39"/>
      <c r="KDQ7" s="39"/>
      <c r="KDR7" s="39"/>
      <c r="KDS7" s="39"/>
      <c r="KDT7" s="39"/>
      <c r="KDU7" s="39"/>
      <c r="KDV7" s="39"/>
      <c r="KDW7" s="39"/>
      <c r="KDX7" s="39"/>
      <c r="KDY7" s="39"/>
      <c r="KDZ7" s="39"/>
      <c r="KEA7" s="39"/>
      <c r="KEB7" s="39"/>
      <c r="KEC7" s="39"/>
      <c r="KED7" s="39"/>
      <c r="KEE7" s="39"/>
      <c r="KEF7" s="39"/>
      <c r="KEG7" s="39"/>
      <c r="KEH7" s="39"/>
      <c r="KEI7" s="39"/>
      <c r="KEJ7" s="39"/>
      <c r="KEK7" s="39"/>
      <c r="KEL7" s="39"/>
      <c r="KEM7" s="39"/>
      <c r="KEN7" s="39"/>
      <c r="KEO7" s="39"/>
      <c r="KEP7" s="39"/>
      <c r="KEQ7" s="39"/>
      <c r="KER7" s="39"/>
      <c r="KES7" s="39"/>
      <c r="KET7" s="39"/>
      <c r="KEU7" s="39"/>
      <c r="KEV7" s="39"/>
      <c r="KEW7" s="39"/>
      <c r="KEX7" s="39"/>
      <c r="KEY7" s="39"/>
      <c r="KEZ7" s="39"/>
      <c r="KFA7" s="39"/>
      <c r="KFB7" s="39"/>
      <c r="KFC7" s="39"/>
      <c r="KFD7" s="39"/>
      <c r="KFE7" s="39"/>
      <c r="KFF7" s="39"/>
      <c r="KFG7" s="39"/>
      <c r="KFH7" s="39"/>
      <c r="KFI7" s="39"/>
      <c r="KFJ7" s="39"/>
      <c r="KFK7" s="39"/>
      <c r="KFL7" s="39"/>
      <c r="KFM7" s="39"/>
      <c r="KFN7" s="39"/>
      <c r="KFO7" s="39"/>
      <c r="KFP7" s="39"/>
      <c r="KFQ7" s="39"/>
      <c r="KFR7" s="39"/>
      <c r="KFS7" s="39"/>
      <c r="KFT7" s="39"/>
      <c r="KFU7" s="39"/>
      <c r="KFV7" s="39"/>
      <c r="KFW7" s="39"/>
      <c r="KFX7" s="39"/>
      <c r="KFY7" s="39"/>
      <c r="KFZ7" s="39"/>
      <c r="KGA7" s="39"/>
      <c r="KGB7" s="39"/>
      <c r="KGC7" s="39"/>
      <c r="KGD7" s="39"/>
      <c r="KGE7" s="39"/>
      <c r="KGF7" s="39"/>
      <c r="KGG7" s="39"/>
      <c r="KGH7" s="39"/>
      <c r="KGI7" s="39"/>
      <c r="KGJ7" s="39"/>
      <c r="KGK7" s="39"/>
      <c r="KGL7" s="39"/>
      <c r="KGM7" s="39"/>
      <c r="KGN7" s="39"/>
      <c r="KGO7" s="39"/>
      <c r="KGP7" s="39"/>
      <c r="KGQ7" s="39"/>
      <c r="KGR7" s="39"/>
      <c r="KGS7" s="39"/>
      <c r="KGT7" s="39"/>
      <c r="KGU7" s="39"/>
      <c r="KGV7" s="39"/>
      <c r="KGW7" s="39"/>
      <c r="KGX7" s="39"/>
      <c r="KGY7" s="39"/>
      <c r="KGZ7" s="39"/>
      <c r="KHA7" s="39"/>
      <c r="KHB7" s="39"/>
      <c r="KHC7" s="39"/>
      <c r="KHD7" s="39"/>
      <c r="KHE7" s="39"/>
      <c r="KHF7" s="39"/>
      <c r="KHG7" s="39"/>
      <c r="KHH7" s="39"/>
      <c r="KHI7" s="39"/>
      <c r="KHJ7" s="39"/>
      <c r="KHK7" s="39"/>
      <c r="KHL7" s="39"/>
      <c r="KHM7" s="39"/>
      <c r="KHN7" s="39"/>
      <c r="KHO7" s="39"/>
      <c r="KHP7" s="39"/>
      <c r="KHQ7" s="39"/>
      <c r="KHR7" s="39"/>
      <c r="KHS7" s="39"/>
      <c r="KHT7" s="39"/>
      <c r="KHU7" s="39"/>
      <c r="KHV7" s="39"/>
      <c r="KHW7" s="39"/>
      <c r="KHX7" s="39"/>
      <c r="KHY7" s="39"/>
      <c r="KHZ7" s="39"/>
      <c r="KIA7" s="39"/>
      <c r="KIB7" s="39"/>
      <c r="KIC7" s="39"/>
      <c r="KID7" s="39"/>
      <c r="KIE7" s="39"/>
      <c r="KIF7" s="39"/>
      <c r="KIG7" s="39"/>
      <c r="KIH7" s="39"/>
      <c r="KII7" s="39"/>
      <c r="KIJ7" s="39"/>
      <c r="KIK7" s="39"/>
      <c r="KIL7" s="39"/>
      <c r="KIM7" s="39"/>
      <c r="KIN7" s="39"/>
      <c r="KIO7" s="39"/>
      <c r="KIP7" s="39"/>
      <c r="KIQ7" s="39"/>
      <c r="KIR7" s="39"/>
      <c r="KIS7" s="39"/>
      <c r="KIT7" s="39"/>
      <c r="KIU7" s="39"/>
      <c r="KIV7" s="39"/>
      <c r="KIW7" s="39"/>
      <c r="KIX7" s="39"/>
      <c r="KIY7" s="39"/>
      <c r="KIZ7" s="39"/>
      <c r="KJA7" s="39"/>
      <c r="KJB7" s="39"/>
      <c r="KJC7" s="39"/>
      <c r="KJD7" s="39"/>
      <c r="KJE7" s="39"/>
      <c r="KJF7" s="39"/>
      <c r="KJG7" s="39"/>
      <c r="KJH7" s="39"/>
      <c r="KJI7" s="39"/>
      <c r="KJJ7" s="39"/>
      <c r="KJK7" s="39"/>
      <c r="KJL7" s="39"/>
      <c r="KJM7" s="39"/>
      <c r="KJN7" s="39"/>
      <c r="KJO7" s="39"/>
      <c r="KJP7" s="39"/>
      <c r="KJQ7" s="39"/>
      <c r="KJR7" s="39"/>
      <c r="KJS7" s="39"/>
      <c r="KJT7" s="39"/>
      <c r="KJU7" s="39"/>
      <c r="KJV7" s="39"/>
      <c r="KJW7" s="39"/>
      <c r="KJX7" s="39"/>
      <c r="KJY7" s="39"/>
      <c r="KJZ7" s="39"/>
      <c r="KKA7" s="39"/>
      <c r="KKB7" s="39"/>
      <c r="KKC7" s="39"/>
      <c r="KKD7" s="39"/>
      <c r="KKE7" s="39"/>
      <c r="KKF7" s="39"/>
      <c r="KKG7" s="39"/>
      <c r="KKH7" s="39"/>
      <c r="KKI7" s="39"/>
      <c r="KKJ7" s="39"/>
      <c r="KKK7" s="39"/>
      <c r="KKL7" s="39"/>
      <c r="KKM7" s="39"/>
      <c r="KKN7" s="39"/>
      <c r="KKO7" s="39"/>
      <c r="KKP7" s="39"/>
      <c r="KKQ7" s="39"/>
      <c r="KKR7" s="39"/>
      <c r="KKS7" s="39"/>
      <c r="KKT7" s="39"/>
      <c r="KKU7" s="39"/>
      <c r="KKV7" s="39"/>
      <c r="KKW7" s="39"/>
      <c r="KKX7" s="39"/>
      <c r="KKY7" s="39"/>
      <c r="KKZ7" s="39"/>
      <c r="KLA7" s="39"/>
      <c r="KLB7" s="39"/>
      <c r="KLC7" s="39"/>
      <c r="KLD7" s="39"/>
      <c r="KLE7" s="39"/>
      <c r="KLF7" s="39"/>
      <c r="KLG7" s="39"/>
      <c r="KLH7" s="39"/>
      <c r="KLI7" s="39"/>
      <c r="KLJ7" s="39"/>
      <c r="KLK7" s="39"/>
      <c r="KLL7" s="39"/>
      <c r="KLM7" s="39"/>
      <c r="KLN7" s="39"/>
      <c r="KLO7" s="39"/>
      <c r="KLP7" s="39"/>
      <c r="KLQ7" s="39"/>
      <c r="KLR7" s="39"/>
      <c r="KLS7" s="39"/>
      <c r="KLT7" s="39"/>
      <c r="KLU7" s="39"/>
      <c r="KLV7" s="39"/>
      <c r="KLW7" s="39"/>
      <c r="KLX7" s="39"/>
      <c r="KLY7" s="39"/>
      <c r="KLZ7" s="39"/>
      <c r="KMA7" s="39"/>
      <c r="KMB7" s="39"/>
      <c r="KMC7" s="39"/>
      <c r="KMD7" s="39"/>
      <c r="KME7" s="39"/>
      <c r="KMF7" s="39"/>
      <c r="KMG7" s="39"/>
      <c r="KMH7" s="39"/>
      <c r="KMI7" s="39"/>
      <c r="KMJ7" s="39"/>
      <c r="KMK7" s="39"/>
      <c r="KML7" s="39"/>
      <c r="KMM7" s="39"/>
      <c r="KMN7" s="39"/>
      <c r="KMO7" s="39"/>
      <c r="KMP7" s="39"/>
      <c r="KMQ7" s="39"/>
      <c r="KMR7" s="39"/>
      <c r="KMS7" s="39"/>
      <c r="KMT7" s="39"/>
      <c r="KMU7" s="39"/>
      <c r="KMV7" s="39"/>
      <c r="KMW7" s="39"/>
      <c r="KMX7" s="39"/>
      <c r="KMY7" s="39"/>
      <c r="KMZ7" s="39"/>
      <c r="KNA7" s="39"/>
      <c r="KNB7" s="39"/>
      <c r="KNC7" s="39"/>
      <c r="KND7" s="39"/>
      <c r="KNE7" s="39"/>
      <c r="KNF7" s="39"/>
      <c r="KNG7" s="39"/>
      <c r="KNH7" s="39"/>
      <c r="KNI7" s="39"/>
      <c r="KNJ7" s="39"/>
      <c r="KNK7" s="39"/>
      <c r="KNL7" s="39"/>
      <c r="KNM7" s="39"/>
      <c r="KNN7" s="39"/>
      <c r="KNO7" s="39"/>
      <c r="KNP7" s="39"/>
      <c r="KNQ7" s="39"/>
      <c r="KNR7" s="39"/>
      <c r="KNS7" s="39"/>
      <c r="KNT7" s="39"/>
      <c r="KNU7" s="39"/>
      <c r="KNV7" s="39"/>
      <c r="KNW7" s="39"/>
      <c r="KNX7" s="39"/>
      <c r="KNY7" s="39"/>
      <c r="KNZ7" s="39"/>
      <c r="KOA7" s="39"/>
      <c r="KOB7" s="39"/>
      <c r="KOC7" s="39"/>
      <c r="KOD7" s="39"/>
      <c r="KOE7" s="39"/>
      <c r="KOF7" s="39"/>
      <c r="KOG7" s="39"/>
      <c r="KOH7" s="39"/>
      <c r="KOI7" s="39"/>
      <c r="KOJ7" s="39"/>
      <c r="KOK7" s="39"/>
      <c r="KOL7" s="39"/>
      <c r="KOM7" s="39"/>
      <c r="KON7" s="39"/>
      <c r="KOO7" s="39"/>
      <c r="KOP7" s="39"/>
      <c r="KOQ7" s="39"/>
      <c r="KOR7" s="39"/>
      <c r="KOS7" s="39"/>
      <c r="KOT7" s="39"/>
      <c r="KOU7" s="39"/>
      <c r="KOV7" s="39"/>
      <c r="KOW7" s="39"/>
      <c r="KOX7" s="39"/>
      <c r="KOY7" s="39"/>
      <c r="KOZ7" s="39"/>
      <c r="KPA7" s="39"/>
      <c r="KPB7" s="39"/>
      <c r="KPC7" s="39"/>
      <c r="KPD7" s="39"/>
      <c r="KPE7" s="39"/>
      <c r="KPF7" s="39"/>
      <c r="KPG7" s="39"/>
      <c r="KPH7" s="39"/>
      <c r="KPI7" s="39"/>
      <c r="KPJ7" s="39"/>
      <c r="KPK7" s="39"/>
      <c r="KPL7" s="39"/>
      <c r="KPM7" s="39"/>
      <c r="KPN7" s="39"/>
      <c r="KPO7" s="39"/>
      <c r="KPP7" s="39"/>
      <c r="KPQ7" s="39"/>
      <c r="KPR7" s="39"/>
      <c r="KPS7" s="39"/>
      <c r="KPT7" s="39"/>
      <c r="KPU7" s="39"/>
      <c r="KPV7" s="39"/>
      <c r="KPW7" s="39"/>
      <c r="KPX7" s="39"/>
      <c r="KPY7" s="39"/>
      <c r="KPZ7" s="39"/>
      <c r="KQA7" s="39"/>
      <c r="KQB7" s="39"/>
      <c r="KQC7" s="39"/>
      <c r="KQD7" s="39"/>
      <c r="KQE7" s="39"/>
      <c r="KQF7" s="39"/>
      <c r="KQG7" s="39"/>
      <c r="KQH7" s="39"/>
      <c r="KQI7" s="39"/>
      <c r="KQJ7" s="39"/>
      <c r="KQK7" s="39"/>
      <c r="KQL7" s="39"/>
      <c r="KQM7" s="39"/>
      <c r="KQN7" s="39"/>
      <c r="KQO7" s="39"/>
      <c r="KQP7" s="39"/>
      <c r="KQQ7" s="39"/>
      <c r="KQR7" s="39"/>
      <c r="KQS7" s="39"/>
      <c r="KQT7" s="39"/>
      <c r="KQU7" s="39"/>
      <c r="KQV7" s="39"/>
      <c r="KQW7" s="39"/>
      <c r="KQX7" s="39"/>
      <c r="KQY7" s="39"/>
      <c r="KQZ7" s="39"/>
      <c r="KRA7" s="39"/>
      <c r="KRB7" s="39"/>
      <c r="KRC7" s="39"/>
      <c r="KRD7" s="39"/>
      <c r="KRE7" s="39"/>
      <c r="KRF7" s="39"/>
      <c r="KRG7" s="39"/>
      <c r="KRH7" s="39"/>
      <c r="KRI7" s="39"/>
      <c r="KRJ7" s="39"/>
      <c r="KRK7" s="39"/>
      <c r="KRL7" s="39"/>
      <c r="KRM7" s="39"/>
      <c r="KRN7" s="39"/>
      <c r="KRO7" s="39"/>
      <c r="KRP7" s="39"/>
      <c r="KRQ7" s="39"/>
      <c r="KRR7" s="39"/>
      <c r="KRS7" s="39"/>
      <c r="KRT7" s="39"/>
      <c r="KRU7" s="39"/>
      <c r="KRV7" s="39"/>
      <c r="KRW7" s="39"/>
      <c r="KRX7" s="39"/>
      <c r="KRY7" s="39"/>
      <c r="KRZ7" s="39"/>
      <c r="KSA7" s="39"/>
      <c r="KSB7" s="39"/>
      <c r="KSC7" s="39"/>
      <c r="KSD7" s="39"/>
      <c r="KSE7" s="39"/>
      <c r="KSF7" s="39"/>
      <c r="KSG7" s="39"/>
      <c r="KSH7" s="39"/>
      <c r="KSI7" s="39"/>
      <c r="KSJ7" s="39"/>
      <c r="KSK7" s="39"/>
      <c r="KSL7" s="39"/>
      <c r="KSM7" s="39"/>
      <c r="KSN7" s="39"/>
      <c r="KSO7" s="39"/>
      <c r="KSP7" s="39"/>
      <c r="KSQ7" s="39"/>
      <c r="KSR7" s="39"/>
      <c r="KSS7" s="39"/>
      <c r="KST7" s="39"/>
      <c r="KSU7" s="39"/>
      <c r="KSV7" s="39"/>
      <c r="KSW7" s="39"/>
      <c r="KSX7" s="39"/>
      <c r="KSY7" s="39"/>
      <c r="KSZ7" s="39"/>
      <c r="KTA7" s="39"/>
      <c r="KTB7" s="39"/>
      <c r="KTC7" s="39"/>
      <c r="KTD7" s="39"/>
      <c r="KTE7" s="39"/>
      <c r="KTF7" s="39"/>
      <c r="KTG7" s="39"/>
      <c r="KTH7" s="39"/>
      <c r="KTI7" s="39"/>
      <c r="KTJ7" s="39"/>
      <c r="KTK7" s="39"/>
      <c r="KTL7" s="39"/>
      <c r="KTM7" s="39"/>
      <c r="KTN7" s="39"/>
      <c r="KTO7" s="39"/>
      <c r="KTP7" s="39"/>
      <c r="KTQ7" s="39"/>
      <c r="KTR7" s="39"/>
      <c r="KTS7" s="39"/>
      <c r="KTT7" s="39"/>
      <c r="KTU7" s="39"/>
      <c r="KTV7" s="39"/>
      <c r="KTW7" s="39"/>
      <c r="KTX7" s="39"/>
      <c r="KTY7" s="39"/>
      <c r="KTZ7" s="39"/>
      <c r="KUA7" s="39"/>
      <c r="KUB7" s="39"/>
      <c r="KUC7" s="39"/>
      <c r="KUD7" s="39"/>
      <c r="KUE7" s="39"/>
      <c r="KUF7" s="39"/>
      <c r="KUG7" s="39"/>
      <c r="KUH7" s="39"/>
      <c r="KUI7" s="39"/>
      <c r="KUJ7" s="39"/>
      <c r="KUK7" s="39"/>
      <c r="KUL7" s="39"/>
      <c r="KUM7" s="39"/>
      <c r="KUN7" s="39"/>
      <c r="KUO7" s="39"/>
      <c r="KUP7" s="39"/>
      <c r="KUQ7" s="39"/>
      <c r="KUR7" s="39"/>
      <c r="KUS7" s="39"/>
      <c r="KUT7" s="39"/>
      <c r="KUU7" s="39"/>
      <c r="KUV7" s="39"/>
      <c r="KUW7" s="39"/>
      <c r="KUX7" s="39"/>
      <c r="KUY7" s="39"/>
      <c r="KUZ7" s="39"/>
      <c r="KVA7" s="39"/>
      <c r="KVB7" s="39"/>
      <c r="KVC7" s="39"/>
      <c r="KVD7" s="39"/>
      <c r="KVE7" s="39"/>
      <c r="KVF7" s="39"/>
      <c r="KVG7" s="39"/>
      <c r="KVH7" s="39"/>
      <c r="KVI7" s="39"/>
      <c r="KVJ7" s="39"/>
      <c r="KVK7" s="39"/>
      <c r="KVL7" s="39"/>
      <c r="KVM7" s="39"/>
      <c r="KVN7" s="39"/>
      <c r="KVO7" s="39"/>
      <c r="KVP7" s="39"/>
      <c r="KVQ7" s="39"/>
      <c r="KVR7" s="39"/>
      <c r="KVS7" s="39"/>
      <c r="KVT7" s="39"/>
      <c r="KVU7" s="39"/>
      <c r="KVV7" s="39"/>
      <c r="KVW7" s="39"/>
      <c r="KVX7" s="39"/>
      <c r="KVY7" s="39"/>
      <c r="KVZ7" s="39"/>
      <c r="KWA7" s="39"/>
      <c r="KWB7" s="39"/>
      <c r="KWC7" s="39"/>
      <c r="KWD7" s="39"/>
      <c r="KWE7" s="39"/>
      <c r="KWF7" s="39"/>
      <c r="KWG7" s="39"/>
      <c r="KWH7" s="39"/>
      <c r="KWI7" s="39"/>
      <c r="KWJ7" s="39"/>
      <c r="KWK7" s="39"/>
      <c r="KWL7" s="39"/>
      <c r="KWM7" s="39"/>
      <c r="KWN7" s="39"/>
      <c r="KWO7" s="39"/>
      <c r="KWP7" s="39"/>
      <c r="KWQ7" s="39"/>
      <c r="KWR7" s="39"/>
      <c r="KWS7" s="39"/>
      <c r="KWT7" s="39"/>
      <c r="KWU7" s="39"/>
      <c r="KWV7" s="39"/>
      <c r="KWW7" s="39"/>
      <c r="KWX7" s="39"/>
      <c r="KWY7" s="39"/>
      <c r="KWZ7" s="39"/>
      <c r="KXA7" s="39"/>
      <c r="KXB7" s="39"/>
      <c r="KXC7" s="39"/>
      <c r="KXD7" s="39"/>
      <c r="KXE7" s="39"/>
      <c r="KXF7" s="39"/>
      <c r="KXG7" s="39"/>
      <c r="KXH7" s="39"/>
      <c r="KXI7" s="39"/>
      <c r="KXJ7" s="39"/>
      <c r="KXK7" s="39"/>
      <c r="KXL7" s="39"/>
      <c r="KXM7" s="39"/>
      <c r="KXN7" s="39"/>
      <c r="KXO7" s="39"/>
      <c r="KXP7" s="39"/>
      <c r="KXQ7" s="39"/>
      <c r="KXR7" s="39"/>
      <c r="KXS7" s="39"/>
      <c r="KXT7" s="39"/>
      <c r="KXU7" s="39"/>
      <c r="KXV7" s="39"/>
      <c r="KXW7" s="39"/>
      <c r="KXX7" s="39"/>
      <c r="KXY7" s="39"/>
      <c r="KXZ7" s="39"/>
      <c r="KYA7" s="39"/>
      <c r="KYB7" s="39"/>
      <c r="KYC7" s="39"/>
      <c r="KYD7" s="39"/>
      <c r="KYE7" s="39"/>
      <c r="KYF7" s="39"/>
      <c r="KYG7" s="39"/>
      <c r="KYH7" s="39"/>
      <c r="KYI7" s="39"/>
      <c r="KYJ7" s="39"/>
      <c r="KYK7" s="39"/>
      <c r="KYL7" s="39"/>
      <c r="KYM7" s="39"/>
      <c r="KYN7" s="39"/>
      <c r="KYO7" s="39"/>
      <c r="KYP7" s="39"/>
      <c r="KYQ7" s="39"/>
      <c r="KYR7" s="39"/>
      <c r="KYS7" s="39"/>
      <c r="KYT7" s="39"/>
      <c r="KYU7" s="39"/>
      <c r="KYV7" s="39"/>
      <c r="KYW7" s="39"/>
      <c r="KYX7" s="39"/>
      <c r="KYY7" s="39"/>
      <c r="KYZ7" s="39"/>
      <c r="KZA7" s="39"/>
      <c r="KZB7" s="39"/>
      <c r="KZC7" s="39"/>
      <c r="KZD7" s="39"/>
      <c r="KZE7" s="39"/>
      <c r="KZF7" s="39"/>
      <c r="KZG7" s="39"/>
      <c r="KZH7" s="39"/>
      <c r="KZI7" s="39"/>
      <c r="KZJ7" s="39"/>
      <c r="KZK7" s="39"/>
      <c r="KZL7" s="39"/>
      <c r="KZM7" s="39"/>
      <c r="KZN7" s="39"/>
      <c r="KZO7" s="39"/>
      <c r="KZP7" s="39"/>
      <c r="KZQ7" s="39"/>
      <c r="KZR7" s="39"/>
      <c r="KZS7" s="39"/>
      <c r="KZT7" s="39"/>
      <c r="KZU7" s="39"/>
      <c r="KZV7" s="39"/>
      <c r="KZW7" s="39"/>
      <c r="KZX7" s="39"/>
      <c r="KZY7" s="39"/>
      <c r="KZZ7" s="39"/>
      <c r="LAA7" s="39"/>
      <c r="LAB7" s="39"/>
      <c r="LAC7" s="39"/>
      <c r="LAD7" s="39"/>
      <c r="LAE7" s="39"/>
      <c r="LAF7" s="39"/>
      <c r="LAG7" s="39"/>
      <c r="LAH7" s="39"/>
      <c r="LAI7" s="39"/>
      <c r="LAJ7" s="39"/>
      <c r="LAK7" s="39"/>
      <c r="LAL7" s="39"/>
      <c r="LAM7" s="39"/>
      <c r="LAN7" s="39"/>
      <c r="LAO7" s="39"/>
      <c r="LAP7" s="39"/>
      <c r="LAQ7" s="39"/>
      <c r="LAR7" s="39"/>
      <c r="LAS7" s="39"/>
      <c r="LAT7" s="39"/>
      <c r="LAU7" s="39"/>
      <c r="LAV7" s="39"/>
      <c r="LAW7" s="39"/>
      <c r="LAX7" s="39"/>
      <c r="LAY7" s="39"/>
      <c r="LAZ7" s="39"/>
      <c r="LBA7" s="39"/>
      <c r="LBB7" s="39"/>
      <c r="LBC7" s="39"/>
      <c r="LBD7" s="39"/>
      <c r="LBE7" s="39"/>
      <c r="LBF7" s="39"/>
      <c r="LBG7" s="39"/>
      <c r="LBH7" s="39"/>
      <c r="LBI7" s="39"/>
      <c r="LBJ7" s="39"/>
      <c r="LBK7" s="39"/>
      <c r="LBL7" s="39"/>
      <c r="LBM7" s="39"/>
      <c r="LBN7" s="39"/>
      <c r="LBO7" s="39"/>
      <c r="LBP7" s="39"/>
      <c r="LBQ7" s="39"/>
      <c r="LBR7" s="39"/>
      <c r="LBS7" s="39"/>
      <c r="LBT7" s="39"/>
      <c r="LBU7" s="39"/>
      <c r="LBV7" s="39"/>
      <c r="LBW7" s="39"/>
      <c r="LBX7" s="39"/>
      <c r="LBY7" s="39"/>
      <c r="LBZ7" s="39"/>
      <c r="LCA7" s="39"/>
      <c r="LCB7" s="39"/>
      <c r="LCC7" s="39"/>
      <c r="LCD7" s="39"/>
      <c r="LCE7" s="39"/>
      <c r="LCF7" s="39"/>
      <c r="LCG7" s="39"/>
      <c r="LCH7" s="39"/>
      <c r="LCI7" s="39"/>
      <c r="LCJ7" s="39"/>
      <c r="LCK7" s="39"/>
      <c r="LCL7" s="39"/>
      <c r="LCM7" s="39"/>
      <c r="LCN7" s="39"/>
      <c r="LCO7" s="39"/>
      <c r="LCP7" s="39"/>
      <c r="LCQ7" s="39"/>
      <c r="LCR7" s="39"/>
      <c r="LCS7" s="39"/>
      <c r="LCT7" s="39"/>
      <c r="LCU7" s="39"/>
      <c r="LCV7" s="39"/>
      <c r="LCW7" s="39"/>
      <c r="LCX7" s="39"/>
      <c r="LCY7" s="39"/>
      <c r="LCZ7" s="39"/>
      <c r="LDA7" s="39"/>
      <c r="LDB7" s="39"/>
      <c r="LDC7" s="39"/>
      <c r="LDD7" s="39"/>
      <c r="LDE7" s="39"/>
      <c r="LDF7" s="39"/>
      <c r="LDG7" s="39"/>
      <c r="LDH7" s="39"/>
      <c r="LDI7" s="39"/>
      <c r="LDJ7" s="39"/>
      <c r="LDK7" s="39"/>
      <c r="LDL7" s="39"/>
      <c r="LDM7" s="39"/>
      <c r="LDN7" s="39"/>
      <c r="LDO7" s="39"/>
      <c r="LDP7" s="39"/>
      <c r="LDQ7" s="39"/>
      <c r="LDR7" s="39"/>
      <c r="LDS7" s="39"/>
      <c r="LDT7" s="39"/>
      <c r="LDU7" s="39"/>
      <c r="LDV7" s="39"/>
      <c r="LDW7" s="39"/>
      <c r="LDX7" s="39"/>
      <c r="LDY7" s="39"/>
      <c r="LDZ7" s="39"/>
      <c r="LEA7" s="39"/>
      <c r="LEB7" s="39"/>
      <c r="LEC7" s="39"/>
      <c r="LED7" s="39"/>
      <c r="LEE7" s="39"/>
      <c r="LEF7" s="39"/>
      <c r="LEG7" s="39"/>
      <c r="LEH7" s="39"/>
      <c r="LEI7" s="39"/>
      <c r="LEJ7" s="39"/>
      <c r="LEK7" s="39"/>
      <c r="LEL7" s="39"/>
      <c r="LEM7" s="39"/>
      <c r="LEN7" s="39"/>
      <c r="LEO7" s="39"/>
      <c r="LEP7" s="39"/>
      <c r="LEQ7" s="39"/>
      <c r="LER7" s="39"/>
      <c r="LES7" s="39"/>
      <c r="LET7" s="39"/>
      <c r="LEU7" s="39"/>
      <c r="LEV7" s="39"/>
      <c r="LEW7" s="39"/>
      <c r="LEX7" s="39"/>
      <c r="LEY7" s="39"/>
      <c r="LEZ7" s="39"/>
      <c r="LFA7" s="39"/>
      <c r="LFB7" s="39"/>
      <c r="LFC7" s="39"/>
      <c r="LFD7" s="39"/>
      <c r="LFE7" s="39"/>
      <c r="LFF7" s="39"/>
      <c r="LFG7" s="39"/>
      <c r="LFH7" s="39"/>
      <c r="LFI7" s="39"/>
      <c r="LFJ7" s="39"/>
      <c r="LFK7" s="39"/>
      <c r="LFL7" s="39"/>
      <c r="LFM7" s="39"/>
      <c r="LFN7" s="39"/>
      <c r="LFO7" s="39"/>
      <c r="LFP7" s="39"/>
      <c r="LFQ7" s="39"/>
      <c r="LFR7" s="39"/>
      <c r="LFS7" s="39"/>
      <c r="LFT7" s="39"/>
      <c r="LFU7" s="39"/>
      <c r="LFV7" s="39"/>
      <c r="LFW7" s="39"/>
      <c r="LFX7" s="39"/>
      <c r="LFY7" s="39"/>
      <c r="LFZ7" s="39"/>
      <c r="LGA7" s="39"/>
      <c r="LGB7" s="39"/>
      <c r="LGC7" s="39"/>
      <c r="LGD7" s="39"/>
      <c r="LGE7" s="39"/>
      <c r="LGF7" s="39"/>
      <c r="LGG7" s="39"/>
      <c r="LGH7" s="39"/>
      <c r="LGI7" s="39"/>
      <c r="LGJ7" s="39"/>
      <c r="LGK7" s="39"/>
      <c r="LGL7" s="39"/>
      <c r="LGM7" s="39"/>
      <c r="LGN7" s="39"/>
      <c r="LGO7" s="39"/>
      <c r="LGP7" s="39"/>
      <c r="LGQ7" s="39"/>
      <c r="LGR7" s="39"/>
      <c r="LGS7" s="39"/>
      <c r="LGT7" s="39"/>
      <c r="LGU7" s="39"/>
      <c r="LGV7" s="39"/>
      <c r="LGW7" s="39"/>
      <c r="LGX7" s="39"/>
      <c r="LGY7" s="39"/>
      <c r="LGZ7" s="39"/>
      <c r="LHA7" s="39"/>
      <c r="LHB7" s="39"/>
      <c r="LHC7" s="39"/>
      <c r="LHD7" s="39"/>
      <c r="LHE7" s="39"/>
      <c r="LHF7" s="39"/>
      <c r="LHG7" s="39"/>
      <c r="LHH7" s="39"/>
      <c r="LHI7" s="39"/>
      <c r="LHJ7" s="39"/>
      <c r="LHK7" s="39"/>
      <c r="LHL7" s="39"/>
      <c r="LHM7" s="39"/>
      <c r="LHN7" s="39"/>
      <c r="LHO7" s="39"/>
      <c r="LHP7" s="39"/>
      <c r="LHQ7" s="39"/>
      <c r="LHR7" s="39"/>
      <c r="LHS7" s="39"/>
      <c r="LHT7" s="39"/>
      <c r="LHU7" s="39"/>
      <c r="LHV7" s="39"/>
      <c r="LHW7" s="39"/>
      <c r="LHX7" s="39"/>
      <c r="LHY7" s="39"/>
      <c r="LHZ7" s="39"/>
      <c r="LIA7" s="39"/>
      <c r="LIB7" s="39"/>
      <c r="LIC7" s="39"/>
      <c r="LID7" s="39"/>
      <c r="LIE7" s="39"/>
      <c r="LIF7" s="39"/>
      <c r="LIG7" s="39"/>
      <c r="LIH7" s="39"/>
      <c r="LII7" s="39"/>
      <c r="LIJ7" s="39"/>
      <c r="LIK7" s="39"/>
      <c r="LIL7" s="39"/>
      <c r="LIM7" s="39"/>
      <c r="LIN7" s="39"/>
      <c r="LIO7" s="39"/>
      <c r="LIP7" s="39"/>
      <c r="LIQ7" s="39"/>
      <c r="LIR7" s="39"/>
      <c r="LIS7" s="39"/>
      <c r="LIT7" s="39"/>
      <c r="LIU7" s="39"/>
      <c r="LIV7" s="39"/>
      <c r="LIW7" s="39"/>
      <c r="LIX7" s="39"/>
      <c r="LIY7" s="39"/>
      <c r="LIZ7" s="39"/>
      <c r="LJA7" s="39"/>
      <c r="LJB7" s="39"/>
      <c r="LJC7" s="39"/>
      <c r="LJD7" s="39"/>
      <c r="LJE7" s="39"/>
      <c r="LJF7" s="39"/>
      <c r="LJG7" s="39"/>
      <c r="LJH7" s="39"/>
      <c r="LJI7" s="39"/>
      <c r="LJJ7" s="39"/>
      <c r="LJK7" s="39"/>
      <c r="LJL7" s="39"/>
      <c r="LJM7" s="39"/>
      <c r="LJN7" s="39"/>
      <c r="LJO7" s="39"/>
      <c r="LJP7" s="39"/>
      <c r="LJQ7" s="39"/>
      <c r="LJR7" s="39"/>
      <c r="LJS7" s="39"/>
      <c r="LJT7" s="39"/>
      <c r="LJU7" s="39"/>
      <c r="LJV7" s="39"/>
      <c r="LJW7" s="39"/>
      <c r="LJX7" s="39"/>
      <c r="LJY7" s="39"/>
      <c r="LJZ7" s="39"/>
      <c r="LKA7" s="39"/>
      <c r="LKB7" s="39"/>
      <c r="LKC7" s="39"/>
      <c r="LKD7" s="39"/>
      <c r="LKE7" s="39"/>
      <c r="LKF7" s="39"/>
      <c r="LKG7" s="39"/>
      <c r="LKH7" s="39"/>
      <c r="LKI7" s="39"/>
      <c r="LKJ7" s="39"/>
      <c r="LKK7" s="39"/>
      <c r="LKL7" s="39"/>
      <c r="LKM7" s="39"/>
      <c r="LKN7" s="39"/>
      <c r="LKO7" s="39"/>
      <c r="LKP7" s="39"/>
      <c r="LKQ7" s="39"/>
      <c r="LKR7" s="39"/>
      <c r="LKS7" s="39"/>
      <c r="LKT7" s="39"/>
      <c r="LKU7" s="39"/>
      <c r="LKV7" s="39"/>
      <c r="LKW7" s="39"/>
      <c r="LKX7" s="39"/>
      <c r="LKY7" s="39"/>
      <c r="LKZ7" s="39"/>
      <c r="LLA7" s="39"/>
      <c r="LLB7" s="39"/>
      <c r="LLC7" s="39"/>
      <c r="LLD7" s="39"/>
      <c r="LLE7" s="39"/>
      <c r="LLF7" s="39"/>
      <c r="LLG7" s="39"/>
      <c r="LLH7" s="39"/>
      <c r="LLI7" s="39"/>
      <c r="LLJ7" s="39"/>
      <c r="LLK7" s="39"/>
      <c r="LLL7" s="39"/>
      <c r="LLM7" s="39"/>
      <c r="LLN7" s="39"/>
      <c r="LLO7" s="39"/>
      <c r="LLP7" s="39"/>
      <c r="LLQ7" s="39"/>
      <c r="LLR7" s="39"/>
      <c r="LLS7" s="39"/>
      <c r="LLT7" s="39"/>
      <c r="LLU7" s="39"/>
      <c r="LLV7" s="39"/>
      <c r="LLW7" s="39"/>
      <c r="LLX7" s="39"/>
      <c r="LLY7" s="39"/>
      <c r="LLZ7" s="39"/>
      <c r="LMA7" s="39"/>
      <c r="LMB7" s="39"/>
      <c r="LMC7" s="39"/>
      <c r="LMD7" s="39"/>
      <c r="LME7" s="39"/>
      <c r="LMF7" s="39"/>
      <c r="LMG7" s="39"/>
      <c r="LMH7" s="39"/>
      <c r="LMI7" s="39"/>
      <c r="LMJ7" s="39"/>
      <c r="LMK7" s="39"/>
      <c r="LML7" s="39"/>
      <c r="LMM7" s="39"/>
      <c r="LMN7" s="39"/>
      <c r="LMO7" s="39"/>
      <c r="LMP7" s="39"/>
      <c r="LMQ7" s="39"/>
      <c r="LMR7" s="39"/>
      <c r="LMS7" s="39"/>
      <c r="LMT7" s="39"/>
      <c r="LMU7" s="39"/>
      <c r="LMV7" s="39"/>
      <c r="LMW7" s="39"/>
      <c r="LMX7" s="39"/>
      <c r="LMY7" s="39"/>
      <c r="LMZ7" s="39"/>
      <c r="LNA7" s="39"/>
      <c r="LNB7" s="39"/>
      <c r="LNC7" s="39"/>
      <c r="LND7" s="39"/>
      <c r="LNE7" s="39"/>
      <c r="LNF7" s="39"/>
      <c r="LNG7" s="39"/>
      <c r="LNH7" s="39"/>
      <c r="LNI7" s="39"/>
      <c r="LNJ7" s="39"/>
      <c r="LNK7" s="39"/>
      <c r="LNL7" s="39"/>
      <c r="LNM7" s="39"/>
      <c r="LNN7" s="39"/>
      <c r="LNO7" s="39"/>
      <c r="LNP7" s="39"/>
      <c r="LNQ7" s="39"/>
      <c r="LNR7" s="39"/>
      <c r="LNS7" s="39"/>
      <c r="LNT7" s="39"/>
      <c r="LNU7" s="39"/>
      <c r="LNV7" s="39"/>
      <c r="LNW7" s="39"/>
      <c r="LNX7" s="39"/>
      <c r="LNY7" s="39"/>
      <c r="LNZ7" s="39"/>
      <c r="LOA7" s="39"/>
      <c r="LOB7" s="39"/>
      <c r="LOC7" s="39"/>
      <c r="LOD7" s="39"/>
      <c r="LOE7" s="39"/>
      <c r="LOF7" s="39"/>
      <c r="LOG7" s="39"/>
      <c r="LOH7" s="39"/>
      <c r="LOI7" s="39"/>
      <c r="LOJ7" s="39"/>
      <c r="LOK7" s="39"/>
      <c r="LOL7" s="39"/>
      <c r="LOM7" s="39"/>
      <c r="LON7" s="39"/>
      <c r="LOO7" s="39"/>
      <c r="LOP7" s="39"/>
      <c r="LOQ7" s="39"/>
      <c r="LOR7" s="39"/>
      <c r="LOS7" s="39"/>
      <c r="LOT7" s="39"/>
      <c r="LOU7" s="39"/>
      <c r="LOV7" s="39"/>
      <c r="LOW7" s="39"/>
      <c r="LOX7" s="39"/>
      <c r="LOY7" s="39"/>
      <c r="LOZ7" s="39"/>
      <c r="LPA7" s="39"/>
      <c r="LPB7" s="39"/>
      <c r="LPC7" s="39"/>
      <c r="LPD7" s="39"/>
      <c r="LPE7" s="39"/>
      <c r="LPF7" s="39"/>
      <c r="LPG7" s="39"/>
      <c r="LPH7" s="39"/>
      <c r="LPI7" s="39"/>
      <c r="LPJ7" s="39"/>
      <c r="LPK7" s="39"/>
      <c r="LPL7" s="39"/>
      <c r="LPM7" s="39"/>
      <c r="LPN7" s="39"/>
      <c r="LPO7" s="39"/>
      <c r="LPP7" s="39"/>
      <c r="LPQ7" s="39"/>
      <c r="LPR7" s="39"/>
      <c r="LPS7" s="39"/>
      <c r="LPT7" s="39"/>
      <c r="LPU7" s="39"/>
      <c r="LPV7" s="39"/>
      <c r="LPW7" s="39"/>
      <c r="LPX7" s="39"/>
      <c r="LPY7" s="39"/>
      <c r="LPZ7" s="39"/>
      <c r="LQA7" s="39"/>
      <c r="LQB7" s="39"/>
      <c r="LQC7" s="39"/>
      <c r="LQD7" s="39"/>
      <c r="LQE7" s="39"/>
      <c r="LQF7" s="39"/>
      <c r="LQG7" s="39"/>
      <c r="LQH7" s="39"/>
      <c r="LQI7" s="39"/>
      <c r="LQJ7" s="39"/>
      <c r="LQK7" s="39"/>
      <c r="LQL7" s="39"/>
      <c r="LQM7" s="39"/>
      <c r="LQN7" s="39"/>
      <c r="LQO7" s="39"/>
      <c r="LQP7" s="39"/>
      <c r="LQQ7" s="39"/>
      <c r="LQR7" s="39"/>
      <c r="LQS7" s="39"/>
      <c r="LQT7" s="39"/>
      <c r="LQU7" s="39"/>
      <c r="LQV7" s="39"/>
      <c r="LQW7" s="39"/>
      <c r="LQX7" s="39"/>
      <c r="LQY7" s="39"/>
      <c r="LQZ7" s="39"/>
      <c r="LRA7" s="39"/>
      <c r="LRB7" s="39"/>
      <c r="LRC7" s="39"/>
      <c r="LRD7" s="39"/>
      <c r="LRE7" s="39"/>
      <c r="LRF7" s="39"/>
      <c r="LRG7" s="39"/>
      <c r="LRH7" s="39"/>
      <c r="LRI7" s="39"/>
      <c r="LRJ7" s="39"/>
      <c r="LRK7" s="39"/>
      <c r="LRL7" s="39"/>
      <c r="LRM7" s="39"/>
      <c r="LRN7" s="39"/>
      <c r="LRO7" s="39"/>
      <c r="LRP7" s="39"/>
      <c r="LRQ7" s="39"/>
      <c r="LRR7" s="39"/>
      <c r="LRS7" s="39"/>
      <c r="LRT7" s="39"/>
      <c r="LRU7" s="39"/>
      <c r="LRV7" s="39"/>
      <c r="LRW7" s="39"/>
      <c r="LRX7" s="39"/>
      <c r="LRY7" s="39"/>
      <c r="LRZ7" s="39"/>
      <c r="LSA7" s="39"/>
      <c r="LSB7" s="39"/>
      <c r="LSC7" s="39"/>
      <c r="LSD7" s="39"/>
      <c r="LSE7" s="39"/>
      <c r="LSF7" s="39"/>
      <c r="LSG7" s="39"/>
      <c r="LSH7" s="39"/>
      <c r="LSI7" s="39"/>
      <c r="LSJ7" s="39"/>
      <c r="LSK7" s="39"/>
      <c r="LSL7" s="39"/>
      <c r="LSM7" s="39"/>
      <c r="LSN7" s="39"/>
      <c r="LSO7" s="39"/>
      <c r="LSP7" s="39"/>
      <c r="LSQ7" s="39"/>
      <c r="LSR7" s="39"/>
      <c r="LSS7" s="39"/>
      <c r="LST7" s="39"/>
      <c r="LSU7" s="39"/>
      <c r="LSV7" s="39"/>
      <c r="LSW7" s="39"/>
      <c r="LSX7" s="39"/>
      <c r="LSY7" s="39"/>
      <c r="LSZ7" s="39"/>
      <c r="LTA7" s="39"/>
      <c r="LTB7" s="39"/>
      <c r="LTC7" s="39"/>
      <c r="LTD7" s="39"/>
      <c r="LTE7" s="39"/>
      <c r="LTF7" s="39"/>
      <c r="LTG7" s="39"/>
      <c r="LTH7" s="39"/>
      <c r="LTI7" s="39"/>
      <c r="LTJ7" s="39"/>
      <c r="LTK7" s="39"/>
      <c r="LTL7" s="39"/>
      <c r="LTM7" s="39"/>
      <c r="LTN7" s="39"/>
      <c r="LTO7" s="39"/>
      <c r="LTP7" s="39"/>
      <c r="LTQ7" s="39"/>
      <c r="LTR7" s="39"/>
      <c r="LTS7" s="39"/>
      <c r="LTT7" s="39"/>
      <c r="LTU7" s="39"/>
      <c r="LTV7" s="39"/>
      <c r="LTW7" s="39"/>
      <c r="LTX7" s="39"/>
      <c r="LTY7" s="39"/>
      <c r="LTZ7" s="39"/>
      <c r="LUA7" s="39"/>
      <c r="LUB7" s="39"/>
      <c r="LUC7" s="39"/>
      <c r="LUD7" s="39"/>
      <c r="LUE7" s="39"/>
      <c r="LUF7" s="39"/>
      <c r="LUG7" s="39"/>
      <c r="LUH7" s="39"/>
      <c r="LUI7" s="39"/>
      <c r="LUJ7" s="39"/>
      <c r="LUK7" s="39"/>
      <c r="LUL7" s="39"/>
      <c r="LUM7" s="39"/>
      <c r="LUN7" s="39"/>
      <c r="LUO7" s="39"/>
      <c r="LUP7" s="39"/>
      <c r="LUQ7" s="39"/>
      <c r="LUR7" s="39"/>
      <c r="LUS7" s="39"/>
      <c r="LUT7" s="39"/>
      <c r="LUU7" s="39"/>
      <c r="LUV7" s="39"/>
      <c r="LUW7" s="39"/>
      <c r="LUX7" s="39"/>
      <c r="LUY7" s="39"/>
      <c r="LUZ7" s="39"/>
      <c r="LVA7" s="39"/>
      <c r="LVB7" s="39"/>
      <c r="LVC7" s="39"/>
      <c r="LVD7" s="39"/>
      <c r="LVE7" s="39"/>
      <c r="LVF7" s="39"/>
      <c r="LVG7" s="39"/>
      <c r="LVH7" s="39"/>
      <c r="LVI7" s="39"/>
      <c r="LVJ7" s="39"/>
      <c r="LVK7" s="39"/>
      <c r="LVL7" s="39"/>
      <c r="LVM7" s="39"/>
      <c r="LVN7" s="39"/>
      <c r="LVO7" s="39"/>
      <c r="LVP7" s="39"/>
      <c r="LVQ7" s="39"/>
      <c r="LVR7" s="39"/>
      <c r="LVS7" s="39"/>
      <c r="LVT7" s="39"/>
      <c r="LVU7" s="39"/>
      <c r="LVV7" s="39"/>
      <c r="LVW7" s="39"/>
      <c r="LVX7" s="39"/>
      <c r="LVY7" s="39"/>
      <c r="LVZ7" s="39"/>
      <c r="LWA7" s="39"/>
      <c r="LWB7" s="39"/>
      <c r="LWC7" s="39"/>
      <c r="LWD7" s="39"/>
      <c r="LWE7" s="39"/>
      <c r="LWF7" s="39"/>
      <c r="LWG7" s="39"/>
      <c r="LWH7" s="39"/>
      <c r="LWI7" s="39"/>
      <c r="LWJ7" s="39"/>
      <c r="LWK7" s="39"/>
      <c r="LWL7" s="39"/>
      <c r="LWM7" s="39"/>
      <c r="LWN7" s="39"/>
      <c r="LWO7" s="39"/>
      <c r="LWP7" s="39"/>
      <c r="LWQ7" s="39"/>
      <c r="LWR7" s="39"/>
      <c r="LWS7" s="39"/>
      <c r="LWT7" s="39"/>
      <c r="LWU7" s="39"/>
      <c r="LWV7" s="39"/>
      <c r="LWW7" s="39"/>
      <c r="LWX7" s="39"/>
      <c r="LWY7" s="39"/>
      <c r="LWZ7" s="39"/>
      <c r="LXA7" s="39"/>
      <c r="LXB7" s="39"/>
      <c r="LXC7" s="39"/>
      <c r="LXD7" s="39"/>
      <c r="LXE7" s="39"/>
      <c r="LXF7" s="39"/>
      <c r="LXG7" s="39"/>
      <c r="LXH7" s="39"/>
      <c r="LXI7" s="39"/>
      <c r="LXJ7" s="39"/>
      <c r="LXK7" s="39"/>
      <c r="LXL7" s="39"/>
      <c r="LXM7" s="39"/>
      <c r="LXN7" s="39"/>
      <c r="LXO7" s="39"/>
      <c r="LXP7" s="39"/>
      <c r="LXQ7" s="39"/>
      <c r="LXR7" s="39"/>
      <c r="LXS7" s="39"/>
      <c r="LXT7" s="39"/>
      <c r="LXU7" s="39"/>
      <c r="LXV7" s="39"/>
      <c r="LXW7" s="39"/>
      <c r="LXX7" s="39"/>
      <c r="LXY7" s="39"/>
      <c r="LXZ7" s="39"/>
      <c r="LYA7" s="39"/>
      <c r="LYB7" s="39"/>
      <c r="LYC7" s="39"/>
      <c r="LYD7" s="39"/>
      <c r="LYE7" s="39"/>
      <c r="LYF7" s="39"/>
      <c r="LYG7" s="39"/>
      <c r="LYH7" s="39"/>
      <c r="LYI7" s="39"/>
      <c r="LYJ7" s="39"/>
      <c r="LYK7" s="39"/>
      <c r="LYL7" s="39"/>
      <c r="LYM7" s="39"/>
      <c r="LYN7" s="39"/>
      <c r="LYO7" s="39"/>
      <c r="LYP7" s="39"/>
      <c r="LYQ7" s="39"/>
      <c r="LYR7" s="39"/>
      <c r="LYS7" s="39"/>
      <c r="LYT7" s="39"/>
      <c r="LYU7" s="39"/>
      <c r="LYV7" s="39"/>
      <c r="LYW7" s="39"/>
      <c r="LYX7" s="39"/>
      <c r="LYY7" s="39"/>
      <c r="LYZ7" s="39"/>
      <c r="LZA7" s="39"/>
      <c r="LZB7" s="39"/>
      <c r="LZC7" s="39"/>
      <c r="LZD7" s="39"/>
      <c r="LZE7" s="39"/>
      <c r="LZF7" s="39"/>
      <c r="LZG7" s="39"/>
      <c r="LZH7" s="39"/>
      <c r="LZI7" s="39"/>
      <c r="LZJ7" s="39"/>
      <c r="LZK7" s="39"/>
      <c r="LZL7" s="39"/>
      <c r="LZM7" s="39"/>
      <c r="LZN7" s="39"/>
      <c r="LZO7" s="39"/>
      <c r="LZP7" s="39"/>
      <c r="LZQ7" s="39"/>
      <c r="LZR7" s="39"/>
      <c r="LZS7" s="39"/>
      <c r="LZT7" s="39"/>
      <c r="LZU7" s="39"/>
      <c r="LZV7" s="39"/>
      <c r="LZW7" s="39"/>
      <c r="LZX7" s="39"/>
      <c r="LZY7" s="39"/>
      <c r="LZZ7" s="39"/>
      <c r="MAA7" s="39"/>
      <c r="MAB7" s="39"/>
      <c r="MAC7" s="39"/>
      <c r="MAD7" s="39"/>
      <c r="MAE7" s="39"/>
      <c r="MAF7" s="39"/>
      <c r="MAG7" s="39"/>
      <c r="MAH7" s="39"/>
      <c r="MAI7" s="39"/>
      <c r="MAJ7" s="39"/>
      <c r="MAK7" s="39"/>
      <c r="MAL7" s="39"/>
      <c r="MAM7" s="39"/>
      <c r="MAN7" s="39"/>
      <c r="MAO7" s="39"/>
      <c r="MAP7" s="39"/>
      <c r="MAQ7" s="39"/>
      <c r="MAR7" s="39"/>
      <c r="MAS7" s="39"/>
      <c r="MAT7" s="39"/>
      <c r="MAU7" s="39"/>
      <c r="MAV7" s="39"/>
      <c r="MAW7" s="39"/>
      <c r="MAX7" s="39"/>
      <c r="MAY7" s="39"/>
      <c r="MAZ7" s="39"/>
      <c r="MBA7" s="39"/>
      <c r="MBB7" s="39"/>
      <c r="MBC7" s="39"/>
      <c r="MBD7" s="39"/>
      <c r="MBE7" s="39"/>
      <c r="MBF7" s="39"/>
      <c r="MBG7" s="39"/>
      <c r="MBH7" s="39"/>
      <c r="MBI7" s="39"/>
      <c r="MBJ7" s="39"/>
      <c r="MBK7" s="39"/>
      <c r="MBL7" s="39"/>
      <c r="MBM7" s="39"/>
      <c r="MBN7" s="39"/>
      <c r="MBO7" s="39"/>
      <c r="MBP7" s="39"/>
      <c r="MBQ7" s="39"/>
      <c r="MBR7" s="39"/>
      <c r="MBS7" s="39"/>
      <c r="MBT7" s="39"/>
      <c r="MBU7" s="39"/>
      <c r="MBV7" s="39"/>
      <c r="MBW7" s="39"/>
      <c r="MBX7" s="39"/>
      <c r="MBY7" s="39"/>
      <c r="MBZ7" s="39"/>
      <c r="MCA7" s="39"/>
      <c r="MCB7" s="39"/>
      <c r="MCC7" s="39"/>
      <c r="MCD7" s="39"/>
      <c r="MCE7" s="39"/>
      <c r="MCF7" s="39"/>
      <c r="MCG7" s="39"/>
      <c r="MCH7" s="39"/>
      <c r="MCI7" s="39"/>
      <c r="MCJ7" s="39"/>
      <c r="MCK7" s="39"/>
      <c r="MCL7" s="39"/>
      <c r="MCM7" s="39"/>
      <c r="MCN7" s="39"/>
      <c r="MCO7" s="39"/>
      <c r="MCP7" s="39"/>
      <c r="MCQ7" s="39"/>
      <c r="MCR7" s="39"/>
      <c r="MCS7" s="39"/>
      <c r="MCT7" s="39"/>
      <c r="MCU7" s="39"/>
      <c r="MCV7" s="39"/>
      <c r="MCW7" s="39"/>
      <c r="MCX7" s="39"/>
      <c r="MCY7" s="39"/>
      <c r="MCZ7" s="39"/>
      <c r="MDA7" s="39"/>
      <c r="MDB7" s="39"/>
      <c r="MDC7" s="39"/>
      <c r="MDD7" s="39"/>
      <c r="MDE7" s="39"/>
      <c r="MDF7" s="39"/>
      <c r="MDG7" s="39"/>
      <c r="MDH7" s="39"/>
      <c r="MDI7" s="39"/>
      <c r="MDJ7" s="39"/>
      <c r="MDK7" s="39"/>
      <c r="MDL7" s="39"/>
      <c r="MDM7" s="39"/>
      <c r="MDN7" s="39"/>
      <c r="MDO7" s="39"/>
      <c r="MDP7" s="39"/>
      <c r="MDQ7" s="39"/>
      <c r="MDR7" s="39"/>
      <c r="MDS7" s="39"/>
      <c r="MDT7" s="39"/>
      <c r="MDU7" s="39"/>
      <c r="MDV7" s="39"/>
      <c r="MDW7" s="39"/>
      <c r="MDX7" s="39"/>
      <c r="MDY7" s="39"/>
      <c r="MDZ7" s="39"/>
      <c r="MEA7" s="39"/>
      <c r="MEB7" s="39"/>
      <c r="MEC7" s="39"/>
      <c r="MED7" s="39"/>
      <c r="MEE7" s="39"/>
      <c r="MEF7" s="39"/>
      <c r="MEG7" s="39"/>
      <c r="MEH7" s="39"/>
      <c r="MEI7" s="39"/>
      <c r="MEJ7" s="39"/>
      <c r="MEK7" s="39"/>
      <c r="MEL7" s="39"/>
      <c r="MEM7" s="39"/>
      <c r="MEN7" s="39"/>
      <c r="MEO7" s="39"/>
      <c r="MEP7" s="39"/>
      <c r="MEQ7" s="39"/>
      <c r="MER7" s="39"/>
      <c r="MES7" s="39"/>
      <c r="MET7" s="39"/>
      <c r="MEU7" s="39"/>
      <c r="MEV7" s="39"/>
      <c r="MEW7" s="39"/>
      <c r="MEX7" s="39"/>
      <c r="MEY7" s="39"/>
      <c r="MEZ7" s="39"/>
      <c r="MFA7" s="39"/>
      <c r="MFB7" s="39"/>
      <c r="MFC7" s="39"/>
      <c r="MFD7" s="39"/>
      <c r="MFE7" s="39"/>
      <c r="MFF7" s="39"/>
      <c r="MFG7" s="39"/>
      <c r="MFH7" s="39"/>
      <c r="MFI7" s="39"/>
      <c r="MFJ7" s="39"/>
      <c r="MFK7" s="39"/>
      <c r="MFL7" s="39"/>
      <c r="MFM7" s="39"/>
      <c r="MFN7" s="39"/>
      <c r="MFO7" s="39"/>
      <c r="MFP7" s="39"/>
      <c r="MFQ7" s="39"/>
      <c r="MFR7" s="39"/>
      <c r="MFS7" s="39"/>
      <c r="MFT7" s="39"/>
      <c r="MFU7" s="39"/>
      <c r="MFV7" s="39"/>
      <c r="MFW7" s="39"/>
      <c r="MFX7" s="39"/>
      <c r="MFY7" s="39"/>
      <c r="MFZ7" s="39"/>
      <c r="MGA7" s="39"/>
      <c r="MGB7" s="39"/>
      <c r="MGC7" s="39"/>
      <c r="MGD7" s="39"/>
      <c r="MGE7" s="39"/>
      <c r="MGF7" s="39"/>
      <c r="MGG7" s="39"/>
      <c r="MGH7" s="39"/>
      <c r="MGI7" s="39"/>
      <c r="MGJ7" s="39"/>
      <c r="MGK7" s="39"/>
      <c r="MGL7" s="39"/>
      <c r="MGM7" s="39"/>
      <c r="MGN7" s="39"/>
      <c r="MGO7" s="39"/>
      <c r="MGP7" s="39"/>
      <c r="MGQ7" s="39"/>
      <c r="MGR7" s="39"/>
      <c r="MGS7" s="39"/>
      <c r="MGT7" s="39"/>
      <c r="MGU7" s="39"/>
      <c r="MGV7" s="39"/>
      <c r="MGW7" s="39"/>
      <c r="MGX7" s="39"/>
      <c r="MGY7" s="39"/>
      <c r="MGZ7" s="39"/>
      <c r="MHA7" s="39"/>
      <c r="MHB7" s="39"/>
      <c r="MHC7" s="39"/>
      <c r="MHD7" s="39"/>
      <c r="MHE7" s="39"/>
      <c r="MHF7" s="39"/>
      <c r="MHG7" s="39"/>
      <c r="MHH7" s="39"/>
      <c r="MHI7" s="39"/>
      <c r="MHJ7" s="39"/>
      <c r="MHK7" s="39"/>
      <c r="MHL7" s="39"/>
      <c r="MHM7" s="39"/>
      <c r="MHN7" s="39"/>
      <c r="MHO7" s="39"/>
      <c r="MHP7" s="39"/>
      <c r="MHQ7" s="39"/>
      <c r="MHR7" s="39"/>
      <c r="MHS7" s="39"/>
      <c r="MHT7" s="39"/>
      <c r="MHU7" s="39"/>
      <c r="MHV7" s="39"/>
      <c r="MHW7" s="39"/>
      <c r="MHX7" s="39"/>
      <c r="MHY7" s="39"/>
      <c r="MHZ7" s="39"/>
      <c r="MIA7" s="39"/>
      <c r="MIB7" s="39"/>
      <c r="MIC7" s="39"/>
      <c r="MID7" s="39"/>
      <c r="MIE7" s="39"/>
      <c r="MIF7" s="39"/>
      <c r="MIG7" s="39"/>
      <c r="MIH7" s="39"/>
      <c r="MII7" s="39"/>
      <c r="MIJ7" s="39"/>
      <c r="MIK7" s="39"/>
      <c r="MIL7" s="39"/>
      <c r="MIM7" s="39"/>
      <c r="MIN7" s="39"/>
      <c r="MIO7" s="39"/>
      <c r="MIP7" s="39"/>
      <c r="MIQ7" s="39"/>
      <c r="MIR7" s="39"/>
      <c r="MIS7" s="39"/>
      <c r="MIT7" s="39"/>
      <c r="MIU7" s="39"/>
      <c r="MIV7" s="39"/>
      <c r="MIW7" s="39"/>
      <c r="MIX7" s="39"/>
      <c r="MIY7" s="39"/>
      <c r="MIZ7" s="39"/>
      <c r="MJA7" s="39"/>
      <c r="MJB7" s="39"/>
      <c r="MJC7" s="39"/>
      <c r="MJD7" s="39"/>
      <c r="MJE7" s="39"/>
      <c r="MJF7" s="39"/>
      <c r="MJG7" s="39"/>
      <c r="MJH7" s="39"/>
      <c r="MJI7" s="39"/>
      <c r="MJJ7" s="39"/>
      <c r="MJK7" s="39"/>
      <c r="MJL7" s="39"/>
      <c r="MJM7" s="39"/>
      <c r="MJN7" s="39"/>
      <c r="MJO7" s="39"/>
      <c r="MJP7" s="39"/>
      <c r="MJQ7" s="39"/>
      <c r="MJR7" s="39"/>
      <c r="MJS7" s="39"/>
      <c r="MJT7" s="39"/>
      <c r="MJU7" s="39"/>
      <c r="MJV7" s="39"/>
      <c r="MJW7" s="39"/>
      <c r="MJX7" s="39"/>
      <c r="MJY7" s="39"/>
      <c r="MJZ7" s="39"/>
      <c r="MKA7" s="39"/>
      <c r="MKB7" s="39"/>
      <c r="MKC7" s="39"/>
      <c r="MKD7" s="39"/>
      <c r="MKE7" s="39"/>
      <c r="MKF7" s="39"/>
      <c r="MKG7" s="39"/>
      <c r="MKH7" s="39"/>
      <c r="MKI7" s="39"/>
      <c r="MKJ7" s="39"/>
      <c r="MKK7" s="39"/>
      <c r="MKL7" s="39"/>
      <c r="MKM7" s="39"/>
      <c r="MKN7" s="39"/>
      <c r="MKO7" s="39"/>
      <c r="MKP7" s="39"/>
      <c r="MKQ7" s="39"/>
      <c r="MKR7" s="39"/>
      <c r="MKS7" s="39"/>
      <c r="MKT7" s="39"/>
      <c r="MKU7" s="39"/>
      <c r="MKV7" s="39"/>
      <c r="MKW7" s="39"/>
      <c r="MKX7" s="39"/>
      <c r="MKY7" s="39"/>
      <c r="MKZ7" s="39"/>
      <c r="MLA7" s="39"/>
      <c r="MLB7" s="39"/>
      <c r="MLC7" s="39"/>
      <c r="MLD7" s="39"/>
      <c r="MLE7" s="39"/>
      <c r="MLF7" s="39"/>
      <c r="MLG7" s="39"/>
      <c r="MLH7" s="39"/>
      <c r="MLI7" s="39"/>
      <c r="MLJ7" s="39"/>
      <c r="MLK7" s="39"/>
      <c r="MLL7" s="39"/>
      <c r="MLM7" s="39"/>
      <c r="MLN7" s="39"/>
      <c r="MLO7" s="39"/>
      <c r="MLP7" s="39"/>
      <c r="MLQ7" s="39"/>
      <c r="MLR7" s="39"/>
      <c r="MLS7" s="39"/>
      <c r="MLT7" s="39"/>
      <c r="MLU7" s="39"/>
      <c r="MLV7" s="39"/>
      <c r="MLW7" s="39"/>
      <c r="MLX7" s="39"/>
      <c r="MLY7" s="39"/>
      <c r="MLZ7" s="39"/>
      <c r="MMA7" s="39"/>
      <c r="MMB7" s="39"/>
      <c r="MMC7" s="39"/>
      <c r="MMD7" s="39"/>
      <c r="MME7" s="39"/>
      <c r="MMF7" s="39"/>
      <c r="MMG7" s="39"/>
      <c r="MMH7" s="39"/>
      <c r="MMI7" s="39"/>
      <c r="MMJ7" s="39"/>
      <c r="MMK7" s="39"/>
      <c r="MML7" s="39"/>
      <c r="MMM7" s="39"/>
      <c r="MMN7" s="39"/>
      <c r="MMO7" s="39"/>
      <c r="MMP7" s="39"/>
      <c r="MMQ7" s="39"/>
      <c r="MMR7" s="39"/>
      <c r="MMS7" s="39"/>
      <c r="MMT7" s="39"/>
      <c r="MMU7" s="39"/>
      <c r="MMV7" s="39"/>
      <c r="MMW7" s="39"/>
      <c r="MMX7" s="39"/>
      <c r="MMY7" s="39"/>
      <c r="MMZ7" s="39"/>
      <c r="MNA7" s="39"/>
      <c r="MNB7" s="39"/>
      <c r="MNC7" s="39"/>
      <c r="MND7" s="39"/>
      <c r="MNE7" s="39"/>
      <c r="MNF7" s="39"/>
      <c r="MNG7" s="39"/>
      <c r="MNH7" s="39"/>
      <c r="MNI7" s="39"/>
      <c r="MNJ7" s="39"/>
      <c r="MNK7" s="39"/>
      <c r="MNL7" s="39"/>
      <c r="MNM7" s="39"/>
      <c r="MNN7" s="39"/>
      <c r="MNO7" s="39"/>
      <c r="MNP7" s="39"/>
      <c r="MNQ7" s="39"/>
      <c r="MNR7" s="39"/>
      <c r="MNS7" s="39"/>
      <c r="MNT7" s="39"/>
      <c r="MNU7" s="39"/>
      <c r="MNV7" s="39"/>
      <c r="MNW7" s="39"/>
      <c r="MNX7" s="39"/>
      <c r="MNY7" s="39"/>
      <c r="MNZ7" s="39"/>
      <c r="MOA7" s="39"/>
      <c r="MOB7" s="39"/>
      <c r="MOC7" s="39"/>
      <c r="MOD7" s="39"/>
      <c r="MOE7" s="39"/>
      <c r="MOF7" s="39"/>
      <c r="MOG7" s="39"/>
      <c r="MOH7" s="39"/>
      <c r="MOI7" s="39"/>
      <c r="MOJ7" s="39"/>
      <c r="MOK7" s="39"/>
      <c r="MOL7" s="39"/>
      <c r="MOM7" s="39"/>
      <c r="MON7" s="39"/>
      <c r="MOO7" s="39"/>
      <c r="MOP7" s="39"/>
      <c r="MOQ7" s="39"/>
      <c r="MOR7" s="39"/>
      <c r="MOS7" s="39"/>
      <c r="MOT7" s="39"/>
      <c r="MOU7" s="39"/>
      <c r="MOV7" s="39"/>
      <c r="MOW7" s="39"/>
      <c r="MOX7" s="39"/>
      <c r="MOY7" s="39"/>
      <c r="MOZ7" s="39"/>
      <c r="MPA7" s="39"/>
      <c r="MPB7" s="39"/>
      <c r="MPC7" s="39"/>
      <c r="MPD7" s="39"/>
      <c r="MPE7" s="39"/>
      <c r="MPF7" s="39"/>
      <c r="MPG7" s="39"/>
      <c r="MPH7" s="39"/>
      <c r="MPI7" s="39"/>
      <c r="MPJ7" s="39"/>
      <c r="MPK7" s="39"/>
      <c r="MPL7" s="39"/>
      <c r="MPM7" s="39"/>
      <c r="MPN7" s="39"/>
      <c r="MPO7" s="39"/>
      <c r="MPP7" s="39"/>
      <c r="MPQ7" s="39"/>
      <c r="MPR7" s="39"/>
      <c r="MPS7" s="39"/>
      <c r="MPT7" s="39"/>
      <c r="MPU7" s="39"/>
      <c r="MPV7" s="39"/>
      <c r="MPW7" s="39"/>
      <c r="MPX7" s="39"/>
      <c r="MPY7" s="39"/>
      <c r="MPZ7" s="39"/>
      <c r="MQA7" s="39"/>
      <c r="MQB7" s="39"/>
      <c r="MQC7" s="39"/>
      <c r="MQD7" s="39"/>
      <c r="MQE7" s="39"/>
      <c r="MQF7" s="39"/>
      <c r="MQG7" s="39"/>
      <c r="MQH7" s="39"/>
      <c r="MQI7" s="39"/>
      <c r="MQJ7" s="39"/>
      <c r="MQK7" s="39"/>
      <c r="MQL7" s="39"/>
      <c r="MQM7" s="39"/>
      <c r="MQN7" s="39"/>
      <c r="MQO7" s="39"/>
      <c r="MQP7" s="39"/>
      <c r="MQQ7" s="39"/>
      <c r="MQR7" s="39"/>
      <c r="MQS7" s="39"/>
      <c r="MQT7" s="39"/>
      <c r="MQU7" s="39"/>
      <c r="MQV7" s="39"/>
      <c r="MQW7" s="39"/>
      <c r="MQX7" s="39"/>
      <c r="MQY7" s="39"/>
      <c r="MQZ7" s="39"/>
      <c r="MRA7" s="39"/>
      <c r="MRB7" s="39"/>
      <c r="MRC7" s="39"/>
      <c r="MRD7" s="39"/>
      <c r="MRE7" s="39"/>
      <c r="MRF7" s="39"/>
      <c r="MRG7" s="39"/>
      <c r="MRH7" s="39"/>
      <c r="MRI7" s="39"/>
      <c r="MRJ7" s="39"/>
      <c r="MRK7" s="39"/>
      <c r="MRL7" s="39"/>
      <c r="MRM7" s="39"/>
      <c r="MRN7" s="39"/>
      <c r="MRO7" s="39"/>
      <c r="MRP7" s="39"/>
      <c r="MRQ7" s="39"/>
      <c r="MRR7" s="39"/>
      <c r="MRS7" s="39"/>
      <c r="MRT7" s="39"/>
      <c r="MRU7" s="39"/>
      <c r="MRV7" s="39"/>
      <c r="MRW7" s="39"/>
      <c r="MRX7" s="39"/>
      <c r="MRY7" s="39"/>
      <c r="MRZ7" s="39"/>
      <c r="MSA7" s="39"/>
      <c r="MSB7" s="39"/>
      <c r="MSC7" s="39"/>
      <c r="MSD7" s="39"/>
      <c r="MSE7" s="39"/>
      <c r="MSF7" s="39"/>
      <c r="MSG7" s="39"/>
      <c r="MSH7" s="39"/>
      <c r="MSI7" s="39"/>
      <c r="MSJ7" s="39"/>
      <c r="MSK7" s="39"/>
      <c r="MSL7" s="39"/>
      <c r="MSM7" s="39"/>
      <c r="MSN7" s="39"/>
      <c r="MSO7" s="39"/>
      <c r="MSP7" s="39"/>
      <c r="MSQ7" s="39"/>
      <c r="MSR7" s="39"/>
      <c r="MSS7" s="39"/>
      <c r="MST7" s="39"/>
      <c r="MSU7" s="39"/>
      <c r="MSV7" s="39"/>
      <c r="MSW7" s="39"/>
      <c r="MSX7" s="39"/>
      <c r="MSY7" s="39"/>
      <c r="MSZ7" s="39"/>
      <c r="MTA7" s="39"/>
      <c r="MTB7" s="39"/>
      <c r="MTC7" s="39"/>
      <c r="MTD7" s="39"/>
      <c r="MTE7" s="39"/>
      <c r="MTF7" s="39"/>
      <c r="MTG7" s="39"/>
      <c r="MTH7" s="39"/>
      <c r="MTI7" s="39"/>
      <c r="MTJ7" s="39"/>
      <c r="MTK7" s="39"/>
      <c r="MTL7" s="39"/>
      <c r="MTM7" s="39"/>
      <c r="MTN7" s="39"/>
      <c r="MTO7" s="39"/>
      <c r="MTP7" s="39"/>
      <c r="MTQ7" s="39"/>
      <c r="MTR7" s="39"/>
      <c r="MTS7" s="39"/>
      <c r="MTT7" s="39"/>
      <c r="MTU7" s="39"/>
      <c r="MTV7" s="39"/>
      <c r="MTW7" s="39"/>
      <c r="MTX7" s="39"/>
      <c r="MTY7" s="39"/>
      <c r="MTZ7" s="39"/>
      <c r="MUA7" s="39"/>
      <c r="MUB7" s="39"/>
      <c r="MUC7" s="39"/>
      <c r="MUD7" s="39"/>
      <c r="MUE7" s="39"/>
      <c r="MUF7" s="39"/>
      <c r="MUG7" s="39"/>
      <c r="MUH7" s="39"/>
      <c r="MUI7" s="39"/>
      <c r="MUJ7" s="39"/>
      <c r="MUK7" s="39"/>
      <c r="MUL7" s="39"/>
      <c r="MUM7" s="39"/>
      <c r="MUN7" s="39"/>
      <c r="MUO7" s="39"/>
      <c r="MUP7" s="39"/>
      <c r="MUQ7" s="39"/>
      <c r="MUR7" s="39"/>
      <c r="MUS7" s="39"/>
      <c r="MUT7" s="39"/>
      <c r="MUU7" s="39"/>
      <c r="MUV7" s="39"/>
      <c r="MUW7" s="39"/>
      <c r="MUX7" s="39"/>
      <c r="MUY7" s="39"/>
      <c r="MUZ7" s="39"/>
      <c r="MVA7" s="39"/>
      <c r="MVB7" s="39"/>
      <c r="MVC7" s="39"/>
      <c r="MVD7" s="39"/>
      <c r="MVE7" s="39"/>
      <c r="MVF7" s="39"/>
      <c r="MVG7" s="39"/>
      <c r="MVH7" s="39"/>
      <c r="MVI7" s="39"/>
      <c r="MVJ7" s="39"/>
      <c r="MVK7" s="39"/>
      <c r="MVL7" s="39"/>
      <c r="MVM7" s="39"/>
      <c r="MVN7" s="39"/>
      <c r="MVO7" s="39"/>
      <c r="MVP7" s="39"/>
      <c r="MVQ7" s="39"/>
      <c r="MVR7" s="39"/>
      <c r="MVS7" s="39"/>
      <c r="MVT7" s="39"/>
      <c r="MVU7" s="39"/>
      <c r="MVV7" s="39"/>
      <c r="MVW7" s="39"/>
      <c r="MVX7" s="39"/>
      <c r="MVY7" s="39"/>
      <c r="MVZ7" s="39"/>
      <c r="MWA7" s="39"/>
      <c r="MWB7" s="39"/>
      <c r="MWC7" s="39"/>
      <c r="MWD7" s="39"/>
      <c r="MWE7" s="39"/>
      <c r="MWF7" s="39"/>
      <c r="MWG7" s="39"/>
      <c r="MWH7" s="39"/>
      <c r="MWI7" s="39"/>
      <c r="MWJ7" s="39"/>
      <c r="MWK7" s="39"/>
      <c r="MWL7" s="39"/>
      <c r="MWM7" s="39"/>
      <c r="MWN7" s="39"/>
      <c r="MWO7" s="39"/>
      <c r="MWP7" s="39"/>
      <c r="MWQ7" s="39"/>
      <c r="MWR7" s="39"/>
      <c r="MWS7" s="39"/>
      <c r="MWT7" s="39"/>
      <c r="MWU7" s="39"/>
      <c r="MWV7" s="39"/>
      <c r="MWW7" s="39"/>
      <c r="MWX7" s="39"/>
      <c r="MWY7" s="39"/>
      <c r="MWZ7" s="39"/>
      <c r="MXA7" s="39"/>
      <c r="MXB7" s="39"/>
      <c r="MXC7" s="39"/>
      <c r="MXD7" s="39"/>
      <c r="MXE7" s="39"/>
      <c r="MXF7" s="39"/>
      <c r="MXG7" s="39"/>
      <c r="MXH7" s="39"/>
      <c r="MXI7" s="39"/>
      <c r="MXJ7" s="39"/>
      <c r="MXK7" s="39"/>
      <c r="MXL7" s="39"/>
      <c r="MXM7" s="39"/>
      <c r="MXN7" s="39"/>
      <c r="MXO7" s="39"/>
      <c r="MXP7" s="39"/>
      <c r="MXQ7" s="39"/>
      <c r="MXR7" s="39"/>
      <c r="MXS7" s="39"/>
      <c r="MXT7" s="39"/>
      <c r="MXU7" s="39"/>
      <c r="MXV7" s="39"/>
      <c r="MXW7" s="39"/>
      <c r="MXX7" s="39"/>
      <c r="MXY7" s="39"/>
      <c r="MXZ7" s="39"/>
      <c r="MYA7" s="39"/>
      <c r="MYB7" s="39"/>
      <c r="MYC7" s="39"/>
      <c r="MYD7" s="39"/>
      <c r="MYE7" s="39"/>
      <c r="MYF7" s="39"/>
      <c r="MYG7" s="39"/>
      <c r="MYH7" s="39"/>
      <c r="MYI7" s="39"/>
      <c r="MYJ7" s="39"/>
      <c r="MYK7" s="39"/>
      <c r="MYL7" s="39"/>
      <c r="MYM7" s="39"/>
      <c r="MYN7" s="39"/>
      <c r="MYO7" s="39"/>
      <c r="MYP7" s="39"/>
      <c r="MYQ7" s="39"/>
      <c r="MYR7" s="39"/>
      <c r="MYS7" s="39"/>
      <c r="MYT7" s="39"/>
      <c r="MYU7" s="39"/>
      <c r="MYV7" s="39"/>
      <c r="MYW7" s="39"/>
      <c r="MYX7" s="39"/>
      <c r="MYY7" s="39"/>
      <c r="MYZ7" s="39"/>
      <c r="MZA7" s="39"/>
      <c r="MZB7" s="39"/>
      <c r="MZC7" s="39"/>
      <c r="MZD7" s="39"/>
      <c r="MZE7" s="39"/>
      <c r="MZF7" s="39"/>
      <c r="MZG7" s="39"/>
      <c r="MZH7" s="39"/>
      <c r="MZI7" s="39"/>
      <c r="MZJ7" s="39"/>
      <c r="MZK7" s="39"/>
      <c r="MZL7" s="39"/>
      <c r="MZM7" s="39"/>
      <c r="MZN7" s="39"/>
      <c r="MZO7" s="39"/>
      <c r="MZP7" s="39"/>
      <c r="MZQ7" s="39"/>
      <c r="MZR7" s="39"/>
      <c r="MZS7" s="39"/>
      <c r="MZT7" s="39"/>
      <c r="MZU7" s="39"/>
      <c r="MZV7" s="39"/>
      <c r="MZW7" s="39"/>
      <c r="MZX7" s="39"/>
      <c r="MZY7" s="39"/>
      <c r="MZZ7" s="39"/>
      <c r="NAA7" s="39"/>
      <c r="NAB7" s="39"/>
      <c r="NAC7" s="39"/>
      <c r="NAD7" s="39"/>
      <c r="NAE7" s="39"/>
      <c r="NAF7" s="39"/>
      <c r="NAG7" s="39"/>
      <c r="NAH7" s="39"/>
      <c r="NAI7" s="39"/>
      <c r="NAJ7" s="39"/>
      <c r="NAK7" s="39"/>
      <c r="NAL7" s="39"/>
      <c r="NAM7" s="39"/>
      <c r="NAN7" s="39"/>
      <c r="NAO7" s="39"/>
      <c r="NAP7" s="39"/>
      <c r="NAQ7" s="39"/>
      <c r="NAR7" s="39"/>
      <c r="NAS7" s="39"/>
      <c r="NAT7" s="39"/>
      <c r="NAU7" s="39"/>
      <c r="NAV7" s="39"/>
      <c r="NAW7" s="39"/>
      <c r="NAX7" s="39"/>
      <c r="NAY7" s="39"/>
      <c r="NAZ7" s="39"/>
      <c r="NBA7" s="39"/>
      <c r="NBB7" s="39"/>
      <c r="NBC7" s="39"/>
      <c r="NBD7" s="39"/>
      <c r="NBE7" s="39"/>
      <c r="NBF7" s="39"/>
      <c r="NBG7" s="39"/>
      <c r="NBH7" s="39"/>
      <c r="NBI7" s="39"/>
      <c r="NBJ7" s="39"/>
      <c r="NBK7" s="39"/>
      <c r="NBL7" s="39"/>
      <c r="NBM7" s="39"/>
      <c r="NBN7" s="39"/>
      <c r="NBO7" s="39"/>
      <c r="NBP7" s="39"/>
      <c r="NBQ7" s="39"/>
      <c r="NBR7" s="39"/>
      <c r="NBS7" s="39"/>
      <c r="NBT7" s="39"/>
      <c r="NBU7" s="39"/>
      <c r="NBV7" s="39"/>
      <c r="NBW7" s="39"/>
      <c r="NBX7" s="39"/>
      <c r="NBY7" s="39"/>
      <c r="NBZ7" s="39"/>
      <c r="NCA7" s="39"/>
      <c r="NCB7" s="39"/>
      <c r="NCC7" s="39"/>
      <c r="NCD7" s="39"/>
      <c r="NCE7" s="39"/>
      <c r="NCF7" s="39"/>
      <c r="NCG7" s="39"/>
      <c r="NCH7" s="39"/>
      <c r="NCI7" s="39"/>
      <c r="NCJ7" s="39"/>
      <c r="NCK7" s="39"/>
      <c r="NCL7" s="39"/>
      <c r="NCM7" s="39"/>
      <c r="NCN7" s="39"/>
      <c r="NCO7" s="39"/>
      <c r="NCP7" s="39"/>
      <c r="NCQ7" s="39"/>
      <c r="NCR7" s="39"/>
      <c r="NCS7" s="39"/>
      <c r="NCT7" s="39"/>
      <c r="NCU7" s="39"/>
      <c r="NCV7" s="39"/>
      <c r="NCW7" s="39"/>
      <c r="NCX7" s="39"/>
      <c r="NCY7" s="39"/>
      <c r="NCZ7" s="39"/>
      <c r="NDA7" s="39"/>
      <c r="NDB7" s="39"/>
      <c r="NDC7" s="39"/>
      <c r="NDD7" s="39"/>
      <c r="NDE7" s="39"/>
      <c r="NDF7" s="39"/>
      <c r="NDG7" s="39"/>
      <c r="NDH7" s="39"/>
      <c r="NDI7" s="39"/>
      <c r="NDJ7" s="39"/>
      <c r="NDK7" s="39"/>
      <c r="NDL7" s="39"/>
      <c r="NDM7" s="39"/>
      <c r="NDN7" s="39"/>
      <c r="NDO7" s="39"/>
      <c r="NDP7" s="39"/>
      <c r="NDQ7" s="39"/>
      <c r="NDR7" s="39"/>
      <c r="NDS7" s="39"/>
      <c r="NDT7" s="39"/>
      <c r="NDU7" s="39"/>
      <c r="NDV7" s="39"/>
      <c r="NDW7" s="39"/>
      <c r="NDX7" s="39"/>
      <c r="NDY7" s="39"/>
      <c r="NDZ7" s="39"/>
      <c r="NEA7" s="39"/>
      <c r="NEB7" s="39"/>
      <c r="NEC7" s="39"/>
      <c r="NED7" s="39"/>
      <c r="NEE7" s="39"/>
      <c r="NEF7" s="39"/>
      <c r="NEG7" s="39"/>
      <c r="NEH7" s="39"/>
      <c r="NEI7" s="39"/>
      <c r="NEJ7" s="39"/>
      <c r="NEK7" s="39"/>
      <c r="NEL7" s="39"/>
      <c r="NEM7" s="39"/>
      <c r="NEN7" s="39"/>
      <c r="NEO7" s="39"/>
      <c r="NEP7" s="39"/>
      <c r="NEQ7" s="39"/>
      <c r="NER7" s="39"/>
      <c r="NES7" s="39"/>
      <c r="NET7" s="39"/>
      <c r="NEU7" s="39"/>
      <c r="NEV7" s="39"/>
      <c r="NEW7" s="39"/>
      <c r="NEX7" s="39"/>
      <c r="NEY7" s="39"/>
      <c r="NEZ7" s="39"/>
      <c r="NFA7" s="39"/>
      <c r="NFB7" s="39"/>
      <c r="NFC7" s="39"/>
      <c r="NFD7" s="39"/>
      <c r="NFE7" s="39"/>
      <c r="NFF7" s="39"/>
      <c r="NFG7" s="39"/>
      <c r="NFH7" s="39"/>
      <c r="NFI7" s="39"/>
      <c r="NFJ7" s="39"/>
      <c r="NFK7" s="39"/>
      <c r="NFL7" s="39"/>
      <c r="NFM7" s="39"/>
      <c r="NFN7" s="39"/>
      <c r="NFO7" s="39"/>
      <c r="NFP7" s="39"/>
      <c r="NFQ7" s="39"/>
      <c r="NFR7" s="39"/>
      <c r="NFS7" s="39"/>
      <c r="NFT7" s="39"/>
      <c r="NFU7" s="39"/>
      <c r="NFV7" s="39"/>
      <c r="NFW7" s="39"/>
      <c r="NFX7" s="39"/>
      <c r="NFY7" s="39"/>
      <c r="NFZ7" s="39"/>
      <c r="NGA7" s="39"/>
      <c r="NGB7" s="39"/>
      <c r="NGC7" s="39"/>
      <c r="NGD7" s="39"/>
      <c r="NGE7" s="39"/>
      <c r="NGF7" s="39"/>
      <c r="NGG7" s="39"/>
      <c r="NGH7" s="39"/>
      <c r="NGI7" s="39"/>
      <c r="NGJ7" s="39"/>
      <c r="NGK7" s="39"/>
      <c r="NGL7" s="39"/>
      <c r="NGM7" s="39"/>
      <c r="NGN7" s="39"/>
      <c r="NGO7" s="39"/>
      <c r="NGP7" s="39"/>
      <c r="NGQ7" s="39"/>
      <c r="NGR7" s="39"/>
      <c r="NGS7" s="39"/>
      <c r="NGT7" s="39"/>
      <c r="NGU7" s="39"/>
      <c r="NGV7" s="39"/>
      <c r="NGW7" s="39"/>
      <c r="NGX7" s="39"/>
      <c r="NGY7" s="39"/>
      <c r="NGZ7" s="39"/>
      <c r="NHA7" s="39"/>
      <c r="NHB7" s="39"/>
      <c r="NHC7" s="39"/>
      <c r="NHD7" s="39"/>
      <c r="NHE7" s="39"/>
      <c r="NHF7" s="39"/>
      <c r="NHG7" s="39"/>
      <c r="NHH7" s="39"/>
      <c r="NHI7" s="39"/>
      <c r="NHJ7" s="39"/>
      <c r="NHK7" s="39"/>
      <c r="NHL7" s="39"/>
      <c r="NHM7" s="39"/>
      <c r="NHN7" s="39"/>
      <c r="NHO7" s="39"/>
      <c r="NHP7" s="39"/>
      <c r="NHQ7" s="39"/>
      <c r="NHR7" s="39"/>
      <c r="NHS7" s="39"/>
      <c r="NHT7" s="39"/>
      <c r="NHU7" s="39"/>
      <c r="NHV7" s="39"/>
      <c r="NHW7" s="39"/>
      <c r="NHX7" s="39"/>
      <c r="NHY7" s="39"/>
      <c r="NHZ7" s="39"/>
      <c r="NIA7" s="39"/>
      <c r="NIB7" s="39"/>
      <c r="NIC7" s="39"/>
      <c r="NID7" s="39"/>
      <c r="NIE7" s="39"/>
      <c r="NIF7" s="39"/>
      <c r="NIG7" s="39"/>
      <c r="NIH7" s="39"/>
      <c r="NII7" s="39"/>
      <c r="NIJ7" s="39"/>
      <c r="NIK7" s="39"/>
      <c r="NIL7" s="39"/>
      <c r="NIM7" s="39"/>
      <c r="NIN7" s="39"/>
      <c r="NIO7" s="39"/>
      <c r="NIP7" s="39"/>
      <c r="NIQ7" s="39"/>
      <c r="NIR7" s="39"/>
      <c r="NIS7" s="39"/>
      <c r="NIT7" s="39"/>
      <c r="NIU7" s="39"/>
      <c r="NIV7" s="39"/>
      <c r="NIW7" s="39"/>
      <c r="NIX7" s="39"/>
      <c r="NIY7" s="39"/>
      <c r="NIZ7" s="39"/>
      <c r="NJA7" s="39"/>
      <c r="NJB7" s="39"/>
      <c r="NJC7" s="39"/>
      <c r="NJD7" s="39"/>
      <c r="NJE7" s="39"/>
      <c r="NJF7" s="39"/>
      <c r="NJG7" s="39"/>
      <c r="NJH7" s="39"/>
      <c r="NJI7" s="39"/>
      <c r="NJJ7" s="39"/>
      <c r="NJK7" s="39"/>
      <c r="NJL7" s="39"/>
      <c r="NJM7" s="39"/>
      <c r="NJN7" s="39"/>
      <c r="NJO7" s="39"/>
      <c r="NJP7" s="39"/>
      <c r="NJQ7" s="39"/>
      <c r="NJR7" s="39"/>
      <c r="NJS7" s="39"/>
      <c r="NJT7" s="39"/>
      <c r="NJU7" s="39"/>
      <c r="NJV7" s="39"/>
      <c r="NJW7" s="39"/>
      <c r="NJX7" s="39"/>
      <c r="NJY7" s="39"/>
      <c r="NJZ7" s="39"/>
      <c r="NKA7" s="39"/>
      <c r="NKB7" s="39"/>
      <c r="NKC7" s="39"/>
      <c r="NKD7" s="39"/>
      <c r="NKE7" s="39"/>
      <c r="NKF7" s="39"/>
      <c r="NKG7" s="39"/>
      <c r="NKH7" s="39"/>
      <c r="NKI7" s="39"/>
      <c r="NKJ7" s="39"/>
      <c r="NKK7" s="39"/>
      <c r="NKL7" s="39"/>
      <c r="NKM7" s="39"/>
      <c r="NKN7" s="39"/>
      <c r="NKO7" s="39"/>
      <c r="NKP7" s="39"/>
      <c r="NKQ7" s="39"/>
      <c r="NKR7" s="39"/>
      <c r="NKS7" s="39"/>
      <c r="NKT7" s="39"/>
      <c r="NKU7" s="39"/>
      <c r="NKV7" s="39"/>
      <c r="NKW7" s="39"/>
      <c r="NKX7" s="39"/>
      <c r="NKY7" s="39"/>
      <c r="NKZ7" s="39"/>
      <c r="NLA7" s="39"/>
      <c r="NLB7" s="39"/>
      <c r="NLC7" s="39"/>
      <c r="NLD7" s="39"/>
      <c r="NLE7" s="39"/>
      <c r="NLF7" s="39"/>
      <c r="NLG7" s="39"/>
      <c r="NLH7" s="39"/>
      <c r="NLI7" s="39"/>
      <c r="NLJ7" s="39"/>
      <c r="NLK7" s="39"/>
      <c r="NLL7" s="39"/>
      <c r="NLM7" s="39"/>
      <c r="NLN7" s="39"/>
      <c r="NLO7" s="39"/>
      <c r="NLP7" s="39"/>
      <c r="NLQ7" s="39"/>
      <c r="NLR7" s="39"/>
      <c r="NLS7" s="39"/>
      <c r="NLT7" s="39"/>
      <c r="NLU7" s="39"/>
      <c r="NLV7" s="39"/>
      <c r="NLW7" s="39"/>
      <c r="NLX7" s="39"/>
      <c r="NLY7" s="39"/>
      <c r="NLZ7" s="39"/>
      <c r="NMA7" s="39"/>
      <c r="NMB7" s="39"/>
      <c r="NMC7" s="39"/>
      <c r="NMD7" s="39"/>
      <c r="NME7" s="39"/>
      <c r="NMF7" s="39"/>
      <c r="NMG7" s="39"/>
      <c r="NMH7" s="39"/>
      <c r="NMI7" s="39"/>
      <c r="NMJ7" s="39"/>
      <c r="NMK7" s="39"/>
      <c r="NML7" s="39"/>
      <c r="NMM7" s="39"/>
      <c r="NMN7" s="39"/>
      <c r="NMO7" s="39"/>
      <c r="NMP7" s="39"/>
      <c r="NMQ7" s="39"/>
      <c r="NMR7" s="39"/>
      <c r="NMS7" s="39"/>
      <c r="NMT7" s="39"/>
      <c r="NMU7" s="39"/>
      <c r="NMV7" s="39"/>
      <c r="NMW7" s="39"/>
      <c r="NMX7" s="39"/>
      <c r="NMY7" s="39"/>
      <c r="NMZ7" s="39"/>
      <c r="NNA7" s="39"/>
      <c r="NNB7" s="39"/>
      <c r="NNC7" s="39"/>
      <c r="NND7" s="39"/>
      <c r="NNE7" s="39"/>
      <c r="NNF7" s="39"/>
      <c r="NNG7" s="39"/>
      <c r="NNH7" s="39"/>
      <c r="NNI7" s="39"/>
      <c r="NNJ7" s="39"/>
      <c r="NNK7" s="39"/>
      <c r="NNL7" s="39"/>
      <c r="NNM7" s="39"/>
      <c r="NNN7" s="39"/>
      <c r="NNO7" s="39"/>
      <c r="NNP7" s="39"/>
      <c r="NNQ7" s="39"/>
      <c r="NNR7" s="39"/>
      <c r="NNS7" s="39"/>
      <c r="NNT7" s="39"/>
      <c r="NNU7" s="39"/>
      <c r="NNV7" s="39"/>
      <c r="NNW7" s="39"/>
      <c r="NNX7" s="39"/>
      <c r="NNY7" s="39"/>
      <c r="NNZ7" s="39"/>
      <c r="NOA7" s="39"/>
      <c r="NOB7" s="39"/>
      <c r="NOC7" s="39"/>
      <c r="NOD7" s="39"/>
      <c r="NOE7" s="39"/>
      <c r="NOF7" s="39"/>
      <c r="NOG7" s="39"/>
      <c r="NOH7" s="39"/>
      <c r="NOI7" s="39"/>
      <c r="NOJ7" s="39"/>
      <c r="NOK7" s="39"/>
      <c r="NOL7" s="39"/>
      <c r="NOM7" s="39"/>
      <c r="NON7" s="39"/>
      <c r="NOO7" s="39"/>
      <c r="NOP7" s="39"/>
      <c r="NOQ7" s="39"/>
      <c r="NOR7" s="39"/>
      <c r="NOS7" s="39"/>
      <c r="NOT7" s="39"/>
      <c r="NOU7" s="39"/>
      <c r="NOV7" s="39"/>
      <c r="NOW7" s="39"/>
      <c r="NOX7" s="39"/>
      <c r="NOY7" s="39"/>
      <c r="NOZ7" s="39"/>
      <c r="NPA7" s="39"/>
      <c r="NPB7" s="39"/>
      <c r="NPC7" s="39"/>
      <c r="NPD7" s="39"/>
      <c r="NPE7" s="39"/>
      <c r="NPF7" s="39"/>
      <c r="NPG7" s="39"/>
      <c r="NPH7" s="39"/>
      <c r="NPI7" s="39"/>
      <c r="NPJ7" s="39"/>
      <c r="NPK7" s="39"/>
      <c r="NPL7" s="39"/>
      <c r="NPM7" s="39"/>
      <c r="NPN7" s="39"/>
      <c r="NPO7" s="39"/>
      <c r="NPP7" s="39"/>
      <c r="NPQ7" s="39"/>
      <c r="NPR7" s="39"/>
      <c r="NPS7" s="39"/>
      <c r="NPT7" s="39"/>
      <c r="NPU7" s="39"/>
      <c r="NPV7" s="39"/>
      <c r="NPW7" s="39"/>
      <c r="NPX7" s="39"/>
      <c r="NPY7" s="39"/>
      <c r="NPZ7" s="39"/>
      <c r="NQA7" s="39"/>
      <c r="NQB7" s="39"/>
      <c r="NQC7" s="39"/>
      <c r="NQD7" s="39"/>
      <c r="NQE7" s="39"/>
      <c r="NQF7" s="39"/>
      <c r="NQG7" s="39"/>
      <c r="NQH7" s="39"/>
      <c r="NQI7" s="39"/>
      <c r="NQJ7" s="39"/>
      <c r="NQK7" s="39"/>
      <c r="NQL7" s="39"/>
      <c r="NQM7" s="39"/>
      <c r="NQN7" s="39"/>
      <c r="NQO7" s="39"/>
      <c r="NQP7" s="39"/>
      <c r="NQQ7" s="39"/>
      <c r="NQR7" s="39"/>
      <c r="NQS7" s="39"/>
      <c r="NQT7" s="39"/>
      <c r="NQU7" s="39"/>
      <c r="NQV7" s="39"/>
      <c r="NQW7" s="39"/>
      <c r="NQX7" s="39"/>
      <c r="NQY7" s="39"/>
      <c r="NQZ7" s="39"/>
      <c r="NRA7" s="39"/>
      <c r="NRB7" s="39"/>
      <c r="NRC7" s="39"/>
      <c r="NRD7" s="39"/>
      <c r="NRE7" s="39"/>
      <c r="NRF7" s="39"/>
      <c r="NRG7" s="39"/>
      <c r="NRH7" s="39"/>
      <c r="NRI7" s="39"/>
      <c r="NRJ7" s="39"/>
      <c r="NRK7" s="39"/>
      <c r="NRL7" s="39"/>
      <c r="NRM7" s="39"/>
      <c r="NRN7" s="39"/>
      <c r="NRO7" s="39"/>
      <c r="NRP7" s="39"/>
      <c r="NRQ7" s="39"/>
      <c r="NRR7" s="39"/>
      <c r="NRS7" s="39"/>
      <c r="NRT7" s="39"/>
      <c r="NRU7" s="39"/>
      <c r="NRV7" s="39"/>
      <c r="NRW7" s="39"/>
      <c r="NRX7" s="39"/>
      <c r="NRY7" s="39"/>
      <c r="NRZ7" s="39"/>
      <c r="NSA7" s="39"/>
      <c r="NSB7" s="39"/>
      <c r="NSC7" s="39"/>
      <c r="NSD7" s="39"/>
      <c r="NSE7" s="39"/>
      <c r="NSF7" s="39"/>
      <c r="NSG7" s="39"/>
      <c r="NSH7" s="39"/>
      <c r="NSI7" s="39"/>
      <c r="NSJ7" s="39"/>
      <c r="NSK7" s="39"/>
      <c r="NSL7" s="39"/>
      <c r="NSM7" s="39"/>
      <c r="NSN7" s="39"/>
      <c r="NSO7" s="39"/>
      <c r="NSP7" s="39"/>
      <c r="NSQ7" s="39"/>
      <c r="NSR7" s="39"/>
      <c r="NSS7" s="39"/>
      <c r="NST7" s="39"/>
      <c r="NSU7" s="39"/>
      <c r="NSV7" s="39"/>
      <c r="NSW7" s="39"/>
      <c r="NSX7" s="39"/>
      <c r="NSY7" s="39"/>
      <c r="NSZ7" s="39"/>
      <c r="NTA7" s="39"/>
      <c r="NTB7" s="39"/>
      <c r="NTC7" s="39"/>
      <c r="NTD7" s="39"/>
      <c r="NTE7" s="39"/>
      <c r="NTF7" s="39"/>
      <c r="NTG7" s="39"/>
      <c r="NTH7" s="39"/>
      <c r="NTI7" s="39"/>
      <c r="NTJ7" s="39"/>
      <c r="NTK7" s="39"/>
      <c r="NTL7" s="39"/>
      <c r="NTM7" s="39"/>
      <c r="NTN7" s="39"/>
      <c r="NTO7" s="39"/>
      <c r="NTP7" s="39"/>
      <c r="NTQ7" s="39"/>
      <c r="NTR7" s="39"/>
      <c r="NTS7" s="39"/>
      <c r="NTT7" s="39"/>
      <c r="NTU7" s="39"/>
      <c r="NTV7" s="39"/>
      <c r="NTW7" s="39"/>
      <c r="NTX7" s="39"/>
      <c r="NTY7" s="39"/>
      <c r="NTZ7" s="39"/>
      <c r="NUA7" s="39"/>
      <c r="NUB7" s="39"/>
      <c r="NUC7" s="39"/>
      <c r="NUD7" s="39"/>
      <c r="NUE7" s="39"/>
      <c r="NUF7" s="39"/>
      <c r="NUG7" s="39"/>
      <c r="NUH7" s="39"/>
      <c r="NUI7" s="39"/>
      <c r="NUJ7" s="39"/>
      <c r="NUK7" s="39"/>
      <c r="NUL7" s="39"/>
      <c r="NUM7" s="39"/>
      <c r="NUN7" s="39"/>
      <c r="NUO7" s="39"/>
      <c r="NUP7" s="39"/>
      <c r="NUQ7" s="39"/>
      <c r="NUR7" s="39"/>
      <c r="NUS7" s="39"/>
      <c r="NUT7" s="39"/>
      <c r="NUU7" s="39"/>
      <c r="NUV7" s="39"/>
      <c r="NUW7" s="39"/>
      <c r="NUX7" s="39"/>
      <c r="NUY7" s="39"/>
      <c r="NUZ7" s="39"/>
      <c r="NVA7" s="39"/>
      <c r="NVB7" s="39"/>
      <c r="NVC7" s="39"/>
      <c r="NVD7" s="39"/>
      <c r="NVE7" s="39"/>
      <c r="NVF7" s="39"/>
      <c r="NVG7" s="39"/>
      <c r="NVH7" s="39"/>
      <c r="NVI7" s="39"/>
      <c r="NVJ7" s="39"/>
      <c r="NVK7" s="39"/>
      <c r="NVL7" s="39"/>
      <c r="NVM7" s="39"/>
      <c r="NVN7" s="39"/>
      <c r="NVO7" s="39"/>
      <c r="NVP7" s="39"/>
      <c r="NVQ7" s="39"/>
      <c r="NVR7" s="39"/>
      <c r="NVS7" s="39"/>
      <c r="NVT7" s="39"/>
      <c r="NVU7" s="39"/>
      <c r="NVV7" s="39"/>
      <c r="NVW7" s="39"/>
      <c r="NVX7" s="39"/>
      <c r="NVY7" s="39"/>
      <c r="NVZ7" s="39"/>
      <c r="NWA7" s="39"/>
      <c r="NWB7" s="39"/>
      <c r="NWC7" s="39"/>
      <c r="NWD7" s="39"/>
      <c r="NWE7" s="39"/>
      <c r="NWF7" s="39"/>
      <c r="NWG7" s="39"/>
      <c r="NWH7" s="39"/>
      <c r="NWI7" s="39"/>
      <c r="NWJ7" s="39"/>
      <c r="NWK7" s="39"/>
      <c r="NWL7" s="39"/>
      <c r="NWM7" s="39"/>
      <c r="NWN7" s="39"/>
      <c r="NWO7" s="39"/>
      <c r="NWP7" s="39"/>
      <c r="NWQ7" s="39"/>
      <c r="NWR7" s="39"/>
      <c r="NWS7" s="39"/>
      <c r="NWT7" s="39"/>
      <c r="NWU7" s="39"/>
      <c r="NWV7" s="39"/>
      <c r="NWW7" s="39"/>
      <c r="NWX7" s="39"/>
      <c r="NWY7" s="39"/>
      <c r="NWZ7" s="39"/>
      <c r="NXA7" s="39"/>
      <c r="NXB7" s="39"/>
      <c r="NXC7" s="39"/>
      <c r="NXD7" s="39"/>
      <c r="NXE7" s="39"/>
      <c r="NXF7" s="39"/>
      <c r="NXG7" s="39"/>
      <c r="NXH7" s="39"/>
      <c r="NXI7" s="39"/>
      <c r="NXJ7" s="39"/>
      <c r="NXK7" s="39"/>
      <c r="NXL7" s="39"/>
      <c r="NXM7" s="39"/>
      <c r="NXN7" s="39"/>
      <c r="NXO7" s="39"/>
      <c r="NXP7" s="39"/>
      <c r="NXQ7" s="39"/>
      <c r="NXR7" s="39"/>
      <c r="NXS7" s="39"/>
      <c r="NXT7" s="39"/>
      <c r="NXU7" s="39"/>
      <c r="NXV7" s="39"/>
      <c r="NXW7" s="39"/>
      <c r="NXX7" s="39"/>
      <c r="NXY7" s="39"/>
      <c r="NXZ7" s="39"/>
      <c r="NYA7" s="39"/>
      <c r="NYB7" s="39"/>
      <c r="NYC7" s="39"/>
      <c r="NYD7" s="39"/>
      <c r="NYE7" s="39"/>
      <c r="NYF7" s="39"/>
      <c r="NYG7" s="39"/>
      <c r="NYH7" s="39"/>
      <c r="NYI7" s="39"/>
      <c r="NYJ7" s="39"/>
      <c r="NYK7" s="39"/>
      <c r="NYL7" s="39"/>
      <c r="NYM7" s="39"/>
      <c r="NYN7" s="39"/>
      <c r="NYO7" s="39"/>
      <c r="NYP7" s="39"/>
      <c r="NYQ7" s="39"/>
      <c r="NYR7" s="39"/>
      <c r="NYS7" s="39"/>
      <c r="NYT7" s="39"/>
      <c r="NYU7" s="39"/>
      <c r="NYV7" s="39"/>
      <c r="NYW7" s="39"/>
      <c r="NYX7" s="39"/>
      <c r="NYY7" s="39"/>
      <c r="NYZ7" s="39"/>
      <c r="NZA7" s="39"/>
      <c r="NZB7" s="39"/>
      <c r="NZC7" s="39"/>
      <c r="NZD7" s="39"/>
      <c r="NZE7" s="39"/>
      <c r="NZF7" s="39"/>
      <c r="NZG7" s="39"/>
      <c r="NZH7" s="39"/>
      <c r="NZI7" s="39"/>
      <c r="NZJ7" s="39"/>
      <c r="NZK7" s="39"/>
      <c r="NZL7" s="39"/>
      <c r="NZM7" s="39"/>
      <c r="NZN7" s="39"/>
      <c r="NZO7" s="39"/>
      <c r="NZP7" s="39"/>
      <c r="NZQ7" s="39"/>
      <c r="NZR7" s="39"/>
      <c r="NZS7" s="39"/>
      <c r="NZT7" s="39"/>
      <c r="NZU7" s="39"/>
      <c r="NZV7" s="39"/>
      <c r="NZW7" s="39"/>
      <c r="NZX7" s="39"/>
      <c r="NZY7" s="39"/>
      <c r="NZZ7" s="39"/>
      <c r="OAA7" s="39"/>
      <c r="OAB7" s="39"/>
      <c r="OAC7" s="39"/>
      <c r="OAD7" s="39"/>
      <c r="OAE7" s="39"/>
      <c r="OAF7" s="39"/>
      <c r="OAG7" s="39"/>
      <c r="OAH7" s="39"/>
      <c r="OAI7" s="39"/>
      <c r="OAJ7" s="39"/>
      <c r="OAK7" s="39"/>
      <c r="OAL7" s="39"/>
      <c r="OAM7" s="39"/>
      <c r="OAN7" s="39"/>
      <c r="OAO7" s="39"/>
      <c r="OAP7" s="39"/>
      <c r="OAQ7" s="39"/>
      <c r="OAR7" s="39"/>
      <c r="OAS7" s="39"/>
      <c r="OAT7" s="39"/>
      <c r="OAU7" s="39"/>
      <c r="OAV7" s="39"/>
      <c r="OAW7" s="39"/>
      <c r="OAX7" s="39"/>
      <c r="OAY7" s="39"/>
      <c r="OAZ7" s="39"/>
      <c r="OBA7" s="39"/>
      <c r="OBB7" s="39"/>
      <c r="OBC7" s="39"/>
      <c r="OBD7" s="39"/>
      <c r="OBE7" s="39"/>
      <c r="OBF7" s="39"/>
      <c r="OBG7" s="39"/>
      <c r="OBH7" s="39"/>
      <c r="OBI7" s="39"/>
      <c r="OBJ7" s="39"/>
      <c r="OBK7" s="39"/>
      <c r="OBL7" s="39"/>
      <c r="OBM7" s="39"/>
      <c r="OBN7" s="39"/>
      <c r="OBO7" s="39"/>
      <c r="OBP7" s="39"/>
      <c r="OBQ7" s="39"/>
      <c r="OBR7" s="39"/>
      <c r="OBS7" s="39"/>
      <c r="OBT7" s="39"/>
      <c r="OBU7" s="39"/>
      <c r="OBV7" s="39"/>
      <c r="OBW7" s="39"/>
      <c r="OBX7" s="39"/>
      <c r="OBY7" s="39"/>
      <c r="OBZ7" s="39"/>
      <c r="OCA7" s="39"/>
      <c r="OCB7" s="39"/>
      <c r="OCC7" s="39"/>
      <c r="OCD7" s="39"/>
      <c r="OCE7" s="39"/>
      <c r="OCF7" s="39"/>
      <c r="OCG7" s="39"/>
      <c r="OCH7" s="39"/>
      <c r="OCI7" s="39"/>
      <c r="OCJ7" s="39"/>
      <c r="OCK7" s="39"/>
      <c r="OCL7" s="39"/>
      <c r="OCM7" s="39"/>
      <c r="OCN7" s="39"/>
      <c r="OCO7" s="39"/>
      <c r="OCP7" s="39"/>
      <c r="OCQ7" s="39"/>
      <c r="OCR7" s="39"/>
      <c r="OCS7" s="39"/>
      <c r="OCT7" s="39"/>
      <c r="OCU7" s="39"/>
      <c r="OCV7" s="39"/>
      <c r="OCW7" s="39"/>
      <c r="OCX7" s="39"/>
      <c r="OCY7" s="39"/>
      <c r="OCZ7" s="39"/>
      <c r="ODA7" s="39"/>
      <c r="ODB7" s="39"/>
      <c r="ODC7" s="39"/>
      <c r="ODD7" s="39"/>
      <c r="ODE7" s="39"/>
      <c r="ODF7" s="39"/>
      <c r="ODG7" s="39"/>
      <c r="ODH7" s="39"/>
      <c r="ODI7" s="39"/>
      <c r="ODJ7" s="39"/>
      <c r="ODK7" s="39"/>
      <c r="ODL7" s="39"/>
      <c r="ODM7" s="39"/>
      <c r="ODN7" s="39"/>
      <c r="ODO7" s="39"/>
      <c r="ODP7" s="39"/>
      <c r="ODQ7" s="39"/>
      <c r="ODR7" s="39"/>
      <c r="ODS7" s="39"/>
      <c r="ODT7" s="39"/>
      <c r="ODU7" s="39"/>
      <c r="ODV7" s="39"/>
      <c r="ODW7" s="39"/>
      <c r="ODX7" s="39"/>
      <c r="ODY7" s="39"/>
      <c r="ODZ7" s="39"/>
      <c r="OEA7" s="39"/>
      <c r="OEB7" s="39"/>
      <c r="OEC7" s="39"/>
      <c r="OED7" s="39"/>
      <c r="OEE7" s="39"/>
      <c r="OEF7" s="39"/>
      <c r="OEG7" s="39"/>
      <c r="OEH7" s="39"/>
      <c r="OEI7" s="39"/>
      <c r="OEJ7" s="39"/>
      <c r="OEK7" s="39"/>
      <c r="OEL7" s="39"/>
      <c r="OEM7" s="39"/>
      <c r="OEN7" s="39"/>
      <c r="OEO7" s="39"/>
      <c r="OEP7" s="39"/>
      <c r="OEQ7" s="39"/>
      <c r="OER7" s="39"/>
      <c r="OES7" s="39"/>
      <c r="OET7" s="39"/>
      <c r="OEU7" s="39"/>
      <c r="OEV7" s="39"/>
      <c r="OEW7" s="39"/>
      <c r="OEX7" s="39"/>
      <c r="OEY7" s="39"/>
      <c r="OEZ7" s="39"/>
      <c r="OFA7" s="39"/>
      <c r="OFB7" s="39"/>
      <c r="OFC7" s="39"/>
      <c r="OFD7" s="39"/>
      <c r="OFE7" s="39"/>
      <c r="OFF7" s="39"/>
      <c r="OFG7" s="39"/>
      <c r="OFH7" s="39"/>
      <c r="OFI7" s="39"/>
      <c r="OFJ7" s="39"/>
      <c r="OFK7" s="39"/>
      <c r="OFL7" s="39"/>
      <c r="OFM7" s="39"/>
      <c r="OFN7" s="39"/>
      <c r="OFO7" s="39"/>
      <c r="OFP7" s="39"/>
      <c r="OFQ7" s="39"/>
      <c r="OFR7" s="39"/>
      <c r="OFS7" s="39"/>
      <c r="OFT7" s="39"/>
      <c r="OFU7" s="39"/>
      <c r="OFV7" s="39"/>
      <c r="OFW7" s="39"/>
      <c r="OFX7" s="39"/>
      <c r="OFY7" s="39"/>
      <c r="OFZ7" s="39"/>
      <c r="OGA7" s="39"/>
      <c r="OGB7" s="39"/>
      <c r="OGC7" s="39"/>
      <c r="OGD7" s="39"/>
      <c r="OGE7" s="39"/>
      <c r="OGF7" s="39"/>
      <c r="OGG7" s="39"/>
      <c r="OGH7" s="39"/>
      <c r="OGI7" s="39"/>
      <c r="OGJ7" s="39"/>
      <c r="OGK7" s="39"/>
      <c r="OGL7" s="39"/>
      <c r="OGM7" s="39"/>
      <c r="OGN7" s="39"/>
      <c r="OGO7" s="39"/>
      <c r="OGP7" s="39"/>
      <c r="OGQ7" s="39"/>
      <c r="OGR7" s="39"/>
      <c r="OGS7" s="39"/>
      <c r="OGT7" s="39"/>
      <c r="OGU7" s="39"/>
      <c r="OGV7" s="39"/>
      <c r="OGW7" s="39"/>
      <c r="OGX7" s="39"/>
      <c r="OGY7" s="39"/>
      <c r="OGZ7" s="39"/>
      <c r="OHA7" s="39"/>
      <c r="OHB7" s="39"/>
      <c r="OHC7" s="39"/>
      <c r="OHD7" s="39"/>
      <c r="OHE7" s="39"/>
      <c r="OHF7" s="39"/>
      <c r="OHG7" s="39"/>
      <c r="OHH7" s="39"/>
      <c r="OHI7" s="39"/>
      <c r="OHJ7" s="39"/>
      <c r="OHK7" s="39"/>
      <c r="OHL7" s="39"/>
      <c r="OHM7" s="39"/>
      <c r="OHN7" s="39"/>
      <c r="OHO7" s="39"/>
      <c r="OHP7" s="39"/>
      <c r="OHQ7" s="39"/>
      <c r="OHR7" s="39"/>
      <c r="OHS7" s="39"/>
      <c r="OHT7" s="39"/>
      <c r="OHU7" s="39"/>
      <c r="OHV7" s="39"/>
      <c r="OHW7" s="39"/>
      <c r="OHX7" s="39"/>
      <c r="OHY7" s="39"/>
      <c r="OHZ7" s="39"/>
      <c r="OIA7" s="39"/>
      <c r="OIB7" s="39"/>
      <c r="OIC7" s="39"/>
      <c r="OID7" s="39"/>
      <c r="OIE7" s="39"/>
      <c r="OIF7" s="39"/>
      <c r="OIG7" s="39"/>
      <c r="OIH7" s="39"/>
      <c r="OII7" s="39"/>
      <c r="OIJ7" s="39"/>
      <c r="OIK7" s="39"/>
      <c r="OIL7" s="39"/>
      <c r="OIM7" s="39"/>
      <c r="OIN7" s="39"/>
      <c r="OIO7" s="39"/>
      <c r="OIP7" s="39"/>
      <c r="OIQ7" s="39"/>
      <c r="OIR7" s="39"/>
      <c r="OIS7" s="39"/>
      <c r="OIT7" s="39"/>
      <c r="OIU7" s="39"/>
      <c r="OIV7" s="39"/>
      <c r="OIW7" s="39"/>
      <c r="OIX7" s="39"/>
      <c r="OIY7" s="39"/>
      <c r="OIZ7" s="39"/>
      <c r="OJA7" s="39"/>
      <c r="OJB7" s="39"/>
      <c r="OJC7" s="39"/>
      <c r="OJD7" s="39"/>
      <c r="OJE7" s="39"/>
      <c r="OJF7" s="39"/>
      <c r="OJG7" s="39"/>
      <c r="OJH7" s="39"/>
      <c r="OJI7" s="39"/>
      <c r="OJJ7" s="39"/>
      <c r="OJK7" s="39"/>
      <c r="OJL7" s="39"/>
      <c r="OJM7" s="39"/>
      <c r="OJN7" s="39"/>
      <c r="OJO7" s="39"/>
      <c r="OJP7" s="39"/>
      <c r="OJQ7" s="39"/>
      <c r="OJR7" s="39"/>
      <c r="OJS7" s="39"/>
      <c r="OJT7" s="39"/>
      <c r="OJU7" s="39"/>
      <c r="OJV7" s="39"/>
      <c r="OJW7" s="39"/>
      <c r="OJX7" s="39"/>
      <c r="OJY7" s="39"/>
      <c r="OJZ7" s="39"/>
      <c r="OKA7" s="39"/>
      <c r="OKB7" s="39"/>
      <c r="OKC7" s="39"/>
      <c r="OKD7" s="39"/>
      <c r="OKE7" s="39"/>
      <c r="OKF7" s="39"/>
      <c r="OKG7" s="39"/>
      <c r="OKH7" s="39"/>
      <c r="OKI7" s="39"/>
      <c r="OKJ7" s="39"/>
      <c r="OKK7" s="39"/>
      <c r="OKL7" s="39"/>
      <c r="OKM7" s="39"/>
      <c r="OKN7" s="39"/>
      <c r="OKO7" s="39"/>
      <c r="OKP7" s="39"/>
      <c r="OKQ7" s="39"/>
      <c r="OKR7" s="39"/>
      <c r="OKS7" s="39"/>
      <c r="OKT7" s="39"/>
      <c r="OKU7" s="39"/>
      <c r="OKV7" s="39"/>
      <c r="OKW7" s="39"/>
      <c r="OKX7" s="39"/>
      <c r="OKY7" s="39"/>
      <c r="OKZ7" s="39"/>
      <c r="OLA7" s="39"/>
      <c r="OLB7" s="39"/>
      <c r="OLC7" s="39"/>
      <c r="OLD7" s="39"/>
      <c r="OLE7" s="39"/>
      <c r="OLF7" s="39"/>
      <c r="OLG7" s="39"/>
      <c r="OLH7" s="39"/>
      <c r="OLI7" s="39"/>
      <c r="OLJ7" s="39"/>
      <c r="OLK7" s="39"/>
      <c r="OLL7" s="39"/>
      <c r="OLM7" s="39"/>
      <c r="OLN7" s="39"/>
      <c r="OLO7" s="39"/>
      <c r="OLP7" s="39"/>
      <c r="OLQ7" s="39"/>
      <c r="OLR7" s="39"/>
      <c r="OLS7" s="39"/>
      <c r="OLT7" s="39"/>
      <c r="OLU7" s="39"/>
      <c r="OLV7" s="39"/>
      <c r="OLW7" s="39"/>
      <c r="OLX7" s="39"/>
      <c r="OLY7" s="39"/>
      <c r="OLZ7" s="39"/>
      <c r="OMA7" s="39"/>
      <c r="OMB7" s="39"/>
      <c r="OMC7" s="39"/>
      <c r="OMD7" s="39"/>
      <c r="OME7" s="39"/>
      <c r="OMF7" s="39"/>
      <c r="OMG7" s="39"/>
      <c r="OMH7" s="39"/>
      <c r="OMI7" s="39"/>
      <c r="OMJ7" s="39"/>
      <c r="OMK7" s="39"/>
      <c r="OML7" s="39"/>
      <c r="OMM7" s="39"/>
      <c r="OMN7" s="39"/>
      <c r="OMO7" s="39"/>
      <c r="OMP7" s="39"/>
      <c r="OMQ7" s="39"/>
      <c r="OMR7" s="39"/>
      <c r="OMS7" s="39"/>
      <c r="OMT7" s="39"/>
      <c r="OMU7" s="39"/>
      <c r="OMV7" s="39"/>
      <c r="OMW7" s="39"/>
      <c r="OMX7" s="39"/>
      <c r="OMY7" s="39"/>
      <c r="OMZ7" s="39"/>
      <c r="ONA7" s="39"/>
      <c r="ONB7" s="39"/>
      <c r="ONC7" s="39"/>
      <c r="OND7" s="39"/>
      <c r="ONE7" s="39"/>
      <c r="ONF7" s="39"/>
      <c r="ONG7" s="39"/>
      <c r="ONH7" s="39"/>
      <c r="ONI7" s="39"/>
      <c r="ONJ7" s="39"/>
      <c r="ONK7" s="39"/>
      <c r="ONL7" s="39"/>
      <c r="ONM7" s="39"/>
      <c r="ONN7" s="39"/>
      <c r="ONO7" s="39"/>
      <c r="ONP7" s="39"/>
      <c r="ONQ7" s="39"/>
      <c r="ONR7" s="39"/>
      <c r="ONS7" s="39"/>
      <c r="ONT7" s="39"/>
      <c r="ONU7" s="39"/>
      <c r="ONV7" s="39"/>
      <c r="ONW7" s="39"/>
      <c r="ONX7" s="39"/>
      <c r="ONY7" s="39"/>
      <c r="ONZ7" s="39"/>
      <c r="OOA7" s="39"/>
      <c r="OOB7" s="39"/>
      <c r="OOC7" s="39"/>
      <c r="OOD7" s="39"/>
      <c r="OOE7" s="39"/>
      <c r="OOF7" s="39"/>
      <c r="OOG7" s="39"/>
      <c r="OOH7" s="39"/>
      <c r="OOI7" s="39"/>
      <c r="OOJ7" s="39"/>
      <c r="OOK7" s="39"/>
      <c r="OOL7" s="39"/>
      <c r="OOM7" s="39"/>
      <c r="OON7" s="39"/>
      <c r="OOO7" s="39"/>
      <c r="OOP7" s="39"/>
      <c r="OOQ7" s="39"/>
      <c r="OOR7" s="39"/>
      <c r="OOS7" s="39"/>
      <c r="OOT7" s="39"/>
      <c r="OOU7" s="39"/>
      <c r="OOV7" s="39"/>
      <c r="OOW7" s="39"/>
      <c r="OOX7" s="39"/>
      <c r="OOY7" s="39"/>
      <c r="OOZ7" s="39"/>
      <c r="OPA7" s="39"/>
      <c r="OPB7" s="39"/>
      <c r="OPC7" s="39"/>
      <c r="OPD7" s="39"/>
      <c r="OPE7" s="39"/>
      <c r="OPF7" s="39"/>
      <c r="OPG7" s="39"/>
      <c r="OPH7" s="39"/>
      <c r="OPI7" s="39"/>
      <c r="OPJ7" s="39"/>
      <c r="OPK7" s="39"/>
      <c r="OPL7" s="39"/>
      <c r="OPM7" s="39"/>
      <c r="OPN7" s="39"/>
      <c r="OPO7" s="39"/>
      <c r="OPP7" s="39"/>
      <c r="OPQ7" s="39"/>
      <c r="OPR7" s="39"/>
      <c r="OPS7" s="39"/>
      <c r="OPT7" s="39"/>
      <c r="OPU7" s="39"/>
      <c r="OPV7" s="39"/>
      <c r="OPW7" s="39"/>
      <c r="OPX7" s="39"/>
      <c r="OPY7" s="39"/>
      <c r="OPZ7" s="39"/>
      <c r="OQA7" s="39"/>
      <c r="OQB7" s="39"/>
      <c r="OQC7" s="39"/>
      <c r="OQD7" s="39"/>
      <c r="OQE7" s="39"/>
      <c r="OQF7" s="39"/>
      <c r="OQG7" s="39"/>
      <c r="OQH7" s="39"/>
      <c r="OQI7" s="39"/>
      <c r="OQJ7" s="39"/>
      <c r="OQK7" s="39"/>
      <c r="OQL7" s="39"/>
      <c r="OQM7" s="39"/>
      <c r="OQN7" s="39"/>
      <c r="OQO7" s="39"/>
      <c r="OQP7" s="39"/>
      <c r="OQQ7" s="39"/>
      <c r="OQR7" s="39"/>
      <c r="OQS7" s="39"/>
      <c r="OQT7" s="39"/>
      <c r="OQU7" s="39"/>
      <c r="OQV7" s="39"/>
      <c r="OQW7" s="39"/>
      <c r="OQX7" s="39"/>
      <c r="OQY7" s="39"/>
      <c r="OQZ7" s="39"/>
      <c r="ORA7" s="39"/>
      <c r="ORB7" s="39"/>
      <c r="ORC7" s="39"/>
      <c r="ORD7" s="39"/>
      <c r="ORE7" s="39"/>
      <c r="ORF7" s="39"/>
      <c r="ORG7" s="39"/>
      <c r="ORH7" s="39"/>
      <c r="ORI7" s="39"/>
      <c r="ORJ7" s="39"/>
      <c r="ORK7" s="39"/>
      <c r="ORL7" s="39"/>
      <c r="ORM7" s="39"/>
      <c r="ORN7" s="39"/>
      <c r="ORO7" s="39"/>
      <c r="ORP7" s="39"/>
      <c r="ORQ7" s="39"/>
      <c r="ORR7" s="39"/>
      <c r="ORS7" s="39"/>
      <c r="ORT7" s="39"/>
      <c r="ORU7" s="39"/>
      <c r="ORV7" s="39"/>
      <c r="ORW7" s="39"/>
      <c r="ORX7" s="39"/>
      <c r="ORY7" s="39"/>
      <c r="ORZ7" s="39"/>
      <c r="OSA7" s="39"/>
      <c r="OSB7" s="39"/>
      <c r="OSC7" s="39"/>
      <c r="OSD7" s="39"/>
      <c r="OSE7" s="39"/>
      <c r="OSF7" s="39"/>
      <c r="OSG7" s="39"/>
      <c r="OSH7" s="39"/>
      <c r="OSI7" s="39"/>
      <c r="OSJ7" s="39"/>
      <c r="OSK7" s="39"/>
      <c r="OSL7" s="39"/>
      <c r="OSM7" s="39"/>
      <c r="OSN7" s="39"/>
      <c r="OSO7" s="39"/>
      <c r="OSP7" s="39"/>
      <c r="OSQ7" s="39"/>
      <c r="OSR7" s="39"/>
      <c r="OSS7" s="39"/>
      <c r="OST7" s="39"/>
      <c r="OSU7" s="39"/>
      <c r="OSV7" s="39"/>
      <c r="OSW7" s="39"/>
      <c r="OSX7" s="39"/>
      <c r="OSY7" s="39"/>
      <c r="OSZ7" s="39"/>
      <c r="OTA7" s="39"/>
      <c r="OTB7" s="39"/>
      <c r="OTC7" s="39"/>
      <c r="OTD7" s="39"/>
      <c r="OTE7" s="39"/>
      <c r="OTF7" s="39"/>
      <c r="OTG7" s="39"/>
      <c r="OTH7" s="39"/>
      <c r="OTI7" s="39"/>
      <c r="OTJ7" s="39"/>
      <c r="OTK7" s="39"/>
      <c r="OTL7" s="39"/>
      <c r="OTM7" s="39"/>
      <c r="OTN7" s="39"/>
      <c r="OTO7" s="39"/>
      <c r="OTP7" s="39"/>
      <c r="OTQ7" s="39"/>
      <c r="OTR7" s="39"/>
      <c r="OTS7" s="39"/>
      <c r="OTT7" s="39"/>
      <c r="OTU7" s="39"/>
      <c r="OTV7" s="39"/>
      <c r="OTW7" s="39"/>
      <c r="OTX7" s="39"/>
      <c r="OTY7" s="39"/>
      <c r="OTZ7" s="39"/>
      <c r="OUA7" s="39"/>
      <c r="OUB7" s="39"/>
      <c r="OUC7" s="39"/>
      <c r="OUD7" s="39"/>
      <c r="OUE7" s="39"/>
      <c r="OUF7" s="39"/>
      <c r="OUG7" s="39"/>
      <c r="OUH7" s="39"/>
      <c r="OUI7" s="39"/>
      <c r="OUJ7" s="39"/>
      <c r="OUK7" s="39"/>
      <c r="OUL7" s="39"/>
      <c r="OUM7" s="39"/>
      <c r="OUN7" s="39"/>
      <c r="OUO7" s="39"/>
      <c r="OUP7" s="39"/>
      <c r="OUQ7" s="39"/>
      <c r="OUR7" s="39"/>
      <c r="OUS7" s="39"/>
      <c r="OUT7" s="39"/>
      <c r="OUU7" s="39"/>
      <c r="OUV7" s="39"/>
      <c r="OUW7" s="39"/>
      <c r="OUX7" s="39"/>
      <c r="OUY7" s="39"/>
      <c r="OUZ7" s="39"/>
      <c r="OVA7" s="39"/>
      <c r="OVB7" s="39"/>
      <c r="OVC7" s="39"/>
      <c r="OVD7" s="39"/>
      <c r="OVE7" s="39"/>
      <c r="OVF7" s="39"/>
      <c r="OVG7" s="39"/>
      <c r="OVH7" s="39"/>
      <c r="OVI7" s="39"/>
      <c r="OVJ7" s="39"/>
      <c r="OVK7" s="39"/>
      <c r="OVL7" s="39"/>
      <c r="OVM7" s="39"/>
      <c r="OVN7" s="39"/>
      <c r="OVO7" s="39"/>
      <c r="OVP7" s="39"/>
      <c r="OVQ7" s="39"/>
      <c r="OVR7" s="39"/>
      <c r="OVS7" s="39"/>
      <c r="OVT7" s="39"/>
      <c r="OVU7" s="39"/>
      <c r="OVV7" s="39"/>
      <c r="OVW7" s="39"/>
      <c r="OVX7" s="39"/>
      <c r="OVY7" s="39"/>
      <c r="OVZ7" s="39"/>
      <c r="OWA7" s="39"/>
      <c r="OWB7" s="39"/>
      <c r="OWC7" s="39"/>
      <c r="OWD7" s="39"/>
      <c r="OWE7" s="39"/>
      <c r="OWF7" s="39"/>
      <c r="OWG7" s="39"/>
      <c r="OWH7" s="39"/>
      <c r="OWI7" s="39"/>
      <c r="OWJ7" s="39"/>
      <c r="OWK7" s="39"/>
      <c r="OWL7" s="39"/>
      <c r="OWM7" s="39"/>
      <c r="OWN7" s="39"/>
      <c r="OWO7" s="39"/>
      <c r="OWP7" s="39"/>
      <c r="OWQ7" s="39"/>
      <c r="OWR7" s="39"/>
      <c r="OWS7" s="39"/>
      <c r="OWT7" s="39"/>
      <c r="OWU7" s="39"/>
      <c r="OWV7" s="39"/>
      <c r="OWW7" s="39"/>
      <c r="OWX7" s="39"/>
      <c r="OWY7" s="39"/>
      <c r="OWZ7" s="39"/>
      <c r="OXA7" s="39"/>
      <c r="OXB7" s="39"/>
      <c r="OXC7" s="39"/>
      <c r="OXD7" s="39"/>
      <c r="OXE7" s="39"/>
      <c r="OXF7" s="39"/>
      <c r="OXG7" s="39"/>
      <c r="OXH7" s="39"/>
      <c r="OXI7" s="39"/>
      <c r="OXJ7" s="39"/>
      <c r="OXK7" s="39"/>
      <c r="OXL7" s="39"/>
      <c r="OXM7" s="39"/>
      <c r="OXN7" s="39"/>
      <c r="OXO7" s="39"/>
      <c r="OXP7" s="39"/>
      <c r="OXQ7" s="39"/>
      <c r="OXR7" s="39"/>
      <c r="OXS7" s="39"/>
      <c r="OXT7" s="39"/>
      <c r="OXU7" s="39"/>
      <c r="OXV7" s="39"/>
      <c r="OXW7" s="39"/>
      <c r="OXX7" s="39"/>
      <c r="OXY7" s="39"/>
      <c r="OXZ7" s="39"/>
      <c r="OYA7" s="39"/>
      <c r="OYB7" s="39"/>
      <c r="OYC7" s="39"/>
      <c r="OYD7" s="39"/>
      <c r="OYE7" s="39"/>
      <c r="OYF7" s="39"/>
      <c r="OYG7" s="39"/>
      <c r="OYH7" s="39"/>
      <c r="OYI7" s="39"/>
      <c r="OYJ7" s="39"/>
      <c r="OYK7" s="39"/>
      <c r="OYL7" s="39"/>
      <c r="OYM7" s="39"/>
      <c r="OYN7" s="39"/>
      <c r="OYO7" s="39"/>
      <c r="OYP7" s="39"/>
      <c r="OYQ7" s="39"/>
      <c r="OYR7" s="39"/>
      <c r="OYS7" s="39"/>
      <c r="OYT7" s="39"/>
      <c r="OYU7" s="39"/>
      <c r="OYV7" s="39"/>
      <c r="OYW7" s="39"/>
      <c r="OYX7" s="39"/>
      <c r="OYY7" s="39"/>
      <c r="OYZ7" s="39"/>
      <c r="OZA7" s="39"/>
      <c r="OZB7" s="39"/>
      <c r="OZC7" s="39"/>
      <c r="OZD7" s="39"/>
      <c r="OZE7" s="39"/>
      <c r="OZF7" s="39"/>
      <c r="OZG7" s="39"/>
      <c r="OZH7" s="39"/>
      <c r="OZI7" s="39"/>
      <c r="OZJ7" s="39"/>
      <c r="OZK7" s="39"/>
      <c r="OZL7" s="39"/>
      <c r="OZM7" s="39"/>
      <c r="OZN7" s="39"/>
      <c r="OZO7" s="39"/>
      <c r="OZP7" s="39"/>
      <c r="OZQ7" s="39"/>
      <c r="OZR7" s="39"/>
      <c r="OZS7" s="39"/>
      <c r="OZT7" s="39"/>
      <c r="OZU7" s="39"/>
      <c r="OZV7" s="39"/>
      <c r="OZW7" s="39"/>
      <c r="OZX7" s="39"/>
      <c r="OZY7" s="39"/>
      <c r="OZZ7" s="39"/>
      <c r="PAA7" s="39"/>
      <c r="PAB7" s="39"/>
      <c r="PAC7" s="39"/>
      <c r="PAD7" s="39"/>
      <c r="PAE7" s="39"/>
      <c r="PAF7" s="39"/>
      <c r="PAG7" s="39"/>
      <c r="PAH7" s="39"/>
      <c r="PAI7" s="39"/>
      <c r="PAJ7" s="39"/>
      <c r="PAK7" s="39"/>
      <c r="PAL7" s="39"/>
      <c r="PAM7" s="39"/>
      <c r="PAN7" s="39"/>
      <c r="PAO7" s="39"/>
      <c r="PAP7" s="39"/>
      <c r="PAQ7" s="39"/>
      <c r="PAR7" s="39"/>
      <c r="PAS7" s="39"/>
      <c r="PAT7" s="39"/>
      <c r="PAU7" s="39"/>
      <c r="PAV7" s="39"/>
      <c r="PAW7" s="39"/>
      <c r="PAX7" s="39"/>
      <c r="PAY7" s="39"/>
      <c r="PAZ7" s="39"/>
      <c r="PBA7" s="39"/>
      <c r="PBB7" s="39"/>
      <c r="PBC7" s="39"/>
      <c r="PBD7" s="39"/>
      <c r="PBE7" s="39"/>
      <c r="PBF7" s="39"/>
      <c r="PBG7" s="39"/>
      <c r="PBH7" s="39"/>
      <c r="PBI7" s="39"/>
      <c r="PBJ7" s="39"/>
      <c r="PBK7" s="39"/>
      <c r="PBL7" s="39"/>
      <c r="PBM7" s="39"/>
      <c r="PBN7" s="39"/>
      <c r="PBO7" s="39"/>
      <c r="PBP7" s="39"/>
      <c r="PBQ7" s="39"/>
      <c r="PBR7" s="39"/>
      <c r="PBS7" s="39"/>
      <c r="PBT7" s="39"/>
      <c r="PBU7" s="39"/>
      <c r="PBV7" s="39"/>
      <c r="PBW7" s="39"/>
      <c r="PBX7" s="39"/>
      <c r="PBY7" s="39"/>
      <c r="PBZ7" s="39"/>
      <c r="PCA7" s="39"/>
      <c r="PCB7" s="39"/>
      <c r="PCC7" s="39"/>
      <c r="PCD7" s="39"/>
      <c r="PCE7" s="39"/>
      <c r="PCF7" s="39"/>
      <c r="PCG7" s="39"/>
      <c r="PCH7" s="39"/>
      <c r="PCI7" s="39"/>
      <c r="PCJ7" s="39"/>
      <c r="PCK7" s="39"/>
      <c r="PCL7" s="39"/>
      <c r="PCM7" s="39"/>
      <c r="PCN7" s="39"/>
      <c r="PCO7" s="39"/>
      <c r="PCP7" s="39"/>
      <c r="PCQ7" s="39"/>
      <c r="PCR7" s="39"/>
      <c r="PCS7" s="39"/>
      <c r="PCT7" s="39"/>
      <c r="PCU7" s="39"/>
      <c r="PCV7" s="39"/>
      <c r="PCW7" s="39"/>
      <c r="PCX7" s="39"/>
      <c r="PCY7" s="39"/>
      <c r="PCZ7" s="39"/>
      <c r="PDA7" s="39"/>
      <c r="PDB7" s="39"/>
      <c r="PDC7" s="39"/>
      <c r="PDD7" s="39"/>
      <c r="PDE7" s="39"/>
      <c r="PDF7" s="39"/>
      <c r="PDG7" s="39"/>
      <c r="PDH7" s="39"/>
      <c r="PDI7" s="39"/>
      <c r="PDJ7" s="39"/>
      <c r="PDK7" s="39"/>
      <c r="PDL7" s="39"/>
      <c r="PDM7" s="39"/>
      <c r="PDN7" s="39"/>
      <c r="PDO7" s="39"/>
      <c r="PDP7" s="39"/>
      <c r="PDQ7" s="39"/>
      <c r="PDR7" s="39"/>
      <c r="PDS7" s="39"/>
      <c r="PDT7" s="39"/>
      <c r="PDU7" s="39"/>
      <c r="PDV7" s="39"/>
      <c r="PDW7" s="39"/>
      <c r="PDX7" s="39"/>
      <c r="PDY7" s="39"/>
      <c r="PDZ7" s="39"/>
      <c r="PEA7" s="39"/>
      <c r="PEB7" s="39"/>
      <c r="PEC7" s="39"/>
      <c r="PED7" s="39"/>
      <c r="PEE7" s="39"/>
      <c r="PEF7" s="39"/>
      <c r="PEG7" s="39"/>
      <c r="PEH7" s="39"/>
      <c r="PEI7" s="39"/>
      <c r="PEJ7" s="39"/>
      <c r="PEK7" s="39"/>
      <c r="PEL7" s="39"/>
      <c r="PEM7" s="39"/>
      <c r="PEN7" s="39"/>
      <c r="PEO7" s="39"/>
      <c r="PEP7" s="39"/>
      <c r="PEQ7" s="39"/>
      <c r="PER7" s="39"/>
      <c r="PES7" s="39"/>
      <c r="PET7" s="39"/>
      <c r="PEU7" s="39"/>
      <c r="PEV7" s="39"/>
      <c r="PEW7" s="39"/>
      <c r="PEX7" s="39"/>
      <c r="PEY7" s="39"/>
      <c r="PEZ7" s="39"/>
      <c r="PFA7" s="39"/>
      <c r="PFB7" s="39"/>
      <c r="PFC7" s="39"/>
      <c r="PFD7" s="39"/>
      <c r="PFE7" s="39"/>
      <c r="PFF7" s="39"/>
      <c r="PFG7" s="39"/>
      <c r="PFH7" s="39"/>
      <c r="PFI7" s="39"/>
      <c r="PFJ7" s="39"/>
      <c r="PFK7" s="39"/>
      <c r="PFL7" s="39"/>
      <c r="PFM7" s="39"/>
      <c r="PFN7" s="39"/>
      <c r="PFO7" s="39"/>
      <c r="PFP7" s="39"/>
      <c r="PFQ7" s="39"/>
      <c r="PFR7" s="39"/>
      <c r="PFS7" s="39"/>
      <c r="PFT7" s="39"/>
      <c r="PFU7" s="39"/>
      <c r="PFV7" s="39"/>
      <c r="PFW7" s="39"/>
      <c r="PFX7" s="39"/>
      <c r="PFY7" s="39"/>
      <c r="PFZ7" s="39"/>
      <c r="PGA7" s="39"/>
      <c r="PGB7" s="39"/>
      <c r="PGC7" s="39"/>
      <c r="PGD7" s="39"/>
      <c r="PGE7" s="39"/>
      <c r="PGF7" s="39"/>
      <c r="PGG7" s="39"/>
      <c r="PGH7" s="39"/>
      <c r="PGI7" s="39"/>
      <c r="PGJ7" s="39"/>
      <c r="PGK7" s="39"/>
      <c r="PGL7" s="39"/>
      <c r="PGM7" s="39"/>
      <c r="PGN7" s="39"/>
      <c r="PGO7" s="39"/>
      <c r="PGP7" s="39"/>
      <c r="PGQ7" s="39"/>
      <c r="PGR7" s="39"/>
      <c r="PGS7" s="39"/>
      <c r="PGT7" s="39"/>
      <c r="PGU7" s="39"/>
      <c r="PGV7" s="39"/>
      <c r="PGW7" s="39"/>
      <c r="PGX7" s="39"/>
      <c r="PGY7" s="39"/>
      <c r="PGZ7" s="39"/>
      <c r="PHA7" s="39"/>
      <c r="PHB7" s="39"/>
      <c r="PHC7" s="39"/>
      <c r="PHD7" s="39"/>
      <c r="PHE7" s="39"/>
      <c r="PHF7" s="39"/>
      <c r="PHG7" s="39"/>
      <c r="PHH7" s="39"/>
      <c r="PHI7" s="39"/>
      <c r="PHJ7" s="39"/>
      <c r="PHK7" s="39"/>
      <c r="PHL7" s="39"/>
      <c r="PHM7" s="39"/>
      <c r="PHN7" s="39"/>
      <c r="PHO7" s="39"/>
      <c r="PHP7" s="39"/>
      <c r="PHQ7" s="39"/>
      <c r="PHR7" s="39"/>
      <c r="PHS7" s="39"/>
      <c r="PHT7" s="39"/>
      <c r="PHU7" s="39"/>
      <c r="PHV7" s="39"/>
      <c r="PHW7" s="39"/>
      <c r="PHX7" s="39"/>
      <c r="PHY7" s="39"/>
      <c r="PHZ7" s="39"/>
      <c r="PIA7" s="39"/>
      <c r="PIB7" s="39"/>
      <c r="PIC7" s="39"/>
      <c r="PID7" s="39"/>
      <c r="PIE7" s="39"/>
      <c r="PIF7" s="39"/>
      <c r="PIG7" s="39"/>
      <c r="PIH7" s="39"/>
      <c r="PII7" s="39"/>
      <c r="PIJ7" s="39"/>
      <c r="PIK7" s="39"/>
      <c r="PIL7" s="39"/>
      <c r="PIM7" s="39"/>
      <c r="PIN7" s="39"/>
      <c r="PIO7" s="39"/>
      <c r="PIP7" s="39"/>
      <c r="PIQ7" s="39"/>
      <c r="PIR7" s="39"/>
      <c r="PIS7" s="39"/>
      <c r="PIT7" s="39"/>
      <c r="PIU7" s="39"/>
      <c r="PIV7" s="39"/>
      <c r="PIW7" s="39"/>
      <c r="PIX7" s="39"/>
      <c r="PIY7" s="39"/>
      <c r="PIZ7" s="39"/>
      <c r="PJA7" s="39"/>
      <c r="PJB7" s="39"/>
      <c r="PJC7" s="39"/>
      <c r="PJD7" s="39"/>
      <c r="PJE7" s="39"/>
      <c r="PJF7" s="39"/>
      <c r="PJG7" s="39"/>
      <c r="PJH7" s="39"/>
      <c r="PJI7" s="39"/>
      <c r="PJJ7" s="39"/>
      <c r="PJK7" s="39"/>
      <c r="PJL7" s="39"/>
      <c r="PJM7" s="39"/>
      <c r="PJN7" s="39"/>
      <c r="PJO7" s="39"/>
      <c r="PJP7" s="39"/>
      <c r="PJQ7" s="39"/>
      <c r="PJR7" s="39"/>
      <c r="PJS7" s="39"/>
      <c r="PJT7" s="39"/>
      <c r="PJU7" s="39"/>
      <c r="PJV7" s="39"/>
      <c r="PJW7" s="39"/>
      <c r="PJX7" s="39"/>
      <c r="PJY7" s="39"/>
      <c r="PJZ7" s="39"/>
      <c r="PKA7" s="39"/>
      <c r="PKB7" s="39"/>
      <c r="PKC7" s="39"/>
      <c r="PKD7" s="39"/>
      <c r="PKE7" s="39"/>
      <c r="PKF7" s="39"/>
      <c r="PKG7" s="39"/>
      <c r="PKH7" s="39"/>
      <c r="PKI7" s="39"/>
      <c r="PKJ7" s="39"/>
      <c r="PKK7" s="39"/>
      <c r="PKL7" s="39"/>
      <c r="PKM7" s="39"/>
      <c r="PKN7" s="39"/>
      <c r="PKO7" s="39"/>
      <c r="PKP7" s="39"/>
      <c r="PKQ7" s="39"/>
      <c r="PKR7" s="39"/>
      <c r="PKS7" s="39"/>
      <c r="PKT7" s="39"/>
      <c r="PKU7" s="39"/>
      <c r="PKV7" s="39"/>
      <c r="PKW7" s="39"/>
      <c r="PKX7" s="39"/>
      <c r="PKY7" s="39"/>
      <c r="PKZ7" s="39"/>
      <c r="PLA7" s="39"/>
      <c r="PLB7" s="39"/>
      <c r="PLC7" s="39"/>
      <c r="PLD7" s="39"/>
      <c r="PLE7" s="39"/>
      <c r="PLF7" s="39"/>
      <c r="PLG7" s="39"/>
      <c r="PLH7" s="39"/>
      <c r="PLI7" s="39"/>
      <c r="PLJ7" s="39"/>
      <c r="PLK7" s="39"/>
      <c r="PLL7" s="39"/>
      <c r="PLM7" s="39"/>
      <c r="PLN7" s="39"/>
      <c r="PLO7" s="39"/>
      <c r="PLP7" s="39"/>
      <c r="PLQ7" s="39"/>
      <c r="PLR7" s="39"/>
      <c r="PLS7" s="39"/>
      <c r="PLT7" s="39"/>
      <c r="PLU7" s="39"/>
      <c r="PLV7" s="39"/>
      <c r="PLW7" s="39"/>
      <c r="PLX7" s="39"/>
      <c r="PLY7" s="39"/>
      <c r="PLZ7" s="39"/>
      <c r="PMA7" s="39"/>
      <c r="PMB7" s="39"/>
      <c r="PMC7" s="39"/>
      <c r="PMD7" s="39"/>
      <c r="PME7" s="39"/>
      <c r="PMF7" s="39"/>
      <c r="PMG7" s="39"/>
      <c r="PMH7" s="39"/>
      <c r="PMI7" s="39"/>
      <c r="PMJ7" s="39"/>
      <c r="PMK7" s="39"/>
      <c r="PML7" s="39"/>
      <c r="PMM7" s="39"/>
      <c r="PMN7" s="39"/>
      <c r="PMO7" s="39"/>
      <c r="PMP7" s="39"/>
      <c r="PMQ7" s="39"/>
      <c r="PMR7" s="39"/>
      <c r="PMS7" s="39"/>
      <c r="PMT7" s="39"/>
      <c r="PMU7" s="39"/>
      <c r="PMV7" s="39"/>
      <c r="PMW7" s="39"/>
      <c r="PMX7" s="39"/>
      <c r="PMY7" s="39"/>
      <c r="PMZ7" s="39"/>
      <c r="PNA7" s="39"/>
      <c r="PNB7" s="39"/>
      <c r="PNC7" s="39"/>
      <c r="PND7" s="39"/>
      <c r="PNE7" s="39"/>
      <c r="PNF7" s="39"/>
      <c r="PNG7" s="39"/>
      <c r="PNH7" s="39"/>
      <c r="PNI7" s="39"/>
      <c r="PNJ7" s="39"/>
      <c r="PNK7" s="39"/>
      <c r="PNL7" s="39"/>
      <c r="PNM7" s="39"/>
      <c r="PNN7" s="39"/>
      <c r="PNO7" s="39"/>
      <c r="PNP7" s="39"/>
      <c r="PNQ7" s="39"/>
      <c r="PNR7" s="39"/>
      <c r="PNS7" s="39"/>
      <c r="PNT7" s="39"/>
      <c r="PNU7" s="39"/>
      <c r="PNV7" s="39"/>
      <c r="PNW7" s="39"/>
      <c r="PNX7" s="39"/>
      <c r="PNY7" s="39"/>
      <c r="PNZ7" s="39"/>
      <c r="POA7" s="39"/>
      <c r="POB7" s="39"/>
      <c r="POC7" s="39"/>
      <c r="POD7" s="39"/>
      <c r="POE7" s="39"/>
      <c r="POF7" s="39"/>
      <c r="POG7" s="39"/>
      <c r="POH7" s="39"/>
      <c r="POI7" s="39"/>
      <c r="POJ7" s="39"/>
      <c r="POK7" s="39"/>
      <c r="POL7" s="39"/>
      <c r="POM7" s="39"/>
      <c r="PON7" s="39"/>
      <c r="POO7" s="39"/>
      <c r="POP7" s="39"/>
      <c r="POQ7" s="39"/>
      <c r="POR7" s="39"/>
      <c r="POS7" s="39"/>
      <c r="POT7" s="39"/>
      <c r="POU7" s="39"/>
      <c r="POV7" s="39"/>
      <c r="POW7" s="39"/>
      <c r="POX7" s="39"/>
      <c r="POY7" s="39"/>
      <c r="POZ7" s="39"/>
      <c r="PPA7" s="39"/>
      <c r="PPB7" s="39"/>
      <c r="PPC7" s="39"/>
      <c r="PPD7" s="39"/>
      <c r="PPE7" s="39"/>
      <c r="PPF7" s="39"/>
      <c r="PPG7" s="39"/>
      <c r="PPH7" s="39"/>
      <c r="PPI7" s="39"/>
      <c r="PPJ7" s="39"/>
      <c r="PPK7" s="39"/>
      <c r="PPL7" s="39"/>
      <c r="PPM7" s="39"/>
      <c r="PPN7" s="39"/>
      <c r="PPO7" s="39"/>
      <c r="PPP7" s="39"/>
      <c r="PPQ7" s="39"/>
      <c r="PPR7" s="39"/>
      <c r="PPS7" s="39"/>
      <c r="PPT7" s="39"/>
      <c r="PPU7" s="39"/>
      <c r="PPV7" s="39"/>
      <c r="PPW7" s="39"/>
      <c r="PPX7" s="39"/>
      <c r="PPY7" s="39"/>
      <c r="PPZ7" s="39"/>
      <c r="PQA7" s="39"/>
      <c r="PQB7" s="39"/>
      <c r="PQC7" s="39"/>
      <c r="PQD7" s="39"/>
      <c r="PQE7" s="39"/>
      <c r="PQF7" s="39"/>
      <c r="PQG7" s="39"/>
      <c r="PQH7" s="39"/>
      <c r="PQI7" s="39"/>
      <c r="PQJ7" s="39"/>
      <c r="PQK7" s="39"/>
      <c r="PQL7" s="39"/>
      <c r="PQM7" s="39"/>
      <c r="PQN7" s="39"/>
      <c r="PQO7" s="39"/>
      <c r="PQP7" s="39"/>
      <c r="PQQ7" s="39"/>
      <c r="PQR7" s="39"/>
      <c r="PQS7" s="39"/>
      <c r="PQT7" s="39"/>
      <c r="PQU7" s="39"/>
      <c r="PQV7" s="39"/>
      <c r="PQW7" s="39"/>
      <c r="PQX7" s="39"/>
      <c r="PQY7" s="39"/>
      <c r="PQZ7" s="39"/>
      <c r="PRA7" s="39"/>
      <c r="PRB7" s="39"/>
      <c r="PRC7" s="39"/>
      <c r="PRD7" s="39"/>
      <c r="PRE7" s="39"/>
      <c r="PRF7" s="39"/>
      <c r="PRG7" s="39"/>
      <c r="PRH7" s="39"/>
      <c r="PRI7" s="39"/>
      <c r="PRJ7" s="39"/>
      <c r="PRK7" s="39"/>
      <c r="PRL7" s="39"/>
      <c r="PRM7" s="39"/>
      <c r="PRN7" s="39"/>
      <c r="PRO7" s="39"/>
      <c r="PRP7" s="39"/>
      <c r="PRQ7" s="39"/>
      <c r="PRR7" s="39"/>
      <c r="PRS7" s="39"/>
      <c r="PRT7" s="39"/>
      <c r="PRU7" s="39"/>
      <c r="PRV7" s="39"/>
      <c r="PRW7" s="39"/>
      <c r="PRX7" s="39"/>
      <c r="PRY7" s="39"/>
      <c r="PRZ7" s="39"/>
      <c r="PSA7" s="39"/>
      <c r="PSB7" s="39"/>
      <c r="PSC7" s="39"/>
      <c r="PSD7" s="39"/>
      <c r="PSE7" s="39"/>
      <c r="PSF7" s="39"/>
      <c r="PSG7" s="39"/>
      <c r="PSH7" s="39"/>
      <c r="PSI7" s="39"/>
      <c r="PSJ7" s="39"/>
      <c r="PSK7" s="39"/>
      <c r="PSL7" s="39"/>
      <c r="PSM7" s="39"/>
      <c r="PSN7" s="39"/>
      <c r="PSO7" s="39"/>
      <c r="PSP7" s="39"/>
      <c r="PSQ7" s="39"/>
      <c r="PSR7" s="39"/>
      <c r="PSS7" s="39"/>
      <c r="PST7" s="39"/>
      <c r="PSU7" s="39"/>
      <c r="PSV7" s="39"/>
      <c r="PSW7" s="39"/>
      <c r="PSX7" s="39"/>
      <c r="PSY7" s="39"/>
      <c r="PSZ7" s="39"/>
      <c r="PTA7" s="39"/>
      <c r="PTB7" s="39"/>
      <c r="PTC7" s="39"/>
      <c r="PTD7" s="39"/>
      <c r="PTE7" s="39"/>
      <c r="PTF7" s="39"/>
      <c r="PTG7" s="39"/>
      <c r="PTH7" s="39"/>
      <c r="PTI7" s="39"/>
      <c r="PTJ7" s="39"/>
      <c r="PTK7" s="39"/>
      <c r="PTL7" s="39"/>
      <c r="PTM7" s="39"/>
      <c r="PTN7" s="39"/>
      <c r="PTO7" s="39"/>
      <c r="PTP7" s="39"/>
      <c r="PTQ7" s="39"/>
      <c r="PTR7" s="39"/>
      <c r="PTS7" s="39"/>
      <c r="PTT7" s="39"/>
      <c r="PTU7" s="39"/>
      <c r="PTV7" s="39"/>
      <c r="PTW7" s="39"/>
      <c r="PTX7" s="39"/>
      <c r="PTY7" s="39"/>
      <c r="PTZ7" s="39"/>
      <c r="PUA7" s="39"/>
      <c r="PUB7" s="39"/>
      <c r="PUC7" s="39"/>
      <c r="PUD7" s="39"/>
      <c r="PUE7" s="39"/>
      <c r="PUF7" s="39"/>
      <c r="PUG7" s="39"/>
      <c r="PUH7" s="39"/>
      <c r="PUI7" s="39"/>
      <c r="PUJ7" s="39"/>
      <c r="PUK7" s="39"/>
      <c r="PUL7" s="39"/>
      <c r="PUM7" s="39"/>
      <c r="PUN7" s="39"/>
      <c r="PUO7" s="39"/>
      <c r="PUP7" s="39"/>
      <c r="PUQ7" s="39"/>
      <c r="PUR7" s="39"/>
      <c r="PUS7" s="39"/>
      <c r="PUT7" s="39"/>
      <c r="PUU7" s="39"/>
      <c r="PUV7" s="39"/>
      <c r="PUW7" s="39"/>
      <c r="PUX7" s="39"/>
      <c r="PUY7" s="39"/>
      <c r="PUZ7" s="39"/>
      <c r="PVA7" s="39"/>
      <c r="PVB7" s="39"/>
      <c r="PVC7" s="39"/>
      <c r="PVD7" s="39"/>
      <c r="PVE7" s="39"/>
      <c r="PVF7" s="39"/>
      <c r="PVG7" s="39"/>
      <c r="PVH7" s="39"/>
      <c r="PVI7" s="39"/>
      <c r="PVJ7" s="39"/>
      <c r="PVK7" s="39"/>
      <c r="PVL7" s="39"/>
      <c r="PVM7" s="39"/>
      <c r="PVN7" s="39"/>
      <c r="PVO7" s="39"/>
      <c r="PVP7" s="39"/>
      <c r="PVQ7" s="39"/>
      <c r="PVR7" s="39"/>
      <c r="PVS7" s="39"/>
      <c r="PVT7" s="39"/>
      <c r="PVU7" s="39"/>
      <c r="PVV7" s="39"/>
      <c r="PVW7" s="39"/>
      <c r="PVX7" s="39"/>
      <c r="PVY7" s="39"/>
      <c r="PVZ7" s="39"/>
      <c r="PWA7" s="39"/>
      <c r="PWB7" s="39"/>
      <c r="PWC7" s="39"/>
      <c r="PWD7" s="39"/>
      <c r="PWE7" s="39"/>
      <c r="PWF7" s="39"/>
      <c r="PWG7" s="39"/>
      <c r="PWH7" s="39"/>
      <c r="PWI7" s="39"/>
      <c r="PWJ7" s="39"/>
      <c r="PWK7" s="39"/>
      <c r="PWL7" s="39"/>
      <c r="PWM7" s="39"/>
      <c r="PWN7" s="39"/>
      <c r="PWO7" s="39"/>
      <c r="PWP7" s="39"/>
      <c r="PWQ7" s="39"/>
      <c r="PWR7" s="39"/>
      <c r="PWS7" s="39"/>
      <c r="PWT7" s="39"/>
      <c r="PWU7" s="39"/>
      <c r="PWV7" s="39"/>
      <c r="PWW7" s="39"/>
      <c r="PWX7" s="39"/>
      <c r="PWY7" s="39"/>
      <c r="PWZ7" s="39"/>
      <c r="PXA7" s="39"/>
      <c r="PXB7" s="39"/>
      <c r="PXC7" s="39"/>
      <c r="PXD7" s="39"/>
      <c r="PXE7" s="39"/>
      <c r="PXF7" s="39"/>
      <c r="PXG7" s="39"/>
      <c r="PXH7" s="39"/>
      <c r="PXI7" s="39"/>
      <c r="PXJ7" s="39"/>
      <c r="PXK7" s="39"/>
      <c r="PXL7" s="39"/>
      <c r="PXM7" s="39"/>
      <c r="PXN7" s="39"/>
      <c r="PXO7" s="39"/>
      <c r="PXP7" s="39"/>
      <c r="PXQ7" s="39"/>
      <c r="PXR7" s="39"/>
      <c r="PXS7" s="39"/>
      <c r="PXT7" s="39"/>
      <c r="PXU7" s="39"/>
      <c r="PXV7" s="39"/>
      <c r="PXW7" s="39"/>
      <c r="PXX7" s="39"/>
      <c r="PXY7" s="39"/>
      <c r="PXZ7" s="39"/>
      <c r="PYA7" s="39"/>
      <c r="PYB7" s="39"/>
      <c r="PYC7" s="39"/>
      <c r="PYD7" s="39"/>
      <c r="PYE7" s="39"/>
      <c r="PYF7" s="39"/>
      <c r="PYG7" s="39"/>
      <c r="PYH7" s="39"/>
      <c r="PYI7" s="39"/>
      <c r="PYJ7" s="39"/>
      <c r="PYK7" s="39"/>
      <c r="PYL7" s="39"/>
      <c r="PYM7" s="39"/>
      <c r="PYN7" s="39"/>
      <c r="PYO7" s="39"/>
      <c r="PYP7" s="39"/>
      <c r="PYQ7" s="39"/>
      <c r="PYR7" s="39"/>
      <c r="PYS7" s="39"/>
      <c r="PYT7" s="39"/>
      <c r="PYU7" s="39"/>
      <c r="PYV7" s="39"/>
      <c r="PYW7" s="39"/>
      <c r="PYX7" s="39"/>
      <c r="PYY7" s="39"/>
      <c r="PYZ7" s="39"/>
      <c r="PZA7" s="39"/>
      <c r="PZB7" s="39"/>
      <c r="PZC7" s="39"/>
      <c r="PZD7" s="39"/>
      <c r="PZE7" s="39"/>
      <c r="PZF7" s="39"/>
      <c r="PZG7" s="39"/>
      <c r="PZH7" s="39"/>
      <c r="PZI7" s="39"/>
      <c r="PZJ7" s="39"/>
      <c r="PZK7" s="39"/>
      <c r="PZL7" s="39"/>
      <c r="PZM7" s="39"/>
      <c r="PZN7" s="39"/>
      <c r="PZO7" s="39"/>
      <c r="PZP7" s="39"/>
      <c r="PZQ7" s="39"/>
      <c r="PZR7" s="39"/>
      <c r="PZS7" s="39"/>
      <c r="PZT7" s="39"/>
      <c r="PZU7" s="39"/>
      <c r="PZV7" s="39"/>
      <c r="PZW7" s="39"/>
      <c r="PZX7" s="39"/>
      <c r="PZY7" s="39"/>
      <c r="PZZ7" s="39"/>
      <c r="QAA7" s="39"/>
      <c r="QAB7" s="39"/>
      <c r="QAC7" s="39"/>
      <c r="QAD7" s="39"/>
      <c r="QAE7" s="39"/>
      <c r="QAF7" s="39"/>
      <c r="QAG7" s="39"/>
      <c r="QAH7" s="39"/>
      <c r="QAI7" s="39"/>
      <c r="QAJ7" s="39"/>
      <c r="QAK7" s="39"/>
      <c r="QAL7" s="39"/>
      <c r="QAM7" s="39"/>
      <c r="QAN7" s="39"/>
      <c r="QAO7" s="39"/>
      <c r="QAP7" s="39"/>
      <c r="QAQ7" s="39"/>
      <c r="QAR7" s="39"/>
      <c r="QAS7" s="39"/>
      <c r="QAT7" s="39"/>
      <c r="QAU7" s="39"/>
      <c r="QAV7" s="39"/>
      <c r="QAW7" s="39"/>
      <c r="QAX7" s="39"/>
      <c r="QAY7" s="39"/>
      <c r="QAZ7" s="39"/>
      <c r="QBA7" s="39"/>
      <c r="QBB7" s="39"/>
      <c r="QBC7" s="39"/>
      <c r="QBD7" s="39"/>
      <c r="QBE7" s="39"/>
      <c r="QBF7" s="39"/>
      <c r="QBG7" s="39"/>
      <c r="QBH7" s="39"/>
      <c r="QBI7" s="39"/>
      <c r="QBJ7" s="39"/>
      <c r="QBK7" s="39"/>
      <c r="QBL7" s="39"/>
      <c r="QBM7" s="39"/>
      <c r="QBN7" s="39"/>
      <c r="QBO7" s="39"/>
      <c r="QBP7" s="39"/>
      <c r="QBQ7" s="39"/>
      <c r="QBR7" s="39"/>
      <c r="QBS7" s="39"/>
      <c r="QBT7" s="39"/>
      <c r="QBU7" s="39"/>
      <c r="QBV7" s="39"/>
      <c r="QBW7" s="39"/>
      <c r="QBX7" s="39"/>
      <c r="QBY7" s="39"/>
      <c r="QBZ7" s="39"/>
      <c r="QCA7" s="39"/>
      <c r="QCB7" s="39"/>
      <c r="QCC7" s="39"/>
      <c r="QCD7" s="39"/>
      <c r="QCE7" s="39"/>
      <c r="QCF7" s="39"/>
      <c r="QCG7" s="39"/>
      <c r="QCH7" s="39"/>
      <c r="QCI7" s="39"/>
      <c r="QCJ7" s="39"/>
      <c r="QCK7" s="39"/>
      <c r="QCL7" s="39"/>
      <c r="QCM7" s="39"/>
      <c r="QCN7" s="39"/>
      <c r="QCO7" s="39"/>
      <c r="QCP7" s="39"/>
      <c r="QCQ7" s="39"/>
      <c r="QCR7" s="39"/>
      <c r="QCS7" s="39"/>
      <c r="QCT7" s="39"/>
      <c r="QCU7" s="39"/>
      <c r="QCV7" s="39"/>
      <c r="QCW7" s="39"/>
      <c r="QCX7" s="39"/>
      <c r="QCY7" s="39"/>
      <c r="QCZ7" s="39"/>
      <c r="QDA7" s="39"/>
      <c r="QDB7" s="39"/>
      <c r="QDC7" s="39"/>
      <c r="QDD7" s="39"/>
      <c r="QDE7" s="39"/>
      <c r="QDF7" s="39"/>
      <c r="QDG7" s="39"/>
      <c r="QDH7" s="39"/>
      <c r="QDI7" s="39"/>
      <c r="QDJ7" s="39"/>
      <c r="QDK7" s="39"/>
      <c r="QDL7" s="39"/>
      <c r="QDM7" s="39"/>
      <c r="QDN7" s="39"/>
      <c r="QDO7" s="39"/>
      <c r="QDP7" s="39"/>
      <c r="QDQ7" s="39"/>
      <c r="QDR7" s="39"/>
      <c r="QDS7" s="39"/>
      <c r="QDT7" s="39"/>
      <c r="QDU7" s="39"/>
      <c r="QDV7" s="39"/>
      <c r="QDW7" s="39"/>
      <c r="QDX7" s="39"/>
      <c r="QDY7" s="39"/>
      <c r="QDZ7" s="39"/>
      <c r="QEA7" s="39"/>
      <c r="QEB7" s="39"/>
      <c r="QEC7" s="39"/>
      <c r="QED7" s="39"/>
      <c r="QEE7" s="39"/>
      <c r="QEF7" s="39"/>
      <c r="QEG7" s="39"/>
      <c r="QEH7" s="39"/>
      <c r="QEI7" s="39"/>
      <c r="QEJ7" s="39"/>
      <c r="QEK7" s="39"/>
      <c r="QEL7" s="39"/>
      <c r="QEM7" s="39"/>
      <c r="QEN7" s="39"/>
      <c r="QEO7" s="39"/>
      <c r="QEP7" s="39"/>
      <c r="QEQ7" s="39"/>
      <c r="QER7" s="39"/>
      <c r="QES7" s="39"/>
      <c r="QET7" s="39"/>
      <c r="QEU7" s="39"/>
      <c r="QEV7" s="39"/>
      <c r="QEW7" s="39"/>
      <c r="QEX7" s="39"/>
      <c r="QEY7" s="39"/>
      <c r="QEZ7" s="39"/>
      <c r="QFA7" s="39"/>
      <c r="QFB7" s="39"/>
      <c r="QFC7" s="39"/>
      <c r="QFD7" s="39"/>
      <c r="QFE7" s="39"/>
      <c r="QFF7" s="39"/>
      <c r="QFG7" s="39"/>
      <c r="QFH7" s="39"/>
      <c r="QFI7" s="39"/>
      <c r="QFJ7" s="39"/>
      <c r="QFK7" s="39"/>
      <c r="QFL7" s="39"/>
      <c r="QFM7" s="39"/>
      <c r="QFN7" s="39"/>
      <c r="QFO7" s="39"/>
      <c r="QFP7" s="39"/>
      <c r="QFQ7" s="39"/>
      <c r="QFR7" s="39"/>
      <c r="QFS7" s="39"/>
      <c r="QFT7" s="39"/>
      <c r="QFU7" s="39"/>
      <c r="QFV7" s="39"/>
      <c r="QFW7" s="39"/>
      <c r="QFX7" s="39"/>
      <c r="QFY7" s="39"/>
      <c r="QFZ7" s="39"/>
      <c r="QGA7" s="39"/>
      <c r="QGB7" s="39"/>
      <c r="QGC7" s="39"/>
      <c r="QGD7" s="39"/>
      <c r="QGE7" s="39"/>
      <c r="QGF7" s="39"/>
      <c r="QGG7" s="39"/>
      <c r="QGH7" s="39"/>
      <c r="QGI7" s="39"/>
      <c r="QGJ7" s="39"/>
      <c r="QGK7" s="39"/>
      <c r="QGL7" s="39"/>
      <c r="QGM7" s="39"/>
      <c r="QGN7" s="39"/>
      <c r="QGO7" s="39"/>
      <c r="QGP7" s="39"/>
      <c r="QGQ7" s="39"/>
      <c r="QGR7" s="39"/>
      <c r="QGS7" s="39"/>
      <c r="QGT7" s="39"/>
      <c r="QGU7" s="39"/>
      <c r="QGV7" s="39"/>
      <c r="QGW7" s="39"/>
      <c r="QGX7" s="39"/>
      <c r="QGY7" s="39"/>
      <c r="QGZ7" s="39"/>
      <c r="QHA7" s="39"/>
      <c r="QHB7" s="39"/>
      <c r="QHC7" s="39"/>
      <c r="QHD7" s="39"/>
      <c r="QHE7" s="39"/>
      <c r="QHF7" s="39"/>
      <c r="QHG7" s="39"/>
      <c r="QHH7" s="39"/>
      <c r="QHI7" s="39"/>
      <c r="QHJ7" s="39"/>
      <c r="QHK7" s="39"/>
      <c r="QHL7" s="39"/>
      <c r="QHM7" s="39"/>
      <c r="QHN7" s="39"/>
      <c r="QHO7" s="39"/>
      <c r="QHP7" s="39"/>
      <c r="QHQ7" s="39"/>
      <c r="QHR7" s="39"/>
      <c r="QHS7" s="39"/>
      <c r="QHT7" s="39"/>
      <c r="QHU7" s="39"/>
      <c r="QHV7" s="39"/>
      <c r="QHW7" s="39"/>
      <c r="QHX7" s="39"/>
      <c r="QHY7" s="39"/>
      <c r="QHZ7" s="39"/>
      <c r="QIA7" s="39"/>
      <c r="QIB7" s="39"/>
      <c r="QIC7" s="39"/>
      <c r="QID7" s="39"/>
      <c r="QIE7" s="39"/>
      <c r="QIF7" s="39"/>
      <c r="QIG7" s="39"/>
      <c r="QIH7" s="39"/>
      <c r="QII7" s="39"/>
      <c r="QIJ7" s="39"/>
      <c r="QIK7" s="39"/>
      <c r="QIL7" s="39"/>
      <c r="QIM7" s="39"/>
      <c r="QIN7" s="39"/>
      <c r="QIO7" s="39"/>
      <c r="QIP7" s="39"/>
      <c r="QIQ7" s="39"/>
      <c r="QIR7" s="39"/>
      <c r="QIS7" s="39"/>
      <c r="QIT7" s="39"/>
      <c r="QIU7" s="39"/>
      <c r="QIV7" s="39"/>
      <c r="QIW7" s="39"/>
      <c r="QIX7" s="39"/>
      <c r="QIY7" s="39"/>
      <c r="QIZ7" s="39"/>
      <c r="QJA7" s="39"/>
      <c r="QJB7" s="39"/>
      <c r="QJC7" s="39"/>
      <c r="QJD7" s="39"/>
      <c r="QJE7" s="39"/>
      <c r="QJF7" s="39"/>
      <c r="QJG7" s="39"/>
      <c r="QJH7" s="39"/>
      <c r="QJI7" s="39"/>
      <c r="QJJ7" s="39"/>
      <c r="QJK7" s="39"/>
      <c r="QJL7" s="39"/>
      <c r="QJM7" s="39"/>
      <c r="QJN7" s="39"/>
      <c r="QJO7" s="39"/>
      <c r="QJP7" s="39"/>
      <c r="QJQ7" s="39"/>
      <c r="QJR7" s="39"/>
      <c r="QJS7" s="39"/>
      <c r="QJT7" s="39"/>
      <c r="QJU7" s="39"/>
      <c r="QJV7" s="39"/>
      <c r="QJW7" s="39"/>
      <c r="QJX7" s="39"/>
      <c r="QJY7" s="39"/>
      <c r="QJZ7" s="39"/>
      <c r="QKA7" s="39"/>
      <c r="QKB7" s="39"/>
      <c r="QKC7" s="39"/>
      <c r="QKD7" s="39"/>
      <c r="QKE7" s="39"/>
      <c r="QKF7" s="39"/>
      <c r="QKG7" s="39"/>
      <c r="QKH7" s="39"/>
      <c r="QKI7" s="39"/>
      <c r="QKJ7" s="39"/>
      <c r="QKK7" s="39"/>
      <c r="QKL7" s="39"/>
      <c r="QKM7" s="39"/>
      <c r="QKN7" s="39"/>
      <c r="QKO7" s="39"/>
      <c r="QKP7" s="39"/>
      <c r="QKQ7" s="39"/>
      <c r="QKR7" s="39"/>
      <c r="QKS7" s="39"/>
      <c r="QKT7" s="39"/>
      <c r="QKU7" s="39"/>
      <c r="QKV7" s="39"/>
      <c r="QKW7" s="39"/>
      <c r="QKX7" s="39"/>
      <c r="QKY7" s="39"/>
      <c r="QKZ7" s="39"/>
      <c r="QLA7" s="39"/>
      <c r="QLB7" s="39"/>
      <c r="QLC7" s="39"/>
      <c r="QLD7" s="39"/>
      <c r="QLE7" s="39"/>
      <c r="QLF7" s="39"/>
      <c r="QLG7" s="39"/>
      <c r="QLH7" s="39"/>
      <c r="QLI7" s="39"/>
      <c r="QLJ7" s="39"/>
      <c r="QLK7" s="39"/>
      <c r="QLL7" s="39"/>
      <c r="QLM7" s="39"/>
      <c r="QLN7" s="39"/>
      <c r="QLO7" s="39"/>
      <c r="QLP7" s="39"/>
      <c r="QLQ7" s="39"/>
      <c r="QLR7" s="39"/>
      <c r="QLS7" s="39"/>
      <c r="QLT7" s="39"/>
      <c r="QLU7" s="39"/>
      <c r="QLV7" s="39"/>
      <c r="QLW7" s="39"/>
      <c r="QLX7" s="39"/>
      <c r="QLY7" s="39"/>
      <c r="QLZ7" s="39"/>
      <c r="QMA7" s="39"/>
      <c r="QMB7" s="39"/>
      <c r="QMC7" s="39"/>
      <c r="QMD7" s="39"/>
      <c r="QME7" s="39"/>
      <c r="QMF7" s="39"/>
      <c r="QMG7" s="39"/>
      <c r="QMH7" s="39"/>
      <c r="QMI7" s="39"/>
      <c r="QMJ7" s="39"/>
      <c r="QMK7" s="39"/>
      <c r="QML7" s="39"/>
      <c r="QMM7" s="39"/>
      <c r="QMN7" s="39"/>
      <c r="QMO7" s="39"/>
      <c r="QMP7" s="39"/>
      <c r="QMQ7" s="39"/>
      <c r="QMR7" s="39"/>
      <c r="QMS7" s="39"/>
      <c r="QMT7" s="39"/>
      <c r="QMU7" s="39"/>
      <c r="QMV7" s="39"/>
      <c r="QMW7" s="39"/>
      <c r="QMX7" s="39"/>
      <c r="QMY7" s="39"/>
      <c r="QMZ7" s="39"/>
      <c r="QNA7" s="39"/>
      <c r="QNB7" s="39"/>
      <c r="QNC7" s="39"/>
      <c r="QND7" s="39"/>
      <c r="QNE7" s="39"/>
      <c r="QNF7" s="39"/>
      <c r="QNG7" s="39"/>
      <c r="QNH7" s="39"/>
      <c r="QNI7" s="39"/>
      <c r="QNJ7" s="39"/>
      <c r="QNK7" s="39"/>
      <c r="QNL7" s="39"/>
      <c r="QNM7" s="39"/>
      <c r="QNN7" s="39"/>
      <c r="QNO7" s="39"/>
      <c r="QNP7" s="39"/>
      <c r="QNQ7" s="39"/>
      <c r="QNR7" s="39"/>
      <c r="QNS7" s="39"/>
      <c r="QNT7" s="39"/>
      <c r="QNU7" s="39"/>
      <c r="QNV7" s="39"/>
      <c r="QNW7" s="39"/>
      <c r="QNX7" s="39"/>
      <c r="QNY7" s="39"/>
      <c r="QNZ7" s="39"/>
      <c r="QOA7" s="39"/>
      <c r="QOB7" s="39"/>
      <c r="QOC7" s="39"/>
      <c r="QOD7" s="39"/>
      <c r="QOE7" s="39"/>
      <c r="QOF7" s="39"/>
      <c r="QOG7" s="39"/>
      <c r="QOH7" s="39"/>
      <c r="QOI7" s="39"/>
      <c r="QOJ7" s="39"/>
      <c r="QOK7" s="39"/>
      <c r="QOL7" s="39"/>
      <c r="QOM7" s="39"/>
      <c r="QON7" s="39"/>
      <c r="QOO7" s="39"/>
      <c r="QOP7" s="39"/>
      <c r="QOQ7" s="39"/>
      <c r="QOR7" s="39"/>
      <c r="QOS7" s="39"/>
      <c r="QOT7" s="39"/>
      <c r="QOU7" s="39"/>
      <c r="QOV7" s="39"/>
      <c r="QOW7" s="39"/>
      <c r="QOX7" s="39"/>
      <c r="QOY7" s="39"/>
      <c r="QOZ7" s="39"/>
      <c r="QPA7" s="39"/>
      <c r="QPB7" s="39"/>
      <c r="QPC7" s="39"/>
      <c r="QPD7" s="39"/>
      <c r="QPE7" s="39"/>
      <c r="QPF7" s="39"/>
      <c r="QPG7" s="39"/>
      <c r="QPH7" s="39"/>
      <c r="QPI7" s="39"/>
      <c r="QPJ7" s="39"/>
      <c r="QPK7" s="39"/>
      <c r="QPL7" s="39"/>
      <c r="QPM7" s="39"/>
      <c r="QPN7" s="39"/>
      <c r="QPO7" s="39"/>
      <c r="QPP7" s="39"/>
      <c r="QPQ7" s="39"/>
      <c r="QPR7" s="39"/>
      <c r="QPS7" s="39"/>
      <c r="QPT7" s="39"/>
      <c r="QPU7" s="39"/>
      <c r="QPV7" s="39"/>
      <c r="QPW7" s="39"/>
      <c r="QPX7" s="39"/>
      <c r="QPY7" s="39"/>
      <c r="QPZ7" s="39"/>
      <c r="QQA7" s="39"/>
      <c r="QQB7" s="39"/>
      <c r="QQC7" s="39"/>
      <c r="QQD7" s="39"/>
      <c r="QQE7" s="39"/>
      <c r="QQF7" s="39"/>
      <c r="QQG7" s="39"/>
      <c r="QQH7" s="39"/>
      <c r="QQI7" s="39"/>
      <c r="QQJ7" s="39"/>
      <c r="QQK7" s="39"/>
      <c r="QQL7" s="39"/>
      <c r="QQM7" s="39"/>
      <c r="QQN7" s="39"/>
      <c r="QQO7" s="39"/>
      <c r="QQP7" s="39"/>
      <c r="QQQ7" s="39"/>
      <c r="QQR7" s="39"/>
      <c r="QQS7" s="39"/>
      <c r="QQT7" s="39"/>
      <c r="QQU7" s="39"/>
      <c r="QQV7" s="39"/>
      <c r="QQW7" s="39"/>
      <c r="QQX7" s="39"/>
      <c r="QQY7" s="39"/>
      <c r="QQZ7" s="39"/>
      <c r="QRA7" s="39"/>
      <c r="QRB7" s="39"/>
      <c r="QRC7" s="39"/>
      <c r="QRD7" s="39"/>
      <c r="QRE7" s="39"/>
      <c r="QRF7" s="39"/>
      <c r="QRG7" s="39"/>
      <c r="QRH7" s="39"/>
      <c r="QRI7" s="39"/>
      <c r="QRJ7" s="39"/>
      <c r="QRK7" s="39"/>
      <c r="QRL7" s="39"/>
      <c r="QRM7" s="39"/>
      <c r="QRN7" s="39"/>
      <c r="QRO7" s="39"/>
      <c r="QRP7" s="39"/>
      <c r="QRQ7" s="39"/>
      <c r="QRR7" s="39"/>
      <c r="QRS7" s="39"/>
      <c r="QRT7" s="39"/>
      <c r="QRU7" s="39"/>
      <c r="QRV7" s="39"/>
      <c r="QRW7" s="39"/>
      <c r="QRX7" s="39"/>
      <c r="QRY7" s="39"/>
      <c r="QRZ7" s="39"/>
      <c r="QSA7" s="39"/>
      <c r="QSB7" s="39"/>
      <c r="QSC7" s="39"/>
      <c r="QSD7" s="39"/>
      <c r="QSE7" s="39"/>
      <c r="QSF7" s="39"/>
      <c r="QSG7" s="39"/>
      <c r="QSH7" s="39"/>
      <c r="QSI7" s="39"/>
      <c r="QSJ7" s="39"/>
      <c r="QSK7" s="39"/>
      <c r="QSL7" s="39"/>
      <c r="QSM7" s="39"/>
      <c r="QSN7" s="39"/>
      <c r="QSO7" s="39"/>
      <c r="QSP7" s="39"/>
      <c r="QSQ7" s="39"/>
      <c r="QSR7" s="39"/>
      <c r="QSS7" s="39"/>
      <c r="QST7" s="39"/>
      <c r="QSU7" s="39"/>
      <c r="QSV7" s="39"/>
      <c r="QSW7" s="39"/>
      <c r="QSX7" s="39"/>
      <c r="QSY7" s="39"/>
      <c r="QSZ7" s="39"/>
      <c r="QTA7" s="39"/>
      <c r="QTB7" s="39"/>
      <c r="QTC7" s="39"/>
      <c r="QTD7" s="39"/>
      <c r="QTE7" s="39"/>
      <c r="QTF7" s="39"/>
      <c r="QTG7" s="39"/>
      <c r="QTH7" s="39"/>
      <c r="QTI7" s="39"/>
      <c r="QTJ7" s="39"/>
      <c r="QTK7" s="39"/>
      <c r="QTL7" s="39"/>
      <c r="QTM7" s="39"/>
      <c r="QTN7" s="39"/>
      <c r="QTO7" s="39"/>
      <c r="QTP7" s="39"/>
      <c r="QTQ7" s="39"/>
      <c r="QTR7" s="39"/>
      <c r="QTS7" s="39"/>
      <c r="QTT7" s="39"/>
      <c r="QTU7" s="39"/>
      <c r="QTV7" s="39"/>
      <c r="QTW7" s="39"/>
      <c r="QTX7" s="39"/>
      <c r="QTY7" s="39"/>
      <c r="QTZ7" s="39"/>
      <c r="QUA7" s="39"/>
      <c r="QUB7" s="39"/>
      <c r="QUC7" s="39"/>
      <c r="QUD7" s="39"/>
      <c r="QUE7" s="39"/>
      <c r="QUF7" s="39"/>
      <c r="QUG7" s="39"/>
      <c r="QUH7" s="39"/>
      <c r="QUI7" s="39"/>
      <c r="QUJ7" s="39"/>
      <c r="QUK7" s="39"/>
      <c r="QUL7" s="39"/>
      <c r="QUM7" s="39"/>
      <c r="QUN7" s="39"/>
      <c r="QUO7" s="39"/>
      <c r="QUP7" s="39"/>
      <c r="QUQ7" s="39"/>
      <c r="QUR7" s="39"/>
      <c r="QUS7" s="39"/>
      <c r="QUT7" s="39"/>
      <c r="QUU7" s="39"/>
      <c r="QUV7" s="39"/>
      <c r="QUW7" s="39"/>
      <c r="QUX7" s="39"/>
      <c r="QUY7" s="39"/>
      <c r="QUZ7" s="39"/>
      <c r="QVA7" s="39"/>
      <c r="QVB7" s="39"/>
      <c r="QVC7" s="39"/>
      <c r="QVD7" s="39"/>
      <c r="QVE7" s="39"/>
      <c r="QVF7" s="39"/>
      <c r="QVG7" s="39"/>
      <c r="QVH7" s="39"/>
      <c r="QVI7" s="39"/>
      <c r="QVJ7" s="39"/>
      <c r="QVK7" s="39"/>
      <c r="QVL7" s="39"/>
      <c r="QVM7" s="39"/>
      <c r="QVN7" s="39"/>
      <c r="QVO7" s="39"/>
      <c r="QVP7" s="39"/>
      <c r="QVQ7" s="39"/>
      <c r="QVR7" s="39"/>
      <c r="QVS7" s="39"/>
      <c r="QVT7" s="39"/>
      <c r="QVU7" s="39"/>
      <c r="QVV7" s="39"/>
      <c r="QVW7" s="39"/>
      <c r="QVX7" s="39"/>
      <c r="QVY7" s="39"/>
      <c r="QVZ7" s="39"/>
      <c r="QWA7" s="39"/>
      <c r="QWB7" s="39"/>
      <c r="QWC7" s="39"/>
      <c r="QWD7" s="39"/>
      <c r="QWE7" s="39"/>
      <c r="QWF7" s="39"/>
      <c r="QWG7" s="39"/>
      <c r="QWH7" s="39"/>
      <c r="QWI7" s="39"/>
      <c r="QWJ7" s="39"/>
      <c r="QWK7" s="39"/>
      <c r="QWL7" s="39"/>
      <c r="QWM7" s="39"/>
      <c r="QWN7" s="39"/>
      <c r="QWO7" s="39"/>
      <c r="QWP7" s="39"/>
      <c r="QWQ7" s="39"/>
      <c r="QWR7" s="39"/>
      <c r="QWS7" s="39"/>
      <c r="QWT7" s="39"/>
      <c r="QWU7" s="39"/>
      <c r="QWV7" s="39"/>
      <c r="QWW7" s="39"/>
      <c r="QWX7" s="39"/>
      <c r="QWY7" s="39"/>
      <c r="QWZ7" s="39"/>
      <c r="QXA7" s="39"/>
      <c r="QXB7" s="39"/>
      <c r="QXC7" s="39"/>
      <c r="QXD7" s="39"/>
      <c r="QXE7" s="39"/>
      <c r="QXF7" s="39"/>
      <c r="QXG7" s="39"/>
      <c r="QXH7" s="39"/>
      <c r="QXI7" s="39"/>
      <c r="QXJ7" s="39"/>
      <c r="QXK7" s="39"/>
      <c r="QXL7" s="39"/>
      <c r="QXM7" s="39"/>
      <c r="QXN7" s="39"/>
      <c r="QXO7" s="39"/>
      <c r="QXP7" s="39"/>
      <c r="QXQ7" s="39"/>
      <c r="QXR7" s="39"/>
      <c r="QXS7" s="39"/>
      <c r="QXT7" s="39"/>
      <c r="QXU7" s="39"/>
      <c r="QXV7" s="39"/>
      <c r="QXW7" s="39"/>
      <c r="QXX7" s="39"/>
      <c r="QXY7" s="39"/>
      <c r="QXZ7" s="39"/>
      <c r="QYA7" s="39"/>
      <c r="QYB7" s="39"/>
      <c r="QYC7" s="39"/>
      <c r="QYD7" s="39"/>
      <c r="QYE7" s="39"/>
      <c r="QYF7" s="39"/>
      <c r="QYG7" s="39"/>
      <c r="QYH7" s="39"/>
      <c r="QYI7" s="39"/>
      <c r="QYJ7" s="39"/>
      <c r="QYK7" s="39"/>
      <c r="QYL7" s="39"/>
      <c r="QYM7" s="39"/>
      <c r="QYN7" s="39"/>
      <c r="QYO7" s="39"/>
      <c r="QYP7" s="39"/>
      <c r="QYQ7" s="39"/>
      <c r="QYR7" s="39"/>
      <c r="QYS7" s="39"/>
      <c r="QYT7" s="39"/>
      <c r="QYU7" s="39"/>
      <c r="QYV7" s="39"/>
      <c r="QYW7" s="39"/>
      <c r="QYX7" s="39"/>
      <c r="QYY7" s="39"/>
      <c r="QYZ7" s="39"/>
      <c r="QZA7" s="39"/>
      <c r="QZB7" s="39"/>
      <c r="QZC7" s="39"/>
      <c r="QZD7" s="39"/>
      <c r="QZE7" s="39"/>
      <c r="QZF7" s="39"/>
      <c r="QZG7" s="39"/>
      <c r="QZH7" s="39"/>
      <c r="QZI7" s="39"/>
      <c r="QZJ7" s="39"/>
      <c r="QZK7" s="39"/>
      <c r="QZL7" s="39"/>
      <c r="QZM7" s="39"/>
      <c r="QZN7" s="39"/>
      <c r="QZO7" s="39"/>
      <c r="QZP7" s="39"/>
      <c r="QZQ7" s="39"/>
      <c r="QZR7" s="39"/>
      <c r="QZS7" s="39"/>
      <c r="QZT7" s="39"/>
      <c r="QZU7" s="39"/>
      <c r="QZV7" s="39"/>
      <c r="QZW7" s="39"/>
      <c r="QZX7" s="39"/>
      <c r="QZY7" s="39"/>
      <c r="QZZ7" s="39"/>
      <c r="RAA7" s="39"/>
      <c r="RAB7" s="39"/>
      <c r="RAC7" s="39"/>
      <c r="RAD7" s="39"/>
      <c r="RAE7" s="39"/>
      <c r="RAF7" s="39"/>
      <c r="RAG7" s="39"/>
      <c r="RAH7" s="39"/>
      <c r="RAI7" s="39"/>
      <c r="RAJ7" s="39"/>
      <c r="RAK7" s="39"/>
      <c r="RAL7" s="39"/>
      <c r="RAM7" s="39"/>
      <c r="RAN7" s="39"/>
      <c r="RAO7" s="39"/>
      <c r="RAP7" s="39"/>
      <c r="RAQ7" s="39"/>
      <c r="RAR7" s="39"/>
      <c r="RAS7" s="39"/>
      <c r="RAT7" s="39"/>
      <c r="RAU7" s="39"/>
      <c r="RAV7" s="39"/>
      <c r="RAW7" s="39"/>
      <c r="RAX7" s="39"/>
      <c r="RAY7" s="39"/>
      <c r="RAZ7" s="39"/>
      <c r="RBA7" s="39"/>
      <c r="RBB7" s="39"/>
      <c r="RBC7" s="39"/>
      <c r="RBD7" s="39"/>
      <c r="RBE7" s="39"/>
      <c r="RBF7" s="39"/>
      <c r="RBG7" s="39"/>
      <c r="RBH7" s="39"/>
      <c r="RBI7" s="39"/>
      <c r="RBJ7" s="39"/>
      <c r="RBK7" s="39"/>
      <c r="RBL7" s="39"/>
      <c r="RBM7" s="39"/>
      <c r="RBN7" s="39"/>
      <c r="RBO7" s="39"/>
      <c r="RBP7" s="39"/>
      <c r="RBQ7" s="39"/>
      <c r="RBR7" s="39"/>
      <c r="RBS7" s="39"/>
      <c r="RBT7" s="39"/>
      <c r="RBU7" s="39"/>
      <c r="RBV7" s="39"/>
      <c r="RBW7" s="39"/>
      <c r="RBX7" s="39"/>
      <c r="RBY7" s="39"/>
      <c r="RBZ7" s="39"/>
      <c r="RCA7" s="39"/>
      <c r="RCB7" s="39"/>
      <c r="RCC7" s="39"/>
      <c r="RCD7" s="39"/>
      <c r="RCE7" s="39"/>
      <c r="RCF7" s="39"/>
      <c r="RCG7" s="39"/>
      <c r="RCH7" s="39"/>
      <c r="RCI7" s="39"/>
      <c r="RCJ7" s="39"/>
      <c r="RCK7" s="39"/>
      <c r="RCL7" s="39"/>
      <c r="RCM7" s="39"/>
      <c r="RCN7" s="39"/>
      <c r="RCO7" s="39"/>
      <c r="RCP7" s="39"/>
      <c r="RCQ7" s="39"/>
      <c r="RCR7" s="39"/>
      <c r="RCS7" s="39"/>
      <c r="RCT7" s="39"/>
      <c r="RCU7" s="39"/>
      <c r="RCV7" s="39"/>
      <c r="RCW7" s="39"/>
      <c r="RCX7" s="39"/>
      <c r="RCY7" s="39"/>
      <c r="RCZ7" s="39"/>
      <c r="RDA7" s="39"/>
      <c r="RDB7" s="39"/>
      <c r="RDC7" s="39"/>
      <c r="RDD7" s="39"/>
      <c r="RDE7" s="39"/>
      <c r="RDF7" s="39"/>
      <c r="RDG7" s="39"/>
      <c r="RDH7" s="39"/>
      <c r="RDI7" s="39"/>
      <c r="RDJ7" s="39"/>
      <c r="RDK7" s="39"/>
      <c r="RDL7" s="39"/>
      <c r="RDM7" s="39"/>
      <c r="RDN7" s="39"/>
      <c r="RDO7" s="39"/>
      <c r="RDP7" s="39"/>
      <c r="RDQ7" s="39"/>
      <c r="RDR7" s="39"/>
      <c r="RDS7" s="39"/>
      <c r="RDT7" s="39"/>
      <c r="RDU7" s="39"/>
      <c r="RDV7" s="39"/>
      <c r="RDW7" s="39"/>
      <c r="RDX7" s="39"/>
      <c r="RDY7" s="39"/>
      <c r="RDZ7" s="39"/>
      <c r="REA7" s="39"/>
      <c r="REB7" s="39"/>
      <c r="REC7" s="39"/>
      <c r="RED7" s="39"/>
      <c r="REE7" s="39"/>
      <c r="REF7" s="39"/>
      <c r="REG7" s="39"/>
      <c r="REH7" s="39"/>
      <c r="REI7" s="39"/>
      <c r="REJ7" s="39"/>
      <c r="REK7" s="39"/>
      <c r="REL7" s="39"/>
      <c r="REM7" s="39"/>
      <c r="REN7" s="39"/>
      <c r="REO7" s="39"/>
      <c r="REP7" s="39"/>
      <c r="REQ7" s="39"/>
      <c r="RER7" s="39"/>
      <c r="RES7" s="39"/>
      <c r="RET7" s="39"/>
      <c r="REU7" s="39"/>
      <c r="REV7" s="39"/>
      <c r="REW7" s="39"/>
      <c r="REX7" s="39"/>
      <c r="REY7" s="39"/>
      <c r="REZ7" s="39"/>
      <c r="RFA7" s="39"/>
      <c r="RFB7" s="39"/>
      <c r="RFC7" s="39"/>
      <c r="RFD7" s="39"/>
      <c r="RFE7" s="39"/>
      <c r="RFF7" s="39"/>
      <c r="RFG7" s="39"/>
      <c r="RFH7" s="39"/>
      <c r="RFI7" s="39"/>
      <c r="RFJ7" s="39"/>
      <c r="RFK7" s="39"/>
      <c r="RFL7" s="39"/>
      <c r="RFM7" s="39"/>
      <c r="RFN7" s="39"/>
      <c r="RFO7" s="39"/>
      <c r="RFP7" s="39"/>
      <c r="RFQ7" s="39"/>
      <c r="RFR7" s="39"/>
      <c r="RFS7" s="39"/>
      <c r="RFT7" s="39"/>
      <c r="RFU7" s="39"/>
      <c r="RFV7" s="39"/>
      <c r="RFW7" s="39"/>
      <c r="RFX7" s="39"/>
      <c r="RFY7" s="39"/>
      <c r="RFZ7" s="39"/>
      <c r="RGA7" s="39"/>
      <c r="RGB7" s="39"/>
      <c r="RGC7" s="39"/>
      <c r="RGD7" s="39"/>
      <c r="RGE7" s="39"/>
      <c r="RGF7" s="39"/>
      <c r="RGG7" s="39"/>
      <c r="RGH7" s="39"/>
      <c r="RGI7" s="39"/>
      <c r="RGJ7" s="39"/>
      <c r="RGK7" s="39"/>
      <c r="RGL7" s="39"/>
      <c r="RGM7" s="39"/>
      <c r="RGN7" s="39"/>
      <c r="RGO7" s="39"/>
      <c r="RGP7" s="39"/>
      <c r="RGQ7" s="39"/>
      <c r="RGR7" s="39"/>
      <c r="RGS7" s="39"/>
      <c r="RGT7" s="39"/>
      <c r="RGU7" s="39"/>
      <c r="RGV7" s="39"/>
      <c r="RGW7" s="39"/>
      <c r="RGX7" s="39"/>
      <c r="RGY7" s="39"/>
      <c r="RGZ7" s="39"/>
      <c r="RHA7" s="39"/>
      <c r="RHB7" s="39"/>
      <c r="RHC7" s="39"/>
      <c r="RHD7" s="39"/>
      <c r="RHE7" s="39"/>
      <c r="RHF7" s="39"/>
      <c r="RHG7" s="39"/>
      <c r="RHH7" s="39"/>
      <c r="RHI7" s="39"/>
      <c r="RHJ7" s="39"/>
      <c r="RHK7" s="39"/>
      <c r="RHL7" s="39"/>
      <c r="RHM7" s="39"/>
      <c r="RHN7" s="39"/>
      <c r="RHO7" s="39"/>
      <c r="RHP7" s="39"/>
      <c r="RHQ7" s="39"/>
      <c r="RHR7" s="39"/>
      <c r="RHS7" s="39"/>
      <c r="RHT7" s="39"/>
      <c r="RHU7" s="39"/>
      <c r="RHV7" s="39"/>
      <c r="RHW7" s="39"/>
      <c r="RHX7" s="39"/>
      <c r="RHY7" s="39"/>
      <c r="RHZ7" s="39"/>
      <c r="RIA7" s="39"/>
      <c r="RIB7" s="39"/>
      <c r="RIC7" s="39"/>
      <c r="RID7" s="39"/>
      <c r="RIE7" s="39"/>
      <c r="RIF7" s="39"/>
      <c r="RIG7" s="39"/>
      <c r="RIH7" s="39"/>
      <c r="RII7" s="39"/>
      <c r="RIJ7" s="39"/>
      <c r="RIK7" s="39"/>
      <c r="RIL7" s="39"/>
      <c r="RIM7" s="39"/>
      <c r="RIN7" s="39"/>
      <c r="RIO7" s="39"/>
      <c r="RIP7" s="39"/>
      <c r="RIQ7" s="39"/>
      <c r="RIR7" s="39"/>
      <c r="RIS7" s="39"/>
      <c r="RIT7" s="39"/>
      <c r="RIU7" s="39"/>
      <c r="RIV7" s="39"/>
      <c r="RIW7" s="39"/>
      <c r="RIX7" s="39"/>
      <c r="RIY7" s="39"/>
      <c r="RIZ7" s="39"/>
      <c r="RJA7" s="39"/>
      <c r="RJB7" s="39"/>
      <c r="RJC7" s="39"/>
      <c r="RJD7" s="39"/>
      <c r="RJE7" s="39"/>
      <c r="RJF7" s="39"/>
      <c r="RJG7" s="39"/>
      <c r="RJH7" s="39"/>
      <c r="RJI7" s="39"/>
      <c r="RJJ7" s="39"/>
      <c r="RJK7" s="39"/>
      <c r="RJL7" s="39"/>
      <c r="RJM7" s="39"/>
      <c r="RJN7" s="39"/>
      <c r="RJO7" s="39"/>
      <c r="RJP7" s="39"/>
      <c r="RJQ7" s="39"/>
      <c r="RJR7" s="39"/>
      <c r="RJS7" s="39"/>
      <c r="RJT7" s="39"/>
      <c r="RJU7" s="39"/>
      <c r="RJV7" s="39"/>
      <c r="RJW7" s="39"/>
      <c r="RJX7" s="39"/>
      <c r="RJY7" s="39"/>
      <c r="RJZ7" s="39"/>
      <c r="RKA7" s="39"/>
      <c r="RKB7" s="39"/>
      <c r="RKC7" s="39"/>
      <c r="RKD7" s="39"/>
      <c r="RKE7" s="39"/>
      <c r="RKF7" s="39"/>
      <c r="RKG7" s="39"/>
      <c r="RKH7" s="39"/>
      <c r="RKI7" s="39"/>
      <c r="RKJ7" s="39"/>
      <c r="RKK7" s="39"/>
      <c r="RKL7" s="39"/>
      <c r="RKM7" s="39"/>
      <c r="RKN7" s="39"/>
      <c r="RKO7" s="39"/>
      <c r="RKP7" s="39"/>
      <c r="RKQ7" s="39"/>
      <c r="RKR7" s="39"/>
      <c r="RKS7" s="39"/>
      <c r="RKT7" s="39"/>
      <c r="RKU7" s="39"/>
      <c r="RKV7" s="39"/>
      <c r="RKW7" s="39"/>
      <c r="RKX7" s="39"/>
      <c r="RKY7" s="39"/>
      <c r="RKZ7" s="39"/>
      <c r="RLA7" s="39"/>
      <c r="RLB7" s="39"/>
      <c r="RLC7" s="39"/>
      <c r="RLD7" s="39"/>
      <c r="RLE7" s="39"/>
      <c r="RLF7" s="39"/>
      <c r="RLG7" s="39"/>
      <c r="RLH7" s="39"/>
      <c r="RLI7" s="39"/>
      <c r="RLJ7" s="39"/>
      <c r="RLK7" s="39"/>
      <c r="RLL7" s="39"/>
      <c r="RLM7" s="39"/>
      <c r="RLN7" s="39"/>
      <c r="RLO7" s="39"/>
      <c r="RLP7" s="39"/>
      <c r="RLQ7" s="39"/>
      <c r="RLR7" s="39"/>
      <c r="RLS7" s="39"/>
      <c r="RLT7" s="39"/>
      <c r="RLU7" s="39"/>
      <c r="RLV7" s="39"/>
      <c r="RLW7" s="39"/>
      <c r="RLX7" s="39"/>
      <c r="RLY7" s="39"/>
      <c r="RLZ7" s="39"/>
      <c r="RMA7" s="39"/>
      <c r="RMB7" s="39"/>
      <c r="RMC7" s="39"/>
      <c r="RMD7" s="39"/>
      <c r="RME7" s="39"/>
      <c r="RMF7" s="39"/>
      <c r="RMG7" s="39"/>
      <c r="RMH7" s="39"/>
      <c r="RMI7" s="39"/>
      <c r="RMJ7" s="39"/>
      <c r="RMK7" s="39"/>
      <c r="RML7" s="39"/>
      <c r="RMM7" s="39"/>
      <c r="RMN7" s="39"/>
      <c r="RMO7" s="39"/>
      <c r="RMP7" s="39"/>
      <c r="RMQ7" s="39"/>
      <c r="RMR7" s="39"/>
      <c r="RMS7" s="39"/>
      <c r="RMT7" s="39"/>
      <c r="RMU7" s="39"/>
      <c r="RMV7" s="39"/>
      <c r="RMW7" s="39"/>
      <c r="RMX7" s="39"/>
      <c r="RMY7" s="39"/>
      <c r="RMZ7" s="39"/>
      <c r="RNA7" s="39"/>
      <c r="RNB7" s="39"/>
      <c r="RNC7" s="39"/>
      <c r="RND7" s="39"/>
      <c r="RNE7" s="39"/>
      <c r="RNF7" s="39"/>
      <c r="RNG7" s="39"/>
      <c r="RNH7" s="39"/>
      <c r="RNI7" s="39"/>
      <c r="RNJ7" s="39"/>
      <c r="RNK7" s="39"/>
      <c r="RNL7" s="39"/>
      <c r="RNM7" s="39"/>
      <c r="RNN7" s="39"/>
      <c r="RNO7" s="39"/>
      <c r="RNP7" s="39"/>
      <c r="RNQ7" s="39"/>
      <c r="RNR7" s="39"/>
      <c r="RNS7" s="39"/>
      <c r="RNT7" s="39"/>
      <c r="RNU7" s="39"/>
      <c r="RNV7" s="39"/>
      <c r="RNW7" s="39"/>
      <c r="RNX7" s="39"/>
      <c r="RNY7" s="39"/>
      <c r="RNZ7" s="39"/>
      <c r="ROA7" s="39"/>
      <c r="ROB7" s="39"/>
      <c r="ROC7" s="39"/>
      <c r="ROD7" s="39"/>
      <c r="ROE7" s="39"/>
      <c r="ROF7" s="39"/>
      <c r="ROG7" s="39"/>
      <c r="ROH7" s="39"/>
      <c r="ROI7" s="39"/>
      <c r="ROJ7" s="39"/>
      <c r="ROK7" s="39"/>
      <c r="ROL7" s="39"/>
      <c r="ROM7" s="39"/>
      <c r="RON7" s="39"/>
      <c r="ROO7" s="39"/>
      <c r="ROP7" s="39"/>
      <c r="ROQ7" s="39"/>
      <c r="ROR7" s="39"/>
      <c r="ROS7" s="39"/>
      <c r="ROT7" s="39"/>
      <c r="ROU7" s="39"/>
      <c r="ROV7" s="39"/>
      <c r="ROW7" s="39"/>
      <c r="ROX7" s="39"/>
      <c r="ROY7" s="39"/>
      <c r="ROZ7" s="39"/>
      <c r="RPA7" s="39"/>
      <c r="RPB7" s="39"/>
      <c r="RPC7" s="39"/>
      <c r="RPD7" s="39"/>
      <c r="RPE7" s="39"/>
      <c r="RPF7" s="39"/>
      <c r="RPG7" s="39"/>
      <c r="RPH7" s="39"/>
      <c r="RPI7" s="39"/>
      <c r="RPJ7" s="39"/>
      <c r="RPK7" s="39"/>
      <c r="RPL7" s="39"/>
      <c r="RPM7" s="39"/>
      <c r="RPN7" s="39"/>
      <c r="RPO7" s="39"/>
      <c r="RPP7" s="39"/>
      <c r="RPQ7" s="39"/>
      <c r="RPR7" s="39"/>
      <c r="RPS7" s="39"/>
      <c r="RPT7" s="39"/>
      <c r="RPU7" s="39"/>
      <c r="RPV7" s="39"/>
      <c r="RPW7" s="39"/>
      <c r="RPX7" s="39"/>
      <c r="RPY7" s="39"/>
      <c r="RPZ7" s="39"/>
      <c r="RQA7" s="39"/>
      <c r="RQB7" s="39"/>
      <c r="RQC7" s="39"/>
      <c r="RQD7" s="39"/>
      <c r="RQE7" s="39"/>
      <c r="RQF7" s="39"/>
      <c r="RQG7" s="39"/>
      <c r="RQH7" s="39"/>
      <c r="RQI7" s="39"/>
      <c r="RQJ7" s="39"/>
      <c r="RQK7" s="39"/>
      <c r="RQL7" s="39"/>
      <c r="RQM7" s="39"/>
      <c r="RQN7" s="39"/>
      <c r="RQO7" s="39"/>
      <c r="RQP7" s="39"/>
      <c r="RQQ7" s="39"/>
      <c r="RQR7" s="39"/>
      <c r="RQS7" s="39"/>
      <c r="RQT7" s="39"/>
      <c r="RQU7" s="39"/>
      <c r="RQV7" s="39"/>
      <c r="RQW7" s="39"/>
      <c r="RQX7" s="39"/>
      <c r="RQY7" s="39"/>
      <c r="RQZ7" s="39"/>
      <c r="RRA7" s="39"/>
      <c r="RRB7" s="39"/>
      <c r="RRC7" s="39"/>
      <c r="RRD7" s="39"/>
      <c r="RRE7" s="39"/>
      <c r="RRF7" s="39"/>
      <c r="RRG7" s="39"/>
      <c r="RRH7" s="39"/>
      <c r="RRI7" s="39"/>
      <c r="RRJ7" s="39"/>
      <c r="RRK7" s="39"/>
      <c r="RRL7" s="39"/>
      <c r="RRM7" s="39"/>
      <c r="RRN7" s="39"/>
      <c r="RRO7" s="39"/>
      <c r="RRP7" s="39"/>
      <c r="RRQ7" s="39"/>
      <c r="RRR7" s="39"/>
      <c r="RRS7" s="39"/>
      <c r="RRT7" s="39"/>
      <c r="RRU7" s="39"/>
      <c r="RRV7" s="39"/>
      <c r="RRW7" s="39"/>
      <c r="RRX7" s="39"/>
      <c r="RRY7" s="39"/>
      <c r="RRZ7" s="39"/>
      <c r="RSA7" s="39"/>
      <c r="RSB7" s="39"/>
      <c r="RSC7" s="39"/>
      <c r="RSD7" s="39"/>
      <c r="RSE7" s="39"/>
      <c r="RSF7" s="39"/>
      <c r="RSG7" s="39"/>
      <c r="RSH7" s="39"/>
      <c r="RSI7" s="39"/>
      <c r="RSJ7" s="39"/>
      <c r="RSK7" s="39"/>
      <c r="RSL7" s="39"/>
      <c r="RSM7" s="39"/>
      <c r="RSN7" s="39"/>
      <c r="RSO7" s="39"/>
      <c r="RSP7" s="39"/>
      <c r="RSQ7" s="39"/>
      <c r="RSR7" s="39"/>
      <c r="RSS7" s="39"/>
      <c r="RST7" s="39"/>
      <c r="RSU7" s="39"/>
      <c r="RSV7" s="39"/>
      <c r="RSW7" s="39"/>
      <c r="RSX7" s="39"/>
      <c r="RSY7" s="39"/>
      <c r="RSZ7" s="39"/>
      <c r="RTA7" s="39"/>
      <c r="RTB7" s="39"/>
      <c r="RTC7" s="39"/>
      <c r="RTD7" s="39"/>
      <c r="RTE7" s="39"/>
      <c r="RTF7" s="39"/>
      <c r="RTG7" s="39"/>
      <c r="RTH7" s="39"/>
      <c r="RTI7" s="39"/>
      <c r="RTJ7" s="39"/>
      <c r="RTK7" s="39"/>
      <c r="RTL7" s="39"/>
      <c r="RTM7" s="39"/>
      <c r="RTN7" s="39"/>
      <c r="RTO7" s="39"/>
      <c r="RTP7" s="39"/>
      <c r="RTQ7" s="39"/>
      <c r="RTR7" s="39"/>
      <c r="RTS7" s="39"/>
      <c r="RTT7" s="39"/>
      <c r="RTU7" s="39"/>
      <c r="RTV7" s="39"/>
      <c r="RTW7" s="39"/>
      <c r="RTX7" s="39"/>
      <c r="RTY7" s="39"/>
      <c r="RTZ7" s="39"/>
      <c r="RUA7" s="39"/>
      <c r="RUB7" s="39"/>
      <c r="RUC7" s="39"/>
      <c r="RUD7" s="39"/>
      <c r="RUE7" s="39"/>
      <c r="RUF7" s="39"/>
      <c r="RUG7" s="39"/>
      <c r="RUH7" s="39"/>
      <c r="RUI7" s="39"/>
      <c r="RUJ7" s="39"/>
      <c r="RUK7" s="39"/>
      <c r="RUL7" s="39"/>
      <c r="RUM7" s="39"/>
      <c r="RUN7" s="39"/>
      <c r="RUO7" s="39"/>
      <c r="RUP7" s="39"/>
      <c r="RUQ7" s="39"/>
      <c r="RUR7" s="39"/>
      <c r="RUS7" s="39"/>
      <c r="RUT7" s="39"/>
      <c r="RUU7" s="39"/>
      <c r="RUV7" s="39"/>
      <c r="RUW7" s="39"/>
      <c r="RUX7" s="39"/>
      <c r="RUY7" s="39"/>
      <c r="RUZ7" s="39"/>
      <c r="RVA7" s="39"/>
      <c r="RVB7" s="39"/>
      <c r="RVC7" s="39"/>
      <c r="RVD7" s="39"/>
      <c r="RVE7" s="39"/>
      <c r="RVF7" s="39"/>
      <c r="RVG7" s="39"/>
      <c r="RVH7" s="39"/>
      <c r="RVI7" s="39"/>
      <c r="RVJ7" s="39"/>
      <c r="RVK7" s="39"/>
      <c r="RVL7" s="39"/>
      <c r="RVM7" s="39"/>
      <c r="RVN7" s="39"/>
      <c r="RVO7" s="39"/>
      <c r="RVP7" s="39"/>
      <c r="RVQ7" s="39"/>
      <c r="RVR7" s="39"/>
      <c r="RVS7" s="39"/>
      <c r="RVT7" s="39"/>
      <c r="RVU7" s="39"/>
      <c r="RVV7" s="39"/>
      <c r="RVW7" s="39"/>
      <c r="RVX7" s="39"/>
      <c r="RVY7" s="39"/>
      <c r="RVZ7" s="39"/>
      <c r="RWA7" s="39"/>
      <c r="RWB7" s="39"/>
      <c r="RWC7" s="39"/>
      <c r="RWD7" s="39"/>
      <c r="RWE7" s="39"/>
      <c r="RWF7" s="39"/>
      <c r="RWG7" s="39"/>
      <c r="RWH7" s="39"/>
      <c r="RWI7" s="39"/>
      <c r="RWJ7" s="39"/>
      <c r="RWK7" s="39"/>
      <c r="RWL7" s="39"/>
      <c r="RWM7" s="39"/>
      <c r="RWN7" s="39"/>
      <c r="RWO7" s="39"/>
      <c r="RWP7" s="39"/>
      <c r="RWQ7" s="39"/>
      <c r="RWR7" s="39"/>
      <c r="RWS7" s="39"/>
      <c r="RWT7" s="39"/>
      <c r="RWU7" s="39"/>
      <c r="RWV7" s="39"/>
      <c r="RWW7" s="39"/>
      <c r="RWX7" s="39"/>
      <c r="RWY7" s="39"/>
      <c r="RWZ7" s="39"/>
      <c r="RXA7" s="39"/>
      <c r="RXB7" s="39"/>
      <c r="RXC7" s="39"/>
      <c r="RXD7" s="39"/>
      <c r="RXE7" s="39"/>
      <c r="RXF7" s="39"/>
      <c r="RXG7" s="39"/>
      <c r="RXH7" s="39"/>
      <c r="RXI7" s="39"/>
      <c r="RXJ7" s="39"/>
      <c r="RXK7" s="39"/>
      <c r="RXL7" s="39"/>
      <c r="RXM7" s="39"/>
      <c r="RXN7" s="39"/>
      <c r="RXO7" s="39"/>
      <c r="RXP7" s="39"/>
      <c r="RXQ7" s="39"/>
      <c r="RXR7" s="39"/>
      <c r="RXS7" s="39"/>
      <c r="RXT7" s="39"/>
      <c r="RXU7" s="39"/>
      <c r="RXV7" s="39"/>
      <c r="RXW7" s="39"/>
      <c r="RXX7" s="39"/>
      <c r="RXY7" s="39"/>
      <c r="RXZ7" s="39"/>
      <c r="RYA7" s="39"/>
      <c r="RYB7" s="39"/>
      <c r="RYC7" s="39"/>
      <c r="RYD7" s="39"/>
      <c r="RYE7" s="39"/>
      <c r="RYF7" s="39"/>
      <c r="RYG7" s="39"/>
      <c r="RYH7" s="39"/>
      <c r="RYI7" s="39"/>
      <c r="RYJ7" s="39"/>
      <c r="RYK7" s="39"/>
      <c r="RYL7" s="39"/>
      <c r="RYM7" s="39"/>
      <c r="RYN7" s="39"/>
      <c r="RYO7" s="39"/>
      <c r="RYP7" s="39"/>
      <c r="RYQ7" s="39"/>
      <c r="RYR7" s="39"/>
      <c r="RYS7" s="39"/>
      <c r="RYT7" s="39"/>
      <c r="RYU7" s="39"/>
      <c r="RYV7" s="39"/>
      <c r="RYW7" s="39"/>
      <c r="RYX7" s="39"/>
      <c r="RYY7" s="39"/>
      <c r="RYZ7" s="39"/>
      <c r="RZA7" s="39"/>
      <c r="RZB7" s="39"/>
      <c r="RZC7" s="39"/>
      <c r="RZD7" s="39"/>
      <c r="RZE7" s="39"/>
      <c r="RZF7" s="39"/>
      <c r="RZG7" s="39"/>
      <c r="RZH7" s="39"/>
      <c r="RZI7" s="39"/>
      <c r="RZJ7" s="39"/>
      <c r="RZK7" s="39"/>
      <c r="RZL7" s="39"/>
      <c r="RZM7" s="39"/>
      <c r="RZN7" s="39"/>
      <c r="RZO7" s="39"/>
      <c r="RZP7" s="39"/>
      <c r="RZQ7" s="39"/>
      <c r="RZR7" s="39"/>
      <c r="RZS7" s="39"/>
      <c r="RZT7" s="39"/>
      <c r="RZU7" s="39"/>
      <c r="RZV7" s="39"/>
      <c r="RZW7" s="39"/>
      <c r="RZX7" s="39"/>
      <c r="RZY7" s="39"/>
      <c r="RZZ7" s="39"/>
      <c r="SAA7" s="39"/>
      <c r="SAB7" s="39"/>
      <c r="SAC7" s="39"/>
      <c r="SAD7" s="39"/>
      <c r="SAE7" s="39"/>
      <c r="SAF7" s="39"/>
      <c r="SAG7" s="39"/>
      <c r="SAH7" s="39"/>
      <c r="SAI7" s="39"/>
      <c r="SAJ7" s="39"/>
      <c r="SAK7" s="39"/>
      <c r="SAL7" s="39"/>
      <c r="SAM7" s="39"/>
      <c r="SAN7" s="39"/>
      <c r="SAO7" s="39"/>
      <c r="SAP7" s="39"/>
      <c r="SAQ7" s="39"/>
      <c r="SAR7" s="39"/>
      <c r="SAS7" s="39"/>
      <c r="SAT7" s="39"/>
      <c r="SAU7" s="39"/>
      <c r="SAV7" s="39"/>
      <c r="SAW7" s="39"/>
      <c r="SAX7" s="39"/>
      <c r="SAY7" s="39"/>
      <c r="SAZ7" s="39"/>
      <c r="SBA7" s="39"/>
      <c r="SBB7" s="39"/>
      <c r="SBC7" s="39"/>
      <c r="SBD7" s="39"/>
      <c r="SBE7" s="39"/>
      <c r="SBF7" s="39"/>
      <c r="SBG7" s="39"/>
      <c r="SBH7" s="39"/>
      <c r="SBI7" s="39"/>
      <c r="SBJ7" s="39"/>
      <c r="SBK7" s="39"/>
      <c r="SBL7" s="39"/>
      <c r="SBM7" s="39"/>
      <c r="SBN7" s="39"/>
      <c r="SBO7" s="39"/>
      <c r="SBP7" s="39"/>
      <c r="SBQ7" s="39"/>
      <c r="SBR7" s="39"/>
      <c r="SBS7" s="39"/>
      <c r="SBT7" s="39"/>
      <c r="SBU7" s="39"/>
      <c r="SBV7" s="39"/>
      <c r="SBW7" s="39"/>
      <c r="SBX7" s="39"/>
      <c r="SBY7" s="39"/>
      <c r="SBZ7" s="39"/>
      <c r="SCA7" s="39"/>
      <c r="SCB7" s="39"/>
      <c r="SCC7" s="39"/>
      <c r="SCD7" s="39"/>
      <c r="SCE7" s="39"/>
      <c r="SCF7" s="39"/>
      <c r="SCG7" s="39"/>
      <c r="SCH7" s="39"/>
      <c r="SCI7" s="39"/>
      <c r="SCJ7" s="39"/>
      <c r="SCK7" s="39"/>
      <c r="SCL7" s="39"/>
      <c r="SCM7" s="39"/>
      <c r="SCN7" s="39"/>
      <c r="SCO7" s="39"/>
      <c r="SCP7" s="39"/>
      <c r="SCQ7" s="39"/>
      <c r="SCR7" s="39"/>
      <c r="SCS7" s="39"/>
      <c r="SCT7" s="39"/>
      <c r="SCU7" s="39"/>
      <c r="SCV7" s="39"/>
      <c r="SCW7" s="39"/>
      <c r="SCX7" s="39"/>
      <c r="SCY7" s="39"/>
      <c r="SCZ7" s="39"/>
      <c r="SDA7" s="39"/>
      <c r="SDB7" s="39"/>
      <c r="SDC7" s="39"/>
      <c r="SDD7" s="39"/>
      <c r="SDE7" s="39"/>
      <c r="SDF7" s="39"/>
      <c r="SDG7" s="39"/>
      <c r="SDH7" s="39"/>
      <c r="SDI7" s="39"/>
      <c r="SDJ7" s="39"/>
      <c r="SDK7" s="39"/>
      <c r="SDL7" s="39"/>
      <c r="SDM7" s="39"/>
      <c r="SDN7" s="39"/>
      <c r="SDO7" s="39"/>
      <c r="SDP7" s="39"/>
      <c r="SDQ7" s="39"/>
      <c r="SDR7" s="39"/>
      <c r="SDS7" s="39"/>
      <c r="SDT7" s="39"/>
      <c r="SDU7" s="39"/>
      <c r="SDV7" s="39"/>
      <c r="SDW7" s="39"/>
      <c r="SDX7" s="39"/>
      <c r="SDY7" s="39"/>
      <c r="SDZ7" s="39"/>
      <c r="SEA7" s="39"/>
      <c r="SEB7" s="39"/>
      <c r="SEC7" s="39"/>
      <c r="SED7" s="39"/>
      <c r="SEE7" s="39"/>
      <c r="SEF7" s="39"/>
      <c r="SEG7" s="39"/>
      <c r="SEH7" s="39"/>
      <c r="SEI7" s="39"/>
      <c r="SEJ7" s="39"/>
      <c r="SEK7" s="39"/>
      <c r="SEL7" s="39"/>
      <c r="SEM7" s="39"/>
      <c r="SEN7" s="39"/>
      <c r="SEO7" s="39"/>
      <c r="SEP7" s="39"/>
      <c r="SEQ7" s="39"/>
      <c r="SER7" s="39"/>
      <c r="SES7" s="39"/>
      <c r="SET7" s="39"/>
      <c r="SEU7" s="39"/>
      <c r="SEV7" s="39"/>
      <c r="SEW7" s="39"/>
      <c r="SEX7" s="39"/>
      <c r="SEY7" s="39"/>
      <c r="SEZ7" s="39"/>
      <c r="SFA7" s="39"/>
      <c r="SFB7" s="39"/>
      <c r="SFC7" s="39"/>
      <c r="SFD7" s="39"/>
      <c r="SFE7" s="39"/>
      <c r="SFF7" s="39"/>
      <c r="SFG7" s="39"/>
      <c r="SFH7" s="39"/>
      <c r="SFI7" s="39"/>
      <c r="SFJ7" s="39"/>
      <c r="SFK7" s="39"/>
      <c r="SFL7" s="39"/>
      <c r="SFM7" s="39"/>
      <c r="SFN7" s="39"/>
      <c r="SFO7" s="39"/>
      <c r="SFP7" s="39"/>
      <c r="SFQ7" s="39"/>
      <c r="SFR7" s="39"/>
      <c r="SFS7" s="39"/>
      <c r="SFT7" s="39"/>
      <c r="SFU7" s="39"/>
      <c r="SFV7" s="39"/>
      <c r="SFW7" s="39"/>
      <c r="SFX7" s="39"/>
      <c r="SFY7" s="39"/>
      <c r="SFZ7" s="39"/>
      <c r="SGA7" s="39"/>
      <c r="SGB7" s="39"/>
      <c r="SGC7" s="39"/>
      <c r="SGD7" s="39"/>
      <c r="SGE7" s="39"/>
      <c r="SGF7" s="39"/>
      <c r="SGG7" s="39"/>
      <c r="SGH7" s="39"/>
      <c r="SGI7" s="39"/>
      <c r="SGJ7" s="39"/>
      <c r="SGK7" s="39"/>
      <c r="SGL7" s="39"/>
      <c r="SGM7" s="39"/>
      <c r="SGN7" s="39"/>
      <c r="SGO7" s="39"/>
      <c r="SGP7" s="39"/>
      <c r="SGQ7" s="39"/>
      <c r="SGR7" s="39"/>
      <c r="SGS7" s="39"/>
      <c r="SGT7" s="39"/>
      <c r="SGU7" s="39"/>
      <c r="SGV7" s="39"/>
      <c r="SGW7" s="39"/>
      <c r="SGX7" s="39"/>
      <c r="SGY7" s="39"/>
      <c r="SGZ7" s="39"/>
      <c r="SHA7" s="39"/>
      <c r="SHB7" s="39"/>
      <c r="SHC7" s="39"/>
      <c r="SHD7" s="39"/>
      <c r="SHE7" s="39"/>
      <c r="SHF7" s="39"/>
      <c r="SHG7" s="39"/>
      <c r="SHH7" s="39"/>
      <c r="SHI7" s="39"/>
      <c r="SHJ7" s="39"/>
      <c r="SHK7" s="39"/>
      <c r="SHL7" s="39"/>
      <c r="SHM7" s="39"/>
      <c r="SHN7" s="39"/>
      <c r="SHO7" s="39"/>
      <c r="SHP7" s="39"/>
      <c r="SHQ7" s="39"/>
      <c r="SHR7" s="39"/>
      <c r="SHS7" s="39"/>
      <c r="SHT7" s="39"/>
      <c r="SHU7" s="39"/>
      <c r="SHV7" s="39"/>
      <c r="SHW7" s="39"/>
      <c r="SHX7" s="39"/>
      <c r="SHY7" s="39"/>
      <c r="SHZ7" s="39"/>
      <c r="SIA7" s="39"/>
      <c r="SIB7" s="39"/>
      <c r="SIC7" s="39"/>
      <c r="SID7" s="39"/>
      <c r="SIE7" s="39"/>
      <c r="SIF7" s="39"/>
      <c r="SIG7" s="39"/>
      <c r="SIH7" s="39"/>
      <c r="SII7" s="39"/>
      <c r="SIJ7" s="39"/>
      <c r="SIK7" s="39"/>
      <c r="SIL7" s="39"/>
      <c r="SIM7" s="39"/>
      <c r="SIN7" s="39"/>
      <c r="SIO7" s="39"/>
      <c r="SIP7" s="39"/>
      <c r="SIQ7" s="39"/>
      <c r="SIR7" s="39"/>
      <c r="SIS7" s="39"/>
      <c r="SIT7" s="39"/>
      <c r="SIU7" s="39"/>
      <c r="SIV7" s="39"/>
      <c r="SIW7" s="39"/>
      <c r="SIX7" s="39"/>
      <c r="SIY7" s="39"/>
      <c r="SIZ7" s="39"/>
      <c r="SJA7" s="39"/>
      <c r="SJB7" s="39"/>
      <c r="SJC7" s="39"/>
      <c r="SJD7" s="39"/>
      <c r="SJE7" s="39"/>
      <c r="SJF7" s="39"/>
      <c r="SJG7" s="39"/>
      <c r="SJH7" s="39"/>
      <c r="SJI7" s="39"/>
      <c r="SJJ7" s="39"/>
      <c r="SJK7" s="39"/>
      <c r="SJL7" s="39"/>
      <c r="SJM7" s="39"/>
      <c r="SJN7" s="39"/>
      <c r="SJO7" s="39"/>
      <c r="SJP7" s="39"/>
      <c r="SJQ7" s="39"/>
      <c r="SJR7" s="39"/>
      <c r="SJS7" s="39"/>
      <c r="SJT7" s="39"/>
      <c r="SJU7" s="39"/>
      <c r="SJV7" s="39"/>
      <c r="SJW7" s="39"/>
      <c r="SJX7" s="39"/>
      <c r="SJY7" s="39"/>
      <c r="SJZ7" s="39"/>
      <c r="SKA7" s="39"/>
      <c r="SKB7" s="39"/>
      <c r="SKC7" s="39"/>
      <c r="SKD7" s="39"/>
      <c r="SKE7" s="39"/>
      <c r="SKF7" s="39"/>
      <c r="SKG7" s="39"/>
      <c r="SKH7" s="39"/>
      <c r="SKI7" s="39"/>
      <c r="SKJ7" s="39"/>
      <c r="SKK7" s="39"/>
      <c r="SKL7" s="39"/>
      <c r="SKM7" s="39"/>
      <c r="SKN7" s="39"/>
      <c r="SKO7" s="39"/>
      <c r="SKP7" s="39"/>
      <c r="SKQ7" s="39"/>
      <c r="SKR7" s="39"/>
      <c r="SKS7" s="39"/>
      <c r="SKT7" s="39"/>
      <c r="SKU7" s="39"/>
      <c r="SKV7" s="39"/>
      <c r="SKW7" s="39"/>
      <c r="SKX7" s="39"/>
      <c r="SKY7" s="39"/>
      <c r="SKZ7" s="39"/>
      <c r="SLA7" s="39"/>
      <c r="SLB7" s="39"/>
      <c r="SLC7" s="39"/>
      <c r="SLD7" s="39"/>
      <c r="SLE7" s="39"/>
      <c r="SLF7" s="39"/>
      <c r="SLG7" s="39"/>
      <c r="SLH7" s="39"/>
      <c r="SLI7" s="39"/>
      <c r="SLJ7" s="39"/>
      <c r="SLK7" s="39"/>
      <c r="SLL7" s="39"/>
      <c r="SLM7" s="39"/>
      <c r="SLN7" s="39"/>
      <c r="SLO7" s="39"/>
      <c r="SLP7" s="39"/>
      <c r="SLQ7" s="39"/>
      <c r="SLR7" s="39"/>
      <c r="SLS7" s="39"/>
      <c r="SLT7" s="39"/>
      <c r="SLU7" s="39"/>
      <c r="SLV7" s="39"/>
      <c r="SLW7" s="39"/>
      <c r="SLX7" s="39"/>
      <c r="SLY7" s="39"/>
      <c r="SLZ7" s="39"/>
      <c r="SMA7" s="39"/>
      <c r="SMB7" s="39"/>
      <c r="SMC7" s="39"/>
      <c r="SMD7" s="39"/>
      <c r="SME7" s="39"/>
      <c r="SMF7" s="39"/>
      <c r="SMG7" s="39"/>
      <c r="SMH7" s="39"/>
      <c r="SMI7" s="39"/>
      <c r="SMJ7" s="39"/>
      <c r="SMK7" s="39"/>
      <c r="SML7" s="39"/>
      <c r="SMM7" s="39"/>
      <c r="SMN7" s="39"/>
      <c r="SMO7" s="39"/>
      <c r="SMP7" s="39"/>
      <c r="SMQ7" s="39"/>
      <c r="SMR7" s="39"/>
      <c r="SMS7" s="39"/>
      <c r="SMT7" s="39"/>
      <c r="SMU7" s="39"/>
      <c r="SMV7" s="39"/>
      <c r="SMW7" s="39"/>
      <c r="SMX7" s="39"/>
      <c r="SMY7" s="39"/>
      <c r="SMZ7" s="39"/>
      <c r="SNA7" s="39"/>
      <c r="SNB7" s="39"/>
      <c r="SNC7" s="39"/>
      <c r="SND7" s="39"/>
      <c r="SNE7" s="39"/>
      <c r="SNF7" s="39"/>
      <c r="SNG7" s="39"/>
      <c r="SNH7" s="39"/>
      <c r="SNI7" s="39"/>
      <c r="SNJ7" s="39"/>
      <c r="SNK7" s="39"/>
      <c r="SNL7" s="39"/>
      <c r="SNM7" s="39"/>
      <c r="SNN7" s="39"/>
      <c r="SNO7" s="39"/>
      <c r="SNP7" s="39"/>
      <c r="SNQ7" s="39"/>
      <c r="SNR7" s="39"/>
      <c r="SNS7" s="39"/>
      <c r="SNT7" s="39"/>
      <c r="SNU7" s="39"/>
      <c r="SNV7" s="39"/>
      <c r="SNW7" s="39"/>
      <c r="SNX7" s="39"/>
      <c r="SNY7" s="39"/>
      <c r="SNZ7" s="39"/>
      <c r="SOA7" s="39"/>
      <c r="SOB7" s="39"/>
      <c r="SOC7" s="39"/>
      <c r="SOD7" s="39"/>
      <c r="SOE7" s="39"/>
      <c r="SOF7" s="39"/>
      <c r="SOG7" s="39"/>
      <c r="SOH7" s="39"/>
      <c r="SOI7" s="39"/>
      <c r="SOJ7" s="39"/>
      <c r="SOK7" s="39"/>
      <c r="SOL7" s="39"/>
      <c r="SOM7" s="39"/>
      <c r="SON7" s="39"/>
      <c r="SOO7" s="39"/>
      <c r="SOP7" s="39"/>
      <c r="SOQ7" s="39"/>
      <c r="SOR7" s="39"/>
      <c r="SOS7" s="39"/>
      <c r="SOT7" s="39"/>
      <c r="SOU7" s="39"/>
      <c r="SOV7" s="39"/>
      <c r="SOW7" s="39"/>
      <c r="SOX7" s="39"/>
      <c r="SOY7" s="39"/>
      <c r="SOZ7" s="39"/>
      <c r="SPA7" s="39"/>
      <c r="SPB7" s="39"/>
      <c r="SPC7" s="39"/>
      <c r="SPD7" s="39"/>
      <c r="SPE7" s="39"/>
      <c r="SPF7" s="39"/>
      <c r="SPG7" s="39"/>
      <c r="SPH7" s="39"/>
      <c r="SPI7" s="39"/>
      <c r="SPJ7" s="39"/>
      <c r="SPK7" s="39"/>
      <c r="SPL7" s="39"/>
      <c r="SPM7" s="39"/>
      <c r="SPN7" s="39"/>
      <c r="SPO7" s="39"/>
      <c r="SPP7" s="39"/>
      <c r="SPQ7" s="39"/>
      <c r="SPR7" s="39"/>
      <c r="SPS7" s="39"/>
      <c r="SPT7" s="39"/>
      <c r="SPU7" s="39"/>
      <c r="SPV7" s="39"/>
      <c r="SPW7" s="39"/>
      <c r="SPX7" s="39"/>
      <c r="SPY7" s="39"/>
      <c r="SPZ7" s="39"/>
      <c r="SQA7" s="39"/>
      <c r="SQB7" s="39"/>
      <c r="SQC7" s="39"/>
      <c r="SQD7" s="39"/>
      <c r="SQE7" s="39"/>
      <c r="SQF7" s="39"/>
      <c r="SQG7" s="39"/>
      <c r="SQH7" s="39"/>
      <c r="SQI7" s="39"/>
      <c r="SQJ7" s="39"/>
      <c r="SQK7" s="39"/>
      <c r="SQL7" s="39"/>
      <c r="SQM7" s="39"/>
      <c r="SQN7" s="39"/>
      <c r="SQO7" s="39"/>
      <c r="SQP7" s="39"/>
      <c r="SQQ7" s="39"/>
      <c r="SQR7" s="39"/>
      <c r="SQS7" s="39"/>
      <c r="SQT7" s="39"/>
      <c r="SQU7" s="39"/>
      <c r="SQV7" s="39"/>
      <c r="SQW7" s="39"/>
      <c r="SQX7" s="39"/>
      <c r="SQY7" s="39"/>
      <c r="SQZ7" s="39"/>
      <c r="SRA7" s="39"/>
      <c r="SRB7" s="39"/>
      <c r="SRC7" s="39"/>
      <c r="SRD7" s="39"/>
      <c r="SRE7" s="39"/>
      <c r="SRF7" s="39"/>
      <c r="SRG7" s="39"/>
      <c r="SRH7" s="39"/>
      <c r="SRI7" s="39"/>
      <c r="SRJ7" s="39"/>
      <c r="SRK7" s="39"/>
      <c r="SRL7" s="39"/>
      <c r="SRM7" s="39"/>
      <c r="SRN7" s="39"/>
      <c r="SRO7" s="39"/>
      <c r="SRP7" s="39"/>
      <c r="SRQ7" s="39"/>
      <c r="SRR7" s="39"/>
      <c r="SRS7" s="39"/>
      <c r="SRT7" s="39"/>
      <c r="SRU7" s="39"/>
      <c r="SRV7" s="39"/>
      <c r="SRW7" s="39"/>
      <c r="SRX7" s="39"/>
      <c r="SRY7" s="39"/>
      <c r="SRZ7" s="39"/>
      <c r="SSA7" s="39"/>
      <c r="SSB7" s="39"/>
      <c r="SSC7" s="39"/>
      <c r="SSD7" s="39"/>
      <c r="SSE7" s="39"/>
      <c r="SSF7" s="39"/>
      <c r="SSG7" s="39"/>
      <c r="SSH7" s="39"/>
      <c r="SSI7" s="39"/>
      <c r="SSJ7" s="39"/>
      <c r="SSK7" s="39"/>
      <c r="SSL7" s="39"/>
      <c r="SSM7" s="39"/>
      <c r="SSN7" s="39"/>
      <c r="SSO7" s="39"/>
      <c r="SSP7" s="39"/>
      <c r="SSQ7" s="39"/>
      <c r="SSR7" s="39"/>
      <c r="SSS7" s="39"/>
      <c r="SST7" s="39"/>
      <c r="SSU7" s="39"/>
      <c r="SSV7" s="39"/>
      <c r="SSW7" s="39"/>
      <c r="SSX7" s="39"/>
      <c r="SSY7" s="39"/>
      <c r="SSZ7" s="39"/>
      <c r="STA7" s="39"/>
      <c r="STB7" s="39"/>
      <c r="STC7" s="39"/>
      <c r="STD7" s="39"/>
      <c r="STE7" s="39"/>
      <c r="STF7" s="39"/>
      <c r="STG7" s="39"/>
      <c r="STH7" s="39"/>
      <c r="STI7" s="39"/>
      <c r="STJ7" s="39"/>
      <c r="STK7" s="39"/>
      <c r="STL7" s="39"/>
      <c r="STM7" s="39"/>
      <c r="STN7" s="39"/>
      <c r="STO7" s="39"/>
      <c r="STP7" s="39"/>
      <c r="STQ7" s="39"/>
      <c r="STR7" s="39"/>
      <c r="STS7" s="39"/>
      <c r="STT7" s="39"/>
      <c r="STU7" s="39"/>
      <c r="STV7" s="39"/>
      <c r="STW7" s="39"/>
      <c r="STX7" s="39"/>
      <c r="STY7" s="39"/>
      <c r="STZ7" s="39"/>
      <c r="SUA7" s="39"/>
      <c r="SUB7" s="39"/>
      <c r="SUC7" s="39"/>
      <c r="SUD7" s="39"/>
      <c r="SUE7" s="39"/>
      <c r="SUF7" s="39"/>
      <c r="SUG7" s="39"/>
      <c r="SUH7" s="39"/>
      <c r="SUI7" s="39"/>
      <c r="SUJ7" s="39"/>
      <c r="SUK7" s="39"/>
      <c r="SUL7" s="39"/>
      <c r="SUM7" s="39"/>
      <c r="SUN7" s="39"/>
      <c r="SUO7" s="39"/>
      <c r="SUP7" s="39"/>
      <c r="SUQ7" s="39"/>
      <c r="SUR7" s="39"/>
      <c r="SUS7" s="39"/>
      <c r="SUT7" s="39"/>
      <c r="SUU7" s="39"/>
      <c r="SUV7" s="39"/>
      <c r="SUW7" s="39"/>
      <c r="SUX7" s="39"/>
      <c r="SUY7" s="39"/>
      <c r="SUZ7" s="39"/>
      <c r="SVA7" s="39"/>
      <c r="SVB7" s="39"/>
      <c r="SVC7" s="39"/>
      <c r="SVD7" s="39"/>
      <c r="SVE7" s="39"/>
      <c r="SVF7" s="39"/>
      <c r="SVG7" s="39"/>
      <c r="SVH7" s="39"/>
      <c r="SVI7" s="39"/>
      <c r="SVJ7" s="39"/>
      <c r="SVK7" s="39"/>
      <c r="SVL7" s="39"/>
      <c r="SVM7" s="39"/>
      <c r="SVN7" s="39"/>
      <c r="SVO7" s="39"/>
      <c r="SVP7" s="39"/>
      <c r="SVQ7" s="39"/>
      <c r="SVR7" s="39"/>
      <c r="SVS7" s="39"/>
      <c r="SVT7" s="39"/>
      <c r="SVU7" s="39"/>
      <c r="SVV7" s="39"/>
      <c r="SVW7" s="39"/>
      <c r="SVX7" s="39"/>
      <c r="SVY7" s="39"/>
      <c r="SVZ7" s="39"/>
      <c r="SWA7" s="39"/>
      <c r="SWB7" s="39"/>
      <c r="SWC7" s="39"/>
      <c r="SWD7" s="39"/>
      <c r="SWE7" s="39"/>
      <c r="SWF7" s="39"/>
      <c r="SWG7" s="39"/>
      <c r="SWH7" s="39"/>
      <c r="SWI7" s="39"/>
      <c r="SWJ7" s="39"/>
      <c r="SWK7" s="39"/>
      <c r="SWL7" s="39"/>
      <c r="SWM7" s="39"/>
      <c r="SWN7" s="39"/>
      <c r="SWO7" s="39"/>
      <c r="SWP7" s="39"/>
      <c r="SWQ7" s="39"/>
      <c r="SWR7" s="39"/>
      <c r="SWS7" s="39"/>
      <c r="SWT7" s="39"/>
      <c r="SWU7" s="39"/>
      <c r="SWV7" s="39"/>
      <c r="SWW7" s="39"/>
      <c r="SWX7" s="39"/>
      <c r="SWY7" s="39"/>
      <c r="SWZ7" s="39"/>
      <c r="SXA7" s="39"/>
      <c r="SXB7" s="39"/>
      <c r="SXC7" s="39"/>
      <c r="SXD7" s="39"/>
      <c r="SXE7" s="39"/>
      <c r="SXF7" s="39"/>
      <c r="SXG7" s="39"/>
      <c r="SXH7" s="39"/>
      <c r="SXI7" s="39"/>
      <c r="SXJ7" s="39"/>
      <c r="SXK7" s="39"/>
      <c r="SXL7" s="39"/>
      <c r="SXM7" s="39"/>
      <c r="SXN7" s="39"/>
      <c r="SXO7" s="39"/>
      <c r="SXP7" s="39"/>
      <c r="SXQ7" s="39"/>
      <c r="SXR7" s="39"/>
      <c r="SXS7" s="39"/>
      <c r="SXT7" s="39"/>
      <c r="SXU7" s="39"/>
      <c r="SXV7" s="39"/>
      <c r="SXW7" s="39"/>
      <c r="SXX7" s="39"/>
      <c r="SXY7" s="39"/>
      <c r="SXZ7" s="39"/>
      <c r="SYA7" s="39"/>
      <c r="SYB7" s="39"/>
      <c r="SYC7" s="39"/>
      <c r="SYD7" s="39"/>
      <c r="SYE7" s="39"/>
      <c r="SYF7" s="39"/>
      <c r="SYG7" s="39"/>
      <c r="SYH7" s="39"/>
      <c r="SYI7" s="39"/>
      <c r="SYJ7" s="39"/>
      <c r="SYK7" s="39"/>
      <c r="SYL7" s="39"/>
      <c r="SYM7" s="39"/>
      <c r="SYN7" s="39"/>
      <c r="SYO7" s="39"/>
      <c r="SYP7" s="39"/>
      <c r="SYQ7" s="39"/>
      <c r="SYR7" s="39"/>
      <c r="SYS7" s="39"/>
      <c r="SYT7" s="39"/>
      <c r="SYU7" s="39"/>
      <c r="SYV7" s="39"/>
      <c r="SYW7" s="39"/>
      <c r="SYX7" s="39"/>
      <c r="SYY7" s="39"/>
      <c r="SYZ7" s="39"/>
      <c r="SZA7" s="39"/>
      <c r="SZB7" s="39"/>
      <c r="SZC7" s="39"/>
      <c r="SZD7" s="39"/>
      <c r="SZE7" s="39"/>
      <c r="SZF7" s="39"/>
      <c r="SZG7" s="39"/>
      <c r="SZH7" s="39"/>
      <c r="SZI7" s="39"/>
      <c r="SZJ7" s="39"/>
      <c r="SZK7" s="39"/>
      <c r="SZL7" s="39"/>
      <c r="SZM7" s="39"/>
      <c r="SZN7" s="39"/>
      <c r="SZO7" s="39"/>
      <c r="SZP7" s="39"/>
      <c r="SZQ7" s="39"/>
      <c r="SZR7" s="39"/>
      <c r="SZS7" s="39"/>
      <c r="SZT7" s="39"/>
      <c r="SZU7" s="39"/>
      <c r="SZV7" s="39"/>
      <c r="SZW7" s="39"/>
      <c r="SZX7" s="39"/>
      <c r="SZY7" s="39"/>
      <c r="SZZ7" s="39"/>
      <c r="TAA7" s="39"/>
      <c r="TAB7" s="39"/>
      <c r="TAC7" s="39"/>
      <c r="TAD7" s="39"/>
      <c r="TAE7" s="39"/>
      <c r="TAF7" s="39"/>
      <c r="TAG7" s="39"/>
      <c r="TAH7" s="39"/>
      <c r="TAI7" s="39"/>
      <c r="TAJ7" s="39"/>
      <c r="TAK7" s="39"/>
      <c r="TAL7" s="39"/>
      <c r="TAM7" s="39"/>
      <c r="TAN7" s="39"/>
      <c r="TAO7" s="39"/>
      <c r="TAP7" s="39"/>
      <c r="TAQ7" s="39"/>
      <c r="TAR7" s="39"/>
      <c r="TAS7" s="39"/>
      <c r="TAT7" s="39"/>
      <c r="TAU7" s="39"/>
      <c r="TAV7" s="39"/>
      <c r="TAW7" s="39"/>
      <c r="TAX7" s="39"/>
      <c r="TAY7" s="39"/>
      <c r="TAZ7" s="39"/>
      <c r="TBA7" s="39"/>
      <c r="TBB7" s="39"/>
      <c r="TBC7" s="39"/>
      <c r="TBD7" s="39"/>
      <c r="TBE7" s="39"/>
      <c r="TBF7" s="39"/>
      <c r="TBG7" s="39"/>
      <c r="TBH7" s="39"/>
      <c r="TBI7" s="39"/>
      <c r="TBJ7" s="39"/>
      <c r="TBK7" s="39"/>
      <c r="TBL7" s="39"/>
      <c r="TBM7" s="39"/>
      <c r="TBN7" s="39"/>
      <c r="TBO7" s="39"/>
      <c r="TBP7" s="39"/>
      <c r="TBQ7" s="39"/>
      <c r="TBR7" s="39"/>
      <c r="TBS7" s="39"/>
      <c r="TBT7" s="39"/>
      <c r="TBU7" s="39"/>
      <c r="TBV7" s="39"/>
      <c r="TBW7" s="39"/>
      <c r="TBX7" s="39"/>
      <c r="TBY7" s="39"/>
      <c r="TBZ7" s="39"/>
      <c r="TCA7" s="39"/>
      <c r="TCB7" s="39"/>
      <c r="TCC7" s="39"/>
      <c r="TCD7" s="39"/>
      <c r="TCE7" s="39"/>
      <c r="TCF7" s="39"/>
      <c r="TCG7" s="39"/>
      <c r="TCH7" s="39"/>
      <c r="TCI7" s="39"/>
      <c r="TCJ7" s="39"/>
      <c r="TCK7" s="39"/>
      <c r="TCL7" s="39"/>
      <c r="TCM7" s="39"/>
      <c r="TCN7" s="39"/>
      <c r="TCO7" s="39"/>
      <c r="TCP7" s="39"/>
      <c r="TCQ7" s="39"/>
      <c r="TCR7" s="39"/>
      <c r="TCS7" s="39"/>
      <c r="TCT7" s="39"/>
      <c r="TCU7" s="39"/>
      <c r="TCV7" s="39"/>
      <c r="TCW7" s="39"/>
      <c r="TCX7" s="39"/>
      <c r="TCY7" s="39"/>
      <c r="TCZ7" s="39"/>
      <c r="TDA7" s="39"/>
      <c r="TDB7" s="39"/>
      <c r="TDC7" s="39"/>
      <c r="TDD7" s="39"/>
      <c r="TDE7" s="39"/>
      <c r="TDF7" s="39"/>
      <c r="TDG7" s="39"/>
      <c r="TDH7" s="39"/>
      <c r="TDI7" s="39"/>
      <c r="TDJ7" s="39"/>
      <c r="TDK7" s="39"/>
      <c r="TDL7" s="39"/>
      <c r="TDM7" s="39"/>
      <c r="TDN7" s="39"/>
      <c r="TDO7" s="39"/>
      <c r="TDP7" s="39"/>
      <c r="TDQ7" s="39"/>
      <c r="TDR7" s="39"/>
      <c r="TDS7" s="39"/>
      <c r="TDT7" s="39"/>
      <c r="TDU7" s="39"/>
      <c r="TDV7" s="39"/>
      <c r="TDW7" s="39"/>
      <c r="TDX7" s="39"/>
      <c r="TDY7" s="39"/>
      <c r="TDZ7" s="39"/>
      <c r="TEA7" s="39"/>
      <c r="TEB7" s="39"/>
      <c r="TEC7" s="39"/>
      <c r="TED7" s="39"/>
      <c r="TEE7" s="39"/>
      <c r="TEF7" s="39"/>
      <c r="TEG7" s="39"/>
      <c r="TEH7" s="39"/>
      <c r="TEI7" s="39"/>
      <c r="TEJ7" s="39"/>
      <c r="TEK7" s="39"/>
      <c r="TEL7" s="39"/>
      <c r="TEM7" s="39"/>
      <c r="TEN7" s="39"/>
      <c r="TEO7" s="39"/>
      <c r="TEP7" s="39"/>
      <c r="TEQ7" s="39"/>
      <c r="TER7" s="39"/>
      <c r="TES7" s="39"/>
      <c r="TET7" s="39"/>
      <c r="TEU7" s="39"/>
      <c r="TEV7" s="39"/>
      <c r="TEW7" s="39"/>
      <c r="TEX7" s="39"/>
      <c r="TEY7" s="39"/>
      <c r="TEZ7" s="39"/>
      <c r="TFA7" s="39"/>
      <c r="TFB7" s="39"/>
      <c r="TFC7" s="39"/>
      <c r="TFD7" s="39"/>
      <c r="TFE7" s="39"/>
      <c r="TFF7" s="39"/>
      <c r="TFG7" s="39"/>
      <c r="TFH7" s="39"/>
      <c r="TFI7" s="39"/>
      <c r="TFJ7" s="39"/>
      <c r="TFK7" s="39"/>
      <c r="TFL7" s="39"/>
      <c r="TFM7" s="39"/>
      <c r="TFN7" s="39"/>
      <c r="TFO7" s="39"/>
      <c r="TFP7" s="39"/>
      <c r="TFQ7" s="39"/>
      <c r="TFR7" s="39"/>
      <c r="TFS7" s="39"/>
      <c r="TFT7" s="39"/>
      <c r="TFU7" s="39"/>
      <c r="TFV7" s="39"/>
      <c r="TFW7" s="39"/>
      <c r="TFX7" s="39"/>
      <c r="TFY7" s="39"/>
      <c r="TFZ7" s="39"/>
      <c r="TGA7" s="39"/>
      <c r="TGB7" s="39"/>
      <c r="TGC7" s="39"/>
      <c r="TGD7" s="39"/>
      <c r="TGE7" s="39"/>
      <c r="TGF7" s="39"/>
      <c r="TGG7" s="39"/>
      <c r="TGH7" s="39"/>
      <c r="TGI7" s="39"/>
      <c r="TGJ7" s="39"/>
      <c r="TGK7" s="39"/>
      <c r="TGL7" s="39"/>
      <c r="TGM7" s="39"/>
      <c r="TGN7" s="39"/>
      <c r="TGO7" s="39"/>
      <c r="TGP7" s="39"/>
      <c r="TGQ7" s="39"/>
      <c r="TGR7" s="39"/>
      <c r="TGS7" s="39"/>
      <c r="TGT7" s="39"/>
      <c r="TGU7" s="39"/>
      <c r="TGV7" s="39"/>
      <c r="TGW7" s="39"/>
      <c r="TGX7" s="39"/>
      <c r="TGY7" s="39"/>
      <c r="TGZ7" s="39"/>
      <c r="THA7" s="39"/>
      <c r="THB7" s="39"/>
      <c r="THC7" s="39"/>
      <c r="THD7" s="39"/>
      <c r="THE7" s="39"/>
      <c r="THF7" s="39"/>
      <c r="THG7" s="39"/>
      <c r="THH7" s="39"/>
      <c r="THI7" s="39"/>
      <c r="THJ7" s="39"/>
      <c r="THK7" s="39"/>
      <c r="THL7" s="39"/>
      <c r="THM7" s="39"/>
      <c r="THN7" s="39"/>
      <c r="THO7" s="39"/>
      <c r="THP7" s="39"/>
      <c r="THQ7" s="39"/>
      <c r="THR7" s="39"/>
      <c r="THS7" s="39"/>
      <c r="THT7" s="39"/>
      <c r="THU7" s="39"/>
      <c r="THV7" s="39"/>
      <c r="THW7" s="39"/>
      <c r="THX7" s="39"/>
      <c r="THY7" s="39"/>
      <c r="THZ7" s="39"/>
      <c r="TIA7" s="39"/>
      <c r="TIB7" s="39"/>
      <c r="TIC7" s="39"/>
      <c r="TID7" s="39"/>
      <c r="TIE7" s="39"/>
      <c r="TIF7" s="39"/>
      <c r="TIG7" s="39"/>
      <c r="TIH7" s="39"/>
      <c r="TII7" s="39"/>
      <c r="TIJ7" s="39"/>
      <c r="TIK7" s="39"/>
      <c r="TIL7" s="39"/>
      <c r="TIM7" s="39"/>
      <c r="TIN7" s="39"/>
      <c r="TIO7" s="39"/>
      <c r="TIP7" s="39"/>
      <c r="TIQ7" s="39"/>
      <c r="TIR7" s="39"/>
      <c r="TIS7" s="39"/>
      <c r="TIT7" s="39"/>
      <c r="TIU7" s="39"/>
      <c r="TIV7" s="39"/>
      <c r="TIW7" s="39"/>
      <c r="TIX7" s="39"/>
      <c r="TIY7" s="39"/>
      <c r="TIZ7" s="39"/>
      <c r="TJA7" s="39"/>
      <c r="TJB7" s="39"/>
      <c r="TJC7" s="39"/>
      <c r="TJD7" s="39"/>
      <c r="TJE7" s="39"/>
      <c r="TJF7" s="39"/>
      <c r="TJG7" s="39"/>
      <c r="TJH7" s="39"/>
      <c r="TJI7" s="39"/>
      <c r="TJJ7" s="39"/>
      <c r="TJK7" s="39"/>
      <c r="TJL7" s="39"/>
      <c r="TJM7" s="39"/>
      <c r="TJN7" s="39"/>
      <c r="TJO7" s="39"/>
      <c r="TJP7" s="39"/>
      <c r="TJQ7" s="39"/>
      <c r="TJR7" s="39"/>
      <c r="TJS7" s="39"/>
      <c r="TJT7" s="39"/>
      <c r="TJU7" s="39"/>
      <c r="TJV7" s="39"/>
      <c r="TJW7" s="39"/>
      <c r="TJX7" s="39"/>
      <c r="TJY7" s="39"/>
      <c r="TJZ7" s="39"/>
      <c r="TKA7" s="39"/>
      <c r="TKB7" s="39"/>
      <c r="TKC7" s="39"/>
      <c r="TKD7" s="39"/>
      <c r="TKE7" s="39"/>
      <c r="TKF7" s="39"/>
      <c r="TKG7" s="39"/>
      <c r="TKH7" s="39"/>
      <c r="TKI7" s="39"/>
      <c r="TKJ7" s="39"/>
      <c r="TKK7" s="39"/>
      <c r="TKL7" s="39"/>
      <c r="TKM7" s="39"/>
      <c r="TKN7" s="39"/>
      <c r="TKO7" s="39"/>
      <c r="TKP7" s="39"/>
      <c r="TKQ7" s="39"/>
      <c r="TKR7" s="39"/>
      <c r="TKS7" s="39"/>
      <c r="TKT7" s="39"/>
      <c r="TKU7" s="39"/>
      <c r="TKV7" s="39"/>
      <c r="TKW7" s="39"/>
      <c r="TKX7" s="39"/>
      <c r="TKY7" s="39"/>
      <c r="TKZ7" s="39"/>
      <c r="TLA7" s="39"/>
      <c r="TLB7" s="39"/>
      <c r="TLC7" s="39"/>
      <c r="TLD7" s="39"/>
      <c r="TLE7" s="39"/>
      <c r="TLF7" s="39"/>
      <c r="TLG7" s="39"/>
      <c r="TLH7" s="39"/>
      <c r="TLI7" s="39"/>
      <c r="TLJ7" s="39"/>
      <c r="TLK7" s="39"/>
      <c r="TLL7" s="39"/>
      <c r="TLM7" s="39"/>
      <c r="TLN7" s="39"/>
      <c r="TLO7" s="39"/>
      <c r="TLP7" s="39"/>
      <c r="TLQ7" s="39"/>
      <c r="TLR7" s="39"/>
      <c r="TLS7" s="39"/>
      <c r="TLT7" s="39"/>
      <c r="TLU7" s="39"/>
      <c r="TLV7" s="39"/>
      <c r="TLW7" s="39"/>
      <c r="TLX7" s="39"/>
      <c r="TLY7" s="39"/>
      <c r="TLZ7" s="39"/>
      <c r="TMA7" s="39"/>
      <c r="TMB7" s="39"/>
      <c r="TMC7" s="39"/>
      <c r="TMD7" s="39"/>
      <c r="TME7" s="39"/>
      <c r="TMF7" s="39"/>
      <c r="TMG7" s="39"/>
      <c r="TMH7" s="39"/>
      <c r="TMI7" s="39"/>
      <c r="TMJ7" s="39"/>
      <c r="TMK7" s="39"/>
      <c r="TML7" s="39"/>
      <c r="TMM7" s="39"/>
      <c r="TMN7" s="39"/>
      <c r="TMO7" s="39"/>
      <c r="TMP7" s="39"/>
      <c r="TMQ7" s="39"/>
      <c r="TMR7" s="39"/>
      <c r="TMS7" s="39"/>
      <c r="TMT7" s="39"/>
      <c r="TMU7" s="39"/>
      <c r="TMV7" s="39"/>
      <c r="TMW7" s="39"/>
      <c r="TMX7" s="39"/>
      <c r="TMY7" s="39"/>
      <c r="TMZ7" s="39"/>
      <c r="TNA7" s="39"/>
      <c r="TNB7" s="39"/>
      <c r="TNC7" s="39"/>
      <c r="TND7" s="39"/>
      <c r="TNE7" s="39"/>
      <c r="TNF7" s="39"/>
      <c r="TNG7" s="39"/>
      <c r="TNH7" s="39"/>
      <c r="TNI7" s="39"/>
      <c r="TNJ7" s="39"/>
      <c r="TNK7" s="39"/>
      <c r="TNL7" s="39"/>
      <c r="TNM7" s="39"/>
      <c r="TNN7" s="39"/>
      <c r="TNO7" s="39"/>
      <c r="TNP7" s="39"/>
      <c r="TNQ7" s="39"/>
      <c r="TNR7" s="39"/>
      <c r="TNS7" s="39"/>
      <c r="TNT7" s="39"/>
      <c r="TNU7" s="39"/>
      <c r="TNV7" s="39"/>
      <c r="TNW7" s="39"/>
      <c r="TNX7" s="39"/>
      <c r="TNY7" s="39"/>
      <c r="TNZ7" s="39"/>
      <c r="TOA7" s="39"/>
      <c r="TOB7" s="39"/>
      <c r="TOC7" s="39"/>
      <c r="TOD7" s="39"/>
      <c r="TOE7" s="39"/>
      <c r="TOF7" s="39"/>
      <c r="TOG7" s="39"/>
      <c r="TOH7" s="39"/>
      <c r="TOI7" s="39"/>
      <c r="TOJ7" s="39"/>
      <c r="TOK7" s="39"/>
      <c r="TOL7" s="39"/>
      <c r="TOM7" s="39"/>
      <c r="TON7" s="39"/>
      <c r="TOO7" s="39"/>
      <c r="TOP7" s="39"/>
      <c r="TOQ7" s="39"/>
      <c r="TOR7" s="39"/>
      <c r="TOS7" s="39"/>
      <c r="TOT7" s="39"/>
      <c r="TOU7" s="39"/>
      <c r="TOV7" s="39"/>
      <c r="TOW7" s="39"/>
      <c r="TOX7" s="39"/>
      <c r="TOY7" s="39"/>
      <c r="TOZ7" s="39"/>
      <c r="TPA7" s="39"/>
      <c r="TPB7" s="39"/>
      <c r="TPC7" s="39"/>
      <c r="TPD7" s="39"/>
      <c r="TPE7" s="39"/>
      <c r="TPF7" s="39"/>
      <c r="TPG7" s="39"/>
      <c r="TPH7" s="39"/>
      <c r="TPI7" s="39"/>
      <c r="TPJ7" s="39"/>
      <c r="TPK7" s="39"/>
      <c r="TPL7" s="39"/>
      <c r="TPM7" s="39"/>
      <c r="TPN7" s="39"/>
      <c r="TPO7" s="39"/>
      <c r="TPP7" s="39"/>
      <c r="TPQ7" s="39"/>
      <c r="TPR7" s="39"/>
      <c r="TPS7" s="39"/>
      <c r="TPT7" s="39"/>
      <c r="TPU7" s="39"/>
      <c r="TPV7" s="39"/>
      <c r="TPW7" s="39"/>
      <c r="TPX7" s="39"/>
      <c r="TPY7" s="39"/>
      <c r="TPZ7" s="39"/>
      <c r="TQA7" s="39"/>
      <c r="TQB7" s="39"/>
      <c r="TQC7" s="39"/>
      <c r="TQD7" s="39"/>
      <c r="TQE7" s="39"/>
      <c r="TQF7" s="39"/>
      <c r="TQG7" s="39"/>
      <c r="TQH7" s="39"/>
      <c r="TQI7" s="39"/>
      <c r="TQJ7" s="39"/>
      <c r="TQK7" s="39"/>
      <c r="TQL7" s="39"/>
      <c r="TQM7" s="39"/>
      <c r="TQN7" s="39"/>
      <c r="TQO7" s="39"/>
      <c r="TQP7" s="39"/>
      <c r="TQQ7" s="39"/>
      <c r="TQR7" s="39"/>
      <c r="TQS7" s="39"/>
      <c r="TQT7" s="39"/>
      <c r="TQU7" s="39"/>
      <c r="TQV7" s="39"/>
      <c r="TQW7" s="39"/>
      <c r="TQX7" s="39"/>
      <c r="TQY7" s="39"/>
      <c r="TQZ7" s="39"/>
      <c r="TRA7" s="39"/>
      <c r="TRB7" s="39"/>
      <c r="TRC7" s="39"/>
      <c r="TRD7" s="39"/>
      <c r="TRE7" s="39"/>
      <c r="TRF7" s="39"/>
      <c r="TRG7" s="39"/>
      <c r="TRH7" s="39"/>
      <c r="TRI7" s="39"/>
      <c r="TRJ7" s="39"/>
      <c r="TRK7" s="39"/>
      <c r="TRL7" s="39"/>
      <c r="TRM7" s="39"/>
      <c r="TRN7" s="39"/>
      <c r="TRO7" s="39"/>
      <c r="TRP7" s="39"/>
      <c r="TRQ7" s="39"/>
      <c r="TRR7" s="39"/>
      <c r="TRS7" s="39"/>
      <c r="TRT7" s="39"/>
      <c r="TRU7" s="39"/>
      <c r="TRV7" s="39"/>
      <c r="TRW7" s="39"/>
      <c r="TRX7" s="39"/>
      <c r="TRY7" s="39"/>
      <c r="TRZ7" s="39"/>
      <c r="TSA7" s="39"/>
      <c r="TSB7" s="39"/>
      <c r="TSC7" s="39"/>
      <c r="TSD7" s="39"/>
      <c r="TSE7" s="39"/>
      <c r="TSF7" s="39"/>
      <c r="TSG7" s="39"/>
      <c r="TSH7" s="39"/>
      <c r="TSI7" s="39"/>
      <c r="TSJ7" s="39"/>
      <c r="TSK7" s="39"/>
      <c r="TSL7" s="39"/>
      <c r="TSM7" s="39"/>
      <c r="TSN7" s="39"/>
      <c r="TSO7" s="39"/>
      <c r="TSP7" s="39"/>
      <c r="TSQ7" s="39"/>
      <c r="TSR7" s="39"/>
      <c r="TSS7" s="39"/>
      <c r="TST7" s="39"/>
      <c r="TSU7" s="39"/>
      <c r="TSV7" s="39"/>
      <c r="TSW7" s="39"/>
      <c r="TSX7" s="39"/>
      <c r="TSY7" s="39"/>
      <c r="TSZ7" s="39"/>
      <c r="TTA7" s="39"/>
      <c r="TTB7" s="39"/>
      <c r="TTC7" s="39"/>
      <c r="TTD7" s="39"/>
      <c r="TTE7" s="39"/>
      <c r="TTF7" s="39"/>
      <c r="TTG7" s="39"/>
      <c r="TTH7" s="39"/>
      <c r="TTI7" s="39"/>
      <c r="TTJ7" s="39"/>
      <c r="TTK7" s="39"/>
      <c r="TTL7" s="39"/>
      <c r="TTM7" s="39"/>
      <c r="TTN7" s="39"/>
      <c r="TTO7" s="39"/>
      <c r="TTP7" s="39"/>
      <c r="TTQ7" s="39"/>
      <c r="TTR7" s="39"/>
      <c r="TTS7" s="39"/>
      <c r="TTT7" s="39"/>
      <c r="TTU7" s="39"/>
      <c r="TTV7" s="39"/>
      <c r="TTW7" s="39"/>
      <c r="TTX7" s="39"/>
      <c r="TTY7" s="39"/>
      <c r="TTZ7" s="39"/>
      <c r="TUA7" s="39"/>
      <c r="TUB7" s="39"/>
      <c r="TUC7" s="39"/>
      <c r="TUD7" s="39"/>
      <c r="TUE7" s="39"/>
      <c r="TUF7" s="39"/>
      <c r="TUG7" s="39"/>
      <c r="TUH7" s="39"/>
      <c r="TUI7" s="39"/>
      <c r="TUJ7" s="39"/>
      <c r="TUK7" s="39"/>
      <c r="TUL7" s="39"/>
      <c r="TUM7" s="39"/>
      <c r="TUN7" s="39"/>
      <c r="TUO7" s="39"/>
      <c r="TUP7" s="39"/>
      <c r="TUQ7" s="39"/>
      <c r="TUR7" s="39"/>
      <c r="TUS7" s="39"/>
      <c r="TUT7" s="39"/>
      <c r="TUU7" s="39"/>
      <c r="TUV7" s="39"/>
      <c r="TUW7" s="39"/>
      <c r="TUX7" s="39"/>
      <c r="TUY7" s="39"/>
      <c r="TUZ7" s="39"/>
      <c r="TVA7" s="39"/>
      <c r="TVB7" s="39"/>
      <c r="TVC7" s="39"/>
      <c r="TVD7" s="39"/>
      <c r="TVE7" s="39"/>
      <c r="TVF7" s="39"/>
      <c r="TVG7" s="39"/>
      <c r="TVH7" s="39"/>
      <c r="TVI7" s="39"/>
      <c r="TVJ7" s="39"/>
      <c r="TVK7" s="39"/>
      <c r="TVL7" s="39"/>
      <c r="TVM7" s="39"/>
      <c r="TVN7" s="39"/>
      <c r="TVO7" s="39"/>
      <c r="TVP7" s="39"/>
      <c r="TVQ7" s="39"/>
      <c r="TVR7" s="39"/>
      <c r="TVS7" s="39"/>
      <c r="TVT7" s="39"/>
      <c r="TVU7" s="39"/>
      <c r="TVV7" s="39"/>
      <c r="TVW7" s="39"/>
      <c r="TVX7" s="39"/>
      <c r="TVY7" s="39"/>
      <c r="TVZ7" s="39"/>
      <c r="TWA7" s="39"/>
      <c r="TWB7" s="39"/>
      <c r="TWC7" s="39"/>
      <c r="TWD7" s="39"/>
      <c r="TWE7" s="39"/>
      <c r="TWF7" s="39"/>
      <c r="TWG7" s="39"/>
      <c r="TWH7" s="39"/>
      <c r="TWI7" s="39"/>
      <c r="TWJ7" s="39"/>
      <c r="TWK7" s="39"/>
      <c r="TWL7" s="39"/>
      <c r="TWM7" s="39"/>
      <c r="TWN7" s="39"/>
      <c r="TWO7" s="39"/>
      <c r="TWP7" s="39"/>
      <c r="TWQ7" s="39"/>
      <c r="TWR7" s="39"/>
      <c r="TWS7" s="39"/>
      <c r="TWT7" s="39"/>
      <c r="TWU7" s="39"/>
      <c r="TWV7" s="39"/>
      <c r="TWW7" s="39"/>
      <c r="TWX7" s="39"/>
      <c r="TWY7" s="39"/>
      <c r="TWZ7" s="39"/>
      <c r="TXA7" s="39"/>
      <c r="TXB7" s="39"/>
      <c r="TXC7" s="39"/>
      <c r="TXD7" s="39"/>
      <c r="TXE7" s="39"/>
      <c r="TXF7" s="39"/>
      <c r="TXG7" s="39"/>
      <c r="TXH7" s="39"/>
      <c r="TXI7" s="39"/>
      <c r="TXJ7" s="39"/>
      <c r="TXK7" s="39"/>
      <c r="TXL7" s="39"/>
      <c r="TXM7" s="39"/>
      <c r="TXN7" s="39"/>
      <c r="TXO7" s="39"/>
      <c r="TXP7" s="39"/>
      <c r="TXQ7" s="39"/>
      <c r="TXR7" s="39"/>
      <c r="TXS7" s="39"/>
      <c r="TXT7" s="39"/>
      <c r="TXU7" s="39"/>
      <c r="TXV7" s="39"/>
      <c r="TXW7" s="39"/>
      <c r="TXX7" s="39"/>
      <c r="TXY7" s="39"/>
      <c r="TXZ7" s="39"/>
      <c r="TYA7" s="39"/>
      <c r="TYB7" s="39"/>
      <c r="TYC7" s="39"/>
      <c r="TYD7" s="39"/>
      <c r="TYE7" s="39"/>
      <c r="TYF7" s="39"/>
      <c r="TYG7" s="39"/>
      <c r="TYH7" s="39"/>
      <c r="TYI7" s="39"/>
      <c r="TYJ7" s="39"/>
      <c r="TYK7" s="39"/>
      <c r="TYL7" s="39"/>
      <c r="TYM7" s="39"/>
      <c r="TYN7" s="39"/>
      <c r="TYO7" s="39"/>
      <c r="TYP7" s="39"/>
      <c r="TYQ7" s="39"/>
      <c r="TYR7" s="39"/>
      <c r="TYS7" s="39"/>
      <c r="TYT7" s="39"/>
      <c r="TYU7" s="39"/>
      <c r="TYV7" s="39"/>
      <c r="TYW7" s="39"/>
      <c r="TYX7" s="39"/>
      <c r="TYY7" s="39"/>
      <c r="TYZ7" s="39"/>
      <c r="TZA7" s="39"/>
      <c r="TZB7" s="39"/>
      <c r="TZC7" s="39"/>
      <c r="TZD7" s="39"/>
      <c r="TZE7" s="39"/>
      <c r="TZF7" s="39"/>
      <c r="TZG7" s="39"/>
      <c r="TZH7" s="39"/>
      <c r="TZI7" s="39"/>
      <c r="TZJ7" s="39"/>
      <c r="TZK7" s="39"/>
      <c r="TZL7" s="39"/>
      <c r="TZM7" s="39"/>
      <c r="TZN7" s="39"/>
      <c r="TZO7" s="39"/>
      <c r="TZP7" s="39"/>
      <c r="TZQ7" s="39"/>
      <c r="TZR7" s="39"/>
      <c r="TZS7" s="39"/>
      <c r="TZT7" s="39"/>
      <c r="TZU7" s="39"/>
      <c r="TZV7" s="39"/>
      <c r="TZW7" s="39"/>
      <c r="TZX7" s="39"/>
      <c r="TZY7" s="39"/>
      <c r="TZZ7" s="39"/>
      <c r="UAA7" s="39"/>
      <c r="UAB7" s="39"/>
      <c r="UAC7" s="39"/>
      <c r="UAD7" s="39"/>
      <c r="UAE7" s="39"/>
      <c r="UAF7" s="39"/>
      <c r="UAG7" s="39"/>
      <c r="UAH7" s="39"/>
      <c r="UAI7" s="39"/>
      <c r="UAJ7" s="39"/>
      <c r="UAK7" s="39"/>
      <c r="UAL7" s="39"/>
      <c r="UAM7" s="39"/>
      <c r="UAN7" s="39"/>
      <c r="UAO7" s="39"/>
      <c r="UAP7" s="39"/>
      <c r="UAQ7" s="39"/>
      <c r="UAR7" s="39"/>
      <c r="UAS7" s="39"/>
      <c r="UAT7" s="39"/>
      <c r="UAU7" s="39"/>
      <c r="UAV7" s="39"/>
      <c r="UAW7" s="39"/>
      <c r="UAX7" s="39"/>
      <c r="UAY7" s="39"/>
      <c r="UAZ7" s="39"/>
      <c r="UBA7" s="39"/>
      <c r="UBB7" s="39"/>
      <c r="UBC7" s="39"/>
      <c r="UBD7" s="39"/>
      <c r="UBE7" s="39"/>
      <c r="UBF7" s="39"/>
      <c r="UBG7" s="39"/>
      <c r="UBH7" s="39"/>
      <c r="UBI7" s="39"/>
      <c r="UBJ7" s="39"/>
      <c r="UBK7" s="39"/>
      <c r="UBL7" s="39"/>
      <c r="UBM7" s="39"/>
      <c r="UBN7" s="39"/>
      <c r="UBO7" s="39"/>
      <c r="UBP7" s="39"/>
      <c r="UBQ7" s="39"/>
      <c r="UBR7" s="39"/>
      <c r="UBS7" s="39"/>
      <c r="UBT7" s="39"/>
      <c r="UBU7" s="39"/>
      <c r="UBV7" s="39"/>
      <c r="UBW7" s="39"/>
      <c r="UBX7" s="39"/>
      <c r="UBY7" s="39"/>
      <c r="UBZ7" s="39"/>
      <c r="UCA7" s="39"/>
      <c r="UCB7" s="39"/>
      <c r="UCC7" s="39"/>
      <c r="UCD7" s="39"/>
      <c r="UCE7" s="39"/>
      <c r="UCF7" s="39"/>
      <c r="UCG7" s="39"/>
      <c r="UCH7" s="39"/>
      <c r="UCI7" s="39"/>
      <c r="UCJ7" s="39"/>
      <c r="UCK7" s="39"/>
      <c r="UCL7" s="39"/>
      <c r="UCM7" s="39"/>
      <c r="UCN7" s="39"/>
      <c r="UCO7" s="39"/>
      <c r="UCP7" s="39"/>
      <c r="UCQ7" s="39"/>
      <c r="UCR7" s="39"/>
      <c r="UCS7" s="39"/>
      <c r="UCT7" s="39"/>
      <c r="UCU7" s="39"/>
      <c r="UCV7" s="39"/>
      <c r="UCW7" s="39"/>
      <c r="UCX7" s="39"/>
      <c r="UCY7" s="39"/>
      <c r="UCZ7" s="39"/>
      <c r="UDA7" s="39"/>
      <c r="UDB7" s="39"/>
      <c r="UDC7" s="39"/>
      <c r="UDD7" s="39"/>
      <c r="UDE7" s="39"/>
      <c r="UDF7" s="39"/>
      <c r="UDG7" s="39"/>
      <c r="UDH7" s="39"/>
      <c r="UDI7" s="39"/>
      <c r="UDJ7" s="39"/>
      <c r="UDK7" s="39"/>
      <c r="UDL7" s="39"/>
      <c r="UDM7" s="39"/>
      <c r="UDN7" s="39"/>
      <c r="UDO7" s="39"/>
      <c r="UDP7" s="39"/>
      <c r="UDQ7" s="39"/>
      <c r="UDR7" s="39"/>
      <c r="UDS7" s="39"/>
      <c r="UDT7" s="39"/>
      <c r="UDU7" s="39"/>
      <c r="UDV7" s="39"/>
      <c r="UDW7" s="39"/>
      <c r="UDX7" s="39"/>
      <c r="UDY7" s="39"/>
      <c r="UDZ7" s="39"/>
      <c r="UEA7" s="39"/>
      <c r="UEB7" s="39"/>
      <c r="UEC7" s="39"/>
      <c r="UED7" s="39"/>
      <c r="UEE7" s="39"/>
      <c r="UEF7" s="39"/>
      <c r="UEG7" s="39"/>
      <c r="UEH7" s="39"/>
      <c r="UEI7" s="39"/>
      <c r="UEJ7" s="39"/>
      <c r="UEK7" s="39"/>
      <c r="UEL7" s="39"/>
      <c r="UEM7" s="39"/>
      <c r="UEN7" s="39"/>
      <c r="UEO7" s="39"/>
      <c r="UEP7" s="39"/>
      <c r="UEQ7" s="39"/>
      <c r="UER7" s="39"/>
      <c r="UES7" s="39"/>
      <c r="UET7" s="39"/>
      <c r="UEU7" s="39"/>
      <c r="UEV7" s="39"/>
      <c r="UEW7" s="39"/>
      <c r="UEX7" s="39"/>
      <c r="UEY7" s="39"/>
      <c r="UEZ7" s="39"/>
      <c r="UFA7" s="39"/>
      <c r="UFB7" s="39"/>
      <c r="UFC7" s="39"/>
      <c r="UFD7" s="39"/>
      <c r="UFE7" s="39"/>
      <c r="UFF7" s="39"/>
      <c r="UFG7" s="39"/>
      <c r="UFH7" s="39"/>
      <c r="UFI7" s="39"/>
      <c r="UFJ7" s="39"/>
      <c r="UFK7" s="39"/>
      <c r="UFL7" s="39"/>
      <c r="UFM7" s="39"/>
      <c r="UFN7" s="39"/>
      <c r="UFO7" s="39"/>
      <c r="UFP7" s="39"/>
      <c r="UFQ7" s="39"/>
      <c r="UFR7" s="39"/>
      <c r="UFS7" s="39"/>
      <c r="UFT7" s="39"/>
      <c r="UFU7" s="39"/>
      <c r="UFV7" s="39"/>
      <c r="UFW7" s="39"/>
      <c r="UFX7" s="39"/>
      <c r="UFY7" s="39"/>
      <c r="UFZ7" s="39"/>
      <c r="UGA7" s="39"/>
      <c r="UGB7" s="39"/>
      <c r="UGC7" s="39"/>
      <c r="UGD7" s="39"/>
      <c r="UGE7" s="39"/>
      <c r="UGF7" s="39"/>
      <c r="UGG7" s="39"/>
      <c r="UGH7" s="39"/>
      <c r="UGI7" s="39"/>
      <c r="UGJ7" s="39"/>
      <c r="UGK7" s="39"/>
      <c r="UGL7" s="39"/>
      <c r="UGM7" s="39"/>
      <c r="UGN7" s="39"/>
      <c r="UGO7" s="39"/>
      <c r="UGP7" s="39"/>
      <c r="UGQ7" s="39"/>
      <c r="UGR7" s="39"/>
      <c r="UGS7" s="39"/>
      <c r="UGT7" s="39"/>
      <c r="UGU7" s="39"/>
      <c r="UGV7" s="39"/>
      <c r="UGW7" s="39"/>
      <c r="UGX7" s="39"/>
      <c r="UGY7" s="39"/>
      <c r="UGZ7" s="39"/>
      <c r="UHA7" s="39"/>
      <c r="UHB7" s="39"/>
      <c r="UHC7" s="39"/>
      <c r="UHD7" s="39"/>
      <c r="UHE7" s="39"/>
      <c r="UHF7" s="39"/>
      <c r="UHG7" s="39"/>
      <c r="UHH7" s="39"/>
      <c r="UHI7" s="39"/>
      <c r="UHJ7" s="39"/>
      <c r="UHK7" s="39"/>
      <c r="UHL7" s="39"/>
      <c r="UHM7" s="39"/>
      <c r="UHN7" s="39"/>
      <c r="UHO7" s="39"/>
      <c r="UHP7" s="39"/>
      <c r="UHQ7" s="39"/>
      <c r="UHR7" s="39"/>
      <c r="UHS7" s="39"/>
      <c r="UHT7" s="39"/>
      <c r="UHU7" s="39"/>
      <c r="UHV7" s="39"/>
      <c r="UHW7" s="39"/>
      <c r="UHX7" s="39"/>
      <c r="UHY7" s="39"/>
      <c r="UHZ7" s="39"/>
      <c r="UIA7" s="39"/>
      <c r="UIB7" s="39"/>
      <c r="UIC7" s="39"/>
      <c r="UID7" s="39"/>
      <c r="UIE7" s="39"/>
      <c r="UIF7" s="39"/>
      <c r="UIG7" s="39"/>
      <c r="UIH7" s="39"/>
      <c r="UII7" s="39"/>
      <c r="UIJ7" s="39"/>
      <c r="UIK7" s="39"/>
      <c r="UIL7" s="39"/>
      <c r="UIM7" s="39"/>
      <c r="UIN7" s="39"/>
      <c r="UIO7" s="39"/>
      <c r="UIP7" s="39"/>
      <c r="UIQ7" s="39"/>
      <c r="UIR7" s="39"/>
      <c r="UIS7" s="39"/>
      <c r="UIT7" s="39"/>
      <c r="UIU7" s="39"/>
      <c r="UIV7" s="39"/>
      <c r="UIW7" s="39"/>
      <c r="UIX7" s="39"/>
      <c r="UIY7" s="39"/>
      <c r="UIZ7" s="39"/>
      <c r="UJA7" s="39"/>
      <c r="UJB7" s="39"/>
      <c r="UJC7" s="39"/>
      <c r="UJD7" s="39"/>
      <c r="UJE7" s="39"/>
      <c r="UJF7" s="39"/>
      <c r="UJG7" s="39"/>
      <c r="UJH7" s="39"/>
      <c r="UJI7" s="39"/>
      <c r="UJJ7" s="39"/>
      <c r="UJK7" s="39"/>
      <c r="UJL7" s="39"/>
      <c r="UJM7" s="39"/>
      <c r="UJN7" s="39"/>
      <c r="UJO7" s="39"/>
      <c r="UJP7" s="39"/>
      <c r="UJQ7" s="39"/>
      <c r="UJR7" s="39"/>
      <c r="UJS7" s="39"/>
      <c r="UJT7" s="39"/>
      <c r="UJU7" s="39"/>
      <c r="UJV7" s="39"/>
      <c r="UJW7" s="39"/>
      <c r="UJX7" s="39"/>
      <c r="UJY7" s="39"/>
      <c r="UJZ7" s="39"/>
      <c r="UKA7" s="39"/>
      <c r="UKB7" s="39"/>
      <c r="UKC7" s="39"/>
      <c r="UKD7" s="39"/>
      <c r="UKE7" s="39"/>
      <c r="UKF7" s="39"/>
      <c r="UKG7" s="39"/>
      <c r="UKH7" s="39"/>
      <c r="UKI7" s="39"/>
      <c r="UKJ7" s="39"/>
      <c r="UKK7" s="39"/>
      <c r="UKL7" s="39"/>
      <c r="UKM7" s="39"/>
      <c r="UKN7" s="39"/>
      <c r="UKO7" s="39"/>
      <c r="UKP7" s="39"/>
      <c r="UKQ7" s="39"/>
      <c r="UKR7" s="39"/>
      <c r="UKS7" s="39"/>
      <c r="UKT7" s="39"/>
      <c r="UKU7" s="39"/>
      <c r="UKV7" s="39"/>
      <c r="UKW7" s="39"/>
      <c r="UKX7" s="39"/>
      <c r="UKY7" s="39"/>
      <c r="UKZ7" s="39"/>
      <c r="ULA7" s="39"/>
      <c r="ULB7" s="39"/>
      <c r="ULC7" s="39"/>
      <c r="ULD7" s="39"/>
      <c r="ULE7" s="39"/>
      <c r="ULF7" s="39"/>
      <c r="ULG7" s="39"/>
      <c r="ULH7" s="39"/>
      <c r="ULI7" s="39"/>
      <c r="ULJ7" s="39"/>
      <c r="ULK7" s="39"/>
      <c r="ULL7" s="39"/>
      <c r="ULM7" s="39"/>
      <c r="ULN7" s="39"/>
      <c r="ULO7" s="39"/>
      <c r="ULP7" s="39"/>
      <c r="ULQ7" s="39"/>
      <c r="ULR7" s="39"/>
      <c r="ULS7" s="39"/>
      <c r="ULT7" s="39"/>
      <c r="ULU7" s="39"/>
      <c r="ULV7" s="39"/>
      <c r="ULW7" s="39"/>
      <c r="ULX7" s="39"/>
      <c r="ULY7" s="39"/>
      <c r="ULZ7" s="39"/>
      <c r="UMA7" s="39"/>
      <c r="UMB7" s="39"/>
      <c r="UMC7" s="39"/>
      <c r="UMD7" s="39"/>
      <c r="UME7" s="39"/>
      <c r="UMF7" s="39"/>
      <c r="UMG7" s="39"/>
      <c r="UMH7" s="39"/>
      <c r="UMI7" s="39"/>
      <c r="UMJ7" s="39"/>
      <c r="UMK7" s="39"/>
      <c r="UML7" s="39"/>
      <c r="UMM7" s="39"/>
      <c r="UMN7" s="39"/>
      <c r="UMO7" s="39"/>
      <c r="UMP7" s="39"/>
      <c r="UMQ7" s="39"/>
      <c r="UMR7" s="39"/>
      <c r="UMS7" s="39"/>
      <c r="UMT7" s="39"/>
      <c r="UMU7" s="39"/>
      <c r="UMV7" s="39"/>
      <c r="UMW7" s="39"/>
      <c r="UMX7" s="39"/>
      <c r="UMY7" s="39"/>
      <c r="UMZ7" s="39"/>
      <c r="UNA7" s="39"/>
      <c r="UNB7" s="39"/>
      <c r="UNC7" s="39"/>
      <c r="UND7" s="39"/>
      <c r="UNE7" s="39"/>
      <c r="UNF7" s="39"/>
      <c r="UNG7" s="39"/>
      <c r="UNH7" s="39"/>
      <c r="UNI7" s="39"/>
      <c r="UNJ7" s="39"/>
      <c r="UNK7" s="39"/>
      <c r="UNL7" s="39"/>
      <c r="UNM7" s="39"/>
      <c r="UNN7" s="39"/>
      <c r="UNO7" s="39"/>
      <c r="UNP7" s="39"/>
      <c r="UNQ7" s="39"/>
      <c r="UNR7" s="39"/>
      <c r="UNS7" s="39"/>
      <c r="UNT7" s="39"/>
      <c r="UNU7" s="39"/>
      <c r="UNV7" s="39"/>
      <c r="UNW7" s="39"/>
      <c r="UNX7" s="39"/>
      <c r="UNY7" s="39"/>
      <c r="UNZ7" s="39"/>
      <c r="UOA7" s="39"/>
      <c r="UOB7" s="39"/>
      <c r="UOC7" s="39"/>
      <c r="UOD7" s="39"/>
      <c r="UOE7" s="39"/>
      <c r="UOF7" s="39"/>
      <c r="UOG7" s="39"/>
      <c r="UOH7" s="39"/>
      <c r="UOI7" s="39"/>
      <c r="UOJ7" s="39"/>
      <c r="UOK7" s="39"/>
      <c r="UOL7" s="39"/>
      <c r="UOM7" s="39"/>
      <c r="UON7" s="39"/>
      <c r="UOO7" s="39"/>
      <c r="UOP7" s="39"/>
      <c r="UOQ7" s="39"/>
      <c r="UOR7" s="39"/>
      <c r="UOS7" s="39"/>
      <c r="UOT7" s="39"/>
      <c r="UOU7" s="39"/>
      <c r="UOV7" s="39"/>
      <c r="UOW7" s="39"/>
      <c r="UOX7" s="39"/>
      <c r="UOY7" s="39"/>
      <c r="UOZ7" s="39"/>
      <c r="UPA7" s="39"/>
      <c r="UPB7" s="39"/>
      <c r="UPC7" s="39"/>
      <c r="UPD7" s="39"/>
      <c r="UPE7" s="39"/>
      <c r="UPF7" s="39"/>
      <c r="UPG7" s="39"/>
      <c r="UPH7" s="39"/>
      <c r="UPI7" s="39"/>
      <c r="UPJ7" s="39"/>
      <c r="UPK7" s="39"/>
      <c r="UPL7" s="39"/>
      <c r="UPM7" s="39"/>
      <c r="UPN7" s="39"/>
      <c r="UPO7" s="39"/>
      <c r="UPP7" s="39"/>
      <c r="UPQ7" s="39"/>
      <c r="UPR7" s="39"/>
      <c r="UPS7" s="39"/>
      <c r="UPT7" s="39"/>
      <c r="UPU7" s="39"/>
      <c r="UPV7" s="39"/>
      <c r="UPW7" s="39"/>
      <c r="UPX7" s="39"/>
      <c r="UPY7" s="39"/>
      <c r="UPZ7" s="39"/>
      <c r="UQA7" s="39"/>
      <c r="UQB7" s="39"/>
      <c r="UQC7" s="39"/>
      <c r="UQD7" s="39"/>
      <c r="UQE7" s="39"/>
      <c r="UQF7" s="39"/>
      <c r="UQG7" s="39"/>
      <c r="UQH7" s="39"/>
      <c r="UQI7" s="39"/>
      <c r="UQJ7" s="39"/>
      <c r="UQK7" s="39"/>
      <c r="UQL7" s="39"/>
      <c r="UQM7" s="39"/>
      <c r="UQN7" s="39"/>
      <c r="UQO7" s="39"/>
      <c r="UQP7" s="39"/>
      <c r="UQQ7" s="39"/>
      <c r="UQR7" s="39"/>
      <c r="UQS7" s="39"/>
      <c r="UQT7" s="39"/>
      <c r="UQU7" s="39"/>
      <c r="UQV7" s="39"/>
      <c r="UQW7" s="39"/>
      <c r="UQX7" s="39"/>
      <c r="UQY7" s="39"/>
      <c r="UQZ7" s="39"/>
      <c r="URA7" s="39"/>
      <c r="URB7" s="39"/>
      <c r="URC7" s="39"/>
      <c r="URD7" s="39"/>
      <c r="URE7" s="39"/>
      <c r="URF7" s="39"/>
      <c r="URG7" s="39"/>
      <c r="URH7" s="39"/>
      <c r="URI7" s="39"/>
      <c r="URJ7" s="39"/>
      <c r="URK7" s="39"/>
      <c r="URL7" s="39"/>
      <c r="URM7" s="39"/>
      <c r="URN7" s="39"/>
      <c r="URO7" s="39"/>
      <c r="URP7" s="39"/>
      <c r="URQ7" s="39"/>
      <c r="URR7" s="39"/>
      <c r="URS7" s="39"/>
      <c r="URT7" s="39"/>
      <c r="URU7" s="39"/>
      <c r="URV7" s="39"/>
      <c r="URW7" s="39"/>
      <c r="URX7" s="39"/>
      <c r="URY7" s="39"/>
      <c r="URZ7" s="39"/>
      <c r="USA7" s="39"/>
      <c r="USB7" s="39"/>
      <c r="USC7" s="39"/>
      <c r="USD7" s="39"/>
      <c r="USE7" s="39"/>
      <c r="USF7" s="39"/>
      <c r="USG7" s="39"/>
      <c r="USH7" s="39"/>
      <c r="USI7" s="39"/>
      <c r="USJ7" s="39"/>
      <c r="USK7" s="39"/>
      <c r="USL7" s="39"/>
      <c r="USM7" s="39"/>
      <c r="USN7" s="39"/>
      <c r="USO7" s="39"/>
      <c r="USP7" s="39"/>
      <c r="USQ7" s="39"/>
      <c r="USR7" s="39"/>
      <c r="USS7" s="39"/>
      <c r="UST7" s="39"/>
      <c r="USU7" s="39"/>
      <c r="USV7" s="39"/>
      <c r="USW7" s="39"/>
      <c r="USX7" s="39"/>
      <c r="USY7" s="39"/>
      <c r="USZ7" s="39"/>
      <c r="UTA7" s="39"/>
      <c r="UTB7" s="39"/>
      <c r="UTC7" s="39"/>
      <c r="UTD7" s="39"/>
      <c r="UTE7" s="39"/>
      <c r="UTF7" s="39"/>
      <c r="UTG7" s="39"/>
      <c r="UTH7" s="39"/>
      <c r="UTI7" s="39"/>
      <c r="UTJ7" s="39"/>
      <c r="UTK7" s="39"/>
      <c r="UTL7" s="39"/>
      <c r="UTM7" s="39"/>
      <c r="UTN7" s="39"/>
      <c r="UTO7" s="39"/>
      <c r="UTP7" s="39"/>
      <c r="UTQ7" s="39"/>
      <c r="UTR7" s="39"/>
      <c r="UTS7" s="39"/>
      <c r="UTT7" s="39"/>
      <c r="UTU7" s="39"/>
      <c r="UTV7" s="39"/>
      <c r="UTW7" s="39"/>
      <c r="UTX7" s="39"/>
      <c r="UTY7" s="39"/>
      <c r="UTZ7" s="39"/>
      <c r="UUA7" s="39"/>
      <c r="UUB7" s="39"/>
      <c r="UUC7" s="39"/>
      <c r="UUD7" s="39"/>
      <c r="UUE7" s="39"/>
      <c r="UUF7" s="39"/>
      <c r="UUG7" s="39"/>
      <c r="UUH7" s="39"/>
      <c r="UUI7" s="39"/>
      <c r="UUJ7" s="39"/>
      <c r="UUK7" s="39"/>
      <c r="UUL7" s="39"/>
      <c r="UUM7" s="39"/>
      <c r="UUN7" s="39"/>
      <c r="UUO7" s="39"/>
      <c r="UUP7" s="39"/>
      <c r="UUQ7" s="39"/>
      <c r="UUR7" s="39"/>
      <c r="UUS7" s="39"/>
      <c r="UUT7" s="39"/>
      <c r="UUU7" s="39"/>
      <c r="UUV7" s="39"/>
      <c r="UUW7" s="39"/>
      <c r="UUX7" s="39"/>
      <c r="UUY7" s="39"/>
      <c r="UUZ7" s="39"/>
      <c r="UVA7" s="39"/>
      <c r="UVB7" s="39"/>
      <c r="UVC7" s="39"/>
      <c r="UVD7" s="39"/>
      <c r="UVE7" s="39"/>
      <c r="UVF7" s="39"/>
      <c r="UVG7" s="39"/>
      <c r="UVH7" s="39"/>
      <c r="UVI7" s="39"/>
      <c r="UVJ7" s="39"/>
      <c r="UVK7" s="39"/>
      <c r="UVL7" s="39"/>
      <c r="UVM7" s="39"/>
      <c r="UVN7" s="39"/>
      <c r="UVO7" s="39"/>
      <c r="UVP7" s="39"/>
      <c r="UVQ7" s="39"/>
      <c r="UVR7" s="39"/>
      <c r="UVS7" s="39"/>
      <c r="UVT7" s="39"/>
      <c r="UVU7" s="39"/>
      <c r="UVV7" s="39"/>
      <c r="UVW7" s="39"/>
      <c r="UVX7" s="39"/>
      <c r="UVY7" s="39"/>
      <c r="UVZ7" s="39"/>
      <c r="UWA7" s="39"/>
      <c r="UWB7" s="39"/>
      <c r="UWC7" s="39"/>
      <c r="UWD7" s="39"/>
      <c r="UWE7" s="39"/>
      <c r="UWF7" s="39"/>
      <c r="UWG7" s="39"/>
      <c r="UWH7" s="39"/>
      <c r="UWI7" s="39"/>
      <c r="UWJ7" s="39"/>
      <c r="UWK7" s="39"/>
      <c r="UWL7" s="39"/>
      <c r="UWM7" s="39"/>
      <c r="UWN7" s="39"/>
      <c r="UWO7" s="39"/>
      <c r="UWP7" s="39"/>
      <c r="UWQ7" s="39"/>
      <c r="UWR7" s="39"/>
      <c r="UWS7" s="39"/>
      <c r="UWT7" s="39"/>
      <c r="UWU7" s="39"/>
      <c r="UWV7" s="39"/>
      <c r="UWW7" s="39"/>
      <c r="UWX7" s="39"/>
      <c r="UWY7" s="39"/>
      <c r="UWZ7" s="39"/>
      <c r="UXA7" s="39"/>
      <c r="UXB7" s="39"/>
      <c r="UXC7" s="39"/>
      <c r="UXD7" s="39"/>
      <c r="UXE7" s="39"/>
      <c r="UXF7" s="39"/>
      <c r="UXG7" s="39"/>
      <c r="UXH7" s="39"/>
      <c r="UXI7" s="39"/>
      <c r="UXJ7" s="39"/>
      <c r="UXK7" s="39"/>
      <c r="UXL7" s="39"/>
      <c r="UXM7" s="39"/>
      <c r="UXN7" s="39"/>
      <c r="UXO7" s="39"/>
      <c r="UXP7" s="39"/>
      <c r="UXQ7" s="39"/>
      <c r="UXR7" s="39"/>
      <c r="UXS7" s="39"/>
      <c r="UXT7" s="39"/>
      <c r="UXU7" s="39"/>
      <c r="UXV7" s="39"/>
      <c r="UXW7" s="39"/>
      <c r="UXX7" s="39"/>
      <c r="UXY7" s="39"/>
      <c r="UXZ7" s="39"/>
      <c r="UYA7" s="39"/>
      <c r="UYB7" s="39"/>
      <c r="UYC7" s="39"/>
      <c r="UYD7" s="39"/>
      <c r="UYE7" s="39"/>
      <c r="UYF7" s="39"/>
      <c r="UYG7" s="39"/>
      <c r="UYH7" s="39"/>
      <c r="UYI7" s="39"/>
      <c r="UYJ7" s="39"/>
      <c r="UYK7" s="39"/>
      <c r="UYL7" s="39"/>
      <c r="UYM7" s="39"/>
      <c r="UYN7" s="39"/>
      <c r="UYO7" s="39"/>
      <c r="UYP7" s="39"/>
      <c r="UYQ7" s="39"/>
      <c r="UYR7" s="39"/>
      <c r="UYS7" s="39"/>
      <c r="UYT7" s="39"/>
      <c r="UYU7" s="39"/>
      <c r="UYV7" s="39"/>
      <c r="UYW7" s="39"/>
      <c r="UYX7" s="39"/>
      <c r="UYY7" s="39"/>
      <c r="UYZ7" s="39"/>
      <c r="UZA7" s="39"/>
      <c r="UZB7" s="39"/>
      <c r="UZC7" s="39"/>
      <c r="UZD7" s="39"/>
      <c r="UZE7" s="39"/>
      <c r="UZF7" s="39"/>
      <c r="UZG7" s="39"/>
      <c r="UZH7" s="39"/>
      <c r="UZI7" s="39"/>
      <c r="UZJ7" s="39"/>
      <c r="UZK7" s="39"/>
      <c r="UZL7" s="39"/>
      <c r="UZM7" s="39"/>
      <c r="UZN7" s="39"/>
      <c r="UZO7" s="39"/>
      <c r="UZP7" s="39"/>
      <c r="UZQ7" s="39"/>
      <c r="UZR7" s="39"/>
      <c r="UZS7" s="39"/>
      <c r="UZT7" s="39"/>
      <c r="UZU7" s="39"/>
      <c r="UZV7" s="39"/>
      <c r="UZW7" s="39"/>
      <c r="UZX7" s="39"/>
      <c r="UZY7" s="39"/>
      <c r="UZZ7" s="39"/>
      <c r="VAA7" s="39"/>
      <c r="VAB7" s="39"/>
      <c r="VAC7" s="39"/>
      <c r="VAD7" s="39"/>
      <c r="VAE7" s="39"/>
      <c r="VAF7" s="39"/>
      <c r="VAG7" s="39"/>
      <c r="VAH7" s="39"/>
      <c r="VAI7" s="39"/>
      <c r="VAJ7" s="39"/>
      <c r="VAK7" s="39"/>
      <c r="VAL7" s="39"/>
      <c r="VAM7" s="39"/>
      <c r="VAN7" s="39"/>
      <c r="VAO7" s="39"/>
      <c r="VAP7" s="39"/>
      <c r="VAQ7" s="39"/>
      <c r="VAR7" s="39"/>
      <c r="VAS7" s="39"/>
      <c r="VAT7" s="39"/>
      <c r="VAU7" s="39"/>
      <c r="VAV7" s="39"/>
      <c r="VAW7" s="39"/>
      <c r="VAX7" s="39"/>
      <c r="VAY7" s="39"/>
      <c r="VAZ7" s="39"/>
      <c r="VBA7" s="39"/>
      <c r="VBB7" s="39"/>
      <c r="VBC7" s="39"/>
      <c r="VBD7" s="39"/>
      <c r="VBE7" s="39"/>
      <c r="VBF7" s="39"/>
      <c r="VBG7" s="39"/>
      <c r="VBH7" s="39"/>
      <c r="VBI7" s="39"/>
      <c r="VBJ7" s="39"/>
      <c r="VBK7" s="39"/>
      <c r="VBL7" s="39"/>
      <c r="VBM7" s="39"/>
      <c r="VBN7" s="39"/>
      <c r="VBO7" s="39"/>
      <c r="VBP7" s="39"/>
      <c r="VBQ7" s="39"/>
      <c r="VBR7" s="39"/>
      <c r="VBS7" s="39"/>
      <c r="VBT7" s="39"/>
      <c r="VBU7" s="39"/>
      <c r="VBV7" s="39"/>
      <c r="VBW7" s="39"/>
      <c r="VBX7" s="39"/>
      <c r="VBY7" s="39"/>
      <c r="VBZ7" s="39"/>
      <c r="VCA7" s="39"/>
      <c r="VCB7" s="39"/>
      <c r="VCC7" s="39"/>
      <c r="VCD7" s="39"/>
      <c r="VCE7" s="39"/>
      <c r="VCF7" s="39"/>
      <c r="VCG7" s="39"/>
      <c r="VCH7" s="39"/>
      <c r="VCI7" s="39"/>
      <c r="VCJ7" s="39"/>
      <c r="VCK7" s="39"/>
      <c r="VCL7" s="39"/>
      <c r="VCM7" s="39"/>
      <c r="VCN7" s="39"/>
      <c r="VCO7" s="39"/>
      <c r="VCP7" s="39"/>
      <c r="VCQ7" s="39"/>
      <c r="VCR7" s="39"/>
      <c r="VCS7" s="39"/>
      <c r="VCT7" s="39"/>
      <c r="VCU7" s="39"/>
      <c r="VCV7" s="39"/>
      <c r="VCW7" s="39"/>
      <c r="VCX7" s="39"/>
      <c r="VCY7" s="39"/>
      <c r="VCZ7" s="39"/>
      <c r="VDA7" s="39"/>
      <c r="VDB7" s="39"/>
      <c r="VDC7" s="39"/>
      <c r="VDD7" s="39"/>
      <c r="VDE7" s="39"/>
      <c r="VDF7" s="39"/>
      <c r="VDG7" s="39"/>
      <c r="VDH7" s="39"/>
      <c r="VDI7" s="39"/>
      <c r="VDJ7" s="39"/>
      <c r="VDK7" s="39"/>
      <c r="VDL7" s="39"/>
      <c r="VDM7" s="39"/>
      <c r="VDN7" s="39"/>
      <c r="VDO7" s="39"/>
      <c r="VDP7" s="39"/>
      <c r="VDQ7" s="39"/>
      <c r="VDR7" s="39"/>
      <c r="VDS7" s="39"/>
      <c r="VDT7" s="39"/>
      <c r="VDU7" s="39"/>
      <c r="VDV7" s="39"/>
      <c r="VDW7" s="39"/>
      <c r="VDX7" s="39"/>
      <c r="VDY7" s="39"/>
      <c r="VDZ7" s="39"/>
      <c r="VEA7" s="39"/>
      <c r="VEB7" s="39"/>
      <c r="VEC7" s="39"/>
      <c r="VED7" s="39"/>
      <c r="VEE7" s="39"/>
      <c r="VEF7" s="39"/>
      <c r="VEG7" s="39"/>
      <c r="VEH7" s="39"/>
      <c r="VEI7" s="39"/>
      <c r="VEJ7" s="39"/>
      <c r="VEK7" s="39"/>
      <c r="VEL7" s="39"/>
      <c r="VEM7" s="39"/>
      <c r="VEN7" s="39"/>
      <c r="VEO7" s="39"/>
      <c r="VEP7" s="39"/>
      <c r="VEQ7" s="39"/>
      <c r="VER7" s="39"/>
      <c r="VES7" s="39"/>
      <c r="VET7" s="39"/>
      <c r="VEU7" s="39"/>
      <c r="VEV7" s="39"/>
      <c r="VEW7" s="39"/>
      <c r="VEX7" s="39"/>
      <c r="VEY7" s="39"/>
      <c r="VEZ7" s="39"/>
      <c r="VFA7" s="39"/>
      <c r="VFB7" s="39"/>
      <c r="VFC7" s="39"/>
      <c r="VFD7" s="39"/>
      <c r="VFE7" s="39"/>
      <c r="VFF7" s="39"/>
      <c r="VFG7" s="39"/>
      <c r="VFH7" s="39"/>
      <c r="VFI7" s="39"/>
      <c r="VFJ7" s="39"/>
      <c r="VFK7" s="39"/>
      <c r="VFL7" s="39"/>
      <c r="VFM7" s="39"/>
      <c r="VFN7" s="39"/>
      <c r="VFO7" s="39"/>
      <c r="VFP7" s="39"/>
      <c r="VFQ7" s="39"/>
      <c r="VFR7" s="39"/>
      <c r="VFS7" s="39"/>
      <c r="VFT7" s="39"/>
      <c r="VFU7" s="39"/>
      <c r="VFV7" s="39"/>
      <c r="VFW7" s="39"/>
      <c r="VFX7" s="39"/>
      <c r="VFY7" s="39"/>
      <c r="VFZ7" s="39"/>
      <c r="VGA7" s="39"/>
      <c r="VGB7" s="39"/>
      <c r="VGC7" s="39"/>
      <c r="VGD7" s="39"/>
      <c r="VGE7" s="39"/>
      <c r="VGF7" s="39"/>
      <c r="VGG7" s="39"/>
      <c r="VGH7" s="39"/>
      <c r="VGI7" s="39"/>
      <c r="VGJ7" s="39"/>
      <c r="VGK7" s="39"/>
      <c r="VGL7" s="39"/>
      <c r="VGM7" s="39"/>
      <c r="VGN7" s="39"/>
      <c r="VGO7" s="39"/>
      <c r="VGP7" s="39"/>
      <c r="VGQ7" s="39"/>
      <c r="VGR7" s="39"/>
      <c r="VGS7" s="39"/>
      <c r="VGT7" s="39"/>
      <c r="VGU7" s="39"/>
      <c r="VGV7" s="39"/>
      <c r="VGW7" s="39"/>
      <c r="VGX7" s="39"/>
      <c r="VGY7" s="39"/>
      <c r="VGZ7" s="39"/>
      <c r="VHA7" s="39"/>
      <c r="VHB7" s="39"/>
      <c r="VHC7" s="39"/>
      <c r="VHD7" s="39"/>
      <c r="VHE7" s="39"/>
      <c r="VHF7" s="39"/>
      <c r="VHG7" s="39"/>
      <c r="VHH7" s="39"/>
      <c r="VHI7" s="39"/>
      <c r="VHJ7" s="39"/>
      <c r="VHK7" s="39"/>
      <c r="VHL7" s="39"/>
      <c r="VHM7" s="39"/>
      <c r="VHN7" s="39"/>
      <c r="VHO7" s="39"/>
      <c r="VHP7" s="39"/>
      <c r="VHQ7" s="39"/>
      <c r="VHR7" s="39"/>
      <c r="VHS7" s="39"/>
      <c r="VHT7" s="39"/>
      <c r="VHU7" s="39"/>
      <c r="VHV7" s="39"/>
      <c r="VHW7" s="39"/>
      <c r="VHX7" s="39"/>
      <c r="VHY7" s="39"/>
      <c r="VHZ7" s="39"/>
      <c r="VIA7" s="39"/>
      <c r="VIB7" s="39"/>
      <c r="VIC7" s="39"/>
      <c r="VID7" s="39"/>
      <c r="VIE7" s="39"/>
      <c r="VIF7" s="39"/>
      <c r="VIG7" s="39"/>
      <c r="VIH7" s="39"/>
      <c r="VII7" s="39"/>
      <c r="VIJ7" s="39"/>
      <c r="VIK7" s="39"/>
      <c r="VIL7" s="39"/>
      <c r="VIM7" s="39"/>
      <c r="VIN7" s="39"/>
      <c r="VIO7" s="39"/>
      <c r="VIP7" s="39"/>
      <c r="VIQ7" s="39"/>
      <c r="VIR7" s="39"/>
      <c r="VIS7" s="39"/>
      <c r="VIT7" s="39"/>
      <c r="VIU7" s="39"/>
      <c r="VIV7" s="39"/>
      <c r="VIW7" s="39"/>
      <c r="VIX7" s="39"/>
      <c r="VIY7" s="39"/>
      <c r="VIZ7" s="39"/>
      <c r="VJA7" s="39"/>
      <c r="VJB7" s="39"/>
      <c r="VJC7" s="39"/>
      <c r="VJD7" s="39"/>
      <c r="VJE7" s="39"/>
      <c r="VJF7" s="39"/>
      <c r="VJG7" s="39"/>
      <c r="VJH7" s="39"/>
      <c r="VJI7" s="39"/>
      <c r="VJJ7" s="39"/>
      <c r="VJK7" s="39"/>
      <c r="VJL7" s="39"/>
      <c r="VJM7" s="39"/>
      <c r="VJN7" s="39"/>
      <c r="VJO7" s="39"/>
      <c r="VJP7" s="39"/>
      <c r="VJQ7" s="39"/>
      <c r="VJR7" s="39"/>
      <c r="VJS7" s="39"/>
      <c r="VJT7" s="39"/>
      <c r="VJU7" s="39"/>
      <c r="VJV7" s="39"/>
      <c r="VJW7" s="39"/>
      <c r="VJX7" s="39"/>
      <c r="VJY7" s="39"/>
      <c r="VJZ7" s="39"/>
      <c r="VKA7" s="39"/>
      <c r="VKB7" s="39"/>
      <c r="VKC7" s="39"/>
      <c r="VKD7" s="39"/>
      <c r="VKE7" s="39"/>
      <c r="VKF7" s="39"/>
      <c r="VKG7" s="39"/>
      <c r="VKH7" s="39"/>
      <c r="VKI7" s="39"/>
      <c r="VKJ7" s="39"/>
      <c r="VKK7" s="39"/>
      <c r="VKL7" s="39"/>
      <c r="VKM7" s="39"/>
      <c r="VKN7" s="39"/>
      <c r="VKO7" s="39"/>
      <c r="VKP7" s="39"/>
      <c r="VKQ7" s="39"/>
      <c r="VKR7" s="39"/>
      <c r="VKS7" s="39"/>
      <c r="VKT7" s="39"/>
      <c r="VKU7" s="39"/>
      <c r="VKV7" s="39"/>
      <c r="VKW7" s="39"/>
      <c r="VKX7" s="39"/>
      <c r="VKY7" s="39"/>
      <c r="VKZ7" s="39"/>
      <c r="VLA7" s="39"/>
      <c r="VLB7" s="39"/>
      <c r="VLC7" s="39"/>
      <c r="VLD7" s="39"/>
      <c r="VLE7" s="39"/>
      <c r="VLF7" s="39"/>
      <c r="VLG7" s="39"/>
      <c r="VLH7" s="39"/>
      <c r="VLI7" s="39"/>
      <c r="VLJ7" s="39"/>
      <c r="VLK7" s="39"/>
      <c r="VLL7" s="39"/>
      <c r="VLM7" s="39"/>
      <c r="VLN7" s="39"/>
      <c r="VLO7" s="39"/>
      <c r="VLP7" s="39"/>
      <c r="VLQ7" s="39"/>
      <c r="VLR7" s="39"/>
      <c r="VLS7" s="39"/>
      <c r="VLT7" s="39"/>
      <c r="VLU7" s="39"/>
      <c r="VLV7" s="39"/>
      <c r="VLW7" s="39"/>
      <c r="VLX7" s="39"/>
      <c r="VLY7" s="39"/>
      <c r="VLZ7" s="39"/>
      <c r="VMA7" s="39"/>
      <c r="VMB7" s="39"/>
      <c r="VMC7" s="39"/>
      <c r="VMD7" s="39"/>
      <c r="VME7" s="39"/>
      <c r="VMF7" s="39"/>
      <c r="VMG7" s="39"/>
      <c r="VMH7" s="39"/>
      <c r="VMI7" s="39"/>
      <c r="VMJ7" s="39"/>
      <c r="VMK7" s="39"/>
      <c r="VML7" s="39"/>
      <c r="VMM7" s="39"/>
      <c r="VMN7" s="39"/>
      <c r="VMO7" s="39"/>
      <c r="VMP7" s="39"/>
      <c r="VMQ7" s="39"/>
      <c r="VMR7" s="39"/>
      <c r="VMS7" s="39"/>
      <c r="VMT7" s="39"/>
      <c r="VMU7" s="39"/>
      <c r="VMV7" s="39"/>
      <c r="VMW7" s="39"/>
      <c r="VMX7" s="39"/>
      <c r="VMY7" s="39"/>
      <c r="VMZ7" s="39"/>
      <c r="VNA7" s="39"/>
      <c r="VNB7" s="39"/>
      <c r="VNC7" s="39"/>
      <c r="VND7" s="39"/>
      <c r="VNE7" s="39"/>
      <c r="VNF7" s="39"/>
      <c r="VNG7" s="39"/>
      <c r="VNH7" s="39"/>
      <c r="VNI7" s="39"/>
      <c r="VNJ7" s="39"/>
      <c r="VNK7" s="39"/>
      <c r="VNL7" s="39"/>
      <c r="VNM7" s="39"/>
      <c r="VNN7" s="39"/>
      <c r="VNO7" s="39"/>
      <c r="VNP7" s="39"/>
      <c r="VNQ7" s="39"/>
      <c r="VNR7" s="39"/>
      <c r="VNS7" s="39"/>
      <c r="VNT7" s="39"/>
      <c r="VNU7" s="39"/>
      <c r="VNV7" s="39"/>
      <c r="VNW7" s="39"/>
      <c r="VNX7" s="39"/>
      <c r="VNY7" s="39"/>
      <c r="VNZ7" s="39"/>
      <c r="VOA7" s="39"/>
      <c r="VOB7" s="39"/>
      <c r="VOC7" s="39"/>
      <c r="VOD7" s="39"/>
      <c r="VOE7" s="39"/>
      <c r="VOF7" s="39"/>
      <c r="VOG7" s="39"/>
      <c r="VOH7" s="39"/>
      <c r="VOI7" s="39"/>
      <c r="VOJ7" s="39"/>
      <c r="VOK7" s="39"/>
      <c r="VOL7" s="39"/>
      <c r="VOM7" s="39"/>
      <c r="VON7" s="39"/>
      <c r="VOO7" s="39"/>
      <c r="VOP7" s="39"/>
      <c r="VOQ7" s="39"/>
      <c r="VOR7" s="39"/>
      <c r="VOS7" s="39"/>
      <c r="VOT7" s="39"/>
      <c r="VOU7" s="39"/>
      <c r="VOV7" s="39"/>
      <c r="VOW7" s="39"/>
      <c r="VOX7" s="39"/>
      <c r="VOY7" s="39"/>
      <c r="VOZ7" s="39"/>
      <c r="VPA7" s="39"/>
      <c r="VPB7" s="39"/>
      <c r="VPC7" s="39"/>
      <c r="VPD7" s="39"/>
      <c r="VPE7" s="39"/>
      <c r="VPF7" s="39"/>
      <c r="VPG7" s="39"/>
      <c r="VPH7" s="39"/>
      <c r="VPI7" s="39"/>
      <c r="VPJ7" s="39"/>
      <c r="VPK7" s="39"/>
      <c r="VPL7" s="39"/>
      <c r="VPM7" s="39"/>
      <c r="VPN7" s="39"/>
      <c r="VPO7" s="39"/>
      <c r="VPP7" s="39"/>
      <c r="VPQ7" s="39"/>
      <c r="VPR7" s="39"/>
      <c r="VPS7" s="39"/>
      <c r="VPT7" s="39"/>
      <c r="VPU7" s="39"/>
      <c r="VPV7" s="39"/>
      <c r="VPW7" s="39"/>
      <c r="VPX7" s="39"/>
      <c r="VPY7" s="39"/>
      <c r="VPZ7" s="39"/>
      <c r="VQA7" s="39"/>
      <c r="VQB7" s="39"/>
      <c r="VQC7" s="39"/>
      <c r="VQD7" s="39"/>
      <c r="VQE7" s="39"/>
      <c r="VQF7" s="39"/>
      <c r="VQG7" s="39"/>
      <c r="VQH7" s="39"/>
      <c r="VQI7" s="39"/>
      <c r="VQJ7" s="39"/>
      <c r="VQK7" s="39"/>
      <c r="VQL7" s="39"/>
      <c r="VQM7" s="39"/>
      <c r="VQN7" s="39"/>
      <c r="VQO7" s="39"/>
      <c r="VQP7" s="39"/>
      <c r="VQQ7" s="39"/>
      <c r="VQR7" s="39"/>
      <c r="VQS7" s="39"/>
      <c r="VQT7" s="39"/>
      <c r="VQU7" s="39"/>
      <c r="VQV7" s="39"/>
      <c r="VQW7" s="39"/>
      <c r="VQX7" s="39"/>
      <c r="VQY7" s="39"/>
      <c r="VQZ7" s="39"/>
      <c r="VRA7" s="39"/>
      <c r="VRB7" s="39"/>
      <c r="VRC7" s="39"/>
      <c r="VRD7" s="39"/>
      <c r="VRE7" s="39"/>
      <c r="VRF7" s="39"/>
      <c r="VRG7" s="39"/>
      <c r="VRH7" s="39"/>
      <c r="VRI7" s="39"/>
      <c r="VRJ7" s="39"/>
      <c r="VRK7" s="39"/>
      <c r="VRL7" s="39"/>
      <c r="VRM7" s="39"/>
      <c r="VRN7" s="39"/>
      <c r="VRO7" s="39"/>
      <c r="VRP7" s="39"/>
      <c r="VRQ7" s="39"/>
      <c r="VRR7" s="39"/>
      <c r="VRS7" s="39"/>
      <c r="VRT7" s="39"/>
      <c r="VRU7" s="39"/>
      <c r="VRV7" s="39"/>
      <c r="VRW7" s="39"/>
      <c r="VRX7" s="39"/>
      <c r="VRY7" s="39"/>
      <c r="VRZ7" s="39"/>
      <c r="VSA7" s="39"/>
      <c r="VSB7" s="39"/>
      <c r="VSC7" s="39"/>
      <c r="VSD7" s="39"/>
      <c r="VSE7" s="39"/>
      <c r="VSF7" s="39"/>
      <c r="VSG7" s="39"/>
      <c r="VSH7" s="39"/>
      <c r="VSI7" s="39"/>
      <c r="VSJ7" s="39"/>
      <c r="VSK7" s="39"/>
      <c r="VSL7" s="39"/>
      <c r="VSM7" s="39"/>
      <c r="VSN7" s="39"/>
      <c r="VSO7" s="39"/>
      <c r="VSP7" s="39"/>
      <c r="VSQ7" s="39"/>
      <c r="VSR7" s="39"/>
      <c r="VSS7" s="39"/>
      <c r="VST7" s="39"/>
      <c r="VSU7" s="39"/>
      <c r="VSV7" s="39"/>
      <c r="VSW7" s="39"/>
      <c r="VSX7" s="39"/>
      <c r="VSY7" s="39"/>
      <c r="VSZ7" s="39"/>
      <c r="VTA7" s="39"/>
      <c r="VTB7" s="39"/>
      <c r="VTC7" s="39"/>
      <c r="VTD7" s="39"/>
      <c r="VTE7" s="39"/>
      <c r="VTF7" s="39"/>
      <c r="VTG7" s="39"/>
      <c r="VTH7" s="39"/>
      <c r="VTI7" s="39"/>
      <c r="VTJ7" s="39"/>
      <c r="VTK7" s="39"/>
      <c r="VTL7" s="39"/>
      <c r="VTM7" s="39"/>
      <c r="VTN7" s="39"/>
      <c r="VTO7" s="39"/>
      <c r="VTP7" s="39"/>
      <c r="VTQ7" s="39"/>
      <c r="VTR7" s="39"/>
      <c r="VTS7" s="39"/>
      <c r="VTT7" s="39"/>
      <c r="VTU7" s="39"/>
      <c r="VTV7" s="39"/>
      <c r="VTW7" s="39"/>
      <c r="VTX7" s="39"/>
      <c r="VTY7" s="39"/>
      <c r="VTZ7" s="39"/>
      <c r="VUA7" s="39"/>
      <c r="VUB7" s="39"/>
      <c r="VUC7" s="39"/>
      <c r="VUD7" s="39"/>
      <c r="VUE7" s="39"/>
      <c r="VUF7" s="39"/>
      <c r="VUG7" s="39"/>
      <c r="VUH7" s="39"/>
      <c r="VUI7" s="39"/>
      <c r="VUJ7" s="39"/>
      <c r="VUK7" s="39"/>
      <c r="VUL7" s="39"/>
      <c r="VUM7" s="39"/>
      <c r="VUN7" s="39"/>
      <c r="VUO7" s="39"/>
      <c r="VUP7" s="39"/>
      <c r="VUQ7" s="39"/>
      <c r="VUR7" s="39"/>
      <c r="VUS7" s="39"/>
      <c r="VUT7" s="39"/>
      <c r="VUU7" s="39"/>
      <c r="VUV7" s="39"/>
      <c r="VUW7" s="39"/>
      <c r="VUX7" s="39"/>
      <c r="VUY7" s="39"/>
      <c r="VUZ7" s="39"/>
      <c r="VVA7" s="39"/>
      <c r="VVB7" s="39"/>
      <c r="VVC7" s="39"/>
      <c r="VVD7" s="39"/>
      <c r="VVE7" s="39"/>
      <c r="VVF7" s="39"/>
      <c r="VVG7" s="39"/>
      <c r="VVH7" s="39"/>
      <c r="VVI7" s="39"/>
      <c r="VVJ7" s="39"/>
      <c r="VVK7" s="39"/>
      <c r="VVL7" s="39"/>
      <c r="VVM7" s="39"/>
      <c r="VVN7" s="39"/>
      <c r="VVO7" s="39"/>
      <c r="VVP7" s="39"/>
      <c r="VVQ7" s="39"/>
      <c r="VVR7" s="39"/>
      <c r="VVS7" s="39"/>
      <c r="VVT7" s="39"/>
      <c r="VVU7" s="39"/>
      <c r="VVV7" s="39"/>
      <c r="VVW7" s="39"/>
      <c r="VVX7" s="39"/>
      <c r="VVY7" s="39"/>
      <c r="VVZ7" s="39"/>
      <c r="VWA7" s="39"/>
      <c r="VWB7" s="39"/>
      <c r="VWC7" s="39"/>
      <c r="VWD7" s="39"/>
      <c r="VWE7" s="39"/>
      <c r="VWF7" s="39"/>
      <c r="VWG7" s="39"/>
      <c r="VWH7" s="39"/>
      <c r="VWI7" s="39"/>
      <c r="VWJ7" s="39"/>
      <c r="VWK7" s="39"/>
      <c r="VWL7" s="39"/>
      <c r="VWM7" s="39"/>
      <c r="VWN7" s="39"/>
      <c r="VWO7" s="39"/>
      <c r="VWP7" s="39"/>
      <c r="VWQ7" s="39"/>
      <c r="VWR7" s="39"/>
      <c r="VWS7" s="39"/>
      <c r="VWT7" s="39"/>
      <c r="VWU7" s="39"/>
      <c r="VWV7" s="39"/>
      <c r="VWW7" s="39"/>
      <c r="VWX7" s="39"/>
      <c r="VWY7" s="39"/>
      <c r="VWZ7" s="39"/>
      <c r="VXA7" s="39"/>
      <c r="VXB7" s="39"/>
      <c r="VXC7" s="39"/>
      <c r="VXD7" s="39"/>
      <c r="VXE7" s="39"/>
      <c r="VXF7" s="39"/>
      <c r="VXG7" s="39"/>
      <c r="VXH7" s="39"/>
      <c r="VXI7" s="39"/>
      <c r="VXJ7" s="39"/>
      <c r="VXK7" s="39"/>
      <c r="VXL7" s="39"/>
      <c r="VXM7" s="39"/>
      <c r="VXN7" s="39"/>
      <c r="VXO7" s="39"/>
      <c r="VXP7" s="39"/>
      <c r="VXQ7" s="39"/>
      <c r="VXR7" s="39"/>
      <c r="VXS7" s="39"/>
      <c r="VXT7" s="39"/>
      <c r="VXU7" s="39"/>
      <c r="VXV7" s="39"/>
      <c r="VXW7" s="39"/>
      <c r="VXX7" s="39"/>
      <c r="VXY7" s="39"/>
      <c r="VXZ7" s="39"/>
      <c r="VYA7" s="39"/>
      <c r="VYB7" s="39"/>
      <c r="VYC7" s="39"/>
      <c r="VYD7" s="39"/>
      <c r="VYE7" s="39"/>
      <c r="VYF7" s="39"/>
      <c r="VYG7" s="39"/>
      <c r="VYH7" s="39"/>
      <c r="VYI7" s="39"/>
      <c r="VYJ7" s="39"/>
      <c r="VYK7" s="39"/>
      <c r="VYL7" s="39"/>
      <c r="VYM7" s="39"/>
      <c r="VYN7" s="39"/>
      <c r="VYO7" s="39"/>
      <c r="VYP7" s="39"/>
      <c r="VYQ7" s="39"/>
      <c r="VYR7" s="39"/>
      <c r="VYS7" s="39"/>
      <c r="VYT7" s="39"/>
      <c r="VYU7" s="39"/>
      <c r="VYV7" s="39"/>
      <c r="VYW7" s="39"/>
      <c r="VYX7" s="39"/>
      <c r="VYY7" s="39"/>
      <c r="VYZ7" s="39"/>
      <c r="VZA7" s="39"/>
      <c r="VZB7" s="39"/>
      <c r="VZC7" s="39"/>
      <c r="VZD7" s="39"/>
      <c r="VZE7" s="39"/>
      <c r="VZF7" s="39"/>
      <c r="VZG7" s="39"/>
      <c r="VZH7" s="39"/>
      <c r="VZI7" s="39"/>
      <c r="VZJ7" s="39"/>
      <c r="VZK7" s="39"/>
      <c r="VZL7" s="39"/>
      <c r="VZM7" s="39"/>
      <c r="VZN7" s="39"/>
      <c r="VZO7" s="39"/>
      <c r="VZP7" s="39"/>
      <c r="VZQ7" s="39"/>
      <c r="VZR7" s="39"/>
      <c r="VZS7" s="39"/>
      <c r="VZT7" s="39"/>
      <c r="VZU7" s="39"/>
      <c r="VZV7" s="39"/>
      <c r="VZW7" s="39"/>
      <c r="VZX7" s="39"/>
      <c r="VZY7" s="39"/>
      <c r="VZZ7" s="39"/>
      <c r="WAA7" s="39"/>
      <c r="WAB7" s="39"/>
      <c r="WAC7" s="39"/>
      <c r="WAD7" s="39"/>
      <c r="WAE7" s="39"/>
      <c r="WAF7" s="39"/>
      <c r="WAG7" s="39"/>
      <c r="WAH7" s="39"/>
      <c r="WAI7" s="39"/>
      <c r="WAJ7" s="39"/>
      <c r="WAK7" s="39"/>
      <c r="WAL7" s="39"/>
      <c r="WAM7" s="39"/>
      <c r="WAN7" s="39"/>
      <c r="WAO7" s="39"/>
      <c r="WAP7" s="39"/>
      <c r="WAQ7" s="39"/>
      <c r="WAR7" s="39"/>
      <c r="WAS7" s="39"/>
      <c r="WAT7" s="39"/>
      <c r="WAU7" s="39"/>
      <c r="WAV7" s="39"/>
      <c r="WAW7" s="39"/>
      <c r="WAX7" s="39"/>
      <c r="WAY7" s="39"/>
      <c r="WAZ7" s="39"/>
      <c r="WBA7" s="39"/>
      <c r="WBB7" s="39"/>
      <c r="WBC7" s="39"/>
      <c r="WBD7" s="39"/>
      <c r="WBE7" s="39"/>
      <c r="WBF7" s="39"/>
      <c r="WBG7" s="39"/>
      <c r="WBH7" s="39"/>
      <c r="WBI7" s="39"/>
      <c r="WBJ7" s="39"/>
      <c r="WBK7" s="39"/>
      <c r="WBL7" s="39"/>
      <c r="WBM7" s="39"/>
      <c r="WBN7" s="39"/>
      <c r="WBO7" s="39"/>
      <c r="WBP7" s="39"/>
      <c r="WBQ7" s="39"/>
      <c r="WBR7" s="39"/>
      <c r="WBS7" s="39"/>
      <c r="WBT7" s="39"/>
      <c r="WBU7" s="39"/>
      <c r="WBV7" s="39"/>
      <c r="WBW7" s="39"/>
      <c r="WBX7" s="39"/>
      <c r="WBY7" s="39"/>
      <c r="WBZ7" s="39"/>
      <c r="WCA7" s="39"/>
      <c r="WCB7" s="39"/>
      <c r="WCC7" s="39"/>
      <c r="WCD7" s="39"/>
      <c r="WCE7" s="39"/>
      <c r="WCF7" s="39"/>
      <c r="WCG7" s="39"/>
      <c r="WCH7" s="39"/>
      <c r="WCI7" s="39"/>
      <c r="WCJ7" s="39"/>
      <c r="WCK7" s="39"/>
      <c r="WCL7" s="39"/>
      <c r="WCM7" s="39"/>
      <c r="WCN7" s="39"/>
      <c r="WCO7" s="39"/>
      <c r="WCP7" s="39"/>
      <c r="WCQ7" s="39"/>
      <c r="WCR7" s="39"/>
      <c r="WCS7" s="39"/>
      <c r="WCT7" s="39"/>
      <c r="WCU7" s="39"/>
      <c r="WCV7" s="39"/>
      <c r="WCW7" s="39"/>
      <c r="WCX7" s="39"/>
      <c r="WCY7" s="39"/>
      <c r="WCZ7" s="39"/>
      <c r="WDA7" s="39"/>
      <c r="WDB7" s="39"/>
      <c r="WDC7" s="39"/>
      <c r="WDD7" s="39"/>
      <c r="WDE7" s="39"/>
      <c r="WDF7" s="39"/>
      <c r="WDG7" s="39"/>
      <c r="WDH7" s="39"/>
      <c r="WDI7" s="39"/>
      <c r="WDJ7" s="39"/>
      <c r="WDK7" s="39"/>
      <c r="WDL7" s="39"/>
      <c r="WDM7" s="39"/>
      <c r="WDN7" s="39"/>
      <c r="WDO7" s="39"/>
      <c r="WDP7" s="39"/>
      <c r="WDQ7" s="39"/>
      <c r="WDR7" s="39"/>
      <c r="WDS7" s="39"/>
      <c r="WDT7" s="39"/>
      <c r="WDU7" s="39"/>
      <c r="WDV7" s="39"/>
      <c r="WDW7" s="39"/>
      <c r="WDX7" s="39"/>
      <c r="WDY7" s="39"/>
      <c r="WDZ7" s="39"/>
      <c r="WEA7" s="39"/>
      <c r="WEB7" s="39"/>
      <c r="WEC7" s="39"/>
      <c r="WED7" s="39"/>
      <c r="WEE7" s="39"/>
      <c r="WEF7" s="39"/>
      <c r="WEG7" s="39"/>
      <c r="WEH7" s="39"/>
      <c r="WEI7" s="39"/>
      <c r="WEJ7" s="39"/>
      <c r="WEK7" s="39"/>
      <c r="WEL7" s="39"/>
      <c r="WEM7" s="39"/>
      <c r="WEN7" s="39"/>
      <c r="WEO7" s="39"/>
      <c r="WEP7" s="39"/>
      <c r="WEQ7" s="39"/>
      <c r="WER7" s="39"/>
      <c r="WES7" s="39"/>
      <c r="WET7" s="39"/>
      <c r="WEU7" s="39"/>
      <c r="WEV7" s="39"/>
      <c r="WEW7" s="39"/>
      <c r="WEX7" s="39"/>
      <c r="WEY7" s="39"/>
      <c r="WEZ7" s="39"/>
      <c r="WFA7" s="39"/>
      <c r="WFB7" s="39"/>
      <c r="WFC7" s="39"/>
      <c r="WFD7" s="39"/>
      <c r="WFE7" s="39"/>
      <c r="WFF7" s="39"/>
      <c r="WFG7" s="39"/>
      <c r="WFH7" s="39"/>
      <c r="WFI7" s="39"/>
      <c r="WFJ7" s="39"/>
      <c r="WFK7" s="39"/>
      <c r="WFL7" s="39"/>
      <c r="WFM7" s="39"/>
      <c r="WFN7" s="39"/>
      <c r="WFO7" s="39"/>
      <c r="WFP7" s="39"/>
      <c r="WFQ7" s="39"/>
      <c r="WFR7" s="39"/>
      <c r="WFS7" s="39"/>
      <c r="WFT7" s="39"/>
      <c r="WFU7" s="39"/>
      <c r="WFV7" s="39"/>
      <c r="WFW7" s="39"/>
      <c r="WFX7" s="39"/>
      <c r="WFY7" s="39"/>
      <c r="WFZ7" s="39"/>
      <c r="WGA7" s="39"/>
      <c r="WGB7" s="39"/>
      <c r="WGC7" s="39"/>
      <c r="WGD7" s="39"/>
      <c r="WGE7" s="39"/>
      <c r="WGF7" s="39"/>
      <c r="WGG7" s="39"/>
      <c r="WGH7" s="39"/>
      <c r="WGI7" s="39"/>
      <c r="WGJ7" s="39"/>
      <c r="WGK7" s="39"/>
      <c r="WGL7" s="39"/>
      <c r="WGM7" s="39"/>
      <c r="WGN7" s="39"/>
      <c r="WGO7" s="39"/>
      <c r="WGP7" s="39"/>
      <c r="WGQ7" s="39"/>
      <c r="WGR7" s="39"/>
      <c r="WGS7" s="39"/>
      <c r="WGT7" s="39"/>
      <c r="WGU7" s="39"/>
      <c r="WGV7" s="39"/>
      <c r="WGW7" s="39"/>
      <c r="WGX7" s="39"/>
      <c r="WGY7" s="39"/>
      <c r="WGZ7" s="39"/>
      <c r="WHA7" s="39"/>
      <c r="WHB7" s="39"/>
      <c r="WHC7" s="39"/>
      <c r="WHD7" s="39"/>
      <c r="WHE7" s="39"/>
      <c r="WHF7" s="39"/>
      <c r="WHG7" s="39"/>
      <c r="WHH7" s="39"/>
      <c r="WHI7" s="39"/>
      <c r="WHJ7" s="39"/>
      <c r="WHK7" s="39"/>
      <c r="WHL7" s="39"/>
      <c r="WHM7" s="39"/>
      <c r="WHN7" s="39"/>
      <c r="WHO7" s="39"/>
      <c r="WHP7" s="39"/>
      <c r="WHQ7" s="39"/>
      <c r="WHR7" s="39"/>
      <c r="WHS7" s="39"/>
      <c r="WHT7" s="39"/>
      <c r="WHU7" s="39"/>
      <c r="WHV7" s="39"/>
      <c r="WHW7" s="39"/>
      <c r="WHX7" s="39"/>
      <c r="WHY7" s="39"/>
      <c r="WHZ7" s="39"/>
      <c r="WIA7" s="39"/>
      <c r="WIB7" s="39"/>
      <c r="WIC7" s="39"/>
      <c r="WID7" s="39"/>
      <c r="WIE7" s="39"/>
      <c r="WIF7" s="39"/>
      <c r="WIG7" s="39"/>
      <c r="WIH7" s="39"/>
      <c r="WII7" s="39"/>
      <c r="WIJ7" s="39"/>
      <c r="WIK7" s="39"/>
      <c r="WIL7" s="39"/>
      <c r="WIM7" s="39"/>
      <c r="WIN7" s="39"/>
      <c r="WIO7" s="39"/>
      <c r="WIP7" s="39"/>
      <c r="WIQ7" s="39"/>
      <c r="WIR7" s="39"/>
      <c r="WIS7" s="39"/>
      <c r="WIT7" s="39"/>
      <c r="WIU7" s="39"/>
      <c r="WIV7" s="39"/>
      <c r="WIW7" s="39"/>
      <c r="WIX7" s="39"/>
      <c r="WIY7" s="39"/>
      <c r="WIZ7" s="39"/>
      <c r="WJA7" s="39"/>
      <c r="WJB7" s="39"/>
      <c r="WJC7" s="39"/>
      <c r="WJD7" s="39"/>
      <c r="WJE7" s="39"/>
      <c r="WJF7" s="39"/>
      <c r="WJG7" s="39"/>
      <c r="WJH7" s="39"/>
      <c r="WJI7" s="39"/>
      <c r="WJJ7" s="39"/>
      <c r="WJK7" s="39"/>
      <c r="WJL7" s="39"/>
      <c r="WJM7" s="39"/>
      <c r="WJN7" s="39"/>
      <c r="WJO7" s="39"/>
      <c r="WJP7" s="39"/>
      <c r="WJQ7" s="39"/>
      <c r="WJR7" s="39"/>
      <c r="WJS7" s="39"/>
      <c r="WJT7" s="39"/>
      <c r="WJU7" s="39"/>
      <c r="WJV7" s="39"/>
      <c r="WJW7" s="39"/>
      <c r="WJX7" s="39"/>
      <c r="WJY7" s="39"/>
      <c r="WJZ7" s="39"/>
      <c r="WKA7" s="39"/>
      <c r="WKB7" s="39"/>
      <c r="WKC7" s="39"/>
      <c r="WKD7" s="39"/>
      <c r="WKE7" s="39"/>
      <c r="WKF7" s="39"/>
      <c r="WKG7" s="39"/>
      <c r="WKH7" s="39"/>
      <c r="WKI7" s="39"/>
      <c r="WKJ7" s="39"/>
      <c r="WKK7" s="39"/>
      <c r="WKL7" s="39"/>
      <c r="WKM7" s="39"/>
      <c r="WKN7" s="39"/>
      <c r="WKO7" s="39"/>
      <c r="WKP7" s="39"/>
      <c r="WKQ7" s="39"/>
      <c r="WKR7" s="39"/>
      <c r="WKS7" s="39"/>
      <c r="WKT7" s="39"/>
      <c r="WKU7" s="39"/>
      <c r="WKV7" s="39"/>
      <c r="WKW7" s="39"/>
      <c r="WKX7" s="39"/>
      <c r="WKY7" s="39"/>
      <c r="WKZ7" s="39"/>
      <c r="WLA7" s="39"/>
      <c r="WLB7" s="39"/>
      <c r="WLC7" s="39"/>
      <c r="WLD7" s="39"/>
      <c r="WLE7" s="39"/>
      <c r="WLF7" s="39"/>
      <c r="WLG7" s="39"/>
      <c r="WLH7" s="39"/>
      <c r="WLI7" s="39"/>
      <c r="WLJ7" s="39"/>
      <c r="WLK7" s="39"/>
      <c r="WLL7" s="39"/>
      <c r="WLM7" s="39"/>
      <c r="WLN7" s="39"/>
      <c r="WLO7" s="39"/>
      <c r="WLP7" s="39"/>
      <c r="WLQ7" s="39"/>
      <c r="WLR7" s="39"/>
      <c r="WLS7" s="39"/>
      <c r="WLT7" s="39"/>
      <c r="WLU7" s="39"/>
      <c r="WLV7" s="39"/>
      <c r="WLW7" s="39"/>
      <c r="WLX7" s="39"/>
      <c r="WLY7" s="39"/>
      <c r="WLZ7" s="39"/>
      <c r="WMA7" s="39"/>
      <c r="WMB7" s="39"/>
      <c r="WMC7" s="39"/>
      <c r="WMD7" s="39"/>
      <c r="WME7" s="39"/>
      <c r="WMF7" s="39"/>
      <c r="WMG7" s="39"/>
      <c r="WMH7" s="39"/>
      <c r="WMI7" s="39"/>
      <c r="WMJ7" s="39"/>
      <c r="WMK7" s="39"/>
      <c r="WML7" s="39"/>
      <c r="WMM7" s="39"/>
      <c r="WMN7" s="39"/>
      <c r="WMO7" s="39"/>
      <c r="WMP7" s="39"/>
      <c r="WMQ7" s="39"/>
      <c r="WMR7" s="39"/>
      <c r="WMS7" s="39"/>
      <c r="WMT7" s="39"/>
      <c r="WMU7" s="39"/>
      <c r="WMV7" s="39"/>
      <c r="WMW7" s="39"/>
      <c r="WMX7" s="39"/>
      <c r="WMY7" s="39"/>
      <c r="WMZ7" s="39"/>
      <c r="WNA7" s="39"/>
      <c r="WNB7" s="39"/>
      <c r="WNC7" s="39"/>
      <c r="WND7" s="39"/>
      <c r="WNE7" s="39"/>
      <c r="WNF7" s="39"/>
      <c r="WNG7" s="39"/>
      <c r="WNH7" s="39"/>
      <c r="WNI7" s="39"/>
      <c r="WNJ7" s="39"/>
      <c r="WNK7" s="39"/>
      <c r="WNL7" s="39"/>
      <c r="WNM7" s="39"/>
      <c r="WNN7" s="39"/>
      <c r="WNO7" s="39"/>
      <c r="WNP7" s="39"/>
      <c r="WNQ7" s="39"/>
      <c r="WNR7" s="39"/>
      <c r="WNS7" s="39"/>
      <c r="WNT7" s="39"/>
      <c r="WNU7" s="39"/>
      <c r="WNV7" s="39"/>
      <c r="WNW7" s="39"/>
      <c r="WNX7" s="39"/>
      <c r="WNY7" s="39"/>
      <c r="WNZ7" s="39"/>
      <c r="WOA7" s="39"/>
      <c r="WOB7" s="39"/>
      <c r="WOC7" s="39"/>
      <c r="WOD7" s="39"/>
      <c r="WOE7" s="39"/>
      <c r="WOF7" s="39"/>
      <c r="WOG7" s="39"/>
      <c r="WOH7" s="39"/>
      <c r="WOI7" s="39"/>
      <c r="WOJ7" s="39"/>
      <c r="WOK7" s="39"/>
      <c r="WOL7" s="39"/>
      <c r="WOM7" s="39"/>
      <c r="WON7" s="39"/>
      <c r="WOO7" s="39"/>
      <c r="WOP7" s="39"/>
      <c r="WOQ7" s="39"/>
      <c r="WOR7" s="39"/>
      <c r="WOS7" s="39"/>
      <c r="WOT7" s="39"/>
      <c r="WOU7" s="39"/>
      <c r="WOV7" s="39"/>
      <c r="WOW7" s="39"/>
      <c r="WOX7" s="39"/>
      <c r="WOY7" s="39"/>
      <c r="WOZ7" s="39"/>
      <c r="WPA7" s="39"/>
      <c r="WPB7" s="39"/>
      <c r="WPC7" s="39"/>
      <c r="WPD7" s="39"/>
      <c r="WPE7" s="39"/>
      <c r="WPF7" s="39"/>
      <c r="WPG7" s="39"/>
      <c r="WPH7" s="39"/>
      <c r="WPI7" s="39"/>
      <c r="WPJ7" s="39"/>
      <c r="WPK7" s="39"/>
      <c r="WPL7" s="39"/>
      <c r="WPM7" s="39"/>
      <c r="WPN7" s="39"/>
      <c r="WPO7" s="39"/>
      <c r="WPP7" s="39"/>
      <c r="WPQ7" s="39"/>
      <c r="WPR7" s="39"/>
      <c r="WPS7" s="39"/>
      <c r="WPT7" s="39"/>
      <c r="WPU7" s="39"/>
      <c r="WPV7" s="39"/>
      <c r="WPW7" s="39"/>
      <c r="WPX7" s="39"/>
      <c r="WPY7" s="39"/>
      <c r="WPZ7" s="39"/>
      <c r="WQA7" s="39"/>
      <c r="WQB7" s="39"/>
      <c r="WQC7" s="39"/>
      <c r="WQD7" s="39"/>
      <c r="WQE7" s="39"/>
      <c r="WQF7" s="39"/>
      <c r="WQG7" s="39"/>
      <c r="WQH7" s="39"/>
      <c r="WQI7" s="39"/>
      <c r="WQJ7" s="39"/>
      <c r="WQK7" s="39"/>
      <c r="WQL7" s="39"/>
      <c r="WQM7" s="39"/>
      <c r="WQN7" s="39"/>
      <c r="WQO7" s="39"/>
      <c r="WQP7" s="39"/>
      <c r="WQQ7" s="39"/>
      <c r="WQR7" s="39"/>
      <c r="WQS7" s="39"/>
      <c r="WQT7" s="39"/>
      <c r="WQU7" s="39"/>
      <c r="WQV7" s="39"/>
      <c r="WQW7" s="39"/>
      <c r="WQX7" s="39"/>
      <c r="WQY7" s="39"/>
      <c r="WQZ7" s="39"/>
      <c r="WRA7" s="39"/>
      <c r="WRB7" s="39"/>
      <c r="WRC7" s="39"/>
      <c r="WRD7" s="39"/>
      <c r="WRE7" s="39"/>
      <c r="WRF7" s="39"/>
      <c r="WRG7" s="39"/>
      <c r="WRH7" s="39"/>
      <c r="WRI7" s="39"/>
      <c r="WRJ7" s="39"/>
      <c r="WRK7" s="39"/>
      <c r="WRL7" s="39"/>
      <c r="WRM7" s="39"/>
      <c r="WRN7" s="39"/>
      <c r="WRO7" s="39"/>
      <c r="WRP7" s="39"/>
      <c r="WRQ7" s="39"/>
      <c r="WRR7" s="39"/>
      <c r="WRS7" s="39"/>
      <c r="WRT7" s="39"/>
      <c r="WRU7" s="39"/>
      <c r="WRV7" s="39"/>
      <c r="WRW7" s="39"/>
      <c r="WRX7" s="39"/>
      <c r="WRY7" s="39"/>
      <c r="WRZ7" s="39"/>
      <c r="WSA7" s="39"/>
      <c r="WSB7" s="39"/>
      <c r="WSC7" s="39"/>
      <c r="WSD7" s="39"/>
      <c r="WSE7" s="39"/>
      <c r="WSF7" s="39"/>
      <c r="WSG7" s="39"/>
      <c r="WSH7" s="39"/>
      <c r="WSI7" s="39"/>
      <c r="WSJ7" s="39"/>
      <c r="WSK7" s="39"/>
      <c r="WSL7" s="39"/>
      <c r="WSM7" s="39"/>
      <c r="WSN7" s="39"/>
      <c r="WSO7" s="39"/>
      <c r="WSP7" s="39"/>
      <c r="WSQ7" s="39"/>
      <c r="WSR7" s="39"/>
      <c r="WSS7" s="39"/>
      <c r="WST7" s="39"/>
      <c r="WSU7" s="39"/>
      <c r="WSV7" s="39"/>
      <c r="WSW7" s="39"/>
      <c r="WSX7" s="39"/>
      <c r="WSY7" s="39"/>
      <c r="WSZ7" s="39"/>
      <c r="WTA7" s="39"/>
      <c r="WTB7" s="39"/>
      <c r="WTC7" s="39"/>
      <c r="WTD7" s="39"/>
      <c r="WTE7" s="39"/>
      <c r="WTF7" s="39"/>
      <c r="WTG7" s="39"/>
      <c r="WTH7" s="39"/>
      <c r="WTI7" s="39"/>
      <c r="WTJ7" s="39"/>
      <c r="WTK7" s="39"/>
      <c r="WTL7" s="39"/>
      <c r="WTM7" s="39"/>
      <c r="WTN7" s="39"/>
      <c r="WTO7" s="39"/>
      <c r="WTP7" s="39"/>
      <c r="WTQ7" s="39"/>
      <c r="WTR7" s="39"/>
      <c r="WTS7" s="39"/>
      <c r="WTT7" s="39"/>
      <c r="WTU7" s="39"/>
      <c r="WTV7" s="39"/>
      <c r="WTW7" s="39"/>
      <c r="WTX7" s="39"/>
      <c r="WTY7" s="39"/>
      <c r="WTZ7" s="39"/>
      <c r="WUA7" s="39"/>
      <c r="WUB7" s="39"/>
      <c r="WUC7" s="39"/>
      <c r="WUD7" s="39"/>
      <c r="WUE7" s="39"/>
      <c r="WUF7" s="39"/>
      <c r="WUG7" s="39"/>
      <c r="WUH7" s="39"/>
      <c r="WUI7" s="39"/>
      <c r="WUJ7" s="39"/>
      <c r="WUK7" s="39"/>
      <c r="WUL7" s="39"/>
      <c r="WUM7" s="39"/>
      <c r="WUN7" s="39"/>
      <c r="WUO7" s="39"/>
      <c r="WUP7" s="39"/>
      <c r="WUQ7" s="39"/>
      <c r="WUR7" s="39"/>
      <c r="WUS7" s="39"/>
      <c r="WUT7" s="39"/>
      <c r="WUU7" s="39"/>
      <c r="WUV7" s="39"/>
      <c r="WUW7" s="39"/>
      <c r="WUX7" s="39"/>
      <c r="WUY7" s="39"/>
      <c r="WUZ7" s="39"/>
      <c r="WVA7" s="39"/>
      <c r="WVB7" s="39"/>
      <c r="WVC7" s="39"/>
      <c r="WVD7" s="39"/>
      <c r="WVE7" s="39"/>
      <c r="WVF7" s="39"/>
      <c r="WVG7" s="39"/>
      <c r="WVH7" s="39"/>
      <c r="WVI7" s="39"/>
      <c r="WVJ7" s="39"/>
      <c r="WVK7" s="39"/>
      <c r="WVL7" s="39"/>
      <c r="WVM7" s="39"/>
      <c r="WVN7" s="39"/>
      <c r="WVO7" s="39"/>
      <c r="WVP7" s="39"/>
      <c r="WVQ7" s="39"/>
      <c r="WVR7" s="39"/>
      <c r="WVS7" s="39"/>
      <c r="WVT7" s="39"/>
      <c r="WVU7" s="39"/>
      <c r="WVV7" s="39"/>
      <c r="WVW7" s="39"/>
      <c r="WVX7" s="39"/>
      <c r="WVY7" s="39"/>
      <c r="WVZ7" s="39"/>
      <c r="WWA7" s="39"/>
      <c r="WWB7" s="39"/>
      <c r="WWC7" s="39"/>
      <c r="WWD7" s="39"/>
      <c r="WWE7" s="39"/>
      <c r="WWF7" s="39"/>
      <c r="WWG7" s="39"/>
      <c r="WWH7" s="39"/>
      <c r="WWI7" s="39"/>
      <c r="WWJ7" s="39"/>
      <c r="WWK7" s="39"/>
      <c r="WWL7" s="39"/>
      <c r="WWM7" s="39"/>
      <c r="WWN7" s="39"/>
      <c r="WWO7" s="39"/>
      <c r="WWP7" s="39"/>
      <c r="WWQ7" s="39"/>
      <c r="WWR7" s="39"/>
      <c r="WWS7" s="39"/>
      <c r="WWT7" s="39"/>
      <c r="WWU7" s="39"/>
      <c r="WWV7" s="39"/>
      <c r="WWW7" s="39"/>
      <c r="WWX7" s="39"/>
      <c r="WWY7" s="39"/>
      <c r="WWZ7" s="39"/>
      <c r="WXA7" s="39"/>
      <c r="WXB7" s="39"/>
      <c r="WXC7" s="39"/>
      <c r="WXD7" s="39"/>
      <c r="WXE7" s="39"/>
      <c r="WXF7" s="39"/>
      <c r="WXG7" s="39"/>
      <c r="WXH7" s="39"/>
      <c r="WXI7" s="39"/>
      <c r="WXJ7" s="39"/>
      <c r="WXK7" s="39"/>
      <c r="WXL7" s="39"/>
      <c r="WXM7" s="39"/>
      <c r="WXN7" s="39"/>
      <c r="WXO7" s="39"/>
      <c r="WXP7" s="39"/>
      <c r="WXQ7" s="39"/>
      <c r="WXR7" s="39"/>
      <c r="WXS7" s="39"/>
      <c r="WXT7" s="39"/>
      <c r="WXU7" s="39"/>
      <c r="WXV7" s="39"/>
      <c r="WXW7" s="39"/>
      <c r="WXX7" s="39"/>
      <c r="WXY7" s="39"/>
      <c r="WXZ7" s="39"/>
      <c r="WYA7" s="39"/>
      <c r="WYB7" s="39"/>
      <c r="WYC7" s="39"/>
      <c r="WYD7" s="39"/>
      <c r="WYE7" s="39"/>
      <c r="WYF7" s="39"/>
      <c r="WYG7" s="39"/>
      <c r="WYH7" s="39"/>
      <c r="WYI7" s="39"/>
      <c r="WYJ7" s="39"/>
      <c r="WYK7" s="39"/>
      <c r="WYL7" s="39"/>
      <c r="WYM7" s="39"/>
      <c r="WYN7" s="39"/>
      <c r="WYO7" s="39"/>
      <c r="WYP7" s="39"/>
      <c r="WYQ7" s="39"/>
      <c r="WYR7" s="39"/>
      <c r="WYS7" s="39"/>
      <c r="WYT7" s="39"/>
      <c r="WYU7" s="39"/>
      <c r="WYV7" s="39"/>
      <c r="WYW7" s="39"/>
      <c r="WYX7" s="39"/>
      <c r="WYY7" s="39"/>
      <c r="WYZ7" s="39"/>
      <c r="WZA7" s="39"/>
      <c r="WZB7" s="39"/>
      <c r="WZC7" s="39"/>
      <c r="WZD7" s="39"/>
      <c r="WZE7" s="39"/>
      <c r="WZF7" s="39"/>
      <c r="WZG7" s="39"/>
      <c r="WZH7" s="39"/>
      <c r="WZI7" s="39"/>
      <c r="WZJ7" s="39"/>
      <c r="WZK7" s="39"/>
      <c r="WZL7" s="39"/>
      <c r="WZM7" s="39"/>
      <c r="WZN7" s="39"/>
      <c r="WZO7" s="39"/>
      <c r="WZP7" s="39"/>
      <c r="WZQ7" s="39"/>
      <c r="WZR7" s="39"/>
      <c r="WZS7" s="39"/>
      <c r="WZT7" s="39"/>
      <c r="WZU7" s="39"/>
      <c r="WZV7" s="39"/>
      <c r="WZW7" s="39"/>
      <c r="WZX7" s="39"/>
      <c r="WZY7" s="39"/>
      <c r="WZZ7" s="39"/>
      <c r="XAA7" s="39"/>
      <c r="XAB7" s="39"/>
      <c r="XAC7" s="39"/>
      <c r="XAD7" s="39"/>
      <c r="XAE7" s="39"/>
      <c r="XAF7" s="39"/>
      <c r="XAG7" s="39"/>
      <c r="XAH7" s="39"/>
      <c r="XAI7" s="39"/>
      <c r="XAJ7" s="39"/>
      <c r="XAK7" s="39"/>
      <c r="XAL7" s="39"/>
      <c r="XAM7" s="39"/>
      <c r="XAN7" s="39"/>
      <c r="XAO7" s="39"/>
      <c r="XAP7" s="39"/>
      <c r="XAQ7" s="39"/>
      <c r="XAR7" s="39"/>
      <c r="XAS7" s="39"/>
      <c r="XAT7" s="39"/>
      <c r="XAU7" s="39"/>
      <c r="XAV7" s="39"/>
      <c r="XAW7" s="39"/>
      <c r="XAX7" s="39"/>
      <c r="XAY7" s="39"/>
      <c r="XAZ7" s="39"/>
      <c r="XBA7" s="39"/>
      <c r="XBB7" s="39"/>
      <c r="XBC7" s="39"/>
      <c r="XBD7" s="39"/>
      <c r="XBE7" s="39"/>
      <c r="XBF7" s="39"/>
      <c r="XBG7" s="39"/>
      <c r="XBH7" s="39"/>
      <c r="XBI7" s="39"/>
      <c r="XBJ7" s="39"/>
      <c r="XBK7" s="39"/>
      <c r="XBL7" s="39"/>
      <c r="XBM7" s="39"/>
      <c r="XBN7" s="39"/>
      <c r="XBO7" s="39"/>
      <c r="XBP7" s="39"/>
      <c r="XBQ7" s="39"/>
      <c r="XBR7" s="39"/>
      <c r="XBS7" s="39"/>
      <c r="XBT7" s="39"/>
      <c r="XBU7" s="39"/>
      <c r="XBV7" s="39"/>
      <c r="XBW7" s="39"/>
      <c r="XBX7" s="39"/>
      <c r="XBY7" s="39"/>
      <c r="XBZ7" s="39"/>
      <c r="XCA7" s="39"/>
      <c r="XCB7" s="39"/>
      <c r="XCC7" s="39"/>
      <c r="XCD7" s="39"/>
      <c r="XCE7" s="39"/>
      <c r="XCF7" s="39"/>
      <c r="XCG7" s="39"/>
      <c r="XCH7" s="39"/>
      <c r="XCI7" s="39"/>
      <c r="XCJ7" s="39"/>
      <c r="XCK7" s="39"/>
      <c r="XCL7" s="39"/>
      <c r="XCM7" s="39"/>
      <c r="XCN7" s="39"/>
      <c r="XCO7" s="39"/>
      <c r="XCP7" s="39"/>
      <c r="XCQ7" s="39"/>
      <c r="XCR7" s="39"/>
      <c r="XCS7" s="39"/>
      <c r="XCT7" s="39"/>
      <c r="XCU7" s="39"/>
      <c r="XCV7" s="39"/>
      <c r="XCW7" s="39"/>
      <c r="XCX7" s="39"/>
      <c r="XCY7" s="39"/>
      <c r="XCZ7" s="39"/>
      <c r="XDA7" s="39"/>
      <c r="XDB7" s="39"/>
      <c r="XDC7" s="39"/>
      <c r="XDD7" s="39"/>
      <c r="XDE7" s="39"/>
      <c r="XDF7" s="39"/>
      <c r="XDG7" s="39"/>
      <c r="XDH7" s="39"/>
      <c r="XDI7" s="39"/>
      <c r="XDJ7" s="39"/>
      <c r="XDK7" s="39"/>
      <c r="XDL7" s="39"/>
      <c r="XDM7" s="39"/>
      <c r="XDN7" s="39"/>
      <c r="XDO7" s="39"/>
      <c r="XDP7" s="39"/>
      <c r="XDQ7" s="39"/>
      <c r="XDR7" s="39"/>
      <c r="XDS7" s="39"/>
      <c r="XDT7" s="39"/>
      <c r="XDU7" s="39"/>
      <c r="XDV7" s="39"/>
      <c r="XDW7" s="39"/>
      <c r="XDX7" s="39"/>
      <c r="XDY7" s="39"/>
      <c r="XDZ7" s="39"/>
      <c r="XEA7" s="39"/>
      <c r="XEB7" s="39"/>
      <c r="XEC7" s="39"/>
      <c r="XED7" s="39"/>
      <c r="XEE7" s="39"/>
      <c r="XEF7" s="39"/>
      <c r="XEG7" s="39"/>
      <c r="XEH7" s="39"/>
      <c r="XEI7" s="39"/>
      <c r="XEJ7" s="39"/>
      <c r="XEK7" s="39"/>
      <c r="XEL7" s="39"/>
      <c r="XEM7" s="39"/>
      <c r="XEN7" s="39"/>
      <c r="XEO7" s="39"/>
      <c r="XEP7" s="39"/>
      <c r="XEQ7" s="39"/>
      <c r="XER7" s="39"/>
      <c r="XES7" s="39"/>
      <c r="XET7" s="39"/>
      <c r="XEU7" s="39"/>
      <c r="XEV7" s="39"/>
      <c r="XEW7" s="39"/>
      <c r="XEX7" s="39"/>
      <c r="XEY7" s="39"/>
      <c r="XEZ7" s="39"/>
      <c r="XFA7" s="39"/>
    </row>
    <row r="8" spans="1:16381" x14ac:dyDescent="0.2">
      <c r="A8" s="279"/>
      <c r="B8" s="279"/>
      <c r="C8" s="279"/>
      <c r="D8" s="279"/>
      <c r="E8" s="279"/>
      <c r="F8" s="279"/>
      <c r="G8" s="279"/>
      <c r="H8" s="279"/>
      <c r="I8" s="279"/>
      <c r="J8" s="279"/>
      <c r="K8" s="279"/>
      <c r="L8" s="280" t="str">
        <f>'TO Filter Tables'!M8</f>
        <v>Margin(%):</v>
      </c>
      <c r="M8" s="279"/>
      <c r="N8" s="279"/>
      <c r="O8" s="279"/>
      <c r="P8" s="279"/>
      <c r="Q8" s="279"/>
      <c r="R8" s="279">
        <f ca="1">'TO Filter Tables'!S8</f>
        <v>7.298091317365267E-2</v>
      </c>
      <c r="S8" s="279">
        <f ca="1">'TO Filter Tables'!Y8</f>
        <v>6.1264346307385101E-2</v>
      </c>
      <c r="T8" s="279">
        <f ca="1">'TO Filter Tables'!AE8</f>
        <v>0.15393379906853022</v>
      </c>
      <c r="U8" s="279">
        <f ca="1">'TO Filter Tables'!AQ8</f>
        <v>0.16455256154357958</v>
      </c>
      <c r="V8" s="279">
        <f ca="1">'TO Filter Tables'!AW8</f>
        <v>0.18539088489687325</v>
      </c>
      <c r="W8" s="279">
        <f ca="1">'TO Filter Tables'!BC8</f>
        <v>0.18431304058549616</v>
      </c>
      <c r="X8" s="279">
        <f ca="1">'TO Filter Tables'!BI8</f>
        <v>0.2030339321357281</v>
      </c>
      <c r="Y8" s="279"/>
      <c r="Z8" s="279"/>
      <c r="AA8" s="279"/>
      <c r="AB8" s="39"/>
      <c r="AC8" s="279"/>
      <c r="AD8" s="279"/>
      <c r="AE8" s="279"/>
      <c r="AF8" s="279"/>
      <c r="AG8" s="279"/>
      <c r="AH8" s="279"/>
      <c r="AI8" s="279"/>
      <c r="AJ8" s="279"/>
      <c r="AK8" s="279"/>
      <c r="AL8" s="279"/>
      <c r="AM8" s="279"/>
      <c r="AN8" s="279"/>
      <c r="AO8" s="279"/>
      <c r="AP8" s="279"/>
      <c r="AQ8" s="279"/>
      <c r="AR8" s="279"/>
      <c r="AS8" s="279"/>
      <c r="AT8" s="279"/>
      <c r="AU8" s="279"/>
      <c r="AV8" s="279"/>
      <c r="AW8" s="279"/>
      <c r="AX8" s="279"/>
      <c r="AY8" s="279"/>
      <c r="AZ8" s="279"/>
      <c r="BA8" s="279"/>
      <c r="BB8" s="279"/>
      <c r="BC8" s="279"/>
      <c r="BD8" s="279"/>
      <c r="BE8" s="279"/>
      <c r="BF8" s="279"/>
      <c r="BG8" s="279"/>
      <c r="BH8" s="279"/>
      <c r="BI8" s="279"/>
      <c r="BJ8" s="279"/>
      <c r="BK8" s="279"/>
      <c r="BL8" s="279"/>
      <c r="BM8" s="279"/>
      <c r="BN8" s="279"/>
      <c r="BO8" s="279"/>
      <c r="BP8" s="279"/>
      <c r="BQ8" s="279"/>
      <c r="BR8" s="279"/>
      <c r="BS8" s="279"/>
      <c r="BT8" s="279"/>
      <c r="BU8" s="279"/>
      <c r="BV8" s="279"/>
      <c r="BW8" s="279"/>
      <c r="BX8" s="279"/>
      <c r="BY8" s="279"/>
      <c r="BZ8" s="279"/>
      <c r="CA8" s="279"/>
      <c r="CB8" s="279"/>
      <c r="CC8" s="279"/>
      <c r="CD8" s="279"/>
      <c r="CE8" s="279"/>
      <c r="CF8" s="279"/>
      <c r="CG8" s="279"/>
      <c r="CH8" s="279"/>
      <c r="CI8" s="279"/>
      <c r="CJ8" s="279"/>
      <c r="CK8" s="279"/>
      <c r="CL8" s="279"/>
      <c r="CM8" s="279"/>
      <c r="CN8" s="279"/>
      <c r="CO8" s="279"/>
      <c r="CP8" s="279"/>
      <c r="CQ8" s="279"/>
      <c r="CR8" s="279"/>
      <c r="CS8" s="279"/>
      <c r="CT8" s="279"/>
      <c r="CU8" s="279"/>
      <c r="CV8" s="279"/>
      <c r="CW8" s="279"/>
      <c r="CX8" s="279"/>
      <c r="CY8" s="279"/>
      <c r="CZ8" s="279"/>
      <c r="DA8" s="279"/>
      <c r="DB8" s="279"/>
      <c r="DC8" s="279"/>
      <c r="DD8" s="279"/>
      <c r="DE8" s="279"/>
      <c r="DF8" s="279"/>
      <c r="DG8" s="279"/>
      <c r="DH8" s="279"/>
      <c r="DI8" s="279"/>
      <c r="DJ8" s="279"/>
      <c r="DK8" s="279"/>
      <c r="DL8" s="279"/>
      <c r="DM8" s="279"/>
      <c r="DN8" s="279"/>
      <c r="DO8" s="279"/>
      <c r="DP8" s="279"/>
      <c r="DQ8" s="279"/>
      <c r="DR8" s="279"/>
      <c r="DS8" s="279"/>
      <c r="DT8" s="279"/>
      <c r="DU8" s="279"/>
      <c r="DV8" s="279"/>
      <c r="DW8" s="279"/>
      <c r="DX8" s="279"/>
      <c r="DY8" s="279"/>
      <c r="DZ8" s="279"/>
      <c r="EA8" s="279"/>
      <c r="EB8" s="279"/>
      <c r="EC8" s="279"/>
      <c r="ED8" s="279"/>
      <c r="EE8" s="279"/>
      <c r="EF8" s="279"/>
      <c r="EG8" s="279"/>
      <c r="EH8" s="279"/>
      <c r="EI8" s="279"/>
      <c r="EJ8" s="279"/>
      <c r="EK8" s="279"/>
      <c r="EL8" s="279"/>
      <c r="EM8" s="279"/>
      <c r="EN8" s="279"/>
      <c r="EO8" s="279"/>
      <c r="EP8" s="279"/>
      <c r="EQ8" s="279"/>
      <c r="ER8" s="279"/>
      <c r="ES8" s="279"/>
      <c r="ET8" s="279"/>
      <c r="EU8" s="279"/>
      <c r="EV8" s="279"/>
      <c r="EW8" s="279"/>
      <c r="EX8" s="279"/>
      <c r="EY8" s="279"/>
      <c r="EZ8" s="279"/>
      <c r="FA8" s="279"/>
      <c r="FB8" s="279"/>
      <c r="FC8" s="279"/>
      <c r="FD8" s="279"/>
      <c r="FE8" s="279"/>
      <c r="FF8" s="279"/>
      <c r="FG8" s="279"/>
      <c r="FH8" s="279"/>
      <c r="FI8" s="279"/>
      <c r="FJ8" s="279"/>
      <c r="FK8" s="279"/>
      <c r="FL8" s="279"/>
      <c r="FM8" s="279"/>
      <c r="FN8" s="279"/>
      <c r="FO8" s="279"/>
      <c r="FP8" s="279"/>
      <c r="FQ8" s="279"/>
      <c r="FR8" s="279"/>
      <c r="FS8" s="279"/>
      <c r="FT8" s="279"/>
      <c r="FU8" s="279"/>
      <c r="FV8" s="279"/>
      <c r="FW8" s="279"/>
      <c r="FX8" s="279"/>
      <c r="FY8" s="279"/>
      <c r="FZ8" s="279"/>
      <c r="GA8" s="279"/>
      <c r="GB8" s="279"/>
      <c r="GC8" s="279"/>
      <c r="GD8" s="279"/>
      <c r="GE8" s="279"/>
      <c r="GF8" s="279"/>
      <c r="GG8" s="279"/>
      <c r="GH8" s="279"/>
      <c r="GI8" s="279"/>
      <c r="GJ8" s="279"/>
      <c r="GK8" s="279"/>
      <c r="GL8" s="279"/>
      <c r="GM8" s="279"/>
      <c r="GN8" s="279"/>
      <c r="GO8" s="279"/>
      <c r="GP8" s="279"/>
      <c r="GQ8" s="279"/>
      <c r="GR8" s="279"/>
      <c r="GS8" s="279"/>
      <c r="GT8" s="279"/>
      <c r="GU8" s="279"/>
      <c r="GV8" s="279"/>
      <c r="GW8" s="279"/>
      <c r="GX8" s="279"/>
      <c r="GY8" s="279"/>
      <c r="GZ8" s="279"/>
      <c r="HA8" s="279"/>
      <c r="HB8" s="279"/>
      <c r="HC8" s="279"/>
      <c r="HD8" s="279"/>
      <c r="HE8" s="279"/>
      <c r="HF8" s="279"/>
      <c r="HG8" s="279"/>
      <c r="HH8" s="279"/>
      <c r="HI8" s="279"/>
      <c r="HJ8" s="279"/>
      <c r="HK8" s="279"/>
      <c r="HL8" s="279"/>
      <c r="HM8" s="279"/>
      <c r="HN8" s="279"/>
      <c r="HO8" s="279"/>
      <c r="HP8" s="279"/>
      <c r="HQ8" s="279"/>
      <c r="HR8" s="279"/>
      <c r="HS8" s="279"/>
      <c r="HT8" s="279"/>
      <c r="HU8" s="279"/>
      <c r="HV8" s="279"/>
      <c r="HW8" s="279"/>
      <c r="HX8" s="279"/>
      <c r="HY8" s="279"/>
      <c r="HZ8" s="279"/>
      <c r="IA8" s="279"/>
      <c r="IB8" s="279"/>
      <c r="IC8" s="279"/>
      <c r="ID8" s="279"/>
      <c r="IE8" s="279"/>
      <c r="IF8" s="279"/>
      <c r="IG8" s="279"/>
      <c r="IH8" s="279"/>
      <c r="II8" s="279"/>
      <c r="IJ8" s="279"/>
      <c r="IK8" s="279"/>
      <c r="IL8" s="279"/>
      <c r="IM8" s="279"/>
      <c r="IN8" s="279"/>
      <c r="IO8" s="279"/>
      <c r="IP8" s="279"/>
      <c r="IQ8" s="279"/>
      <c r="IR8" s="279"/>
      <c r="IS8" s="279"/>
      <c r="IT8" s="279"/>
      <c r="IU8" s="279"/>
      <c r="IV8" s="279"/>
      <c r="IW8" s="279"/>
      <c r="IX8" s="279"/>
      <c r="IY8" s="279"/>
      <c r="IZ8" s="279"/>
      <c r="JA8" s="279"/>
      <c r="JB8" s="279"/>
      <c r="JC8" s="279"/>
      <c r="JD8" s="279"/>
      <c r="JE8" s="279"/>
      <c r="JF8" s="279"/>
      <c r="JG8" s="279"/>
      <c r="JH8" s="279"/>
      <c r="JI8" s="279"/>
      <c r="JJ8" s="279"/>
      <c r="JK8" s="279"/>
      <c r="JL8" s="279"/>
      <c r="JM8" s="279"/>
      <c r="JN8" s="279"/>
      <c r="JO8" s="279"/>
      <c r="JP8" s="279"/>
      <c r="JQ8" s="279"/>
      <c r="JR8" s="279"/>
      <c r="JS8" s="279"/>
      <c r="JT8" s="279"/>
      <c r="JU8" s="279"/>
      <c r="JV8" s="279"/>
      <c r="JW8" s="279"/>
      <c r="JX8" s="279"/>
      <c r="JY8" s="279"/>
      <c r="JZ8" s="279"/>
      <c r="KA8" s="279"/>
      <c r="KB8" s="279"/>
      <c r="KC8" s="279"/>
      <c r="KD8" s="279"/>
      <c r="KE8" s="279"/>
      <c r="KF8" s="279"/>
      <c r="KG8" s="279"/>
      <c r="KH8" s="279"/>
      <c r="KI8" s="279"/>
      <c r="KJ8" s="279"/>
      <c r="KK8" s="279"/>
      <c r="KL8" s="279"/>
      <c r="KM8" s="279"/>
      <c r="KN8" s="279"/>
      <c r="KO8" s="279"/>
      <c r="KP8" s="279"/>
      <c r="KQ8" s="279"/>
      <c r="KR8" s="279"/>
      <c r="KS8" s="279"/>
      <c r="KT8" s="279"/>
      <c r="KU8" s="279"/>
      <c r="KV8" s="279"/>
      <c r="KW8" s="279"/>
      <c r="KX8" s="279"/>
      <c r="KY8" s="279"/>
      <c r="KZ8" s="279"/>
      <c r="LA8" s="279"/>
      <c r="LB8" s="279"/>
      <c r="LC8" s="279"/>
      <c r="LD8" s="279"/>
      <c r="LE8" s="279"/>
      <c r="LF8" s="279"/>
      <c r="LG8" s="279"/>
      <c r="LH8" s="279"/>
      <c r="LI8" s="279"/>
      <c r="LJ8" s="279"/>
      <c r="LK8" s="279"/>
      <c r="LL8" s="279"/>
      <c r="LM8" s="279"/>
      <c r="LN8" s="279"/>
      <c r="LO8" s="279"/>
      <c r="LP8" s="279"/>
      <c r="LQ8" s="279"/>
      <c r="LR8" s="279"/>
      <c r="LS8" s="279"/>
      <c r="LT8" s="279"/>
      <c r="LU8" s="279"/>
      <c r="LV8" s="279"/>
      <c r="LW8" s="279"/>
      <c r="LX8" s="279"/>
      <c r="LY8" s="279"/>
      <c r="LZ8" s="279"/>
      <c r="MA8" s="279"/>
      <c r="MB8" s="279"/>
      <c r="MC8" s="279"/>
      <c r="MD8" s="279"/>
      <c r="ME8" s="279"/>
      <c r="MF8" s="279"/>
      <c r="MG8" s="279"/>
      <c r="MH8" s="279"/>
      <c r="MI8" s="279"/>
      <c r="MJ8" s="279"/>
      <c r="MK8" s="279"/>
      <c r="ML8" s="279"/>
      <c r="MM8" s="279"/>
      <c r="MN8" s="279"/>
      <c r="MO8" s="279"/>
      <c r="MP8" s="279"/>
      <c r="MQ8" s="279"/>
      <c r="MR8" s="279"/>
      <c r="MS8" s="279"/>
      <c r="MT8" s="279"/>
      <c r="MU8" s="279"/>
      <c r="MV8" s="279"/>
      <c r="MW8" s="279"/>
      <c r="MX8" s="279"/>
      <c r="MY8" s="279"/>
      <c r="MZ8" s="279"/>
      <c r="NA8" s="279"/>
      <c r="NB8" s="279"/>
      <c r="NC8" s="279"/>
      <c r="ND8" s="279"/>
      <c r="NE8" s="279"/>
      <c r="NF8" s="279"/>
      <c r="NG8" s="279"/>
      <c r="NH8" s="279"/>
      <c r="NI8" s="279"/>
      <c r="NJ8" s="279"/>
      <c r="NK8" s="279"/>
      <c r="NL8" s="279"/>
      <c r="NM8" s="279"/>
      <c r="NN8" s="279"/>
      <c r="NO8" s="279"/>
      <c r="NP8" s="279"/>
      <c r="NQ8" s="279"/>
      <c r="NR8" s="279"/>
      <c r="NS8" s="279"/>
      <c r="NT8" s="279"/>
      <c r="NU8" s="279"/>
      <c r="NV8" s="279"/>
      <c r="NW8" s="279"/>
      <c r="NX8" s="279"/>
      <c r="NY8" s="279"/>
      <c r="NZ8" s="279"/>
      <c r="OA8" s="279"/>
      <c r="OB8" s="279"/>
      <c r="OC8" s="279"/>
      <c r="OD8" s="279"/>
      <c r="OE8" s="279"/>
      <c r="OF8" s="279"/>
      <c r="OG8" s="279"/>
      <c r="OH8" s="279"/>
      <c r="OI8" s="279"/>
      <c r="OJ8" s="279"/>
      <c r="OK8" s="279"/>
      <c r="OL8" s="279"/>
      <c r="OM8" s="279"/>
      <c r="ON8" s="279"/>
      <c r="OO8" s="279"/>
      <c r="OP8" s="279"/>
      <c r="OQ8" s="279"/>
      <c r="OR8" s="279"/>
      <c r="OS8" s="279"/>
      <c r="OT8" s="279"/>
      <c r="OU8" s="279"/>
      <c r="OV8" s="279"/>
      <c r="OW8" s="279"/>
      <c r="OX8" s="279"/>
      <c r="OY8" s="279"/>
      <c r="OZ8" s="279"/>
      <c r="PA8" s="279"/>
      <c r="PB8" s="279"/>
      <c r="PC8" s="279"/>
      <c r="PD8" s="279"/>
      <c r="PE8" s="279"/>
      <c r="PF8" s="279"/>
      <c r="PG8" s="279"/>
      <c r="PH8" s="279"/>
      <c r="PI8" s="279"/>
      <c r="PJ8" s="279"/>
      <c r="PK8" s="279"/>
      <c r="PL8" s="279"/>
      <c r="PM8" s="279"/>
      <c r="PN8" s="279"/>
      <c r="PO8" s="279"/>
      <c r="PP8" s="279"/>
      <c r="PQ8" s="279"/>
      <c r="PR8" s="279"/>
      <c r="PS8" s="279"/>
      <c r="PT8" s="279"/>
      <c r="PU8" s="279"/>
      <c r="PV8" s="279"/>
      <c r="PW8" s="279"/>
      <c r="PX8" s="279"/>
      <c r="PY8" s="279"/>
      <c r="PZ8" s="279"/>
      <c r="QA8" s="279"/>
      <c r="QB8" s="279"/>
      <c r="QC8" s="279"/>
      <c r="QD8" s="279"/>
      <c r="QE8" s="279"/>
      <c r="QF8" s="279"/>
      <c r="QG8" s="279"/>
      <c r="QH8" s="279"/>
      <c r="QI8" s="279"/>
      <c r="QJ8" s="279"/>
      <c r="QK8" s="279"/>
      <c r="QL8" s="279"/>
      <c r="QM8" s="279"/>
      <c r="QN8" s="279"/>
      <c r="QO8" s="279"/>
      <c r="QP8" s="279"/>
      <c r="QQ8" s="279"/>
      <c r="QR8" s="279"/>
      <c r="QS8" s="279"/>
      <c r="QT8" s="279"/>
      <c r="QU8" s="279"/>
      <c r="QV8" s="279"/>
      <c r="QW8" s="279"/>
      <c r="QX8" s="279"/>
      <c r="QY8" s="279"/>
      <c r="QZ8" s="279"/>
      <c r="RA8" s="279"/>
      <c r="RB8" s="279"/>
      <c r="RC8" s="279"/>
      <c r="RD8" s="279"/>
      <c r="RE8" s="279"/>
      <c r="RF8" s="279"/>
      <c r="RG8" s="279"/>
      <c r="RH8" s="279"/>
      <c r="RI8" s="279"/>
      <c r="RJ8" s="279"/>
      <c r="RK8" s="279"/>
      <c r="RL8" s="279"/>
      <c r="RM8" s="279"/>
      <c r="RN8" s="279"/>
      <c r="RO8" s="279"/>
      <c r="RP8" s="279"/>
      <c r="RQ8" s="279"/>
      <c r="RR8" s="279"/>
      <c r="RS8" s="279"/>
      <c r="RT8" s="279"/>
      <c r="RU8" s="279"/>
      <c r="RV8" s="279"/>
      <c r="RW8" s="279"/>
      <c r="RX8" s="279"/>
      <c r="RY8" s="279"/>
      <c r="RZ8" s="279"/>
      <c r="SA8" s="279"/>
      <c r="SB8" s="279"/>
      <c r="SC8" s="279"/>
      <c r="SD8" s="279"/>
      <c r="SE8" s="279"/>
      <c r="SF8" s="279"/>
      <c r="SG8" s="279"/>
      <c r="SH8" s="279"/>
      <c r="SI8" s="279"/>
      <c r="SJ8" s="279"/>
      <c r="SK8" s="279"/>
      <c r="SL8" s="279"/>
      <c r="SM8" s="279"/>
      <c r="SN8" s="279"/>
      <c r="SO8" s="279"/>
      <c r="SP8" s="279"/>
      <c r="SQ8" s="279"/>
      <c r="SR8" s="279"/>
      <c r="SS8" s="279"/>
      <c r="ST8" s="279"/>
      <c r="SU8" s="279"/>
      <c r="SV8" s="279"/>
      <c r="SW8" s="279"/>
      <c r="SX8" s="279"/>
      <c r="SY8" s="279"/>
      <c r="SZ8" s="279"/>
      <c r="TA8" s="279"/>
      <c r="TB8" s="279"/>
      <c r="TC8" s="279"/>
      <c r="TD8" s="279"/>
      <c r="TE8" s="279"/>
      <c r="TF8" s="279"/>
      <c r="TG8" s="279"/>
      <c r="TH8" s="279"/>
      <c r="TI8" s="279"/>
      <c r="TJ8" s="279"/>
      <c r="TK8" s="279"/>
      <c r="TL8" s="279"/>
      <c r="TM8" s="279"/>
      <c r="TN8" s="279"/>
      <c r="TO8" s="279"/>
      <c r="TP8" s="279"/>
      <c r="TQ8" s="279"/>
      <c r="TR8" s="279"/>
      <c r="TS8" s="279"/>
      <c r="TT8" s="279"/>
      <c r="TU8" s="279"/>
      <c r="TV8" s="279"/>
      <c r="TW8" s="279"/>
      <c r="TX8" s="279"/>
      <c r="TY8" s="279"/>
      <c r="TZ8" s="279"/>
      <c r="UA8" s="279"/>
      <c r="UB8" s="279"/>
      <c r="UC8" s="279"/>
      <c r="UD8" s="279"/>
      <c r="UE8" s="279"/>
      <c r="UF8" s="279"/>
      <c r="UG8" s="279"/>
      <c r="UH8" s="279"/>
      <c r="UI8" s="279"/>
      <c r="UJ8" s="279"/>
      <c r="UK8" s="279"/>
      <c r="UL8" s="279"/>
      <c r="UM8" s="279"/>
      <c r="UN8" s="279"/>
      <c r="UO8" s="279"/>
      <c r="UP8" s="279"/>
      <c r="UQ8" s="279"/>
      <c r="UR8" s="279"/>
      <c r="US8" s="279"/>
      <c r="UT8" s="279"/>
      <c r="UU8" s="279"/>
      <c r="UV8" s="279"/>
      <c r="UW8" s="279"/>
      <c r="UX8" s="279"/>
      <c r="UY8" s="279"/>
      <c r="UZ8" s="279"/>
      <c r="VA8" s="279"/>
      <c r="VB8" s="279"/>
      <c r="VC8" s="279"/>
      <c r="VD8" s="279"/>
      <c r="VE8" s="279"/>
      <c r="VF8" s="279"/>
      <c r="VG8" s="279"/>
      <c r="VH8" s="279"/>
      <c r="VI8" s="279"/>
      <c r="VJ8" s="279"/>
      <c r="VK8" s="279"/>
      <c r="VL8" s="279"/>
      <c r="VM8" s="279"/>
      <c r="VN8" s="279"/>
      <c r="VO8" s="279"/>
      <c r="VP8" s="279"/>
      <c r="VQ8" s="279"/>
      <c r="VR8" s="279"/>
      <c r="VS8" s="279"/>
      <c r="VT8" s="279"/>
      <c r="VU8" s="279"/>
      <c r="VV8" s="279"/>
      <c r="VW8" s="279"/>
      <c r="VX8" s="279"/>
      <c r="VY8" s="279"/>
      <c r="VZ8" s="279"/>
      <c r="WA8" s="279"/>
      <c r="WB8" s="279"/>
      <c r="WC8" s="279"/>
      <c r="WD8" s="279"/>
      <c r="WE8" s="279"/>
      <c r="WF8" s="279"/>
      <c r="WG8" s="279"/>
      <c r="WH8" s="279"/>
      <c r="WI8" s="279"/>
      <c r="WJ8" s="279"/>
      <c r="WK8" s="279"/>
      <c r="WL8" s="279"/>
      <c r="WM8" s="279"/>
      <c r="WN8" s="279"/>
      <c r="WO8" s="279"/>
      <c r="WP8" s="279"/>
      <c r="WQ8" s="279"/>
      <c r="WR8" s="279"/>
      <c r="WS8" s="279"/>
      <c r="WT8" s="279"/>
      <c r="WU8" s="279"/>
      <c r="WV8" s="279"/>
      <c r="WW8" s="279"/>
      <c r="WX8" s="279"/>
      <c r="WY8" s="279"/>
      <c r="WZ8" s="279"/>
      <c r="XA8" s="279"/>
      <c r="XB8" s="279"/>
      <c r="XC8" s="279"/>
      <c r="XD8" s="279"/>
      <c r="XE8" s="279"/>
      <c r="XF8" s="279"/>
      <c r="XG8" s="279"/>
      <c r="XH8" s="279"/>
      <c r="XI8" s="279"/>
      <c r="XJ8" s="279"/>
      <c r="XK8" s="279"/>
      <c r="XL8" s="279"/>
      <c r="XM8" s="279"/>
      <c r="XN8" s="279"/>
      <c r="XO8" s="279"/>
      <c r="XP8" s="279"/>
      <c r="XQ8" s="279"/>
      <c r="XR8" s="279"/>
      <c r="XS8" s="279"/>
      <c r="XT8" s="279"/>
      <c r="XU8" s="279"/>
      <c r="XV8" s="279"/>
      <c r="XW8" s="279"/>
      <c r="XX8" s="279"/>
      <c r="XY8" s="279"/>
      <c r="XZ8" s="279"/>
      <c r="YA8" s="279"/>
      <c r="YB8" s="279"/>
      <c r="YC8" s="279"/>
      <c r="YD8" s="279"/>
      <c r="YE8" s="279"/>
      <c r="YF8" s="279"/>
      <c r="YG8" s="279"/>
      <c r="YH8" s="279"/>
      <c r="YI8" s="279"/>
      <c r="YJ8" s="279"/>
      <c r="YK8" s="279"/>
      <c r="YL8" s="279"/>
      <c r="YM8" s="279"/>
      <c r="YN8" s="279"/>
      <c r="YO8" s="279"/>
      <c r="YP8" s="279"/>
      <c r="YQ8" s="279"/>
      <c r="YR8" s="279"/>
      <c r="YS8" s="279"/>
      <c r="YT8" s="279"/>
      <c r="YU8" s="279"/>
      <c r="YV8" s="279"/>
      <c r="YW8" s="279"/>
      <c r="YX8" s="279"/>
      <c r="YY8" s="279"/>
      <c r="YZ8" s="279"/>
      <c r="ZA8" s="279"/>
      <c r="ZB8" s="279"/>
      <c r="ZC8" s="279"/>
      <c r="ZD8" s="279"/>
      <c r="ZE8" s="279"/>
      <c r="ZF8" s="279"/>
      <c r="ZG8" s="279"/>
      <c r="ZH8" s="279"/>
      <c r="ZI8" s="279"/>
      <c r="ZJ8" s="279"/>
      <c r="ZK8" s="279"/>
      <c r="ZL8" s="279"/>
      <c r="ZM8" s="279"/>
      <c r="ZN8" s="279"/>
      <c r="ZO8" s="279"/>
      <c r="ZP8" s="279"/>
      <c r="ZQ8" s="279"/>
      <c r="ZR8" s="279"/>
      <c r="ZS8" s="279"/>
      <c r="ZT8" s="279"/>
      <c r="ZU8" s="279"/>
      <c r="ZV8" s="279"/>
      <c r="ZW8" s="279"/>
      <c r="ZX8" s="279"/>
      <c r="ZY8" s="279"/>
      <c r="ZZ8" s="279"/>
      <c r="AAA8" s="279"/>
      <c r="AAB8" s="279"/>
      <c r="AAC8" s="279"/>
      <c r="AAD8" s="279"/>
      <c r="AAE8" s="279"/>
      <c r="AAF8" s="279"/>
      <c r="AAG8" s="279"/>
      <c r="AAH8" s="279"/>
      <c r="AAI8" s="279"/>
      <c r="AAJ8" s="279"/>
      <c r="AAK8" s="279"/>
      <c r="AAL8" s="279"/>
      <c r="AAM8" s="279"/>
      <c r="AAN8" s="279"/>
      <c r="AAO8" s="279"/>
      <c r="AAP8" s="279"/>
      <c r="AAQ8" s="279"/>
      <c r="AAR8" s="279"/>
      <c r="AAS8" s="279"/>
      <c r="AAT8" s="279"/>
      <c r="AAU8" s="279"/>
      <c r="AAV8" s="279"/>
      <c r="AAW8" s="279"/>
      <c r="AAX8" s="279"/>
      <c r="AAY8" s="279"/>
      <c r="AAZ8" s="279"/>
      <c r="ABA8" s="279"/>
      <c r="ABB8" s="279"/>
      <c r="ABC8" s="279"/>
      <c r="ABD8" s="279"/>
      <c r="ABE8" s="279"/>
      <c r="ABF8" s="279"/>
      <c r="ABG8" s="279"/>
      <c r="ABH8" s="279"/>
      <c r="ABI8" s="279"/>
      <c r="ABJ8" s="279"/>
      <c r="ABK8" s="279"/>
      <c r="ABL8" s="279"/>
      <c r="ABM8" s="279"/>
      <c r="ABN8" s="279"/>
      <c r="ABO8" s="279"/>
      <c r="ABP8" s="279"/>
      <c r="ABQ8" s="279"/>
      <c r="ABR8" s="279"/>
      <c r="ABS8" s="279"/>
      <c r="ABT8" s="279"/>
      <c r="ABU8" s="279"/>
      <c r="ABV8" s="279"/>
      <c r="ABW8" s="279"/>
      <c r="ABX8" s="279"/>
      <c r="ABY8" s="279"/>
      <c r="ABZ8" s="279"/>
      <c r="ACA8" s="279"/>
      <c r="ACB8" s="279"/>
      <c r="ACC8" s="279"/>
      <c r="ACD8" s="279"/>
      <c r="ACE8" s="279"/>
      <c r="ACF8" s="279"/>
      <c r="ACG8" s="279"/>
      <c r="ACH8" s="279"/>
      <c r="ACI8" s="279"/>
      <c r="ACJ8" s="279"/>
      <c r="ACK8" s="279"/>
      <c r="ACL8" s="279"/>
      <c r="ACM8" s="279"/>
      <c r="ACN8" s="279"/>
      <c r="ACO8" s="279"/>
      <c r="ACP8" s="279"/>
      <c r="ACQ8" s="279"/>
      <c r="ACR8" s="279"/>
      <c r="ACS8" s="279"/>
      <c r="ACT8" s="279"/>
      <c r="ACU8" s="279"/>
      <c r="ACV8" s="279"/>
      <c r="ACW8" s="279"/>
      <c r="ACX8" s="279"/>
      <c r="ACY8" s="279"/>
      <c r="ACZ8" s="279"/>
      <c r="ADA8" s="279"/>
      <c r="ADB8" s="279"/>
      <c r="ADC8" s="279"/>
      <c r="ADD8" s="279"/>
      <c r="ADE8" s="279"/>
      <c r="ADF8" s="279"/>
      <c r="ADG8" s="279"/>
      <c r="ADH8" s="279"/>
      <c r="ADI8" s="279"/>
      <c r="ADJ8" s="279"/>
      <c r="ADK8" s="279"/>
      <c r="ADL8" s="279"/>
      <c r="ADM8" s="279"/>
      <c r="ADN8" s="279"/>
      <c r="ADO8" s="279"/>
      <c r="ADP8" s="279"/>
      <c r="ADQ8" s="279"/>
      <c r="ADR8" s="279"/>
      <c r="ADS8" s="279"/>
      <c r="ADT8" s="279"/>
      <c r="ADU8" s="279"/>
      <c r="ADV8" s="279"/>
      <c r="ADW8" s="279"/>
      <c r="ADX8" s="279"/>
      <c r="ADY8" s="279"/>
      <c r="ADZ8" s="279"/>
      <c r="AEA8" s="279"/>
      <c r="AEB8" s="279"/>
      <c r="AEC8" s="279"/>
      <c r="AED8" s="279"/>
      <c r="AEE8" s="279"/>
      <c r="AEF8" s="279"/>
      <c r="AEG8" s="279"/>
      <c r="AEH8" s="279"/>
      <c r="AEI8" s="279"/>
      <c r="AEJ8" s="279"/>
      <c r="AEK8" s="279"/>
      <c r="AEL8" s="279"/>
      <c r="AEM8" s="279"/>
      <c r="AEN8" s="279"/>
      <c r="AEO8" s="279"/>
      <c r="AEP8" s="279"/>
      <c r="AEQ8" s="279"/>
      <c r="AER8" s="279"/>
      <c r="AES8" s="279"/>
      <c r="AET8" s="279"/>
      <c r="AEU8" s="279"/>
      <c r="AEV8" s="279"/>
      <c r="AEW8" s="279"/>
      <c r="AEX8" s="279"/>
      <c r="AEY8" s="279"/>
      <c r="AEZ8" s="279"/>
      <c r="AFA8" s="279"/>
      <c r="AFB8" s="279"/>
      <c r="AFC8" s="279"/>
      <c r="AFD8" s="279"/>
      <c r="AFE8" s="279"/>
      <c r="AFF8" s="279"/>
      <c r="AFG8" s="279"/>
      <c r="AFH8" s="279"/>
      <c r="AFI8" s="279"/>
      <c r="AFJ8" s="279"/>
      <c r="AFK8" s="279"/>
      <c r="AFL8" s="279"/>
      <c r="AFM8" s="279"/>
      <c r="AFN8" s="279"/>
      <c r="AFO8" s="279"/>
      <c r="AFP8" s="279"/>
      <c r="AFQ8" s="279"/>
      <c r="AFR8" s="279"/>
      <c r="AFS8" s="279"/>
      <c r="AFT8" s="279"/>
      <c r="AFU8" s="279"/>
      <c r="AFV8" s="279"/>
      <c r="AFW8" s="279"/>
      <c r="AFX8" s="279"/>
      <c r="AFY8" s="279"/>
      <c r="AFZ8" s="279"/>
      <c r="AGA8" s="279"/>
      <c r="AGB8" s="279"/>
      <c r="AGC8" s="279"/>
      <c r="AGD8" s="279"/>
      <c r="AGE8" s="279"/>
      <c r="AGF8" s="279"/>
      <c r="AGG8" s="279"/>
      <c r="AGH8" s="279"/>
      <c r="AGI8" s="279"/>
      <c r="AGJ8" s="279"/>
      <c r="AGK8" s="279"/>
      <c r="AGL8" s="279"/>
      <c r="AGM8" s="279"/>
      <c r="AGN8" s="279"/>
      <c r="AGO8" s="279"/>
      <c r="AGP8" s="279"/>
      <c r="AGQ8" s="279"/>
      <c r="AGR8" s="279"/>
      <c r="AGS8" s="279"/>
      <c r="AGT8" s="279"/>
      <c r="AGU8" s="279"/>
      <c r="AGV8" s="279"/>
      <c r="AGW8" s="279"/>
      <c r="AGX8" s="279"/>
      <c r="AGY8" s="279"/>
      <c r="AGZ8" s="279"/>
      <c r="AHA8" s="279"/>
      <c r="AHB8" s="279"/>
      <c r="AHC8" s="279"/>
      <c r="AHD8" s="279"/>
      <c r="AHE8" s="279"/>
      <c r="AHF8" s="279"/>
      <c r="AHG8" s="279"/>
      <c r="AHH8" s="279"/>
      <c r="AHI8" s="279"/>
      <c r="AHJ8" s="279"/>
      <c r="AHK8" s="279"/>
      <c r="AHL8" s="279"/>
      <c r="AHM8" s="279"/>
      <c r="AHN8" s="279"/>
      <c r="AHO8" s="279"/>
      <c r="AHP8" s="279"/>
      <c r="AHQ8" s="279"/>
      <c r="AHR8" s="279"/>
      <c r="AHS8" s="279"/>
      <c r="AHT8" s="279"/>
      <c r="AHU8" s="279"/>
      <c r="AHV8" s="279"/>
      <c r="AHW8" s="279"/>
      <c r="AHX8" s="279"/>
      <c r="AHY8" s="279"/>
      <c r="AHZ8" s="279"/>
      <c r="AIA8" s="279"/>
      <c r="AIB8" s="279"/>
      <c r="AIC8" s="279"/>
      <c r="AID8" s="279"/>
      <c r="AIE8" s="279"/>
      <c r="AIF8" s="279"/>
      <c r="AIG8" s="279"/>
      <c r="AIH8" s="279"/>
      <c r="AII8" s="279"/>
      <c r="AIJ8" s="279"/>
      <c r="AIK8" s="279"/>
      <c r="AIL8" s="279"/>
      <c r="AIM8" s="279"/>
      <c r="AIN8" s="279"/>
      <c r="AIO8" s="279"/>
      <c r="AIP8" s="279"/>
      <c r="AIQ8" s="279"/>
      <c r="AIR8" s="279"/>
      <c r="AIS8" s="279"/>
      <c r="AIT8" s="279"/>
      <c r="AIU8" s="279"/>
      <c r="AIV8" s="279"/>
      <c r="AIW8" s="279"/>
      <c r="AIX8" s="279"/>
      <c r="AIY8" s="279"/>
      <c r="AIZ8" s="279"/>
      <c r="AJA8" s="279"/>
      <c r="AJB8" s="279"/>
      <c r="AJC8" s="279"/>
      <c r="AJD8" s="279"/>
      <c r="AJE8" s="279"/>
      <c r="AJF8" s="279"/>
      <c r="AJG8" s="279"/>
      <c r="AJH8" s="279"/>
      <c r="AJI8" s="279"/>
      <c r="AJJ8" s="279"/>
      <c r="AJK8" s="279"/>
      <c r="AJL8" s="279"/>
      <c r="AJM8" s="279"/>
      <c r="AJN8" s="279"/>
      <c r="AJO8" s="279"/>
      <c r="AJP8" s="279"/>
      <c r="AJQ8" s="279"/>
      <c r="AJR8" s="279"/>
      <c r="AJS8" s="279"/>
      <c r="AJT8" s="279"/>
      <c r="AJU8" s="279"/>
      <c r="AJV8" s="279"/>
      <c r="AJW8" s="279"/>
      <c r="AJX8" s="279"/>
      <c r="AJY8" s="279"/>
      <c r="AJZ8" s="279"/>
      <c r="AKA8" s="279"/>
      <c r="AKB8" s="279"/>
      <c r="AKC8" s="279"/>
      <c r="AKD8" s="279"/>
      <c r="AKE8" s="279"/>
      <c r="AKF8" s="279"/>
      <c r="AKG8" s="279"/>
      <c r="AKH8" s="279"/>
      <c r="AKI8" s="279"/>
      <c r="AKJ8" s="279"/>
      <c r="AKK8" s="279"/>
      <c r="AKL8" s="279"/>
      <c r="AKM8" s="279"/>
      <c r="AKN8" s="279"/>
      <c r="AKO8" s="279"/>
      <c r="AKP8" s="279"/>
      <c r="AKQ8" s="279"/>
      <c r="AKR8" s="279"/>
      <c r="AKS8" s="279"/>
      <c r="AKT8" s="279"/>
      <c r="AKU8" s="279"/>
      <c r="AKV8" s="279"/>
      <c r="AKW8" s="279"/>
      <c r="AKX8" s="279"/>
      <c r="AKY8" s="279"/>
      <c r="AKZ8" s="279"/>
      <c r="ALA8" s="279"/>
      <c r="ALB8" s="279"/>
      <c r="ALC8" s="279"/>
      <c r="ALD8" s="279"/>
      <c r="ALE8" s="279"/>
      <c r="ALF8" s="279"/>
      <c r="ALG8" s="279"/>
      <c r="ALH8" s="279"/>
      <c r="ALI8" s="279"/>
      <c r="ALJ8" s="279"/>
      <c r="ALK8" s="279"/>
      <c r="ALL8" s="279"/>
      <c r="ALM8" s="279"/>
      <c r="ALN8" s="279"/>
      <c r="ALO8" s="279"/>
      <c r="ALP8" s="279"/>
      <c r="ALQ8" s="279"/>
      <c r="ALR8" s="279"/>
      <c r="ALS8" s="279"/>
      <c r="ALT8" s="279"/>
      <c r="ALU8" s="279"/>
      <c r="ALV8" s="279"/>
      <c r="ALW8" s="279"/>
      <c r="ALX8" s="279"/>
      <c r="ALY8" s="279"/>
      <c r="ALZ8" s="279"/>
      <c r="AMA8" s="279"/>
      <c r="AMB8" s="279"/>
      <c r="AMC8" s="279"/>
      <c r="AMD8" s="279"/>
      <c r="AME8" s="279"/>
      <c r="AMF8" s="279"/>
      <c r="AMG8" s="279"/>
      <c r="AMH8" s="279"/>
      <c r="AMI8" s="279"/>
      <c r="AMJ8" s="279"/>
      <c r="AMK8" s="279"/>
      <c r="AML8" s="279"/>
      <c r="AMM8" s="279"/>
      <c r="AMN8" s="279"/>
      <c r="AMO8" s="279"/>
      <c r="AMP8" s="279"/>
      <c r="AMQ8" s="279"/>
      <c r="AMR8" s="279"/>
      <c r="AMS8" s="279"/>
      <c r="AMT8" s="279"/>
      <c r="AMU8" s="279"/>
      <c r="AMV8" s="279"/>
      <c r="AMW8" s="279"/>
      <c r="AMX8" s="279"/>
      <c r="AMY8" s="279"/>
      <c r="AMZ8" s="279"/>
      <c r="ANA8" s="279"/>
      <c r="ANB8" s="279"/>
      <c r="ANC8" s="279"/>
      <c r="AND8" s="279"/>
      <c r="ANE8" s="279"/>
      <c r="ANF8" s="279"/>
      <c r="ANG8" s="279"/>
      <c r="ANH8" s="279"/>
      <c r="ANI8" s="279"/>
      <c r="ANJ8" s="279"/>
      <c r="ANK8" s="279"/>
      <c r="ANL8" s="279"/>
      <c r="ANM8" s="279"/>
      <c r="ANN8" s="279"/>
      <c r="ANO8" s="279"/>
      <c r="ANP8" s="279"/>
      <c r="ANQ8" s="279"/>
      <c r="ANR8" s="279"/>
      <c r="ANS8" s="279"/>
      <c r="ANT8" s="279"/>
      <c r="ANU8" s="279"/>
      <c r="ANV8" s="279"/>
      <c r="ANW8" s="279"/>
      <c r="ANX8" s="279"/>
      <c r="ANY8" s="279"/>
      <c r="ANZ8" s="279"/>
      <c r="AOA8" s="279"/>
      <c r="AOB8" s="279"/>
      <c r="AOC8" s="279"/>
      <c r="AOD8" s="279"/>
      <c r="AOE8" s="279"/>
      <c r="AOF8" s="279"/>
      <c r="AOG8" s="279"/>
      <c r="AOH8" s="279"/>
      <c r="AOI8" s="279"/>
      <c r="AOJ8" s="279"/>
      <c r="AOK8" s="279"/>
      <c r="AOL8" s="279"/>
      <c r="AOM8" s="279"/>
      <c r="AON8" s="279"/>
      <c r="AOO8" s="279"/>
      <c r="AOP8" s="279"/>
      <c r="AOQ8" s="279"/>
      <c r="AOR8" s="279"/>
      <c r="AOS8" s="279"/>
      <c r="AOT8" s="279"/>
      <c r="AOU8" s="279"/>
      <c r="AOV8" s="279"/>
      <c r="AOW8" s="279"/>
      <c r="AOX8" s="279"/>
      <c r="AOY8" s="279"/>
      <c r="AOZ8" s="279"/>
      <c r="APA8" s="279"/>
      <c r="APB8" s="279"/>
      <c r="APC8" s="279"/>
      <c r="APD8" s="279"/>
      <c r="APE8" s="279"/>
      <c r="APF8" s="279"/>
      <c r="APG8" s="279"/>
      <c r="APH8" s="279"/>
      <c r="API8" s="279"/>
      <c r="APJ8" s="279"/>
      <c r="APK8" s="279"/>
      <c r="APL8" s="279"/>
      <c r="APM8" s="279"/>
      <c r="APN8" s="279"/>
      <c r="APO8" s="279"/>
      <c r="APP8" s="279"/>
      <c r="APQ8" s="279"/>
      <c r="APR8" s="279"/>
      <c r="APS8" s="279"/>
      <c r="APT8" s="279"/>
      <c r="APU8" s="279"/>
      <c r="APV8" s="279"/>
      <c r="APW8" s="279"/>
      <c r="APX8" s="279"/>
      <c r="APY8" s="279"/>
      <c r="APZ8" s="279"/>
      <c r="AQA8" s="279"/>
      <c r="AQB8" s="279"/>
      <c r="AQC8" s="279"/>
      <c r="AQD8" s="279"/>
      <c r="AQE8" s="279"/>
      <c r="AQF8" s="279"/>
      <c r="AQG8" s="279"/>
      <c r="AQH8" s="279"/>
      <c r="AQI8" s="279"/>
      <c r="AQJ8" s="279"/>
      <c r="AQK8" s="279"/>
      <c r="AQL8" s="279"/>
      <c r="AQM8" s="279"/>
      <c r="AQN8" s="279"/>
      <c r="AQO8" s="279"/>
      <c r="AQP8" s="279"/>
      <c r="AQQ8" s="279"/>
      <c r="AQR8" s="279"/>
      <c r="AQS8" s="279"/>
      <c r="AQT8" s="279"/>
      <c r="AQU8" s="279"/>
      <c r="AQV8" s="279"/>
      <c r="AQW8" s="279"/>
      <c r="AQX8" s="279"/>
      <c r="AQY8" s="279"/>
      <c r="AQZ8" s="279"/>
      <c r="ARA8" s="279"/>
      <c r="ARB8" s="279"/>
      <c r="ARC8" s="279"/>
      <c r="ARD8" s="279"/>
      <c r="ARE8" s="279"/>
      <c r="ARF8" s="279"/>
      <c r="ARG8" s="279"/>
      <c r="ARH8" s="279"/>
      <c r="ARI8" s="279"/>
      <c r="ARJ8" s="279"/>
      <c r="ARK8" s="279"/>
      <c r="ARL8" s="279"/>
      <c r="ARM8" s="279"/>
      <c r="ARN8" s="279"/>
      <c r="ARO8" s="279"/>
      <c r="ARP8" s="279"/>
      <c r="ARQ8" s="279"/>
      <c r="ARR8" s="279"/>
      <c r="ARS8" s="279"/>
      <c r="ART8" s="279"/>
      <c r="ARU8" s="279"/>
      <c r="ARV8" s="279"/>
      <c r="ARW8" s="279"/>
      <c r="ARX8" s="279"/>
      <c r="ARY8" s="279"/>
      <c r="ARZ8" s="279"/>
      <c r="ASA8" s="279"/>
      <c r="ASB8" s="279"/>
      <c r="ASC8" s="279"/>
      <c r="ASD8" s="279"/>
      <c r="ASE8" s="279"/>
      <c r="ASF8" s="279"/>
      <c r="ASG8" s="279"/>
      <c r="ASH8" s="279"/>
      <c r="ASI8" s="279"/>
      <c r="ASJ8" s="279"/>
      <c r="ASK8" s="279"/>
      <c r="ASL8" s="279"/>
      <c r="ASM8" s="279"/>
      <c r="ASN8" s="279"/>
      <c r="ASO8" s="279"/>
      <c r="ASP8" s="279"/>
      <c r="ASQ8" s="279"/>
      <c r="ASR8" s="279"/>
      <c r="ASS8" s="279"/>
      <c r="AST8" s="279"/>
      <c r="ASU8" s="279"/>
      <c r="ASV8" s="279"/>
      <c r="ASW8" s="279"/>
      <c r="ASX8" s="279"/>
      <c r="ASY8" s="279"/>
      <c r="ASZ8" s="279"/>
      <c r="ATA8" s="279"/>
      <c r="ATB8" s="279"/>
      <c r="ATC8" s="279"/>
      <c r="ATD8" s="279"/>
      <c r="ATE8" s="279"/>
      <c r="ATF8" s="279"/>
      <c r="ATG8" s="279"/>
      <c r="ATH8" s="279"/>
      <c r="ATI8" s="279"/>
      <c r="ATJ8" s="279"/>
      <c r="ATK8" s="279"/>
      <c r="ATL8" s="279"/>
      <c r="ATM8" s="279"/>
      <c r="ATN8" s="279"/>
      <c r="ATO8" s="279"/>
      <c r="ATP8" s="279"/>
      <c r="ATQ8" s="279"/>
      <c r="ATR8" s="279"/>
      <c r="ATS8" s="279"/>
      <c r="ATT8" s="279"/>
      <c r="ATU8" s="279"/>
      <c r="ATV8" s="279"/>
      <c r="ATW8" s="279"/>
      <c r="ATX8" s="279"/>
      <c r="ATY8" s="279"/>
      <c r="ATZ8" s="279"/>
      <c r="AUA8" s="279"/>
      <c r="AUB8" s="279"/>
      <c r="AUC8" s="279"/>
      <c r="AUD8" s="279"/>
      <c r="AUE8" s="279"/>
      <c r="AUF8" s="279"/>
      <c r="AUG8" s="279"/>
      <c r="AUH8" s="279"/>
      <c r="AUI8" s="279"/>
      <c r="AUJ8" s="279"/>
      <c r="AUK8" s="279"/>
      <c r="AUL8" s="279"/>
      <c r="AUM8" s="279"/>
      <c r="AUN8" s="279"/>
      <c r="AUO8" s="279"/>
      <c r="AUP8" s="279"/>
      <c r="AUQ8" s="279"/>
      <c r="AUR8" s="279"/>
      <c r="AUS8" s="279"/>
      <c r="AUT8" s="279"/>
      <c r="AUU8" s="279"/>
      <c r="AUV8" s="279"/>
      <c r="AUW8" s="279"/>
      <c r="AUX8" s="279"/>
      <c r="AUY8" s="279"/>
      <c r="AUZ8" s="279"/>
      <c r="AVA8" s="279"/>
      <c r="AVB8" s="279"/>
      <c r="AVC8" s="279"/>
      <c r="AVD8" s="279"/>
      <c r="AVE8" s="279"/>
      <c r="AVF8" s="279"/>
      <c r="AVG8" s="279"/>
      <c r="AVH8" s="279"/>
      <c r="AVI8" s="279"/>
      <c r="AVJ8" s="279"/>
      <c r="AVK8" s="279"/>
      <c r="AVL8" s="279"/>
      <c r="AVM8" s="279"/>
      <c r="AVN8" s="279"/>
      <c r="AVO8" s="279"/>
      <c r="AVP8" s="279"/>
      <c r="AVQ8" s="279"/>
      <c r="AVR8" s="279"/>
      <c r="AVS8" s="279"/>
      <c r="AVT8" s="279"/>
      <c r="AVU8" s="279"/>
      <c r="AVV8" s="279"/>
      <c r="AVW8" s="279"/>
      <c r="AVX8" s="279"/>
      <c r="AVY8" s="279"/>
      <c r="AVZ8" s="279"/>
      <c r="AWA8" s="279"/>
      <c r="AWB8" s="279"/>
      <c r="AWC8" s="279"/>
      <c r="AWD8" s="279"/>
      <c r="AWE8" s="279"/>
      <c r="AWF8" s="279"/>
      <c r="AWG8" s="279"/>
      <c r="AWH8" s="279"/>
      <c r="AWI8" s="279"/>
      <c r="AWJ8" s="279"/>
      <c r="AWK8" s="279"/>
      <c r="AWL8" s="279"/>
      <c r="AWM8" s="279"/>
      <c r="AWN8" s="279"/>
      <c r="AWO8" s="279"/>
      <c r="AWP8" s="279"/>
      <c r="AWQ8" s="279"/>
      <c r="AWR8" s="279"/>
      <c r="AWS8" s="279"/>
      <c r="AWT8" s="279"/>
      <c r="AWU8" s="279"/>
      <c r="AWV8" s="279"/>
      <c r="AWW8" s="279"/>
      <c r="AWX8" s="279"/>
      <c r="AWY8" s="279"/>
      <c r="AWZ8" s="279"/>
      <c r="AXA8" s="279"/>
      <c r="AXB8" s="279"/>
      <c r="AXC8" s="279"/>
      <c r="AXD8" s="279"/>
      <c r="AXE8" s="279"/>
      <c r="AXF8" s="279"/>
      <c r="AXG8" s="279"/>
      <c r="AXH8" s="279"/>
      <c r="AXI8" s="279"/>
      <c r="AXJ8" s="279"/>
      <c r="AXK8" s="279"/>
      <c r="AXL8" s="279"/>
      <c r="AXM8" s="279"/>
      <c r="AXN8" s="279"/>
      <c r="AXO8" s="279"/>
      <c r="AXP8" s="279"/>
      <c r="AXQ8" s="279"/>
      <c r="AXR8" s="279"/>
      <c r="AXS8" s="279"/>
      <c r="AXT8" s="279"/>
      <c r="AXU8" s="279"/>
      <c r="AXV8" s="279"/>
      <c r="AXW8" s="279"/>
      <c r="AXX8" s="279"/>
      <c r="AXY8" s="279"/>
      <c r="AXZ8" s="279"/>
      <c r="AYA8" s="279"/>
      <c r="AYB8" s="279"/>
      <c r="AYC8" s="279"/>
      <c r="AYD8" s="279"/>
      <c r="AYE8" s="279"/>
      <c r="AYF8" s="279"/>
      <c r="AYG8" s="279"/>
      <c r="AYH8" s="279"/>
      <c r="AYI8" s="279"/>
      <c r="AYJ8" s="279"/>
      <c r="AYK8" s="279"/>
      <c r="AYL8" s="279"/>
      <c r="AYM8" s="279"/>
      <c r="AYN8" s="279"/>
      <c r="AYO8" s="279"/>
      <c r="AYP8" s="279"/>
      <c r="AYQ8" s="279"/>
      <c r="AYR8" s="279"/>
      <c r="AYS8" s="279"/>
      <c r="AYT8" s="279"/>
      <c r="AYU8" s="279"/>
      <c r="AYV8" s="279"/>
      <c r="AYW8" s="279"/>
      <c r="AYX8" s="279"/>
      <c r="AYY8" s="279"/>
      <c r="AYZ8" s="279"/>
      <c r="AZA8" s="279"/>
      <c r="AZB8" s="279"/>
      <c r="AZC8" s="279"/>
      <c r="AZD8" s="279"/>
      <c r="AZE8" s="279"/>
      <c r="AZF8" s="279"/>
      <c r="AZG8" s="279"/>
      <c r="AZH8" s="279"/>
      <c r="AZI8" s="279"/>
      <c r="AZJ8" s="279"/>
      <c r="AZK8" s="279"/>
      <c r="AZL8" s="279"/>
      <c r="AZM8" s="279"/>
      <c r="AZN8" s="279"/>
      <c r="AZO8" s="279"/>
      <c r="AZP8" s="279"/>
      <c r="AZQ8" s="279"/>
      <c r="AZR8" s="279"/>
      <c r="AZS8" s="279"/>
      <c r="AZT8" s="279"/>
      <c r="AZU8" s="279"/>
      <c r="AZV8" s="279"/>
      <c r="AZW8" s="279"/>
      <c r="AZX8" s="279"/>
      <c r="AZY8" s="279"/>
      <c r="AZZ8" s="279"/>
      <c r="BAA8" s="279"/>
      <c r="BAB8" s="279"/>
      <c r="BAC8" s="279"/>
      <c r="BAD8" s="279"/>
      <c r="BAE8" s="279"/>
      <c r="BAF8" s="279"/>
      <c r="BAG8" s="279"/>
      <c r="BAH8" s="279"/>
      <c r="BAI8" s="279"/>
      <c r="BAJ8" s="279"/>
      <c r="BAK8" s="279"/>
      <c r="BAL8" s="279"/>
      <c r="BAM8" s="279"/>
      <c r="BAN8" s="279"/>
      <c r="BAO8" s="279"/>
      <c r="BAP8" s="279"/>
      <c r="BAQ8" s="279"/>
      <c r="BAR8" s="279"/>
      <c r="BAS8" s="279"/>
      <c r="BAT8" s="279"/>
      <c r="BAU8" s="279"/>
      <c r="BAV8" s="279"/>
      <c r="BAW8" s="279"/>
      <c r="BAX8" s="279"/>
      <c r="BAY8" s="279"/>
      <c r="BAZ8" s="279"/>
      <c r="BBA8" s="279"/>
      <c r="BBB8" s="279"/>
      <c r="BBC8" s="279"/>
      <c r="BBD8" s="279"/>
      <c r="BBE8" s="279"/>
      <c r="BBF8" s="279"/>
      <c r="BBG8" s="279"/>
      <c r="BBH8" s="279"/>
      <c r="BBI8" s="279"/>
      <c r="BBJ8" s="279"/>
      <c r="BBK8" s="279"/>
      <c r="BBL8" s="279"/>
      <c r="BBM8" s="279"/>
      <c r="BBN8" s="279"/>
      <c r="BBO8" s="279"/>
      <c r="BBP8" s="279"/>
      <c r="BBQ8" s="279"/>
      <c r="BBR8" s="279"/>
      <c r="BBS8" s="279"/>
      <c r="BBT8" s="279"/>
      <c r="BBU8" s="279"/>
      <c r="BBV8" s="279"/>
      <c r="BBW8" s="279"/>
      <c r="BBX8" s="279"/>
      <c r="BBY8" s="279"/>
      <c r="BBZ8" s="279"/>
      <c r="BCA8" s="279"/>
      <c r="BCB8" s="279"/>
      <c r="BCC8" s="279"/>
      <c r="BCD8" s="279"/>
      <c r="BCE8" s="279"/>
      <c r="BCF8" s="279"/>
      <c r="BCG8" s="279"/>
      <c r="BCH8" s="279"/>
      <c r="BCI8" s="279"/>
      <c r="BCJ8" s="279"/>
      <c r="BCK8" s="279"/>
      <c r="BCL8" s="279"/>
      <c r="BCM8" s="279"/>
      <c r="BCN8" s="279"/>
      <c r="BCO8" s="279"/>
      <c r="BCP8" s="279"/>
      <c r="BCQ8" s="279"/>
      <c r="BCR8" s="279"/>
      <c r="BCS8" s="279"/>
      <c r="BCT8" s="279"/>
      <c r="BCU8" s="279"/>
      <c r="BCV8" s="279"/>
      <c r="BCW8" s="279"/>
      <c r="BCX8" s="279"/>
      <c r="BCY8" s="279"/>
      <c r="BCZ8" s="279"/>
      <c r="BDA8" s="279"/>
      <c r="BDB8" s="279"/>
      <c r="BDC8" s="279"/>
      <c r="BDD8" s="279"/>
      <c r="BDE8" s="279"/>
      <c r="BDF8" s="279"/>
      <c r="BDG8" s="279"/>
      <c r="BDH8" s="279"/>
      <c r="BDI8" s="279"/>
      <c r="BDJ8" s="279"/>
      <c r="BDK8" s="279"/>
      <c r="BDL8" s="279"/>
      <c r="BDM8" s="279"/>
      <c r="BDN8" s="279"/>
      <c r="BDO8" s="279"/>
      <c r="BDP8" s="279"/>
      <c r="BDQ8" s="279"/>
      <c r="BDR8" s="279"/>
      <c r="BDS8" s="279"/>
      <c r="BDT8" s="279"/>
      <c r="BDU8" s="279"/>
      <c r="BDV8" s="279"/>
      <c r="BDW8" s="279"/>
      <c r="BDX8" s="279"/>
      <c r="BDY8" s="279"/>
      <c r="BDZ8" s="279"/>
      <c r="BEA8" s="279"/>
      <c r="BEB8" s="279"/>
      <c r="BEC8" s="279"/>
      <c r="BED8" s="279"/>
      <c r="BEE8" s="279"/>
      <c r="BEF8" s="279"/>
      <c r="BEG8" s="279"/>
      <c r="BEH8" s="279"/>
      <c r="BEI8" s="279"/>
      <c r="BEJ8" s="279"/>
      <c r="BEK8" s="279"/>
      <c r="BEL8" s="279"/>
      <c r="BEM8" s="279"/>
      <c r="BEN8" s="279"/>
      <c r="BEO8" s="279"/>
      <c r="BEP8" s="279"/>
      <c r="BEQ8" s="279"/>
      <c r="BER8" s="279"/>
      <c r="BES8" s="279"/>
      <c r="BET8" s="279"/>
      <c r="BEU8" s="279"/>
      <c r="BEV8" s="279"/>
      <c r="BEW8" s="279"/>
      <c r="BEX8" s="279"/>
      <c r="BEY8" s="279"/>
      <c r="BEZ8" s="279"/>
      <c r="BFA8" s="279"/>
      <c r="BFB8" s="279"/>
      <c r="BFC8" s="279"/>
      <c r="BFD8" s="279"/>
      <c r="BFE8" s="279"/>
      <c r="BFF8" s="279"/>
      <c r="BFG8" s="279"/>
      <c r="BFH8" s="279"/>
      <c r="BFI8" s="279"/>
      <c r="BFJ8" s="279"/>
      <c r="BFK8" s="279"/>
      <c r="BFL8" s="279"/>
      <c r="BFM8" s="279"/>
      <c r="BFN8" s="279"/>
      <c r="BFO8" s="279"/>
      <c r="BFP8" s="279"/>
      <c r="BFQ8" s="279"/>
      <c r="BFR8" s="279"/>
      <c r="BFS8" s="279"/>
      <c r="BFT8" s="279"/>
      <c r="BFU8" s="279"/>
      <c r="BFV8" s="279"/>
      <c r="BFW8" s="279"/>
      <c r="BFX8" s="279"/>
      <c r="BFY8" s="279"/>
      <c r="BFZ8" s="279"/>
      <c r="BGA8" s="279"/>
      <c r="BGB8" s="279"/>
      <c r="BGC8" s="279"/>
      <c r="BGD8" s="279"/>
      <c r="BGE8" s="279"/>
      <c r="BGF8" s="279"/>
      <c r="BGG8" s="279"/>
      <c r="BGH8" s="279"/>
      <c r="BGI8" s="279"/>
      <c r="BGJ8" s="279"/>
      <c r="BGK8" s="279"/>
      <c r="BGL8" s="279"/>
      <c r="BGM8" s="279"/>
      <c r="BGN8" s="279"/>
      <c r="BGO8" s="279"/>
      <c r="BGP8" s="279"/>
      <c r="BGQ8" s="279"/>
      <c r="BGR8" s="279"/>
      <c r="BGS8" s="279"/>
      <c r="BGT8" s="279"/>
      <c r="BGU8" s="279"/>
      <c r="BGV8" s="279"/>
      <c r="BGW8" s="279"/>
      <c r="BGX8" s="279"/>
      <c r="BGY8" s="279"/>
      <c r="BGZ8" s="279"/>
      <c r="BHA8" s="279"/>
      <c r="BHB8" s="279"/>
      <c r="BHC8" s="279"/>
      <c r="BHD8" s="279"/>
      <c r="BHE8" s="279"/>
      <c r="BHF8" s="279"/>
      <c r="BHG8" s="279"/>
      <c r="BHH8" s="279"/>
      <c r="BHI8" s="279"/>
      <c r="BHJ8" s="279"/>
      <c r="BHK8" s="279"/>
      <c r="BHL8" s="279"/>
      <c r="BHM8" s="279"/>
      <c r="BHN8" s="279"/>
      <c r="BHO8" s="279"/>
      <c r="BHP8" s="279"/>
      <c r="BHQ8" s="279"/>
      <c r="BHR8" s="279"/>
      <c r="BHS8" s="279"/>
      <c r="BHT8" s="279"/>
      <c r="BHU8" s="279"/>
      <c r="BHV8" s="279"/>
      <c r="BHW8" s="279"/>
      <c r="BHX8" s="279"/>
      <c r="BHY8" s="279"/>
      <c r="BHZ8" s="279"/>
      <c r="BIA8" s="279"/>
      <c r="BIB8" s="279"/>
      <c r="BIC8" s="279"/>
      <c r="BID8" s="279"/>
      <c r="BIE8" s="279"/>
      <c r="BIF8" s="279"/>
      <c r="BIG8" s="279"/>
      <c r="BIH8" s="279"/>
      <c r="BII8" s="279"/>
      <c r="BIJ8" s="279"/>
      <c r="BIK8" s="279"/>
      <c r="BIL8" s="279"/>
      <c r="BIM8" s="279"/>
      <c r="BIN8" s="279"/>
      <c r="BIO8" s="279"/>
      <c r="BIP8" s="279"/>
      <c r="BIQ8" s="279"/>
      <c r="BIR8" s="279"/>
      <c r="BIS8" s="279"/>
      <c r="BIT8" s="279"/>
      <c r="BIU8" s="279"/>
      <c r="BIV8" s="279"/>
      <c r="BIW8" s="279"/>
      <c r="BIX8" s="279"/>
      <c r="BIY8" s="279"/>
      <c r="BIZ8" s="279"/>
      <c r="BJA8" s="279"/>
      <c r="BJB8" s="279"/>
      <c r="BJC8" s="279"/>
      <c r="BJD8" s="279"/>
      <c r="BJE8" s="279"/>
      <c r="BJF8" s="279"/>
      <c r="BJG8" s="279"/>
      <c r="BJH8" s="279"/>
      <c r="BJI8" s="279"/>
      <c r="BJJ8" s="279"/>
      <c r="BJK8" s="279"/>
      <c r="BJL8" s="279"/>
      <c r="BJM8" s="279"/>
      <c r="BJN8" s="279"/>
      <c r="BJO8" s="279"/>
      <c r="BJP8" s="279"/>
      <c r="BJQ8" s="279"/>
      <c r="BJR8" s="279"/>
      <c r="BJS8" s="279"/>
      <c r="BJT8" s="279"/>
      <c r="BJU8" s="279"/>
      <c r="BJV8" s="279"/>
      <c r="BJW8" s="279"/>
      <c r="BJX8" s="279"/>
      <c r="BJY8" s="279"/>
      <c r="BJZ8" s="279"/>
      <c r="BKA8" s="279"/>
      <c r="BKB8" s="279"/>
      <c r="BKC8" s="279"/>
      <c r="BKD8" s="279"/>
      <c r="BKE8" s="279"/>
      <c r="BKF8" s="279"/>
      <c r="BKG8" s="279"/>
      <c r="BKH8" s="279"/>
      <c r="BKI8" s="279"/>
      <c r="BKJ8" s="279"/>
      <c r="BKK8" s="279"/>
      <c r="BKL8" s="279"/>
      <c r="BKM8" s="279"/>
      <c r="BKN8" s="279"/>
      <c r="BKO8" s="279"/>
      <c r="BKP8" s="279"/>
      <c r="BKQ8" s="279"/>
      <c r="BKR8" s="279"/>
      <c r="BKS8" s="279"/>
      <c r="BKT8" s="279"/>
      <c r="BKU8" s="279"/>
      <c r="BKV8" s="279"/>
      <c r="BKW8" s="279"/>
      <c r="BKX8" s="279"/>
      <c r="BKY8" s="279"/>
      <c r="BKZ8" s="279"/>
      <c r="BLA8" s="279"/>
      <c r="BLB8" s="279"/>
      <c r="BLC8" s="279"/>
      <c r="BLD8" s="279"/>
      <c r="BLE8" s="279"/>
      <c r="BLF8" s="279"/>
      <c r="BLG8" s="279"/>
      <c r="BLH8" s="279"/>
      <c r="BLI8" s="279"/>
      <c r="BLJ8" s="279"/>
      <c r="BLK8" s="279"/>
      <c r="BLL8" s="279"/>
      <c r="BLM8" s="279"/>
      <c r="BLN8" s="279"/>
      <c r="BLO8" s="279"/>
      <c r="BLP8" s="279"/>
      <c r="BLQ8" s="279"/>
      <c r="BLR8" s="279"/>
      <c r="BLS8" s="279"/>
      <c r="BLT8" s="279"/>
      <c r="BLU8" s="279"/>
      <c r="BLV8" s="279"/>
      <c r="BLW8" s="279"/>
      <c r="BLX8" s="279"/>
      <c r="BLY8" s="279"/>
      <c r="BLZ8" s="279"/>
      <c r="BMA8" s="279"/>
      <c r="BMB8" s="279"/>
      <c r="BMC8" s="279"/>
      <c r="BMD8" s="279"/>
      <c r="BME8" s="279"/>
      <c r="BMF8" s="279"/>
      <c r="BMG8" s="279"/>
      <c r="BMH8" s="279"/>
      <c r="BMI8" s="279"/>
      <c r="BMJ8" s="279"/>
      <c r="BMK8" s="279"/>
      <c r="BML8" s="279"/>
      <c r="BMM8" s="279"/>
      <c r="BMN8" s="279"/>
      <c r="BMO8" s="279"/>
      <c r="BMP8" s="279"/>
      <c r="BMQ8" s="279"/>
      <c r="BMR8" s="279"/>
      <c r="BMS8" s="279"/>
      <c r="BMT8" s="279"/>
      <c r="BMU8" s="279"/>
      <c r="BMV8" s="279"/>
      <c r="BMW8" s="279"/>
      <c r="BMX8" s="279"/>
      <c r="BMY8" s="279"/>
      <c r="BMZ8" s="279"/>
      <c r="BNA8" s="279"/>
      <c r="BNB8" s="279"/>
      <c r="BNC8" s="279"/>
      <c r="BND8" s="279"/>
      <c r="BNE8" s="279"/>
      <c r="BNF8" s="279"/>
      <c r="BNG8" s="279"/>
      <c r="BNH8" s="279"/>
      <c r="BNI8" s="279"/>
      <c r="BNJ8" s="279"/>
      <c r="BNK8" s="279"/>
      <c r="BNL8" s="279"/>
      <c r="BNM8" s="279"/>
      <c r="BNN8" s="279"/>
      <c r="BNO8" s="279"/>
      <c r="BNP8" s="279"/>
      <c r="BNQ8" s="279"/>
      <c r="BNR8" s="279"/>
      <c r="BNS8" s="279"/>
      <c r="BNT8" s="279"/>
      <c r="BNU8" s="279"/>
      <c r="BNV8" s="279"/>
      <c r="BNW8" s="279"/>
      <c r="BNX8" s="279"/>
      <c r="BNY8" s="279"/>
      <c r="BNZ8" s="279"/>
      <c r="BOA8" s="279"/>
      <c r="BOB8" s="279"/>
      <c r="BOC8" s="279"/>
      <c r="BOD8" s="279"/>
      <c r="BOE8" s="279"/>
      <c r="BOF8" s="279"/>
      <c r="BOG8" s="279"/>
      <c r="BOH8" s="279"/>
      <c r="BOI8" s="279"/>
      <c r="BOJ8" s="279"/>
      <c r="BOK8" s="279"/>
      <c r="BOL8" s="279"/>
      <c r="BOM8" s="279"/>
      <c r="BON8" s="279"/>
      <c r="BOO8" s="279"/>
      <c r="BOP8" s="279"/>
      <c r="BOQ8" s="279"/>
      <c r="BOR8" s="279"/>
      <c r="BOS8" s="279"/>
      <c r="BOT8" s="279"/>
      <c r="BOU8" s="279"/>
      <c r="BOV8" s="279"/>
      <c r="BOW8" s="279"/>
      <c r="BOX8" s="279"/>
      <c r="BOY8" s="279"/>
      <c r="BOZ8" s="279"/>
      <c r="BPA8" s="279"/>
      <c r="BPB8" s="279"/>
      <c r="BPC8" s="279"/>
      <c r="BPD8" s="279"/>
      <c r="BPE8" s="279"/>
      <c r="BPF8" s="279"/>
      <c r="BPG8" s="279"/>
      <c r="BPH8" s="279"/>
      <c r="BPI8" s="279"/>
      <c r="BPJ8" s="279"/>
      <c r="BPK8" s="279"/>
      <c r="BPL8" s="279"/>
      <c r="BPM8" s="279"/>
      <c r="BPN8" s="279"/>
      <c r="BPO8" s="279"/>
      <c r="BPP8" s="279"/>
      <c r="BPQ8" s="279"/>
      <c r="BPR8" s="279"/>
      <c r="BPS8" s="279"/>
      <c r="BPT8" s="279"/>
      <c r="BPU8" s="279"/>
      <c r="BPV8" s="279"/>
      <c r="BPW8" s="279"/>
      <c r="BPX8" s="279"/>
      <c r="BPY8" s="279"/>
      <c r="BPZ8" s="279"/>
      <c r="BQA8" s="279"/>
      <c r="BQB8" s="279"/>
      <c r="BQC8" s="279"/>
      <c r="BQD8" s="279"/>
      <c r="BQE8" s="279"/>
      <c r="BQF8" s="279"/>
      <c r="BQG8" s="279"/>
      <c r="BQH8" s="279"/>
      <c r="BQI8" s="279"/>
      <c r="BQJ8" s="279"/>
      <c r="BQK8" s="279"/>
      <c r="BQL8" s="279"/>
      <c r="BQM8" s="279"/>
      <c r="BQN8" s="279"/>
      <c r="BQO8" s="279"/>
      <c r="BQP8" s="279"/>
      <c r="BQQ8" s="279"/>
      <c r="BQR8" s="279"/>
      <c r="BQS8" s="279"/>
      <c r="BQT8" s="279"/>
      <c r="BQU8" s="279"/>
      <c r="BQV8" s="279"/>
      <c r="BQW8" s="279"/>
      <c r="BQX8" s="279"/>
      <c r="BQY8" s="279"/>
      <c r="BQZ8" s="279"/>
      <c r="BRA8" s="279"/>
      <c r="BRB8" s="279"/>
      <c r="BRC8" s="279"/>
      <c r="BRD8" s="279"/>
      <c r="BRE8" s="279"/>
      <c r="BRF8" s="279"/>
      <c r="BRG8" s="279"/>
      <c r="BRH8" s="279"/>
      <c r="BRI8" s="279"/>
      <c r="BRJ8" s="279"/>
      <c r="BRK8" s="279"/>
      <c r="BRL8" s="279"/>
      <c r="BRM8" s="279"/>
      <c r="BRN8" s="279"/>
      <c r="BRO8" s="279"/>
      <c r="BRP8" s="279"/>
      <c r="BRQ8" s="279"/>
      <c r="BRR8" s="279"/>
      <c r="BRS8" s="279"/>
      <c r="BRT8" s="279"/>
      <c r="BRU8" s="279"/>
      <c r="BRV8" s="279"/>
      <c r="BRW8" s="279"/>
      <c r="BRX8" s="279"/>
      <c r="BRY8" s="279"/>
      <c r="BRZ8" s="279"/>
      <c r="BSA8" s="279"/>
      <c r="BSB8" s="279"/>
      <c r="BSC8" s="279"/>
      <c r="BSD8" s="279"/>
      <c r="BSE8" s="279"/>
      <c r="BSF8" s="279"/>
      <c r="BSG8" s="279"/>
      <c r="BSH8" s="279"/>
      <c r="BSI8" s="279"/>
      <c r="BSJ8" s="279"/>
      <c r="BSK8" s="279"/>
      <c r="BSL8" s="279"/>
      <c r="BSM8" s="279"/>
      <c r="BSN8" s="279"/>
      <c r="BSO8" s="279"/>
      <c r="BSP8" s="279"/>
      <c r="BSQ8" s="279"/>
      <c r="BSR8" s="279"/>
      <c r="BSS8" s="279"/>
      <c r="BST8" s="279"/>
      <c r="BSU8" s="279"/>
      <c r="BSV8" s="279"/>
      <c r="BSW8" s="279"/>
      <c r="BSX8" s="279"/>
      <c r="BSY8" s="279"/>
      <c r="BSZ8" s="279"/>
      <c r="BTA8" s="279"/>
      <c r="BTB8" s="279"/>
      <c r="BTC8" s="279"/>
      <c r="BTD8" s="279"/>
      <c r="BTE8" s="279"/>
      <c r="BTF8" s="279"/>
      <c r="BTG8" s="279"/>
      <c r="BTH8" s="279"/>
      <c r="BTI8" s="279"/>
      <c r="BTJ8" s="279"/>
      <c r="BTK8" s="279"/>
      <c r="BTL8" s="279"/>
      <c r="BTM8" s="279"/>
      <c r="BTN8" s="279"/>
      <c r="BTO8" s="279"/>
      <c r="BTP8" s="279"/>
      <c r="BTQ8" s="279"/>
      <c r="BTR8" s="279"/>
      <c r="BTS8" s="279"/>
      <c r="BTT8" s="279"/>
      <c r="BTU8" s="279"/>
      <c r="BTV8" s="279"/>
      <c r="BTW8" s="279"/>
      <c r="BTX8" s="279"/>
      <c r="BTY8" s="279"/>
      <c r="BTZ8" s="279"/>
      <c r="BUA8" s="279"/>
      <c r="BUB8" s="279"/>
      <c r="BUC8" s="279"/>
      <c r="BUD8" s="279"/>
      <c r="BUE8" s="279"/>
      <c r="BUF8" s="279"/>
      <c r="BUG8" s="279"/>
      <c r="BUH8" s="279"/>
      <c r="BUI8" s="279"/>
      <c r="BUJ8" s="279"/>
      <c r="BUK8" s="279"/>
      <c r="BUL8" s="279"/>
      <c r="BUM8" s="279"/>
      <c r="BUN8" s="279"/>
      <c r="BUO8" s="279"/>
      <c r="BUP8" s="279"/>
      <c r="BUQ8" s="279"/>
      <c r="BUR8" s="279"/>
      <c r="BUS8" s="279"/>
      <c r="BUT8" s="279"/>
      <c r="BUU8" s="279"/>
      <c r="BUV8" s="279"/>
      <c r="BUW8" s="279"/>
      <c r="BUX8" s="279"/>
      <c r="BUY8" s="279"/>
      <c r="BUZ8" s="279"/>
      <c r="BVA8" s="279"/>
      <c r="BVB8" s="279"/>
      <c r="BVC8" s="279"/>
      <c r="BVD8" s="279"/>
      <c r="BVE8" s="279"/>
      <c r="BVF8" s="279"/>
      <c r="BVG8" s="279"/>
      <c r="BVH8" s="279"/>
      <c r="BVI8" s="279"/>
      <c r="BVJ8" s="279"/>
      <c r="BVK8" s="279"/>
      <c r="BVL8" s="279"/>
      <c r="BVM8" s="279"/>
      <c r="BVN8" s="279"/>
      <c r="BVO8" s="279"/>
      <c r="BVP8" s="279"/>
      <c r="BVQ8" s="279"/>
      <c r="BVR8" s="279"/>
      <c r="BVS8" s="279"/>
      <c r="BVT8" s="279"/>
      <c r="BVU8" s="279"/>
      <c r="BVV8" s="279"/>
      <c r="BVW8" s="279"/>
      <c r="BVX8" s="279"/>
      <c r="BVY8" s="279"/>
      <c r="BVZ8" s="279"/>
      <c r="BWA8" s="279"/>
      <c r="BWB8" s="279"/>
      <c r="BWC8" s="279"/>
      <c r="BWD8" s="279"/>
      <c r="BWE8" s="279"/>
      <c r="BWF8" s="279"/>
      <c r="BWG8" s="279"/>
      <c r="BWH8" s="279"/>
      <c r="BWI8" s="279"/>
      <c r="BWJ8" s="279"/>
      <c r="BWK8" s="279"/>
      <c r="BWL8" s="279"/>
      <c r="BWM8" s="279"/>
      <c r="BWN8" s="279"/>
      <c r="BWO8" s="279"/>
      <c r="BWP8" s="279"/>
      <c r="BWQ8" s="279"/>
      <c r="BWR8" s="279"/>
      <c r="BWS8" s="279"/>
      <c r="BWT8" s="279"/>
      <c r="BWU8" s="279"/>
      <c r="BWV8" s="279"/>
      <c r="BWW8" s="279"/>
      <c r="BWX8" s="279"/>
      <c r="BWY8" s="279"/>
      <c r="BWZ8" s="279"/>
      <c r="BXA8" s="279"/>
      <c r="BXB8" s="279"/>
      <c r="BXC8" s="279"/>
      <c r="BXD8" s="279"/>
      <c r="BXE8" s="279"/>
      <c r="BXF8" s="279"/>
      <c r="BXG8" s="279"/>
      <c r="BXH8" s="279"/>
      <c r="BXI8" s="279"/>
      <c r="BXJ8" s="279"/>
      <c r="BXK8" s="279"/>
      <c r="BXL8" s="279"/>
      <c r="BXM8" s="279"/>
      <c r="BXN8" s="279"/>
      <c r="BXO8" s="279"/>
      <c r="BXP8" s="279"/>
      <c r="BXQ8" s="279"/>
      <c r="BXR8" s="279"/>
      <c r="BXS8" s="279"/>
      <c r="BXT8" s="279"/>
      <c r="BXU8" s="279"/>
      <c r="BXV8" s="279"/>
      <c r="BXW8" s="279"/>
      <c r="BXX8" s="279"/>
      <c r="BXY8" s="279"/>
      <c r="BXZ8" s="279"/>
      <c r="BYA8" s="279"/>
      <c r="BYB8" s="279"/>
      <c r="BYC8" s="279"/>
      <c r="BYD8" s="279"/>
      <c r="BYE8" s="279"/>
      <c r="BYF8" s="279"/>
      <c r="BYG8" s="279"/>
      <c r="BYH8" s="279"/>
      <c r="BYI8" s="279"/>
      <c r="BYJ8" s="279"/>
      <c r="BYK8" s="279"/>
      <c r="BYL8" s="279"/>
      <c r="BYM8" s="279"/>
      <c r="BYN8" s="279"/>
      <c r="BYO8" s="279"/>
      <c r="BYP8" s="279"/>
      <c r="BYQ8" s="279"/>
      <c r="BYR8" s="279"/>
      <c r="BYS8" s="279"/>
      <c r="BYT8" s="279"/>
      <c r="BYU8" s="279"/>
      <c r="BYV8" s="279"/>
      <c r="BYW8" s="279"/>
      <c r="BYX8" s="279"/>
      <c r="BYY8" s="279"/>
      <c r="BYZ8" s="279"/>
      <c r="BZA8" s="279"/>
      <c r="BZB8" s="279"/>
      <c r="BZC8" s="279"/>
      <c r="BZD8" s="279"/>
      <c r="BZE8" s="279"/>
      <c r="BZF8" s="279"/>
      <c r="BZG8" s="279"/>
      <c r="BZH8" s="279"/>
      <c r="BZI8" s="279"/>
      <c r="BZJ8" s="279"/>
      <c r="BZK8" s="279"/>
      <c r="BZL8" s="279"/>
      <c r="BZM8" s="279"/>
      <c r="BZN8" s="279"/>
      <c r="BZO8" s="279"/>
      <c r="BZP8" s="279"/>
      <c r="BZQ8" s="279"/>
      <c r="BZR8" s="279"/>
      <c r="BZS8" s="279"/>
      <c r="BZT8" s="279"/>
      <c r="BZU8" s="279"/>
      <c r="BZV8" s="279"/>
      <c r="BZW8" s="279"/>
      <c r="BZX8" s="279"/>
      <c r="BZY8" s="279"/>
      <c r="BZZ8" s="279"/>
      <c r="CAA8" s="279"/>
      <c r="CAB8" s="279"/>
      <c r="CAC8" s="279"/>
      <c r="CAD8" s="279"/>
      <c r="CAE8" s="279"/>
      <c r="CAF8" s="279"/>
      <c r="CAG8" s="279"/>
      <c r="CAH8" s="279"/>
      <c r="CAI8" s="279"/>
      <c r="CAJ8" s="279"/>
      <c r="CAK8" s="279"/>
      <c r="CAL8" s="279"/>
      <c r="CAM8" s="279"/>
      <c r="CAN8" s="279"/>
      <c r="CAO8" s="279"/>
      <c r="CAP8" s="279"/>
      <c r="CAQ8" s="279"/>
      <c r="CAR8" s="279"/>
      <c r="CAS8" s="279"/>
      <c r="CAT8" s="279"/>
      <c r="CAU8" s="279"/>
      <c r="CAV8" s="279"/>
      <c r="CAW8" s="279"/>
      <c r="CAX8" s="279"/>
      <c r="CAY8" s="279"/>
      <c r="CAZ8" s="279"/>
      <c r="CBA8" s="279"/>
      <c r="CBB8" s="279"/>
      <c r="CBC8" s="279"/>
      <c r="CBD8" s="279"/>
      <c r="CBE8" s="279"/>
      <c r="CBF8" s="279"/>
      <c r="CBG8" s="279"/>
      <c r="CBH8" s="279"/>
      <c r="CBI8" s="279"/>
      <c r="CBJ8" s="279"/>
      <c r="CBK8" s="279"/>
      <c r="CBL8" s="279"/>
      <c r="CBM8" s="279"/>
      <c r="CBN8" s="279"/>
      <c r="CBO8" s="279"/>
      <c r="CBP8" s="279"/>
      <c r="CBQ8" s="279"/>
      <c r="CBR8" s="279"/>
      <c r="CBS8" s="279"/>
      <c r="CBT8" s="279"/>
      <c r="CBU8" s="279"/>
      <c r="CBV8" s="279"/>
      <c r="CBW8" s="279"/>
      <c r="CBX8" s="279"/>
      <c r="CBY8" s="279"/>
      <c r="CBZ8" s="279"/>
      <c r="CCA8" s="279"/>
      <c r="CCB8" s="279"/>
      <c r="CCC8" s="279"/>
      <c r="CCD8" s="279"/>
      <c r="CCE8" s="279"/>
      <c r="CCF8" s="279"/>
      <c r="CCG8" s="279"/>
      <c r="CCH8" s="279"/>
      <c r="CCI8" s="279"/>
      <c r="CCJ8" s="279"/>
      <c r="CCK8" s="279"/>
      <c r="CCL8" s="279"/>
      <c r="CCM8" s="279"/>
      <c r="CCN8" s="279"/>
      <c r="CCO8" s="279"/>
      <c r="CCP8" s="279"/>
      <c r="CCQ8" s="279"/>
      <c r="CCR8" s="279"/>
      <c r="CCS8" s="279"/>
      <c r="CCT8" s="279"/>
      <c r="CCU8" s="279"/>
      <c r="CCV8" s="279"/>
      <c r="CCW8" s="279"/>
      <c r="CCX8" s="279"/>
      <c r="CCY8" s="279"/>
      <c r="CCZ8" s="279"/>
      <c r="CDA8" s="279"/>
      <c r="CDB8" s="279"/>
      <c r="CDC8" s="279"/>
      <c r="CDD8" s="279"/>
      <c r="CDE8" s="279"/>
      <c r="CDF8" s="279"/>
      <c r="CDG8" s="279"/>
      <c r="CDH8" s="279"/>
      <c r="CDI8" s="279"/>
      <c r="CDJ8" s="279"/>
      <c r="CDK8" s="279"/>
      <c r="CDL8" s="279"/>
      <c r="CDM8" s="279"/>
      <c r="CDN8" s="279"/>
      <c r="CDO8" s="279"/>
      <c r="CDP8" s="279"/>
      <c r="CDQ8" s="279"/>
      <c r="CDR8" s="279"/>
      <c r="CDS8" s="279"/>
      <c r="CDT8" s="279"/>
      <c r="CDU8" s="279"/>
      <c r="CDV8" s="279"/>
      <c r="CDW8" s="279"/>
      <c r="CDX8" s="279"/>
      <c r="CDY8" s="279"/>
      <c r="CDZ8" s="279"/>
      <c r="CEA8" s="279"/>
      <c r="CEB8" s="279"/>
      <c r="CEC8" s="279"/>
      <c r="CED8" s="279"/>
      <c r="CEE8" s="279"/>
      <c r="CEF8" s="279"/>
      <c r="CEG8" s="279"/>
      <c r="CEH8" s="279"/>
      <c r="CEI8" s="279"/>
      <c r="CEJ8" s="279"/>
      <c r="CEK8" s="279"/>
      <c r="CEL8" s="279"/>
      <c r="CEM8" s="279"/>
      <c r="CEN8" s="279"/>
      <c r="CEO8" s="279"/>
      <c r="CEP8" s="279"/>
      <c r="CEQ8" s="279"/>
      <c r="CER8" s="279"/>
      <c r="CES8" s="279"/>
      <c r="CET8" s="279"/>
      <c r="CEU8" s="279"/>
      <c r="CEV8" s="279"/>
      <c r="CEW8" s="279"/>
      <c r="CEX8" s="279"/>
      <c r="CEY8" s="279"/>
      <c r="CEZ8" s="279"/>
      <c r="CFA8" s="279"/>
      <c r="CFB8" s="279"/>
      <c r="CFC8" s="279"/>
      <c r="CFD8" s="279"/>
      <c r="CFE8" s="279"/>
      <c r="CFF8" s="279"/>
      <c r="CFG8" s="279"/>
      <c r="CFH8" s="279"/>
      <c r="CFI8" s="279"/>
      <c r="CFJ8" s="279"/>
      <c r="CFK8" s="279"/>
      <c r="CFL8" s="279"/>
      <c r="CFM8" s="279"/>
      <c r="CFN8" s="279"/>
      <c r="CFO8" s="279"/>
      <c r="CFP8" s="279"/>
      <c r="CFQ8" s="279"/>
      <c r="CFR8" s="279"/>
      <c r="CFS8" s="279"/>
      <c r="CFT8" s="279"/>
      <c r="CFU8" s="279"/>
      <c r="CFV8" s="279"/>
      <c r="CFW8" s="279"/>
      <c r="CFX8" s="279"/>
      <c r="CFY8" s="279"/>
      <c r="CFZ8" s="279"/>
      <c r="CGA8" s="279"/>
      <c r="CGB8" s="279"/>
      <c r="CGC8" s="279"/>
      <c r="CGD8" s="279"/>
      <c r="CGE8" s="279"/>
      <c r="CGF8" s="279"/>
      <c r="CGG8" s="279"/>
      <c r="CGH8" s="279"/>
      <c r="CGI8" s="279"/>
      <c r="CGJ8" s="279"/>
      <c r="CGK8" s="279"/>
      <c r="CGL8" s="279"/>
      <c r="CGM8" s="279"/>
      <c r="CGN8" s="279"/>
      <c r="CGO8" s="279"/>
      <c r="CGP8" s="279"/>
      <c r="CGQ8" s="279"/>
      <c r="CGR8" s="279"/>
      <c r="CGS8" s="279"/>
      <c r="CGT8" s="279"/>
      <c r="CGU8" s="279"/>
      <c r="CGV8" s="279"/>
      <c r="CGW8" s="279"/>
      <c r="CGX8" s="279"/>
      <c r="CGY8" s="279"/>
      <c r="CGZ8" s="279"/>
      <c r="CHA8" s="279"/>
      <c r="CHB8" s="279"/>
      <c r="CHC8" s="279"/>
      <c r="CHD8" s="279"/>
      <c r="CHE8" s="279"/>
      <c r="CHF8" s="279"/>
      <c r="CHG8" s="279"/>
      <c r="CHH8" s="279"/>
      <c r="CHI8" s="279"/>
      <c r="CHJ8" s="279"/>
      <c r="CHK8" s="279"/>
      <c r="CHL8" s="279"/>
      <c r="CHM8" s="279"/>
      <c r="CHN8" s="279"/>
      <c r="CHO8" s="279"/>
      <c r="CHP8" s="279"/>
      <c r="CHQ8" s="279"/>
      <c r="CHR8" s="279"/>
      <c r="CHS8" s="279"/>
      <c r="CHT8" s="279"/>
      <c r="CHU8" s="279"/>
      <c r="CHV8" s="279"/>
      <c r="CHW8" s="279"/>
      <c r="CHX8" s="279"/>
      <c r="CHY8" s="279"/>
      <c r="CHZ8" s="279"/>
      <c r="CIA8" s="279"/>
      <c r="CIB8" s="279"/>
      <c r="CIC8" s="279"/>
      <c r="CID8" s="279"/>
      <c r="CIE8" s="279"/>
      <c r="CIF8" s="279"/>
      <c r="CIG8" s="279"/>
      <c r="CIH8" s="279"/>
      <c r="CII8" s="279"/>
      <c r="CIJ8" s="279"/>
      <c r="CIK8" s="279"/>
      <c r="CIL8" s="279"/>
      <c r="CIM8" s="279"/>
      <c r="CIN8" s="279"/>
      <c r="CIO8" s="279"/>
      <c r="CIP8" s="279"/>
      <c r="CIQ8" s="279"/>
      <c r="CIR8" s="279"/>
      <c r="CIS8" s="279"/>
      <c r="CIT8" s="279"/>
      <c r="CIU8" s="279"/>
      <c r="CIV8" s="279"/>
      <c r="CIW8" s="279"/>
      <c r="CIX8" s="279"/>
      <c r="CIY8" s="279"/>
      <c r="CIZ8" s="279"/>
      <c r="CJA8" s="279"/>
      <c r="CJB8" s="279"/>
      <c r="CJC8" s="279"/>
      <c r="CJD8" s="279"/>
      <c r="CJE8" s="279"/>
      <c r="CJF8" s="279"/>
      <c r="CJG8" s="279"/>
      <c r="CJH8" s="279"/>
      <c r="CJI8" s="279"/>
      <c r="CJJ8" s="279"/>
      <c r="CJK8" s="279"/>
      <c r="CJL8" s="279"/>
      <c r="CJM8" s="279"/>
      <c r="CJN8" s="279"/>
      <c r="CJO8" s="279"/>
      <c r="CJP8" s="279"/>
      <c r="CJQ8" s="279"/>
      <c r="CJR8" s="279"/>
      <c r="CJS8" s="279"/>
      <c r="CJT8" s="279"/>
      <c r="CJU8" s="279"/>
      <c r="CJV8" s="279"/>
      <c r="CJW8" s="279"/>
      <c r="CJX8" s="279"/>
      <c r="CJY8" s="279"/>
      <c r="CJZ8" s="279"/>
      <c r="CKA8" s="279"/>
      <c r="CKB8" s="279"/>
      <c r="CKC8" s="279"/>
      <c r="CKD8" s="279"/>
      <c r="CKE8" s="279"/>
      <c r="CKF8" s="279"/>
      <c r="CKG8" s="279"/>
      <c r="CKH8" s="279"/>
      <c r="CKI8" s="279"/>
      <c r="CKJ8" s="279"/>
      <c r="CKK8" s="279"/>
      <c r="CKL8" s="279"/>
      <c r="CKM8" s="279"/>
      <c r="CKN8" s="279"/>
      <c r="CKO8" s="279"/>
      <c r="CKP8" s="279"/>
      <c r="CKQ8" s="279"/>
      <c r="CKR8" s="279"/>
      <c r="CKS8" s="279"/>
      <c r="CKT8" s="279"/>
      <c r="CKU8" s="279"/>
      <c r="CKV8" s="279"/>
      <c r="CKW8" s="279"/>
      <c r="CKX8" s="279"/>
      <c r="CKY8" s="279"/>
      <c r="CKZ8" s="279"/>
      <c r="CLA8" s="279"/>
      <c r="CLB8" s="279"/>
      <c r="CLC8" s="279"/>
      <c r="CLD8" s="279"/>
      <c r="CLE8" s="279"/>
      <c r="CLF8" s="279"/>
      <c r="CLG8" s="279"/>
      <c r="CLH8" s="279"/>
      <c r="CLI8" s="279"/>
      <c r="CLJ8" s="279"/>
      <c r="CLK8" s="279"/>
      <c r="CLL8" s="279"/>
      <c r="CLM8" s="279"/>
      <c r="CLN8" s="279"/>
      <c r="CLO8" s="279"/>
      <c r="CLP8" s="279"/>
      <c r="CLQ8" s="279"/>
      <c r="CLR8" s="279"/>
      <c r="CLS8" s="279"/>
      <c r="CLT8" s="279"/>
      <c r="CLU8" s="279"/>
      <c r="CLV8" s="279"/>
      <c r="CLW8" s="279"/>
      <c r="CLX8" s="279"/>
      <c r="CLY8" s="279"/>
      <c r="CLZ8" s="279"/>
      <c r="CMA8" s="279"/>
      <c r="CMB8" s="279"/>
      <c r="CMC8" s="279"/>
      <c r="CMD8" s="279"/>
      <c r="CME8" s="279"/>
      <c r="CMF8" s="279"/>
      <c r="CMG8" s="279"/>
      <c r="CMH8" s="279"/>
      <c r="CMI8" s="279"/>
      <c r="CMJ8" s="279"/>
      <c r="CMK8" s="279"/>
      <c r="CML8" s="279"/>
      <c r="CMM8" s="279"/>
      <c r="CMN8" s="279"/>
      <c r="CMO8" s="279"/>
      <c r="CMP8" s="279"/>
      <c r="CMQ8" s="279"/>
      <c r="CMR8" s="279"/>
      <c r="CMS8" s="279"/>
      <c r="CMT8" s="279"/>
      <c r="CMU8" s="279"/>
      <c r="CMV8" s="279"/>
      <c r="CMW8" s="279"/>
      <c r="CMX8" s="279"/>
      <c r="CMY8" s="279"/>
      <c r="CMZ8" s="279"/>
      <c r="CNA8" s="279"/>
      <c r="CNB8" s="279"/>
      <c r="CNC8" s="279"/>
      <c r="CND8" s="279"/>
      <c r="CNE8" s="279"/>
      <c r="CNF8" s="279"/>
      <c r="CNG8" s="279"/>
      <c r="CNH8" s="279"/>
      <c r="CNI8" s="279"/>
      <c r="CNJ8" s="279"/>
      <c r="CNK8" s="279"/>
      <c r="CNL8" s="279"/>
      <c r="CNM8" s="279"/>
      <c r="CNN8" s="279"/>
      <c r="CNO8" s="279"/>
      <c r="CNP8" s="279"/>
      <c r="CNQ8" s="279"/>
      <c r="CNR8" s="279"/>
      <c r="CNS8" s="279"/>
      <c r="CNT8" s="279"/>
      <c r="CNU8" s="279"/>
      <c r="CNV8" s="279"/>
      <c r="CNW8" s="279"/>
      <c r="CNX8" s="279"/>
      <c r="CNY8" s="279"/>
      <c r="CNZ8" s="279"/>
      <c r="COA8" s="279"/>
      <c r="COB8" s="279"/>
      <c r="COC8" s="279"/>
      <c r="COD8" s="279"/>
      <c r="COE8" s="279"/>
      <c r="COF8" s="279"/>
      <c r="COG8" s="279"/>
      <c r="COH8" s="279"/>
      <c r="COI8" s="279"/>
      <c r="COJ8" s="279"/>
      <c r="COK8" s="279"/>
      <c r="COL8" s="279"/>
      <c r="COM8" s="279"/>
      <c r="CON8" s="279"/>
      <c r="COO8" s="279"/>
      <c r="COP8" s="279"/>
      <c r="COQ8" s="279"/>
      <c r="COR8" s="279"/>
      <c r="COS8" s="279"/>
      <c r="COT8" s="279"/>
      <c r="COU8" s="279"/>
      <c r="COV8" s="279"/>
      <c r="COW8" s="279"/>
      <c r="COX8" s="279"/>
      <c r="COY8" s="279"/>
      <c r="COZ8" s="279"/>
      <c r="CPA8" s="279"/>
      <c r="CPB8" s="279"/>
      <c r="CPC8" s="279"/>
      <c r="CPD8" s="279"/>
      <c r="CPE8" s="279"/>
      <c r="CPF8" s="279"/>
      <c r="CPG8" s="279"/>
      <c r="CPH8" s="279"/>
      <c r="CPI8" s="279"/>
      <c r="CPJ8" s="279"/>
      <c r="CPK8" s="279"/>
      <c r="CPL8" s="279"/>
      <c r="CPM8" s="279"/>
      <c r="CPN8" s="279"/>
      <c r="CPO8" s="279"/>
      <c r="CPP8" s="279"/>
      <c r="CPQ8" s="279"/>
      <c r="CPR8" s="279"/>
      <c r="CPS8" s="279"/>
      <c r="CPT8" s="279"/>
      <c r="CPU8" s="279"/>
      <c r="CPV8" s="279"/>
      <c r="CPW8" s="279"/>
      <c r="CPX8" s="279"/>
      <c r="CPY8" s="279"/>
      <c r="CPZ8" s="279"/>
      <c r="CQA8" s="279"/>
      <c r="CQB8" s="279"/>
      <c r="CQC8" s="279"/>
      <c r="CQD8" s="279"/>
      <c r="CQE8" s="279"/>
      <c r="CQF8" s="279"/>
      <c r="CQG8" s="279"/>
      <c r="CQH8" s="279"/>
      <c r="CQI8" s="279"/>
      <c r="CQJ8" s="279"/>
      <c r="CQK8" s="279"/>
      <c r="CQL8" s="279"/>
      <c r="CQM8" s="279"/>
      <c r="CQN8" s="279"/>
      <c r="CQO8" s="279"/>
      <c r="CQP8" s="279"/>
      <c r="CQQ8" s="279"/>
      <c r="CQR8" s="279"/>
      <c r="CQS8" s="279"/>
      <c r="CQT8" s="279"/>
      <c r="CQU8" s="279"/>
      <c r="CQV8" s="279"/>
      <c r="CQW8" s="279"/>
      <c r="CQX8" s="279"/>
      <c r="CQY8" s="279"/>
      <c r="CQZ8" s="279"/>
      <c r="CRA8" s="279"/>
      <c r="CRB8" s="279"/>
      <c r="CRC8" s="279"/>
      <c r="CRD8" s="279"/>
      <c r="CRE8" s="279"/>
      <c r="CRF8" s="279"/>
      <c r="CRG8" s="279"/>
      <c r="CRH8" s="279"/>
      <c r="CRI8" s="279"/>
      <c r="CRJ8" s="279"/>
      <c r="CRK8" s="279"/>
      <c r="CRL8" s="279"/>
      <c r="CRM8" s="279"/>
      <c r="CRN8" s="279"/>
      <c r="CRO8" s="279"/>
      <c r="CRP8" s="279"/>
      <c r="CRQ8" s="279"/>
      <c r="CRR8" s="279"/>
      <c r="CRS8" s="279"/>
      <c r="CRT8" s="279"/>
      <c r="CRU8" s="279"/>
      <c r="CRV8" s="279"/>
      <c r="CRW8" s="279"/>
      <c r="CRX8" s="279"/>
      <c r="CRY8" s="279"/>
      <c r="CRZ8" s="279"/>
      <c r="CSA8" s="279"/>
      <c r="CSB8" s="279"/>
      <c r="CSC8" s="279"/>
      <c r="CSD8" s="279"/>
      <c r="CSE8" s="279"/>
      <c r="CSF8" s="279"/>
      <c r="CSG8" s="279"/>
      <c r="CSH8" s="279"/>
      <c r="CSI8" s="279"/>
      <c r="CSJ8" s="279"/>
      <c r="CSK8" s="279"/>
      <c r="CSL8" s="279"/>
      <c r="CSM8" s="279"/>
      <c r="CSN8" s="279"/>
      <c r="CSO8" s="279"/>
      <c r="CSP8" s="279"/>
      <c r="CSQ8" s="279"/>
      <c r="CSR8" s="279"/>
      <c r="CSS8" s="279"/>
      <c r="CST8" s="279"/>
      <c r="CSU8" s="279"/>
      <c r="CSV8" s="279"/>
      <c r="CSW8" s="279"/>
      <c r="CSX8" s="279"/>
      <c r="CSY8" s="279"/>
      <c r="CSZ8" s="279"/>
      <c r="CTA8" s="279"/>
      <c r="CTB8" s="279"/>
      <c r="CTC8" s="279"/>
      <c r="CTD8" s="279"/>
      <c r="CTE8" s="279"/>
      <c r="CTF8" s="279"/>
      <c r="CTG8" s="279"/>
      <c r="CTH8" s="279"/>
      <c r="CTI8" s="279"/>
      <c r="CTJ8" s="279"/>
      <c r="CTK8" s="279"/>
      <c r="CTL8" s="279"/>
      <c r="CTM8" s="279"/>
      <c r="CTN8" s="279"/>
      <c r="CTO8" s="279"/>
      <c r="CTP8" s="279"/>
      <c r="CTQ8" s="279"/>
      <c r="CTR8" s="279"/>
      <c r="CTS8" s="279"/>
      <c r="CTT8" s="279"/>
      <c r="CTU8" s="279"/>
      <c r="CTV8" s="279"/>
      <c r="CTW8" s="279"/>
      <c r="CTX8" s="279"/>
      <c r="CTY8" s="279"/>
      <c r="CTZ8" s="279"/>
      <c r="CUA8" s="279"/>
      <c r="CUB8" s="279"/>
      <c r="CUC8" s="279"/>
      <c r="CUD8" s="279"/>
      <c r="CUE8" s="279"/>
      <c r="CUF8" s="279"/>
      <c r="CUG8" s="279"/>
      <c r="CUH8" s="279"/>
      <c r="CUI8" s="279"/>
      <c r="CUJ8" s="279"/>
      <c r="CUK8" s="279"/>
      <c r="CUL8" s="279"/>
      <c r="CUM8" s="279"/>
      <c r="CUN8" s="279"/>
      <c r="CUO8" s="279"/>
      <c r="CUP8" s="279"/>
      <c r="CUQ8" s="279"/>
      <c r="CUR8" s="279"/>
      <c r="CUS8" s="279"/>
      <c r="CUT8" s="279"/>
      <c r="CUU8" s="279"/>
      <c r="CUV8" s="279"/>
      <c r="CUW8" s="279"/>
      <c r="CUX8" s="279"/>
      <c r="CUY8" s="279"/>
      <c r="CUZ8" s="279"/>
      <c r="CVA8" s="279"/>
      <c r="CVB8" s="279"/>
      <c r="CVC8" s="279"/>
      <c r="CVD8" s="279"/>
      <c r="CVE8" s="279"/>
      <c r="CVF8" s="279"/>
      <c r="CVG8" s="279"/>
      <c r="CVH8" s="279"/>
      <c r="CVI8" s="279"/>
      <c r="CVJ8" s="279"/>
      <c r="CVK8" s="279"/>
      <c r="CVL8" s="279"/>
      <c r="CVM8" s="279"/>
      <c r="CVN8" s="279"/>
      <c r="CVO8" s="279"/>
      <c r="CVP8" s="279"/>
      <c r="CVQ8" s="279"/>
      <c r="CVR8" s="279"/>
      <c r="CVS8" s="279"/>
      <c r="CVT8" s="279"/>
      <c r="CVU8" s="279"/>
      <c r="CVV8" s="279"/>
      <c r="CVW8" s="279"/>
      <c r="CVX8" s="279"/>
      <c r="CVY8" s="279"/>
      <c r="CVZ8" s="279"/>
      <c r="CWA8" s="279"/>
      <c r="CWB8" s="279"/>
      <c r="CWC8" s="279"/>
      <c r="CWD8" s="279"/>
      <c r="CWE8" s="279"/>
      <c r="CWF8" s="279"/>
      <c r="CWG8" s="279"/>
      <c r="CWH8" s="279"/>
      <c r="CWI8" s="279"/>
      <c r="CWJ8" s="279"/>
      <c r="CWK8" s="279"/>
      <c r="CWL8" s="279"/>
      <c r="CWM8" s="279"/>
      <c r="CWN8" s="279"/>
      <c r="CWO8" s="279"/>
      <c r="CWP8" s="279"/>
      <c r="CWQ8" s="279"/>
      <c r="CWR8" s="279"/>
      <c r="CWS8" s="279"/>
      <c r="CWT8" s="279"/>
      <c r="CWU8" s="279"/>
      <c r="CWV8" s="279"/>
      <c r="CWW8" s="279"/>
      <c r="CWX8" s="279"/>
      <c r="CWY8" s="279"/>
      <c r="CWZ8" s="279"/>
      <c r="CXA8" s="279"/>
      <c r="CXB8" s="279"/>
      <c r="CXC8" s="279"/>
      <c r="CXD8" s="279"/>
      <c r="CXE8" s="279"/>
      <c r="CXF8" s="279"/>
      <c r="CXG8" s="279"/>
      <c r="CXH8" s="279"/>
      <c r="CXI8" s="279"/>
      <c r="CXJ8" s="279"/>
      <c r="CXK8" s="279"/>
      <c r="CXL8" s="279"/>
      <c r="CXM8" s="279"/>
      <c r="CXN8" s="279"/>
      <c r="CXO8" s="279"/>
      <c r="CXP8" s="279"/>
      <c r="CXQ8" s="279"/>
      <c r="CXR8" s="279"/>
      <c r="CXS8" s="279"/>
      <c r="CXT8" s="279"/>
      <c r="CXU8" s="279"/>
      <c r="CXV8" s="279"/>
      <c r="CXW8" s="279"/>
      <c r="CXX8" s="279"/>
      <c r="CXY8" s="279"/>
      <c r="CXZ8" s="279"/>
      <c r="CYA8" s="279"/>
      <c r="CYB8" s="279"/>
      <c r="CYC8" s="279"/>
      <c r="CYD8" s="279"/>
      <c r="CYE8" s="279"/>
      <c r="CYF8" s="279"/>
      <c r="CYG8" s="279"/>
      <c r="CYH8" s="279"/>
      <c r="CYI8" s="279"/>
      <c r="CYJ8" s="279"/>
      <c r="CYK8" s="279"/>
      <c r="CYL8" s="279"/>
      <c r="CYM8" s="279"/>
      <c r="CYN8" s="279"/>
      <c r="CYO8" s="279"/>
      <c r="CYP8" s="279"/>
      <c r="CYQ8" s="279"/>
      <c r="CYR8" s="279"/>
      <c r="CYS8" s="279"/>
      <c r="CYT8" s="279"/>
      <c r="CYU8" s="279"/>
      <c r="CYV8" s="279"/>
      <c r="CYW8" s="279"/>
      <c r="CYX8" s="279"/>
      <c r="CYY8" s="279"/>
      <c r="CYZ8" s="279"/>
      <c r="CZA8" s="279"/>
      <c r="CZB8" s="279"/>
      <c r="CZC8" s="279"/>
      <c r="CZD8" s="279"/>
      <c r="CZE8" s="279"/>
      <c r="CZF8" s="279"/>
      <c r="CZG8" s="279"/>
      <c r="CZH8" s="279"/>
      <c r="CZI8" s="279"/>
      <c r="CZJ8" s="279"/>
      <c r="CZK8" s="279"/>
      <c r="CZL8" s="279"/>
      <c r="CZM8" s="279"/>
      <c r="CZN8" s="279"/>
      <c r="CZO8" s="279"/>
      <c r="CZP8" s="279"/>
      <c r="CZQ8" s="279"/>
      <c r="CZR8" s="279"/>
      <c r="CZS8" s="279"/>
      <c r="CZT8" s="279"/>
      <c r="CZU8" s="279"/>
      <c r="CZV8" s="279"/>
      <c r="CZW8" s="279"/>
      <c r="CZX8" s="279"/>
      <c r="CZY8" s="279"/>
      <c r="CZZ8" s="279"/>
      <c r="DAA8" s="279"/>
      <c r="DAB8" s="279"/>
      <c r="DAC8" s="279"/>
      <c r="DAD8" s="279"/>
      <c r="DAE8" s="279"/>
      <c r="DAF8" s="279"/>
      <c r="DAG8" s="279"/>
      <c r="DAH8" s="279"/>
      <c r="DAI8" s="279"/>
      <c r="DAJ8" s="279"/>
      <c r="DAK8" s="279"/>
      <c r="DAL8" s="279"/>
      <c r="DAM8" s="279"/>
      <c r="DAN8" s="279"/>
      <c r="DAO8" s="279"/>
      <c r="DAP8" s="279"/>
      <c r="DAQ8" s="279"/>
      <c r="DAR8" s="279"/>
      <c r="DAS8" s="279"/>
      <c r="DAT8" s="279"/>
      <c r="DAU8" s="279"/>
      <c r="DAV8" s="279"/>
      <c r="DAW8" s="279"/>
      <c r="DAX8" s="279"/>
      <c r="DAY8" s="279"/>
      <c r="DAZ8" s="279"/>
      <c r="DBA8" s="279"/>
      <c r="DBB8" s="279"/>
      <c r="DBC8" s="279"/>
      <c r="DBD8" s="279"/>
      <c r="DBE8" s="279"/>
      <c r="DBF8" s="279"/>
      <c r="DBG8" s="279"/>
      <c r="DBH8" s="279"/>
      <c r="DBI8" s="279"/>
      <c r="DBJ8" s="279"/>
      <c r="DBK8" s="279"/>
      <c r="DBL8" s="279"/>
      <c r="DBM8" s="279"/>
      <c r="DBN8" s="279"/>
      <c r="DBO8" s="279"/>
      <c r="DBP8" s="279"/>
      <c r="DBQ8" s="279"/>
      <c r="DBR8" s="279"/>
      <c r="DBS8" s="279"/>
      <c r="DBT8" s="279"/>
      <c r="DBU8" s="279"/>
      <c r="DBV8" s="279"/>
      <c r="DBW8" s="279"/>
      <c r="DBX8" s="279"/>
      <c r="DBY8" s="279"/>
      <c r="DBZ8" s="279"/>
      <c r="DCA8" s="279"/>
      <c r="DCB8" s="279"/>
      <c r="DCC8" s="279"/>
      <c r="DCD8" s="279"/>
      <c r="DCE8" s="279"/>
      <c r="DCF8" s="279"/>
      <c r="DCG8" s="279"/>
      <c r="DCH8" s="279"/>
      <c r="DCI8" s="279"/>
      <c r="DCJ8" s="279"/>
      <c r="DCK8" s="279"/>
      <c r="DCL8" s="279"/>
      <c r="DCM8" s="279"/>
      <c r="DCN8" s="279"/>
      <c r="DCO8" s="279"/>
      <c r="DCP8" s="279"/>
      <c r="DCQ8" s="279"/>
      <c r="DCR8" s="279"/>
      <c r="DCS8" s="279"/>
      <c r="DCT8" s="279"/>
      <c r="DCU8" s="279"/>
      <c r="DCV8" s="279"/>
      <c r="DCW8" s="279"/>
      <c r="DCX8" s="279"/>
      <c r="DCY8" s="279"/>
      <c r="DCZ8" s="279"/>
      <c r="DDA8" s="279"/>
      <c r="DDB8" s="279"/>
      <c r="DDC8" s="279"/>
      <c r="DDD8" s="279"/>
      <c r="DDE8" s="279"/>
      <c r="DDF8" s="279"/>
      <c r="DDG8" s="279"/>
      <c r="DDH8" s="279"/>
      <c r="DDI8" s="279"/>
      <c r="DDJ8" s="279"/>
      <c r="DDK8" s="279"/>
      <c r="DDL8" s="279"/>
      <c r="DDM8" s="279"/>
      <c r="DDN8" s="279"/>
      <c r="DDO8" s="279"/>
      <c r="DDP8" s="279"/>
      <c r="DDQ8" s="279"/>
      <c r="DDR8" s="279"/>
      <c r="DDS8" s="279"/>
      <c r="DDT8" s="279"/>
      <c r="DDU8" s="279"/>
      <c r="DDV8" s="279"/>
      <c r="DDW8" s="279"/>
      <c r="DDX8" s="279"/>
      <c r="DDY8" s="279"/>
      <c r="DDZ8" s="279"/>
      <c r="DEA8" s="279"/>
      <c r="DEB8" s="279"/>
      <c r="DEC8" s="279"/>
      <c r="DED8" s="279"/>
      <c r="DEE8" s="279"/>
      <c r="DEF8" s="279"/>
      <c r="DEG8" s="279"/>
      <c r="DEH8" s="279"/>
      <c r="DEI8" s="279"/>
      <c r="DEJ8" s="279"/>
      <c r="DEK8" s="279"/>
      <c r="DEL8" s="279"/>
      <c r="DEM8" s="279"/>
      <c r="DEN8" s="279"/>
      <c r="DEO8" s="279"/>
      <c r="DEP8" s="279"/>
      <c r="DEQ8" s="279"/>
      <c r="DER8" s="279"/>
      <c r="DES8" s="279"/>
      <c r="DET8" s="279"/>
      <c r="DEU8" s="279"/>
      <c r="DEV8" s="279"/>
      <c r="DEW8" s="279"/>
      <c r="DEX8" s="279"/>
      <c r="DEY8" s="279"/>
      <c r="DEZ8" s="279"/>
      <c r="DFA8" s="279"/>
      <c r="DFB8" s="279"/>
      <c r="DFC8" s="279"/>
      <c r="DFD8" s="279"/>
      <c r="DFE8" s="279"/>
      <c r="DFF8" s="279"/>
      <c r="DFG8" s="279"/>
      <c r="DFH8" s="279"/>
      <c r="DFI8" s="279"/>
      <c r="DFJ8" s="279"/>
      <c r="DFK8" s="279"/>
      <c r="DFL8" s="279"/>
      <c r="DFM8" s="279"/>
      <c r="DFN8" s="279"/>
      <c r="DFO8" s="279"/>
      <c r="DFP8" s="279"/>
      <c r="DFQ8" s="279"/>
      <c r="DFR8" s="279"/>
      <c r="DFS8" s="279"/>
      <c r="DFT8" s="279"/>
      <c r="DFU8" s="279"/>
      <c r="DFV8" s="279"/>
      <c r="DFW8" s="279"/>
      <c r="DFX8" s="279"/>
      <c r="DFY8" s="279"/>
      <c r="DFZ8" s="279"/>
      <c r="DGA8" s="279"/>
      <c r="DGB8" s="279"/>
      <c r="DGC8" s="279"/>
      <c r="DGD8" s="279"/>
      <c r="DGE8" s="279"/>
      <c r="DGF8" s="279"/>
      <c r="DGG8" s="279"/>
      <c r="DGH8" s="279"/>
      <c r="DGI8" s="279"/>
      <c r="DGJ8" s="279"/>
      <c r="DGK8" s="279"/>
      <c r="DGL8" s="279"/>
      <c r="DGM8" s="279"/>
      <c r="DGN8" s="279"/>
      <c r="DGO8" s="279"/>
      <c r="DGP8" s="279"/>
      <c r="DGQ8" s="279"/>
      <c r="DGR8" s="279"/>
      <c r="DGS8" s="279"/>
      <c r="DGT8" s="279"/>
      <c r="DGU8" s="279"/>
      <c r="DGV8" s="279"/>
      <c r="DGW8" s="279"/>
      <c r="DGX8" s="279"/>
      <c r="DGY8" s="279"/>
      <c r="DGZ8" s="279"/>
      <c r="DHA8" s="279"/>
      <c r="DHB8" s="279"/>
      <c r="DHC8" s="279"/>
      <c r="DHD8" s="279"/>
      <c r="DHE8" s="279"/>
      <c r="DHF8" s="279"/>
      <c r="DHG8" s="279"/>
      <c r="DHH8" s="279"/>
      <c r="DHI8" s="279"/>
      <c r="DHJ8" s="279"/>
      <c r="DHK8" s="279"/>
      <c r="DHL8" s="279"/>
      <c r="DHM8" s="279"/>
      <c r="DHN8" s="279"/>
      <c r="DHO8" s="279"/>
      <c r="DHP8" s="279"/>
      <c r="DHQ8" s="279"/>
      <c r="DHR8" s="279"/>
      <c r="DHS8" s="279"/>
      <c r="DHT8" s="279"/>
      <c r="DHU8" s="279"/>
      <c r="DHV8" s="279"/>
      <c r="DHW8" s="279"/>
      <c r="DHX8" s="279"/>
      <c r="DHY8" s="279"/>
      <c r="DHZ8" s="279"/>
      <c r="DIA8" s="279"/>
      <c r="DIB8" s="279"/>
      <c r="DIC8" s="279"/>
      <c r="DID8" s="279"/>
      <c r="DIE8" s="279"/>
      <c r="DIF8" s="279"/>
      <c r="DIG8" s="279"/>
      <c r="DIH8" s="279"/>
      <c r="DII8" s="279"/>
      <c r="DIJ8" s="279"/>
      <c r="DIK8" s="279"/>
      <c r="DIL8" s="279"/>
      <c r="DIM8" s="279"/>
      <c r="DIN8" s="279"/>
      <c r="DIO8" s="279"/>
      <c r="DIP8" s="279"/>
      <c r="DIQ8" s="279"/>
      <c r="DIR8" s="279"/>
      <c r="DIS8" s="279"/>
      <c r="DIT8" s="279"/>
      <c r="DIU8" s="279"/>
      <c r="DIV8" s="279"/>
      <c r="DIW8" s="279"/>
      <c r="DIX8" s="279"/>
      <c r="DIY8" s="279"/>
      <c r="DIZ8" s="279"/>
      <c r="DJA8" s="279"/>
      <c r="DJB8" s="279"/>
      <c r="DJC8" s="279"/>
      <c r="DJD8" s="279"/>
      <c r="DJE8" s="279"/>
      <c r="DJF8" s="279"/>
      <c r="DJG8" s="279"/>
      <c r="DJH8" s="279"/>
      <c r="DJI8" s="279"/>
      <c r="DJJ8" s="279"/>
      <c r="DJK8" s="279"/>
      <c r="DJL8" s="279"/>
      <c r="DJM8" s="279"/>
      <c r="DJN8" s="279"/>
      <c r="DJO8" s="279"/>
      <c r="DJP8" s="279"/>
      <c r="DJQ8" s="279"/>
      <c r="DJR8" s="279"/>
      <c r="DJS8" s="279"/>
      <c r="DJT8" s="279"/>
      <c r="DJU8" s="279"/>
      <c r="DJV8" s="279"/>
      <c r="DJW8" s="279"/>
      <c r="DJX8" s="279"/>
      <c r="DJY8" s="279"/>
      <c r="DJZ8" s="279"/>
      <c r="DKA8" s="279"/>
      <c r="DKB8" s="279"/>
      <c r="DKC8" s="279"/>
      <c r="DKD8" s="279"/>
      <c r="DKE8" s="279"/>
      <c r="DKF8" s="279"/>
      <c r="DKG8" s="279"/>
      <c r="DKH8" s="279"/>
      <c r="DKI8" s="279"/>
      <c r="DKJ8" s="279"/>
      <c r="DKK8" s="279"/>
      <c r="DKL8" s="279"/>
      <c r="DKM8" s="279"/>
      <c r="DKN8" s="279"/>
      <c r="DKO8" s="279"/>
      <c r="DKP8" s="279"/>
      <c r="DKQ8" s="279"/>
      <c r="DKR8" s="279"/>
      <c r="DKS8" s="279"/>
      <c r="DKT8" s="279"/>
      <c r="DKU8" s="279"/>
      <c r="DKV8" s="279"/>
      <c r="DKW8" s="279"/>
      <c r="DKX8" s="279"/>
      <c r="DKY8" s="279"/>
      <c r="DKZ8" s="279"/>
      <c r="DLA8" s="279"/>
      <c r="DLB8" s="279"/>
      <c r="DLC8" s="279"/>
      <c r="DLD8" s="279"/>
      <c r="DLE8" s="279"/>
      <c r="DLF8" s="279"/>
      <c r="DLG8" s="279"/>
      <c r="DLH8" s="279"/>
      <c r="DLI8" s="279"/>
      <c r="DLJ8" s="279"/>
      <c r="DLK8" s="279"/>
      <c r="DLL8" s="279"/>
      <c r="DLM8" s="279"/>
      <c r="DLN8" s="279"/>
      <c r="DLO8" s="279"/>
      <c r="DLP8" s="279"/>
      <c r="DLQ8" s="279"/>
      <c r="DLR8" s="279"/>
      <c r="DLS8" s="279"/>
      <c r="DLT8" s="279"/>
      <c r="DLU8" s="279"/>
      <c r="DLV8" s="279"/>
      <c r="DLW8" s="279"/>
      <c r="DLX8" s="279"/>
      <c r="DLY8" s="279"/>
      <c r="DLZ8" s="279"/>
      <c r="DMA8" s="279"/>
      <c r="DMB8" s="279"/>
      <c r="DMC8" s="279"/>
      <c r="DMD8" s="279"/>
      <c r="DME8" s="279"/>
      <c r="DMF8" s="279"/>
      <c r="DMG8" s="279"/>
      <c r="DMH8" s="279"/>
      <c r="DMI8" s="279"/>
      <c r="DMJ8" s="279"/>
      <c r="DMK8" s="279"/>
      <c r="DML8" s="279"/>
      <c r="DMM8" s="279"/>
      <c r="DMN8" s="279"/>
      <c r="DMO8" s="279"/>
      <c r="DMP8" s="279"/>
      <c r="DMQ8" s="279"/>
      <c r="DMR8" s="279"/>
      <c r="DMS8" s="279"/>
      <c r="DMT8" s="279"/>
      <c r="DMU8" s="279"/>
      <c r="DMV8" s="279"/>
      <c r="DMW8" s="279"/>
      <c r="DMX8" s="279"/>
      <c r="DMY8" s="279"/>
      <c r="DMZ8" s="279"/>
      <c r="DNA8" s="279"/>
      <c r="DNB8" s="279"/>
      <c r="DNC8" s="279"/>
      <c r="DND8" s="279"/>
      <c r="DNE8" s="279"/>
      <c r="DNF8" s="279"/>
      <c r="DNG8" s="279"/>
      <c r="DNH8" s="279"/>
      <c r="DNI8" s="279"/>
      <c r="DNJ8" s="279"/>
      <c r="DNK8" s="279"/>
      <c r="DNL8" s="279"/>
      <c r="DNM8" s="279"/>
      <c r="DNN8" s="279"/>
      <c r="DNO8" s="279"/>
      <c r="DNP8" s="279"/>
      <c r="DNQ8" s="279"/>
      <c r="DNR8" s="279"/>
      <c r="DNS8" s="279"/>
      <c r="DNT8" s="279"/>
      <c r="DNU8" s="279"/>
      <c r="DNV8" s="279"/>
      <c r="DNW8" s="279"/>
      <c r="DNX8" s="279"/>
      <c r="DNY8" s="279"/>
      <c r="DNZ8" s="279"/>
      <c r="DOA8" s="279"/>
      <c r="DOB8" s="279"/>
      <c r="DOC8" s="279"/>
      <c r="DOD8" s="279"/>
      <c r="DOE8" s="279"/>
      <c r="DOF8" s="279"/>
      <c r="DOG8" s="279"/>
      <c r="DOH8" s="279"/>
      <c r="DOI8" s="279"/>
      <c r="DOJ8" s="279"/>
      <c r="DOK8" s="279"/>
      <c r="DOL8" s="279"/>
      <c r="DOM8" s="279"/>
      <c r="DON8" s="279"/>
      <c r="DOO8" s="279"/>
      <c r="DOP8" s="279"/>
      <c r="DOQ8" s="279"/>
      <c r="DOR8" s="279"/>
      <c r="DOS8" s="279"/>
      <c r="DOT8" s="279"/>
      <c r="DOU8" s="279"/>
      <c r="DOV8" s="279"/>
      <c r="DOW8" s="279"/>
      <c r="DOX8" s="279"/>
      <c r="DOY8" s="279"/>
      <c r="DOZ8" s="279"/>
      <c r="DPA8" s="279"/>
      <c r="DPB8" s="279"/>
      <c r="DPC8" s="279"/>
      <c r="DPD8" s="279"/>
      <c r="DPE8" s="279"/>
      <c r="DPF8" s="279"/>
      <c r="DPG8" s="279"/>
      <c r="DPH8" s="279"/>
      <c r="DPI8" s="279"/>
      <c r="DPJ8" s="279"/>
      <c r="DPK8" s="279"/>
      <c r="DPL8" s="279"/>
      <c r="DPM8" s="279"/>
      <c r="DPN8" s="279"/>
      <c r="DPO8" s="279"/>
      <c r="DPP8" s="279"/>
      <c r="DPQ8" s="279"/>
      <c r="DPR8" s="279"/>
      <c r="DPS8" s="279"/>
      <c r="DPT8" s="279"/>
      <c r="DPU8" s="279"/>
      <c r="DPV8" s="279"/>
      <c r="DPW8" s="279"/>
      <c r="DPX8" s="279"/>
      <c r="DPY8" s="279"/>
      <c r="DPZ8" s="279"/>
      <c r="DQA8" s="279"/>
      <c r="DQB8" s="279"/>
      <c r="DQC8" s="279"/>
      <c r="DQD8" s="279"/>
      <c r="DQE8" s="279"/>
      <c r="DQF8" s="279"/>
      <c r="DQG8" s="279"/>
      <c r="DQH8" s="279"/>
      <c r="DQI8" s="279"/>
      <c r="DQJ8" s="279"/>
      <c r="DQK8" s="279"/>
      <c r="DQL8" s="279"/>
      <c r="DQM8" s="279"/>
      <c r="DQN8" s="279"/>
      <c r="DQO8" s="279"/>
      <c r="DQP8" s="279"/>
      <c r="DQQ8" s="279"/>
      <c r="DQR8" s="279"/>
      <c r="DQS8" s="279"/>
      <c r="DQT8" s="279"/>
      <c r="DQU8" s="279"/>
      <c r="DQV8" s="279"/>
      <c r="DQW8" s="279"/>
      <c r="DQX8" s="279"/>
      <c r="DQY8" s="279"/>
      <c r="DQZ8" s="279"/>
      <c r="DRA8" s="279"/>
      <c r="DRB8" s="279"/>
      <c r="DRC8" s="279"/>
      <c r="DRD8" s="279"/>
      <c r="DRE8" s="279"/>
      <c r="DRF8" s="279"/>
      <c r="DRG8" s="279"/>
      <c r="DRH8" s="279"/>
      <c r="DRI8" s="279"/>
      <c r="DRJ8" s="279"/>
      <c r="DRK8" s="279"/>
      <c r="DRL8" s="279"/>
      <c r="DRM8" s="279"/>
      <c r="DRN8" s="279"/>
      <c r="DRO8" s="279"/>
      <c r="DRP8" s="279"/>
      <c r="DRQ8" s="279"/>
      <c r="DRR8" s="279"/>
      <c r="DRS8" s="279"/>
      <c r="DRT8" s="279"/>
      <c r="DRU8" s="279"/>
      <c r="DRV8" s="279"/>
      <c r="DRW8" s="279"/>
      <c r="DRX8" s="279"/>
      <c r="DRY8" s="279"/>
      <c r="DRZ8" s="279"/>
      <c r="DSA8" s="279"/>
      <c r="DSB8" s="279"/>
      <c r="DSC8" s="279"/>
      <c r="DSD8" s="279"/>
      <c r="DSE8" s="279"/>
      <c r="DSF8" s="279"/>
      <c r="DSG8" s="279"/>
      <c r="DSH8" s="279"/>
      <c r="DSI8" s="279"/>
      <c r="DSJ8" s="279"/>
      <c r="DSK8" s="279"/>
      <c r="DSL8" s="279"/>
      <c r="DSM8" s="279"/>
      <c r="DSN8" s="279"/>
      <c r="DSO8" s="279"/>
      <c r="DSP8" s="279"/>
      <c r="DSQ8" s="279"/>
      <c r="DSR8" s="279"/>
      <c r="DSS8" s="279"/>
      <c r="DST8" s="279"/>
      <c r="DSU8" s="279"/>
      <c r="DSV8" s="279"/>
      <c r="DSW8" s="279"/>
      <c r="DSX8" s="279"/>
      <c r="DSY8" s="279"/>
      <c r="DSZ8" s="279"/>
      <c r="DTA8" s="279"/>
      <c r="DTB8" s="279"/>
      <c r="DTC8" s="279"/>
      <c r="DTD8" s="279"/>
      <c r="DTE8" s="279"/>
      <c r="DTF8" s="279"/>
      <c r="DTG8" s="279"/>
      <c r="DTH8" s="279"/>
      <c r="DTI8" s="279"/>
      <c r="DTJ8" s="279"/>
      <c r="DTK8" s="279"/>
      <c r="DTL8" s="279"/>
      <c r="DTM8" s="279"/>
      <c r="DTN8" s="279"/>
      <c r="DTO8" s="279"/>
      <c r="DTP8" s="279"/>
      <c r="DTQ8" s="279"/>
      <c r="DTR8" s="279"/>
      <c r="DTS8" s="279"/>
      <c r="DTT8" s="279"/>
      <c r="DTU8" s="279"/>
      <c r="DTV8" s="279"/>
      <c r="DTW8" s="279"/>
      <c r="DTX8" s="279"/>
      <c r="DTY8" s="279"/>
      <c r="DTZ8" s="279"/>
      <c r="DUA8" s="279"/>
      <c r="DUB8" s="279"/>
      <c r="DUC8" s="279"/>
      <c r="DUD8" s="279"/>
      <c r="DUE8" s="279"/>
      <c r="DUF8" s="279"/>
      <c r="DUG8" s="279"/>
      <c r="DUH8" s="279"/>
      <c r="DUI8" s="279"/>
      <c r="DUJ8" s="279"/>
      <c r="DUK8" s="279"/>
      <c r="DUL8" s="279"/>
      <c r="DUM8" s="279"/>
      <c r="DUN8" s="279"/>
      <c r="DUO8" s="279"/>
      <c r="DUP8" s="279"/>
      <c r="DUQ8" s="279"/>
      <c r="DUR8" s="279"/>
      <c r="DUS8" s="279"/>
      <c r="DUT8" s="279"/>
      <c r="DUU8" s="279"/>
      <c r="DUV8" s="279"/>
      <c r="DUW8" s="279"/>
      <c r="DUX8" s="279"/>
      <c r="DUY8" s="279"/>
      <c r="DUZ8" s="279"/>
      <c r="DVA8" s="279"/>
      <c r="DVB8" s="279"/>
      <c r="DVC8" s="279"/>
      <c r="DVD8" s="279"/>
      <c r="DVE8" s="279"/>
      <c r="DVF8" s="279"/>
      <c r="DVG8" s="279"/>
      <c r="DVH8" s="279"/>
      <c r="DVI8" s="279"/>
      <c r="DVJ8" s="279"/>
      <c r="DVK8" s="279"/>
      <c r="DVL8" s="279"/>
      <c r="DVM8" s="279"/>
      <c r="DVN8" s="279"/>
      <c r="DVO8" s="279"/>
      <c r="DVP8" s="279"/>
      <c r="DVQ8" s="279"/>
      <c r="DVR8" s="279"/>
      <c r="DVS8" s="279"/>
      <c r="DVT8" s="279"/>
      <c r="DVU8" s="279"/>
      <c r="DVV8" s="279"/>
      <c r="DVW8" s="279"/>
      <c r="DVX8" s="279"/>
      <c r="DVY8" s="279"/>
      <c r="DVZ8" s="279"/>
      <c r="DWA8" s="279"/>
      <c r="DWB8" s="279"/>
      <c r="DWC8" s="279"/>
      <c r="DWD8" s="279"/>
      <c r="DWE8" s="279"/>
      <c r="DWF8" s="279"/>
      <c r="DWG8" s="279"/>
      <c r="DWH8" s="279"/>
      <c r="DWI8" s="279"/>
      <c r="DWJ8" s="279"/>
      <c r="DWK8" s="279"/>
      <c r="DWL8" s="279"/>
      <c r="DWM8" s="279"/>
      <c r="DWN8" s="279"/>
      <c r="DWO8" s="279"/>
      <c r="DWP8" s="279"/>
      <c r="DWQ8" s="279"/>
      <c r="DWR8" s="279"/>
      <c r="DWS8" s="279"/>
      <c r="DWT8" s="279"/>
      <c r="DWU8" s="279"/>
      <c r="DWV8" s="279"/>
      <c r="DWW8" s="279"/>
      <c r="DWX8" s="279"/>
      <c r="DWY8" s="279"/>
      <c r="DWZ8" s="279"/>
      <c r="DXA8" s="279"/>
      <c r="DXB8" s="279"/>
      <c r="DXC8" s="279"/>
      <c r="DXD8" s="279"/>
      <c r="DXE8" s="279"/>
      <c r="DXF8" s="279"/>
      <c r="DXG8" s="279"/>
      <c r="DXH8" s="279"/>
      <c r="DXI8" s="279"/>
      <c r="DXJ8" s="279"/>
      <c r="DXK8" s="279"/>
      <c r="DXL8" s="279"/>
      <c r="DXM8" s="279"/>
      <c r="DXN8" s="279"/>
      <c r="DXO8" s="279"/>
      <c r="DXP8" s="279"/>
      <c r="DXQ8" s="279"/>
      <c r="DXR8" s="279"/>
      <c r="DXS8" s="279"/>
      <c r="DXT8" s="279"/>
      <c r="DXU8" s="279"/>
      <c r="DXV8" s="279"/>
      <c r="DXW8" s="279"/>
      <c r="DXX8" s="279"/>
      <c r="DXY8" s="279"/>
      <c r="DXZ8" s="279"/>
      <c r="DYA8" s="279"/>
      <c r="DYB8" s="279"/>
      <c r="DYC8" s="279"/>
      <c r="DYD8" s="279"/>
      <c r="DYE8" s="279"/>
      <c r="DYF8" s="279"/>
      <c r="DYG8" s="279"/>
      <c r="DYH8" s="279"/>
      <c r="DYI8" s="279"/>
      <c r="DYJ8" s="279"/>
      <c r="DYK8" s="279"/>
      <c r="DYL8" s="279"/>
      <c r="DYM8" s="279"/>
      <c r="DYN8" s="279"/>
      <c r="DYO8" s="279"/>
      <c r="DYP8" s="279"/>
      <c r="DYQ8" s="279"/>
      <c r="DYR8" s="279"/>
      <c r="DYS8" s="279"/>
      <c r="DYT8" s="279"/>
      <c r="DYU8" s="279"/>
      <c r="DYV8" s="279"/>
      <c r="DYW8" s="279"/>
      <c r="DYX8" s="279"/>
      <c r="DYY8" s="279"/>
      <c r="DYZ8" s="279"/>
      <c r="DZA8" s="279"/>
      <c r="DZB8" s="279"/>
      <c r="DZC8" s="279"/>
      <c r="DZD8" s="279"/>
      <c r="DZE8" s="279"/>
      <c r="DZF8" s="279"/>
      <c r="DZG8" s="279"/>
      <c r="DZH8" s="279"/>
      <c r="DZI8" s="279"/>
      <c r="DZJ8" s="279"/>
      <c r="DZK8" s="279"/>
      <c r="DZL8" s="279"/>
      <c r="DZM8" s="279"/>
      <c r="DZN8" s="279"/>
      <c r="DZO8" s="279"/>
      <c r="DZP8" s="279"/>
      <c r="DZQ8" s="279"/>
      <c r="DZR8" s="279"/>
      <c r="DZS8" s="279"/>
      <c r="DZT8" s="279"/>
      <c r="DZU8" s="279"/>
      <c r="DZV8" s="279"/>
      <c r="DZW8" s="279"/>
      <c r="DZX8" s="279"/>
      <c r="DZY8" s="279"/>
      <c r="DZZ8" s="279"/>
      <c r="EAA8" s="279"/>
      <c r="EAB8" s="279"/>
      <c r="EAC8" s="279"/>
      <c r="EAD8" s="279"/>
      <c r="EAE8" s="279"/>
      <c r="EAF8" s="279"/>
      <c r="EAG8" s="279"/>
      <c r="EAH8" s="279"/>
      <c r="EAI8" s="279"/>
      <c r="EAJ8" s="279"/>
      <c r="EAK8" s="279"/>
      <c r="EAL8" s="279"/>
      <c r="EAM8" s="279"/>
      <c r="EAN8" s="279"/>
      <c r="EAO8" s="279"/>
      <c r="EAP8" s="279"/>
      <c r="EAQ8" s="279"/>
      <c r="EAR8" s="279"/>
      <c r="EAS8" s="279"/>
      <c r="EAT8" s="279"/>
      <c r="EAU8" s="279"/>
      <c r="EAV8" s="279"/>
      <c r="EAW8" s="279"/>
      <c r="EAX8" s="279"/>
      <c r="EAY8" s="279"/>
      <c r="EAZ8" s="279"/>
      <c r="EBA8" s="279"/>
      <c r="EBB8" s="279"/>
      <c r="EBC8" s="279"/>
      <c r="EBD8" s="279"/>
      <c r="EBE8" s="279"/>
      <c r="EBF8" s="279"/>
      <c r="EBG8" s="279"/>
      <c r="EBH8" s="279"/>
      <c r="EBI8" s="279"/>
      <c r="EBJ8" s="279"/>
      <c r="EBK8" s="279"/>
      <c r="EBL8" s="279"/>
      <c r="EBM8" s="279"/>
      <c r="EBN8" s="279"/>
      <c r="EBO8" s="279"/>
      <c r="EBP8" s="279"/>
      <c r="EBQ8" s="279"/>
      <c r="EBR8" s="279"/>
      <c r="EBS8" s="279"/>
      <c r="EBT8" s="279"/>
      <c r="EBU8" s="279"/>
      <c r="EBV8" s="279"/>
      <c r="EBW8" s="279"/>
      <c r="EBX8" s="279"/>
      <c r="EBY8" s="279"/>
      <c r="EBZ8" s="279"/>
      <c r="ECA8" s="279"/>
      <c r="ECB8" s="279"/>
      <c r="ECC8" s="279"/>
      <c r="ECD8" s="279"/>
      <c r="ECE8" s="279"/>
      <c r="ECF8" s="279"/>
      <c r="ECG8" s="279"/>
      <c r="ECH8" s="279"/>
      <c r="ECI8" s="279"/>
      <c r="ECJ8" s="279"/>
      <c r="ECK8" s="279"/>
      <c r="ECL8" s="279"/>
      <c r="ECM8" s="279"/>
      <c r="ECN8" s="279"/>
      <c r="ECO8" s="279"/>
      <c r="ECP8" s="279"/>
      <c r="ECQ8" s="279"/>
      <c r="ECR8" s="279"/>
      <c r="ECS8" s="279"/>
      <c r="ECT8" s="279"/>
      <c r="ECU8" s="279"/>
      <c r="ECV8" s="279"/>
      <c r="ECW8" s="279"/>
      <c r="ECX8" s="279"/>
      <c r="ECY8" s="279"/>
      <c r="ECZ8" s="279"/>
      <c r="EDA8" s="279"/>
      <c r="EDB8" s="279"/>
      <c r="EDC8" s="279"/>
      <c r="EDD8" s="279"/>
      <c r="EDE8" s="279"/>
      <c r="EDF8" s="279"/>
      <c r="EDG8" s="279"/>
      <c r="EDH8" s="279"/>
      <c r="EDI8" s="279"/>
      <c r="EDJ8" s="279"/>
      <c r="EDK8" s="279"/>
      <c r="EDL8" s="279"/>
      <c r="EDM8" s="279"/>
      <c r="EDN8" s="279"/>
      <c r="EDO8" s="279"/>
      <c r="EDP8" s="279"/>
      <c r="EDQ8" s="279"/>
      <c r="EDR8" s="279"/>
      <c r="EDS8" s="279"/>
      <c r="EDT8" s="279"/>
      <c r="EDU8" s="279"/>
      <c r="EDV8" s="279"/>
      <c r="EDW8" s="279"/>
      <c r="EDX8" s="279"/>
      <c r="EDY8" s="279"/>
      <c r="EDZ8" s="279"/>
      <c r="EEA8" s="279"/>
      <c r="EEB8" s="279"/>
      <c r="EEC8" s="279"/>
      <c r="EED8" s="279"/>
      <c r="EEE8" s="279"/>
      <c r="EEF8" s="279"/>
      <c r="EEG8" s="279"/>
      <c r="EEH8" s="279"/>
      <c r="EEI8" s="279"/>
      <c r="EEJ8" s="279"/>
      <c r="EEK8" s="279"/>
      <c r="EEL8" s="279"/>
      <c r="EEM8" s="279"/>
      <c r="EEN8" s="279"/>
      <c r="EEO8" s="279"/>
      <c r="EEP8" s="279"/>
      <c r="EEQ8" s="279"/>
      <c r="EER8" s="279"/>
      <c r="EES8" s="279"/>
      <c r="EET8" s="279"/>
      <c r="EEU8" s="279"/>
      <c r="EEV8" s="279"/>
      <c r="EEW8" s="279"/>
      <c r="EEX8" s="279"/>
      <c r="EEY8" s="279"/>
      <c r="EEZ8" s="279"/>
      <c r="EFA8" s="279"/>
      <c r="EFB8" s="279"/>
      <c r="EFC8" s="279"/>
      <c r="EFD8" s="279"/>
      <c r="EFE8" s="279"/>
      <c r="EFF8" s="279"/>
      <c r="EFG8" s="279"/>
      <c r="EFH8" s="279"/>
      <c r="EFI8" s="279"/>
      <c r="EFJ8" s="279"/>
      <c r="EFK8" s="279"/>
      <c r="EFL8" s="279"/>
      <c r="EFM8" s="279"/>
      <c r="EFN8" s="279"/>
      <c r="EFO8" s="279"/>
      <c r="EFP8" s="279"/>
      <c r="EFQ8" s="279"/>
      <c r="EFR8" s="279"/>
      <c r="EFS8" s="279"/>
      <c r="EFT8" s="279"/>
      <c r="EFU8" s="279"/>
      <c r="EFV8" s="279"/>
      <c r="EFW8" s="279"/>
      <c r="EFX8" s="279"/>
      <c r="EFY8" s="279"/>
      <c r="EFZ8" s="279"/>
      <c r="EGA8" s="279"/>
      <c r="EGB8" s="279"/>
      <c r="EGC8" s="279"/>
      <c r="EGD8" s="279"/>
      <c r="EGE8" s="279"/>
      <c r="EGF8" s="279"/>
      <c r="EGG8" s="279"/>
      <c r="EGH8" s="279"/>
      <c r="EGI8" s="279"/>
      <c r="EGJ8" s="279"/>
      <c r="EGK8" s="279"/>
      <c r="EGL8" s="279"/>
      <c r="EGM8" s="279"/>
      <c r="EGN8" s="279"/>
      <c r="EGO8" s="279"/>
      <c r="EGP8" s="279"/>
      <c r="EGQ8" s="279"/>
      <c r="EGR8" s="279"/>
      <c r="EGS8" s="279"/>
      <c r="EGT8" s="279"/>
      <c r="EGU8" s="279"/>
      <c r="EGV8" s="279"/>
      <c r="EGW8" s="279"/>
      <c r="EGX8" s="279"/>
      <c r="EGY8" s="279"/>
      <c r="EGZ8" s="279"/>
      <c r="EHA8" s="279"/>
      <c r="EHB8" s="279"/>
      <c r="EHC8" s="279"/>
      <c r="EHD8" s="279"/>
      <c r="EHE8" s="279"/>
      <c r="EHF8" s="279"/>
      <c r="EHG8" s="279"/>
      <c r="EHH8" s="279"/>
      <c r="EHI8" s="279"/>
      <c r="EHJ8" s="279"/>
      <c r="EHK8" s="279"/>
      <c r="EHL8" s="279"/>
      <c r="EHM8" s="279"/>
      <c r="EHN8" s="279"/>
      <c r="EHO8" s="279"/>
      <c r="EHP8" s="279"/>
      <c r="EHQ8" s="279"/>
      <c r="EHR8" s="279"/>
      <c r="EHS8" s="279"/>
      <c r="EHT8" s="279"/>
      <c r="EHU8" s="279"/>
      <c r="EHV8" s="279"/>
      <c r="EHW8" s="279"/>
      <c r="EHX8" s="279"/>
      <c r="EHY8" s="279"/>
      <c r="EHZ8" s="279"/>
      <c r="EIA8" s="279"/>
      <c r="EIB8" s="279"/>
      <c r="EIC8" s="279"/>
      <c r="EID8" s="279"/>
      <c r="EIE8" s="279"/>
      <c r="EIF8" s="279"/>
      <c r="EIG8" s="279"/>
      <c r="EIH8" s="279"/>
      <c r="EII8" s="279"/>
      <c r="EIJ8" s="279"/>
      <c r="EIK8" s="279"/>
      <c r="EIL8" s="279"/>
      <c r="EIM8" s="279"/>
      <c r="EIN8" s="279"/>
      <c r="EIO8" s="279"/>
      <c r="EIP8" s="279"/>
      <c r="EIQ8" s="279"/>
      <c r="EIR8" s="279"/>
      <c r="EIS8" s="279"/>
      <c r="EIT8" s="279"/>
      <c r="EIU8" s="279"/>
      <c r="EIV8" s="279"/>
      <c r="EIW8" s="279"/>
      <c r="EIX8" s="279"/>
      <c r="EIY8" s="279"/>
      <c r="EIZ8" s="279"/>
      <c r="EJA8" s="279"/>
      <c r="EJB8" s="279"/>
      <c r="EJC8" s="279"/>
      <c r="EJD8" s="279"/>
      <c r="EJE8" s="279"/>
      <c r="EJF8" s="279"/>
      <c r="EJG8" s="279"/>
      <c r="EJH8" s="279"/>
      <c r="EJI8" s="279"/>
      <c r="EJJ8" s="279"/>
      <c r="EJK8" s="279"/>
      <c r="EJL8" s="279"/>
      <c r="EJM8" s="279"/>
      <c r="EJN8" s="279"/>
      <c r="EJO8" s="279"/>
      <c r="EJP8" s="279"/>
      <c r="EJQ8" s="279"/>
      <c r="EJR8" s="279"/>
      <c r="EJS8" s="279"/>
      <c r="EJT8" s="279"/>
      <c r="EJU8" s="279"/>
      <c r="EJV8" s="279"/>
      <c r="EJW8" s="279"/>
      <c r="EJX8" s="279"/>
      <c r="EJY8" s="279"/>
      <c r="EJZ8" s="279"/>
      <c r="EKA8" s="279"/>
      <c r="EKB8" s="279"/>
      <c r="EKC8" s="279"/>
      <c r="EKD8" s="279"/>
      <c r="EKE8" s="279"/>
      <c r="EKF8" s="279"/>
      <c r="EKG8" s="279"/>
      <c r="EKH8" s="279"/>
      <c r="EKI8" s="279"/>
      <c r="EKJ8" s="279"/>
      <c r="EKK8" s="279"/>
      <c r="EKL8" s="279"/>
      <c r="EKM8" s="279"/>
      <c r="EKN8" s="279"/>
      <c r="EKO8" s="279"/>
      <c r="EKP8" s="279"/>
      <c r="EKQ8" s="279"/>
      <c r="EKR8" s="279"/>
      <c r="EKS8" s="279"/>
      <c r="EKT8" s="279"/>
      <c r="EKU8" s="279"/>
      <c r="EKV8" s="279"/>
      <c r="EKW8" s="279"/>
      <c r="EKX8" s="279"/>
      <c r="EKY8" s="279"/>
      <c r="EKZ8" s="279"/>
      <c r="ELA8" s="279"/>
      <c r="ELB8" s="279"/>
      <c r="ELC8" s="279"/>
      <c r="ELD8" s="279"/>
      <c r="ELE8" s="279"/>
      <c r="ELF8" s="279"/>
      <c r="ELG8" s="279"/>
      <c r="ELH8" s="279"/>
      <c r="ELI8" s="279"/>
      <c r="ELJ8" s="279"/>
      <c r="ELK8" s="279"/>
      <c r="ELL8" s="279"/>
      <c r="ELM8" s="279"/>
      <c r="ELN8" s="279"/>
      <c r="ELO8" s="279"/>
      <c r="ELP8" s="279"/>
      <c r="ELQ8" s="279"/>
      <c r="ELR8" s="279"/>
      <c r="ELS8" s="279"/>
      <c r="ELT8" s="279"/>
      <c r="ELU8" s="279"/>
      <c r="ELV8" s="279"/>
      <c r="ELW8" s="279"/>
      <c r="ELX8" s="279"/>
      <c r="ELY8" s="279"/>
      <c r="ELZ8" s="279"/>
      <c r="EMA8" s="279"/>
      <c r="EMB8" s="279"/>
      <c r="EMC8" s="279"/>
      <c r="EMD8" s="279"/>
      <c r="EME8" s="279"/>
      <c r="EMF8" s="279"/>
      <c r="EMG8" s="279"/>
      <c r="EMH8" s="279"/>
      <c r="EMI8" s="279"/>
      <c r="EMJ8" s="279"/>
      <c r="EMK8" s="279"/>
      <c r="EML8" s="279"/>
      <c r="EMM8" s="279"/>
      <c r="EMN8" s="279"/>
      <c r="EMO8" s="279"/>
      <c r="EMP8" s="279"/>
      <c r="EMQ8" s="279"/>
      <c r="EMR8" s="279"/>
      <c r="EMS8" s="279"/>
      <c r="EMT8" s="279"/>
      <c r="EMU8" s="279"/>
      <c r="EMV8" s="279"/>
      <c r="EMW8" s="279"/>
      <c r="EMX8" s="279"/>
      <c r="EMY8" s="279"/>
      <c r="EMZ8" s="279"/>
      <c r="ENA8" s="279"/>
      <c r="ENB8" s="279"/>
      <c r="ENC8" s="279"/>
      <c r="END8" s="279"/>
      <c r="ENE8" s="279"/>
      <c r="ENF8" s="279"/>
      <c r="ENG8" s="279"/>
      <c r="ENH8" s="279"/>
      <c r="ENI8" s="279"/>
      <c r="ENJ8" s="279"/>
      <c r="ENK8" s="279"/>
      <c r="ENL8" s="279"/>
      <c r="ENM8" s="279"/>
      <c r="ENN8" s="279"/>
      <c r="ENO8" s="279"/>
      <c r="ENP8" s="279"/>
      <c r="ENQ8" s="279"/>
      <c r="ENR8" s="279"/>
      <c r="ENS8" s="279"/>
      <c r="ENT8" s="279"/>
      <c r="ENU8" s="279"/>
      <c r="ENV8" s="279"/>
      <c r="ENW8" s="279"/>
      <c r="ENX8" s="279"/>
      <c r="ENY8" s="279"/>
      <c r="ENZ8" s="279"/>
      <c r="EOA8" s="279"/>
      <c r="EOB8" s="279"/>
      <c r="EOC8" s="279"/>
      <c r="EOD8" s="279"/>
      <c r="EOE8" s="279"/>
      <c r="EOF8" s="279"/>
      <c r="EOG8" s="279"/>
      <c r="EOH8" s="279"/>
      <c r="EOI8" s="279"/>
      <c r="EOJ8" s="279"/>
      <c r="EOK8" s="279"/>
      <c r="EOL8" s="279"/>
      <c r="EOM8" s="279"/>
      <c r="EON8" s="279"/>
      <c r="EOO8" s="279"/>
      <c r="EOP8" s="279"/>
      <c r="EOQ8" s="279"/>
      <c r="EOR8" s="279"/>
      <c r="EOS8" s="279"/>
      <c r="EOT8" s="279"/>
      <c r="EOU8" s="279"/>
      <c r="EOV8" s="279"/>
      <c r="EOW8" s="279"/>
      <c r="EOX8" s="279"/>
      <c r="EOY8" s="279"/>
      <c r="EOZ8" s="279"/>
      <c r="EPA8" s="279"/>
      <c r="EPB8" s="279"/>
      <c r="EPC8" s="279"/>
      <c r="EPD8" s="279"/>
      <c r="EPE8" s="279"/>
      <c r="EPF8" s="279"/>
      <c r="EPG8" s="279"/>
      <c r="EPH8" s="279"/>
      <c r="EPI8" s="279"/>
      <c r="EPJ8" s="279"/>
      <c r="EPK8" s="279"/>
      <c r="EPL8" s="279"/>
      <c r="EPM8" s="279"/>
      <c r="EPN8" s="279"/>
      <c r="EPO8" s="279"/>
      <c r="EPP8" s="279"/>
      <c r="EPQ8" s="279"/>
      <c r="EPR8" s="279"/>
      <c r="EPS8" s="279"/>
      <c r="EPT8" s="279"/>
      <c r="EPU8" s="279"/>
      <c r="EPV8" s="279"/>
      <c r="EPW8" s="279"/>
      <c r="EPX8" s="279"/>
      <c r="EPY8" s="279"/>
      <c r="EPZ8" s="279"/>
      <c r="EQA8" s="279"/>
      <c r="EQB8" s="279"/>
      <c r="EQC8" s="279"/>
      <c r="EQD8" s="279"/>
      <c r="EQE8" s="279"/>
      <c r="EQF8" s="279"/>
      <c r="EQG8" s="279"/>
      <c r="EQH8" s="279"/>
      <c r="EQI8" s="279"/>
      <c r="EQJ8" s="279"/>
      <c r="EQK8" s="279"/>
      <c r="EQL8" s="279"/>
      <c r="EQM8" s="279"/>
      <c r="EQN8" s="279"/>
      <c r="EQO8" s="279"/>
      <c r="EQP8" s="279"/>
      <c r="EQQ8" s="279"/>
      <c r="EQR8" s="279"/>
      <c r="EQS8" s="279"/>
      <c r="EQT8" s="279"/>
      <c r="EQU8" s="279"/>
      <c r="EQV8" s="279"/>
      <c r="EQW8" s="279"/>
      <c r="EQX8" s="279"/>
      <c r="EQY8" s="279"/>
      <c r="EQZ8" s="279"/>
      <c r="ERA8" s="279"/>
      <c r="ERB8" s="279"/>
      <c r="ERC8" s="279"/>
      <c r="ERD8" s="279"/>
      <c r="ERE8" s="279"/>
      <c r="ERF8" s="279"/>
      <c r="ERG8" s="279"/>
      <c r="ERH8" s="279"/>
      <c r="ERI8" s="279"/>
      <c r="ERJ8" s="279"/>
      <c r="ERK8" s="279"/>
      <c r="ERL8" s="279"/>
      <c r="ERM8" s="279"/>
      <c r="ERN8" s="279"/>
      <c r="ERO8" s="279"/>
      <c r="ERP8" s="279"/>
      <c r="ERQ8" s="279"/>
      <c r="ERR8" s="279"/>
      <c r="ERS8" s="279"/>
      <c r="ERT8" s="279"/>
      <c r="ERU8" s="279"/>
      <c r="ERV8" s="279"/>
      <c r="ERW8" s="279"/>
      <c r="ERX8" s="279"/>
      <c r="ERY8" s="279"/>
      <c r="ERZ8" s="279"/>
      <c r="ESA8" s="279"/>
      <c r="ESB8" s="279"/>
      <c r="ESC8" s="279"/>
      <c r="ESD8" s="279"/>
      <c r="ESE8" s="279"/>
      <c r="ESF8" s="279"/>
      <c r="ESG8" s="279"/>
      <c r="ESH8" s="279"/>
      <c r="ESI8" s="279"/>
      <c r="ESJ8" s="279"/>
      <c r="ESK8" s="279"/>
      <c r="ESL8" s="279"/>
      <c r="ESM8" s="279"/>
      <c r="ESN8" s="279"/>
      <c r="ESO8" s="279"/>
      <c r="ESP8" s="279"/>
      <c r="ESQ8" s="279"/>
      <c r="ESR8" s="279"/>
      <c r="ESS8" s="279"/>
      <c r="EST8" s="279"/>
      <c r="ESU8" s="279"/>
      <c r="ESV8" s="279"/>
      <c r="ESW8" s="279"/>
      <c r="ESX8" s="279"/>
      <c r="ESY8" s="279"/>
      <c r="ESZ8" s="279"/>
      <c r="ETA8" s="279"/>
      <c r="ETB8" s="279"/>
      <c r="ETC8" s="279"/>
      <c r="ETD8" s="279"/>
      <c r="ETE8" s="279"/>
      <c r="ETF8" s="279"/>
      <c r="ETG8" s="279"/>
      <c r="ETH8" s="279"/>
      <c r="ETI8" s="279"/>
      <c r="ETJ8" s="279"/>
      <c r="ETK8" s="279"/>
      <c r="ETL8" s="279"/>
      <c r="ETM8" s="279"/>
      <c r="ETN8" s="279"/>
      <c r="ETO8" s="279"/>
      <c r="ETP8" s="279"/>
      <c r="ETQ8" s="279"/>
      <c r="ETR8" s="279"/>
      <c r="ETS8" s="279"/>
      <c r="ETT8" s="279"/>
      <c r="ETU8" s="279"/>
      <c r="ETV8" s="279"/>
      <c r="ETW8" s="279"/>
      <c r="ETX8" s="279"/>
      <c r="ETY8" s="279"/>
      <c r="ETZ8" s="279"/>
      <c r="EUA8" s="279"/>
      <c r="EUB8" s="279"/>
      <c r="EUC8" s="279"/>
      <c r="EUD8" s="279"/>
      <c r="EUE8" s="279"/>
      <c r="EUF8" s="279"/>
      <c r="EUG8" s="279"/>
      <c r="EUH8" s="279"/>
      <c r="EUI8" s="279"/>
      <c r="EUJ8" s="279"/>
      <c r="EUK8" s="279"/>
      <c r="EUL8" s="279"/>
      <c r="EUM8" s="279"/>
      <c r="EUN8" s="279"/>
      <c r="EUO8" s="279"/>
      <c r="EUP8" s="279"/>
      <c r="EUQ8" s="279"/>
      <c r="EUR8" s="279"/>
      <c r="EUS8" s="279"/>
      <c r="EUT8" s="279"/>
      <c r="EUU8" s="279"/>
      <c r="EUV8" s="279"/>
      <c r="EUW8" s="279"/>
      <c r="EUX8" s="279"/>
      <c r="EUY8" s="279"/>
      <c r="EUZ8" s="279"/>
      <c r="EVA8" s="279"/>
      <c r="EVB8" s="279"/>
      <c r="EVC8" s="279"/>
      <c r="EVD8" s="279"/>
      <c r="EVE8" s="279"/>
      <c r="EVF8" s="279"/>
      <c r="EVG8" s="279"/>
      <c r="EVH8" s="279"/>
      <c r="EVI8" s="279"/>
      <c r="EVJ8" s="279"/>
      <c r="EVK8" s="279"/>
      <c r="EVL8" s="279"/>
      <c r="EVM8" s="279"/>
      <c r="EVN8" s="279"/>
      <c r="EVO8" s="279"/>
      <c r="EVP8" s="279"/>
      <c r="EVQ8" s="279"/>
      <c r="EVR8" s="279"/>
      <c r="EVS8" s="279"/>
      <c r="EVT8" s="279"/>
      <c r="EVU8" s="279"/>
      <c r="EVV8" s="279"/>
      <c r="EVW8" s="279"/>
      <c r="EVX8" s="279"/>
      <c r="EVY8" s="279"/>
      <c r="EVZ8" s="279"/>
      <c r="EWA8" s="279"/>
      <c r="EWB8" s="279"/>
      <c r="EWC8" s="279"/>
      <c r="EWD8" s="279"/>
      <c r="EWE8" s="279"/>
      <c r="EWF8" s="279"/>
      <c r="EWG8" s="279"/>
      <c r="EWH8" s="279"/>
      <c r="EWI8" s="279"/>
      <c r="EWJ8" s="279"/>
      <c r="EWK8" s="279"/>
      <c r="EWL8" s="279"/>
      <c r="EWM8" s="279"/>
      <c r="EWN8" s="279"/>
      <c r="EWO8" s="279"/>
      <c r="EWP8" s="279"/>
      <c r="EWQ8" s="279"/>
      <c r="EWR8" s="279"/>
      <c r="EWS8" s="279"/>
      <c r="EWT8" s="279"/>
      <c r="EWU8" s="279"/>
      <c r="EWV8" s="279"/>
      <c r="EWW8" s="279"/>
      <c r="EWX8" s="279"/>
      <c r="EWY8" s="279"/>
      <c r="EWZ8" s="279"/>
      <c r="EXA8" s="279"/>
      <c r="EXB8" s="279"/>
      <c r="EXC8" s="279"/>
      <c r="EXD8" s="279"/>
      <c r="EXE8" s="279"/>
      <c r="EXF8" s="279"/>
      <c r="EXG8" s="279"/>
      <c r="EXH8" s="279"/>
      <c r="EXI8" s="279"/>
      <c r="EXJ8" s="279"/>
      <c r="EXK8" s="279"/>
      <c r="EXL8" s="279"/>
      <c r="EXM8" s="279"/>
      <c r="EXN8" s="279"/>
      <c r="EXO8" s="279"/>
      <c r="EXP8" s="279"/>
      <c r="EXQ8" s="279"/>
      <c r="EXR8" s="279"/>
      <c r="EXS8" s="279"/>
      <c r="EXT8" s="279"/>
      <c r="EXU8" s="279"/>
      <c r="EXV8" s="279"/>
      <c r="EXW8" s="279"/>
      <c r="EXX8" s="279"/>
      <c r="EXY8" s="279"/>
      <c r="EXZ8" s="279"/>
      <c r="EYA8" s="279"/>
      <c r="EYB8" s="279"/>
      <c r="EYC8" s="279"/>
      <c r="EYD8" s="279"/>
      <c r="EYE8" s="279"/>
      <c r="EYF8" s="279"/>
      <c r="EYG8" s="279"/>
      <c r="EYH8" s="279"/>
      <c r="EYI8" s="279"/>
      <c r="EYJ8" s="279"/>
      <c r="EYK8" s="279"/>
      <c r="EYL8" s="279"/>
      <c r="EYM8" s="279"/>
      <c r="EYN8" s="279"/>
      <c r="EYO8" s="279"/>
      <c r="EYP8" s="279"/>
      <c r="EYQ8" s="279"/>
      <c r="EYR8" s="279"/>
      <c r="EYS8" s="279"/>
      <c r="EYT8" s="279"/>
      <c r="EYU8" s="279"/>
      <c r="EYV8" s="279"/>
      <c r="EYW8" s="279"/>
      <c r="EYX8" s="279"/>
      <c r="EYY8" s="279"/>
      <c r="EYZ8" s="279"/>
      <c r="EZA8" s="279"/>
      <c r="EZB8" s="279"/>
      <c r="EZC8" s="279"/>
      <c r="EZD8" s="279"/>
      <c r="EZE8" s="279"/>
      <c r="EZF8" s="279"/>
      <c r="EZG8" s="279"/>
      <c r="EZH8" s="279"/>
      <c r="EZI8" s="279"/>
      <c r="EZJ8" s="279"/>
      <c r="EZK8" s="279"/>
      <c r="EZL8" s="279"/>
      <c r="EZM8" s="279"/>
      <c r="EZN8" s="279"/>
      <c r="EZO8" s="279"/>
      <c r="EZP8" s="279"/>
      <c r="EZQ8" s="279"/>
      <c r="EZR8" s="279"/>
      <c r="EZS8" s="279"/>
      <c r="EZT8" s="279"/>
      <c r="EZU8" s="279"/>
      <c r="EZV8" s="279"/>
      <c r="EZW8" s="279"/>
      <c r="EZX8" s="279"/>
      <c r="EZY8" s="279"/>
      <c r="EZZ8" s="279"/>
      <c r="FAA8" s="279"/>
      <c r="FAB8" s="279"/>
      <c r="FAC8" s="279"/>
      <c r="FAD8" s="279"/>
      <c r="FAE8" s="279"/>
      <c r="FAF8" s="279"/>
      <c r="FAG8" s="279"/>
      <c r="FAH8" s="279"/>
      <c r="FAI8" s="279"/>
      <c r="FAJ8" s="279"/>
      <c r="FAK8" s="279"/>
      <c r="FAL8" s="279"/>
      <c r="FAM8" s="279"/>
      <c r="FAN8" s="279"/>
      <c r="FAO8" s="279"/>
      <c r="FAP8" s="279"/>
      <c r="FAQ8" s="279"/>
      <c r="FAR8" s="279"/>
      <c r="FAS8" s="279"/>
      <c r="FAT8" s="279"/>
      <c r="FAU8" s="279"/>
      <c r="FAV8" s="279"/>
      <c r="FAW8" s="279"/>
      <c r="FAX8" s="279"/>
      <c r="FAY8" s="279"/>
      <c r="FAZ8" s="279"/>
      <c r="FBA8" s="279"/>
      <c r="FBB8" s="279"/>
      <c r="FBC8" s="279"/>
      <c r="FBD8" s="279"/>
      <c r="FBE8" s="279"/>
      <c r="FBF8" s="279"/>
      <c r="FBG8" s="279"/>
      <c r="FBH8" s="279"/>
      <c r="FBI8" s="279"/>
      <c r="FBJ8" s="279"/>
      <c r="FBK8" s="279"/>
      <c r="FBL8" s="279"/>
      <c r="FBM8" s="279"/>
      <c r="FBN8" s="279"/>
      <c r="FBO8" s="279"/>
      <c r="FBP8" s="279"/>
      <c r="FBQ8" s="279"/>
      <c r="FBR8" s="279"/>
      <c r="FBS8" s="279"/>
      <c r="FBT8" s="279"/>
      <c r="FBU8" s="279"/>
      <c r="FBV8" s="279"/>
      <c r="FBW8" s="279"/>
      <c r="FBX8" s="279"/>
      <c r="FBY8" s="279"/>
      <c r="FBZ8" s="279"/>
      <c r="FCA8" s="279"/>
      <c r="FCB8" s="279"/>
      <c r="FCC8" s="279"/>
      <c r="FCD8" s="279"/>
      <c r="FCE8" s="279"/>
      <c r="FCF8" s="279"/>
      <c r="FCG8" s="279"/>
      <c r="FCH8" s="279"/>
      <c r="FCI8" s="279"/>
      <c r="FCJ8" s="279"/>
      <c r="FCK8" s="279"/>
      <c r="FCL8" s="279"/>
      <c r="FCM8" s="279"/>
      <c r="FCN8" s="279"/>
      <c r="FCO8" s="279"/>
      <c r="FCP8" s="279"/>
      <c r="FCQ8" s="279"/>
      <c r="FCR8" s="279"/>
      <c r="FCS8" s="279"/>
      <c r="FCT8" s="279"/>
      <c r="FCU8" s="279"/>
      <c r="FCV8" s="279"/>
      <c r="FCW8" s="279"/>
      <c r="FCX8" s="279"/>
      <c r="FCY8" s="279"/>
      <c r="FCZ8" s="279"/>
      <c r="FDA8" s="279"/>
      <c r="FDB8" s="279"/>
      <c r="FDC8" s="279"/>
      <c r="FDD8" s="279"/>
      <c r="FDE8" s="279"/>
      <c r="FDF8" s="279"/>
      <c r="FDG8" s="279"/>
      <c r="FDH8" s="279"/>
      <c r="FDI8" s="279"/>
      <c r="FDJ8" s="279"/>
      <c r="FDK8" s="279"/>
      <c r="FDL8" s="279"/>
      <c r="FDM8" s="279"/>
      <c r="FDN8" s="279"/>
      <c r="FDO8" s="279"/>
      <c r="FDP8" s="279"/>
      <c r="FDQ8" s="279"/>
      <c r="FDR8" s="279"/>
      <c r="FDS8" s="279"/>
      <c r="FDT8" s="279"/>
      <c r="FDU8" s="279"/>
      <c r="FDV8" s="279"/>
      <c r="FDW8" s="279"/>
      <c r="FDX8" s="279"/>
      <c r="FDY8" s="279"/>
      <c r="FDZ8" s="279"/>
      <c r="FEA8" s="279"/>
      <c r="FEB8" s="279"/>
      <c r="FEC8" s="279"/>
      <c r="FED8" s="279"/>
      <c r="FEE8" s="279"/>
      <c r="FEF8" s="279"/>
      <c r="FEG8" s="279"/>
      <c r="FEH8" s="279"/>
      <c r="FEI8" s="279"/>
      <c r="FEJ8" s="279"/>
      <c r="FEK8" s="279"/>
      <c r="FEL8" s="279"/>
      <c r="FEM8" s="279"/>
      <c r="FEN8" s="279"/>
      <c r="FEO8" s="279"/>
      <c r="FEP8" s="279"/>
      <c r="FEQ8" s="279"/>
      <c r="FER8" s="279"/>
      <c r="FES8" s="279"/>
      <c r="FET8" s="279"/>
      <c r="FEU8" s="279"/>
      <c r="FEV8" s="279"/>
      <c r="FEW8" s="279"/>
      <c r="FEX8" s="279"/>
      <c r="FEY8" s="279"/>
      <c r="FEZ8" s="279"/>
      <c r="FFA8" s="279"/>
      <c r="FFB8" s="279"/>
      <c r="FFC8" s="279"/>
      <c r="FFD8" s="279"/>
      <c r="FFE8" s="279"/>
      <c r="FFF8" s="279"/>
      <c r="FFG8" s="279"/>
      <c r="FFH8" s="279"/>
      <c r="FFI8" s="279"/>
      <c r="FFJ8" s="279"/>
      <c r="FFK8" s="279"/>
      <c r="FFL8" s="279"/>
      <c r="FFM8" s="279"/>
      <c r="FFN8" s="279"/>
      <c r="FFO8" s="279"/>
      <c r="FFP8" s="279"/>
      <c r="FFQ8" s="279"/>
      <c r="FFR8" s="279"/>
      <c r="FFS8" s="279"/>
      <c r="FFT8" s="279"/>
      <c r="FFU8" s="279"/>
      <c r="FFV8" s="279"/>
      <c r="FFW8" s="279"/>
      <c r="FFX8" s="279"/>
      <c r="FFY8" s="279"/>
      <c r="FFZ8" s="279"/>
      <c r="FGA8" s="279"/>
      <c r="FGB8" s="279"/>
      <c r="FGC8" s="279"/>
      <c r="FGD8" s="279"/>
      <c r="FGE8" s="279"/>
      <c r="FGF8" s="279"/>
      <c r="FGG8" s="279"/>
      <c r="FGH8" s="279"/>
      <c r="FGI8" s="279"/>
      <c r="FGJ8" s="279"/>
      <c r="FGK8" s="279"/>
      <c r="FGL8" s="279"/>
      <c r="FGM8" s="279"/>
      <c r="FGN8" s="279"/>
      <c r="FGO8" s="279"/>
      <c r="FGP8" s="279"/>
      <c r="FGQ8" s="279"/>
      <c r="FGR8" s="279"/>
      <c r="FGS8" s="279"/>
      <c r="FGT8" s="279"/>
      <c r="FGU8" s="279"/>
      <c r="FGV8" s="279"/>
      <c r="FGW8" s="279"/>
      <c r="FGX8" s="279"/>
      <c r="FGY8" s="279"/>
      <c r="FGZ8" s="279"/>
      <c r="FHA8" s="279"/>
      <c r="FHB8" s="279"/>
      <c r="FHC8" s="279"/>
      <c r="FHD8" s="279"/>
      <c r="FHE8" s="279"/>
      <c r="FHF8" s="279"/>
      <c r="FHG8" s="279"/>
      <c r="FHH8" s="279"/>
      <c r="FHI8" s="279"/>
      <c r="FHJ8" s="279"/>
      <c r="FHK8" s="279"/>
      <c r="FHL8" s="279"/>
      <c r="FHM8" s="279"/>
      <c r="FHN8" s="279"/>
      <c r="FHO8" s="279"/>
      <c r="FHP8" s="279"/>
      <c r="FHQ8" s="279"/>
      <c r="FHR8" s="279"/>
      <c r="FHS8" s="279"/>
      <c r="FHT8" s="279"/>
      <c r="FHU8" s="279"/>
      <c r="FHV8" s="279"/>
      <c r="FHW8" s="279"/>
      <c r="FHX8" s="279"/>
      <c r="FHY8" s="279"/>
      <c r="FHZ8" s="279"/>
      <c r="FIA8" s="279"/>
      <c r="FIB8" s="279"/>
      <c r="FIC8" s="279"/>
      <c r="FID8" s="279"/>
      <c r="FIE8" s="279"/>
      <c r="FIF8" s="279"/>
      <c r="FIG8" s="279"/>
      <c r="FIH8" s="279"/>
      <c r="FII8" s="279"/>
      <c r="FIJ8" s="279"/>
      <c r="FIK8" s="279"/>
      <c r="FIL8" s="279"/>
      <c r="FIM8" s="279"/>
      <c r="FIN8" s="279"/>
      <c r="FIO8" s="279"/>
      <c r="FIP8" s="279"/>
      <c r="FIQ8" s="279"/>
      <c r="FIR8" s="279"/>
      <c r="FIS8" s="279"/>
      <c r="FIT8" s="279"/>
      <c r="FIU8" s="279"/>
      <c r="FIV8" s="279"/>
      <c r="FIW8" s="279"/>
      <c r="FIX8" s="279"/>
      <c r="FIY8" s="279"/>
      <c r="FIZ8" s="279"/>
      <c r="FJA8" s="279"/>
      <c r="FJB8" s="279"/>
      <c r="FJC8" s="279"/>
      <c r="FJD8" s="279"/>
      <c r="FJE8" s="279"/>
      <c r="FJF8" s="279"/>
      <c r="FJG8" s="279"/>
      <c r="FJH8" s="279"/>
      <c r="FJI8" s="279"/>
      <c r="FJJ8" s="279"/>
      <c r="FJK8" s="279"/>
      <c r="FJL8" s="279"/>
      <c r="FJM8" s="279"/>
      <c r="FJN8" s="279"/>
      <c r="FJO8" s="279"/>
      <c r="FJP8" s="279"/>
      <c r="FJQ8" s="279"/>
      <c r="FJR8" s="279"/>
      <c r="FJS8" s="279"/>
      <c r="FJT8" s="279"/>
      <c r="FJU8" s="279"/>
      <c r="FJV8" s="279"/>
      <c r="FJW8" s="279"/>
      <c r="FJX8" s="279"/>
      <c r="FJY8" s="279"/>
      <c r="FJZ8" s="279"/>
      <c r="FKA8" s="279"/>
      <c r="FKB8" s="279"/>
      <c r="FKC8" s="279"/>
      <c r="FKD8" s="279"/>
      <c r="FKE8" s="279"/>
      <c r="FKF8" s="279"/>
      <c r="FKG8" s="279"/>
      <c r="FKH8" s="279"/>
      <c r="FKI8" s="279"/>
      <c r="FKJ8" s="279"/>
      <c r="FKK8" s="279"/>
      <c r="FKL8" s="279"/>
      <c r="FKM8" s="279"/>
      <c r="FKN8" s="279"/>
      <c r="FKO8" s="279"/>
      <c r="FKP8" s="279"/>
      <c r="FKQ8" s="279"/>
      <c r="FKR8" s="279"/>
      <c r="FKS8" s="279"/>
      <c r="FKT8" s="279"/>
      <c r="FKU8" s="279"/>
      <c r="FKV8" s="279"/>
      <c r="FKW8" s="279"/>
      <c r="FKX8" s="279"/>
      <c r="FKY8" s="279"/>
      <c r="FKZ8" s="279"/>
      <c r="FLA8" s="279"/>
      <c r="FLB8" s="279"/>
      <c r="FLC8" s="279"/>
      <c r="FLD8" s="279"/>
      <c r="FLE8" s="279"/>
      <c r="FLF8" s="279"/>
      <c r="FLG8" s="279"/>
      <c r="FLH8" s="279"/>
      <c r="FLI8" s="279"/>
      <c r="FLJ8" s="279"/>
      <c r="FLK8" s="279"/>
      <c r="FLL8" s="279"/>
      <c r="FLM8" s="279"/>
      <c r="FLN8" s="279"/>
      <c r="FLO8" s="279"/>
      <c r="FLP8" s="279"/>
      <c r="FLQ8" s="279"/>
      <c r="FLR8" s="279"/>
      <c r="FLS8" s="279"/>
      <c r="FLT8" s="279"/>
      <c r="FLU8" s="279"/>
      <c r="FLV8" s="279"/>
      <c r="FLW8" s="279"/>
      <c r="FLX8" s="279"/>
      <c r="FLY8" s="279"/>
      <c r="FLZ8" s="279"/>
      <c r="FMA8" s="279"/>
      <c r="FMB8" s="279"/>
      <c r="FMC8" s="279"/>
      <c r="FMD8" s="279"/>
      <c r="FME8" s="279"/>
      <c r="FMF8" s="279"/>
      <c r="FMG8" s="279"/>
      <c r="FMH8" s="279"/>
      <c r="FMI8" s="279"/>
      <c r="FMJ8" s="279"/>
      <c r="FMK8" s="279"/>
      <c r="FML8" s="279"/>
      <c r="FMM8" s="279"/>
      <c r="FMN8" s="279"/>
      <c r="FMO8" s="279"/>
      <c r="FMP8" s="279"/>
      <c r="FMQ8" s="279"/>
      <c r="FMR8" s="279"/>
      <c r="FMS8" s="279"/>
      <c r="FMT8" s="279"/>
      <c r="FMU8" s="279"/>
      <c r="FMV8" s="279"/>
      <c r="FMW8" s="279"/>
      <c r="FMX8" s="279"/>
      <c r="FMY8" s="279"/>
      <c r="FMZ8" s="279"/>
      <c r="FNA8" s="279"/>
      <c r="FNB8" s="279"/>
      <c r="FNC8" s="279"/>
      <c r="FND8" s="279"/>
      <c r="FNE8" s="279"/>
      <c r="FNF8" s="279"/>
      <c r="FNG8" s="279"/>
      <c r="FNH8" s="279"/>
      <c r="FNI8" s="279"/>
      <c r="FNJ8" s="279"/>
      <c r="FNK8" s="279"/>
      <c r="FNL8" s="279"/>
      <c r="FNM8" s="279"/>
      <c r="FNN8" s="279"/>
      <c r="FNO8" s="279"/>
      <c r="FNP8" s="279"/>
      <c r="FNQ8" s="279"/>
      <c r="FNR8" s="279"/>
      <c r="FNS8" s="279"/>
      <c r="FNT8" s="279"/>
      <c r="FNU8" s="279"/>
      <c r="FNV8" s="279"/>
      <c r="FNW8" s="279"/>
      <c r="FNX8" s="279"/>
      <c r="FNY8" s="279"/>
      <c r="FNZ8" s="279"/>
      <c r="FOA8" s="279"/>
      <c r="FOB8" s="279"/>
      <c r="FOC8" s="279"/>
      <c r="FOD8" s="279"/>
      <c r="FOE8" s="279"/>
      <c r="FOF8" s="279"/>
      <c r="FOG8" s="279"/>
      <c r="FOH8" s="279"/>
      <c r="FOI8" s="279"/>
      <c r="FOJ8" s="279"/>
      <c r="FOK8" s="279"/>
      <c r="FOL8" s="279"/>
      <c r="FOM8" s="279"/>
      <c r="FON8" s="279"/>
      <c r="FOO8" s="279"/>
      <c r="FOP8" s="279"/>
      <c r="FOQ8" s="279"/>
      <c r="FOR8" s="279"/>
      <c r="FOS8" s="279"/>
      <c r="FOT8" s="279"/>
      <c r="FOU8" s="279"/>
      <c r="FOV8" s="279"/>
      <c r="FOW8" s="279"/>
      <c r="FOX8" s="279"/>
      <c r="FOY8" s="279"/>
      <c r="FOZ8" s="279"/>
      <c r="FPA8" s="279"/>
      <c r="FPB8" s="279"/>
      <c r="FPC8" s="279"/>
      <c r="FPD8" s="279"/>
      <c r="FPE8" s="279"/>
      <c r="FPF8" s="279"/>
      <c r="FPG8" s="279"/>
      <c r="FPH8" s="279"/>
      <c r="FPI8" s="279"/>
      <c r="FPJ8" s="279"/>
      <c r="FPK8" s="279"/>
      <c r="FPL8" s="279"/>
      <c r="FPM8" s="279"/>
      <c r="FPN8" s="279"/>
      <c r="FPO8" s="279"/>
      <c r="FPP8" s="279"/>
      <c r="FPQ8" s="279"/>
      <c r="FPR8" s="279"/>
      <c r="FPS8" s="279"/>
      <c r="FPT8" s="279"/>
      <c r="FPU8" s="279"/>
      <c r="FPV8" s="279"/>
      <c r="FPW8" s="279"/>
      <c r="FPX8" s="279"/>
      <c r="FPY8" s="279"/>
      <c r="FPZ8" s="279"/>
      <c r="FQA8" s="279"/>
      <c r="FQB8" s="279"/>
      <c r="FQC8" s="279"/>
      <c r="FQD8" s="279"/>
      <c r="FQE8" s="279"/>
      <c r="FQF8" s="279"/>
      <c r="FQG8" s="279"/>
      <c r="FQH8" s="279"/>
      <c r="FQI8" s="279"/>
      <c r="FQJ8" s="279"/>
      <c r="FQK8" s="279"/>
      <c r="FQL8" s="279"/>
      <c r="FQM8" s="279"/>
      <c r="FQN8" s="279"/>
      <c r="FQO8" s="279"/>
      <c r="FQP8" s="279"/>
      <c r="FQQ8" s="279"/>
      <c r="FQR8" s="279"/>
      <c r="FQS8" s="279"/>
      <c r="FQT8" s="279"/>
      <c r="FQU8" s="279"/>
      <c r="FQV8" s="279"/>
      <c r="FQW8" s="279"/>
      <c r="FQX8" s="279"/>
      <c r="FQY8" s="279"/>
      <c r="FQZ8" s="279"/>
      <c r="FRA8" s="279"/>
      <c r="FRB8" s="279"/>
      <c r="FRC8" s="279"/>
      <c r="FRD8" s="279"/>
      <c r="FRE8" s="279"/>
      <c r="FRF8" s="279"/>
      <c r="FRG8" s="279"/>
      <c r="FRH8" s="279"/>
      <c r="FRI8" s="279"/>
      <c r="FRJ8" s="279"/>
      <c r="FRK8" s="279"/>
      <c r="FRL8" s="279"/>
      <c r="FRM8" s="279"/>
      <c r="FRN8" s="279"/>
      <c r="FRO8" s="279"/>
      <c r="FRP8" s="279"/>
      <c r="FRQ8" s="279"/>
      <c r="FRR8" s="279"/>
      <c r="FRS8" s="279"/>
      <c r="FRT8" s="279"/>
      <c r="FRU8" s="279"/>
      <c r="FRV8" s="279"/>
      <c r="FRW8" s="279"/>
      <c r="FRX8" s="279"/>
      <c r="FRY8" s="279"/>
      <c r="FRZ8" s="279"/>
      <c r="FSA8" s="279"/>
      <c r="FSB8" s="279"/>
      <c r="FSC8" s="279"/>
      <c r="FSD8" s="279"/>
      <c r="FSE8" s="279"/>
      <c r="FSF8" s="279"/>
      <c r="FSG8" s="279"/>
      <c r="FSH8" s="279"/>
      <c r="FSI8" s="279"/>
      <c r="FSJ8" s="279"/>
      <c r="FSK8" s="279"/>
      <c r="FSL8" s="279"/>
      <c r="FSM8" s="279"/>
      <c r="FSN8" s="279"/>
      <c r="FSO8" s="279"/>
      <c r="FSP8" s="279"/>
      <c r="FSQ8" s="279"/>
      <c r="FSR8" s="279"/>
      <c r="FSS8" s="279"/>
      <c r="FST8" s="279"/>
      <c r="FSU8" s="279"/>
      <c r="FSV8" s="279"/>
      <c r="FSW8" s="279"/>
      <c r="FSX8" s="279"/>
      <c r="FSY8" s="279"/>
      <c r="FSZ8" s="279"/>
      <c r="FTA8" s="279"/>
      <c r="FTB8" s="279"/>
      <c r="FTC8" s="279"/>
      <c r="FTD8" s="279"/>
      <c r="FTE8" s="279"/>
      <c r="FTF8" s="279"/>
      <c r="FTG8" s="279"/>
      <c r="FTH8" s="279"/>
      <c r="FTI8" s="279"/>
      <c r="FTJ8" s="279"/>
      <c r="FTK8" s="279"/>
      <c r="FTL8" s="279"/>
      <c r="FTM8" s="279"/>
      <c r="FTN8" s="279"/>
      <c r="FTO8" s="279"/>
      <c r="FTP8" s="279"/>
      <c r="FTQ8" s="279"/>
      <c r="FTR8" s="279"/>
      <c r="FTS8" s="279"/>
      <c r="FTT8" s="279"/>
      <c r="FTU8" s="279"/>
      <c r="FTV8" s="279"/>
      <c r="FTW8" s="279"/>
      <c r="FTX8" s="279"/>
      <c r="FTY8" s="279"/>
      <c r="FTZ8" s="279"/>
      <c r="FUA8" s="279"/>
      <c r="FUB8" s="279"/>
      <c r="FUC8" s="279"/>
      <c r="FUD8" s="279"/>
      <c r="FUE8" s="279"/>
      <c r="FUF8" s="279"/>
      <c r="FUG8" s="279"/>
      <c r="FUH8" s="279"/>
      <c r="FUI8" s="279"/>
      <c r="FUJ8" s="279"/>
      <c r="FUK8" s="279"/>
      <c r="FUL8" s="279"/>
      <c r="FUM8" s="279"/>
      <c r="FUN8" s="279"/>
      <c r="FUO8" s="279"/>
      <c r="FUP8" s="279"/>
      <c r="FUQ8" s="279"/>
      <c r="FUR8" s="279"/>
      <c r="FUS8" s="279"/>
      <c r="FUT8" s="279"/>
      <c r="FUU8" s="279"/>
      <c r="FUV8" s="279"/>
      <c r="FUW8" s="279"/>
      <c r="FUX8" s="279"/>
      <c r="FUY8" s="279"/>
      <c r="FUZ8" s="279"/>
      <c r="FVA8" s="279"/>
      <c r="FVB8" s="279"/>
      <c r="FVC8" s="279"/>
      <c r="FVD8" s="279"/>
      <c r="FVE8" s="279"/>
      <c r="FVF8" s="279"/>
      <c r="FVG8" s="279"/>
      <c r="FVH8" s="279"/>
      <c r="FVI8" s="279"/>
      <c r="FVJ8" s="279"/>
      <c r="FVK8" s="279"/>
      <c r="FVL8" s="279"/>
      <c r="FVM8" s="279"/>
      <c r="FVN8" s="279"/>
      <c r="FVO8" s="279"/>
      <c r="FVP8" s="279"/>
      <c r="FVQ8" s="279"/>
      <c r="FVR8" s="279"/>
      <c r="FVS8" s="279"/>
      <c r="FVT8" s="279"/>
      <c r="FVU8" s="279"/>
      <c r="FVV8" s="279"/>
      <c r="FVW8" s="279"/>
      <c r="FVX8" s="279"/>
      <c r="FVY8" s="279"/>
      <c r="FVZ8" s="279"/>
      <c r="FWA8" s="279"/>
      <c r="FWB8" s="279"/>
      <c r="FWC8" s="279"/>
      <c r="FWD8" s="279"/>
      <c r="FWE8" s="279"/>
      <c r="FWF8" s="279"/>
      <c r="FWG8" s="279"/>
      <c r="FWH8" s="279"/>
      <c r="FWI8" s="279"/>
      <c r="FWJ8" s="279"/>
      <c r="FWK8" s="279"/>
      <c r="FWL8" s="279"/>
      <c r="FWM8" s="279"/>
      <c r="FWN8" s="279"/>
      <c r="FWO8" s="279"/>
      <c r="FWP8" s="279"/>
      <c r="FWQ8" s="279"/>
      <c r="FWR8" s="279"/>
      <c r="FWS8" s="279"/>
      <c r="FWT8" s="279"/>
      <c r="FWU8" s="279"/>
      <c r="FWV8" s="279"/>
      <c r="FWW8" s="279"/>
      <c r="FWX8" s="279"/>
      <c r="FWY8" s="279"/>
      <c r="FWZ8" s="279"/>
      <c r="FXA8" s="279"/>
      <c r="FXB8" s="279"/>
      <c r="FXC8" s="279"/>
      <c r="FXD8" s="279"/>
      <c r="FXE8" s="279"/>
      <c r="FXF8" s="279"/>
      <c r="FXG8" s="279"/>
      <c r="FXH8" s="279"/>
      <c r="FXI8" s="279"/>
      <c r="FXJ8" s="279"/>
      <c r="FXK8" s="279"/>
      <c r="FXL8" s="279"/>
      <c r="FXM8" s="279"/>
      <c r="FXN8" s="279"/>
      <c r="FXO8" s="279"/>
      <c r="FXP8" s="279"/>
      <c r="FXQ8" s="279"/>
      <c r="FXR8" s="279"/>
      <c r="FXS8" s="279"/>
      <c r="FXT8" s="279"/>
      <c r="FXU8" s="279"/>
      <c r="FXV8" s="279"/>
      <c r="FXW8" s="279"/>
      <c r="FXX8" s="279"/>
      <c r="FXY8" s="279"/>
      <c r="FXZ8" s="279"/>
      <c r="FYA8" s="279"/>
      <c r="FYB8" s="279"/>
      <c r="FYC8" s="279"/>
      <c r="FYD8" s="279"/>
      <c r="FYE8" s="279"/>
      <c r="FYF8" s="279"/>
      <c r="FYG8" s="279"/>
      <c r="FYH8" s="279"/>
      <c r="FYI8" s="279"/>
      <c r="FYJ8" s="279"/>
      <c r="FYK8" s="279"/>
      <c r="FYL8" s="279"/>
      <c r="FYM8" s="279"/>
      <c r="FYN8" s="279"/>
      <c r="FYO8" s="279"/>
      <c r="FYP8" s="279"/>
      <c r="FYQ8" s="279"/>
      <c r="FYR8" s="279"/>
      <c r="FYS8" s="279"/>
      <c r="FYT8" s="279"/>
      <c r="FYU8" s="279"/>
      <c r="FYV8" s="279"/>
      <c r="FYW8" s="279"/>
      <c r="FYX8" s="279"/>
      <c r="FYY8" s="279"/>
      <c r="FYZ8" s="279"/>
      <c r="FZA8" s="279"/>
      <c r="FZB8" s="279"/>
      <c r="FZC8" s="279"/>
      <c r="FZD8" s="279"/>
      <c r="FZE8" s="279"/>
      <c r="FZF8" s="279"/>
      <c r="FZG8" s="279"/>
      <c r="FZH8" s="279"/>
      <c r="FZI8" s="279"/>
      <c r="FZJ8" s="279"/>
      <c r="FZK8" s="279"/>
      <c r="FZL8" s="279"/>
      <c r="FZM8" s="279"/>
      <c r="FZN8" s="279"/>
      <c r="FZO8" s="279"/>
      <c r="FZP8" s="279"/>
      <c r="FZQ8" s="279"/>
      <c r="FZR8" s="279"/>
      <c r="FZS8" s="279"/>
      <c r="FZT8" s="279"/>
      <c r="FZU8" s="279"/>
      <c r="FZV8" s="279"/>
      <c r="FZW8" s="279"/>
      <c r="FZX8" s="279"/>
      <c r="FZY8" s="279"/>
      <c r="FZZ8" s="279"/>
      <c r="GAA8" s="279"/>
      <c r="GAB8" s="279"/>
      <c r="GAC8" s="279"/>
      <c r="GAD8" s="279"/>
      <c r="GAE8" s="279"/>
      <c r="GAF8" s="279"/>
      <c r="GAG8" s="279"/>
      <c r="GAH8" s="279"/>
      <c r="GAI8" s="279"/>
      <c r="GAJ8" s="279"/>
      <c r="GAK8" s="279"/>
      <c r="GAL8" s="279"/>
      <c r="GAM8" s="279"/>
      <c r="GAN8" s="279"/>
      <c r="GAO8" s="279"/>
      <c r="GAP8" s="279"/>
      <c r="GAQ8" s="279"/>
      <c r="GAR8" s="279"/>
      <c r="GAS8" s="279"/>
      <c r="GAT8" s="279"/>
      <c r="GAU8" s="279"/>
      <c r="GAV8" s="279"/>
      <c r="GAW8" s="279"/>
      <c r="GAX8" s="279"/>
      <c r="GAY8" s="279"/>
      <c r="GAZ8" s="279"/>
      <c r="GBA8" s="279"/>
      <c r="GBB8" s="279"/>
      <c r="GBC8" s="279"/>
      <c r="GBD8" s="279"/>
      <c r="GBE8" s="279"/>
      <c r="GBF8" s="279"/>
      <c r="GBG8" s="279"/>
      <c r="GBH8" s="279"/>
      <c r="GBI8" s="279"/>
      <c r="GBJ8" s="279"/>
      <c r="GBK8" s="279"/>
      <c r="GBL8" s="279"/>
      <c r="GBM8" s="279"/>
      <c r="GBN8" s="279"/>
      <c r="GBO8" s="279"/>
      <c r="GBP8" s="279"/>
      <c r="GBQ8" s="279"/>
      <c r="GBR8" s="279"/>
      <c r="GBS8" s="279"/>
      <c r="GBT8" s="279"/>
      <c r="GBU8" s="279"/>
      <c r="GBV8" s="279"/>
      <c r="GBW8" s="279"/>
      <c r="GBX8" s="279"/>
      <c r="GBY8" s="279"/>
      <c r="GBZ8" s="279"/>
      <c r="GCA8" s="279"/>
      <c r="GCB8" s="279"/>
      <c r="GCC8" s="279"/>
      <c r="GCD8" s="279"/>
      <c r="GCE8" s="279"/>
      <c r="GCF8" s="279"/>
      <c r="GCG8" s="279"/>
      <c r="GCH8" s="279"/>
      <c r="GCI8" s="279"/>
      <c r="GCJ8" s="279"/>
      <c r="GCK8" s="279"/>
      <c r="GCL8" s="279"/>
      <c r="GCM8" s="279"/>
      <c r="GCN8" s="279"/>
      <c r="GCO8" s="279"/>
      <c r="GCP8" s="279"/>
      <c r="GCQ8" s="279"/>
      <c r="GCR8" s="279"/>
      <c r="GCS8" s="279"/>
      <c r="GCT8" s="279"/>
      <c r="GCU8" s="279"/>
      <c r="GCV8" s="279"/>
      <c r="GCW8" s="279"/>
      <c r="GCX8" s="279"/>
      <c r="GCY8" s="279"/>
      <c r="GCZ8" s="279"/>
      <c r="GDA8" s="279"/>
      <c r="GDB8" s="279"/>
      <c r="GDC8" s="279"/>
      <c r="GDD8" s="279"/>
      <c r="GDE8" s="279"/>
      <c r="GDF8" s="279"/>
      <c r="GDG8" s="279"/>
      <c r="GDH8" s="279"/>
      <c r="GDI8" s="279"/>
      <c r="GDJ8" s="279"/>
      <c r="GDK8" s="279"/>
      <c r="GDL8" s="279"/>
      <c r="GDM8" s="279"/>
      <c r="GDN8" s="279"/>
      <c r="GDO8" s="279"/>
      <c r="GDP8" s="279"/>
      <c r="GDQ8" s="279"/>
      <c r="GDR8" s="279"/>
      <c r="GDS8" s="279"/>
      <c r="GDT8" s="279"/>
      <c r="GDU8" s="279"/>
      <c r="GDV8" s="279"/>
      <c r="GDW8" s="279"/>
      <c r="GDX8" s="279"/>
      <c r="GDY8" s="279"/>
      <c r="GDZ8" s="279"/>
      <c r="GEA8" s="279"/>
      <c r="GEB8" s="279"/>
      <c r="GEC8" s="279"/>
      <c r="GED8" s="279"/>
      <c r="GEE8" s="279"/>
      <c r="GEF8" s="279"/>
      <c r="GEG8" s="279"/>
      <c r="GEH8" s="279"/>
      <c r="GEI8" s="279"/>
      <c r="GEJ8" s="279"/>
      <c r="GEK8" s="279"/>
      <c r="GEL8" s="279"/>
      <c r="GEM8" s="279"/>
      <c r="GEN8" s="279"/>
      <c r="GEO8" s="279"/>
      <c r="GEP8" s="279"/>
      <c r="GEQ8" s="279"/>
      <c r="GER8" s="279"/>
      <c r="GES8" s="279"/>
      <c r="GET8" s="279"/>
      <c r="GEU8" s="279"/>
      <c r="GEV8" s="279"/>
      <c r="GEW8" s="279"/>
      <c r="GEX8" s="279"/>
      <c r="GEY8" s="279"/>
      <c r="GEZ8" s="279"/>
      <c r="GFA8" s="279"/>
      <c r="GFB8" s="279"/>
      <c r="GFC8" s="279"/>
      <c r="GFD8" s="279"/>
      <c r="GFE8" s="279"/>
      <c r="GFF8" s="279"/>
      <c r="GFG8" s="279"/>
      <c r="GFH8" s="279"/>
      <c r="GFI8" s="279"/>
      <c r="GFJ8" s="279"/>
      <c r="GFK8" s="279"/>
      <c r="GFL8" s="279"/>
      <c r="GFM8" s="279"/>
      <c r="GFN8" s="279"/>
      <c r="GFO8" s="279"/>
      <c r="GFP8" s="279"/>
      <c r="GFQ8" s="279"/>
      <c r="GFR8" s="279"/>
      <c r="GFS8" s="279"/>
      <c r="GFT8" s="279"/>
      <c r="GFU8" s="279"/>
      <c r="GFV8" s="279"/>
      <c r="GFW8" s="279"/>
      <c r="GFX8" s="279"/>
      <c r="GFY8" s="279"/>
      <c r="GFZ8" s="279"/>
      <c r="GGA8" s="279"/>
      <c r="GGB8" s="279"/>
      <c r="GGC8" s="279"/>
      <c r="GGD8" s="279"/>
      <c r="GGE8" s="279"/>
      <c r="GGF8" s="279"/>
      <c r="GGG8" s="279"/>
      <c r="GGH8" s="279"/>
      <c r="GGI8" s="279"/>
      <c r="GGJ8" s="279"/>
      <c r="GGK8" s="279"/>
      <c r="GGL8" s="279"/>
      <c r="GGM8" s="279"/>
      <c r="GGN8" s="279"/>
      <c r="GGO8" s="279"/>
      <c r="GGP8" s="279"/>
      <c r="GGQ8" s="279"/>
      <c r="GGR8" s="279"/>
      <c r="GGS8" s="279"/>
      <c r="GGT8" s="279"/>
      <c r="GGU8" s="279"/>
      <c r="GGV8" s="279"/>
      <c r="GGW8" s="279"/>
      <c r="GGX8" s="279"/>
      <c r="GGY8" s="279"/>
      <c r="GGZ8" s="279"/>
      <c r="GHA8" s="279"/>
      <c r="GHB8" s="279"/>
      <c r="GHC8" s="279"/>
      <c r="GHD8" s="279"/>
      <c r="GHE8" s="279"/>
      <c r="GHF8" s="279"/>
      <c r="GHG8" s="279"/>
      <c r="GHH8" s="279"/>
      <c r="GHI8" s="279"/>
      <c r="GHJ8" s="279"/>
      <c r="GHK8" s="279"/>
      <c r="GHL8" s="279"/>
      <c r="GHM8" s="279"/>
      <c r="GHN8" s="279"/>
      <c r="GHO8" s="279"/>
      <c r="GHP8" s="279"/>
      <c r="GHQ8" s="279"/>
      <c r="GHR8" s="279"/>
      <c r="GHS8" s="279"/>
      <c r="GHT8" s="279"/>
      <c r="GHU8" s="279"/>
      <c r="GHV8" s="279"/>
      <c r="GHW8" s="279"/>
      <c r="GHX8" s="279"/>
      <c r="GHY8" s="279"/>
      <c r="GHZ8" s="279"/>
      <c r="GIA8" s="279"/>
      <c r="GIB8" s="279"/>
      <c r="GIC8" s="279"/>
      <c r="GID8" s="279"/>
      <c r="GIE8" s="279"/>
      <c r="GIF8" s="279"/>
      <c r="GIG8" s="279"/>
      <c r="GIH8" s="279"/>
      <c r="GII8" s="279"/>
      <c r="GIJ8" s="279"/>
      <c r="GIK8" s="279"/>
      <c r="GIL8" s="279"/>
      <c r="GIM8" s="279"/>
      <c r="GIN8" s="279"/>
      <c r="GIO8" s="279"/>
      <c r="GIP8" s="279"/>
      <c r="GIQ8" s="279"/>
      <c r="GIR8" s="279"/>
      <c r="GIS8" s="279"/>
      <c r="GIT8" s="279"/>
      <c r="GIU8" s="279"/>
      <c r="GIV8" s="279"/>
      <c r="GIW8" s="279"/>
      <c r="GIX8" s="279"/>
      <c r="GIY8" s="279"/>
      <c r="GIZ8" s="279"/>
      <c r="GJA8" s="279"/>
      <c r="GJB8" s="279"/>
      <c r="GJC8" s="279"/>
      <c r="GJD8" s="279"/>
      <c r="GJE8" s="279"/>
      <c r="GJF8" s="279"/>
      <c r="GJG8" s="279"/>
      <c r="GJH8" s="279"/>
      <c r="GJI8" s="279"/>
      <c r="GJJ8" s="279"/>
      <c r="GJK8" s="279"/>
      <c r="GJL8" s="279"/>
      <c r="GJM8" s="279"/>
      <c r="GJN8" s="279"/>
      <c r="GJO8" s="279"/>
      <c r="GJP8" s="279"/>
      <c r="GJQ8" s="279"/>
      <c r="GJR8" s="279"/>
      <c r="GJS8" s="279"/>
      <c r="GJT8" s="279"/>
      <c r="GJU8" s="279"/>
      <c r="GJV8" s="279"/>
      <c r="GJW8" s="279"/>
      <c r="GJX8" s="279"/>
      <c r="GJY8" s="279"/>
      <c r="GJZ8" s="279"/>
      <c r="GKA8" s="279"/>
      <c r="GKB8" s="279"/>
      <c r="GKC8" s="279"/>
      <c r="GKD8" s="279"/>
      <c r="GKE8" s="279"/>
      <c r="GKF8" s="279"/>
      <c r="GKG8" s="279"/>
      <c r="GKH8" s="279"/>
      <c r="GKI8" s="279"/>
      <c r="GKJ8" s="279"/>
      <c r="GKK8" s="279"/>
      <c r="GKL8" s="279"/>
      <c r="GKM8" s="279"/>
      <c r="GKN8" s="279"/>
      <c r="GKO8" s="279"/>
      <c r="GKP8" s="279"/>
      <c r="GKQ8" s="279"/>
      <c r="GKR8" s="279"/>
      <c r="GKS8" s="279"/>
      <c r="GKT8" s="279"/>
      <c r="GKU8" s="279"/>
      <c r="GKV8" s="279"/>
      <c r="GKW8" s="279"/>
      <c r="GKX8" s="279"/>
      <c r="GKY8" s="279"/>
      <c r="GKZ8" s="279"/>
      <c r="GLA8" s="279"/>
      <c r="GLB8" s="279"/>
      <c r="GLC8" s="279"/>
      <c r="GLD8" s="279"/>
      <c r="GLE8" s="279"/>
      <c r="GLF8" s="279"/>
      <c r="GLG8" s="279"/>
      <c r="GLH8" s="279"/>
      <c r="GLI8" s="279"/>
      <c r="GLJ8" s="279"/>
      <c r="GLK8" s="279"/>
      <c r="GLL8" s="279"/>
      <c r="GLM8" s="279"/>
      <c r="GLN8" s="279"/>
      <c r="GLO8" s="279"/>
      <c r="GLP8" s="279"/>
      <c r="GLQ8" s="279"/>
      <c r="GLR8" s="279"/>
      <c r="GLS8" s="279"/>
      <c r="GLT8" s="279"/>
      <c r="GLU8" s="279"/>
      <c r="GLV8" s="279"/>
      <c r="GLW8" s="279"/>
      <c r="GLX8" s="279"/>
      <c r="GLY8" s="279"/>
      <c r="GLZ8" s="279"/>
      <c r="GMA8" s="279"/>
      <c r="GMB8" s="279"/>
      <c r="GMC8" s="279"/>
      <c r="GMD8" s="279"/>
      <c r="GME8" s="279"/>
      <c r="GMF8" s="279"/>
      <c r="GMG8" s="279"/>
      <c r="GMH8" s="279"/>
      <c r="GMI8" s="279"/>
      <c r="GMJ8" s="279"/>
      <c r="GMK8" s="279"/>
      <c r="GML8" s="279"/>
      <c r="GMM8" s="279"/>
      <c r="GMN8" s="279"/>
      <c r="GMO8" s="279"/>
      <c r="GMP8" s="279"/>
      <c r="GMQ8" s="279"/>
      <c r="GMR8" s="279"/>
      <c r="GMS8" s="279"/>
      <c r="GMT8" s="279"/>
      <c r="GMU8" s="279"/>
      <c r="GMV8" s="279"/>
      <c r="GMW8" s="279"/>
      <c r="GMX8" s="279"/>
      <c r="GMY8" s="279"/>
      <c r="GMZ8" s="279"/>
      <c r="GNA8" s="279"/>
      <c r="GNB8" s="279"/>
      <c r="GNC8" s="279"/>
      <c r="GND8" s="279"/>
      <c r="GNE8" s="279"/>
      <c r="GNF8" s="279"/>
      <c r="GNG8" s="279"/>
      <c r="GNH8" s="279"/>
      <c r="GNI8" s="279"/>
      <c r="GNJ8" s="279"/>
      <c r="GNK8" s="279"/>
      <c r="GNL8" s="279"/>
      <c r="GNM8" s="279"/>
      <c r="GNN8" s="279"/>
      <c r="GNO8" s="279"/>
      <c r="GNP8" s="279"/>
      <c r="GNQ8" s="279"/>
      <c r="GNR8" s="279"/>
      <c r="GNS8" s="279"/>
      <c r="GNT8" s="279"/>
      <c r="GNU8" s="279"/>
      <c r="GNV8" s="279"/>
      <c r="GNW8" s="279"/>
      <c r="GNX8" s="279"/>
      <c r="GNY8" s="279"/>
      <c r="GNZ8" s="279"/>
      <c r="GOA8" s="279"/>
      <c r="GOB8" s="279"/>
      <c r="GOC8" s="279"/>
      <c r="GOD8" s="279"/>
      <c r="GOE8" s="279"/>
      <c r="GOF8" s="279"/>
      <c r="GOG8" s="279"/>
      <c r="GOH8" s="279"/>
      <c r="GOI8" s="279"/>
      <c r="GOJ8" s="279"/>
      <c r="GOK8" s="279"/>
      <c r="GOL8" s="279"/>
      <c r="GOM8" s="279"/>
      <c r="GON8" s="279"/>
      <c r="GOO8" s="279"/>
      <c r="GOP8" s="279"/>
      <c r="GOQ8" s="279"/>
      <c r="GOR8" s="279"/>
      <c r="GOS8" s="279"/>
      <c r="GOT8" s="279"/>
      <c r="GOU8" s="279"/>
      <c r="GOV8" s="279"/>
      <c r="GOW8" s="279"/>
      <c r="GOX8" s="279"/>
      <c r="GOY8" s="279"/>
      <c r="GOZ8" s="279"/>
      <c r="GPA8" s="279"/>
      <c r="GPB8" s="279"/>
      <c r="GPC8" s="279"/>
      <c r="GPD8" s="279"/>
      <c r="GPE8" s="279"/>
      <c r="GPF8" s="279"/>
      <c r="GPG8" s="279"/>
      <c r="GPH8" s="279"/>
      <c r="GPI8" s="279"/>
      <c r="GPJ8" s="279"/>
      <c r="GPK8" s="279"/>
      <c r="GPL8" s="279"/>
      <c r="GPM8" s="279"/>
      <c r="GPN8" s="279"/>
      <c r="GPO8" s="279"/>
      <c r="GPP8" s="279"/>
      <c r="GPQ8" s="279"/>
      <c r="GPR8" s="279"/>
      <c r="GPS8" s="279"/>
      <c r="GPT8" s="279"/>
      <c r="GPU8" s="279"/>
      <c r="GPV8" s="279"/>
      <c r="GPW8" s="279"/>
      <c r="GPX8" s="279"/>
      <c r="GPY8" s="279"/>
      <c r="GPZ8" s="279"/>
      <c r="GQA8" s="279"/>
      <c r="GQB8" s="279"/>
      <c r="GQC8" s="279"/>
      <c r="GQD8" s="279"/>
      <c r="GQE8" s="279"/>
      <c r="GQF8" s="279"/>
      <c r="GQG8" s="279"/>
      <c r="GQH8" s="279"/>
      <c r="GQI8" s="279"/>
      <c r="GQJ8" s="279"/>
      <c r="GQK8" s="279"/>
      <c r="GQL8" s="279"/>
      <c r="GQM8" s="279"/>
      <c r="GQN8" s="279"/>
      <c r="GQO8" s="279"/>
      <c r="GQP8" s="279"/>
      <c r="GQQ8" s="279"/>
      <c r="GQR8" s="279"/>
      <c r="GQS8" s="279"/>
      <c r="GQT8" s="279"/>
      <c r="GQU8" s="279"/>
      <c r="GQV8" s="279"/>
      <c r="GQW8" s="279"/>
      <c r="GQX8" s="279"/>
      <c r="GQY8" s="279"/>
      <c r="GQZ8" s="279"/>
      <c r="GRA8" s="279"/>
      <c r="GRB8" s="279"/>
      <c r="GRC8" s="279"/>
      <c r="GRD8" s="279"/>
      <c r="GRE8" s="279"/>
      <c r="GRF8" s="279"/>
      <c r="GRG8" s="279"/>
      <c r="GRH8" s="279"/>
      <c r="GRI8" s="279"/>
      <c r="GRJ8" s="279"/>
      <c r="GRK8" s="279"/>
      <c r="GRL8" s="279"/>
      <c r="GRM8" s="279"/>
      <c r="GRN8" s="279"/>
      <c r="GRO8" s="279"/>
      <c r="GRP8" s="279"/>
      <c r="GRQ8" s="279"/>
      <c r="GRR8" s="279"/>
      <c r="GRS8" s="279"/>
      <c r="GRT8" s="279"/>
      <c r="GRU8" s="279"/>
      <c r="GRV8" s="279"/>
      <c r="GRW8" s="279"/>
      <c r="GRX8" s="279"/>
      <c r="GRY8" s="279"/>
      <c r="GRZ8" s="279"/>
      <c r="GSA8" s="279"/>
      <c r="GSB8" s="279"/>
      <c r="GSC8" s="279"/>
      <c r="GSD8" s="279"/>
      <c r="GSE8" s="279"/>
      <c r="GSF8" s="279"/>
      <c r="GSG8" s="279"/>
      <c r="GSH8" s="279"/>
      <c r="GSI8" s="279"/>
      <c r="GSJ8" s="279"/>
      <c r="GSK8" s="279"/>
      <c r="GSL8" s="279"/>
      <c r="GSM8" s="279"/>
      <c r="GSN8" s="279"/>
      <c r="GSO8" s="279"/>
      <c r="GSP8" s="279"/>
      <c r="GSQ8" s="279"/>
      <c r="GSR8" s="279"/>
      <c r="GSS8" s="279"/>
      <c r="GST8" s="279"/>
      <c r="GSU8" s="279"/>
      <c r="GSV8" s="279"/>
      <c r="GSW8" s="279"/>
      <c r="GSX8" s="279"/>
      <c r="GSY8" s="279"/>
      <c r="GSZ8" s="279"/>
      <c r="GTA8" s="279"/>
      <c r="GTB8" s="279"/>
      <c r="GTC8" s="279"/>
      <c r="GTD8" s="279"/>
      <c r="GTE8" s="279"/>
      <c r="GTF8" s="279"/>
      <c r="GTG8" s="279"/>
      <c r="GTH8" s="279"/>
      <c r="GTI8" s="279"/>
      <c r="GTJ8" s="279"/>
      <c r="GTK8" s="279"/>
      <c r="GTL8" s="279"/>
      <c r="GTM8" s="279"/>
      <c r="GTN8" s="279"/>
      <c r="GTO8" s="279"/>
      <c r="GTP8" s="279"/>
      <c r="GTQ8" s="279"/>
      <c r="GTR8" s="279"/>
      <c r="GTS8" s="279"/>
      <c r="GTT8" s="279"/>
      <c r="GTU8" s="279"/>
      <c r="GTV8" s="279"/>
      <c r="GTW8" s="279"/>
      <c r="GTX8" s="279"/>
      <c r="GTY8" s="279"/>
      <c r="GTZ8" s="279"/>
      <c r="GUA8" s="279"/>
      <c r="GUB8" s="279"/>
      <c r="GUC8" s="279"/>
      <c r="GUD8" s="279"/>
      <c r="GUE8" s="279"/>
      <c r="GUF8" s="279"/>
      <c r="GUG8" s="279"/>
      <c r="GUH8" s="279"/>
      <c r="GUI8" s="279"/>
      <c r="GUJ8" s="279"/>
      <c r="GUK8" s="279"/>
      <c r="GUL8" s="279"/>
      <c r="GUM8" s="279"/>
      <c r="GUN8" s="279"/>
      <c r="GUO8" s="279"/>
      <c r="GUP8" s="279"/>
      <c r="GUQ8" s="279"/>
      <c r="GUR8" s="279"/>
      <c r="GUS8" s="279"/>
      <c r="GUT8" s="279"/>
      <c r="GUU8" s="279"/>
      <c r="GUV8" s="279"/>
      <c r="GUW8" s="279"/>
      <c r="GUX8" s="279"/>
      <c r="GUY8" s="279"/>
      <c r="GUZ8" s="279"/>
      <c r="GVA8" s="279"/>
      <c r="GVB8" s="279"/>
      <c r="GVC8" s="279"/>
      <c r="GVD8" s="279"/>
      <c r="GVE8" s="279"/>
      <c r="GVF8" s="279"/>
      <c r="GVG8" s="279"/>
      <c r="GVH8" s="279"/>
      <c r="GVI8" s="279"/>
      <c r="GVJ8" s="279"/>
      <c r="GVK8" s="279"/>
      <c r="GVL8" s="279"/>
      <c r="GVM8" s="279"/>
      <c r="GVN8" s="279"/>
      <c r="GVO8" s="279"/>
      <c r="GVP8" s="279"/>
      <c r="GVQ8" s="279"/>
      <c r="GVR8" s="279"/>
      <c r="GVS8" s="279"/>
      <c r="GVT8" s="279"/>
      <c r="GVU8" s="279"/>
      <c r="GVV8" s="279"/>
      <c r="GVW8" s="279"/>
      <c r="GVX8" s="279"/>
      <c r="GVY8" s="279"/>
      <c r="GVZ8" s="279"/>
      <c r="GWA8" s="279"/>
      <c r="GWB8" s="279"/>
      <c r="GWC8" s="279"/>
      <c r="GWD8" s="279"/>
      <c r="GWE8" s="279"/>
      <c r="GWF8" s="279"/>
      <c r="GWG8" s="279"/>
      <c r="GWH8" s="279"/>
      <c r="GWI8" s="279"/>
      <c r="GWJ8" s="279"/>
      <c r="GWK8" s="279"/>
      <c r="GWL8" s="279"/>
      <c r="GWM8" s="279"/>
      <c r="GWN8" s="279"/>
      <c r="GWO8" s="279"/>
      <c r="GWP8" s="279"/>
      <c r="GWQ8" s="279"/>
      <c r="GWR8" s="279"/>
      <c r="GWS8" s="279"/>
      <c r="GWT8" s="279"/>
      <c r="GWU8" s="279"/>
      <c r="GWV8" s="279"/>
      <c r="GWW8" s="279"/>
      <c r="GWX8" s="279"/>
      <c r="GWY8" s="279"/>
      <c r="GWZ8" s="279"/>
      <c r="GXA8" s="279"/>
      <c r="GXB8" s="279"/>
      <c r="GXC8" s="279"/>
      <c r="GXD8" s="279"/>
      <c r="GXE8" s="279"/>
      <c r="GXF8" s="279"/>
      <c r="GXG8" s="279"/>
      <c r="GXH8" s="279"/>
      <c r="GXI8" s="279"/>
      <c r="GXJ8" s="279"/>
      <c r="GXK8" s="279"/>
      <c r="GXL8" s="279"/>
      <c r="GXM8" s="279"/>
      <c r="GXN8" s="279"/>
      <c r="GXO8" s="279"/>
      <c r="GXP8" s="279"/>
      <c r="GXQ8" s="279"/>
      <c r="GXR8" s="279"/>
      <c r="GXS8" s="279"/>
      <c r="GXT8" s="279"/>
      <c r="GXU8" s="279"/>
      <c r="GXV8" s="279"/>
      <c r="GXW8" s="279"/>
      <c r="GXX8" s="279"/>
      <c r="GXY8" s="279"/>
      <c r="GXZ8" s="279"/>
      <c r="GYA8" s="279"/>
      <c r="GYB8" s="279"/>
      <c r="GYC8" s="279"/>
      <c r="GYD8" s="279"/>
      <c r="GYE8" s="279"/>
      <c r="GYF8" s="279"/>
      <c r="GYG8" s="279"/>
      <c r="GYH8" s="279"/>
      <c r="GYI8" s="279"/>
      <c r="GYJ8" s="279"/>
      <c r="GYK8" s="279"/>
      <c r="GYL8" s="279"/>
      <c r="GYM8" s="279"/>
      <c r="GYN8" s="279"/>
      <c r="GYO8" s="279"/>
      <c r="GYP8" s="279"/>
      <c r="GYQ8" s="279"/>
      <c r="GYR8" s="279"/>
      <c r="GYS8" s="279"/>
      <c r="GYT8" s="279"/>
      <c r="GYU8" s="279"/>
      <c r="GYV8" s="279"/>
      <c r="GYW8" s="279"/>
      <c r="GYX8" s="279"/>
      <c r="GYY8" s="279"/>
      <c r="GYZ8" s="279"/>
      <c r="GZA8" s="279"/>
      <c r="GZB8" s="279"/>
      <c r="GZC8" s="279"/>
      <c r="GZD8" s="279"/>
      <c r="GZE8" s="279"/>
      <c r="GZF8" s="279"/>
      <c r="GZG8" s="279"/>
      <c r="GZH8" s="279"/>
      <c r="GZI8" s="279"/>
      <c r="GZJ8" s="279"/>
      <c r="GZK8" s="279"/>
      <c r="GZL8" s="279"/>
      <c r="GZM8" s="279"/>
      <c r="GZN8" s="279"/>
      <c r="GZO8" s="279"/>
      <c r="GZP8" s="279"/>
      <c r="GZQ8" s="279"/>
      <c r="GZR8" s="279"/>
      <c r="GZS8" s="279"/>
      <c r="GZT8" s="279"/>
      <c r="GZU8" s="279"/>
      <c r="GZV8" s="279"/>
      <c r="GZW8" s="279"/>
      <c r="GZX8" s="279"/>
      <c r="GZY8" s="279"/>
      <c r="GZZ8" s="279"/>
      <c r="HAA8" s="279"/>
      <c r="HAB8" s="279"/>
      <c r="HAC8" s="279"/>
      <c r="HAD8" s="279"/>
      <c r="HAE8" s="279"/>
      <c r="HAF8" s="279"/>
      <c r="HAG8" s="279"/>
      <c r="HAH8" s="279"/>
      <c r="HAI8" s="279"/>
      <c r="HAJ8" s="279"/>
      <c r="HAK8" s="279"/>
      <c r="HAL8" s="279"/>
      <c r="HAM8" s="279"/>
      <c r="HAN8" s="279"/>
      <c r="HAO8" s="279"/>
      <c r="HAP8" s="279"/>
      <c r="HAQ8" s="279"/>
      <c r="HAR8" s="279"/>
      <c r="HAS8" s="279"/>
      <c r="HAT8" s="279"/>
      <c r="HAU8" s="279"/>
      <c r="HAV8" s="279"/>
      <c r="HAW8" s="279"/>
      <c r="HAX8" s="279"/>
      <c r="HAY8" s="279"/>
      <c r="HAZ8" s="279"/>
      <c r="HBA8" s="279"/>
      <c r="HBB8" s="279"/>
      <c r="HBC8" s="279"/>
      <c r="HBD8" s="279"/>
      <c r="HBE8" s="279"/>
      <c r="HBF8" s="279"/>
      <c r="HBG8" s="279"/>
      <c r="HBH8" s="279"/>
      <c r="HBI8" s="279"/>
      <c r="HBJ8" s="279"/>
      <c r="HBK8" s="279"/>
      <c r="HBL8" s="279"/>
      <c r="HBM8" s="279"/>
      <c r="HBN8" s="279"/>
      <c r="HBO8" s="279"/>
      <c r="HBP8" s="279"/>
      <c r="HBQ8" s="279"/>
      <c r="HBR8" s="279"/>
      <c r="HBS8" s="279"/>
      <c r="HBT8" s="279"/>
      <c r="HBU8" s="279"/>
      <c r="HBV8" s="279"/>
      <c r="HBW8" s="279"/>
      <c r="HBX8" s="279"/>
      <c r="HBY8" s="279"/>
      <c r="HBZ8" s="279"/>
      <c r="HCA8" s="279"/>
      <c r="HCB8" s="279"/>
      <c r="HCC8" s="279"/>
      <c r="HCD8" s="279"/>
      <c r="HCE8" s="279"/>
      <c r="HCF8" s="279"/>
      <c r="HCG8" s="279"/>
      <c r="HCH8" s="279"/>
      <c r="HCI8" s="279"/>
      <c r="HCJ8" s="279"/>
      <c r="HCK8" s="279"/>
      <c r="HCL8" s="279"/>
      <c r="HCM8" s="279"/>
      <c r="HCN8" s="279"/>
      <c r="HCO8" s="279"/>
      <c r="HCP8" s="279"/>
      <c r="HCQ8" s="279"/>
      <c r="HCR8" s="279"/>
      <c r="HCS8" s="279"/>
      <c r="HCT8" s="279"/>
      <c r="HCU8" s="279"/>
      <c r="HCV8" s="279"/>
      <c r="HCW8" s="279"/>
      <c r="HCX8" s="279"/>
      <c r="HCY8" s="279"/>
      <c r="HCZ8" s="279"/>
      <c r="HDA8" s="279"/>
      <c r="HDB8" s="279"/>
      <c r="HDC8" s="279"/>
      <c r="HDD8" s="279"/>
      <c r="HDE8" s="279"/>
      <c r="HDF8" s="279"/>
      <c r="HDG8" s="279"/>
      <c r="HDH8" s="279"/>
      <c r="HDI8" s="279"/>
      <c r="HDJ8" s="279"/>
      <c r="HDK8" s="279"/>
      <c r="HDL8" s="279"/>
      <c r="HDM8" s="279"/>
      <c r="HDN8" s="279"/>
      <c r="HDO8" s="279"/>
      <c r="HDP8" s="279"/>
      <c r="HDQ8" s="279"/>
      <c r="HDR8" s="279"/>
      <c r="HDS8" s="279"/>
      <c r="HDT8" s="279"/>
      <c r="HDU8" s="279"/>
      <c r="HDV8" s="279"/>
      <c r="HDW8" s="279"/>
      <c r="HDX8" s="279"/>
      <c r="HDY8" s="279"/>
      <c r="HDZ8" s="279"/>
      <c r="HEA8" s="279"/>
      <c r="HEB8" s="279"/>
      <c r="HEC8" s="279"/>
      <c r="HED8" s="279"/>
      <c r="HEE8" s="279"/>
      <c r="HEF8" s="279"/>
      <c r="HEG8" s="279"/>
      <c r="HEH8" s="279"/>
      <c r="HEI8" s="279"/>
      <c r="HEJ8" s="279"/>
      <c r="HEK8" s="279"/>
      <c r="HEL8" s="279"/>
      <c r="HEM8" s="279"/>
      <c r="HEN8" s="279"/>
      <c r="HEO8" s="279"/>
      <c r="HEP8" s="279"/>
      <c r="HEQ8" s="279"/>
      <c r="HER8" s="279"/>
      <c r="HES8" s="279"/>
      <c r="HET8" s="279"/>
      <c r="HEU8" s="279"/>
      <c r="HEV8" s="279"/>
      <c r="HEW8" s="279"/>
      <c r="HEX8" s="279"/>
      <c r="HEY8" s="279"/>
      <c r="HEZ8" s="279"/>
      <c r="HFA8" s="279"/>
      <c r="HFB8" s="279"/>
      <c r="HFC8" s="279"/>
      <c r="HFD8" s="279"/>
      <c r="HFE8" s="279"/>
      <c r="HFF8" s="279"/>
      <c r="HFG8" s="279"/>
      <c r="HFH8" s="279"/>
      <c r="HFI8" s="279"/>
      <c r="HFJ8" s="279"/>
      <c r="HFK8" s="279"/>
      <c r="HFL8" s="279"/>
      <c r="HFM8" s="279"/>
      <c r="HFN8" s="279"/>
      <c r="HFO8" s="279"/>
      <c r="HFP8" s="279"/>
      <c r="HFQ8" s="279"/>
      <c r="HFR8" s="279"/>
      <c r="HFS8" s="279"/>
      <c r="HFT8" s="279"/>
      <c r="HFU8" s="279"/>
      <c r="HFV8" s="279"/>
      <c r="HFW8" s="279"/>
      <c r="HFX8" s="279"/>
      <c r="HFY8" s="279"/>
      <c r="HFZ8" s="279"/>
      <c r="HGA8" s="279"/>
      <c r="HGB8" s="279"/>
      <c r="HGC8" s="279"/>
      <c r="HGD8" s="279"/>
      <c r="HGE8" s="279"/>
      <c r="HGF8" s="279"/>
      <c r="HGG8" s="279"/>
      <c r="HGH8" s="279"/>
      <c r="HGI8" s="279"/>
      <c r="HGJ8" s="279"/>
      <c r="HGK8" s="279"/>
      <c r="HGL8" s="279"/>
      <c r="HGM8" s="279"/>
      <c r="HGN8" s="279"/>
      <c r="HGO8" s="279"/>
      <c r="HGP8" s="279"/>
      <c r="HGQ8" s="279"/>
      <c r="HGR8" s="279"/>
      <c r="HGS8" s="279"/>
      <c r="HGT8" s="279"/>
      <c r="HGU8" s="279"/>
      <c r="HGV8" s="279"/>
      <c r="HGW8" s="279"/>
      <c r="HGX8" s="279"/>
      <c r="HGY8" s="279"/>
      <c r="HGZ8" s="279"/>
      <c r="HHA8" s="279"/>
      <c r="HHB8" s="279"/>
      <c r="HHC8" s="279"/>
      <c r="HHD8" s="279"/>
      <c r="HHE8" s="279"/>
      <c r="HHF8" s="279"/>
      <c r="HHG8" s="279"/>
      <c r="HHH8" s="279"/>
      <c r="HHI8" s="279"/>
      <c r="HHJ8" s="279"/>
      <c r="HHK8" s="279"/>
      <c r="HHL8" s="279"/>
      <c r="HHM8" s="279"/>
      <c r="HHN8" s="279"/>
      <c r="HHO8" s="279"/>
      <c r="HHP8" s="279"/>
      <c r="HHQ8" s="279"/>
      <c r="HHR8" s="279"/>
      <c r="HHS8" s="279"/>
      <c r="HHT8" s="279"/>
      <c r="HHU8" s="279"/>
      <c r="HHV8" s="279"/>
      <c r="HHW8" s="279"/>
      <c r="HHX8" s="279"/>
      <c r="HHY8" s="279"/>
      <c r="HHZ8" s="279"/>
      <c r="HIA8" s="279"/>
      <c r="HIB8" s="279"/>
      <c r="HIC8" s="279"/>
      <c r="HID8" s="279"/>
      <c r="HIE8" s="279"/>
      <c r="HIF8" s="279"/>
      <c r="HIG8" s="279"/>
      <c r="HIH8" s="279"/>
      <c r="HII8" s="279"/>
      <c r="HIJ8" s="279"/>
      <c r="HIK8" s="279"/>
      <c r="HIL8" s="279"/>
      <c r="HIM8" s="279"/>
      <c r="HIN8" s="279"/>
      <c r="HIO8" s="279"/>
      <c r="HIP8" s="279"/>
      <c r="HIQ8" s="279"/>
      <c r="HIR8" s="279"/>
      <c r="HIS8" s="279"/>
      <c r="HIT8" s="279"/>
      <c r="HIU8" s="279"/>
      <c r="HIV8" s="279"/>
      <c r="HIW8" s="279"/>
      <c r="HIX8" s="279"/>
      <c r="HIY8" s="279"/>
      <c r="HIZ8" s="279"/>
      <c r="HJA8" s="279"/>
      <c r="HJB8" s="279"/>
      <c r="HJC8" s="279"/>
      <c r="HJD8" s="279"/>
      <c r="HJE8" s="279"/>
      <c r="HJF8" s="279"/>
      <c r="HJG8" s="279"/>
      <c r="HJH8" s="279"/>
      <c r="HJI8" s="279"/>
      <c r="HJJ8" s="279"/>
      <c r="HJK8" s="279"/>
      <c r="HJL8" s="279"/>
      <c r="HJM8" s="279"/>
      <c r="HJN8" s="279"/>
      <c r="HJO8" s="279"/>
      <c r="HJP8" s="279"/>
      <c r="HJQ8" s="279"/>
      <c r="HJR8" s="279"/>
      <c r="HJS8" s="279"/>
      <c r="HJT8" s="279"/>
      <c r="HJU8" s="279"/>
      <c r="HJV8" s="279"/>
      <c r="HJW8" s="279"/>
      <c r="HJX8" s="279"/>
      <c r="HJY8" s="279"/>
      <c r="HJZ8" s="279"/>
      <c r="HKA8" s="279"/>
      <c r="HKB8" s="279"/>
      <c r="HKC8" s="279"/>
      <c r="HKD8" s="279"/>
      <c r="HKE8" s="279"/>
      <c r="HKF8" s="279"/>
      <c r="HKG8" s="279"/>
      <c r="HKH8" s="279"/>
      <c r="HKI8" s="279"/>
      <c r="HKJ8" s="279"/>
      <c r="HKK8" s="279"/>
      <c r="HKL8" s="279"/>
      <c r="HKM8" s="279"/>
      <c r="HKN8" s="279"/>
      <c r="HKO8" s="279"/>
      <c r="HKP8" s="279"/>
      <c r="HKQ8" s="279"/>
      <c r="HKR8" s="279"/>
      <c r="HKS8" s="279"/>
      <c r="HKT8" s="279"/>
      <c r="HKU8" s="279"/>
      <c r="HKV8" s="279"/>
      <c r="HKW8" s="279"/>
      <c r="HKX8" s="279"/>
      <c r="HKY8" s="279"/>
      <c r="HKZ8" s="279"/>
      <c r="HLA8" s="279"/>
      <c r="HLB8" s="279"/>
      <c r="HLC8" s="279"/>
      <c r="HLD8" s="279"/>
      <c r="HLE8" s="279"/>
      <c r="HLF8" s="279"/>
      <c r="HLG8" s="279"/>
      <c r="HLH8" s="279"/>
      <c r="HLI8" s="279"/>
      <c r="HLJ8" s="279"/>
      <c r="HLK8" s="279"/>
      <c r="HLL8" s="279"/>
      <c r="HLM8" s="279"/>
      <c r="HLN8" s="279"/>
      <c r="HLO8" s="279"/>
      <c r="HLP8" s="279"/>
      <c r="HLQ8" s="279"/>
      <c r="HLR8" s="279"/>
      <c r="HLS8" s="279"/>
      <c r="HLT8" s="279"/>
      <c r="HLU8" s="279"/>
      <c r="HLV8" s="279"/>
      <c r="HLW8" s="279"/>
      <c r="HLX8" s="279"/>
      <c r="HLY8" s="279"/>
      <c r="HLZ8" s="279"/>
      <c r="HMA8" s="279"/>
      <c r="HMB8" s="279"/>
      <c r="HMC8" s="279"/>
      <c r="HMD8" s="279"/>
      <c r="HME8" s="279"/>
      <c r="HMF8" s="279"/>
      <c r="HMG8" s="279"/>
      <c r="HMH8" s="279"/>
      <c r="HMI8" s="279"/>
      <c r="HMJ8" s="279"/>
      <c r="HMK8" s="279"/>
      <c r="HML8" s="279"/>
      <c r="HMM8" s="279"/>
      <c r="HMN8" s="279"/>
      <c r="HMO8" s="279"/>
      <c r="HMP8" s="279"/>
      <c r="HMQ8" s="279"/>
      <c r="HMR8" s="279"/>
      <c r="HMS8" s="279"/>
      <c r="HMT8" s="279"/>
      <c r="HMU8" s="279"/>
      <c r="HMV8" s="279"/>
      <c r="HMW8" s="279"/>
      <c r="HMX8" s="279"/>
      <c r="HMY8" s="279"/>
      <c r="HMZ8" s="279"/>
      <c r="HNA8" s="279"/>
      <c r="HNB8" s="279"/>
      <c r="HNC8" s="279"/>
      <c r="HND8" s="279"/>
      <c r="HNE8" s="279"/>
      <c r="HNF8" s="279"/>
      <c r="HNG8" s="279"/>
      <c r="HNH8" s="279"/>
      <c r="HNI8" s="279"/>
      <c r="HNJ8" s="279"/>
      <c r="HNK8" s="279"/>
      <c r="HNL8" s="279"/>
      <c r="HNM8" s="279"/>
      <c r="HNN8" s="279"/>
      <c r="HNO8" s="279"/>
      <c r="HNP8" s="279"/>
      <c r="HNQ8" s="279"/>
      <c r="HNR8" s="279"/>
      <c r="HNS8" s="279"/>
      <c r="HNT8" s="279"/>
      <c r="HNU8" s="279"/>
      <c r="HNV8" s="279"/>
      <c r="HNW8" s="279"/>
      <c r="HNX8" s="279"/>
      <c r="HNY8" s="279"/>
      <c r="HNZ8" s="279"/>
      <c r="HOA8" s="279"/>
      <c r="HOB8" s="279"/>
      <c r="HOC8" s="279"/>
      <c r="HOD8" s="279"/>
      <c r="HOE8" s="279"/>
      <c r="HOF8" s="279"/>
      <c r="HOG8" s="279"/>
      <c r="HOH8" s="279"/>
      <c r="HOI8" s="279"/>
      <c r="HOJ8" s="279"/>
      <c r="HOK8" s="279"/>
      <c r="HOL8" s="279"/>
      <c r="HOM8" s="279"/>
      <c r="HON8" s="279"/>
      <c r="HOO8" s="279"/>
      <c r="HOP8" s="279"/>
      <c r="HOQ8" s="279"/>
      <c r="HOR8" s="279"/>
      <c r="HOS8" s="279"/>
      <c r="HOT8" s="279"/>
      <c r="HOU8" s="279"/>
      <c r="HOV8" s="279"/>
      <c r="HOW8" s="279"/>
      <c r="HOX8" s="279"/>
      <c r="HOY8" s="279"/>
      <c r="HOZ8" s="279"/>
      <c r="HPA8" s="279"/>
      <c r="HPB8" s="279"/>
      <c r="HPC8" s="279"/>
      <c r="HPD8" s="279"/>
      <c r="HPE8" s="279"/>
      <c r="HPF8" s="279"/>
      <c r="HPG8" s="279"/>
      <c r="HPH8" s="279"/>
      <c r="HPI8" s="279"/>
      <c r="HPJ8" s="279"/>
      <c r="HPK8" s="279"/>
      <c r="HPL8" s="279"/>
      <c r="HPM8" s="279"/>
      <c r="HPN8" s="279"/>
      <c r="HPO8" s="279"/>
      <c r="HPP8" s="279"/>
      <c r="HPQ8" s="279"/>
      <c r="HPR8" s="279"/>
      <c r="HPS8" s="279"/>
      <c r="HPT8" s="279"/>
      <c r="HPU8" s="279"/>
      <c r="HPV8" s="279"/>
      <c r="HPW8" s="279"/>
      <c r="HPX8" s="279"/>
      <c r="HPY8" s="279"/>
      <c r="HPZ8" s="279"/>
      <c r="HQA8" s="279"/>
      <c r="HQB8" s="279"/>
      <c r="HQC8" s="279"/>
      <c r="HQD8" s="279"/>
      <c r="HQE8" s="279"/>
      <c r="HQF8" s="279"/>
      <c r="HQG8" s="279"/>
      <c r="HQH8" s="279"/>
      <c r="HQI8" s="279"/>
      <c r="HQJ8" s="279"/>
      <c r="HQK8" s="279"/>
      <c r="HQL8" s="279"/>
      <c r="HQM8" s="279"/>
      <c r="HQN8" s="279"/>
      <c r="HQO8" s="279"/>
      <c r="HQP8" s="279"/>
      <c r="HQQ8" s="279"/>
      <c r="HQR8" s="279"/>
      <c r="HQS8" s="279"/>
      <c r="HQT8" s="279"/>
      <c r="HQU8" s="279"/>
      <c r="HQV8" s="279"/>
      <c r="HQW8" s="279"/>
      <c r="HQX8" s="279"/>
      <c r="HQY8" s="279"/>
      <c r="HQZ8" s="279"/>
      <c r="HRA8" s="279"/>
      <c r="HRB8" s="279"/>
      <c r="HRC8" s="279"/>
      <c r="HRD8" s="279"/>
      <c r="HRE8" s="279"/>
      <c r="HRF8" s="279"/>
      <c r="HRG8" s="279"/>
      <c r="HRH8" s="279"/>
      <c r="HRI8" s="279"/>
      <c r="HRJ8" s="279"/>
      <c r="HRK8" s="279"/>
      <c r="HRL8" s="279"/>
      <c r="HRM8" s="279"/>
      <c r="HRN8" s="279"/>
      <c r="HRO8" s="279"/>
      <c r="HRP8" s="279"/>
      <c r="HRQ8" s="279"/>
      <c r="HRR8" s="279"/>
      <c r="HRS8" s="279"/>
      <c r="HRT8" s="279"/>
      <c r="HRU8" s="279"/>
      <c r="HRV8" s="279"/>
      <c r="HRW8" s="279"/>
      <c r="HRX8" s="279"/>
      <c r="HRY8" s="279"/>
      <c r="HRZ8" s="279"/>
      <c r="HSA8" s="279"/>
      <c r="HSB8" s="279"/>
      <c r="HSC8" s="279"/>
      <c r="HSD8" s="279"/>
      <c r="HSE8" s="279"/>
      <c r="HSF8" s="279"/>
      <c r="HSG8" s="279"/>
      <c r="HSH8" s="279"/>
      <c r="HSI8" s="279"/>
      <c r="HSJ8" s="279"/>
      <c r="HSK8" s="279"/>
      <c r="HSL8" s="279"/>
      <c r="HSM8" s="279"/>
      <c r="HSN8" s="279"/>
      <c r="HSO8" s="279"/>
      <c r="HSP8" s="279"/>
      <c r="HSQ8" s="279"/>
      <c r="HSR8" s="279"/>
      <c r="HSS8" s="279"/>
      <c r="HST8" s="279"/>
      <c r="HSU8" s="279"/>
      <c r="HSV8" s="279"/>
      <c r="HSW8" s="279"/>
      <c r="HSX8" s="279"/>
      <c r="HSY8" s="279"/>
      <c r="HSZ8" s="279"/>
      <c r="HTA8" s="279"/>
      <c r="HTB8" s="279"/>
      <c r="HTC8" s="279"/>
      <c r="HTD8" s="279"/>
      <c r="HTE8" s="279"/>
      <c r="HTF8" s="279"/>
      <c r="HTG8" s="279"/>
      <c r="HTH8" s="279"/>
      <c r="HTI8" s="279"/>
      <c r="HTJ8" s="279"/>
      <c r="HTK8" s="279"/>
      <c r="HTL8" s="279"/>
      <c r="HTM8" s="279"/>
      <c r="HTN8" s="279"/>
      <c r="HTO8" s="279"/>
      <c r="HTP8" s="279"/>
      <c r="HTQ8" s="279"/>
      <c r="HTR8" s="279"/>
      <c r="HTS8" s="279"/>
      <c r="HTT8" s="279"/>
      <c r="HTU8" s="279"/>
      <c r="HTV8" s="279"/>
      <c r="HTW8" s="279"/>
      <c r="HTX8" s="279"/>
      <c r="HTY8" s="279"/>
      <c r="HTZ8" s="279"/>
      <c r="HUA8" s="279"/>
      <c r="HUB8" s="279"/>
      <c r="HUC8" s="279"/>
      <c r="HUD8" s="279"/>
      <c r="HUE8" s="279"/>
      <c r="HUF8" s="279"/>
      <c r="HUG8" s="279"/>
      <c r="HUH8" s="279"/>
      <c r="HUI8" s="279"/>
      <c r="HUJ8" s="279"/>
      <c r="HUK8" s="279"/>
      <c r="HUL8" s="279"/>
      <c r="HUM8" s="279"/>
      <c r="HUN8" s="279"/>
      <c r="HUO8" s="279"/>
      <c r="HUP8" s="279"/>
      <c r="HUQ8" s="279"/>
      <c r="HUR8" s="279"/>
      <c r="HUS8" s="279"/>
      <c r="HUT8" s="279"/>
      <c r="HUU8" s="279"/>
      <c r="HUV8" s="279"/>
      <c r="HUW8" s="279"/>
      <c r="HUX8" s="279"/>
      <c r="HUY8" s="279"/>
      <c r="HUZ8" s="279"/>
      <c r="HVA8" s="279"/>
      <c r="HVB8" s="279"/>
      <c r="HVC8" s="279"/>
      <c r="HVD8" s="279"/>
      <c r="HVE8" s="279"/>
      <c r="HVF8" s="279"/>
      <c r="HVG8" s="279"/>
      <c r="HVH8" s="279"/>
      <c r="HVI8" s="279"/>
      <c r="HVJ8" s="279"/>
      <c r="HVK8" s="279"/>
      <c r="HVL8" s="279"/>
      <c r="HVM8" s="279"/>
      <c r="HVN8" s="279"/>
      <c r="HVO8" s="279"/>
      <c r="HVP8" s="279"/>
      <c r="HVQ8" s="279"/>
      <c r="HVR8" s="279"/>
      <c r="HVS8" s="279"/>
      <c r="HVT8" s="279"/>
      <c r="HVU8" s="279"/>
      <c r="HVV8" s="279"/>
      <c r="HVW8" s="279"/>
      <c r="HVX8" s="279"/>
      <c r="HVY8" s="279"/>
      <c r="HVZ8" s="279"/>
      <c r="HWA8" s="279"/>
      <c r="HWB8" s="279"/>
      <c r="HWC8" s="279"/>
      <c r="HWD8" s="279"/>
      <c r="HWE8" s="279"/>
      <c r="HWF8" s="279"/>
      <c r="HWG8" s="279"/>
      <c r="HWH8" s="279"/>
      <c r="HWI8" s="279"/>
      <c r="HWJ8" s="279"/>
      <c r="HWK8" s="279"/>
      <c r="HWL8" s="279"/>
      <c r="HWM8" s="279"/>
      <c r="HWN8" s="279"/>
      <c r="HWO8" s="279"/>
      <c r="HWP8" s="279"/>
      <c r="HWQ8" s="279"/>
      <c r="HWR8" s="279"/>
      <c r="HWS8" s="279"/>
      <c r="HWT8" s="279"/>
      <c r="HWU8" s="279"/>
      <c r="HWV8" s="279"/>
      <c r="HWW8" s="279"/>
      <c r="HWX8" s="279"/>
      <c r="HWY8" s="279"/>
      <c r="HWZ8" s="279"/>
      <c r="HXA8" s="279"/>
      <c r="HXB8" s="279"/>
      <c r="HXC8" s="279"/>
      <c r="HXD8" s="279"/>
      <c r="HXE8" s="279"/>
      <c r="HXF8" s="279"/>
      <c r="HXG8" s="279"/>
      <c r="HXH8" s="279"/>
      <c r="HXI8" s="279"/>
      <c r="HXJ8" s="279"/>
      <c r="HXK8" s="279"/>
      <c r="HXL8" s="279"/>
      <c r="HXM8" s="279"/>
      <c r="HXN8" s="279"/>
      <c r="HXO8" s="279"/>
      <c r="HXP8" s="279"/>
      <c r="HXQ8" s="279"/>
      <c r="HXR8" s="279"/>
      <c r="HXS8" s="279"/>
      <c r="HXT8" s="279"/>
      <c r="HXU8" s="279"/>
      <c r="HXV8" s="279"/>
      <c r="HXW8" s="279"/>
      <c r="HXX8" s="279"/>
      <c r="HXY8" s="279"/>
      <c r="HXZ8" s="279"/>
      <c r="HYA8" s="279"/>
      <c r="HYB8" s="279"/>
      <c r="HYC8" s="279"/>
      <c r="HYD8" s="279"/>
      <c r="HYE8" s="279"/>
      <c r="HYF8" s="279"/>
      <c r="HYG8" s="279"/>
      <c r="HYH8" s="279"/>
      <c r="HYI8" s="279"/>
      <c r="HYJ8" s="279"/>
      <c r="HYK8" s="279"/>
      <c r="HYL8" s="279"/>
      <c r="HYM8" s="279"/>
      <c r="HYN8" s="279"/>
      <c r="HYO8" s="279"/>
      <c r="HYP8" s="279"/>
      <c r="HYQ8" s="279"/>
      <c r="HYR8" s="279"/>
      <c r="HYS8" s="279"/>
      <c r="HYT8" s="279"/>
      <c r="HYU8" s="279"/>
      <c r="HYV8" s="279"/>
      <c r="HYW8" s="279"/>
      <c r="HYX8" s="279"/>
      <c r="HYY8" s="279"/>
      <c r="HYZ8" s="279"/>
      <c r="HZA8" s="279"/>
      <c r="HZB8" s="279"/>
      <c r="HZC8" s="279"/>
      <c r="HZD8" s="279"/>
      <c r="HZE8" s="279"/>
      <c r="HZF8" s="279"/>
      <c r="HZG8" s="279"/>
      <c r="HZH8" s="279"/>
      <c r="HZI8" s="279"/>
      <c r="HZJ8" s="279"/>
      <c r="HZK8" s="279"/>
      <c r="HZL8" s="279"/>
      <c r="HZM8" s="279"/>
      <c r="HZN8" s="279"/>
      <c r="HZO8" s="279"/>
      <c r="HZP8" s="279"/>
      <c r="HZQ8" s="279"/>
      <c r="HZR8" s="279"/>
      <c r="HZS8" s="279"/>
      <c r="HZT8" s="279"/>
      <c r="HZU8" s="279"/>
      <c r="HZV8" s="279"/>
      <c r="HZW8" s="279"/>
      <c r="HZX8" s="279"/>
      <c r="HZY8" s="279"/>
      <c r="HZZ8" s="279"/>
      <c r="IAA8" s="279"/>
      <c r="IAB8" s="279"/>
      <c r="IAC8" s="279"/>
      <c r="IAD8" s="279"/>
      <c r="IAE8" s="279"/>
      <c r="IAF8" s="279"/>
      <c r="IAG8" s="279"/>
      <c r="IAH8" s="279"/>
      <c r="IAI8" s="279"/>
      <c r="IAJ8" s="279"/>
      <c r="IAK8" s="279"/>
      <c r="IAL8" s="279"/>
      <c r="IAM8" s="279"/>
      <c r="IAN8" s="279"/>
      <c r="IAO8" s="279"/>
      <c r="IAP8" s="279"/>
      <c r="IAQ8" s="279"/>
      <c r="IAR8" s="279"/>
      <c r="IAS8" s="279"/>
      <c r="IAT8" s="279"/>
      <c r="IAU8" s="279"/>
      <c r="IAV8" s="279"/>
      <c r="IAW8" s="279"/>
      <c r="IAX8" s="279"/>
      <c r="IAY8" s="279"/>
      <c r="IAZ8" s="279"/>
      <c r="IBA8" s="279"/>
      <c r="IBB8" s="279"/>
      <c r="IBC8" s="279"/>
      <c r="IBD8" s="279"/>
      <c r="IBE8" s="279"/>
      <c r="IBF8" s="279"/>
      <c r="IBG8" s="279"/>
      <c r="IBH8" s="279"/>
      <c r="IBI8" s="279"/>
      <c r="IBJ8" s="279"/>
      <c r="IBK8" s="279"/>
      <c r="IBL8" s="279"/>
      <c r="IBM8" s="279"/>
      <c r="IBN8" s="279"/>
      <c r="IBO8" s="279"/>
      <c r="IBP8" s="279"/>
      <c r="IBQ8" s="279"/>
      <c r="IBR8" s="279"/>
      <c r="IBS8" s="279"/>
      <c r="IBT8" s="279"/>
      <c r="IBU8" s="279"/>
      <c r="IBV8" s="279"/>
      <c r="IBW8" s="279"/>
      <c r="IBX8" s="279"/>
      <c r="IBY8" s="279"/>
      <c r="IBZ8" s="279"/>
      <c r="ICA8" s="279"/>
      <c r="ICB8" s="279"/>
      <c r="ICC8" s="279"/>
      <c r="ICD8" s="279"/>
      <c r="ICE8" s="279"/>
      <c r="ICF8" s="279"/>
      <c r="ICG8" s="279"/>
      <c r="ICH8" s="279"/>
      <c r="ICI8" s="279"/>
      <c r="ICJ8" s="279"/>
      <c r="ICK8" s="279"/>
      <c r="ICL8" s="279"/>
      <c r="ICM8" s="279"/>
      <c r="ICN8" s="279"/>
      <c r="ICO8" s="279"/>
      <c r="ICP8" s="279"/>
      <c r="ICQ8" s="279"/>
      <c r="ICR8" s="279"/>
      <c r="ICS8" s="279"/>
      <c r="ICT8" s="279"/>
      <c r="ICU8" s="279"/>
      <c r="ICV8" s="279"/>
      <c r="ICW8" s="279"/>
      <c r="ICX8" s="279"/>
      <c r="ICY8" s="279"/>
      <c r="ICZ8" s="279"/>
      <c r="IDA8" s="279"/>
      <c r="IDB8" s="279"/>
      <c r="IDC8" s="279"/>
      <c r="IDD8" s="279"/>
      <c r="IDE8" s="279"/>
      <c r="IDF8" s="279"/>
      <c r="IDG8" s="279"/>
      <c r="IDH8" s="279"/>
      <c r="IDI8" s="279"/>
      <c r="IDJ8" s="279"/>
      <c r="IDK8" s="279"/>
      <c r="IDL8" s="279"/>
      <c r="IDM8" s="279"/>
      <c r="IDN8" s="279"/>
      <c r="IDO8" s="279"/>
      <c r="IDP8" s="279"/>
      <c r="IDQ8" s="279"/>
      <c r="IDR8" s="279"/>
      <c r="IDS8" s="279"/>
      <c r="IDT8" s="279"/>
      <c r="IDU8" s="279"/>
      <c r="IDV8" s="279"/>
      <c r="IDW8" s="279"/>
      <c r="IDX8" s="279"/>
      <c r="IDY8" s="279"/>
      <c r="IDZ8" s="279"/>
      <c r="IEA8" s="279"/>
      <c r="IEB8" s="279"/>
      <c r="IEC8" s="279"/>
      <c r="IED8" s="279"/>
      <c r="IEE8" s="279"/>
      <c r="IEF8" s="279"/>
      <c r="IEG8" s="279"/>
      <c r="IEH8" s="279"/>
      <c r="IEI8" s="279"/>
      <c r="IEJ8" s="279"/>
      <c r="IEK8" s="279"/>
      <c r="IEL8" s="279"/>
      <c r="IEM8" s="279"/>
      <c r="IEN8" s="279"/>
      <c r="IEO8" s="279"/>
      <c r="IEP8" s="279"/>
      <c r="IEQ8" s="279"/>
      <c r="IER8" s="279"/>
      <c r="IES8" s="279"/>
      <c r="IET8" s="279"/>
      <c r="IEU8" s="279"/>
      <c r="IEV8" s="279"/>
      <c r="IEW8" s="279"/>
      <c r="IEX8" s="279"/>
      <c r="IEY8" s="279"/>
      <c r="IEZ8" s="279"/>
      <c r="IFA8" s="279"/>
      <c r="IFB8" s="279"/>
      <c r="IFC8" s="279"/>
      <c r="IFD8" s="279"/>
      <c r="IFE8" s="279"/>
      <c r="IFF8" s="279"/>
      <c r="IFG8" s="279"/>
      <c r="IFH8" s="279"/>
      <c r="IFI8" s="279"/>
      <c r="IFJ8" s="279"/>
      <c r="IFK8" s="279"/>
      <c r="IFL8" s="279"/>
      <c r="IFM8" s="279"/>
      <c r="IFN8" s="279"/>
      <c r="IFO8" s="279"/>
      <c r="IFP8" s="279"/>
      <c r="IFQ8" s="279"/>
      <c r="IFR8" s="279"/>
      <c r="IFS8" s="279"/>
      <c r="IFT8" s="279"/>
      <c r="IFU8" s="279"/>
      <c r="IFV8" s="279"/>
      <c r="IFW8" s="279"/>
      <c r="IFX8" s="279"/>
      <c r="IFY8" s="279"/>
      <c r="IFZ8" s="279"/>
      <c r="IGA8" s="279"/>
      <c r="IGB8" s="279"/>
      <c r="IGC8" s="279"/>
      <c r="IGD8" s="279"/>
      <c r="IGE8" s="279"/>
      <c r="IGF8" s="279"/>
      <c r="IGG8" s="279"/>
      <c r="IGH8" s="279"/>
      <c r="IGI8" s="279"/>
      <c r="IGJ8" s="279"/>
      <c r="IGK8" s="279"/>
      <c r="IGL8" s="279"/>
      <c r="IGM8" s="279"/>
      <c r="IGN8" s="279"/>
      <c r="IGO8" s="279"/>
      <c r="IGP8" s="279"/>
      <c r="IGQ8" s="279"/>
      <c r="IGR8" s="279"/>
      <c r="IGS8" s="279"/>
      <c r="IGT8" s="279"/>
      <c r="IGU8" s="279"/>
      <c r="IGV8" s="279"/>
      <c r="IGW8" s="279"/>
      <c r="IGX8" s="279"/>
      <c r="IGY8" s="279"/>
      <c r="IGZ8" s="279"/>
      <c r="IHA8" s="279"/>
      <c r="IHB8" s="279"/>
      <c r="IHC8" s="279"/>
      <c r="IHD8" s="279"/>
      <c r="IHE8" s="279"/>
      <c r="IHF8" s="279"/>
      <c r="IHG8" s="279"/>
      <c r="IHH8" s="279"/>
      <c r="IHI8" s="279"/>
      <c r="IHJ8" s="279"/>
      <c r="IHK8" s="279"/>
      <c r="IHL8" s="279"/>
      <c r="IHM8" s="279"/>
      <c r="IHN8" s="279"/>
      <c r="IHO8" s="279"/>
      <c r="IHP8" s="279"/>
      <c r="IHQ8" s="279"/>
      <c r="IHR8" s="279"/>
      <c r="IHS8" s="279"/>
      <c r="IHT8" s="279"/>
      <c r="IHU8" s="279"/>
      <c r="IHV8" s="279"/>
      <c r="IHW8" s="279"/>
      <c r="IHX8" s="279"/>
      <c r="IHY8" s="279"/>
      <c r="IHZ8" s="279"/>
      <c r="IIA8" s="279"/>
      <c r="IIB8" s="279"/>
      <c r="IIC8" s="279"/>
      <c r="IID8" s="279"/>
      <c r="IIE8" s="279"/>
      <c r="IIF8" s="279"/>
      <c r="IIG8" s="279"/>
      <c r="IIH8" s="279"/>
      <c r="III8" s="279"/>
      <c r="IIJ8" s="279"/>
      <c r="IIK8" s="279"/>
      <c r="IIL8" s="279"/>
      <c r="IIM8" s="279"/>
      <c r="IIN8" s="279"/>
      <c r="IIO8" s="279"/>
      <c r="IIP8" s="279"/>
      <c r="IIQ8" s="279"/>
      <c r="IIR8" s="279"/>
      <c r="IIS8" s="279"/>
      <c r="IIT8" s="279"/>
      <c r="IIU8" s="279"/>
      <c r="IIV8" s="279"/>
      <c r="IIW8" s="279"/>
      <c r="IIX8" s="279"/>
      <c r="IIY8" s="279"/>
      <c r="IIZ8" s="279"/>
      <c r="IJA8" s="279"/>
      <c r="IJB8" s="279"/>
      <c r="IJC8" s="279"/>
      <c r="IJD8" s="279"/>
      <c r="IJE8" s="279"/>
      <c r="IJF8" s="279"/>
      <c r="IJG8" s="279"/>
      <c r="IJH8" s="279"/>
      <c r="IJI8" s="279"/>
      <c r="IJJ8" s="279"/>
      <c r="IJK8" s="279"/>
      <c r="IJL8" s="279"/>
      <c r="IJM8" s="279"/>
      <c r="IJN8" s="279"/>
      <c r="IJO8" s="279"/>
      <c r="IJP8" s="279"/>
      <c r="IJQ8" s="279"/>
      <c r="IJR8" s="279"/>
      <c r="IJS8" s="279"/>
      <c r="IJT8" s="279"/>
      <c r="IJU8" s="279"/>
      <c r="IJV8" s="279"/>
      <c r="IJW8" s="279"/>
      <c r="IJX8" s="279"/>
      <c r="IJY8" s="279"/>
      <c r="IJZ8" s="279"/>
      <c r="IKA8" s="279"/>
      <c r="IKB8" s="279"/>
      <c r="IKC8" s="279"/>
      <c r="IKD8" s="279"/>
      <c r="IKE8" s="279"/>
      <c r="IKF8" s="279"/>
      <c r="IKG8" s="279"/>
      <c r="IKH8" s="279"/>
      <c r="IKI8" s="279"/>
      <c r="IKJ8" s="279"/>
      <c r="IKK8" s="279"/>
      <c r="IKL8" s="279"/>
      <c r="IKM8" s="279"/>
      <c r="IKN8" s="279"/>
      <c r="IKO8" s="279"/>
      <c r="IKP8" s="279"/>
      <c r="IKQ8" s="279"/>
      <c r="IKR8" s="279"/>
      <c r="IKS8" s="279"/>
      <c r="IKT8" s="279"/>
      <c r="IKU8" s="279"/>
      <c r="IKV8" s="279"/>
      <c r="IKW8" s="279"/>
      <c r="IKX8" s="279"/>
      <c r="IKY8" s="279"/>
      <c r="IKZ8" s="279"/>
      <c r="ILA8" s="279"/>
      <c r="ILB8" s="279"/>
      <c r="ILC8" s="279"/>
      <c r="ILD8" s="279"/>
      <c r="ILE8" s="279"/>
      <c r="ILF8" s="279"/>
      <c r="ILG8" s="279"/>
      <c r="ILH8" s="279"/>
      <c r="ILI8" s="279"/>
      <c r="ILJ8" s="279"/>
      <c r="ILK8" s="279"/>
      <c r="ILL8" s="279"/>
      <c r="ILM8" s="279"/>
      <c r="ILN8" s="279"/>
      <c r="ILO8" s="279"/>
      <c r="ILP8" s="279"/>
      <c r="ILQ8" s="279"/>
      <c r="ILR8" s="279"/>
      <c r="ILS8" s="279"/>
      <c r="ILT8" s="279"/>
      <c r="ILU8" s="279"/>
      <c r="ILV8" s="279"/>
      <c r="ILW8" s="279"/>
      <c r="ILX8" s="279"/>
      <c r="ILY8" s="279"/>
      <c r="ILZ8" s="279"/>
      <c r="IMA8" s="279"/>
      <c r="IMB8" s="279"/>
      <c r="IMC8" s="279"/>
      <c r="IMD8" s="279"/>
      <c r="IME8" s="279"/>
      <c r="IMF8" s="279"/>
      <c r="IMG8" s="279"/>
      <c r="IMH8" s="279"/>
      <c r="IMI8" s="279"/>
      <c r="IMJ8" s="279"/>
      <c r="IMK8" s="279"/>
      <c r="IML8" s="279"/>
      <c r="IMM8" s="279"/>
      <c r="IMN8" s="279"/>
      <c r="IMO8" s="279"/>
      <c r="IMP8" s="279"/>
      <c r="IMQ8" s="279"/>
      <c r="IMR8" s="279"/>
      <c r="IMS8" s="279"/>
      <c r="IMT8" s="279"/>
      <c r="IMU8" s="279"/>
      <c r="IMV8" s="279"/>
      <c r="IMW8" s="279"/>
      <c r="IMX8" s="279"/>
      <c r="IMY8" s="279"/>
      <c r="IMZ8" s="279"/>
      <c r="INA8" s="279"/>
      <c r="INB8" s="279"/>
      <c r="INC8" s="279"/>
      <c r="IND8" s="279"/>
      <c r="INE8" s="279"/>
      <c r="INF8" s="279"/>
      <c r="ING8" s="279"/>
      <c r="INH8" s="279"/>
      <c r="INI8" s="279"/>
      <c r="INJ8" s="279"/>
      <c r="INK8" s="279"/>
      <c r="INL8" s="279"/>
      <c r="INM8" s="279"/>
      <c r="INN8" s="279"/>
      <c r="INO8" s="279"/>
      <c r="INP8" s="279"/>
      <c r="INQ8" s="279"/>
      <c r="INR8" s="279"/>
      <c r="INS8" s="279"/>
      <c r="INT8" s="279"/>
      <c r="INU8" s="279"/>
      <c r="INV8" s="279"/>
      <c r="INW8" s="279"/>
      <c r="INX8" s="279"/>
      <c r="INY8" s="279"/>
      <c r="INZ8" s="279"/>
      <c r="IOA8" s="279"/>
      <c r="IOB8" s="279"/>
      <c r="IOC8" s="279"/>
      <c r="IOD8" s="279"/>
      <c r="IOE8" s="279"/>
      <c r="IOF8" s="279"/>
      <c r="IOG8" s="279"/>
      <c r="IOH8" s="279"/>
      <c r="IOI8" s="279"/>
      <c r="IOJ8" s="279"/>
      <c r="IOK8" s="279"/>
      <c r="IOL8" s="279"/>
      <c r="IOM8" s="279"/>
      <c r="ION8" s="279"/>
      <c r="IOO8" s="279"/>
      <c r="IOP8" s="279"/>
      <c r="IOQ8" s="279"/>
      <c r="IOR8" s="279"/>
      <c r="IOS8" s="279"/>
      <c r="IOT8" s="279"/>
      <c r="IOU8" s="279"/>
      <c r="IOV8" s="279"/>
      <c r="IOW8" s="279"/>
      <c r="IOX8" s="279"/>
      <c r="IOY8" s="279"/>
      <c r="IOZ8" s="279"/>
      <c r="IPA8" s="279"/>
      <c r="IPB8" s="279"/>
      <c r="IPC8" s="279"/>
      <c r="IPD8" s="279"/>
      <c r="IPE8" s="279"/>
      <c r="IPF8" s="279"/>
      <c r="IPG8" s="279"/>
      <c r="IPH8" s="279"/>
      <c r="IPI8" s="279"/>
      <c r="IPJ8" s="279"/>
      <c r="IPK8" s="279"/>
      <c r="IPL8" s="279"/>
      <c r="IPM8" s="279"/>
      <c r="IPN8" s="279"/>
      <c r="IPO8" s="279"/>
      <c r="IPP8" s="279"/>
      <c r="IPQ8" s="279"/>
      <c r="IPR8" s="279"/>
      <c r="IPS8" s="279"/>
      <c r="IPT8" s="279"/>
      <c r="IPU8" s="279"/>
      <c r="IPV8" s="279"/>
      <c r="IPW8" s="279"/>
      <c r="IPX8" s="279"/>
      <c r="IPY8" s="279"/>
      <c r="IPZ8" s="279"/>
      <c r="IQA8" s="279"/>
      <c r="IQB8" s="279"/>
      <c r="IQC8" s="279"/>
      <c r="IQD8" s="279"/>
      <c r="IQE8" s="279"/>
      <c r="IQF8" s="279"/>
      <c r="IQG8" s="279"/>
      <c r="IQH8" s="279"/>
      <c r="IQI8" s="279"/>
      <c r="IQJ8" s="279"/>
      <c r="IQK8" s="279"/>
      <c r="IQL8" s="279"/>
      <c r="IQM8" s="279"/>
      <c r="IQN8" s="279"/>
      <c r="IQO8" s="279"/>
      <c r="IQP8" s="279"/>
      <c r="IQQ8" s="279"/>
      <c r="IQR8" s="279"/>
      <c r="IQS8" s="279"/>
      <c r="IQT8" s="279"/>
      <c r="IQU8" s="279"/>
      <c r="IQV8" s="279"/>
      <c r="IQW8" s="279"/>
      <c r="IQX8" s="279"/>
      <c r="IQY8" s="279"/>
      <c r="IQZ8" s="279"/>
      <c r="IRA8" s="279"/>
      <c r="IRB8" s="279"/>
      <c r="IRC8" s="279"/>
      <c r="IRD8" s="279"/>
      <c r="IRE8" s="279"/>
      <c r="IRF8" s="279"/>
      <c r="IRG8" s="279"/>
      <c r="IRH8" s="279"/>
      <c r="IRI8" s="279"/>
      <c r="IRJ8" s="279"/>
      <c r="IRK8" s="279"/>
      <c r="IRL8" s="279"/>
      <c r="IRM8" s="279"/>
      <c r="IRN8" s="279"/>
      <c r="IRO8" s="279"/>
      <c r="IRP8" s="279"/>
      <c r="IRQ8" s="279"/>
      <c r="IRR8" s="279"/>
      <c r="IRS8" s="279"/>
      <c r="IRT8" s="279"/>
      <c r="IRU8" s="279"/>
      <c r="IRV8" s="279"/>
      <c r="IRW8" s="279"/>
      <c r="IRX8" s="279"/>
      <c r="IRY8" s="279"/>
      <c r="IRZ8" s="279"/>
      <c r="ISA8" s="279"/>
      <c r="ISB8" s="279"/>
      <c r="ISC8" s="279"/>
      <c r="ISD8" s="279"/>
      <c r="ISE8" s="279"/>
      <c r="ISF8" s="279"/>
      <c r="ISG8" s="279"/>
      <c r="ISH8" s="279"/>
      <c r="ISI8" s="279"/>
      <c r="ISJ8" s="279"/>
      <c r="ISK8" s="279"/>
      <c r="ISL8" s="279"/>
      <c r="ISM8" s="279"/>
      <c r="ISN8" s="279"/>
      <c r="ISO8" s="279"/>
      <c r="ISP8" s="279"/>
      <c r="ISQ8" s="279"/>
      <c r="ISR8" s="279"/>
      <c r="ISS8" s="279"/>
      <c r="IST8" s="279"/>
      <c r="ISU8" s="279"/>
      <c r="ISV8" s="279"/>
      <c r="ISW8" s="279"/>
      <c r="ISX8" s="279"/>
      <c r="ISY8" s="279"/>
      <c r="ISZ8" s="279"/>
      <c r="ITA8" s="279"/>
      <c r="ITB8" s="279"/>
      <c r="ITC8" s="279"/>
      <c r="ITD8" s="279"/>
      <c r="ITE8" s="279"/>
      <c r="ITF8" s="279"/>
      <c r="ITG8" s="279"/>
      <c r="ITH8" s="279"/>
      <c r="ITI8" s="279"/>
      <c r="ITJ8" s="279"/>
      <c r="ITK8" s="279"/>
      <c r="ITL8" s="279"/>
      <c r="ITM8" s="279"/>
      <c r="ITN8" s="279"/>
      <c r="ITO8" s="279"/>
      <c r="ITP8" s="279"/>
      <c r="ITQ8" s="279"/>
      <c r="ITR8" s="279"/>
      <c r="ITS8" s="279"/>
      <c r="ITT8" s="279"/>
      <c r="ITU8" s="279"/>
      <c r="ITV8" s="279"/>
      <c r="ITW8" s="279"/>
      <c r="ITX8" s="279"/>
      <c r="ITY8" s="279"/>
      <c r="ITZ8" s="279"/>
      <c r="IUA8" s="279"/>
      <c r="IUB8" s="279"/>
      <c r="IUC8" s="279"/>
      <c r="IUD8" s="279"/>
      <c r="IUE8" s="279"/>
      <c r="IUF8" s="279"/>
      <c r="IUG8" s="279"/>
      <c r="IUH8" s="279"/>
      <c r="IUI8" s="279"/>
      <c r="IUJ8" s="279"/>
      <c r="IUK8" s="279"/>
      <c r="IUL8" s="279"/>
      <c r="IUM8" s="279"/>
      <c r="IUN8" s="279"/>
      <c r="IUO8" s="279"/>
      <c r="IUP8" s="279"/>
      <c r="IUQ8" s="279"/>
      <c r="IUR8" s="279"/>
      <c r="IUS8" s="279"/>
      <c r="IUT8" s="279"/>
      <c r="IUU8" s="279"/>
      <c r="IUV8" s="279"/>
      <c r="IUW8" s="279"/>
      <c r="IUX8" s="279"/>
      <c r="IUY8" s="279"/>
      <c r="IUZ8" s="279"/>
      <c r="IVA8" s="279"/>
      <c r="IVB8" s="279"/>
      <c r="IVC8" s="279"/>
      <c r="IVD8" s="279"/>
      <c r="IVE8" s="279"/>
      <c r="IVF8" s="279"/>
      <c r="IVG8" s="279"/>
      <c r="IVH8" s="279"/>
      <c r="IVI8" s="279"/>
      <c r="IVJ8" s="279"/>
      <c r="IVK8" s="279"/>
      <c r="IVL8" s="279"/>
      <c r="IVM8" s="279"/>
      <c r="IVN8" s="279"/>
      <c r="IVO8" s="279"/>
      <c r="IVP8" s="279"/>
      <c r="IVQ8" s="279"/>
      <c r="IVR8" s="279"/>
      <c r="IVS8" s="279"/>
      <c r="IVT8" s="279"/>
      <c r="IVU8" s="279"/>
      <c r="IVV8" s="279"/>
      <c r="IVW8" s="279"/>
      <c r="IVX8" s="279"/>
      <c r="IVY8" s="279"/>
      <c r="IVZ8" s="279"/>
      <c r="IWA8" s="279"/>
      <c r="IWB8" s="279"/>
      <c r="IWC8" s="279"/>
      <c r="IWD8" s="279"/>
      <c r="IWE8" s="279"/>
      <c r="IWF8" s="279"/>
      <c r="IWG8" s="279"/>
      <c r="IWH8" s="279"/>
      <c r="IWI8" s="279"/>
      <c r="IWJ8" s="279"/>
      <c r="IWK8" s="279"/>
      <c r="IWL8" s="279"/>
      <c r="IWM8" s="279"/>
      <c r="IWN8" s="279"/>
      <c r="IWO8" s="279"/>
      <c r="IWP8" s="279"/>
      <c r="IWQ8" s="279"/>
      <c r="IWR8" s="279"/>
      <c r="IWS8" s="279"/>
      <c r="IWT8" s="279"/>
      <c r="IWU8" s="279"/>
      <c r="IWV8" s="279"/>
      <c r="IWW8" s="279"/>
      <c r="IWX8" s="279"/>
      <c r="IWY8" s="279"/>
      <c r="IWZ8" s="279"/>
      <c r="IXA8" s="279"/>
      <c r="IXB8" s="279"/>
      <c r="IXC8" s="279"/>
      <c r="IXD8" s="279"/>
      <c r="IXE8" s="279"/>
      <c r="IXF8" s="279"/>
      <c r="IXG8" s="279"/>
      <c r="IXH8" s="279"/>
      <c r="IXI8" s="279"/>
      <c r="IXJ8" s="279"/>
      <c r="IXK8" s="279"/>
      <c r="IXL8" s="279"/>
      <c r="IXM8" s="279"/>
      <c r="IXN8" s="279"/>
      <c r="IXO8" s="279"/>
      <c r="IXP8" s="279"/>
      <c r="IXQ8" s="279"/>
      <c r="IXR8" s="279"/>
      <c r="IXS8" s="279"/>
      <c r="IXT8" s="279"/>
      <c r="IXU8" s="279"/>
      <c r="IXV8" s="279"/>
      <c r="IXW8" s="279"/>
      <c r="IXX8" s="279"/>
      <c r="IXY8" s="279"/>
      <c r="IXZ8" s="279"/>
      <c r="IYA8" s="279"/>
      <c r="IYB8" s="279"/>
      <c r="IYC8" s="279"/>
      <c r="IYD8" s="279"/>
      <c r="IYE8" s="279"/>
      <c r="IYF8" s="279"/>
      <c r="IYG8" s="279"/>
      <c r="IYH8" s="279"/>
      <c r="IYI8" s="279"/>
      <c r="IYJ8" s="279"/>
      <c r="IYK8" s="279"/>
      <c r="IYL8" s="279"/>
      <c r="IYM8" s="279"/>
      <c r="IYN8" s="279"/>
      <c r="IYO8" s="279"/>
      <c r="IYP8" s="279"/>
      <c r="IYQ8" s="279"/>
      <c r="IYR8" s="279"/>
      <c r="IYS8" s="279"/>
      <c r="IYT8" s="279"/>
      <c r="IYU8" s="279"/>
      <c r="IYV8" s="279"/>
      <c r="IYW8" s="279"/>
      <c r="IYX8" s="279"/>
      <c r="IYY8" s="279"/>
      <c r="IYZ8" s="279"/>
      <c r="IZA8" s="279"/>
      <c r="IZB8" s="279"/>
      <c r="IZC8" s="279"/>
      <c r="IZD8" s="279"/>
      <c r="IZE8" s="279"/>
      <c r="IZF8" s="279"/>
      <c r="IZG8" s="279"/>
      <c r="IZH8" s="279"/>
      <c r="IZI8" s="279"/>
      <c r="IZJ8" s="279"/>
      <c r="IZK8" s="279"/>
      <c r="IZL8" s="279"/>
      <c r="IZM8" s="279"/>
      <c r="IZN8" s="279"/>
      <c r="IZO8" s="279"/>
      <c r="IZP8" s="279"/>
      <c r="IZQ8" s="279"/>
      <c r="IZR8" s="279"/>
      <c r="IZS8" s="279"/>
      <c r="IZT8" s="279"/>
      <c r="IZU8" s="279"/>
      <c r="IZV8" s="279"/>
      <c r="IZW8" s="279"/>
      <c r="IZX8" s="279"/>
      <c r="IZY8" s="279"/>
      <c r="IZZ8" s="279"/>
      <c r="JAA8" s="279"/>
      <c r="JAB8" s="279"/>
      <c r="JAC8" s="279"/>
      <c r="JAD8" s="279"/>
      <c r="JAE8" s="279"/>
      <c r="JAF8" s="279"/>
      <c r="JAG8" s="279"/>
      <c r="JAH8" s="279"/>
      <c r="JAI8" s="279"/>
      <c r="JAJ8" s="279"/>
      <c r="JAK8" s="279"/>
      <c r="JAL8" s="279"/>
      <c r="JAM8" s="279"/>
      <c r="JAN8" s="279"/>
      <c r="JAO8" s="279"/>
      <c r="JAP8" s="279"/>
      <c r="JAQ8" s="279"/>
      <c r="JAR8" s="279"/>
      <c r="JAS8" s="279"/>
      <c r="JAT8" s="279"/>
      <c r="JAU8" s="279"/>
      <c r="JAV8" s="279"/>
      <c r="JAW8" s="279"/>
      <c r="JAX8" s="279"/>
      <c r="JAY8" s="279"/>
      <c r="JAZ8" s="279"/>
      <c r="JBA8" s="279"/>
      <c r="JBB8" s="279"/>
      <c r="JBC8" s="279"/>
      <c r="JBD8" s="279"/>
      <c r="JBE8" s="279"/>
      <c r="JBF8" s="279"/>
      <c r="JBG8" s="279"/>
      <c r="JBH8" s="279"/>
      <c r="JBI8" s="279"/>
      <c r="JBJ8" s="279"/>
      <c r="JBK8" s="279"/>
      <c r="JBL8" s="279"/>
      <c r="JBM8" s="279"/>
      <c r="JBN8" s="279"/>
      <c r="JBO8" s="279"/>
      <c r="JBP8" s="279"/>
      <c r="JBQ8" s="279"/>
      <c r="JBR8" s="279"/>
      <c r="JBS8" s="279"/>
      <c r="JBT8" s="279"/>
      <c r="JBU8" s="279"/>
      <c r="JBV8" s="279"/>
      <c r="JBW8" s="279"/>
      <c r="JBX8" s="279"/>
      <c r="JBY8" s="279"/>
      <c r="JBZ8" s="279"/>
      <c r="JCA8" s="279"/>
      <c r="JCB8" s="279"/>
      <c r="JCC8" s="279"/>
      <c r="JCD8" s="279"/>
      <c r="JCE8" s="279"/>
      <c r="JCF8" s="279"/>
      <c r="JCG8" s="279"/>
      <c r="JCH8" s="279"/>
      <c r="JCI8" s="279"/>
      <c r="JCJ8" s="279"/>
      <c r="JCK8" s="279"/>
      <c r="JCL8" s="279"/>
      <c r="JCM8" s="279"/>
      <c r="JCN8" s="279"/>
      <c r="JCO8" s="279"/>
      <c r="JCP8" s="279"/>
      <c r="JCQ8" s="279"/>
      <c r="JCR8" s="279"/>
      <c r="JCS8" s="279"/>
      <c r="JCT8" s="279"/>
      <c r="JCU8" s="279"/>
      <c r="JCV8" s="279"/>
      <c r="JCW8" s="279"/>
      <c r="JCX8" s="279"/>
      <c r="JCY8" s="279"/>
      <c r="JCZ8" s="279"/>
      <c r="JDA8" s="279"/>
      <c r="JDB8" s="279"/>
      <c r="JDC8" s="279"/>
      <c r="JDD8" s="279"/>
      <c r="JDE8" s="279"/>
      <c r="JDF8" s="279"/>
      <c r="JDG8" s="279"/>
      <c r="JDH8" s="279"/>
      <c r="JDI8" s="279"/>
      <c r="JDJ8" s="279"/>
      <c r="JDK8" s="279"/>
      <c r="JDL8" s="279"/>
      <c r="JDM8" s="279"/>
      <c r="JDN8" s="279"/>
      <c r="JDO8" s="279"/>
      <c r="JDP8" s="279"/>
      <c r="JDQ8" s="279"/>
      <c r="JDR8" s="279"/>
      <c r="JDS8" s="279"/>
      <c r="JDT8" s="279"/>
      <c r="JDU8" s="279"/>
      <c r="JDV8" s="279"/>
      <c r="JDW8" s="279"/>
      <c r="JDX8" s="279"/>
      <c r="JDY8" s="279"/>
      <c r="JDZ8" s="279"/>
      <c r="JEA8" s="279"/>
      <c r="JEB8" s="279"/>
      <c r="JEC8" s="279"/>
      <c r="JED8" s="279"/>
      <c r="JEE8" s="279"/>
      <c r="JEF8" s="279"/>
      <c r="JEG8" s="279"/>
      <c r="JEH8" s="279"/>
      <c r="JEI8" s="279"/>
      <c r="JEJ8" s="279"/>
      <c r="JEK8" s="279"/>
      <c r="JEL8" s="279"/>
      <c r="JEM8" s="279"/>
      <c r="JEN8" s="279"/>
      <c r="JEO8" s="279"/>
      <c r="JEP8" s="279"/>
      <c r="JEQ8" s="279"/>
      <c r="JER8" s="279"/>
      <c r="JES8" s="279"/>
      <c r="JET8" s="279"/>
      <c r="JEU8" s="279"/>
      <c r="JEV8" s="279"/>
      <c r="JEW8" s="279"/>
      <c r="JEX8" s="279"/>
      <c r="JEY8" s="279"/>
      <c r="JEZ8" s="279"/>
      <c r="JFA8" s="279"/>
      <c r="JFB8" s="279"/>
      <c r="JFC8" s="279"/>
      <c r="JFD8" s="279"/>
      <c r="JFE8" s="279"/>
      <c r="JFF8" s="279"/>
      <c r="JFG8" s="279"/>
      <c r="JFH8" s="279"/>
      <c r="JFI8" s="279"/>
      <c r="JFJ8" s="279"/>
      <c r="JFK8" s="279"/>
      <c r="JFL8" s="279"/>
      <c r="JFM8" s="279"/>
      <c r="JFN8" s="279"/>
      <c r="JFO8" s="279"/>
      <c r="JFP8" s="279"/>
      <c r="JFQ8" s="279"/>
      <c r="JFR8" s="279"/>
      <c r="JFS8" s="279"/>
      <c r="JFT8" s="279"/>
      <c r="JFU8" s="279"/>
      <c r="JFV8" s="279"/>
      <c r="JFW8" s="279"/>
      <c r="JFX8" s="279"/>
      <c r="JFY8" s="279"/>
      <c r="JFZ8" s="279"/>
      <c r="JGA8" s="279"/>
      <c r="JGB8" s="279"/>
      <c r="JGC8" s="279"/>
      <c r="JGD8" s="279"/>
      <c r="JGE8" s="279"/>
      <c r="JGF8" s="279"/>
      <c r="JGG8" s="279"/>
      <c r="JGH8" s="279"/>
      <c r="JGI8" s="279"/>
      <c r="JGJ8" s="279"/>
      <c r="JGK8" s="279"/>
      <c r="JGL8" s="279"/>
      <c r="JGM8" s="279"/>
      <c r="JGN8" s="279"/>
      <c r="JGO8" s="279"/>
      <c r="JGP8" s="279"/>
      <c r="JGQ8" s="279"/>
      <c r="JGR8" s="279"/>
      <c r="JGS8" s="279"/>
      <c r="JGT8" s="279"/>
      <c r="JGU8" s="279"/>
      <c r="JGV8" s="279"/>
      <c r="JGW8" s="279"/>
      <c r="JGX8" s="279"/>
      <c r="JGY8" s="279"/>
      <c r="JGZ8" s="279"/>
      <c r="JHA8" s="279"/>
      <c r="JHB8" s="279"/>
      <c r="JHC8" s="279"/>
      <c r="JHD8" s="279"/>
      <c r="JHE8" s="279"/>
      <c r="JHF8" s="279"/>
      <c r="JHG8" s="279"/>
      <c r="JHH8" s="279"/>
      <c r="JHI8" s="279"/>
      <c r="JHJ8" s="279"/>
      <c r="JHK8" s="279"/>
      <c r="JHL8" s="279"/>
      <c r="JHM8" s="279"/>
      <c r="JHN8" s="279"/>
      <c r="JHO8" s="279"/>
      <c r="JHP8" s="279"/>
      <c r="JHQ8" s="279"/>
      <c r="JHR8" s="279"/>
      <c r="JHS8" s="279"/>
      <c r="JHT8" s="279"/>
      <c r="JHU8" s="279"/>
      <c r="JHV8" s="279"/>
      <c r="JHW8" s="279"/>
      <c r="JHX8" s="279"/>
      <c r="JHY8" s="279"/>
      <c r="JHZ8" s="279"/>
      <c r="JIA8" s="279"/>
      <c r="JIB8" s="279"/>
      <c r="JIC8" s="279"/>
      <c r="JID8" s="279"/>
      <c r="JIE8" s="279"/>
      <c r="JIF8" s="279"/>
      <c r="JIG8" s="279"/>
      <c r="JIH8" s="279"/>
      <c r="JII8" s="279"/>
      <c r="JIJ8" s="279"/>
      <c r="JIK8" s="279"/>
      <c r="JIL8" s="279"/>
      <c r="JIM8" s="279"/>
      <c r="JIN8" s="279"/>
      <c r="JIO8" s="279"/>
      <c r="JIP8" s="279"/>
      <c r="JIQ8" s="279"/>
      <c r="JIR8" s="279"/>
      <c r="JIS8" s="279"/>
      <c r="JIT8" s="279"/>
      <c r="JIU8" s="279"/>
      <c r="JIV8" s="279"/>
      <c r="JIW8" s="279"/>
      <c r="JIX8" s="279"/>
      <c r="JIY8" s="279"/>
      <c r="JIZ8" s="279"/>
      <c r="JJA8" s="279"/>
      <c r="JJB8" s="279"/>
      <c r="JJC8" s="279"/>
      <c r="JJD8" s="279"/>
      <c r="JJE8" s="279"/>
      <c r="JJF8" s="279"/>
      <c r="JJG8" s="279"/>
      <c r="JJH8" s="279"/>
      <c r="JJI8" s="279"/>
      <c r="JJJ8" s="279"/>
      <c r="JJK8" s="279"/>
      <c r="JJL8" s="279"/>
      <c r="JJM8" s="279"/>
      <c r="JJN8" s="279"/>
      <c r="JJO8" s="279"/>
      <c r="JJP8" s="279"/>
      <c r="JJQ8" s="279"/>
      <c r="JJR8" s="279"/>
      <c r="JJS8" s="279"/>
      <c r="JJT8" s="279"/>
      <c r="JJU8" s="279"/>
      <c r="JJV8" s="279"/>
      <c r="JJW8" s="279"/>
      <c r="JJX8" s="279"/>
      <c r="JJY8" s="279"/>
      <c r="JJZ8" s="279"/>
      <c r="JKA8" s="279"/>
      <c r="JKB8" s="279"/>
      <c r="JKC8" s="279"/>
      <c r="JKD8" s="279"/>
      <c r="JKE8" s="279"/>
      <c r="JKF8" s="279"/>
      <c r="JKG8" s="279"/>
      <c r="JKH8" s="279"/>
      <c r="JKI8" s="279"/>
      <c r="JKJ8" s="279"/>
      <c r="JKK8" s="279"/>
      <c r="JKL8" s="279"/>
      <c r="JKM8" s="279"/>
      <c r="JKN8" s="279"/>
      <c r="JKO8" s="279"/>
      <c r="JKP8" s="279"/>
      <c r="JKQ8" s="279"/>
      <c r="JKR8" s="279"/>
      <c r="JKS8" s="279"/>
      <c r="JKT8" s="279"/>
      <c r="JKU8" s="279"/>
      <c r="JKV8" s="279"/>
      <c r="JKW8" s="279"/>
      <c r="JKX8" s="279"/>
      <c r="JKY8" s="279"/>
      <c r="JKZ8" s="279"/>
      <c r="JLA8" s="279"/>
      <c r="JLB8" s="279"/>
      <c r="JLC8" s="279"/>
      <c r="JLD8" s="279"/>
      <c r="JLE8" s="279"/>
      <c r="JLF8" s="279"/>
      <c r="JLG8" s="279"/>
      <c r="JLH8" s="279"/>
      <c r="JLI8" s="279"/>
      <c r="JLJ8" s="279"/>
      <c r="JLK8" s="279"/>
      <c r="JLL8" s="279"/>
      <c r="JLM8" s="279"/>
      <c r="JLN8" s="279"/>
      <c r="JLO8" s="279"/>
      <c r="JLP8" s="279"/>
      <c r="JLQ8" s="279"/>
      <c r="JLR8" s="279"/>
      <c r="JLS8" s="279"/>
      <c r="JLT8" s="279"/>
      <c r="JLU8" s="279"/>
      <c r="JLV8" s="279"/>
      <c r="JLW8" s="279"/>
      <c r="JLX8" s="279"/>
      <c r="JLY8" s="279"/>
      <c r="JLZ8" s="279"/>
      <c r="JMA8" s="279"/>
      <c r="JMB8" s="279"/>
      <c r="JMC8" s="279"/>
      <c r="JMD8" s="279"/>
      <c r="JME8" s="279"/>
      <c r="JMF8" s="279"/>
      <c r="JMG8" s="279"/>
      <c r="JMH8" s="279"/>
      <c r="JMI8" s="279"/>
      <c r="JMJ8" s="279"/>
      <c r="JMK8" s="279"/>
      <c r="JML8" s="279"/>
      <c r="JMM8" s="279"/>
      <c r="JMN8" s="279"/>
      <c r="JMO8" s="279"/>
      <c r="JMP8" s="279"/>
      <c r="JMQ8" s="279"/>
      <c r="JMR8" s="279"/>
      <c r="JMS8" s="279"/>
      <c r="JMT8" s="279"/>
      <c r="JMU8" s="279"/>
      <c r="JMV8" s="279"/>
      <c r="JMW8" s="279"/>
      <c r="JMX8" s="279"/>
      <c r="JMY8" s="279"/>
      <c r="JMZ8" s="279"/>
      <c r="JNA8" s="279"/>
      <c r="JNB8" s="279"/>
      <c r="JNC8" s="279"/>
      <c r="JND8" s="279"/>
      <c r="JNE8" s="279"/>
      <c r="JNF8" s="279"/>
      <c r="JNG8" s="279"/>
      <c r="JNH8" s="279"/>
      <c r="JNI8" s="279"/>
      <c r="JNJ8" s="279"/>
      <c r="JNK8" s="279"/>
      <c r="JNL8" s="279"/>
      <c r="JNM8" s="279"/>
      <c r="JNN8" s="279"/>
      <c r="JNO8" s="279"/>
      <c r="JNP8" s="279"/>
      <c r="JNQ8" s="279"/>
      <c r="JNR8" s="279"/>
      <c r="JNS8" s="279"/>
      <c r="JNT8" s="279"/>
      <c r="JNU8" s="279"/>
      <c r="JNV8" s="279"/>
      <c r="JNW8" s="279"/>
      <c r="JNX8" s="279"/>
      <c r="JNY8" s="279"/>
      <c r="JNZ8" s="279"/>
      <c r="JOA8" s="279"/>
      <c r="JOB8" s="279"/>
      <c r="JOC8" s="279"/>
      <c r="JOD8" s="279"/>
      <c r="JOE8" s="279"/>
      <c r="JOF8" s="279"/>
      <c r="JOG8" s="279"/>
      <c r="JOH8" s="279"/>
      <c r="JOI8" s="279"/>
      <c r="JOJ8" s="279"/>
      <c r="JOK8" s="279"/>
      <c r="JOL8" s="279"/>
      <c r="JOM8" s="279"/>
      <c r="JON8" s="279"/>
      <c r="JOO8" s="279"/>
      <c r="JOP8" s="279"/>
      <c r="JOQ8" s="279"/>
      <c r="JOR8" s="279"/>
      <c r="JOS8" s="279"/>
      <c r="JOT8" s="279"/>
      <c r="JOU8" s="279"/>
      <c r="JOV8" s="279"/>
      <c r="JOW8" s="279"/>
      <c r="JOX8" s="279"/>
      <c r="JOY8" s="279"/>
      <c r="JOZ8" s="279"/>
      <c r="JPA8" s="279"/>
      <c r="JPB8" s="279"/>
      <c r="JPC8" s="279"/>
      <c r="JPD8" s="279"/>
      <c r="JPE8" s="279"/>
      <c r="JPF8" s="279"/>
      <c r="JPG8" s="279"/>
      <c r="JPH8" s="279"/>
      <c r="JPI8" s="279"/>
      <c r="JPJ8" s="279"/>
      <c r="JPK8" s="279"/>
      <c r="JPL8" s="279"/>
      <c r="JPM8" s="279"/>
      <c r="JPN8" s="279"/>
      <c r="JPO8" s="279"/>
      <c r="JPP8" s="279"/>
      <c r="JPQ8" s="279"/>
      <c r="JPR8" s="279"/>
      <c r="JPS8" s="279"/>
      <c r="JPT8" s="279"/>
      <c r="JPU8" s="279"/>
      <c r="JPV8" s="279"/>
      <c r="JPW8" s="279"/>
      <c r="JPX8" s="279"/>
      <c r="JPY8" s="279"/>
      <c r="JPZ8" s="279"/>
      <c r="JQA8" s="279"/>
      <c r="JQB8" s="279"/>
      <c r="JQC8" s="279"/>
      <c r="JQD8" s="279"/>
      <c r="JQE8" s="279"/>
      <c r="JQF8" s="279"/>
      <c r="JQG8" s="279"/>
      <c r="JQH8" s="279"/>
      <c r="JQI8" s="279"/>
      <c r="JQJ8" s="279"/>
      <c r="JQK8" s="279"/>
      <c r="JQL8" s="279"/>
      <c r="JQM8" s="279"/>
      <c r="JQN8" s="279"/>
      <c r="JQO8" s="279"/>
      <c r="JQP8" s="279"/>
      <c r="JQQ8" s="279"/>
      <c r="JQR8" s="279"/>
      <c r="JQS8" s="279"/>
      <c r="JQT8" s="279"/>
      <c r="JQU8" s="279"/>
      <c r="JQV8" s="279"/>
      <c r="JQW8" s="279"/>
      <c r="JQX8" s="279"/>
      <c r="JQY8" s="279"/>
      <c r="JQZ8" s="279"/>
      <c r="JRA8" s="279"/>
      <c r="JRB8" s="279"/>
      <c r="JRC8" s="279"/>
      <c r="JRD8" s="279"/>
      <c r="JRE8" s="279"/>
      <c r="JRF8" s="279"/>
      <c r="JRG8" s="279"/>
      <c r="JRH8" s="279"/>
      <c r="JRI8" s="279"/>
      <c r="JRJ8" s="279"/>
      <c r="JRK8" s="279"/>
      <c r="JRL8" s="279"/>
      <c r="JRM8" s="279"/>
      <c r="JRN8" s="279"/>
      <c r="JRO8" s="279"/>
      <c r="JRP8" s="279"/>
      <c r="JRQ8" s="279"/>
      <c r="JRR8" s="279"/>
      <c r="JRS8" s="279"/>
      <c r="JRT8" s="279"/>
      <c r="JRU8" s="279"/>
      <c r="JRV8" s="279"/>
      <c r="JRW8" s="279"/>
      <c r="JRX8" s="279"/>
      <c r="JRY8" s="279"/>
      <c r="JRZ8" s="279"/>
      <c r="JSA8" s="279"/>
      <c r="JSB8" s="279"/>
      <c r="JSC8" s="279"/>
      <c r="JSD8" s="279"/>
      <c r="JSE8" s="279"/>
      <c r="JSF8" s="279"/>
      <c r="JSG8" s="279"/>
      <c r="JSH8" s="279"/>
      <c r="JSI8" s="279"/>
      <c r="JSJ8" s="279"/>
      <c r="JSK8" s="279"/>
      <c r="JSL8" s="279"/>
      <c r="JSM8" s="279"/>
      <c r="JSN8" s="279"/>
      <c r="JSO8" s="279"/>
      <c r="JSP8" s="279"/>
      <c r="JSQ8" s="279"/>
      <c r="JSR8" s="279"/>
      <c r="JSS8" s="279"/>
      <c r="JST8" s="279"/>
      <c r="JSU8" s="279"/>
      <c r="JSV8" s="279"/>
      <c r="JSW8" s="279"/>
      <c r="JSX8" s="279"/>
      <c r="JSY8" s="279"/>
      <c r="JSZ8" s="279"/>
      <c r="JTA8" s="279"/>
      <c r="JTB8" s="279"/>
      <c r="JTC8" s="279"/>
      <c r="JTD8" s="279"/>
      <c r="JTE8" s="279"/>
      <c r="JTF8" s="279"/>
      <c r="JTG8" s="279"/>
      <c r="JTH8" s="279"/>
      <c r="JTI8" s="279"/>
      <c r="JTJ8" s="279"/>
      <c r="JTK8" s="279"/>
      <c r="JTL8" s="279"/>
      <c r="JTM8" s="279"/>
      <c r="JTN8" s="279"/>
      <c r="JTO8" s="279"/>
      <c r="JTP8" s="279"/>
      <c r="JTQ8" s="279"/>
      <c r="JTR8" s="279"/>
      <c r="JTS8" s="279"/>
      <c r="JTT8" s="279"/>
      <c r="JTU8" s="279"/>
      <c r="JTV8" s="279"/>
      <c r="JTW8" s="279"/>
      <c r="JTX8" s="279"/>
      <c r="JTY8" s="279"/>
      <c r="JTZ8" s="279"/>
      <c r="JUA8" s="279"/>
      <c r="JUB8" s="279"/>
      <c r="JUC8" s="279"/>
      <c r="JUD8" s="279"/>
      <c r="JUE8" s="279"/>
      <c r="JUF8" s="279"/>
      <c r="JUG8" s="279"/>
      <c r="JUH8" s="279"/>
      <c r="JUI8" s="279"/>
      <c r="JUJ8" s="279"/>
      <c r="JUK8" s="279"/>
      <c r="JUL8" s="279"/>
      <c r="JUM8" s="279"/>
      <c r="JUN8" s="279"/>
      <c r="JUO8" s="279"/>
      <c r="JUP8" s="279"/>
      <c r="JUQ8" s="279"/>
      <c r="JUR8" s="279"/>
      <c r="JUS8" s="279"/>
      <c r="JUT8" s="279"/>
      <c r="JUU8" s="279"/>
      <c r="JUV8" s="279"/>
      <c r="JUW8" s="279"/>
      <c r="JUX8" s="279"/>
      <c r="JUY8" s="279"/>
      <c r="JUZ8" s="279"/>
      <c r="JVA8" s="279"/>
      <c r="JVB8" s="279"/>
      <c r="JVC8" s="279"/>
      <c r="JVD8" s="279"/>
      <c r="JVE8" s="279"/>
      <c r="JVF8" s="279"/>
      <c r="JVG8" s="279"/>
      <c r="JVH8" s="279"/>
      <c r="JVI8" s="279"/>
      <c r="JVJ8" s="279"/>
      <c r="JVK8" s="279"/>
      <c r="JVL8" s="279"/>
      <c r="JVM8" s="279"/>
      <c r="JVN8" s="279"/>
      <c r="JVO8" s="279"/>
      <c r="JVP8" s="279"/>
      <c r="JVQ8" s="279"/>
      <c r="JVR8" s="279"/>
      <c r="JVS8" s="279"/>
      <c r="JVT8" s="279"/>
      <c r="JVU8" s="279"/>
      <c r="JVV8" s="279"/>
      <c r="JVW8" s="279"/>
      <c r="JVX8" s="279"/>
      <c r="JVY8" s="279"/>
      <c r="JVZ8" s="279"/>
      <c r="JWA8" s="279"/>
      <c r="JWB8" s="279"/>
      <c r="JWC8" s="279"/>
      <c r="JWD8" s="279"/>
      <c r="JWE8" s="279"/>
      <c r="JWF8" s="279"/>
      <c r="JWG8" s="279"/>
      <c r="JWH8" s="279"/>
      <c r="JWI8" s="279"/>
      <c r="JWJ8" s="279"/>
      <c r="JWK8" s="279"/>
      <c r="JWL8" s="279"/>
      <c r="JWM8" s="279"/>
      <c r="JWN8" s="279"/>
      <c r="JWO8" s="279"/>
      <c r="JWP8" s="279"/>
      <c r="JWQ8" s="279"/>
      <c r="JWR8" s="279"/>
      <c r="JWS8" s="279"/>
      <c r="JWT8" s="279"/>
      <c r="JWU8" s="279"/>
      <c r="JWV8" s="279"/>
      <c r="JWW8" s="279"/>
      <c r="JWX8" s="279"/>
      <c r="JWY8" s="279"/>
      <c r="JWZ8" s="279"/>
      <c r="JXA8" s="279"/>
      <c r="JXB8" s="279"/>
      <c r="JXC8" s="279"/>
      <c r="JXD8" s="279"/>
      <c r="JXE8" s="279"/>
      <c r="JXF8" s="279"/>
      <c r="JXG8" s="279"/>
      <c r="JXH8" s="279"/>
      <c r="JXI8" s="279"/>
      <c r="JXJ8" s="279"/>
      <c r="JXK8" s="279"/>
      <c r="JXL8" s="279"/>
      <c r="JXM8" s="279"/>
      <c r="JXN8" s="279"/>
      <c r="JXO8" s="279"/>
      <c r="JXP8" s="279"/>
      <c r="JXQ8" s="279"/>
      <c r="JXR8" s="279"/>
      <c r="JXS8" s="279"/>
      <c r="JXT8" s="279"/>
      <c r="JXU8" s="279"/>
      <c r="JXV8" s="279"/>
      <c r="JXW8" s="279"/>
      <c r="JXX8" s="279"/>
      <c r="JXY8" s="279"/>
      <c r="JXZ8" s="279"/>
      <c r="JYA8" s="279"/>
      <c r="JYB8" s="279"/>
      <c r="JYC8" s="279"/>
      <c r="JYD8" s="279"/>
      <c r="JYE8" s="279"/>
      <c r="JYF8" s="279"/>
      <c r="JYG8" s="279"/>
      <c r="JYH8" s="279"/>
      <c r="JYI8" s="279"/>
      <c r="JYJ8" s="279"/>
      <c r="JYK8" s="279"/>
      <c r="JYL8" s="279"/>
      <c r="JYM8" s="279"/>
      <c r="JYN8" s="279"/>
      <c r="JYO8" s="279"/>
      <c r="JYP8" s="279"/>
      <c r="JYQ8" s="279"/>
      <c r="JYR8" s="279"/>
      <c r="JYS8" s="279"/>
      <c r="JYT8" s="279"/>
      <c r="JYU8" s="279"/>
      <c r="JYV8" s="279"/>
      <c r="JYW8" s="279"/>
      <c r="JYX8" s="279"/>
      <c r="JYY8" s="279"/>
      <c r="JYZ8" s="279"/>
      <c r="JZA8" s="279"/>
      <c r="JZB8" s="279"/>
      <c r="JZC8" s="279"/>
      <c r="JZD8" s="279"/>
      <c r="JZE8" s="279"/>
      <c r="JZF8" s="279"/>
      <c r="JZG8" s="279"/>
      <c r="JZH8" s="279"/>
      <c r="JZI8" s="279"/>
      <c r="JZJ8" s="279"/>
      <c r="JZK8" s="279"/>
      <c r="JZL8" s="279"/>
      <c r="JZM8" s="279"/>
      <c r="JZN8" s="279"/>
      <c r="JZO8" s="279"/>
      <c r="JZP8" s="279"/>
      <c r="JZQ8" s="279"/>
      <c r="JZR8" s="279"/>
      <c r="JZS8" s="279"/>
      <c r="JZT8" s="279"/>
      <c r="JZU8" s="279"/>
      <c r="JZV8" s="279"/>
      <c r="JZW8" s="279"/>
      <c r="JZX8" s="279"/>
      <c r="JZY8" s="279"/>
      <c r="JZZ8" s="279"/>
      <c r="KAA8" s="279"/>
      <c r="KAB8" s="279"/>
      <c r="KAC8" s="279"/>
      <c r="KAD8" s="279"/>
      <c r="KAE8" s="279"/>
      <c r="KAF8" s="279"/>
      <c r="KAG8" s="279"/>
      <c r="KAH8" s="279"/>
      <c r="KAI8" s="279"/>
      <c r="KAJ8" s="279"/>
      <c r="KAK8" s="279"/>
      <c r="KAL8" s="279"/>
      <c r="KAM8" s="279"/>
      <c r="KAN8" s="279"/>
      <c r="KAO8" s="279"/>
      <c r="KAP8" s="279"/>
      <c r="KAQ8" s="279"/>
      <c r="KAR8" s="279"/>
      <c r="KAS8" s="279"/>
      <c r="KAT8" s="279"/>
      <c r="KAU8" s="279"/>
      <c r="KAV8" s="279"/>
      <c r="KAW8" s="279"/>
      <c r="KAX8" s="279"/>
      <c r="KAY8" s="279"/>
      <c r="KAZ8" s="279"/>
      <c r="KBA8" s="279"/>
      <c r="KBB8" s="279"/>
      <c r="KBC8" s="279"/>
      <c r="KBD8" s="279"/>
      <c r="KBE8" s="279"/>
      <c r="KBF8" s="279"/>
      <c r="KBG8" s="279"/>
      <c r="KBH8" s="279"/>
      <c r="KBI8" s="279"/>
      <c r="KBJ8" s="279"/>
      <c r="KBK8" s="279"/>
      <c r="KBL8" s="279"/>
      <c r="KBM8" s="279"/>
      <c r="KBN8" s="279"/>
      <c r="KBO8" s="279"/>
      <c r="KBP8" s="279"/>
      <c r="KBQ8" s="279"/>
      <c r="KBR8" s="279"/>
      <c r="KBS8" s="279"/>
      <c r="KBT8" s="279"/>
      <c r="KBU8" s="279"/>
      <c r="KBV8" s="279"/>
      <c r="KBW8" s="279"/>
      <c r="KBX8" s="279"/>
      <c r="KBY8" s="279"/>
      <c r="KBZ8" s="279"/>
      <c r="KCA8" s="279"/>
      <c r="KCB8" s="279"/>
      <c r="KCC8" s="279"/>
      <c r="KCD8" s="279"/>
      <c r="KCE8" s="279"/>
      <c r="KCF8" s="279"/>
      <c r="KCG8" s="279"/>
      <c r="KCH8" s="279"/>
      <c r="KCI8" s="279"/>
      <c r="KCJ8" s="279"/>
      <c r="KCK8" s="279"/>
      <c r="KCL8" s="279"/>
      <c r="KCM8" s="279"/>
      <c r="KCN8" s="279"/>
      <c r="KCO8" s="279"/>
      <c r="KCP8" s="279"/>
      <c r="KCQ8" s="279"/>
      <c r="KCR8" s="279"/>
      <c r="KCS8" s="279"/>
      <c r="KCT8" s="279"/>
      <c r="KCU8" s="279"/>
      <c r="KCV8" s="279"/>
      <c r="KCW8" s="279"/>
      <c r="KCX8" s="279"/>
      <c r="KCY8" s="279"/>
      <c r="KCZ8" s="279"/>
      <c r="KDA8" s="279"/>
      <c r="KDB8" s="279"/>
      <c r="KDC8" s="279"/>
      <c r="KDD8" s="279"/>
      <c r="KDE8" s="279"/>
      <c r="KDF8" s="279"/>
      <c r="KDG8" s="279"/>
      <c r="KDH8" s="279"/>
      <c r="KDI8" s="279"/>
      <c r="KDJ8" s="279"/>
      <c r="KDK8" s="279"/>
      <c r="KDL8" s="279"/>
      <c r="KDM8" s="279"/>
      <c r="KDN8" s="279"/>
      <c r="KDO8" s="279"/>
      <c r="KDP8" s="279"/>
      <c r="KDQ8" s="279"/>
      <c r="KDR8" s="279"/>
      <c r="KDS8" s="279"/>
      <c r="KDT8" s="279"/>
      <c r="KDU8" s="279"/>
      <c r="KDV8" s="279"/>
      <c r="KDW8" s="279"/>
      <c r="KDX8" s="279"/>
      <c r="KDY8" s="279"/>
      <c r="KDZ8" s="279"/>
      <c r="KEA8" s="279"/>
      <c r="KEB8" s="279"/>
      <c r="KEC8" s="279"/>
      <c r="KED8" s="279"/>
      <c r="KEE8" s="279"/>
      <c r="KEF8" s="279"/>
      <c r="KEG8" s="279"/>
      <c r="KEH8" s="279"/>
      <c r="KEI8" s="279"/>
      <c r="KEJ8" s="279"/>
      <c r="KEK8" s="279"/>
      <c r="KEL8" s="279"/>
      <c r="KEM8" s="279"/>
      <c r="KEN8" s="279"/>
      <c r="KEO8" s="279"/>
      <c r="KEP8" s="279"/>
      <c r="KEQ8" s="279"/>
      <c r="KER8" s="279"/>
      <c r="KES8" s="279"/>
      <c r="KET8" s="279"/>
      <c r="KEU8" s="279"/>
      <c r="KEV8" s="279"/>
      <c r="KEW8" s="279"/>
      <c r="KEX8" s="279"/>
      <c r="KEY8" s="279"/>
      <c r="KEZ8" s="279"/>
      <c r="KFA8" s="279"/>
      <c r="KFB8" s="279"/>
      <c r="KFC8" s="279"/>
      <c r="KFD8" s="279"/>
      <c r="KFE8" s="279"/>
      <c r="KFF8" s="279"/>
      <c r="KFG8" s="279"/>
      <c r="KFH8" s="279"/>
      <c r="KFI8" s="279"/>
      <c r="KFJ8" s="279"/>
      <c r="KFK8" s="279"/>
      <c r="KFL8" s="279"/>
      <c r="KFM8" s="279"/>
      <c r="KFN8" s="279"/>
      <c r="KFO8" s="279"/>
      <c r="KFP8" s="279"/>
      <c r="KFQ8" s="279"/>
      <c r="KFR8" s="279"/>
      <c r="KFS8" s="279"/>
      <c r="KFT8" s="279"/>
      <c r="KFU8" s="279"/>
      <c r="KFV8" s="279"/>
      <c r="KFW8" s="279"/>
      <c r="KFX8" s="279"/>
      <c r="KFY8" s="279"/>
      <c r="KFZ8" s="279"/>
      <c r="KGA8" s="279"/>
      <c r="KGB8" s="279"/>
      <c r="KGC8" s="279"/>
      <c r="KGD8" s="279"/>
      <c r="KGE8" s="279"/>
      <c r="KGF8" s="279"/>
      <c r="KGG8" s="279"/>
      <c r="KGH8" s="279"/>
      <c r="KGI8" s="279"/>
      <c r="KGJ8" s="279"/>
      <c r="KGK8" s="279"/>
      <c r="KGL8" s="279"/>
      <c r="KGM8" s="279"/>
      <c r="KGN8" s="279"/>
      <c r="KGO8" s="279"/>
      <c r="KGP8" s="279"/>
      <c r="KGQ8" s="279"/>
      <c r="KGR8" s="279"/>
      <c r="KGS8" s="279"/>
      <c r="KGT8" s="279"/>
      <c r="KGU8" s="279"/>
      <c r="KGV8" s="279"/>
      <c r="KGW8" s="279"/>
      <c r="KGX8" s="279"/>
      <c r="KGY8" s="279"/>
      <c r="KGZ8" s="279"/>
      <c r="KHA8" s="279"/>
      <c r="KHB8" s="279"/>
      <c r="KHC8" s="279"/>
      <c r="KHD8" s="279"/>
      <c r="KHE8" s="279"/>
      <c r="KHF8" s="279"/>
      <c r="KHG8" s="279"/>
      <c r="KHH8" s="279"/>
      <c r="KHI8" s="279"/>
      <c r="KHJ8" s="279"/>
      <c r="KHK8" s="279"/>
      <c r="KHL8" s="279"/>
      <c r="KHM8" s="279"/>
      <c r="KHN8" s="279"/>
      <c r="KHO8" s="279"/>
      <c r="KHP8" s="279"/>
      <c r="KHQ8" s="279"/>
      <c r="KHR8" s="279"/>
      <c r="KHS8" s="279"/>
      <c r="KHT8" s="279"/>
      <c r="KHU8" s="279"/>
      <c r="KHV8" s="279"/>
      <c r="KHW8" s="279"/>
      <c r="KHX8" s="279"/>
      <c r="KHY8" s="279"/>
      <c r="KHZ8" s="279"/>
      <c r="KIA8" s="279"/>
      <c r="KIB8" s="279"/>
      <c r="KIC8" s="279"/>
      <c r="KID8" s="279"/>
      <c r="KIE8" s="279"/>
      <c r="KIF8" s="279"/>
      <c r="KIG8" s="279"/>
      <c r="KIH8" s="279"/>
      <c r="KII8" s="279"/>
      <c r="KIJ8" s="279"/>
      <c r="KIK8" s="279"/>
      <c r="KIL8" s="279"/>
      <c r="KIM8" s="279"/>
      <c r="KIN8" s="279"/>
      <c r="KIO8" s="279"/>
      <c r="KIP8" s="279"/>
      <c r="KIQ8" s="279"/>
      <c r="KIR8" s="279"/>
      <c r="KIS8" s="279"/>
      <c r="KIT8" s="279"/>
      <c r="KIU8" s="279"/>
      <c r="KIV8" s="279"/>
      <c r="KIW8" s="279"/>
      <c r="KIX8" s="279"/>
      <c r="KIY8" s="279"/>
      <c r="KIZ8" s="279"/>
      <c r="KJA8" s="279"/>
      <c r="KJB8" s="279"/>
      <c r="KJC8" s="279"/>
      <c r="KJD8" s="279"/>
      <c r="KJE8" s="279"/>
      <c r="KJF8" s="279"/>
      <c r="KJG8" s="279"/>
      <c r="KJH8" s="279"/>
      <c r="KJI8" s="279"/>
      <c r="KJJ8" s="279"/>
      <c r="KJK8" s="279"/>
      <c r="KJL8" s="279"/>
      <c r="KJM8" s="279"/>
      <c r="KJN8" s="279"/>
      <c r="KJO8" s="279"/>
      <c r="KJP8" s="279"/>
      <c r="KJQ8" s="279"/>
      <c r="KJR8" s="279"/>
      <c r="KJS8" s="279"/>
      <c r="KJT8" s="279"/>
      <c r="KJU8" s="279"/>
      <c r="KJV8" s="279"/>
      <c r="KJW8" s="279"/>
      <c r="KJX8" s="279"/>
      <c r="KJY8" s="279"/>
      <c r="KJZ8" s="279"/>
      <c r="KKA8" s="279"/>
      <c r="KKB8" s="279"/>
      <c r="KKC8" s="279"/>
      <c r="KKD8" s="279"/>
      <c r="KKE8" s="279"/>
      <c r="KKF8" s="279"/>
      <c r="KKG8" s="279"/>
      <c r="KKH8" s="279"/>
      <c r="KKI8" s="279"/>
      <c r="KKJ8" s="279"/>
      <c r="KKK8" s="279"/>
      <c r="KKL8" s="279"/>
      <c r="KKM8" s="279"/>
      <c r="KKN8" s="279"/>
      <c r="KKO8" s="279"/>
      <c r="KKP8" s="279"/>
      <c r="KKQ8" s="279"/>
      <c r="KKR8" s="279"/>
      <c r="KKS8" s="279"/>
      <c r="KKT8" s="279"/>
      <c r="KKU8" s="279"/>
      <c r="KKV8" s="279"/>
      <c r="KKW8" s="279"/>
      <c r="KKX8" s="279"/>
      <c r="KKY8" s="279"/>
      <c r="KKZ8" s="279"/>
      <c r="KLA8" s="279"/>
      <c r="KLB8" s="279"/>
      <c r="KLC8" s="279"/>
      <c r="KLD8" s="279"/>
      <c r="KLE8" s="279"/>
      <c r="KLF8" s="279"/>
      <c r="KLG8" s="279"/>
      <c r="KLH8" s="279"/>
      <c r="KLI8" s="279"/>
      <c r="KLJ8" s="279"/>
      <c r="KLK8" s="279"/>
      <c r="KLL8" s="279"/>
      <c r="KLM8" s="279"/>
      <c r="KLN8" s="279"/>
      <c r="KLO8" s="279"/>
      <c r="KLP8" s="279"/>
      <c r="KLQ8" s="279"/>
      <c r="KLR8" s="279"/>
      <c r="KLS8" s="279"/>
      <c r="KLT8" s="279"/>
      <c r="KLU8" s="279"/>
      <c r="KLV8" s="279"/>
      <c r="KLW8" s="279"/>
      <c r="KLX8" s="279"/>
      <c r="KLY8" s="279"/>
      <c r="KLZ8" s="279"/>
      <c r="KMA8" s="279"/>
      <c r="KMB8" s="279"/>
      <c r="KMC8" s="279"/>
      <c r="KMD8" s="279"/>
      <c r="KME8" s="279"/>
      <c r="KMF8" s="279"/>
      <c r="KMG8" s="279"/>
      <c r="KMH8" s="279"/>
      <c r="KMI8" s="279"/>
      <c r="KMJ8" s="279"/>
      <c r="KMK8" s="279"/>
      <c r="KML8" s="279"/>
      <c r="KMM8" s="279"/>
      <c r="KMN8" s="279"/>
      <c r="KMO8" s="279"/>
      <c r="KMP8" s="279"/>
      <c r="KMQ8" s="279"/>
      <c r="KMR8" s="279"/>
      <c r="KMS8" s="279"/>
      <c r="KMT8" s="279"/>
      <c r="KMU8" s="279"/>
      <c r="KMV8" s="279"/>
      <c r="KMW8" s="279"/>
      <c r="KMX8" s="279"/>
      <c r="KMY8" s="279"/>
      <c r="KMZ8" s="279"/>
      <c r="KNA8" s="279"/>
      <c r="KNB8" s="279"/>
      <c r="KNC8" s="279"/>
      <c r="KND8" s="279"/>
      <c r="KNE8" s="279"/>
      <c r="KNF8" s="279"/>
      <c r="KNG8" s="279"/>
      <c r="KNH8" s="279"/>
      <c r="KNI8" s="279"/>
      <c r="KNJ8" s="279"/>
      <c r="KNK8" s="279"/>
      <c r="KNL8" s="279"/>
      <c r="KNM8" s="279"/>
      <c r="KNN8" s="279"/>
      <c r="KNO8" s="279"/>
      <c r="KNP8" s="279"/>
      <c r="KNQ8" s="279"/>
      <c r="KNR8" s="279"/>
      <c r="KNS8" s="279"/>
      <c r="KNT8" s="279"/>
      <c r="KNU8" s="279"/>
      <c r="KNV8" s="279"/>
      <c r="KNW8" s="279"/>
      <c r="KNX8" s="279"/>
      <c r="KNY8" s="279"/>
      <c r="KNZ8" s="279"/>
      <c r="KOA8" s="279"/>
      <c r="KOB8" s="279"/>
      <c r="KOC8" s="279"/>
      <c r="KOD8" s="279"/>
      <c r="KOE8" s="279"/>
      <c r="KOF8" s="279"/>
      <c r="KOG8" s="279"/>
      <c r="KOH8" s="279"/>
      <c r="KOI8" s="279"/>
      <c r="KOJ8" s="279"/>
      <c r="KOK8" s="279"/>
      <c r="KOL8" s="279"/>
      <c r="KOM8" s="279"/>
      <c r="KON8" s="279"/>
      <c r="KOO8" s="279"/>
      <c r="KOP8" s="279"/>
      <c r="KOQ8" s="279"/>
      <c r="KOR8" s="279"/>
      <c r="KOS8" s="279"/>
      <c r="KOT8" s="279"/>
      <c r="KOU8" s="279"/>
      <c r="KOV8" s="279"/>
      <c r="KOW8" s="279"/>
      <c r="KOX8" s="279"/>
      <c r="KOY8" s="279"/>
      <c r="KOZ8" s="279"/>
      <c r="KPA8" s="279"/>
      <c r="KPB8" s="279"/>
      <c r="KPC8" s="279"/>
      <c r="KPD8" s="279"/>
      <c r="KPE8" s="279"/>
      <c r="KPF8" s="279"/>
      <c r="KPG8" s="279"/>
      <c r="KPH8" s="279"/>
      <c r="KPI8" s="279"/>
      <c r="KPJ8" s="279"/>
      <c r="KPK8" s="279"/>
      <c r="KPL8" s="279"/>
      <c r="KPM8" s="279"/>
      <c r="KPN8" s="279"/>
      <c r="KPO8" s="279"/>
      <c r="KPP8" s="279"/>
      <c r="KPQ8" s="279"/>
      <c r="KPR8" s="279"/>
      <c r="KPS8" s="279"/>
      <c r="KPT8" s="279"/>
      <c r="KPU8" s="279"/>
      <c r="KPV8" s="279"/>
      <c r="KPW8" s="279"/>
      <c r="KPX8" s="279"/>
      <c r="KPY8" s="279"/>
      <c r="KPZ8" s="279"/>
      <c r="KQA8" s="279"/>
      <c r="KQB8" s="279"/>
      <c r="KQC8" s="279"/>
      <c r="KQD8" s="279"/>
      <c r="KQE8" s="279"/>
      <c r="KQF8" s="279"/>
      <c r="KQG8" s="279"/>
      <c r="KQH8" s="279"/>
      <c r="KQI8" s="279"/>
      <c r="KQJ8" s="279"/>
      <c r="KQK8" s="279"/>
      <c r="KQL8" s="279"/>
      <c r="KQM8" s="279"/>
      <c r="KQN8" s="279"/>
      <c r="KQO8" s="279"/>
      <c r="KQP8" s="279"/>
      <c r="KQQ8" s="279"/>
      <c r="KQR8" s="279"/>
      <c r="KQS8" s="279"/>
      <c r="KQT8" s="279"/>
      <c r="KQU8" s="279"/>
      <c r="KQV8" s="279"/>
      <c r="KQW8" s="279"/>
      <c r="KQX8" s="279"/>
      <c r="KQY8" s="279"/>
      <c r="KQZ8" s="279"/>
      <c r="KRA8" s="279"/>
      <c r="KRB8" s="279"/>
      <c r="KRC8" s="279"/>
      <c r="KRD8" s="279"/>
      <c r="KRE8" s="279"/>
      <c r="KRF8" s="279"/>
      <c r="KRG8" s="279"/>
      <c r="KRH8" s="279"/>
      <c r="KRI8" s="279"/>
      <c r="KRJ8" s="279"/>
      <c r="KRK8" s="279"/>
      <c r="KRL8" s="279"/>
      <c r="KRM8" s="279"/>
      <c r="KRN8" s="279"/>
      <c r="KRO8" s="279"/>
      <c r="KRP8" s="279"/>
      <c r="KRQ8" s="279"/>
      <c r="KRR8" s="279"/>
      <c r="KRS8" s="279"/>
      <c r="KRT8" s="279"/>
      <c r="KRU8" s="279"/>
      <c r="KRV8" s="279"/>
      <c r="KRW8" s="279"/>
      <c r="KRX8" s="279"/>
      <c r="KRY8" s="279"/>
      <c r="KRZ8" s="279"/>
      <c r="KSA8" s="279"/>
      <c r="KSB8" s="279"/>
      <c r="KSC8" s="279"/>
      <c r="KSD8" s="279"/>
      <c r="KSE8" s="279"/>
      <c r="KSF8" s="279"/>
      <c r="KSG8" s="279"/>
      <c r="KSH8" s="279"/>
      <c r="KSI8" s="279"/>
      <c r="KSJ8" s="279"/>
      <c r="KSK8" s="279"/>
      <c r="KSL8" s="279"/>
      <c r="KSM8" s="279"/>
      <c r="KSN8" s="279"/>
      <c r="KSO8" s="279"/>
      <c r="KSP8" s="279"/>
      <c r="KSQ8" s="279"/>
      <c r="KSR8" s="279"/>
      <c r="KSS8" s="279"/>
      <c r="KST8" s="279"/>
      <c r="KSU8" s="279"/>
      <c r="KSV8" s="279"/>
      <c r="KSW8" s="279"/>
      <c r="KSX8" s="279"/>
      <c r="KSY8" s="279"/>
      <c r="KSZ8" s="279"/>
      <c r="KTA8" s="279"/>
      <c r="KTB8" s="279"/>
      <c r="KTC8" s="279"/>
      <c r="KTD8" s="279"/>
      <c r="KTE8" s="279"/>
      <c r="KTF8" s="279"/>
      <c r="KTG8" s="279"/>
      <c r="KTH8" s="279"/>
      <c r="KTI8" s="279"/>
      <c r="KTJ8" s="279"/>
      <c r="KTK8" s="279"/>
      <c r="KTL8" s="279"/>
      <c r="KTM8" s="279"/>
      <c r="KTN8" s="279"/>
      <c r="KTO8" s="279"/>
      <c r="KTP8" s="279"/>
      <c r="KTQ8" s="279"/>
      <c r="KTR8" s="279"/>
      <c r="KTS8" s="279"/>
      <c r="KTT8" s="279"/>
      <c r="KTU8" s="279"/>
      <c r="KTV8" s="279"/>
      <c r="KTW8" s="279"/>
      <c r="KTX8" s="279"/>
      <c r="KTY8" s="279"/>
      <c r="KTZ8" s="279"/>
      <c r="KUA8" s="279"/>
      <c r="KUB8" s="279"/>
      <c r="KUC8" s="279"/>
      <c r="KUD8" s="279"/>
      <c r="KUE8" s="279"/>
      <c r="KUF8" s="279"/>
      <c r="KUG8" s="279"/>
      <c r="KUH8" s="279"/>
      <c r="KUI8" s="279"/>
      <c r="KUJ8" s="279"/>
      <c r="KUK8" s="279"/>
      <c r="KUL8" s="279"/>
      <c r="KUM8" s="279"/>
      <c r="KUN8" s="279"/>
      <c r="KUO8" s="279"/>
      <c r="KUP8" s="279"/>
      <c r="KUQ8" s="279"/>
      <c r="KUR8" s="279"/>
      <c r="KUS8" s="279"/>
      <c r="KUT8" s="279"/>
      <c r="KUU8" s="279"/>
      <c r="KUV8" s="279"/>
      <c r="KUW8" s="279"/>
      <c r="KUX8" s="279"/>
      <c r="KUY8" s="279"/>
      <c r="KUZ8" s="279"/>
      <c r="KVA8" s="279"/>
      <c r="KVB8" s="279"/>
      <c r="KVC8" s="279"/>
      <c r="KVD8" s="279"/>
      <c r="KVE8" s="279"/>
      <c r="KVF8" s="279"/>
      <c r="KVG8" s="279"/>
      <c r="KVH8" s="279"/>
      <c r="KVI8" s="279"/>
      <c r="KVJ8" s="279"/>
      <c r="KVK8" s="279"/>
      <c r="KVL8" s="279"/>
      <c r="KVM8" s="279"/>
      <c r="KVN8" s="279"/>
      <c r="KVO8" s="279"/>
      <c r="KVP8" s="279"/>
      <c r="KVQ8" s="279"/>
      <c r="KVR8" s="279"/>
      <c r="KVS8" s="279"/>
      <c r="KVT8" s="279"/>
      <c r="KVU8" s="279"/>
      <c r="KVV8" s="279"/>
      <c r="KVW8" s="279"/>
      <c r="KVX8" s="279"/>
      <c r="KVY8" s="279"/>
      <c r="KVZ8" s="279"/>
      <c r="KWA8" s="279"/>
      <c r="KWB8" s="279"/>
      <c r="KWC8" s="279"/>
      <c r="KWD8" s="279"/>
      <c r="KWE8" s="279"/>
      <c r="KWF8" s="279"/>
      <c r="KWG8" s="279"/>
      <c r="KWH8" s="279"/>
      <c r="KWI8" s="279"/>
      <c r="KWJ8" s="279"/>
      <c r="KWK8" s="279"/>
      <c r="KWL8" s="279"/>
      <c r="KWM8" s="279"/>
      <c r="KWN8" s="279"/>
      <c r="KWO8" s="279"/>
      <c r="KWP8" s="279"/>
      <c r="KWQ8" s="279"/>
      <c r="KWR8" s="279"/>
      <c r="KWS8" s="279"/>
      <c r="KWT8" s="279"/>
      <c r="KWU8" s="279"/>
      <c r="KWV8" s="279"/>
      <c r="KWW8" s="279"/>
      <c r="KWX8" s="279"/>
      <c r="KWY8" s="279"/>
      <c r="KWZ8" s="279"/>
      <c r="KXA8" s="279"/>
      <c r="KXB8" s="279"/>
      <c r="KXC8" s="279"/>
      <c r="KXD8" s="279"/>
      <c r="KXE8" s="279"/>
      <c r="KXF8" s="279"/>
      <c r="KXG8" s="279"/>
      <c r="KXH8" s="279"/>
      <c r="KXI8" s="279"/>
      <c r="KXJ8" s="279"/>
      <c r="KXK8" s="279"/>
      <c r="KXL8" s="279"/>
      <c r="KXM8" s="279"/>
      <c r="KXN8" s="279"/>
      <c r="KXO8" s="279"/>
      <c r="KXP8" s="279"/>
      <c r="KXQ8" s="279"/>
      <c r="KXR8" s="279"/>
      <c r="KXS8" s="279"/>
      <c r="KXT8" s="279"/>
      <c r="KXU8" s="279"/>
      <c r="KXV8" s="279"/>
      <c r="KXW8" s="279"/>
      <c r="KXX8" s="279"/>
      <c r="KXY8" s="279"/>
      <c r="KXZ8" s="279"/>
      <c r="KYA8" s="279"/>
      <c r="KYB8" s="279"/>
      <c r="KYC8" s="279"/>
      <c r="KYD8" s="279"/>
      <c r="KYE8" s="279"/>
      <c r="KYF8" s="279"/>
      <c r="KYG8" s="279"/>
      <c r="KYH8" s="279"/>
      <c r="KYI8" s="279"/>
      <c r="KYJ8" s="279"/>
      <c r="KYK8" s="279"/>
      <c r="KYL8" s="279"/>
      <c r="KYM8" s="279"/>
      <c r="KYN8" s="279"/>
      <c r="KYO8" s="279"/>
      <c r="KYP8" s="279"/>
      <c r="KYQ8" s="279"/>
      <c r="KYR8" s="279"/>
      <c r="KYS8" s="279"/>
      <c r="KYT8" s="279"/>
      <c r="KYU8" s="279"/>
      <c r="KYV8" s="279"/>
      <c r="KYW8" s="279"/>
      <c r="KYX8" s="279"/>
      <c r="KYY8" s="279"/>
      <c r="KYZ8" s="279"/>
      <c r="KZA8" s="279"/>
      <c r="KZB8" s="279"/>
      <c r="KZC8" s="279"/>
      <c r="KZD8" s="279"/>
      <c r="KZE8" s="279"/>
      <c r="KZF8" s="279"/>
      <c r="KZG8" s="279"/>
      <c r="KZH8" s="279"/>
      <c r="KZI8" s="279"/>
      <c r="KZJ8" s="279"/>
      <c r="KZK8" s="279"/>
      <c r="KZL8" s="279"/>
      <c r="KZM8" s="279"/>
      <c r="KZN8" s="279"/>
      <c r="KZO8" s="279"/>
      <c r="KZP8" s="279"/>
      <c r="KZQ8" s="279"/>
      <c r="KZR8" s="279"/>
      <c r="KZS8" s="279"/>
      <c r="KZT8" s="279"/>
      <c r="KZU8" s="279"/>
      <c r="KZV8" s="279"/>
      <c r="KZW8" s="279"/>
      <c r="KZX8" s="279"/>
      <c r="KZY8" s="279"/>
      <c r="KZZ8" s="279"/>
      <c r="LAA8" s="279"/>
      <c r="LAB8" s="279"/>
      <c r="LAC8" s="279"/>
      <c r="LAD8" s="279"/>
      <c r="LAE8" s="279"/>
      <c r="LAF8" s="279"/>
      <c r="LAG8" s="279"/>
      <c r="LAH8" s="279"/>
      <c r="LAI8" s="279"/>
      <c r="LAJ8" s="279"/>
      <c r="LAK8" s="279"/>
      <c r="LAL8" s="279"/>
      <c r="LAM8" s="279"/>
      <c r="LAN8" s="279"/>
      <c r="LAO8" s="279"/>
      <c r="LAP8" s="279"/>
      <c r="LAQ8" s="279"/>
      <c r="LAR8" s="279"/>
      <c r="LAS8" s="279"/>
      <c r="LAT8" s="279"/>
      <c r="LAU8" s="279"/>
      <c r="LAV8" s="279"/>
      <c r="LAW8" s="279"/>
      <c r="LAX8" s="279"/>
      <c r="LAY8" s="279"/>
      <c r="LAZ8" s="279"/>
      <c r="LBA8" s="279"/>
      <c r="LBB8" s="279"/>
      <c r="LBC8" s="279"/>
      <c r="LBD8" s="279"/>
      <c r="LBE8" s="279"/>
      <c r="LBF8" s="279"/>
      <c r="LBG8" s="279"/>
      <c r="LBH8" s="279"/>
      <c r="LBI8" s="279"/>
      <c r="LBJ8" s="279"/>
      <c r="LBK8" s="279"/>
      <c r="LBL8" s="279"/>
      <c r="LBM8" s="279"/>
      <c r="LBN8" s="279"/>
      <c r="LBO8" s="279"/>
      <c r="LBP8" s="279"/>
      <c r="LBQ8" s="279"/>
      <c r="LBR8" s="279"/>
      <c r="LBS8" s="279"/>
      <c r="LBT8" s="279"/>
      <c r="LBU8" s="279"/>
      <c r="LBV8" s="279"/>
      <c r="LBW8" s="279"/>
      <c r="LBX8" s="279"/>
      <c r="LBY8" s="279"/>
      <c r="LBZ8" s="279"/>
      <c r="LCA8" s="279"/>
      <c r="LCB8" s="279"/>
      <c r="LCC8" s="279"/>
      <c r="LCD8" s="279"/>
      <c r="LCE8" s="279"/>
      <c r="LCF8" s="279"/>
      <c r="LCG8" s="279"/>
      <c r="LCH8" s="279"/>
      <c r="LCI8" s="279"/>
      <c r="LCJ8" s="279"/>
      <c r="LCK8" s="279"/>
      <c r="LCL8" s="279"/>
      <c r="LCM8" s="279"/>
      <c r="LCN8" s="279"/>
      <c r="LCO8" s="279"/>
      <c r="LCP8" s="279"/>
      <c r="LCQ8" s="279"/>
      <c r="LCR8" s="279"/>
      <c r="LCS8" s="279"/>
      <c r="LCT8" s="279"/>
      <c r="LCU8" s="279"/>
      <c r="LCV8" s="279"/>
      <c r="LCW8" s="279"/>
      <c r="LCX8" s="279"/>
      <c r="LCY8" s="279"/>
      <c r="LCZ8" s="279"/>
      <c r="LDA8" s="279"/>
      <c r="LDB8" s="279"/>
      <c r="LDC8" s="279"/>
      <c r="LDD8" s="279"/>
      <c r="LDE8" s="279"/>
      <c r="LDF8" s="279"/>
      <c r="LDG8" s="279"/>
      <c r="LDH8" s="279"/>
      <c r="LDI8" s="279"/>
      <c r="LDJ8" s="279"/>
      <c r="LDK8" s="279"/>
      <c r="LDL8" s="279"/>
      <c r="LDM8" s="279"/>
      <c r="LDN8" s="279"/>
      <c r="LDO8" s="279"/>
      <c r="LDP8" s="279"/>
      <c r="LDQ8" s="279"/>
      <c r="LDR8" s="279"/>
      <c r="LDS8" s="279"/>
      <c r="LDT8" s="279"/>
      <c r="LDU8" s="279"/>
      <c r="LDV8" s="279"/>
      <c r="LDW8" s="279"/>
      <c r="LDX8" s="279"/>
      <c r="LDY8" s="279"/>
      <c r="LDZ8" s="279"/>
      <c r="LEA8" s="279"/>
      <c r="LEB8" s="279"/>
      <c r="LEC8" s="279"/>
      <c r="LED8" s="279"/>
      <c r="LEE8" s="279"/>
      <c r="LEF8" s="279"/>
      <c r="LEG8" s="279"/>
      <c r="LEH8" s="279"/>
      <c r="LEI8" s="279"/>
      <c r="LEJ8" s="279"/>
      <c r="LEK8" s="279"/>
      <c r="LEL8" s="279"/>
      <c r="LEM8" s="279"/>
      <c r="LEN8" s="279"/>
      <c r="LEO8" s="279"/>
      <c r="LEP8" s="279"/>
      <c r="LEQ8" s="279"/>
      <c r="LER8" s="279"/>
      <c r="LES8" s="279"/>
      <c r="LET8" s="279"/>
      <c r="LEU8" s="279"/>
      <c r="LEV8" s="279"/>
      <c r="LEW8" s="279"/>
      <c r="LEX8" s="279"/>
      <c r="LEY8" s="279"/>
      <c r="LEZ8" s="279"/>
      <c r="LFA8" s="279"/>
      <c r="LFB8" s="279"/>
      <c r="LFC8" s="279"/>
      <c r="LFD8" s="279"/>
      <c r="LFE8" s="279"/>
      <c r="LFF8" s="279"/>
      <c r="LFG8" s="279"/>
      <c r="LFH8" s="279"/>
      <c r="LFI8" s="279"/>
      <c r="LFJ8" s="279"/>
      <c r="LFK8" s="279"/>
      <c r="LFL8" s="279"/>
      <c r="LFM8" s="279"/>
      <c r="LFN8" s="279"/>
      <c r="LFO8" s="279"/>
      <c r="LFP8" s="279"/>
      <c r="LFQ8" s="279"/>
      <c r="LFR8" s="279"/>
      <c r="LFS8" s="279"/>
      <c r="LFT8" s="279"/>
      <c r="LFU8" s="279"/>
      <c r="LFV8" s="279"/>
      <c r="LFW8" s="279"/>
      <c r="LFX8" s="279"/>
      <c r="LFY8" s="279"/>
      <c r="LFZ8" s="279"/>
      <c r="LGA8" s="279"/>
      <c r="LGB8" s="279"/>
      <c r="LGC8" s="279"/>
      <c r="LGD8" s="279"/>
      <c r="LGE8" s="279"/>
      <c r="LGF8" s="279"/>
      <c r="LGG8" s="279"/>
      <c r="LGH8" s="279"/>
      <c r="LGI8" s="279"/>
      <c r="LGJ8" s="279"/>
      <c r="LGK8" s="279"/>
      <c r="LGL8" s="279"/>
      <c r="LGM8" s="279"/>
      <c r="LGN8" s="279"/>
      <c r="LGO8" s="279"/>
      <c r="LGP8" s="279"/>
      <c r="LGQ8" s="279"/>
      <c r="LGR8" s="279"/>
      <c r="LGS8" s="279"/>
      <c r="LGT8" s="279"/>
      <c r="LGU8" s="279"/>
      <c r="LGV8" s="279"/>
      <c r="LGW8" s="279"/>
      <c r="LGX8" s="279"/>
      <c r="LGY8" s="279"/>
      <c r="LGZ8" s="279"/>
      <c r="LHA8" s="279"/>
      <c r="LHB8" s="279"/>
      <c r="LHC8" s="279"/>
      <c r="LHD8" s="279"/>
      <c r="LHE8" s="279"/>
      <c r="LHF8" s="279"/>
      <c r="LHG8" s="279"/>
      <c r="LHH8" s="279"/>
      <c r="LHI8" s="279"/>
      <c r="LHJ8" s="279"/>
      <c r="LHK8" s="279"/>
      <c r="LHL8" s="279"/>
      <c r="LHM8" s="279"/>
      <c r="LHN8" s="279"/>
      <c r="LHO8" s="279"/>
      <c r="LHP8" s="279"/>
      <c r="LHQ8" s="279"/>
      <c r="LHR8" s="279"/>
      <c r="LHS8" s="279"/>
      <c r="LHT8" s="279"/>
      <c r="LHU8" s="279"/>
      <c r="LHV8" s="279"/>
      <c r="LHW8" s="279"/>
      <c r="LHX8" s="279"/>
      <c r="LHY8" s="279"/>
      <c r="LHZ8" s="279"/>
      <c r="LIA8" s="279"/>
      <c r="LIB8" s="279"/>
      <c r="LIC8" s="279"/>
      <c r="LID8" s="279"/>
      <c r="LIE8" s="279"/>
      <c r="LIF8" s="279"/>
      <c r="LIG8" s="279"/>
      <c r="LIH8" s="279"/>
      <c r="LII8" s="279"/>
      <c r="LIJ8" s="279"/>
      <c r="LIK8" s="279"/>
      <c r="LIL8" s="279"/>
      <c r="LIM8" s="279"/>
      <c r="LIN8" s="279"/>
      <c r="LIO8" s="279"/>
      <c r="LIP8" s="279"/>
      <c r="LIQ8" s="279"/>
      <c r="LIR8" s="279"/>
      <c r="LIS8" s="279"/>
      <c r="LIT8" s="279"/>
      <c r="LIU8" s="279"/>
      <c r="LIV8" s="279"/>
      <c r="LIW8" s="279"/>
      <c r="LIX8" s="279"/>
      <c r="LIY8" s="279"/>
      <c r="LIZ8" s="279"/>
      <c r="LJA8" s="279"/>
      <c r="LJB8" s="279"/>
      <c r="LJC8" s="279"/>
      <c r="LJD8" s="279"/>
      <c r="LJE8" s="279"/>
      <c r="LJF8" s="279"/>
      <c r="LJG8" s="279"/>
      <c r="LJH8" s="279"/>
      <c r="LJI8" s="279"/>
      <c r="LJJ8" s="279"/>
      <c r="LJK8" s="279"/>
      <c r="LJL8" s="279"/>
      <c r="LJM8" s="279"/>
      <c r="LJN8" s="279"/>
      <c r="LJO8" s="279"/>
      <c r="LJP8" s="279"/>
      <c r="LJQ8" s="279"/>
      <c r="LJR8" s="279"/>
      <c r="LJS8" s="279"/>
      <c r="LJT8" s="279"/>
      <c r="LJU8" s="279"/>
      <c r="LJV8" s="279"/>
      <c r="LJW8" s="279"/>
      <c r="LJX8" s="279"/>
      <c r="LJY8" s="279"/>
      <c r="LJZ8" s="279"/>
      <c r="LKA8" s="279"/>
      <c r="LKB8" s="279"/>
      <c r="LKC8" s="279"/>
      <c r="LKD8" s="279"/>
      <c r="LKE8" s="279"/>
      <c r="LKF8" s="279"/>
      <c r="LKG8" s="279"/>
      <c r="LKH8" s="279"/>
      <c r="LKI8" s="279"/>
      <c r="LKJ8" s="279"/>
      <c r="LKK8" s="279"/>
      <c r="LKL8" s="279"/>
      <c r="LKM8" s="279"/>
      <c r="LKN8" s="279"/>
      <c r="LKO8" s="279"/>
      <c r="LKP8" s="279"/>
      <c r="LKQ8" s="279"/>
      <c r="LKR8" s="279"/>
      <c r="LKS8" s="279"/>
      <c r="LKT8" s="279"/>
      <c r="LKU8" s="279"/>
      <c r="LKV8" s="279"/>
      <c r="LKW8" s="279"/>
      <c r="LKX8" s="279"/>
      <c r="LKY8" s="279"/>
      <c r="LKZ8" s="279"/>
      <c r="LLA8" s="279"/>
      <c r="LLB8" s="279"/>
      <c r="LLC8" s="279"/>
      <c r="LLD8" s="279"/>
      <c r="LLE8" s="279"/>
      <c r="LLF8" s="279"/>
      <c r="LLG8" s="279"/>
      <c r="LLH8" s="279"/>
      <c r="LLI8" s="279"/>
      <c r="LLJ8" s="279"/>
      <c r="LLK8" s="279"/>
      <c r="LLL8" s="279"/>
      <c r="LLM8" s="279"/>
      <c r="LLN8" s="279"/>
      <c r="LLO8" s="279"/>
      <c r="LLP8" s="279"/>
      <c r="LLQ8" s="279"/>
      <c r="LLR8" s="279"/>
      <c r="LLS8" s="279"/>
      <c r="LLT8" s="279"/>
      <c r="LLU8" s="279"/>
      <c r="LLV8" s="279"/>
      <c r="LLW8" s="279"/>
      <c r="LLX8" s="279"/>
      <c r="LLY8" s="279"/>
      <c r="LLZ8" s="279"/>
      <c r="LMA8" s="279"/>
      <c r="LMB8" s="279"/>
      <c r="LMC8" s="279"/>
      <c r="LMD8" s="279"/>
      <c r="LME8" s="279"/>
      <c r="LMF8" s="279"/>
      <c r="LMG8" s="279"/>
      <c r="LMH8" s="279"/>
      <c r="LMI8" s="279"/>
      <c r="LMJ8" s="279"/>
      <c r="LMK8" s="279"/>
      <c r="LML8" s="279"/>
      <c r="LMM8" s="279"/>
      <c r="LMN8" s="279"/>
      <c r="LMO8" s="279"/>
      <c r="LMP8" s="279"/>
      <c r="LMQ8" s="279"/>
      <c r="LMR8" s="279"/>
      <c r="LMS8" s="279"/>
      <c r="LMT8" s="279"/>
      <c r="LMU8" s="279"/>
      <c r="LMV8" s="279"/>
      <c r="LMW8" s="279"/>
      <c r="LMX8" s="279"/>
      <c r="LMY8" s="279"/>
      <c r="LMZ8" s="279"/>
      <c r="LNA8" s="279"/>
      <c r="LNB8" s="279"/>
      <c r="LNC8" s="279"/>
      <c r="LND8" s="279"/>
      <c r="LNE8" s="279"/>
      <c r="LNF8" s="279"/>
      <c r="LNG8" s="279"/>
      <c r="LNH8" s="279"/>
      <c r="LNI8" s="279"/>
      <c r="LNJ8" s="279"/>
      <c r="LNK8" s="279"/>
      <c r="LNL8" s="279"/>
      <c r="LNM8" s="279"/>
      <c r="LNN8" s="279"/>
      <c r="LNO8" s="279"/>
      <c r="LNP8" s="279"/>
      <c r="LNQ8" s="279"/>
      <c r="LNR8" s="279"/>
      <c r="LNS8" s="279"/>
      <c r="LNT8" s="279"/>
      <c r="LNU8" s="279"/>
      <c r="LNV8" s="279"/>
      <c r="LNW8" s="279"/>
      <c r="LNX8" s="279"/>
      <c r="LNY8" s="279"/>
      <c r="LNZ8" s="279"/>
      <c r="LOA8" s="279"/>
      <c r="LOB8" s="279"/>
      <c r="LOC8" s="279"/>
      <c r="LOD8" s="279"/>
      <c r="LOE8" s="279"/>
      <c r="LOF8" s="279"/>
      <c r="LOG8" s="279"/>
      <c r="LOH8" s="279"/>
      <c r="LOI8" s="279"/>
      <c r="LOJ8" s="279"/>
      <c r="LOK8" s="279"/>
      <c r="LOL8" s="279"/>
      <c r="LOM8" s="279"/>
      <c r="LON8" s="279"/>
      <c r="LOO8" s="279"/>
      <c r="LOP8" s="279"/>
      <c r="LOQ8" s="279"/>
      <c r="LOR8" s="279"/>
      <c r="LOS8" s="279"/>
      <c r="LOT8" s="279"/>
      <c r="LOU8" s="279"/>
      <c r="LOV8" s="279"/>
      <c r="LOW8" s="279"/>
      <c r="LOX8" s="279"/>
      <c r="LOY8" s="279"/>
      <c r="LOZ8" s="279"/>
      <c r="LPA8" s="279"/>
      <c r="LPB8" s="279"/>
      <c r="LPC8" s="279"/>
      <c r="LPD8" s="279"/>
      <c r="LPE8" s="279"/>
      <c r="LPF8" s="279"/>
      <c r="LPG8" s="279"/>
      <c r="LPH8" s="279"/>
      <c r="LPI8" s="279"/>
      <c r="LPJ8" s="279"/>
      <c r="LPK8" s="279"/>
      <c r="LPL8" s="279"/>
      <c r="LPM8" s="279"/>
      <c r="LPN8" s="279"/>
      <c r="LPO8" s="279"/>
      <c r="LPP8" s="279"/>
      <c r="LPQ8" s="279"/>
      <c r="LPR8" s="279"/>
      <c r="LPS8" s="279"/>
      <c r="LPT8" s="279"/>
      <c r="LPU8" s="279"/>
      <c r="LPV8" s="279"/>
      <c r="LPW8" s="279"/>
      <c r="LPX8" s="279"/>
      <c r="LPY8" s="279"/>
      <c r="LPZ8" s="279"/>
      <c r="LQA8" s="279"/>
      <c r="LQB8" s="279"/>
      <c r="LQC8" s="279"/>
      <c r="LQD8" s="279"/>
      <c r="LQE8" s="279"/>
      <c r="LQF8" s="279"/>
      <c r="LQG8" s="279"/>
      <c r="LQH8" s="279"/>
      <c r="LQI8" s="279"/>
      <c r="LQJ8" s="279"/>
      <c r="LQK8" s="279"/>
      <c r="LQL8" s="279"/>
      <c r="LQM8" s="279"/>
      <c r="LQN8" s="279"/>
      <c r="LQO8" s="279"/>
      <c r="LQP8" s="279"/>
      <c r="LQQ8" s="279"/>
      <c r="LQR8" s="279"/>
      <c r="LQS8" s="279"/>
      <c r="LQT8" s="279"/>
      <c r="LQU8" s="279"/>
      <c r="LQV8" s="279"/>
      <c r="LQW8" s="279"/>
      <c r="LQX8" s="279"/>
      <c r="LQY8" s="279"/>
      <c r="LQZ8" s="279"/>
      <c r="LRA8" s="279"/>
      <c r="LRB8" s="279"/>
      <c r="LRC8" s="279"/>
      <c r="LRD8" s="279"/>
      <c r="LRE8" s="279"/>
      <c r="LRF8" s="279"/>
      <c r="LRG8" s="279"/>
      <c r="LRH8" s="279"/>
      <c r="LRI8" s="279"/>
      <c r="LRJ8" s="279"/>
      <c r="LRK8" s="279"/>
      <c r="LRL8" s="279"/>
      <c r="LRM8" s="279"/>
      <c r="LRN8" s="279"/>
      <c r="LRO8" s="279"/>
      <c r="LRP8" s="279"/>
      <c r="LRQ8" s="279"/>
      <c r="LRR8" s="279"/>
      <c r="LRS8" s="279"/>
      <c r="LRT8" s="279"/>
      <c r="LRU8" s="279"/>
      <c r="LRV8" s="279"/>
      <c r="LRW8" s="279"/>
      <c r="LRX8" s="279"/>
      <c r="LRY8" s="279"/>
      <c r="LRZ8" s="279"/>
      <c r="LSA8" s="279"/>
      <c r="LSB8" s="279"/>
      <c r="LSC8" s="279"/>
      <c r="LSD8" s="279"/>
      <c r="LSE8" s="279"/>
      <c r="LSF8" s="279"/>
      <c r="LSG8" s="279"/>
      <c r="LSH8" s="279"/>
      <c r="LSI8" s="279"/>
      <c r="LSJ8" s="279"/>
      <c r="LSK8" s="279"/>
      <c r="LSL8" s="279"/>
      <c r="LSM8" s="279"/>
      <c r="LSN8" s="279"/>
      <c r="LSO8" s="279"/>
      <c r="LSP8" s="279"/>
      <c r="LSQ8" s="279"/>
      <c r="LSR8" s="279"/>
      <c r="LSS8" s="279"/>
      <c r="LST8" s="279"/>
      <c r="LSU8" s="279"/>
      <c r="LSV8" s="279"/>
      <c r="LSW8" s="279"/>
      <c r="LSX8" s="279"/>
      <c r="LSY8" s="279"/>
      <c r="LSZ8" s="279"/>
      <c r="LTA8" s="279"/>
      <c r="LTB8" s="279"/>
      <c r="LTC8" s="279"/>
      <c r="LTD8" s="279"/>
      <c r="LTE8" s="279"/>
      <c r="LTF8" s="279"/>
      <c r="LTG8" s="279"/>
      <c r="LTH8" s="279"/>
      <c r="LTI8" s="279"/>
      <c r="LTJ8" s="279"/>
      <c r="LTK8" s="279"/>
      <c r="LTL8" s="279"/>
      <c r="LTM8" s="279"/>
      <c r="LTN8" s="279"/>
      <c r="LTO8" s="279"/>
      <c r="LTP8" s="279"/>
      <c r="LTQ8" s="279"/>
      <c r="LTR8" s="279"/>
      <c r="LTS8" s="279"/>
      <c r="LTT8" s="279"/>
      <c r="LTU8" s="279"/>
      <c r="LTV8" s="279"/>
      <c r="LTW8" s="279"/>
      <c r="LTX8" s="279"/>
      <c r="LTY8" s="279"/>
      <c r="LTZ8" s="279"/>
      <c r="LUA8" s="279"/>
      <c r="LUB8" s="279"/>
      <c r="LUC8" s="279"/>
      <c r="LUD8" s="279"/>
      <c r="LUE8" s="279"/>
      <c r="LUF8" s="279"/>
      <c r="LUG8" s="279"/>
      <c r="LUH8" s="279"/>
      <c r="LUI8" s="279"/>
      <c r="LUJ8" s="279"/>
      <c r="LUK8" s="279"/>
      <c r="LUL8" s="279"/>
      <c r="LUM8" s="279"/>
      <c r="LUN8" s="279"/>
      <c r="LUO8" s="279"/>
      <c r="LUP8" s="279"/>
      <c r="LUQ8" s="279"/>
      <c r="LUR8" s="279"/>
      <c r="LUS8" s="279"/>
      <c r="LUT8" s="279"/>
      <c r="LUU8" s="279"/>
      <c r="LUV8" s="279"/>
      <c r="LUW8" s="279"/>
      <c r="LUX8" s="279"/>
      <c r="LUY8" s="279"/>
      <c r="LUZ8" s="279"/>
      <c r="LVA8" s="279"/>
      <c r="LVB8" s="279"/>
      <c r="LVC8" s="279"/>
      <c r="LVD8" s="279"/>
      <c r="LVE8" s="279"/>
      <c r="LVF8" s="279"/>
      <c r="LVG8" s="279"/>
      <c r="LVH8" s="279"/>
      <c r="LVI8" s="279"/>
      <c r="LVJ8" s="279"/>
      <c r="LVK8" s="279"/>
      <c r="LVL8" s="279"/>
      <c r="LVM8" s="279"/>
      <c r="LVN8" s="279"/>
      <c r="LVO8" s="279"/>
      <c r="LVP8" s="279"/>
      <c r="LVQ8" s="279"/>
      <c r="LVR8" s="279"/>
      <c r="LVS8" s="279"/>
      <c r="LVT8" s="279"/>
      <c r="LVU8" s="279"/>
      <c r="LVV8" s="279"/>
      <c r="LVW8" s="279"/>
      <c r="LVX8" s="279"/>
      <c r="LVY8" s="279"/>
      <c r="LVZ8" s="279"/>
      <c r="LWA8" s="279"/>
      <c r="LWB8" s="279"/>
      <c r="LWC8" s="279"/>
      <c r="LWD8" s="279"/>
      <c r="LWE8" s="279"/>
      <c r="LWF8" s="279"/>
      <c r="LWG8" s="279"/>
      <c r="LWH8" s="279"/>
      <c r="LWI8" s="279"/>
      <c r="LWJ8" s="279"/>
      <c r="LWK8" s="279"/>
      <c r="LWL8" s="279"/>
      <c r="LWM8" s="279"/>
      <c r="LWN8" s="279"/>
      <c r="LWO8" s="279"/>
      <c r="LWP8" s="279"/>
      <c r="LWQ8" s="279"/>
      <c r="LWR8" s="279"/>
      <c r="LWS8" s="279"/>
      <c r="LWT8" s="279"/>
      <c r="LWU8" s="279"/>
      <c r="LWV8" s="279"/>
      <c r="LWW8" s="279"/>
      <c r="LWX8" s="279"/>
      <c r="LWY8" s="279"/>
      <c r="LWZ8" s="279"/>
      <c r="LXA8" s="279"/>
      <c r="LXB8" s="279"/>
      <c r="LXC8" s="279"/>
      <c r="LXD8" s="279"/>
      <c r="LXE8" s="279"/>
      <c r="LXF8" s="279"/>
      <c r="LXG8" s="279"/>
      <c r="LXH8" s="279"/>
      <c r="LXI8" s="279"/>
      <c r="LXJ8" s="279"/>
      <c r="LXK8" s="279"/>
      <c r="LXL8" s="279"/>
      <c r="LXM8" s="279"/>
      <c r="LXN8" s="279"/>
      <c r="LXO8" s="279"/>
      <c r="LXP8" s="279"/>
      <c r="LXQ8" s="279"/>
      <c r="LXR8" s="279"/>
      <c r="LXS8" s="279"/>
      <c r="LXT8" s="279"/>
      <c r="LXU8" s="279"/>
      <c r="LXV8" s="279"/>
      <c r="LXW8" s="279"/>
      <c r="LXX8" s="279"/>
      <c r="LXY8" s="279"/>
      <c r="LXZ8" s="279"/>
      <c r="LYA8" s="279"/>
      <c r="LYB8" s="279"/>
      <c r="LYC8" s="279"/>
      <c r="LYD8" s="279"/>
      <c r="LYE8" s="279"/>
      <c r="LYF8" s="279"/>
      <c r="LYG8" s="279"/>
      <c r="LYH8" s="279"/>
      <c r="LYI8" s="279"/>
      <c r="LYJ8" s="279"/>
      <c r="LYK8" s="279"/>
      <c r="LYL8" s="279"/>
      <c r="LYM8" s="279"/>
      <c r="LYN8" s="279"/>
      <c r="LYO8" s="279"/>
      <c r="LYP8" s="279"/>
      <c r="LYQ8" s="279"/>
      <c r="LYR8" s="279"/>
      <c r="LYS8" s="279"/>
      <c r="LYT8" s="279"/>
      <c r="LYU8" s="279"/>
      <c r="LYV8" s="279"/>
      <c r="LYW8" s="279"/>
      <c r="LYX8" s="279"/>
      <c r="LYY8" s="279"/>
      <c r="LYZ8" s="279"/>
      <c r="LZA8" s="279"/>
      <c r="LZB8" s="279"/>
      <c r="LZC8" s="279"/>
      <c r="LZD8" s="279"/>
      <c r="LZE8" s="279"/>
      <c r="LZF8" s="279"/>
      <c r="LZG8" s="279"/>
      <c r="LZH8" s="279"/>
      <c r="LZI8" s="279"/>
      <c r="LZJ8" s="279"/>
      <c r="LZK8" s="279"/>
      <c r="LZL8" s="279"/>
      <c r="LZM8" s="279"/>
      <c r="LZN8" s="279"/>
      <c r="LZO8" s="279"/>
      <c r="LZP8" s="279"/>
      <c r="LZQ8" s="279"/>
      <c r="LZR8" s="279"/>
      <c r="LZS8" s="279"/>
      <c r="LZT8" s="279"/>
      <c r="LZU8" s="279"/>
      <c r="LZV8" s="279"/>
      <c r="LZW8" s="279"/>
      <c r="LZX8" s="279"/>
      <c r="LZY8" s="279"/>
      <c r="LZZ8" s="279"/>
      <c r="MAA8" s="279"/>
      <c r="MAB8" s="279"/>
      <c r="MAC8" s="279"/>
      <c r="MAD8" s="279"/>
      <c r="MAE8" s="279"/>
      <c r="MAF8" s="279"/>
      <c r="MAG8" s="279"/>
      <c r="MAH8" s="279"/>
      <c r="MAI8" s="279"/>
      <c r="MAJ8" s="279"/>
      <c r="MAK8" s="279"/>
      <c r="MAL8" s="279"/>
      <c r="MAM8" s="279"/>
      <c r="MAN8" s="279"/>
      <c r="MAO8" s="279"/>
      <c r="MAP8" s="279"/>
      <c r="MAQ8" s="279"/>
      <c r="MAR8" s="279"/>
      <c r="MAS8" s="279"/>
      <c r="MAT8" s="279"/>
      <c r="MAU8" s="279"/>
      <c r="MAV8" s="279"/>
      <c r="MAW8" s="279"/>
      <c r="MAX8" s="279"/>
      <c r="MAY8" s="279"/>
      <c r="MAZ8" s="279"/>
      <c r="MBA8" s="279"/>
      <c r="MBB8" s="279"/>
      <c r="MBC8" s="279"/>
      <c r="MBD8" s="279"/>
      <c r="MBE8" s="279"/>
      <c r="MBF8" s="279"/>
      <c r="MBG8" s="279"/>
      <c r="MBH8" s="279"/>
      <c r="MBI8" s="279"/>
      <c r="MBJ8" s="279"/>
      <c r="MBK8" s="279"/>
      <c r="MBL8" s="279"/>
      <c r="MBM8" s="279"/>
      <c r="MBN8" s="279"/>
      <c r="MBO8" s="279"/>
      <c r="MBP8" s="279"/>
      <c r="MBQ8" s="279"/>
      <c r="MBR8" s="279"/>
      <c r="MBS8" s="279"/>
      <c r="MBT8" s="279"/>
      <c r="MBU8" s="279"/>
      <c r="MBV8" s="279"/>
      <c r="MBW8" s="279"/>
      <c r="MBX8" s="279"/>
      <c r="MBY8" s="279"/>
      <c r="MBZ8" s="279"/>
      <c r="MCA8" s="279"/>
      <c r="MCB8" s="279"/>
      <c r="MCC8" s="279"/>
      <c r="MCD8" s="279"/>
      <c r="MCE8" s="279"/>
      <c r="MCF8" s="279"/>
      <c r="MCG8" s="279"/>
      <c r="MCH8" s="279"/>
      <c r="MCI8" s="279"/>
      <c r="MCJ8" s="279"/>
      <c r="MCK8" s="279"/>
      <c r="MCL8" s="279"/>
      <c r="MCM8" s="279"/>
      <c r="MCN8" s="279"/>
      <c r="MCO8" s="279"/>
      <c r="MCP8" s="279"/>
      <c r="MCQ8" s="279"/>
      <c r="MCR8" s="279"/>
      <c r="MCS8" s="279"/>
      <c r="MCT8" s="279"/>
      <c r="MCU8" s="279"/>
      <c r="MCV8" s="279"/>
      <c r="MCW8" s="279"/>
      <c r="MCX8" s="279"/>
      <c r="MCY8" s="279"/>
      <c r="MCZ8" s="279"/>
      <c r="MDA8" s="279"/>
      <c r="MDB8" s="279"/>
      <c r="MDC8" s="279"/>
      <c r="MDD8" s="279"/>
      <c r="MDE8" s="279"/>
      <c r="MDF8" s="279"/>
      <c r="MDG8" s="279"/>
      <c r="MDH8" s="279"/>
      <c r="MDI8" s="279"/>
      <c r="MDJ8" s="279"/>
      <c r="MDK8" s="279"/>
      <c r="MDL8" s="279"/>
      <c r="MDM8" s="279"/>
      <c r="MDN8" s="279"/>
      <c r="MDO8" s="279"/>
      <c r="MDP8" s="279"/>
      <c r="MDQ8" s="279"/>
      <c r="MDR8" s="279"/>
      <c r="MDS8" s="279"/>
      <c r="MDT8" s="279"/>
      <c r="MDU8" s="279"/>
      <c r="MDV8" s="279"/>
      <c r="MDW8" s="279"/>
      <c r="MDX8" s="279"/>
      <c r="MDY8" s="279"/>
      <c r="MDZ8" s="279"/>
      <c r="MEA8" s="279"/>
      <c r="MEB8" s="279"/>
      <c r="MEC8" s="279"/>
      <c r="MED8" s="279"/>
      <c r="MEE8" s="279"/>
      <c r="MEF8" s="279"/>
      <c r="MEG8" s="279"/>
      <c r="MEH8" s="279"/>
      <c r="MEI8" s="279"/>
      <c r="MEJ8" s="279"/>
      <c r="MEK8" s="279"/>
      <c r="MEL8" s="279"/>
      <c r="MEM8" s="279"/>
      <c r="MEN8" s="279"/>
      <c r="MEO8" s="279"/>
      <c r="MEP8" s="279"/>
      <c r="MEQ8" s="279"/>
      <c r="MER8" s="279"/>
      <c r="MES8" s="279"/>
      <c r="MET8" s="279"/>
      <c r="MEU8" s="279"/>
      <c r="MEV8" s="279"/>
      <c r="MEW8" s="279"/>
      <c r="MEX8" s="279"/>
      <c r="MEY8" s="279"/>
      <c r="MEZ8" s="279"/>
      <c r="MFA8" s="279"/>
      <c r="MFB8" s="279"/>
      <c r="MFC8" s="279"/>
      <c r="MFD8" s="279"/>
      <c r="MFE8" s="279"/>
      <c r="MFF8" s="279"/>
      <c r="MFG8" s="279"/>
      <c r="MFH8" s="279"/>
      <c r="MFI8" s="279"/>
      <c r="MFJ8" s="279"/>
      <c r="MFK8" s="279"/>
      <c r="MFL8" s="279"/>
      <c r="MFM8" s="279"/>
      <c r="MFN8" s="279"/>
      <c r="MFO8" s="279"/>
      <c r="MFP8" s="279"/>
      <c r="MFQ8" s="279"/>
      <c r="MFR8" s="279"/>
      <c r="MFS8" s="279"/>
      <c r="MFT8" s="279"/>
      <c r="MFU8" s="279"/>
      <c r="MFV8" s="279"/>
      <c r="MFW8" s="279"/>
      <c r="MFX8" s="279"/>
      <c r="MFY8" s="279"/>
      <c r="MFZ8" s="279"/>
      <c r="MGA8" s="279"/>
      <c r="MGB8" s="279"/>
      <c r="MGC8" s="279"/>
      <c r="MGD8" s="279"/>
      <c r="MGE8" s="279"/>
      <c r="MGF8" s="279"/>
      <c r="MGG8" s="279"/>
      <c r="MGH8" s="279"/>
      <c r="MGI8" s="279"/>
      <c r="MGJ8" s="279"/>
      <c r="MGK8" s="279"/>
      <c r="MGL8" s="279"/>
      <c r="MGM8" s="279"/>
      <c r="MGN8" s="279"/>
      <c r="MGO8" s="279"/>
      <c r="MGP8" s="279"/>
      <c r="MGQ8" s="279"/>
      <c r="MGR8" s="279"/>
      <c r="MGS8" s="279"/>
      <c r="MGT8" s="279"/>
      <c r="MGU8" s="279"/>
      <c r="MGV8" s="279"/>
      <c r="MGW8" s="279"/>
      <c r="MGX8" s="279"/>
      <c r="MGY8" s="279"/>
      <c r="MGZ8" s="279"/>
      <c r="MHA8" s="279"/>
      <c r="MHB8" s="279"/>
      <c r="MHC8" s="279"/>
      <c r="MHD8" s="279"/>
      <c r="MHE8" s="279"/>
      <c r="MHF8" s="279"/>
      <c r="MHG8" s="279"/>
      <c r="MHH8" s="279"/>
      <c r="MHI8" s="279"/>
      <c r="MHJ8" s="279"/>
      <c r="MHK8" s="279"/>
      <c r="MHL8" s="279"/>
      <c r="MHM8" s="279"/>
      <c r="MHN8" s="279"/>
      <c r="MHO8" s="279"/>
      <c r="MHP8" s="279"/>
      <c r="MHQ8" s="279"/>
      <c r="MHR8" s="279"/>
      <c r="MHS8" s="279"/>
      <c r="MHT8" s="279"/>
      <c r="MHU8" s="279"/>
      <c r="MHV8" s="279"/>
      <c r="MHW8" s="279"/>
      <c r="MHX8" s="279"/>
      <c r="MHY8" s="279"/>
      <c r="MHZ8" s="279"/>
      <c r="MIA8" s="279"/>
      <c r="MIB8" s="279"/>
      <c r="MIC8" s="279"/>
      <c r="MID8" s="279"/>
      <c r="MIE8" s="279"/>
      <c r="MIF8" s="279"/>
      <c r="MIG8" s="279"/>
      <c r="MIH8" s="279"/>
      <c r="MII8" s="279"/>
      <c r="MIJ8" s="279"/>
      <c r="MIK8" s="279"/>
      <c r="MIL8" s="279"/>
      <c r="MIM8" s="279"/>
      <c r="MIN8" s="279"/>
      <c r="MIO8" s="279"/>
      <c r="MIP8" s="279"/>
      <c r="MIQ8" s="279"/>
      <c r="MIR8" s="279"/>
      <c r="MIS8" s="279"/>
      <c r="MIT8" s="279"/>
      <c r="MIU8" s="279"/>
      <c r="MIV8" s="279"/>
      <c r="MIW8" s="279"/>
      <c r="MIX8" s="279"/>
      <c r="MIY8" s="279"/>
      <c r="MIZ8" s="279"/>
      <c r="MJA8" s="279"/>
      <c r="MJB8" s="279"/>
      <c r="MJC8" s="279"/>
      <c r="MJD8" s="279"/>
      <c r="MJE8" s="279"/>
      <c r="MJF8" s="279"/>
      <c r="MJG8" s="279"/>
      <c r="MJH8" s="279"/>
      <c r="MJI8" s="279"/>
      <c r="MJJ8" s="279"/>
      <c r="MJK8" s="279"/>
      <c r="MJL8" s="279"/>
      <c r="MJM8" s="279"/>
      <c r="MJN8" s="279"/>
      <c r="MJO8" s="279"/>
      <c r="MJP8" s="279"/>
      <c r="MJQ8" s="279"/>
      <c r="MJR8" s="279"/>
      <c r="MJS8" s="279"/>
      <c r="MJT8" s="279"/>
      <c r="MJU8" s="279"/>
      <c r="MJV8" s="279"/>
      <c r="MJW8" s="279"/>
      <c r="MJX8" s="279"/>
      <c r="MJY8" s="279"/>
      <c r="MJZ8" s="279"/>
      <c r="MKA8" s="279"/>
      <c r="MKB8" s="279"/>
      <c r="MKC8" s="279"/>
      <c r="MKD8" s="279"/>
      <c r="MKE8" s="279"/>
      <c r="MKF8" s="279"/>
      <c r="MKG8" s="279"/>
      <c r="MKH8" s="279"/>
      <c r="MKI8" s="279"/>
      <c r="MKJ8" s="279"/>
      <c r="MKK8" s="279"/>
      <c r="MKL8" s="279"/>
      <c r="MKM8" s="279"/>
      <c r="MKN8" s="279"/>
      <c r="MKO8" s="279"/>
      <c r="MKP8" s="279"/>
      <c r="MKQ8" s="279"/>
      <c r="MKR8" s="279"/>
      <c r="MKS8" s="279"/>
      <c r="MKT8" s="279"/>
      <c r="MKU8" s="279"/>
      <c r="MKV8" s="279"/>
      <c r="MKW8" s="279"/>
      <c r="MKX8" s="279"/>
      <c r="MKY8" s="279"/>
      <c r="MKZ8" s="279"/>
      <c r="MLA8" s="279"/>
      <c r="MLB8" s="279"/>
      <c r="MLC8" s="279"/>
      <c r="MLD8" s="279"/>
      <c r="MLE8" s="279"/>
      <c r="MLF8" s="279"/>
      <c r="MLG8" s="279"/>
      <c r="MLH8" s="279"/>
      <c r="MLI8" s="279"/>
      <c r="MLJ8" s="279"/>
      <c r="MLK8" s="279"/>
      <c r="MLL8" s="279"/>
      <c r="MLM8" s="279"/>
      <c r="MLN8" s="279"/>
      <c r="MLO8" s="279"/>
      <c r="MLP8" s="279"/>
      <c r="MLQ8" s="279"/>
      <c r="MLR8" s="279"/>
      <c r="MLS8" s="279"/>
      <c r="MLT8" s="279"/>
      <c r="MLU8" s="279"/>
      <c r="MLV8" s="279"/>
      <c r="MLW8" s="279"/>
      <c r="MLX8" s="279"/>
      <c r="MLY8" s="279"/>
      <c r="MLZ8" s="279"/>
      <c r="MMA8" s="279"/>
      <c r="MMB8" s="279"/>
      <c r="MMC8" s="279"/>
      <c r="MMD8" s="279"/>
      <c r="MME8" s="279"/>
      <c r="MMF8" s="279"/>
      <c r="MMG8" s="279"/>
      <c r="MMH8" s="279"/>
      <c r="MMI8" s="279"/>
      <c r="MMJ8" s="279"/>
      <c r="MMK8" s="279"/>
      <c r="MML8" s="279"/>
      <c r="MMM8" s="279"/>
      <c r="MMN8" s="279"/>
      <c r="MMO8" s="279"/>
      <c r="MMP8" s="279"/>
      <c r="MMQ8" s="279"/>
      <c r="MMR8" s="279"/>
      <c r="MMS8" s="279"/>
      <c r="MMT8" s="279"/>
      <c r="MMU8" s="279"/>
      <c r="MMV8" s="279"/>
      <c r="MMW8" s="279"/>
      <c r="MMX8" s="279"/>
      <c r="MMY8" s="279"/>
      <c r="MMZ8" s="279"/>
      <c r="MNA8" s="279"/>
      <c r="MNB8" s="279"/>
      <c r="MNC8" s="279"/>
      <c r="MND8" s="279"/>
      <c r="MNE8" s="279"/>
      <c r="MNF8" s="279"/>
      <c r="MNG8" s="279"/>
      <c r="MNH8" s="279"/>
      <c r="MNI8" s="279"/>
      <c r="MNJ8" s="279"/>
      <c r="MNK8" s="279"/>
      <c r="MNL8" s="279"/>
      <c r="MNM8" s="279"/>
      <c r="MNN8" s="279"/>
      <c r="MNO8" s="279"/>
      <c r="MNP8" s="279"/>
      <c r="MNQ8" s="279"/>
      <c r="MNR8" s="279"/>
      <c r="MNS8" s="279"/>
      <c r="MNT8" s="279"/>
      <c r="MNU8" s="279"/>
      <c r="MNV8" s="279"/>
      <c r="MNW8" s="279"/>
      <c r="MNX8" s="279"/>
      <c r="MNY8" s="279"/>
      <c r="MNZ8" s="279"/>
      <c r="MOA8" s="279"/>
      <c r="MOB8" s="279"/>
      <c r="MOC8" s="279"/>
      <c r="MOD8" s="279"/>
      <c r="MOE8" s="279"/>
      <c r="MOF8" s="279"/>
      <c r="MOG8" s="279"/>
      <c r="MOH8" s="279"/>
      <c r="MOI8" s="279"/>
      <c r="MOJ8" s="279"/>
      <c r="MOK8" s="279"/>
      <c r="MOL8" s="279"/>
      <c r="MOM8" s="279"/>
      <c r="MON8" s="279"/>
      <c r="MOO8" s="279"/>
      <c r="MOP8" s="279"/>
      <c r="MOQ8" s="279"/>
      <c r="MOR8" s="279"/>
      <c r="MOS8" s="279"/>
      <c r="MOT8" s="279"/>
      <c r="MOU8" s="279"/>
      <c r="MOV8" s="279"/>
      <c r="MOW8" s="279"/>
      <c r="MOX8" s="279"/>
      <c r="MOY8" s="279"/>
      <c r="MOZ8" s="279"/>
      <c r="MPA8" s="279"/>
      <c r="MPB8" s="279"/>
      <c r="MPC8" s="279"/>
      <c r="MPD8" s="279"/>
      <c r="MPE8" s="279"/>
      <c r="MPF8" s="279"/>
      <c r="MPG8" s="279"/>
      <c r="MPH8" s="279"/>
      <c r="MPI8" s="279"/>
      <c r="MPJ8" s="279"/>
      <c r="MPK8" s="279"/>
      <c r="MPL8" s="279"/>
      <c r="MPM8" s="279"/>
      <c r="MPN8" s="279"/>
      <c r="MPO8" s="279"/>
      <c r="MPP8" s="279"/>
      <c r="MPQ8" s="279"/>
      <c r="MPR8" s="279"/>
      <c r="MPS8" s="279"/>
      <c r="MPT8" s="279"/>
      <c r="MPU8" s="279"/>
      <c r="MPV8" s="279"/>
      <c r="MPW8" s="279"/>
      <c r="MPX8" s="279"/>
      <c r="MPY8" s="279"/>
      <c r="MPZ8" s="279"/>
      <c r="MQA8" s="279"/>
      <c r="MQB8" s="279"/>
      <c r="MQC8" s="279"/>
      <c r="MQD8" s="279"/>
      <c r="MQE8" s="279"/>
      <c r="MQF8" s="279"/>
      <c r="MQG8" s="279"/>
      <c r="MQH8" s="279"/>
      <c r="MQI8" s="279"/>
      <c r="MQJ8" s="279"/>
      <c r="MQK8" s="279"/>
      <c r="MQL8" s="279"/>
      <c r="MQM8" s="279"/>
      <c r="MQN8" s="279"/>
      <c r="MQO8" s="279"/>
      <c r="MQP8" s="279"/>
      <c r="MQQ8" s="279"/>
      <c r="MQR8" s="279"/>
      <c r="MQS8" s="279"/>
      <c r="MQT8" s="279"/>
      <c r="MQU8" s="279"/>
      <c r="MQV8" s="279"/>
      <c r="MQW8" s="279"/>
      <c r="MQX8" s="279"/>
      <c r="MQY8" s="279"/>
      <c r="MQZ8" s="279"/>
      <c r="MRA8" s="279"/>
      <c r="MRB8" s="279"/>
      <c r="MRC8" s="279"/>
      <c r="MRD8" s="279"/>
      <c r="MRE8" s="279"/>
      <c r="MRF8" s="279"/>
      <c r="MRG8" s="279"/>
      <c r="MRH8" s="279"/>
      <c r="MRI8" s="279"/>
      <c r="MRJ8" s="279"/>
      <c r="MRK8" s="279"/>
      <c r="MRL8" s="279"/>
      <c r="MRM8" s="279"/>
      <c r="MRN8" s="279"/>
      <c r="MRO8" s="279"/>
      <c r="MRP8" s="279"/>
      <c r="MRQ8" s="279"/>
      <c r="MRR8" s="279"/>
      <c r="MRS8" s="279"/>
      <c r="MRT8" s="279"/>
      <c r="MRU8" s="279"/>
      <c r="MRV8" s="279"/>
      <c r="MRW8" s="279"/>
      <c r="MRX8" s="279"/>
      <c r="MRY8" s="279"/>
      <c r="MRZ8" s="279"/>
      <c r="MSA8" s="279"/>
      <c r="MSB8" s="279"/>
      <c r="MSC8" s="279"/>
      <c r="MSD8" s="279"/>
      <c r="MSE8" s="279"/>
      <c r="MSF8" s="279"/>
      <c r="MSG8" s="279"/>
      <c r="MSH8" s="279"/>
      <c r="MSI8" s="279"/>
      <c r="MSJ8" s="279"/>
      <c r="MSK8" s="279"/>
      <c r="MSL8" s="279"/>
      <c r="MSM8" s="279"/>
      <c r="MSN8" s="279"/>
      <c r="MSO8" s="279"/>
      <c r="MSP8" s="279"/>
      <c r="MSQ8" s="279"/>
      <c r="MSR8" s="279"/>
      <c r="MSS8" s="279"/>
      <c r="MST8" s="279"/>
      <c r="MSU8" s="279"/>
      <c r="MSV8" s="279"/>
      <c r="MSW8" s="279"/>
      <c r="MSX8" s="279"/>
      <c r="MSY8" s="279"/>
      <c r="MSZ8" s="279"/>
      <c r="MTA8" s="279"/>
      <c r="MTB8" s="279"/>
      <c r="MTC8" s="279"/>
      <c r="MTD8" s="279"/>
      <c r="MTE8" s="279"/>
      <c r="MTF8" s="279"/>
      <c r="MTG8" s="279"/>
      <c r="MTH8" s="279"/>
      <c r="MTI8" s="279"/>
      <c r="MTJ8" s="279"/>
      <c r="MTK8" s="279"/>
      <c r="MTL8" s="279"/>
      <c r="MTM8" s="279"/>
      <c r="MTN8" s="279"/>
      <c r="MTO8" s="279"/>
      <c r="MTP8" s="279"/>
      <c r="MTQ8" s="279"/>
      <c r="MTR8" s="279"/>
      <c r="MTS8" s="279"/>
      <c r="MTT8" s="279"/>
      <c r="MTU8" s="279"/>
      <c r="MTV8" s="279"/>
      <c r="MTW8" s="279"/>
      <c r="MTX8" s="279"/>
      <c r="MTY8" s="279"/>
      <c r="MTZ8" s="279"/>
      <c r="MUA8" s="279"/>
      <c r="MUB8" s="279"/>
      <c r="MUC8" s="279"/>
      <c r="MUD8" s="279"/>
      <c r="MUE8" s="279"/>
      <c r="MUF8" s="279"/>
      <c r="MUG8" s="279"/>
      <c r="MUH8" s="279"/>
      <c r="MUI8" s="279"/>
      <c r="MUJ8" s="279"/>
      <c r="MUK8" s="279"/>
      <c r="MUL8" s="279"/>
      <c r="MUM8" s="279"/>
      <c r="MUN8" s="279"/>
      <c r="MUO8" s="279"/>
      <c r="MUP8" s="279"/>
      <c r="MUQ8" s="279"/>
      <c r="MUR8" s="279"/>
      <c r="MUS8" s="279"/>
      <c r="MUT8" s="279"/>
      <c r="MUU8" s="279"/>
      <c r="MUV8" s="279"/>
      <c r="MUW8" s="279"/>
      <c r="MUX8" s="279"/>
      <c r="MUY8" s="279"/>
      <c r="MUZ8" s="279"/>
      <c r="MVA8" s="279"/>
      <c r="MVB8" s="279"/>
      <c r="MVC8" s="279"/>
      <c r="MVD8" s="279"/>
      <c r="MVE8" s="279"/>
      <c r="MVF8" s="279"/>
      <c r="MVG8" s="279"/>
      <c r="MVH8" s="279"/>
      <c r="MVI8" s="279"/>
      <c r="MVJ8" s="279"/>
      <c r="MVK8" s="279"/>
      <c r="MVL8" s="279"/>
      <c r="MVM8" s="279"/>
      <c r="MVN8" s="279"/>
      <c r="MVO8" s="279"/>
      <c r="MVP8" s="279"/>
      <c r="MVQ8" s="279"/>
      <c r="MVR8" s="279"/>
      <c r="MVS8" s="279"/>
      <c r="MVT8" s="279"/>
      <c r="MVU8" s="279"/>
      <c r="MVV8" s="279"/>
      <c r="MVW8" s="279"/>
      <c r="MVX8" s="279"/>
      <c r="MVY8" s="279"/>
      <c r="MVZ8" s="279"/>
      <c r="MWA8" s="279"/>
      <c r="MWB8" s="279"/>
      <c r="MWC8" s="279"/>
      <c r="MWD8" s="279"/>
      <c r="MWE8" s="279"/>
      <c r="MWF8" s="279"/>
      <c r="MWG8" s="279"/>
      <c r="MWH8" s="279"/>
      <c r="MWI8" s="279"/>
      <c r="MWJ8" s="279"/>
      <c r="MWK8" s="279"/>
      <c r="MWL8" s="279"/>
      <c r="MWM8" s="279"/>
      <c r="MWN8" s="279"/>
      <c r="MWO8" s="279"/>
      <c r="MWP8" s="279"/>
      <c r="MWQ8" s="279"/>
      <c r="MWR8" s="279"/>
      <c r="MWS8" s="279"/>
      <c r="MWT8" s="279"/>
      <c r="MWU8" s="279"/>
      <c r="MWV8" s="279"/>
      <c r="MWW8" s="279"/>
      <c r="MWX8" s="279"/>
      <c r="MWY8" s="279"/>
      <c r="MWZ8" s="279"/>
      <c r="MXA8" s="279"/>
      <c r="MXB8" s="279"/>
      <c r="MXC8" s="279"/>
      <c r="MXD8" s="279"/>
      <c r="MXE8" s="279"/>
      <c r="MXF8" s="279"/>
      <c r="MXG8" s="279"/>
      <c r="MXH8" s="279"/>
      <c r="MXI8" s="279"/>
      <c r="MXJ8" s="279"/>
      <c r="MXK8" s="279"/>
      <c r="MXL8" s="279"/>
      <c r="MXM8" s="279"/>
      <c r="MXN8" s="279"/>
      <c r="MXO8" s="279"/>
      <c r="MXP8" s="279"/>
      <c r="MXQ8" s="279"/>
      <c r="MXR8" s="279"/>
      <c r="MXS8" s="279"/>
      <c r="MXT8" s="279"/>
      <c r="MXU8" s="279"/>
      <c r="MXV8" s="279"/>
      <c r="MXW8" s="279"/>
      <c r="MXX8" s="279"/>
      <c r="MXY8" s="279"/>
      <c r="MXZ8" s="279"/>
      <c r="MYA8" s="279"/>
      <c r="MYB8" s="279"/>
      <c r="MYC8" s="279"/>
      <c r="MYD8" s="279"/>
      <c r="MYE8" s="279"/>
      <c r="MYF8" s="279"/>
      <c r="MYG8" s="279"/>
      <c r="MYH8" s="279"/>
      <c r="MYI8" s="279"/>
      <c r="MYJ8" s="279"/>
      <c r="MYK8" s="279"/>
      <c r="MYL8" s="279"/>
      <c r="MYM8" s="279"/>
      <c r="MYN8" s="279"/>
      <c r="MYO8" s="279"/>
      <c r="MYP8" s="279"/>
      <c r="MYQ8" s="279"/>
      <c r="MYR8" s="279"/>
      <c r="MYS8" s="279"/>
      <c r="MYT8" s="279"/>
      <c r="MYU8" s="279"/>
      <c r="MYV8" s="279"/>
      <c r="MYW8" s="279"/>
      <c r="MYX8" s="279"/>
      <c r="MYY8" s="279"/>
      <c r="MYZ8" s="279"/>
      <c r="MZA8" s="279"/>
      <c r="MZB8" s="279"/>
      <c r="MZC8" s="279"/>
      <c r="MZD8" s="279"/>
      <c r="MZE8" s="279"/>
      <c r="MZF8" s="279"/>
      <c r="MZG8" s="279"/>
      <c r="MZH8" s="279"/>
      <c r="MZI8" s="279"/>
      <c r="MZJ8" s="279"/>
      <c r="MZK8" s="279"/>
      <c r="MZL8" s="279"/>
      <c r="MZM8" s="279"/>
      <c r="MZN8" s="279"/>
      <c r="MZO8" s="279"/>
      <c r="MZP8" s="279"/>
      <c r="MZQ8" s="279"/>
      <c r="MZR8" s="279"/>
      <c r="MZS8" s="279"/>
      <c r="MZT8" s="279"/>
      <c r="MZU8" s="279"/>
      <c r="MZV8" s="279"/>
      <c r="MZW8" s="279"/>
      <c r="MZX8" s="279"/>
      <c r="MZY8" s="279"/>
      <c r="MZZ8" s="279"/>
      <c r="NAA8" s="279"/>
      <c r="NAB8" s="279"/>
      <c r="NAC8" s="279"/>
      <c r="NAD8" s="279"/>
      <c r="NAE8" s="279"/>
      <c r="NAF8" s="279"/>
      <c r="NAG8" s="279"/>
      <c r="NAH8" s="279"/>
      <c r="NAI8" s="279"/>
      <c r="NAJ8" s="279"/>
      <c r="NAK8" s="279"/>
      <c r="NAL8" s="279"/>
      <c r="NAM8" s="279"/>
      <c r="NAN8" s="279"/>
      <c r="NAO8" s="279"/>
      <c r="NAP8" s="279"/>
      <c r="NAQ8" s="279"/>
      <c r="NAR8" s="279"/>
      <c r="NAS8" s="279"/>
      <c r="NAT8" s="279"/>
      <c r="NAU8" s="279"/>
      <c r="NAV8" s="279"/>
      <c r="NAW8" s="279"/>
      <c r="NAX8" s="279"/>
      <c r="NAY8" s="279"/>
      <c r="NAZ8" s="279"/>
      <c r="NBA8" s="279"/>
      <c r="NBB8" s="279"/>
      <c r="NBC8" s="279"/>
      <c r="NBD8" s="279"/>
      <c r="NBE8" s="279"/>
      <c r="NBF8" s="279"/>
      <c r="NBG8" s="279"/>
      <c r="NBH8" s="279"/>
      <c r="NBI8" s="279"/>
      <c r="NBJ8" s="279"/>
      <c r="NBK8" s="279"/>
      <c r="NBL8" s="279"/>
      <c r="NBM8" s="279"/>
      <c r="NBN8" s="279"/>
      <c r="NBO8" s="279"/>
      <c r="NBP8" s="279"/>
      <c r="NBQ8" s="279"/>
      <c r="NBR8" s="279"/>
      <c r="NBS8" s="279"/>
      <c r="NBT8" s="279"/>
      <c r="NBU8" s="279"/>
      <c r="NBV8" s="279"/>
      <c r="NBW8" s="279"/>
      <c r="NBX8" s="279"/>
      <c r="NBY8" s="279"/>
      <c r="NBZ8" s="279"/>
      <c r="NCA8" s="279"/>
      <c r="NCB8" s="279"/>
      <c r="NCC8" s="279"/>
      <c r="NCD8" s="279"/>
      <c r="NCE8" s="279"/>
      <c r="NCF8" s="279"/>
      <c r="NCG8" s="279"/>
      <c r="NCH8" s="279"/>
      <c r="NCI8" s="279"/>
      <c r="NCJ8" s="279"/>
      <c r="NCK8" s="279"/>
      <c r="NCL8" s="279"/>
      <c r="NCM8" s="279"/>
      <c r="NCN8" s="279"/>
      <c r="NCO8" s="279"/>
      <c r="NCP8" s="279"/>
      <c r="NCQ8" s="279"/>
      <c r="NCR8" s="279"/>
      <c r="NCS8" s="279"/>
      <c r="NCT8" s="279"/>
      <c r="NCU8" s="279"/>
      <c r="NCV8" s="279"/>
      <c r="NCW8" s="279"/>
      <c r="NCX8" s="279"/>
      <c r="NCY8" s="279"/>
      <c r="NCZ8" s="279"/>
      <c r="NDA8" s="279"/>
      <c r="NDB8" s="279"/>
      <c r="NDC8" s="279"/>
      <c r="NDD8" s="279"/>
      <c r="NDE8" s="279"/>
      <c r="NDF8" s="279"/>
      <c r="NDG8" s="279"/>
      <c r="NDH8" s="279"/>
      <c r="NDI8" s="279"/>
      <c r="NDJ8" s="279"/>
      <c r="NDK8" s="279"/>
      <c r="NDL8" s="279"/>
      <c r="NDM8" s="279"/>
      <c r="NDN8" s="279"/>
      <c r="NDO8" s="279"/>
      <c r="NDP8" s="279"/>
      <c r="NDQ8" s="279"/>
      <c r="NDR8" s="279"/>
      <c r="NDS8" s="279"/>
      <c r="NDT8" s="279"/>
      <c r="NDU8" s="279"/>
      <c r="NDV8" s="279"/>
      <c r="NDW8" s="279"/>
      <c r="NDX8" s="279"/>
      <c r="NDY8" s="279"/>
      <c r="NDZ8" s="279"/>
      <c r="NEA8" s="279"/>
      <c r="NEB8" s="279"/>
      <c r="NEC8" s="279"/>
      <c r="NED8" s="279"/>
      <c r="NEE8" s="279"/>
      <c r="NEF8" s="279"/>
      <c r="NEG8" s="279"/>
      <c r="NEH8" s="279"/>
      <c r="NEI8" s="279"/>
      <c r="NEJ8" s="279"/>
      <c r="NEK8" s="279"/>
      <c r="NEL8" s="279"/>
      <c r="NEM8" s="279"/>
      <c r="NEN8" s="279"/>
      <c r="NEO8" s="279"/>
      <c r="NEP8" s="279"/>
      <c r="NEQ8" s="279"/>
      <c r="NER8" s="279"/>
      <c r="NES8" s="279"/>
      <c r="NET8" s="279"/>
      <c r="NEU8" s="279"/>
      <c r="NEV8" s="279"/>
      <c r="NEW8" s="279"/>
      <c r="NEX8" s="279"/>
      <c r="NEY8" s="279"/>
      <c r="NEZ8" s="279"/>
      <c r="NFA8" s="279"/>
      <c r="NFB8" s="279"/>
      <c r="NFC8" s="279"/>
      <c r="NFD8" s="279"/>
      <c r="NFE8" s="279"/>
      <c r="NFF8" s="279"/>
      <c r="NFG8" s="279"/>
      <c r="NFH8" s="279"/>
      <c r="NFI8" s="279"/>
      <c r="NFJ8" s="279"/>
      <c r="NFK8" s="279"/>
      <c r="NFL8" s="279"/>
      <c r="NFM8" s="279"/>
      <c r="NFN8" s="279"/>
      <c r="NFO8" s="279"/>
      <c r="NFP8" s="279"/>
      <c r="NFQ8" s="279"/>
      <c r="NFR8" s="279"/>
      <c r="NFS8" s="279"/>
      <c r="NFT8" s="279"/>
      <c r="NFU8" s="279"/>
      <c r="NFV8" s="279"/>
      <c r="NFW8" s="279"/>
      <c r="NFX8" s="279"/>
      <c r="NFY8" s="279"/>
      <c r="NFZ8" s="279"/>
      <c r="NGA8" s="279"/>
      <c r="NGB8" s="279"/>
      <c r="NGC8" s="279"/>
      <c r="NGD8" s="279"/>
      <c r="NGE8" s="279"/>
      <c r="NGF8" s="279"/>
      <c r="NGG8" s="279"/>
      <c r="NGH8" s="279"/>
      <c r="NGI8" s="279"/>
      <c r="NGJ8" s="279"/>
      <c r="NGK8" s="279"/>
      <c r="NGL8" s="279"/>
      <c r="NGM8" s="279"/>
      <c r="NGN8" s="279"/>
      <c r="NGO8" s="279"/>
      <c r="NGP8" s="279"/>
      <c r="NGQ8" s="279"/>
      <c r="NGR8" s="279"/>
      <c r="NGS8" s="279"/>
      <c r="NGT8" s="279"/>
      <c r="NGU8" s="279"/>
      <c r="NGV8" s="279"/>
      <c r="NGW8" s="279"/>
      <c r="NGX8" s="279"/>
      <c r="NGY8" s="279"/>
      <c r="NGZ8" s="279"/>
      <c r="NHA8" s="279"/>
      <c r="NHB8" s="279"/>
      <c r="NHC8" s="279"/>
      <c r="NHD8" s="279"/>
      <c r="NHE8" s="279"/>
      <c r="NHF8" s="279"/>
      <c r="NHG8" s="279"/>
      <c r="NHH8" s="279"/>
      <c r="NHI8" s="279"/>
      <c r="NHJ8" s="279"/>
      <c r="NHK8" s="279"/>
      <c r="NHL8" s="279"/>
      <c r="NHM8" s="279"/>
      <c r="NHN8" s="279"/>
      <c r="NHO8" s="279"/>
      <c r="NHP8" s="279"/>
      <c r="NHQ8" s="279"/>
      <c r="NHR8" s="279"/>
      <c r="NHS8" s="279"/>
      <c r="NHT8" s="279"/>
      <c r="NHU8" s="279"/>
      <c r="NHV8" s="279"/>
      <c r="NHW8" s="279"/>
      <c r="NHX8" s="279"/>
      <c r="NHY8" s="279"/>
      <c r="NHZ8" s="279"/>
      <c r="NIA8" s="279"/>
      <c r="NIB8" s="279"/>
      <c r="NIC8" s="279"/>
      <c r="NID8" s="279"/>
      <c r="NIE8" s="279"/>
      <c r="NIF8" s="279"/>
      <c r="NIG8" s="279"/>
      <c r="NIH8" s="279"/>
      <c r="NII8" s="279"/>
      <c r="NIJ8" s="279"/>
      <c r="NIK8" s="279"/>
      <c r="NIL8" s="279"/>
      <c r="NIM8" s="279"/>
      <c r="NIN8" s="279"/>
      <c r="NIO8" s="279"/>
      <c r="NIP8" s="279"/>
      <c r="NIQ8" s="279"/>
      <c r="NIR8" s="279"/>
      <c r="NIS8" s="279"/>
      <c r="NIT8" s="279"/>
      <c r="NIU8" s="279"/>
      <c r="NIV8" s="279"/>
      <c r="NIW8" s="279"/>
      <c r="NIX8" s="279"/>
      <c r="NIY8" s="279"/>
      <c r="NIZ8" s="279"/>
      <c r="NJA8" s="279"/>
      <c r="NJB8" s="279"/>
      <c r="NJC8" s="279"/>
      <c r="NJD8" s="279"/>
      <c r="NJE8" s="279"/>
      <c r="NJF8" s="279"/>
      <c r="NJG8" s="279"/>
      <c r="NJH8" s="279"/>
      <c r="NJI8" s="279"/>
      <c r="NJJ8" s="279"/>
      <c r="NJK8" s="279"/>
      <c r="NJL8" s="279"/>
      <c r="NJM8" s="279"/>
      <c r="NJN8" s="279"/>
      <c r="NJO8" s="279"/>
      <c r="NJP8" s="279"/>
      <c r="NJQ8" s="279"/>
      <c r="NJR8" s="279"/>
      <c r="NJS8" s="279"/>
      <c r="NJT8" s="279"/>
      <c r="NJU8" s="279"/>
      <c r="NJV8" s="279"/>
      <c r="NJW8" s="279"/>
      <c r="NJX8" s="279"/>
      <c r="NJY8" s="279"/>
      <c r="NJZ8" s="279"/>
      <c r="NKA8" s="279"/>
      <c r="NKB8" s="279"/>
      <c r="NKC8" s="279"/>
      <c r="NKD8" s="279"/>
      <c r="NKE8" s="279"/>
      <c r="NKF8" s="279"/>
      <c r="NKG8" s="279"/>
      <c r="NKH8" s="279"/>
      <c r="NKI8" s="279"/>
      <c r="NKJ8" s="279"/>
      <c r="NKK8" s="279"/>
      <c r="NKL8" s="279"/>
      <c r="NKM8" s="279"/>
      <c r="NKN8" s="279"/>
      <c r="NKO8" s="279"/>
      <c r="NKP8" s="279"/>
      <c r="NKQ8" s="279"/>
      <c r="NKR8" s="279"/>
      <c r="NKS8" s="279"/>
      <c r="NKT8" s="279"/>
      <c r="NKU8" s="279"/>
      <c r="NKV8" s="279"/>
      <c r="NKW8" s="279"/>
      <c r="NKX8" s="279"/>
      <c r="NKY8" s="279"/>
      <c r="NKZ8" s="279"/>
      <c r="NLA8" s="279"/>
      <c r="NLB8" s="279"/>
      <c r="NLC8" s="279"/>
      <c r="NLD8" s="279"/>
      <c r="NLE8" s="279"/>
      <c r="NLF8" s="279"/>
      <c r="NLG8" s="279"/>
      <c r="NLH8" s="279"/>
      <c r="NLI8" s="279"/>
      <c r="NLJ8" s="279"/>
      <c r="NLK8" s="279"/>
      <c r="NLL8" s="279"/>
      <c r="NLM8" s="279"/>
      <c r="NLN8" s="279"/>
      <c r="NLO8" s="279"/>
      <c r="NLP8" s="279"/>
      <c r="NLQ8" s="279"/>
      <c r="NLR8" s="279"/>
      <c r="NLS8" s="279"/>
      <c r="NLT8" s="279"/>
      <c r="NLU8" s="279"/>
      <c r="NLV8" s="279"/>
      <c r="NLW8" s="279"/>
      <c r="NLX8" s="279"/>
      <c r="NLY8" s="279"/>
      <c r="NLZ8" s="279"/>
      <c r="NMA8" s="279"/>
      <c r="NMB8" s="279"/>
      <c r="NMC8" s="279"/>
      <c r="NMD8" s="279"/>
      <c r="NME8" s="279"/>
      <c r="NMF8" s="279"/>
      <c r="NMG8" s="279"/>
      <c r="NMH8" s="279"/>
      <c r="NMI8" s="279"/>
      <c r="NMJ8" s="279"/>
      <c r="NMK8" s="279"/>
      <c r="NML8" s="279"/>
      <c r="NMM8" s="279"/>
      <c r="NMN8" s="279"/>
      <c r="NMO8" s="279"/>
      <c r="NMP8" s="279"/>
      <c r="NMQ8" s="279"/>
      <c r="NMR8" s="279"/>
      <c r="NMS8" s="279"/>
      <c r="NMT8" s="279"/>
      <c r="NMU8" s="279"/>
      <c r="NMV8" s="279"/>
      <c r="NMW8" s="279"/>
      <c r="NMX8" s="279"/>
      <c r="NMY8" s="279"/>
      <c r="NMZ8" s="279"/>
      <c r="NNA8" s="279"/>
      <c r="NNB8" s="279"/>
      <c r="NNC8" s="279"/>
      <c r="NND8" s="279"/>
      <c r="NNE8" s="279"/>
      <c r="NNF8" s="279"/>
      <c r="NNG8" s="279"/>
      <c r="NNH8" s="279"/>
      <c r="NNI8" s="279"/>
      <c r="NNJ8" s="279"/>
      <c r="NNK8" s="279"/>
      <c r="NNL8" s="279"/>
      <c r="NNM8" s="279"/>
      <c r="NNN8" s="279"/>
      <c r="NNO8" s="279"/>
      <c r="NNP8" s="279"/>
      <c r="NNQ8" s="279"/>
      <c r="NNR8" s="279"/>
      <c r="NNS8" s="279"/>
      <c r="NNT8" s="279"/>
      <c r="NNU8" s="279"/>
      <c r="NNV8" s="279"/>
      <c r="NNW8" s="279"/>
      <c r="NNX8" s="279"/>
      <c r="NNY8" s="279"/>
      <c r="NNZ8" s="279"/>
      <c r="NOA8" s="279"/>
      <c r="NOB8" s="279"/>
      <c r="NOC8" s="279"/>
      <c r="NOD8" s="279"/>
      <c r="NOE8" s="279"/>
      <c r="NOF8" s="279"/>
      <c r="NOG8" s="279"/>
      <c r="NOH8" s="279"/>
      <c r="NOI8" s="279"/>
      <c r="NOJ8" s="279"/>
      <c r="NOK8" s="279"/>
      <c r="NOL8" s="279"/>
      <c r="NOM8" s="279"/>
      <c r="NON8" s="279"/>
      <c r="NOO8" s="279"/>
      <c r="NOP8" s="279"/>
      <c r="NOQ8" s="279"/>
      <c r="NOR8" s="279"/>
      <c r="NOS8" s="279"/>
      <c r="NOT8" s="279"/>
      <c r="NOU8" s="279"/>
      <c r="NOV8" s="279"/>
      <c r="NOW8" s="279"/>
      <c r="NOX8" s="279"/>
      <c r="NOY8" s="279"/>
      <c r="NOZ8" s="279"/>
      <c r="NPA8" s="279"/>
      <c r="NPB8" s="279"/>
      <c r="NPC8" s="279"/>
      <c r="NPD8" s="279"/>
      <c r="NPE8" s="279"/>
      <c r="NPF8" s="279"/>
      <c r="NPG8" s="279"/>
      <c r="NPH8" s="279"/>
      <c r="NPI8" s="279"/>
      <c r="NPJ8" s="279"/>
      <c r="NPK8" s="279"/>
      <c r="NPL8" s="279"/>
      <c r="NPM8" s="279"/>
      <c r="NPN8" s="279"/>
      <c r="NPO8" s="279"/>
      <c r="NPP8" s="279"/>
      <c r="NPQ8" s="279"/>
      <c r="NPR8" s="279"/>
      <c r="NPS8" s="279"/>
      <c r="NPT8" s="279"/>
      <c r="NPU8" s="279"/>
      <c r="NPV8" s="279"/>
      <c r="NPW8" s="279"/>
      <c r="NPX8" s="279"/>
      <c r="NPY8" s="279"/>
      <c r="NPZ8" s="279"/>
      <c r="NQA8" s="279"/>
      <c r="NQB8" s="279"/>
      <c r="NQC8" s="279"/>
      <c r="NQD8" s="279"/>
      <c r="NQE8" s="279"/>
      <c r="NQF8" s="279"/>
      <c r="NQG8" s="279"/>
      <c r="NQH8" s="279"/>
      <c r="NQI8" s="279"/>
      <c r="NQJ8" s="279"/>
      <c r="NQK8" s="279"/>
      <c r="NQL8" s="279"/>
      <c r="NQM8" s="279"/>
      <c r="NQN8" s="279"/>
      <c r="NQO8" s="279"/>
      <c r="NQP8" s="279"/>
      <c r="NQQ8" s="279"/>
      <c r="NQR8" s="279"/>
      <c r="NQS8" s="279"/>
      <c r="NQT8" s="279"/>
      <c r="NQU8" s="279"/>
      <c r="NQV8" s="279"/>
      <c r="NQW8" s="279"/>
      <c r="NQX8" s="279"/>
      <c r="NQY8" s="279"/>
      <c r="NQZ8" s="279"/>
      <c r="NRA8" s="279"/>
      <c r="NRB8" s="279"/>
      <c r="NRC8" s="279"/>
      <c r="NRD8" s="279"/>
      <c r="NRE8" s="279"/>
      <c r="NRF8" s="279"/>
      <c r="NRG8" s="279"/>
      <c r="NRH8" s="279"/>
      <c r="NRI8" s="279"/>
      <c r="NRJ8" s="279"/>
      <c r="NRK8" s="279"/>
      <c r="NRL8" s="279"/>
      <c r="NRM8" s="279"/>
      <c r="NRN8" s="279"/>
      <c r="NRO8" s="279"/>
      <c r="NRP8" s="279"/>
      <c r="NRQ8" s="279"/>
      <c r="NRR8" s="279"/>
      <c r="NRS8" s="279"/>
      <c r="NRT8" s="279"/>
      <c r="NRU8" s="279"/>
      <c r="NRV8" s="279"/>
      <c r="NRW8" s="279"/>
      <c r="NRX8" s="279"/>
      <c r="NRY8" s="279"/>
      <c r="NRZ8" s="279"/>
      <c r="NSA8" s="279"/>
      <c r="NSB8" s="279"/>
      <c r="NSC8" s="279"/>
      <c r="NSD8" s="279"/>
      <c r="NSE8" s="279"/>
      <c r="NSF8" s="279"/>
      <c r="NSG8" s="279"/>
      <c r="NSH8" s="279"/>
      <c r="NSI8" s="279"/>
      <c r="NSJ8" s="279"/>
      <c r="NSK8" s="279"/>
      <c r="NSL8" s="279"/>
      <c r="NSM8" s="279"/>
      <c r="NSN8" s="279"/>
      <c r="NSO8" s="279"/>
      <c r="NSP8" s="279"/>
      <c r="NSQ8" s="279"/>
      <c r="NSR8" s="279"/>
      <c r="NSS8" s="279"/>
      <c r="NST8" s="279"/>
      <c r="NSU8" s="279"/>
      <c r="NSV8" s="279"/>
      <c r="NSW8" s="279"/>
      <c r="NSX8" s="279"/>
      <c r="NSY8" s="279"/>
      <c r="NSZ8" s="279"/>
      <c r="NTA8" s="279"/>
      <c r="NTB8" s="279"/>
      <c r="NTC8" s="279"/>
      <c r="NTD8" s="279"/>
      <c r="NTE8" s="279"/>
      <c r="NTF8" s="279"/>
      <c r="NTG8" s="279"/>
      <c r="NTH8" s="279"/>
      <c r="NTI8" s="279"/>
      <c r="NTJ8" s="279"/>
      <c r="NTK8" s="279"/>
      <c r="NTL8" s="279"/>
      <c r="NTM8" s="279"/>
      <c r="NTN8" s="279"/>
      <c r="NTO8" s="279"/>
      <c r="NTP8" s="279"/>
      <c r="NTQ8" s="279"/>
      <c r="NTR8" s="279"/>
      <c r="NTS8" s="279"/>
      <c r="NTT8" s="279"/>
      <c r="NTU8" s="279"/>
      <c r="NTV8" s="279"/>
      <c r="NTW8" s="279"/>
      <c r="NTX8" s="279"/>
      <c r="NTY8" s="279"/>
      <c r="NTZ8" s="279"/>
      <c r="NUA8" s="279"/>
      <c r="NUB8" s="279"/>
      <c r="NUC8" s="279"/>
      <c r="NUD8" s="279"/>
      <c r="NUE8" s="279"/>
      <c r="NUF8" s="279"/>
      <c r="NUG8" s="279"/>
      <c r="NUH8" s="279"/>
      <c r="NUI8" s="279"/>
      <c r="NUJ8" s="279"/>
      <c r="NUK8" s="279"/>
      <c r="NUL8" s="279"/>
      <c r="NUM8" s="279"/>
      <c r="NUN8" s="279"/>
      <c r="NUO8" s="279"/>
      <c r="NUP8" s="279"/>
      <c r="NUQ8" s="279"/>
      <c r="NUR8" s="279"/>
      <c r="NUS8" s="279"/>
      <c r="NUT8" s="279"/>
      <c r="NUU8" s="279"/>
      <c r="NUV8" s="279"/>
      <c r="NUW8" s="279"/>
      <c r="NUX8" s="279"/>
      <c r="NUY8" s="279"/>
      <c r="NUZ8" s="279"/>
      <c r="NVA8" s="279"/>
      <c r="NVB8" s="279"/>
      <c r="NVC8" s="279"/>
      <c r="NVD8" s="279"/>
      <c r="NVE8" s="279"/>
      <c r="NVF8" s="279"/>
      <c r="NVG8" s="279"/>
      <c r="NVH8" s="279"/>
      <c r="NVI8" s="279"/>
      <c r="NVJ8" s="279"/>
      <c r="NVK8" s="279"/>
      <c r="NVL8" s="279"/>
      <c r="NVM8" s="279"/>
      <c r="NVN8" s="279"/>
      <c r="NVO8" s="279"/>
      <c r="NVP8" s="279"/>
      <c r="NVQ8" s="279"/>
      <c r="NVR8" s="279"/>
      <c r="NVS8" s="279"/>
      <c r="NVT8" s="279"/>
      <c r="NVU8" s="279"/>
      <c r="NVV8" s="279"/>
      <c r="NVW8" s="279"/>
      <c r="NVX8" s="279"/>
      <c r="NVY8" s="279"/>
      <c r="NVZ8" s="279"/>
      <c r="NWA8" s="279"/>
      <c r="NWB8" s="279"/>
      <c r="NWC8" s="279"/>
      <c r="NWD8" s="279"/>
      <c r="NWE8" s="279"/>
      <c r="NWF8" s="279"/>
      <c r="NWG8" s="279"/>
      <c r="NWH8" s="279"/>
      <c r="NWI8" s="279"/>
      <c r="NWJ8" s="279"/>
      <c r="NWK8" s="279"/>
      <c r="NWL8" s="279"/>
      <c r="NWM8" s="279"/>
      <c r="NWN8" s="279"/>
      <c r="NWO8" s="279"/>
      <c r="NWP8" s="279"/>
      <c r="NWQ8" s="279"/>
      <c r="NWR8" s="279"/>
      <c r="NWS8" s="279"/>
      <c r="NWT8" s="279"/>
      <c r="NWU8" s="279"/>
      <c r="NWV8" s="279"/>
      <c r="NWW8" s="279"/>
      <c r="NWX8" s="279"/>
      <c r="NWY8" s="279"/>
      <c r="NWZ8" s="279"/>
      <c r="NXA8" s="279"/>
      <c r="NXB8" s="279"/>
      <c r="NXC8" s="279"/>
      <c r="NXD8" s="279"/>
      <c r="NXE8" s="279"/>
      <c r="NXF8" s="279"/>
      <c r="NXG8" s="279"/>
      <c r="NXH8" s="279"/>
      <c r="NXI8" s="279"/>
      <c r="NXJ8" s="279"/>
      <c r="NXK8" s="279"/>
      <c r="NXL8" s="279"/>
      <c r="NXM8" s="279"/>
      <c r="NXN8" s="279"/>
      <c r="NXO8" s="279"/>
      <c r="NXP8" s="279"/>
      <c r="NXQ8" s="279"/>
      <c r="NXR8" s="279"/>
      <c r="NXS8" s="279"/>
      <c r="NXT8" s="279"/>
      <c r="NXU8" s="279"/>
      <c r="NXV8" s="279"/>
      <c r="NXW8" s="279"/>
      <c r="NXX8" s="279"/>
      <c r="NXY8" s="279"/>
      <c r="NXZ8" s="279"/>
      <c r="NYA8" s="279"/>
      <c r="NYB8" s="279"/>
      <c r="NYC8" s="279"/>
      <c r="NYD8" s="279"/>
      <c r="NYE8" s="279"/>
      <c r="NYF8" s="279"/>
      <c r="NYG8" s="279"/>
      <c r="NYH8" s="279"/>
      <c r="NYI8" s="279"/>
      <c r="NYJ8" s="279"/>
      <c r="NYK8" s="279"/>
      <c r="NYL8" s="279"/>
      <c r="NYM8" s="279"/>
      <c r="NYN8" s="279"/>
      <c r="NYO8" s="279"/>
      <c r="NYP8" s="279"/>
      <c r="NYQ8" s="279"/>
      <c r="NYR8" s="279"/>
      <c r="NYS8" s="279"/>
      <c r="NYT8" s="279"/>
      <c r="NYU8" s="279"/>
      <c r="NYV8" s="279"/>
      <c r="NYW8" s="279"/>
      <c r="NYX8" s="279"/>
      <c r="NYY8" s="279"/>
      <c r="NYZ8" s="279"/>
      <c r="NZA8" s="279"/>
      <c r="NZB8" s="279"/>
      <c r="NZC8" s="279"/>
      <c r="NZD8" s="279"/>
      <c r="NZE8" s="279"/>
      <c r="NZF8" s="279"/>
      <c r="NZG8" s="279"/>
      <c r="NZH8" s="279"/>
      <c r="NZI8" s="279"/>
      <c r="NZJ8" s="279"/>
      <c r="NZK8" s="279"/>
      <c r="NZL8" s="279"/>
      <c r="NZM8" s="279"/>
      <c r="NZN8" s="279"/>
      <c r="NZO8" s="279"/>
      <c r="NZP8" s="279"/>
      <c r="NZQ8" s="279"/>
      <c r="NZR8" s="279"/>
      <c r="NZS8" s="279"/>
      <c r="NZT8" s="279"/>
      <c r="NZU8" s="279"/>
      <c r="NZV8" s="279"/>
      <c r="NZW8" s="279"/>
      <c r="NZX8" s="279"/>
      <c r="NZY8" s="279"/>
      <c r="NZZ8" s="279"/>
      <c r="OAA8" s="279"/>
      <c r="OAB8" s="279"/>
      <c r="OAC8" s="279"/>
      <c r="OAD8" s="279"/>
      <c r="OAE8" s="279"/>
      <c r="OAF8" s="279"/>
      <c r="OAG8" s="279"/>
      <c r="OAH8" s="279"/>
      <c r="OAI8" s="279"/>
      <c r="OAJ8" s="279"/>
      <c r="OAK8" s="279"/>
      <c r="OAL8" s="279"/>
      <c r="OAM8" s="279"/>
      <c r="OAN8" s="279"/>
      <c r="OAO8" s="279"/>
      <c r="OAP8" s="279"/>
      <c r="OAQ8" s="279"/>
      <c r="OAR8" s="279"/>
      <c r="OAS8" s="279"/>
      <c r="OAT8" s="279"/>
      <c r="OAU8" s="279"/>
      <c r="OAV8" s="279"/>
      <c r="OAW8" s="279"/>
      <c r="OAX8" s="279"/>
      <c r="OAY8" s="279"/>
      <c r="OAZ8" s="279"/>
      <c r="OBA8" s="279"/>
      <c r="OBB8" s="279"/>
      <c r="OBC8" s="279"/>
      <c r="OBD8" s="279"/>
      <c r="OBE8" s="279"/>
      <c r="OBF8" s="279"/>
      <c r="OBG8" s="279"/>
      <c r="OBH8" s="279"/>
      <c r="OBI8" s="279"/>
      <c r="OBJ8" s="279"/>
      <c r="OBK8" s="279"/>
      <c r="OBL8" s="279"/>
      <c r="OBM8" s="279"/>
      <c r="OBN8" s="279"/>
      <c r="OBO8" s="279"/>
      <c r="OBP8" s="279"/>
      <c r="OBQ8" s="279"/>
      <c r="OBR8" s="279"/>
      <c r="OBS8" s="279"/>
      <c r="OBT8" s="279"/>
      <c r="OBU8" s="279"/>
      <c r="OBV8" s="279"/>
      <c r="OBW8" s="279"/>
      <c r="OBX8" s="279"/>
      <c r="OBY8" s="279"/>
      <c r="OBZ8" s="279"/>
      <c r="OCA8" s="279"/>
      <c r="OCB8" s="279"/>
      <c r="OCC8" s="279"/>
      <c r="OCD8" s="279"/>
      <c r="OCE8" s="279"/>
      <c r="OCF8" s="279"/>
      <c r="OCG8" s="279"/>
      <c r="OCH8" s="279"/>
      <c r="OCI8" s="279"/>
      <c r="OCJ8" s="279"/>
      <c r="OCK8" s="279"/>
      <c r="OCL8" s="279"/>
      <c r="OCM8" s="279"/>
      <c r="OCN8" s="279"/>
      <c r="OCO8" s="279"/>
      <c r="OCP8" s="279"/>
      <c r="OCQ8" s="279"/>
      <c r="OCR8" s="279"/>
      <c r="OCS8" s="279"/>
      <c r="OCT8" s="279"/>
      <c r="OCU8" s="279"/>
      <c r="OCV8" s="279"/>
      <c r="OCW8" s="279"/>
      <c r="OCX8" s="279"/>
      <c r="OCY8" s="279"/>
      <c r="OCZ8" s="279"/>
      <c r="ODA8" s="279"/>
      <c r="ODB8" s="279"/>
      <c r="ODC8" s="279"/>
      <c r="ODD8" s="279"/>
      <c r="ODE8" s="279"/>
      <c r="ODF8" s="279"/>
      <c r="ODG8" s="279"/>
      <c r="ODH8" s="279"/>
      <c r="ODI8" s="279"/>
      <c r="ODJ8" s="279"/>
      <c r="ODK8" s="279"/>
      <c r="ODL8" s="279"/>
      <c r="ODM8" s="279"/>
      <c r="ODN8" s="279"/>
      <c r="ODO8" s="279"/>
      <c r="ODP8" s="279"/>
      <c r="ODQ8" s="279"/>
      <c r="ODR8" s="279"/>
      <c r="ODS8" s="279"/>
      <c r="ODT8" s="279"/>
      <c r="ODU8" s="279"/>
      <c r="ODV8" s="279"/>
      <c r="ODW8" s="279"/>
      <c r="ODX8" s="279"/>
      <c r="ODY8" s="279"/>
      <c r="ODZ8" s="279"/>
      <c r="OEA8" s="279"/>
      <c r="OEB8" s="279"/>
      <c r="OEC8" s="279"/>
      <c r="OED8" s="279"/>
      <c r="OEE8" s="279"/>
      <c r="OEF8" s="279"/>
      <c r="OEG8" s="279"/>
      <c r="OEH8" s="279"/>
      <c r="OEI8" s="279"/>
      <c r="OEJ8" s="279"/>
      <c r="OEK8" s="279"/>
      <c r="OEL8" s="279"/>
      <c r="OEM8" s="279"/>
      <c r="OEN8" s="279"/>
      <c r="OEO8" s="279"/>
      <c r="OEP8" s="279"/>
      <c r="OEQ8" s="279"/>
      <c r="OER8" s="279"/>
      <c r="OES8" s="279"/>
      <c r="OET8" s="279"/>
      <c r="OEU8" s="279"/>
      <c r="OEV8" s="279"/>
      <c r="OEW8" s="279"/>
      <c r="OEX8" s="279"/>
      <c r="OEY8" s="279"/>
      <c r="OEZ8" s="279"/>
      <c r="OFA8" s="279"/>
      <c r="OFB8" s="279"/>
      <c r="OFC8" s="279"/>
      <c r="OFD8" s="279"/>
      <c r="OFE8" s="279"/>
      <c r="OFF8" s="279"/>
      <c r="OFG8" s="279"/>
      <c r="OFH8" s="279"/>
      <c r="OFI8" s="279"/>
      <c r="OFJ8" s="279"/>
      <c r="OFK8" s="279"/>
      <c r="OFL8" s="279"/>
      <c r="OFM8" s="279"/>
      <c r="OFN8" s="279"/>
      <c r="OFO8" s="279"/>
      <c r="OFP8" s="279"/>
      <c r="OFQ8" s="279"/>
      <c r="OFR8" s="279"/>
      <c r="OFS8" s="279"/>
      <c r="OFT8" s="279"/>
      <c r="OFU8" s="279"/>
      <c r="OFV8" s="279"/>
      <c r="OFW8" s="279"/>
      <c r="OFX8" s="279"/>
      <c r="OFY8" s="279"/>
      <c r="OFZ8" s="279"/>
      <c r="OGA8" s="279"/>
      <c r="OGB8" s="279"/>
      <c r="OGC8" s="279"/>
      <c r="OGD8" s="279"/>
      <c r="OGE8" s="279"/>
      <c r="OGF8" s="279"/>
      <c r="OGG8" s="279"/>
      <c r="OGH8" s="279"/>
      <c r="OGI8" s="279"/>
      <c r="OGJ8" s="279"/>
      <c r="OGK8" s="279"/>
      <c r="OGL8" s="279"/>
      <c r="OGM8" s="279"/>
      <c r="OGN8" s="279"/>
      <c r="OGO8" s="279"/>
      <c r="OGP8" s="279"/>
      <c r="OGQ8" s="279"/>
      <c r="OGR8" s="279"/>
      <c r="OGS8" s="279"/>
      <c r="OGT8" s="279"/>
      <c r="OGU8" s="279"/>
      <c r="OGV8" s="279"/>
      <c r="OGW8" s="279"/>
      <c r="OGX8" s="279"/>
      <c r="OGY8" s="279"/>
      <c r="OGZ8" s="279"/>
      <c r="OHA8" s="279"/>
      <c r="OHB8" s="279"/>
      <c r="OHC8" s="279"/>
      <c r="OHD8" s="279"/>
      <c r="OHE8" s="279"/>
      <c r="OHF8" s="279"/>
      <c r="OHG8" s="279"/>
      <c r="OHH8" s="279"/>
      <c r="OHI8" s="279"/>
      <c r="OHJ8" s="279"/>
      <c r="OHK8" s="279"/>
      <c r="OHL8" s="279"/>
      <c r="OHM8" s="279"/>
      <c r="OHN8" s="279"/>
      <c r="OHO8" s="279"/>
      <c r="OHP8" s="279"/>
      <c r="OHQ8" s="279"/>
      <c r="OHR8" s="279"/>
      <c r="OHS8" s="279"/>
      <c r="OHT8" s="279"/>
      <c r="OHU8" s="279"/>
      <c r="OHV8" s="279"/>
      <c r="OHW8" s="279"/>
      <c r="OHX8" s="279"/>
      <c r="OHY8" s="279"/>
      <c r="OHZ8" s="279"/>
      <c r="OIA8" s="279"/>
      <c r="OIB8" s="279"/>
      <c r="OIC8" s="279"/>
      <c r="OID8" s="279"/>
      <c r="OIE8" s="279"/>
      <c r="OIF8" s="279"/>
      <c r="OIG8" s="279"/>
      <c r="OIH8" s="279"/>
      <c r="OII8" s="279"/>
      <c r="OIJ8" s="279"/>
      <c r="OIK8" s="279"/>
      <c r="OIL8" s="279"/>
      <c r="OIM8" s="279"/>
      <c r="OIN8" s="279"/>
      <c r="OIO8" s="279"/>
      <c r="OIP8" s="279"/>
      <c r="OIQ8" s="279"/>
      <c r="OIR8" s="279"/>
      <c r="OIS8" s="279"/>
      <c r="OIT8" s="279"/>
      <c r="OIU8" s="279"/>
      <c r="OIV8" s="279"/>
      <c r="OIW8" s="279"/>
      <c r="OIX8" s="279"/>
      <c r="OIY8" s="279"/>
      <c r="OIZ8" s="279"/>
      <c r="OJA8" s="279"/>
      <c r="OJB8" s="279"/>
      <c r="OJC8" s="279"/>
      <c r="OJD8" s="279"/>
      <c r="OJE8" s="279"/>
      <c r="OJF8" s="279"/>
      <c r="OJG8" s="279"/>
      <c r="OJH8" s="279"/>
      <c r="OJI8" s="279"/>
      <c r="OJJ8" s="279"/>
      <c r="OJK8" s="279"/>
      <c r="OJL8" s="279"/>
      <c r="OJM8" s="279"/>
      <c r="OJN8" s="279"/>
      <c r="OJO8" s="279"/>
      <c r="OJP8" s="279"/>
      <c r="OJQ8" s="279"/>
      <c r="OJR8" s="279"/>
      <c r="OJS8" s="279"/>
      <c r="OJT8" s="279"/>
      <c r="OJU8" s="279"/>
      <c r="OJV8" s="279"/>
      <c r="OJW8" s="279"/>
      <c r="OJX8" s="279"/>
      <c r="OJY8" s="279"/>
      <c r="OJZ8" s="279"/>
      <c r="OKA8" s="279"/>
      <c r="OKB8" s="279"/>
      <c r="OKC8" s="279"/>
      <c r="OKD8" s="279"/>
      <c r="OKE8" s="279"/>
      <c r="OKF8" s="279"/>
      <c r="OKG8" s="279"/>
      <c r="OKH8" s="279"/>
      <c r="OKI8" s="279"/>
      <c r="OKJ8" s="279"/>
      <c r="OKK8" s="279"/>
      <c r="OKL8" s="279"/>
      <c r="OKM8" s="279"/>
      <c r="OKN8" s="279"/>
      <c r="OKO8" s="279"/>
      <c r="OKP8" s="279"/>
      <c r="OKQ8" s="279"/>
      <c r="OKR8" s="279"/>
      <c r="OKS8" s="279"/>
      <c r="OKT8" s="279"/>
      <c r="OKU8" s="279"/>
      <c r="OKV8" s="279"/>
      <c r="OKW8" s="279"/>
      <c r="OKX8" s="279"/>
      <c r="OKY8" s="279"/>
      <c r="OKZ8" s="279"/>
      <c r="OLA8" s="279"/>
      <c r="OLB8" s="279"/>
      <c r="OLC8" s="279"/>
      <c r="OLD8" s="279"/>
      <c r="OLE8" s="279"/>
      <c r="OLF8" s="279"/>
      <c r="OLG8" s="279"/>
      <c r="OLH8" s="279"/>
      <c r="OLI8" s="279"/>
      <c r="OLJ8" s="279"/>
      <c r="OLK8" s="279"/>
      <c r="OLL8" s="279"/>
      <c r="OLM8" s="279"/>
      <c r="OLN8" s="279"/>
      <c r="OLO8" s="279"/>
      <c r="OLP8" s="279"/>
      <c r="OLQ8" s="279"/>
      <c r="OLR8" s="279"/>
      <c r="OLS8" s="279"/>
      <c r="OLT8" s="279"/>
      <c r="OLU8" s="279"/>
      <c r="OLV8" s="279"/>
      <c r="OLW8" s="279"/>
      <c r="OLX8" s="279"/>
      <c r="OLY8" s="279"/>
      <c r="OLZ8" s="279"/>
      <c r="OMA8" s="279"/>
      <c r="OMB8" s="279"/>
      <c r="OMC8" s="279"/>
      <c r="OMD8" s="279"/>
      <c r="OME8" s="279"/>
      <c r="OMF8" s="279"/>
      <c r="OMG8" s="279"/>
      <c r="OMH8" s="279"/>
      <c r="OMI8" s="279"/>
      <c r="OMJ8" s="279"/>
      <c r="OMK8" s="279"/>
      <c r="OML8" s="279"/>
      <c r="OMM8" s="279"/>
      <c r="OMN8" s="279"/>
      <c r="OMO8" s="279"/>
      <c r="OMP8" s="279"/>
      <c r="OMQ8" s="279"/>
      <c r="OMR8" s="279"/>
      <c r="OMS8" s="279"/>
      <c r="OMT8" s="279"/>
      <c r="OMU8" s="279"/>
      <c r="OMV8" s="279"/>
      <c r="OMW8" s="279"/>
      <c r="OMX8" s="279"/>
      <c r="OMY8" s="279"/>
      <c r="OMZ8" s="279"/>
      <c r="ONA8" s="279"/>
      <c r="ONB8" s="279"/>
      <c r="ONC8" s="279"/>
      <c r="OND8" s="279"/>
      <c r="ONE8" s="279"/>
      <c r="ONF8" s="279"/>
      <c r="ONG8" s="279"/>
      <c r="ONH8" s="279"/>
      <c r="ONI8" s="279"/>
      <c r="ONJ8" s="279"/>
      <c r="ONK8" s="279"/>
      <c r="ONL8" s="279"/>
      <c r="ONM8" s="279"/>
      <c r="ONN8" s="279"/>
      <c r="ONO8" s="279"/>
      <c r="ONP8" s="279"/>
      <c r="ONQ8" s="279"/>
      <c r="ONR8" s="279"/>
      <c r="ONS8" s="279"/>
      <c r="ONT8" s="279"/>
      <c r="ONU8" s="279"/>
      <c r="ONV8" s="279"/>
      <c r="ONW8" s="279"/>
      <c r="ONX8" s="279"/>
      <c r="ONY8" s="279"/>
      <c r="ONZ8" s="279"/>
      <c r="OOA8" s="279"/>
      <c r="OOB8" s="279"/>
      <c r="OOC8" s="279"/>
      <c r="OOD8" s="279"/>
      <c r="OOE8" s="279"/>
      <c r="OOF8" s="279"/>
      <c r="OOG8" s="279"/>
      <c r="OOH8" s="279"/>
      <c r="OOI8" s="279"/>
      <c r="OOJ8" s="279"/>
      <c r="OOK8" s="279"/>
      <c r="OOL8" s="279"/>
      <c r="OOM8" s="279"/>
      <c r="OON8" s="279"/>
      <c r="OOO8" s="279"/>
      <c r="OOP8" s="279"/>
      <c r="OOQ8" s="279"/>
      <c r="OOR8" s="279"/>
      <c r="OOS8" s="279"/>
      <c r="OOT8" s="279"/>
      <c r="OOU8" s="279"/>
      <c r="OOV8" s="279"/>
      <c r="OOW8" s="279"/>
      <c r="OOX8" s="279"/>
      <c r="OOY8" s="279"/>
      <c r="OOZ8" s="279"/>
      <c r="OPA8" s="279"/>
      <c r="OPB8" s="279"/>
      <c r="OPC8" s="279"/>
      <c r="OPD8" s="279"/>
      <c r="OPE8" s="279"/>
      <c r="OPF8" s="279"/>
      <c r="OPG8" s="279"/>
      <c r="OPH8" s="279"/>
      <c r="OPI8" s="279"/>
      <c r="OPJ8" s="279"/>
      <c r="OPK8" s="279"/>
      <c r="OPL8" s="279"/>
      <c r="OPM8" s="279"/>
      <c r="OPN8" s="279"/>
      <c r="OPO8" s="279"/>
      <c r="OPP8" s="279"/>
      <c r="OPQ8" s="279"/>
      <c r="OPR8" s="279"/>
      <c r="OPS8" s="279"/>
      <c r="OPT8" s="279"/>
      <c r="OPU8" s="279"/>
      <c r="OPV8" s="279"/>
      <c r="OPW8" s="279"/>
      <c r="OPX8" s="279"/>
      <c r="OPY8" s="279"/>
      <c r="OPZ8" s="279"/>
      <c r="OQA8" s="279"/>
      <c r="OQB8" s="279"/>
      <c r="OQC8" s="279"/>
      <c r="OQD8" s="279"/>
      <c r="OQE8" s="279"/>
      <c r="OQF8" s="279"/>
      <c r="OQG8" s="279"/>
      <c r="OQH8" s="279"/>
      <c r="OQI8" s="279"/>
      <c r="OQJ8" s="279"/>
      <c r="OQK8" s="279"/>
      <c r="OQL8" s="279"/>
      <c r="OQM8" s="279"/>
      <c r="OQN8" s="279"/>
      <c r="OQO8" s="279"/>
      <c r="OQP8" s="279"/>
      <c r="OQQ8" s="279"/>
      <c r="OQR8" s="279"/>
      <c r="OQS8" s="279"/>
      <c r="OQT8" s="279"/>
      <c r="OQU8" s="279"/>
      <c r="OQV8" s="279"/>
      <c r="OQW8" s="279"/>
      <c r="OQX8" s="279"/>
      <c r="OQY8" s="279"/>
      <c r="OQZ8" s="279"/>
      <c r="ORA8" s="279"/>
      <c r="ORB8" s="279"/>
      <c r="ORC8" s="279"/>
      <c r="ORD8" s="279"/>
      <c r="ORE8" s="279"/>
      <c r="ORF8" s="279"/>
      <c r="ORG8" s="279"/>
      <c r="ORH8" s="279"/>
      <c r="ORI8" s="279"/>
      <c r="ORJ8" s="279"/>
      <c r="ORK8" s="279"/>
      <c r="ORL8" s="279"/>
      <c r="ORM8" s="279"/>
      <c r="ORN8" s="279"/>
      <c r="ORO8" s="279"/>
      <c r="ORP8" s="279"/>
      <c r="ORQ8" s="279"/>
      <c r="ORR8" s="279"/>
      <c r="ORS8" s="279"/>
      <c r="ORT8" s="279"/>
      <c r="ORU8" s="279"/>
      <c r="ORV8" s="279"/>
      <c r="ORW8" s="279"/>
      <c r="ORX8" s="279"/>
      <c r="ORY8" s="279"/>
      <c r="ORZ8" s="279"/>
      <c r="OSA8" s="279"/>
      <c r="OSB8" s="279"/>
      <c r="OSC8" s="279"/>
      <c r="OSD8" s="279"/>
      <c r="OSE8" s="279"/>
      <c r="OSF8" s="279"/>
      <c r="OSG8" s="279"/>
      <c r="OSH8" s="279"/>
      <c r="OSI8" s="279"/>
      <c r="OSJ8" s="279"/>
      <c r="OSK8" s="279"/>
      <c r="OSL8" s="279"/>
      <c r="OSM8" s="279"/>
      <c r="OSN8" s="279"/>
      <c r="OSO8" s="279"/>
      <c r="OSP8" s="279"/>
      <c r="OSQ8" s="279"/>
      <c r="OSR8" s="279"/>
      <c r="OSS8" s="279"/>
      <c r="OST8" s="279"/>
      <c r="OSU8" s="279"/>
      <c r="OSV8" s="279"/>
      <c r="OSW8" s="279"/>
      <c r="OSX8" s="279"/>
      <c r="OSY8" s="279"/>
      <c r="OSZ8" s="279"/>
      <c r="OTA8" s="279"/>
      <c r="OTB8" s="279"/>
      <c r="OTC8" s="279"/>
      <c r="OTD8" s="279"/>
      <c r="OTE8" s="279"/>
      <c r="OTF8" s="279"/>
      <c r="OTG8" s="279"/>
      <c r="OTH8" s="279"/>
      <c r="OTI8" s="279"/>
      <c r="OTJ8" s="279"/>
      <c r="OTK8" s="279"/>
      <c r="OTL8" s="279"/>
      <c r="OTM8" s="279"/>
      <c r="OTN8" s="279"/>
      <c r="OTO8" s="279"/>
      <c r="OTP8" s="279"/>
      <c r="OTQ8" s="279"/>
      <c r="OTR8" s="279"/>
      <c r="OTS8" s="279"/>
      <c r="OTT8" s="279"/>
      <c r="OTU8" s="279"/>
      <c r="OTV8" s="279"/>
      <c r="OTW8" s="279"/>
      <c r="OTX8" s="279"/>
      <c r="OTY8" s="279"/>
      <c r="OTZ8" s="279"/>
      <c r="OUA8" s="279"/>
      <c r="OUB8" s="279"/>
      <c r="OUC8" s="279"/>
      <c r="OUD8" s="279"/>
      <c r="OUE8" s="279"/>
      <c r="OUF8" s="279"/>
      <c r="OUG8" s="279"/>
      <c r="OUH8" s="279"/>
      <c r="OUI8" s="279"/>
      <c r="OUJ8" s="279"/>
      <c r="OUK8" s="279"/>
      <c r="OUL8" s="279"/>
      <c r="OUM8" s="279"/>
      <c r="OUN8" s="279"/>
      <c r="OUO8" s="279"/>
      <c r="OUP8" s="279"/>
      <c r="OUQ8" s="279"/>
      <c r="OUR8" s="279"/>
      <c r="OUS8" s="279"/>
      <c r="OUT8" s="279"/>
      <c r="OUU8" s="279"/>
      <c r="OUV8" s="279"/>
      <c r="OUW8" s="279"/>
      <c r="OUX8" s="279"/>
      <c r="OUY8" s="279"/>
      <c r="OUZ8" s="279"/>
      <c r="OVA8" s="279"/>
      <c r="OVB8" s="279"/>
      <c r="OVC8" s="279"/>
      <c r="OVD8" s="279"/>
      <c r="OVE8" s="279"/>
      <c r="OVF8" s="279"/>
      <c r="OVG8" s="279"/>
      <c r="OVH8" s="279"/>
      <c r="OVI8" s="279"/>
      <c r="OVJ8" s="279"/>
      <c r="OVK8" s="279"/>
      <c r="OVL8" s="279"/>
      <c r="OVM8" s="279"/>
      <c r="OVN8" s="279"/>
      <c r="OVO8" s="279"/>
      <c r="OVP8" s="279"/>
      <c r="OVQ8" s="279"/>
      <c r="OVR8" s="279"/>
      <c r="OVS8" s="279"/>
      <c r="OVT8" s="279"/>
      <c r="OVU8" s="279"/>
      <c r="OVV8" s="279"/>
      <c r="OVW8" s="279"/>
      <c r="OVX8" s="279"/>
      <c r="OVY8" s="279"/>
      <c r="OVZ8" s="279"/>
      <c r="OWA8" s="279"/>
      <c r="OWB8" s="279"/>
      <c r="OWC8" s="279"/>
      <c r="OWD8" s="279"/>
      <c r="OWE8" s="279"/>
      <c r="OWF8" s="279"/>
      <c r="OWG8" s="279"/>
      <c r="OWH8" s="279"/>
      <c r="OWI8" s="279"/>
      <c r="OWJ8" s="279"/>
      <c r="OWK8" s="279"/>
      <c r="OWL8" s="279"/>
      <c r="OWM8" s="279"/>
      <c r="OWN8" s="279"/>
      <c r="OWO8" s="279"/>
      <c r="OWP8" s="279"/>
      <c r="OWQ8" s="279"/>
      <c r="OWR8" s="279"/>
      <c r="OWS8" s="279"/>
      <c r="OWT8" s="279"/>
      <c r="OWU8" s="279"/>
      <c r="OWV8" s="279"/>
      <c r="OWW8" s="279"/>
      <c r="OWX8" s="279"/>
      <c r="OWY8" s="279"/>
      <c r="OWZ8" s="279"/>
      <c r="OXA8" s="279"/>
      <c r="OXB8" s="279"/>
      <c r="OXC8" s="279"/>
      <c r="OXD8" s="279"/>
      <c r="OXE8" s="279"/>
      <c r="OXF8" s="279"/>
      <c r="OXG8" s="279"/>
      <c r="OXH8" s="279"/>
      <c r="OXI8" s="279"/>
      <c r="OXJ8" s="279"/>
      <c r="OXK8" s="279"/>
      <c r="OXL8" s="279"/>
      <c r="OXM8" s="279"/>
      <c r="OXN8" s="279"/>
      <c r="OXO8" s="279"/>
      <c r="OXP8" s="279"/>
      <c r="OXQ8" s="279"/>
      <c r="OXR8" s="279"/>
      <c r="OXS8" s="279"/>
      <c r="OXT8" s="279"/>
      <c r="OXU8" s="279"/>
      <c r="OXV8" s="279"/>
      <c r="OXW8" s="279"/>
      <c r="OXX8" s="279"/>
      <c r="OXY8" s="279"/>
      <c r="OXZ8" s="279"/>
      <c r="OYA8" s="279"/>
      <c r="OYB8" s="279"/>
      <c r="OYC8" s="279"/>
      <c r="OYD8" s="279"/>
      <c r="OYE8" s="279"/>
      <c r="OYF8" s="279"/>
      <c r="OYG8" s="279"/>
      <c r="OYH8" s="279"/>
      <c r="OYI8" s="279"/>
      <c r="OYJ8" s="279"/>
      <c r="OYK8" s="279"/>
      <c r="OYL8" s="279"/>
      <c r="OYM8" s="279"/>
      <c r="OYN8" s="279"/>
      <c r="OYO8" s="279"/>
      <c r="OYP8" s="279"/>
      <c r="OYQ8" s="279"/>
      <c r="OYR8" s="279"/>
      <c r="OYS8" s="279"/>
      <c r="OYT8" s="279"/>
      <c r="OYU8" s="279"/>
      <c r="OYV8" s="279"/>
      <c r="OYW8" s="279"/>
      <c r="OYX8" s="279"/>
      <c r="OYY8" s="279"/>
      <c r="OYZ8" s="279"/>
      <c r="OZA8" s="279"/>
      <c r="OZB8" s="279"/>
      <c r="OZC8" s="279"/>
      <c r="OZD8" s="279"/>
      <c r="OZE8" s="279"/>
      <c r="OZF8" s="279"/>
      <c r="OZG8" s="279"/>
      <c r="OZH8" s="279"/>
      <c r="OZI8" s="279"/>
      <c r="OZJ8" s="279"/>
      <c r="OZK8" s="279"/>
      <c r="OZL8" s="279"/>
      <c r="OZM8" s="279"/>
      <c r="OZN8" s="279"/>
      <c r="OZO8" s="279"/>
      <c r="OZP8" s="279"/>
      <c r="OZQ8" s="279"/>
      <c r="OZR8" s="279"/>
      <c r="OZS8" s="279"/>
      <c r="OZT8" s="279"/>
      <c r="OZU8" s="279"/>
      <c r="OZV8" s="279"/>
      <c r="OZW8" s="279"/>
      <c r="OZX8" s="279"/>
      <c r="OZY8" s="279"/>
      <c r="OZZ8" s="279"/>
      <c r="PAA8" s="279"/>
      <c r="PAB8" s="279"/>
      <c r="PAC8" s="279"/>
      <c r="PAD8" s="279"/>
      <c r="PAE8" s="279"/>
      <c r="PAF8" s="279"/>
      <c r="PAG8" s="279"/>
      <c r="PAH8" s="279"/>
      <c r="PAI8" s="279"/>
      <c r="PAJ8" s="279"/>
      <c r="PAK8" s="279"/>
      <c r="PAL8" s="279"/>
      <c r="PAM8" s="279"/>
      <c r="PAN8" s="279"/>
      <c r="PAO8" s="279"/>
      <c r="PAP8" s="279"/>
      <c r="PAQ8" s="279"/>
      <c r="PAR8" s="279"/>
      <c r="PAS8" s="279"/>
      <c r="PAT8" s="279"/>
      <c r="PAU8" s="279"/>
      <c r="PAV8" s="279"/>
      <c r="PAW8" s="279"/>
      <c r="PAX8" s="279"/>
      <c r="PAY8" s="279"/>
      <c r="PAZ8" s="279"/>
      <c r="PBA8" s="279"/>
      <c r="PBB8" s="279"/>
      <c r="PBC8" s="279"/>
      <c r="PBD8" s="279"/>
      <c r="PBE8" s="279"/>
      <c r="PBF8" s="279"/>
      <c r="PBG8" s="279"/>
      <c r="PBH8" s="279"/>
      <c r="PBI8" s="279"/>
      <c r="PBJ8" s="279"/>
      <c r="PBK8" s="279"/>
      <c r="PBL8" s="279"/>
      <c r="PBM8" s="279"/>
      <c r="PBN8" s="279"/>
      <c r="PBO8" s="279"/>
      <c r="PBP8" s="279"/>
      <c r="PBQ8" s="279"/>
      <c r="PBR8" s="279"/>
      <c r="PBS8" s="279"/>
      <c r="PBT8" s="279"/>
      <c r="PBU8" s="279"/>
      <c r="PBV8" s="279"/>
      <c r="PBW8" s="279"/>
      <c r="PBX8" s="279"/>
      <c r="PBY8" s="279"/>
      <c r="PBZ8" s="279"/>
      <c r="PCA8" s="279"/>
      <c r="PCB8" s="279"/>
      <c r="PCC8" s="279"/>
      <c r="PCD8" s="279"/>
      <c r="PCE8" s="279"/>
      <c r="PCF8" s="279"/>
      <c r="PCG8" s="279"/>
      <c r="PCH8" s="279"/>
      <c r="PCI8" s="279"/>
      <c r="PCJ8" s="279"/>
      <c r="PCK8" s="279"/>
      <c r="PCL8" s="279"/>
      <c r="PCM8" s="279"/>
      <c r="PCN8" s="279"/>
      <c r="PCO8" s="279"/>
      <c r="PCP8" s="279"/>
      <c r="PCQ8" s="279"/>
      <c r="PCR8" s="279"/>
      <c r="PCS8" s="279"/>
      <c r="PCT8" s="279"/>
      <c r="PCU8" s="279"/>
      <c r="PCV8" s="279"/>
      <c r="PCW8" s="279"/>
      <c r="PCX8" s="279"/>
      <c r="PCY8" s="279"/>
      <c r="PCZ8" s="279"/>
      <c r="PDA8" s="279"/>
      <c r="PDB8" s="279"/>
      <c r="PDC8" s="279"/>
      <c r="PDD8" s="279"/>
      <c r="PDE8" s="279"/>
      <c r="PDF8" s="279"/>
      <c r="PDG8" s="279"/>
      <c r="PDH8" s="279"/>
      <c r="PDI8" s="279"/>
      <c r="PDJ8" s="279"/>
      <c r="PDK8" s="279"/>
      <c r="PDL8" s="279"/>
      <c r="PDM8" s="279"/>
      <c r="PDN8" s="279"/>
      <c r="PDO8" s="279"/>
      <c r="PDP8" s="279"/>
      <c r="PDQ8" s="279"/>
      <c r="PDR8" s="279"/>
      <c r="PDS8" s="279"/>
      <c r="PDT8" s="279"/>
      <c r="PDU8" s="279"/>
      <c r="PDV8" s="279"/>
      <c r="PDW8" s="279"/>
      <c r="PDX8" s="279"/>
      <c r="PDY8" s="279"/>
      <c r="PDZ8" s="279"/>
      <c r="PEA8" s="279"/>
      <c r="PEB8" s="279"/>
      <c r="PEC8" s="279"/>
      <c r="PED8" s="279"/>
      <c r="PEE8" s="279"/>
      <c r="PEF8" s="279"/>
      <c r="PEG8" s="279"/>
      <c r="PEH8" s="279"/>
      <c r="PEI8" s="279"/>
      <c r="PEJ8" s="279"/>
      <c r="PEK8" s="279"/>
      <c r="PEL8" s="279"/>
      <c r="PEM8" s="279"/>
      <c r="PEN8" s="279"/>
      <c r="PEO8" s="279"/>
      <c r="PEP8" s="279"/>
      <c r="PEQ8" s="279"/>
      <c r="PER8" s="279"/>
      <c r="PES8" s="279"/>
      <c r="PET8" s="279"/>
      <c r="PEU8" s="279"/>
      <c r="PEV8" s="279"/>
      <c r="PEW8" s="279"/>
      <c r="PEX8" s="279"/>
      <c r="PEY8" s="279"/>
      <c r="PEZ8" s="279"/>
      <c r="PFA8" s="279"/>
      <c r="PFB8" s="279"/>
      <c r="PFC8" s="279"/>
      <c r="PFD8" s="279"/>
      <c r="PFE8" s="279"/>
      <c r="PFF8" s="279"/>
      <c r="PFG8" s="279"/>
      <c r="PFH8" s="279"/>
      <c r="PFI8" s="279"/>
      <c r="PFJ8" s="279"/>
      <c r="PFK8" s="279"/>
      <c r="PFL8" s="279"/>
      <c r="PFM8" s="279"/>
      <c r="PFN8" s="279"/>
      <c r="PFO8" s="279"/>
      <c r="PFP8" s="279"/>
      <c r="PFQ8" s="279"/>
      <c r="PFR8" s="279"/>
      <c r="PFS8" s="279"/>
      <c r="PFT8" s="279"/>
      <c r="PFU8" s="279"/>
      <c r="PFV8" s="279"/>
      <c r="PFW8" s="279"/>
      <c r="PFX8" s="279"/>
      <c r="PFY8" s="279"/>
      <c r="PFZ8" s="279"/>
      <c r="PGA8" s="279"/>
      <c r="PGB8" s="279"/>
      <c r="PGC8" s="279"/>
      <c r="PGD8" s="279"/>
      <c r="PGE8" s="279"/>
      <c r="PGF8" s="279"/>
      <c r="PGG8" s="279"/>
      <c r="PGH8" s="279"/>
      <c r="PGI8" s="279"/>
      <c r="PGJ8" s="279"/>
      <c r="PGK8" s="279"/>
      <c r="PGL8" s="279"/>
      <c r="PGM8" s="279"/>
      <c r="PGN8" s="279"/>
      <c r="PGO8" s="279"/>
      <c r="PGP8" s="279"/>
      <c r="PGQ8" s="279"/>
      <c r="PGR8" s="279"/>
      <c r="PGS8" s="279"/>
      <c r="PGT8" s="279"/>
      <c r="PGU8" s="279"/>
      <c r="PGV8" s="279"/>
      <c r="PGW8" s="279"/>
      <c r="PGX8" s="279"/>
      <c r="PGY8" s="279"/>
      <c r="PGZ8" s="279"/>
      <c r="PHA8" s="279"/>
      <c r="PHB8" s="279"/>
      <c r="PHC8" s="279"/>
      <c r="PHD8" s="279"/>
      <c r="PHE8" s="279"/>
      <c r="PHF8" s="279"/>
      <c r="PHG8" s="279"/>
      <c r="PHH8" s="279"/>
      <c r="PHI8" s="279"/>
      <c r="PHJ8" s="279"/>
      <c r="PHK8" s="279"/>
      <c r="PHL8" s="279"/>
      <c r="PHM8" s="279"/>
      <c r="PHN8" s="279"/>
      <c r="PHO8" s="279"/>
      <c r="PHP8" s="279"/>
      <c r="PHQ8" s="279"/>
      <c r="PHR8" s="279"/>
      <c r="PHS8" s="279"/>
      <c r="PHT8" s="279"/>
      <c r="PHU8" s="279"/>
      <c r="PHV8" s="279"/>
      <c r="PHW8" s="279"/>
      <c r="PHX8" s="279"/>
      <c r="PHY8" s="279"/>
      <c r="PHZ8" s="279"/>
      <c r="PIA8" s="279"/>
      <c r="PIB8" s="279"/>
      <c r="PIC8" s="279"/>
      <c r="PID8" s="279"/>
      <c r="PIE8" s="279"/>
      <c r="PIF8" s="279"/>
      <c r="PIG8" s="279"/>
      <c r="PIH8" s="279"/>
      <c r="PII8" s="279"/>
      <c r="PIJ8" s="279"/>
      <c r="PIK8" s="279"/>
      <c r="PIL8" s="279"/>
      <c r="PIM8" s="279"/>
      <c r="PIN8" s="279"/>
      <c r="PIO8" s="279"/>
      <c r="PIP8" s="279"/>
      <c r="PIQ8" s="279"/>
      <c r="PIR8" s="279"/>
      <c r="PIS8" s="279"/>
      <c r="PIT8" s="279"/>
      <c r="PIU8" s="279"/>
      <c r="PIV8" s="279"/>
      <c r="PIW8" s="279"/>
      <c r="PIX8" s="279"/>
      <c r="PIY8" s="279"/>
      <c r="PIZ8" s="279"/>
      <c r="PJA8" s="279"/>
      <c r="PJB8" s="279"/>
      <c r="PJC8" s="279"/>
      <c r="PJD8" s="279"/>
      <c r="PJE8" s="279"/>
      <c r="PJF8" s="279"/>
      <c r="PJG8" s="279"/>
      <c r="PJH8" s="279"/>
      <c r="PJI8" s="279"/>
      <c r="PJJ8" s="279"/>
      <c r="PJK8" s="279"/>
      <c r="PJL8" s="279"/>
      <c r="PJM8" s="279"/>
      <c r="PJN8" s="279"/>
      <c r="PJO8" s="279"/>
      <c r="PJP8" s="279"/>
      <c r="PJQ8" s="279"/>
      <c r="PJR8" s="279"/>
      <c r="PJS8" s="279"/>
      <c r="PJT8" s="279"/>
      <c r="PJU8" s="279"/>
      <c r="PJV8" s="279"/>
      <c r="PJW8" s="279"/>
      <c r="PJX8" s="279"/>
      <c r="PJY8" s="279"/>
      <c r="PJZ8" s="279"/>
      <c r="PKA8" s="279"/>
      <c r="PKB8" s="279"/>
      <c r="PKC8" s="279"/>
      <c r="PKD8" s="279"/>
      <c r="PKE8" s="279"/>
      <c r="PKF8" s="279"/>
      <c r="PKG8" s="279"/>
      <c r="PKH8" s="279"/>
      <c r="PKI8" s="279"/>
      <c r="PKJ8" s="279"/>
      <c r="PKK8" s="279"/>
      <c r="PKL8" s="279"/>
      <c r="PKM8" s="279"/>
      <c r="PKN8" s="279"/>
      <c r="PKO8" s="279"/>
      <c r="PKP8" s="279"/>
      <c r="PKQ8" s="279"/>
      <c r="PKR8" s="279"/>
      <c r="PKS8" s="279"/>
      <c r="PKT8" s="279"/>
      <c r="PKU8" s="279"/>
      <c r="PKV8" s="279"/>
      <c r="PKW8" s="279"/>
      <c r="PKX8" s="279"/>
      <c r="PKY8" s="279"/>
      <c r="PKZ8" s="279"/>
      <c r="PLA8" s="279"/>
      <c r="PLB8" s="279"/>
      <c r="PLC8" s="279"/>
      <c r="PLD8" s="279"/>
      <c r="PLE8" s="279"/>
      <c r="PLF8" s="279"/>
      <c r="PLG8" s="279"/>
      <c r="PLH8" s="279"/>
      <c r="PLI8" s="279"/>
      <c r="PLJ8" s="279"/>
      <c r="PLK8" s="279"/>
      <c r="PLL8" s="279"/>
      <c r="PLM8" s="279"/>
      <c r="PLN8" s="279"/>
      <c r="PLO8" s="279"/>
      <c r="PLP8" s="279"/>
      <c r="PLQ8" s="279"/>
      <c r="PLR8" s="279"/>
      <c r="PLS8" s="279"/>
      <c r="PLT8" s="279"/>
      <c r="PLU8" s="279"/>
      <c r="PLV8" s="279"/>
      <c r="PLW8" s="279"/>
      <c r="PLX8" s="279"/>
      <c r="PLY8" s="279"/>
      <c r="PLZ8" s="279"/>
      <c r="PMA8" s="279"/>
      <c r="PMB8" s="279"/>
      <c r="PMC8" s="279"/>
      <c r="PMD8" s="279"/>
      <c r="PME8" s="279"/>
      <c r="PMF8" s="279"/>
      <c r="PMG8" s="279"/>
      <c r="PMH8" s="279"/>
      <c r="PMI8" s="279"/>
      <c r="PMJ8" s="279"/>
      <c r="PMK8" s="279"/>
      <c r="PML8" s="279"/>
      <c r="PMM8" s="279"/>
      <c r="PMN8" s="279"/>
      <c r="PMO8" s="279"/>
      <c r="PMP8" s="279"/>
      <c r="PMQ8" s="279"/>
      <c r="PMR8" s="279"/>
      <c r="PMS8" s="279"/>
      <c r="PMT8" s="279"/>
      <c r="PMU8" s="279"/>
      <c r="PMV8" s="279"/>
      <c r="PMW8" s="279"/>
      <c r="PMX8" s="279"/>
      <c r="PMY8" s="279"/>
      <c r="PMZ8" s="279"/>
      <c r="PNA8" s="279"/>
      <c r="PNB8" s="279"/>
      <c r="PNC8" s="279"/>
      <c r="PND8" s="279"/>
      <c r="PNE8" s="279"/>
      <c r="PNF8" s="279"/>
      <c r="PNG8" s="279"/>
      <c r="PNH8" s="279"/>
      <c r="PNI8" s="279"/>
      <c r="PNJ8" s="279"/>
      <c r="PNK8" s="279"/>
      <c r="PNL8" s="279"/>
      <c r="PNM8" s="279"/>
      <c r="PNN8" s="279"/>
      <c r="PNO8" s="279"/>
      <c r="PNP8" s="279"/>
      <c r="PNQ8" s="279"/>
      <c r="PNR8" s="279"/>
      <c r="PNS8" s="279"/>
      <c r="PNT8" s="279"/>
      <c r="PNU8" s="279"/>
      <c r="PNV8" s="279"/>
      <c r="PNW8" s="279"/>
      <c r="PNX8" s="279"/>
      <c r="PNY8" s="279"/>
      <c r="PNZ8" s="279"/>
      <c r="POA8" s="279"/>
      <c r="POB8" s="279"/>
      <c r="POC8" s="279"/>
      <c r="POD8" s="279"/>
      <c r="POE8" s="279"/>
      <c r="POF8" s="279"/>
      <c r="POG8" s="279"/>
      <c r="POH8" s="279"/>
      <c r="POI8" s="279"/>
      <c r="POJ8" s="279"/>
      <c r="POK8" s="279"/>
      <c r="POL8" s="279"/>
      <c r="POM8" s="279"/>
      <c r="PON8" s="279"/>
      <c r="POO8" s="279"/>
      <c r="POP8" s="279"/>
      <c r="POQ8" s="279"/>
      <c r="POR8" s="279"/>
      <c r="POS8" s="279"/>
      <c r="POT8" s="279"/>
      <c r="POU8" s="279"/>
      <c r="POV8" s="279"/>
      <c r="POW8" s="279"/>
      <c r="POX8" s="279"/>
      <c r="POY8" s="279"/>
      <c r="POZ8" s="279"/>
      <c r="PPA8" s="279"/>
      <c r="PPB8" s="279"/>
      <c r="PPC8" s="279"/>
      <c r="PPD8" s="279"/>
      <c r="PPE8" s="279"/>
      <c r="PPF8" s="279"/>
      <c r="PPG8" s="279"/>
      <c r="PPH8" s="279"/>
      <c r="PPI8" s="279"/>
      <c r="PPJ8" s="279"/>
      <c r="PPK8" s="279"/>
      <c r="PPL8" s="279"/>
      <c r="PPM8" s="279"/>
      <c r="PPN8" s="279"/>
      <c r="PPO8" s="279"/>
      <c r="PPP8" s="279"/>
      <c r="PPQ8" s="279"/>
      <c r="PPR8" s="279"/>
      <c r="PPS8" s="279"/>
      <c r="PPT8" s="279"/>
      <c r="PPU8" s="279"/>
      <c r="PPV8" s="279"/>
      <c r="PPW8" s="279"/>
      <c r="PPX8" s="279"/>
      <c r="PPY8" s="279"/>
      <c r="PPZ8" s="279"/>
      <c r="PQA8" s="279"/>
      <c r="PQB8" s="279"/>
      <c r="PQC8" s="279"/>
      <c r="PQD8" s="279"/>
      <c r="PQE8" s="279"/>
      <c r="PQF8" s="279"/>
      <c r="PQG8" s="279"/>
      <c r="PQH8" s="279"/>
      <c r="PQI8" s="279"/>
      <c r="PQJ8" s="279"/>
      <c r="PQK8" s="279"/>
      <c r="PQL8" s="279"/>
      <c r="PQM8" s="279"/>
      <c r="PQN8" s="279"/>
      <c r="PQO8" s="279"/>
      <c r="PQP8" s="279"/>
      <c r="PQQ8" s="279"/>
      <c r="PQR8" s="279"/>
      <c r="PQS8" s="279"/>
      <c r="PQT8" s="279"/>
      <c r="PQU8" s="279"/>
      <c r="PQV8" s="279"/>
      <c r="PQW8" s="279"/>
      <c r="PQX8" s="279"/>
      <c r="PQY8" s="279"/>
      <c r="PQZ8" s="279"/>
      <c r="PRA8" s="279"/>
      <c r="PRB8" s="279"/>
      <c r="PRC8" s="279"/>
      <c r="PRD8" s="279"/>
      <c r="PRE8" s="279"/>
      <c r="PRF8" s="279"/>
      <c r="PRG8" s="279"/>
      <c r="PRH8" s="279"/>
      <c r="PRI8" s="279"/>
      <c r="PRJ8" s="279"/>
      <c r="PRK8" s="279"/>
      <c r="PRL8" s="279"/>
      <c r="PRM8" s="279"/>
      <c r="PRN8" s="279"/>
      <c r="PRO8" s="279"/>
      <c r="PRP8" s="279"/>
      <c r="PRQ8" s="279"/>
      <c r="PRR8" s="279"/>
      <c r="PRS8" s="279"/>
      <c r="PRT8" s="279"/>
      <c r="PRU8" s="279"/>
      <c r="PRV8" s="279"/>
      <c r="PRW8" s="279"/>
      <c r="PRX8" s="279"/>
      <c r="PRY8" s="279"/>
      <c r="PRZ8" s="279"/>
      <c r="PSA8" s="279"/>
      <c r="PSB8" s="279"/>
      <c r="PSC8" s="279"/>
      <c r="PSD8" s="279"/>
      <c r="PSE8" s="279"/>
      <c r="PSF8" s="279"/>
      <c r="PSG8" s="279"/>
      <c r="PSH8" s="279"/>
      <c r="PSI8" s="279"/>
      <c r="PSJ8" s="279"/>
      <c r="PSK8" s="279"/>
      <c r="PSL8" s="279"/>
      <c r="PSM8" s="279"/>
      <c r="PSN8" s="279"/>
      <c r="PSO8" s="279"/>
      <c r="PSP8" s="279"/>
      <c r="PSQ8" s="279"/>
      <c r="PSR8" s="279"/>
      <c r="PSS8" s="279"/>
      <c r="PST8" s="279"/>
      <c r="PSU8" s="279"/>
      <c r="PSV8" s="279"/>
      <c r="PSW8" s="279"/>
      <c r="PSX8" s="279"/>
      <c r="PSY8" s="279"/>
      <c r="PSZ8" s="279"/>
      <c r="PTA8" s="279"/>
      <c r="PTB8" s="279"/>
      <c r="PTC8" s="279"/>
      <c r="PTD8" s="279"/>
      <c r="PTE8" s="279"/>
      <c r="PTF8" s="279"/>
      <c r="PTG8" s="279"/>
      <c r="PTH8" s="279"/>
      <c r="PTI8" s="279"/>
      <c r="PTJ8" s="279"/>
      <c r="PTK8" s="279"/>
      <c r="PTL8" s="279"/>
      <c r="PTM8" s="279"/>
      <c r="PTN8" s="279"/>
      <c r="PTO8" s="279"/>
      <c r="PTP8" s="279"/>
      <c r="PTQ8" s="279"/>
      <c r="PTR8" s="279"/>
      <c r="PTS8" s="279"/>
      <c r="PTT8" s="279"/>
      <c r="PTU8" s="279"/>
      <c r="PTV8" s="279"/>
      <c r="PTW8" s="279"/>
      <c r="PTX8" s="279"/>
      <c r="PTY8" s="279"/>
      <c r="PTZ8" s="279"/>
      <c r="PUA8" s="279"/>
      <c r="PUB8" s="279"/>
      <c r="PUC8" s="279"/>
      <c r="PUD8" s="279"/>
      <c r="PUE8" s="279"/>
      <c r="PUF8" s="279"/>
      <c r="PUG8" s="279"/>
      <c r="PUH8" s="279"/>
      <c r="PUI8" s="279"/>
      <c r="PUJ8" s="279"/>
      <c r="PUK8" s="279"/>
      <c r="PUL8" s="279"/>
      <c r="PUM8" s="279"/>
      <c r="PUN8" s="279"/>
      <c r="PUO8" s="279"/>
      <c r="PUP8" s="279"/>
      <c r="PUQ8" s="279"/>
      <c r="PUR8" s="279"/>
      <c r="PUS8" s="279"/>
      <c r="PUT8" s="279"/>
      <c r="PUU8" s="279"/>
      <c r="PUV8" s="279"/>
      <c r="PUW8" s="279"/>
      <c r="PUX8" s="279"/>
      <c r="PUY8" s="279"/>
      <c r="PUZ8" s="279"/>
      <c r="PVA8" s="279"/>
      <c r="PVB8" s="279"/>
      <c r="PVC8" s="279"/>
      <c r="PVD8" s="279"/>
      <c r="PVE8" s="279"/>
      <c r="PVF8" s="279"/>
      <c r="PVG8" s="279"/>
      <c r="PVH8" s="279"/>
      <c r="PVI8" s="279"/>
      <c r="PVJ8" s="279"/>
      <c r="PVK8" s="279"/>
      <c r="PVL8" s="279"/>
      <c r="PVM8" s="279"/>
      <c r="PVN8" s="279"/>
      <c r="PVO8" s="279"/>
      <c r="PVP8" s="279"/>
      <c r="PVQ8" s="279"/>
      <c r="PVR8" s="279"/>
      <c r="PVS8" s="279"/>
      <c r="PVT8" s="279"/>
      <c r="PVU8" s="279"/>
      <c r="PVV8" s="279"/>
      <c r="PVW8" s="279"/>
      <c r="PVX8" s="279"/>
      <c r="PVY8" s="279"/>
      <c r="PVZ8" s="279"/>
      <c r="PWA8" s="279"/>
      <c r="PWB8" s="279"/>
      <c r="PWC8" s="279"/>
      <c r="PWD8" s="279"/>
      <c r="PWE8" s="279"/>
      <c r="PWF8" s="279"/>
      <c r="PWG8" s="279"/>
      <c r="PWH8" s="279"/>
      <c r="PWI8" s="279"/>
      <c r="PWJ8" s="279"/>
      <c r="PWK8" s="279"/>
      <c r="PWL8" s="279"/>
      <c r="PWM8" s="279"/>
      <c r="PWN8" s="279"/>
      <c r="PWO8" s="279"/>
      <c r="PWP8" s="279"/>
      <c r="PWQ8" s="279"/>
      <c r="PWR8" s="279"/>
      <c r="PWS8" s="279"/>
      <c r="PWT8" s="279"/>
      <c r="PWU8" s="279"/>
      <c r="PWV8" s="279"/>
      <c r="PWW8" s="279"/>
      <c r="PWX8" s="279"/>
      <c r="PWY8" s="279"/>
      <c r="PWZ8" s="279"/>
      <c r="PXA8" s="279"/>
      <c r="PXB8" s="279"/>
      <c r="PXC8" s="279"/>
      <c r="PXD8" s="279"/>
      <c r="PXE8" s="279"/>
      <c r="PXF8" s="279"/>
      <c r="PXG8" s="279"/>
      <c r="PXH8" s="279"/>
      <c r="PXI8" s="279"/>
      <c r="PXJ8" s="279"/>
      <c r="PXK8" s="279"/>
      <c r="PXL8" s="279"/>
      <c r="PXM8" s="279"/>
      <c r="PXN8" s="279"/>
      <c r="PXO8" s="279"/>
      <c r="PXP8" s="279"/>
      <c r="PXQ8" s="279"/>
      <c r="PXR8" s="279"/>
      <c r="PXS8" s="279"/>
      <c r="PXT8" s="279"/>
      <c r="PXU8" s="279"/>
      <c r="PXV8" s="279"/>
      <c r="PXW8" s="279"/>
      <c r="PXX8" s="279"/>
      <c r="PXY8" s="279"/>
      <c r="PXZ8" s="279"/>
      <c r="PYA8" s="279"/>
      <c r="PYB8" s="279"/>
      <c r="PYC8" s="279"/>
      <c r="PYD8" s="279"/>
      <c r="PYE8" s="279"/>
      <c r="PYF8" s="279"/>
      <c r="PYG8" s="279"/>
      <c r="PYH8" s="279"/>
      <c r="PYI8" s="279"/>
      <c r="PYJ8" s="279"/>
      <c r="PYK8" s="279"/>
      <c r="PYL8" s="279"/>
      <c r="PYM8" s="279"/>
      <c r="PYN8" s="279"/>
      <c r="PYO8" s="279"/>
      <c r="PYP8" s="279"/>
      <c r="PYQ8" s="279"/>
      <c r="PYR8" s="279"/>
      <c r="PYS8" s="279"/>
      <c r="PYT8" s="279"/>
      <c r="PYU8" s="279"/>
      <c r="PYV8" s="279"/>
      <c r="PYW8" s="279"/>
      <c r="PYX8" s="279"/>
      <c r="PYY8" s="279"/>
      <c r="PYZ8" s="279"/>
      <c r="PZA8" s="279"/>
      <c r="PZB8" s="279"/>
      <c r="PZC8" s="279"/>
      <c r="PZD8" s="279"/>
      <c r="PZE8" s="279"/>
      <c r="PZF8" s="279"/>
      <c r="PZG8" s="279"/>
      <c r="PZH8" s="279"/>
      <c r="PZI8" s="279"/>
      <c r="PZJ8" s="279"/>
      <c r="PZK8" s="279"/>
      <c r="PZL8" s="279"/>
      <c r="PZM8" s="279"/>
      <c r="PZN8" s="279"/>
      <c r="PZO8" s="279"/>
      <c r="PZP8" s="279"/>
      <c r="PZQ8" s="279"/>
      <c r="PZR8" s="279"/>
      <c r="PZS8" s="279"/>
      <c r="PZT8" s="279"/>
      <c r="PZU8" s="279"/>
      <c r="PZV8" s="279"/>
      <c r="PZW8" s="279"/>
      <c r="PZX8" s="279"/>
      <c r="PZY8" s="279"/>
      <c r="PZZ8" s="279"/>
      <c r="QAA8" s="279"/>
      <c r="QAB8" s="279"/>
      <c r="QAC8" s="279"/>
      <c r="QAD8" s="279"/>
      <c r="QAE8" s="279"/>
      <c r="QAF8" s="279"/>
      <c r="QAG8" s="279"/>
      <c r="QAH8" s="279"/>
      <c r="QAI8" s="279"/>
      <c r="QAJ8" s="279"/>
      <c r="QAK8" s="279"/>
      <c r="QAL8" s="279"/>
      <c r="QAM8" s="279"/>
      <c r="QAN8" s="279"/>
      <c r="QAO8" s="279"/>
      <c r="QAP8" s="279"/>
      <c r="QAQ8" s="279"/>
      <c r="QAR8" s="279"/>
      <c r="QAS8" s="279"/>
      <c r="QAT8" s="279"/>
      <c r="QAU8" s="279"/>
      <c r="QAV8" s="279"/>
      <c r="QAW8" s="279"/>
      <c r="QAX8" s="279"/>
      <c r="QAY8" s="279"/>
      <c r="QAZ8" s="279"/>
      <c r="QBA8" s="279"/>
      <c r="QBB8" s="279"/>
      <c r="QBC8" s="279"/>
      <c r="QBD8" s="279"/>
      <c r="QBE8" s="279"/>
      <c r="QBF8" s="279"/>
      <c r="QBG8" s="279"/>
      <c r="QBH8" s="279"/>
      <c r="QBI8" s="279"/>
      <c r="QBJ8" s="279"/>
      <c r="QBK8" s="279"/>
      <c r="QBL8" s="279"/>
      <c r="QBM8" s="279"/>
      <c r="QBN8" s="279"/>
      <c r="QBO8" s="279"/>
      <c r="QBP8" s="279"/>
      <c r="QBQ8" s="279"/>
      <c r="QBR8" s="279"/>
      <c r="QBS8" s="279"/>
      <c r="QBT8" s="279"/>
      <c r="QBU8" s="279"/>
      <c r="QBV8" s="279"/>
      <c r="QBW8" s="279"/>
      <c r="QBX8" s="279"/>
      <c r="QBY8" s="279"/>
      <c r="QBZ8" s="279"/>
      <c r="QCA8" s="279"/>
      <c r="QCB8" s="279"/>
      <c r="QCC8" s="279"/>
      <c r="QCD8" s="279"/>
      <c r="QCE8" s="279"/>
      <c r="QCF8" s="279"/>
      <c r="QCG8" s="279"/>
      <c r="QCH8" s="279"/>
      <c r="QCI8" s="279"/>
      <c r="QCJ8" s="279"/>
      <c r="QCK8" s="279"/>
      <c r="QCL8" s="279"/>
      <c r="QCM8" s="279"/>
      <c r="QCN8" s="279"/>
      <c r="QCO8" s="279"/>
      <c r="QCP8" s="279"/>
      <c r="QCQ8" s="279"/>
      <c r="QCR8" s="279"/>
      <c r="QCS8" s="279"/>
      <c r="QCT8" s="279"/>
      <c r="QCU8" s="279"/>
      <c r="QCV8" s="279"/>
      <c r="QCW8" s="279"/>
      <c r="QCX8" s="279"/>
      <c r="QCY8" s="279"/>
      <c r="QCZ8" s="279"/>
      <c r="QDA8" s="279"/>
      <c r="QDB8" s="279"/>
      <c r="QDC8" s="279"/>
      <c r="QDD8" s="279"/>
      <c r="QDE8" s="279"/>
      <c r="QDF8" s="279"/>
      <c r="QDG8" s="279"/>
      <c r="QDH8" s="279"/>
      <c r="QDI8" s="279"/>
      <c r="QDJ8" s="279"/>
      <c r="QDK8" s="279"/>
      <c r="QDL8" s="279"/>
      <c r="QDM8" s="279"/>
      <c r="QDN8" s="279"/>
      <c r="QDO8" s="279"/>
      <c r="QDP8" s="279"/>
      <c r="QDQ8" s="279"/>
      <c r="QDR8" s="279"/>
      <c r="QDS8" s="279"/>
      <c r="QDT8" s="279"/>
      <c r="QDU8" s="279"/>
      <c r="QDV8" s="279"/>
      <c r="QDW8" s="279"/>
      <c r="QDX8" s="279"/>
      <c r="QDY8" s="279"/>
      <c r="QDZ8" s="279"/>
      <c r="QEA8" s="279"/>
      <c r="QEB8" s="279"/>
      <c r="QEC8" s="279"/>
      <c r="QED8" s="279"/>
      <c r="QEE8" s="279"/>
      <c r="QEF8" s="279"/>
      <c r="QEG8" s="279"/>
      <c r="QEH8" s="279"/>
      <c r="QEI8" s="279"/>
      <c r="QEJ8" s="279"/>
      <c r="QEK8" s="279"/>
      <c r="QEL8" s="279"/>
      <c r="QEM8" s="279"/>
      <c r="QEN8" s="279"/>
      <c r="QEO8" s="279"/>
      <c r="QEP8" s="279"/>
      <c r="QEQ8" s="279"/>
      <c r="QER8" s="279"/>
      <c r="QES8" s="279"/>
      <c r="QET8" s="279"/>
      <c r="QEU8" s="279"/>
      <c r="QEV8" s="279"/>
      <c r="QEW8" s="279"/>
      <c r="QEX8" s="279"/>
      <c r="QEY8" s="279"/>
      <c r="QEZ8" s="279"/>
      <c r="QFA8" s="279"/>
      <c r="QFB8" s="279"/>
      <c r="QFC8" s="279"/>
      <c r="QFD8" s="279"/>
      <c r="QFE8" s="279"/>
      <c r="QFF8" s="279"/>
      <c r="QFG8" s="279"/>
      <c r="QFH8" s="279"/>
      <c r="QFI8" s="279"/>
      <c r="QFJ8" s="279"/>
      <c r="QFK8" s="279"/>
      <c r="QFL8" s="279"/>
      <c r="QFM8" s="279"/>
      <c r="QFN8" s="279"/>
      <c r="QFO8" s="279"/>
      <c r="QFP8" s="279"/>
      <c r="QFQ8" s="279"/>
      <c r="QFR8" s="279"/>
      <c r="QFS8" s="279"/>
      <c r="QFT8" s="279"/>
      <c r="QFU8" s="279"/>
      <c r="QFV8" s="279"/>
      <c r="QFW8" s="279"/>
      <c r="QFX8" s="279"/>
      <c r="QFY8" s="279"/>
      <c r="QFZ8" s="279"/>
      <c r="QGA8" s="279"/>
      <c r="QGB8" s="279"/>
      <c r="QGC8" s="279"/>
      <c r="QGD8" s="279"/>
      <c r="QGE8" s="279"/>
      <c r="QGF8" s="279"/>
      <c r="QGG8" s="279"/>
      <c r="QGH8" s="279"/>
      <c r="QGI8" s="279"/>
      <c r="QGJ8" s="279"/>
      <c r="QGK8" s="279"/>
      <c r="QGL8" s="279"/>
      <c r="QGM8" s="279"/>
      <c r="QGN8" s="279"/>
      <c r="QGO8" s="279"/>
      <c r="QGP8" s="279"/>
      <c r="QGQ8" s="279"/>
      <c r="QGR8" s="279"/>
      <c r="QGS8" s="279"/>
      <c r="QGT8" s="279"/>
      <c r="QGU8" s="279"/>
      <c r="QGV8" s="279"/>
      <c r="QGW8" s="279"/>
      <c r="QGX8" s="279"/>
      <c r="QGY8" s="279"/>
      <c r="QGZ8" s="279"/>
      <c r="QHA8" s="279"/>
      <c r="QHB8" s="279"/>
      <c r="QHC8" s="279"/>
      <c r="QHD8" s="279"/>
      <c r="QHE8" s="279"/>
      <c r="QHF8" s="279"/>
      <c r="QHG8" s="279"/>
      <c r="QHH8" s="279"/>
      <c r="QHI8" s="279"/>
      <c r="QHJ8" s="279"/>
      <c r="QHK8" s="279"/>
      <c r="QHL8" s="279"/>
      <c r="QHM8" s="279"/>
      <c r="QHN8" s="279"/>
      <c r="QHO8" s="279"/>
      <c r="QHP8" s="279"/>
      <c r="QHQ8" s="279"/>
      <c r="QHR8" s="279"/>
      <c r="QHS8" s="279"/>
      <c r="QHT8" s="279"/>
      <c r="QHU8" s="279"/>
      <c r="QHV8" s="279"/>
      <c r="QHW8" s="279"/>
      <c r="QHX8" s="279"/>
      <c r="QHY8" s="279"/>
      <c r="QHZ8" s="279"/>
      <c r="QIA8" s="279"/>
      <c r="QIB8" s="279"/>
      <c r="QIC8" s="279"/>
      <c r="QID8" s="279"/>
      <c r="QIE8" s="279"/>
      <c r="QIF8" s="279"/>
      <c r="QIG8" s="279"/>
      <c r="QIH8" s="279"/>
      <c r="QII8" s="279"/>
      <c r="QIJ8" s="279"/>
      <c r="QIK8" s="279"/>
      <c r="QIL8" s="279"/>
      <c r="QIM8" s="279"/>
      <c r="QIN8" s="279"/>
      <c r="QIO8" s="279"/>
      <c r="QIP8" s="279"/>
      <c r="QIQ8" s="279"/>
      <c r="QIR8" s="279"/>
      <c r="QIS8" s="279"/>
      <c r="QIT8" s="279"/>
      <c r="QIU8" s="279"/>
      <c r="QIV8" s="279"/>
      <c r="QIW8" s="279"/>
      <c r="QIX8" s="279"/>
      <c r="QIY8" s="279"/>
      <c r="QIZ8" s="279"/>
      <c r="QJA8" s="279"/>
      <c r="QJB8" s="279"/>
      <c r="QJC8" s="279"/>
      <c r="QJD8" s="279"/>
      <c r="QJE8" s="279"/>
      <c r="QJF8" s="279"/>
      <c r="QJG8" s="279"/>
      <c r="QJH8" s="279"/>
      <c r="QJI8" s="279"/>
      <c r="QJJ8" s="279"/>
      <c r="QJK8" s="279"/>
      <c r="QJL8" s="279"/>
      <c r="QJM8" s="279"/>
      <c r="QJN8" s="279"/>
      <c r="QJO8" s="279"/>
      <c r="QJP8" s="279"/>
      <c r="QJQ8" s="279"/>
      <c r="QJR8" s="279"/>
      <c r="QJS8" s="279"/>
      <c r="QJT8" s="279"/>
      <c r="QJU8" s="279"/>
      <c r="QJV8" s="279"/>
      <c r="QJW8" s="279"/>
      <c r="QJX8" s="279"/>
      <c r="QJY8" s="279"/>
      <c r="QJZ8" s="279"/>
      <c r="QKA8" s="279"/>
      <c r="QKB8" s="279"/>
      <c r="QKC8" s="279"/>
      <c r="QKD8" s="279"/>
      <c r="QKE8" s="279"/>
      <c r="QKF8" s="279"/>
      <c r="QKG8" s="279"/>
      <c r="QKH8" s="279"/>
      <c r="QKI8" s="279"/>
      <c r="QKJ8" s="279"/>
      <c r="QKK8" s="279"/>
      <c r="QKL8" s="279"/>
      <c r="QKM8" s="279"/>
      <c r="QKN8" s="279"/>
      <c r="QKO8" s="279"/>
      <c r="QKP8" s="279"/>
      <c r="QKQ8" s="279"/>
      <c r="QKR8" s="279"/>
      <c r="QKS8" s="279"/>
      <c r="QKT8" s="279"/>
      <c r="QKU8" s="279"/>
      <c r="QKV8" s="279"/>
      <c r="QKW8" s="279"/>
      <c r="QKX8" s="279"/>
      <c r="QKY8" s="279"/>
      <c r="QKZ8" s="279"/>
      <c r="QLA8" s="279"/>
      <c r="QLB8" s="279"/>
      <c r="QLC8" s="279"/>
      <c r="QLD8" s="279"/>
      <c r="QLE8" s="279"/>
      <c r="QLF8" s="279"/>
      <c r="QLG8" s="279"/>
      <c r="QLH8" s="279"/>
      <c r="QLI8" s="279"/>
      <c r="QLJ8" s="279"/>
      <c r="QLK8" s="279"/>
      <c r="QLL8" s="279"/>
      <c r="QLM8" s="279"/>
      <c r="QLN8" s="279"/>
      <c r="QLO8" s="279"/>
      <c r="QLP8" s="279"/>
      <c r="QLQ8" s="279"/>
      <c r="QLR8" s="279"/>
      <c r="QLS8" s="279"/>
      <c r="QLT8" s="279"/>
      <c r="QLU8" s="279"/>
      <c r="QLV8" s="279"/>
      <c r="QLW8" s="279"/>
      <c r="QLX8" s="279"/>
      <c r="QLY8" s="279"/>
      <c r="QLZ8" s="279"/>
      <c r="QMA8" s="279"/>
      <c r="QMB8" s="279"/>
      <c r="QMC8" s="279"/>
      <c r="QMD8" s="279"/>
      <c r="QME8" s="279"/>
      <c r="QMF8" s="279"/>
      <c r="QMG8" s="279"/>
      <c r="QMH8" s="279"/>
      <c r="QMI8" s="279"/>
      <c r="QMJ8" s="279"/>
      <c r="QMK8" s="279"/>
      <c r="QML8" s="279"/>
      <c r="QMM8" s="279"/>
      <c r="QMN8" s="279"/>
      <c r="QMO8" s="279"/>
      <c r="QMP8" s="279"/>
      <c r="QMQ8" s="279"/>
      <c r="QMR8" s="279"/>
      <c r="QMS8" s="279"/>
      <c r="QMT8" s="279"/>
      <c r="QMU8" s="279"/>
      <c r="QMV8" s="279"/>
      <c r="QMW8" s="279"/>
      <c r="QMX8" s="279"/>
      <c r="QMY8" s="279"/>
      <c r="QMZ8" s="279"/>
      <c r="QNA8" s="279"/>
      <c r="QNB8" s="279"/>
      <c r="QNC8" s="279"/>
      <c r="QND8" s="279"/>
      <c r="QNE8" s="279"/>
      <c r="QNF8" s="279"/>
      <c r="QNG8" s="279"/>
      <c r="QNH8" s="279"/>
      <c r="QNI8" s="279"/>
      <c r="QNJ8" s="279"/>
      <c r="QNK8" s="279"/>
      <c r="QNL8" s="279"/>
      <c r="QNM8" s="279"/>
      <c r="QNN8" s="279"/>
      <c r="QNO8" s="279"/>
      <c r="QNP8" s="279"/>
      <c r="QNQ8" s="279"/>
      <c r="QNR8" s="279"/>
      <c r="QNS8" s="279"/>
      <c r="QNT8" s="279"/>
      <c r="QNU8" s="279"/>
      <c r="QNV8" s="279"/>
      <c r="QNW8" s="279"/>
      <c r="QNX8" s="279"/>
      <c r="QNY8" s="279"/>
      <c r="QNZ8" s="279"/>
      <c r="QOA8" s="279"/>
      <c r="QOB8" s="279"/>
      <c r="QOC8" s="279"/>
      <c r="QOD8" s="279"/>
      <c r="QOE8" s="279"/>
      <c r="QOF8" s="279"/>
      <c r="QOG8" s="279"/>
      <c r="QOH8" s="279"/>
      <c r="QOI8" s="279"/>
      <c r="QOJ8" s="279"/>
      <c r="QOK8" s="279"/>
      <c r="QOL8" s="279"/>
      <c r="QOM8" s="279"/>
      <c r="QON8" s="279"/>
      <c r="QOO8" s="279"/>
      <c r="QOP8" s="279"/>
      <c r="QOQ8" s="279"/>
      <c r="QOR8" s="279"/>
      <c r="QOS8" s="279"/>
      <c r="QOT8" s="279"/>
      <c r="QOU8" s="279"/>
      <c r="QOV8" s="279"/>
      <c r="QOW8" s="279"/>
      <c r="QOX8" s="279"/>
      <c r="QOY8" s="279"/>
      <c r="QOZ8" s="279"/>
      <c r="QPA8" s="279"/>
      <c r="QPB8" s="279"/>
      <c r="QPC8" s="279"/>
      <c r="QPD8" s="279"/>
      <c r="QPE8" s="279"/>
      <c r="QPF8" s="279"/>
      <c r="QPG8" s="279"/>
      <c r="QPH8" s="279"/>
      <c r="QPI8" s="279"/>
      <c r="QPJ8" s="279"/>
      <c r="QPK8" s="279"/>
      <c r="QPL8" s="279"/>
      <c r="QPM8" s="279"/>
      <c r="QPN8" s="279"/>
      <c r="QPO8" s="279"/>
      <c r="QPP8" s="279"/>
      <c r="QPQ8" s="279"/>
      <c r="QPR8" s="279"/>
      <c r="QPS8" s="279"/>
      <c r="QPT8" s="279"/>
      <c r="QPU8" s="279"/>
      <c r="QPV8" s="279"/>
      <c r="QPW8" s="279"/>
      <c r="QPX8" s="279"/>
      <c r="QPY8" s="279"/>
      <c r="QPZ8" s="279"/>
      <c r="QQA8" s="279"/>
      <c r="QQB8" s="279"/>
      <c r="QQC8" s="279"/>
      <c r="QQD8" s="279"/>
      <c r="QQE8" s="279"/>
      <c r="QQF8" s="279"/>
      <c r="QQG8" s="279"/>
      <c r="QQH8" s="279"/>
      <c r="QQI8" s="279"/>
      <c r="QQJ8" s="279"/>
      <c r="QQK8" s="279"/>
      <c r="QQL8" s="279"/>
      <c r="QQM8" s="279"/>
      <c r="QQN8" s="279"/>
      <c r="QQO8" s="279"/>
      <c r="QQP8" s="279"/>
      <c r="QQQ8" s="279"/>
      <c r="QQR8" s="279"/>
      <c r="QQS8" s="279"/>
      <c r="QQT8" s="279"/>
      <c r="QQU8" s="279"/>
      <c r="QQV8" s="279"/>
      <c r="QQW8" s="279"/>
      <c r="QQX8" s="279"/>
      <c r="QQY8" s="279"/>
      <c r="QQZ8" s="279"/>
      <c r="QRA8" s="279"/>
      <c r="QRB8" s="279"/>
      <c r="QRC8" s="279"/>
      <c r="QRD8" s="279"/>
      <c r="QRE8" s="279"/>
      <c r="QRF8" s="279"/>
      <c r="QRG8" s="279"/>
      <c r="QRH8" s="279"/>
      <c r="QRI8" s="279"/>
      <c r="QRJ8" s="279"/>
      <c r="QRK8" s="279"/>
      <c r="QRL8" s="279"/>
      <c r="QRM8" s="279"/>
      <c r="QRN8" s="279"/>
      <c r="QRO8" s="279"/>
      <c r="QRP8" s="279"/>
      <c r="QRQ8" s="279"/>
      <c r="QRR8" s="279"/>
      <c r="QRS8" s="279"/>
      <c r="QRT8" s="279"/>
      <c r="QRU8" s="279"/>
      <c r="QRV8" s="279"/>
      <c r="QRW8" s="279"/>
      <c r="QRX8" s="279"/>
      <c r="QRY8" s="279"/>
      <c r="QRZ8" s="279"/>
      <c r="QSA8" s="279"/>
      <c r="QSB8" s="279"/>
      <c r="QSC8" s="279"/>
      <c r="QSD8" s="279"/>
      <c r="QSE8" s="279"/>
      <c r="QSF8" s="279"/>
      <c r="QSG8" s="279"/>
      <c r="QSH8" s="279"/>
      <c r="QSI8" s="279"/>
      <c r="QSJ8" s="279"/>
      <c r="QSK8" s="279"/>
      <c r="QSL8" s="279"/>
      <c r="QSM8" s="279"/>
      <c r="QSN8" s="279"/>
      <c r="QSO8" s="279"/>
      <c r="QSP8" s="279"/>
      <c r="QSQ8" s="279"/>
      <c r="QSR8" s="279"/>
      <c r="QSS8" s="279"/>
      <c r="QST8" s="279"/>
      <c r="QSU8" s="279"/>
      <c r="QSV8" s="279"/>
      <c r="QSW8" s="279"/>
      <c r="QSX8" s="279"/>
      <c r="QSY8" s="279"/>
      <c r="QSZ8" s="279"/>
      <c r="QTA8" s="279"/>
      <c r="QTB8" s="279"/>
      <c r="QTC8" s="279"/>
      <c r="QTD8" s="279"/>
      <c r="QTE8" s="279"/>
      <c r="QTF8" s="279"/>
      <c r="QTG8" s="279"/>
      <c r="QTH8" s="279"/>
      <c r="QTI8" s="279"/>
      <c r="QTJ8" s="279"/>
      <c r="QTK8" s="279"/>
      <c r="QTL8" s="279"/>
      <c r="QTM8" s="279"/>
      <c r="QTN8" s="279"/>
      <c r="QTO8" s="279"/>
      <c r="QTP8" s="279"/>
      <c r="QTQ8" s="279"/>
      <c r="QTR8" s="279"/>
      <c r="QTS8" s="279"/>
      <c r="QTT8" s="279"/>
      <c r="QTU8" s="279"/>
      <c r="QTV8" s="279"/>
      <c r="QTW8" s="279"/>
      <c r="QTX8" s="279"/>
      <c r="QTY8" s="279"/>
      <c r="QTZ8" s="279"/>
      <c r="QUA8" s="279"/>
      <c r="QUB8" s="279"/>
      <c r="QUC8" s="279"/>
      <c r="QUD8" s="279"/>
      <c r="QUE8" s="279"/>
      <c r="QUF8" s="279"/>
      <c r="QUG8" s="279"/>
      <c r="QUH8" s="279"/>
      <c r="QUI8" s="279"/>
      <c r="QUJ8" s="279"/>
      <c r="QUK8" s="279"/>
      <c r="QUL8" s="279"/>
      <c r="QUM8" s="279"/>
      <c r="QUN8" s="279"/>
      <c r="QUO8" s="279"/>
      <c r="QUP8" s="279"/>
      <c r="QUQ8" s="279"/>
      <c r="QUR8" s="279"/>
      <c r="QUS8" s="279"/>
      <c r="QUT8" s="279"/>
      <c r="QUU8" s="279"/>
      <c r="QUV8" s="279"/>
      <c r="QUW8" s="279"/>
      <c r="QUX8" s="279"/>
      <c r="QUY8" s="279"/>
      <c r="QUZ8" s="279"/>
      <c r="QVA8" s="279"/>
      <c r="QVB8" s="279"/>
      <c r="QVC8" s="279"/>
      <c r="QVD8" s="279"/>
      <c r="QVE8" s="279"/>
      <c r="QVF8" s="279"/>
      <c r="QVG8" s="279"/>
      <c r="QVH8" s="279"/>
      <c r="QVI8" s="279"/>
      <c r="QVJ8" s="279"/>
      <c r="QVK8" s="279"/>
      <c r="QVL8" s="279"/>
      <c r="QVM8" s="279"/>
      <c r="QVN8" s="279"/>
      <c r="QVO8" s="279"/>
      <c r="QVP8" s="279"/>
      <c r="QVQ8" s="279"/>
      <c r="QVR8" s="279"/>
      <c r="QVS8" s="279"/>
      <c r="QVT8" s="279"/>
      <c r="QVU8" s="279"/>
      <c r="QVV8" s="279"/>
      <c r="QVW8" s="279"/>
      <c r="QVX8" s="279"/>
      <c r="QVY8" s="279"/>
      <c r="QVZ8" s="279"/>
      <c r="QWA8" s="279"/>
      <c r="QWB8" s="279"/>
      <c r="QWC8" s="279"/>
      <c r="QWD8" s="279"/>
      <c r="QWE8" s="279"/>
      <c r="QWF8" s="279"/>
      <c r="QWG8" s="279"/>
      <c r="QWH8" s="279"/>
      <c r="QWI8" s="279"/>
      <c r="QWJ8" s="279"/>
      <c r="QWK8" s="279"/>
      <c r="QWL8" s="279"/>
      <c r="QWM8" s="279"/>
      <c r="QWN8" s="279"/>
      <c r="QWO8" s="279"/>
      <c r="QWP8" s="279"/>
      <c r="QWQ8" s="279"/>
      <c r="QWR8" s="279"/>
      <c r="QWS8" s="279"/>
      <c r="QWT8" s="279"/>
      <c r="QWU8" s="279"/>
      <c r="QWV8" s="279"/>
      <c r="QWW8" s="279"/>
      <c r="QWX8" s="279"/>
      <c r="QWY8" s="279"/>
      <c r="QWZ8" s="279"/>
      <c r="QXA8" s="279"/>
      <c r="QXB8" s="279"/>
      <c r="QXC8" s="279"/>
      <c r="QXD8" s="279"/>
      <c r="QXE8" s="279"/>
      <c r="QXF8" s="279"/>
      <c r="QXG8" s="279"/>
      <c r="QXH8" s="279"/>
      <c r="QXI8" s="279"/>
      <c r="QXJ8" s="279"/>
      <c r="QXK8" s="279"/>
      <c r="QXL8" s="279"/>
      <c r="QXM8" s="279"/>
      <c r="QXN8" s="279"/>
      <c r="QXO8" s="279"/>
      <c r="QXP8" s="279"/>
      <c r="QXQ8" s="279"/>
      <c r="QXR8" s="279"/>
      <c r="QXS8" s="279"/>
      <c r="QXT8" s="279"/>
      <c r="QXU8" s="279"/>
      <c r="QXV8" s="279"/>
      <c r="QXW8" s="279"/>
      <c r="QXX8" s="279"/>
      <c r="QXY8" s="279"/>
      <c r="QXZ8" s="279"/>
      <c r="QYA8" s="279"/>
      <c r="QYB8" s="279"/>
      <c r="QYC8" s="279"/>
      <c r="QYD8" s="279"/>
      <c r="QYE8" s="279"/>
      <c r="QYF8" s="279"/>
      <c r="QYG8" s="279"/>
      <c r="QYH8" s="279"/>
      <c r="QYI8" s="279"/>
      <c r="QYJ8" s="279"/>
      <c r="QYK8" s="279"/>
      <c r="QYL8" s="279"/>
      <c r="QYM8" s="279"/>
      <c r="QYN8" s="279"/>
      <c r="QYO8" s="279"/>
      <c r="QYP8" s="279"/>
      <c r="QYQ8" s="279"/>
      <c r="QYR8" s="279"/>
      <c r="QYS8" s="279"/>
      <c r="QYT8" s="279"/>
      <c r="QYU8" s="279"/>
      <c r="QYV8" s="279"/>
      <c r="QYW8" s="279"/>
      <c r="QYX8" s="279"/>
      <c r="QYY8" s="279"/>
      <c r="QYZ8" s="279"/>
      <c r="QZA8" s="279"/>
      <c r="QZB8" s="279"/>
      <c r="QZC8" s="279"/>
      <c r="QZD8" s="279"/>
      <c r="QZE8" s="279"/>
      <c r="QZF8" s="279"/>
      <c r="QZG8" s="279"/>
      <c r="QZH8" s="279"/>
      <c r="QZI8" s="279"/>
      <c r="QZJ8" s="279"/>
      <c r="QZK8" s="279"/>
      <c r="QZL8" s="279"/>
      <c r="QZM8" s="279"/>
      <c r="QZN8" s="279"/>
      <c r="QZO8" s="279"/>
      <c r="QZP8" s="279"/>
      <c r="QZQ8" s="279"/>
      <c r="QZR8" s="279"/>
      <c r="QZS8" s="279"/>
      <c r="QZT8" s="279"/>
      <c r="QZU8" s="279"/>
      <c r="QZV8" s="279"/>
      <c r="QZW8" s="279"/>
      <c r="QZX8" s="279"/>
      <c r="QZY8" s="279"/>
      <c r="QZZ8" s="279"/>
      <c r="RAA8" s="279"/>
      <c r="RAB8" s="279"/>
      <c r="RAC8" s="279"/>
      <c r="RAD8" s="279"/>
      <c r="RAE8" s="279"/>
      <c r="RAF8" s="279"/>
      <c r="RAG8" s="279"/>
      <c r="RAH8" s="279"/>
      <c r="RAI8" s="279"/>
      <c r="RAJ8" s="279"/>
      <c r="RAK8" s="279"/>
      <c r="RAL8" s="279"/>
      <c r="RAM8" s="279"/>
      <c r="RAN8" s="279"/>
      <c r="RAO8" s="279"/>
      <c r="RAP8" s="279"/>
      <c r="RAQ8" s="279"/>
      <c r="RAR8" s="279"/>
      <c r="RAS8" s="279"/>
      <c r="RAT8" s="279"/>
      <c r="RAU8" s="279"/>
      <c r="RAV8" s="279"/>
      <c r="RAW8" s="279"/>
      <c r="RAX8" s="279"/>
      <c r="RAY8" s="279"/>
      <c r="RAZ8" s="279"/>
      <c r="RBA8" s="279"/>
      <c r="RBB8" s="279"/>
      <c r="RBC8" s="279"/>
      <c r="RBD8" s="279"/>
      <c r="RBE8" s="279"/>
      <c r="RBF8" s="279"/>
      <c r="RBG8" s="279"/>
      <c r="RBH8" s="279"/>
      <c r="RBI8" s="279"/>
      <c r="RBJ8" s="279"/>
      <c r="RBK8" s="279"/>
      <c r="RBL8" s="279"/>
      <c r="RBM8" s="279"/>
      <c r="RBN8" s="279"/>
      <c r="RBO8" s="279"/>
      <c r="RBP8" s="279"/>
      <c r="RBQ8" s="279"/>
      <c r="RBR8" s="279"/>
      <c r="RBS8" s="279"/>
      <c r="RBT8" s="279"/>
      <c r="RBU8" s="279"/>
      <c r="RBV8" s="279"/>
      <c r="RBW8" s="279"/>
      <c r="RBX8" s="279"/>
      <c r="RBY8" s="279"/>
      <c r="RBZ8" s="279"/>
      <c r="RCA8" s="279"/>
      <c r="RCB8" s="279"/>
      <c r="RCC8" s="279"/>
      <c r="RCD8" s="279"/>
      <c r="RCE8" s="279"/>
      <c r="RCF8" s="279"/>
      <c r="RCG8" s="279"/>
      <c r="RCH8" s="279"/>
      <c r="RCI8" s="279"/>
      <c r="RCJ8" s="279"/>
      <c r="RCK8" s="279"/>
      <c r="RCL8" s="279"/>
      <c r="RCM8" s="279"/>
      <c r="RCN8" s="279"/>
      <c r="RCO8" s="279"/>
      <c r="RCP8" s="279"/>
      <c r="RCQ8" s="279"/>
      <c r="RCR8" s="279"/>
      <c r="RCS8" s="279"/>
      <c r="RCT8" s="279"/>
      <c r="RCU8" s="279"/>
      <c r="RCV8" s="279"/>
      <c r="RCW8" s="279"/>
      <c r="RCX8" s="279"/>
      <c r="RCY8" s="279"/>
      <c r="RCZ8" s="279"/>
      <c r="RDA8" s="279"/>
      <c r="RDB8" s="279"/>
      <c r="RDC8" s="279"/>
      <c r="RDD8" s="279"/>
      <c r="RDE8" s="279"/>
      <c r="RDF8" s="279"/>
      <c r="RDG8" s="279"/>
      <c r="RDH8" s="279"/>
      <c r="RDI8" s="279"/>
      <c r="RDJ8" s="279"/>
      <c r="RDK8" s="279"/>
      <c r="RDL8" s="279"/>
      <c r="RDM8" s="279"/>
      <c r="RDN8" s="279"/>
      <c r="RDO8" s="279"/>
      <c r="RDP8" s="279"/>
      <c r="RDQ8" s="279"/>
      <c r="RDR8" s="279"/>
      <c r="RDS8" s="279"/>
      <c r="RDT8" s="279"/>
      <c r="RDU8" s="279"/>
      <c r="RDV8" s="279"/>
      <c r="RDW8" s="279"/>
      <c r="RDX8" s="279"/>
      <c r="RDY8" s="279"/>
      <c r="RDZ8" s="279"/>
      <c r="REA8" s="279"/>
      <c r="REB8" s="279"/>
      <c r="REC8" s="279"/>
      <c r="RED8" s="279"/>
      <c r="REE8" s="279"/>
      <c r="REF8" s="279"/>
      <c r="REG8" s="279"/>
      <c r="REH8" s="279"/>
      <c r="REI8" s="279"/>
      <c r="REJ8" s="279"/>
      <c r="REK8" s="279"/>
      <c r="REL8" s="279"/>
      <c r="REM8" s="279"/>
      <c r="REN8" s="279"/>
      <c r="REO8" s="279"/>
      <c r="REP8" s="279"/>
      <c r="REQ8" s="279"/>
      <c r="RER8" s="279"/>
      <c r="RES8" s="279"/>
      <c r="RET8" s="279"/>
      <c r="REU8" s="279"/>
      <c r="REV8" s="279"/>
      <c r="REW8" s="279"/>
      <c r="REX8" s="279"/>
      <c r="REY8" s="279"/>
      <c r="REZ8" s="279"/>
      <c r="RFA8" s="279"/>
      <c r="RFB8" s="279"/>
      <c r="RFC8" s="279"/>
      <c r="RFD8" s="279"/>
      <c r="RFE8" s="279"/>
      <c r="RFF8" s="279"/>
      <c r="RFG8" s="279"/>
      <c r="RFH8" s="279"/>
      <c r="RFI8" s="279"/>
      <c r="RFJ8" s="279"/>
      <c r="RFK8" s="279"/>
      <c r="RFL8" s="279"/>
      <c r="RFM8" s="279"/>
      <c r="RFN8" s="279"/>
      <c r="RFO8" s="279"/>
      <c r="RFP8" s="279"/>
      <c r="RFQ8" s="279"/>
      <c r="RFR8" s="279"/>
      <c r="RFS8" s="279"/>
      <c r="RFT8" s="279"/>
      <c r="RFU8" s="279"/>
      <c r="RFV8" s="279"/>
      <c r="RFW8" s="279"/>
      <c r="RFX8" s="279"/>
      <c r="RFY8" s="279"/>
      <c r="RFZ8" s="279"/>
      <c r="RGA8" s="279"/>
      <c r="RGB8" s="279"/>
      <c r="RGC8" s="279"/>
      <c r="RGD8" s="279"/>
      <c r="RGE8" s="279"/>
      <c r="RGF8" s="279"/>
      <c r="RGG8" s="279"/>
      <c r="RGH8" s="279"/>
      <c r="RGI8" s="279"/>
      <c r="RGJ8" s="279"/>
      <c r="RGK8" s="279"/>
      <c r="RGL8" s="279"/>
      <c r="RGM8" s="279"/>
      <c r="RGN8" s="279"/>
      <c r="RGO8" s="279"/>
      <c r="RGP8" s="279"/>
      <c r="RGQ8" s="279"/>
      <c r="RGR8" s="279"/>
      <c r="RGS8" s="279"/>
      <c r="RGT8" s="279"/>
      <c r="RGU8" s="279"/>
      <c r="RGV8" s="279"/>
      <c r="RGW8" s="279"/>
      <c r="RGX8" s="279"/>
      <c r="RGY8" s="279"/>
      <c r="RGZ8" s="279"/>
      <c r="RHA8" s="279"/>
      <c r="RHB8" s="279"/>
      <c r="RHC8" s="279"/>
      <c r="RHD8" s="279"/>
      <c r="RHE8" s="279"/>
      <c r="RHF8" s="279"/>
      <c r="RHG8" s="279"/>
      <c r="RHH8" s="279"/>
      <c r="RHI8" s="279"/>
      <c r="RHJ8" s="279"/>
      <c r="RHK8" s="279"/>
      <c r="RHL8" s="279"/>
      <c r="RHM8" s="279"/>
      <c r="RHN8" s="279"/>
      <c r="RHO8" s="279"/>
      <c r="RHP8" s="279"/>
      <c r="RHQ8" s="279"/>
      <c r="RHR8" s="279"/>
      <c r="RHS8" s="279"/>
      <c r="RHT8" s="279"/>
      <c r="RHU8" s="279"/>
      <c r="RHV8" s="279"/>
      <c r="RHW8" s="279"/>
      <c r="RHX8" s="279"/>
      <c r="RHY8" s="279"/>
      <c r="RHZ8" s="279"/>
      <c r="RIA8" s="279"/>
      <c r="RIB8" s="279"/>
      <c r="RIC8" s="279"/>
      <c r="RID8" s="279"/>
      <c r="RIE8" s="279"/>
      <c r="RIF8" s="279"/>
      <c r="RIG8" s="279"/>
      <c r="RIH8" s="279"/>
      <c r="RII8" s="279"/>
      <c r="RIJ8" s="279"/>
      <c r="RIK8" s="279"/>
      <c r="RIL8" s="279"/>
      <c r="RIM8" s="279"/>
      <c r="RIN8" s="279"/>
      <c r="RIO8" s="279"/>
      <c r="RIP8" s="279"/>
      <c r="RIQ8" s="279"/>
      <c r="RIR8" s="279"/>
      <c r="RIS8" s="279"/>
      <c r="RIT8" s="279"/>
      <c r="RIU8" s="279"/>
      <c r="RIV8" s="279"/>
      <c r="RIW8" s="279"/>
      <c r="RIX8" s="279"/>
      <c r="RIY8" s="279"/>
      <c r="RIZ8" s="279"/>
      <c r="RJA8" s="279"/>
      <c r="RJB8" s="279"/>
      <c r="RJC8" s="279"/>
      <c r="RJD8" s="279"/>
      <c r="RJE8" s="279"/>
      <c r="RJF8" s="279"/>
      <c r="RJG8" s="279"/>
      <c r="RJH8" s="279"/>
      <c r="RJI8" s="279"/>
      <c r="RJJ8" s="279"/>
      <c r="RJK8" s="279"/>
      <c r="RJL8" s="279"/>
      <c r="RJM8" s="279"/>
      <c r="RJN8" s="279"/>
      <c r="RJO8" s="279"/>
      <c r="RJP8" s="279"/>
      <c r="RJQ8" s="279"/>
      <c r="RJR8" s="279"/>
      <c r="RJS8" s="279"/>
      <c r="RJT8" s="279"/>
      <c r="RJU8" s="279"/>
      <c r="RJV8" s="279"/>
      <c r="RJW8" s="279"/>
      <c r="RJX8" s="279"/>
      <c r="RJY8" s="279"/>
      <c r="RJZ8" s="279"/>
      <c r="RKA8" s="279"/>
      <c r="RKB8" s="279"/>
      <c r="RKC8" s="279"/>
      <c r="RKD8" s="279"/>
      <c r="RKE8" s="279"/>
      <c r="RKF8" s="279"/>
      <c r="RKG8" s="279"/>
      <c r="RKH8" s="279"/>
      <c r="RKI8" s="279"/>
      <c r="RKJ8" s="279"/>
      <c r="RKK8" s="279"/>
      <c r="RKL8" s="279"/>
      <c r="RKM8" s="279"/>
      <c r="RKN8" s="279"/>
      <c r="RKO8" s="279"/>
      <c r="RKP8" s="279"/>
      <c r="RKQ8" s="279"/>
      <c r="RKR8" s="279"/>
      <c r="RKS8" s="279"/>
      <c r="RKT8" s="279"/>
      <c r="RKU8" s="279"/>
      <c r="RKV8" s="279"/>
      <c r="RKW8" s="279"/>
      <c r="RKX8" s="279"/>
      <c r="RKY8" s="279"/>
      <c r="RKZ8" s="279"/>
      <c r="RLA8" s="279"/>
      <c r="RLB8" s="279"/>
      <c r="RLC8" s="279"/>
      <c r="RLD8" s="279"/>
      <c r="RLE8" s="279"/>
      <c r="RLF8" s="279"/>
      <c r="RLG8" s="279"/>
      <c r="RLH8" s="279"/>
      <c r="RLI8" s="279"/>
      <c r="RLJ8" s="279"/>
      <c r="RLK8" s="279"/>
      <c r="RLL8" s="279"/>
      <c r="RLM8" s="279"/>
      <c r="RLN8" s="279"/>
      <c r="RLO8" s="279"/>
      <c r="RLP8" s="279"/>
      <c r="RLQ8" s="279"/>
      <c r="RLR8" s="279"/>
      <c r="RLS8" s="279"/>
      <c r="RLT8" s="279"/>
      <c r="RLU8" s="279"/>
      <c r="RLV8" s="279"/>
      <c r="RLW8" s="279"/>
      <c r="RLX8" s="279"/>
      <c r="RLY8" s="279"/>
      <c r="RLZ8" s="279"/>
      <c r="RMA8" s="279"/>
      <c r="RMB8" s="279"/>
      <c r="RMC8" s="279"/>
      <c r="RMD8" s="279"/>
      <c r="RME8" s="279"/>
      <c r="RMF8" s="279"/>
      <c r="RMG8" s="279"/>
      <c r="RMH8" s="279"/>
      <c r="RMI8" s="279"/>
      <c r="RMJ8" s="279"/>
      <c r="RMK8" s="279"/>
      <c r="RML8" s="279"/>
      <c r="RMM8" s="279"/>
      <c r="RMN8" s="279"/>
      <c r="RMO8" s="279"/>
      <c r="RMP8" s="279"/>
      <c r="RMQ8" s="279"/>
      <c r="RMR8" s="279"/>
      <c r="RMS8" s="279"/>
      <c r="RMT8" s="279"/>
      <c r="RMU8" s="279"/>
      <c r="RMV8" s="279"/>
      <c r="RMW8" s="279"/>
      <c r="RMX8" s="279"/>
      <c r="RMY8" s="279"/>
      <c r="RMZ8" s="279"/>
      <c r="RNA8" s="279"/>
      <c r="RNB8" s="279"/>
      <c r="RNC8" s="279"/>
      <c r="RND8" s="279"/>
      <c r="RNE8" s="279"/>
      <c r="RNF8" s="279"/>
      <c r="RNG8" s="279"/>
      <c r="RNH8" s="279"/>
      <c r="RNI8" s="279"/>
      <c r="RNJ8" s="279"/>
      <c r="RNK8" s="279"/>
      <c r="RNL8" s="279"/>
      <c r="RNM8" s="279"/>
      <c r="RNN8" s="279"/>
      <c r="RNO8" s="279"/>
      <c r="RNP8" s="279"/>
      <c r="RNQ8" s="279"/>
      <c r="RNR8" s="279"/>
      <c r="RNS8" s="279"/>
      <c r="RNT8" s="279"/>
      <c r="RNU8" s="279"/>
      <c r="RNV8" s="279"/>
      <c r="RNW8" s="279"/>
      <c r="RNX8" s="279"/>
      <c r="RNY8" s="279"/>
      <c r="RNZ8" s="279"/>
      <c r="ROA8" s="279"/>
      <c r="ROB8" s="279"/>
      <c r="ROC8" s="279"/>
      <c r="ROD8" s="279"/>
      <c r="ROE8" s="279"/>
      <c r="ROF8" s="279"/>
      <c r="ROG8" s="279"/>
      <c r="ROH8" s="279"/>
      <c r="ROI8" s="279"/>
      <c r="ROJ8" s="279"/>
      <c r="ROK8" s="279"/>
      <c r="ROL8" s="279"/>
      <c r="ROM8" s="279"/>
      <c r="RON8" s="279"/>
      <c r="ROO8" s="279"/>
      <c r="ROP8" s="279"/>
      <c r="ROQ8" s="279"/>
      <c r="ROR8" s="279"/>
      <c r="ROS8" s="279"/>
      <c r="ROT8" s="279"/>
      <c r="ROU8" s="279"/>
      <c r="ROV8" s="279"/>
      <c r="ROW8" s="279"/>
      <c r="ROX8" s="279"/>
      <c r="ROY8" s="279"/>
      <c r="ROZ8" s="279"/>
      <c r="RPA8" s="279"/>
      <c r="RPB8" s="279"/>
      <c r="RPC8" s="279"/>
      <c r="RPD8" s="279"/>
      <c r="RPE8" s="279"/>
      <c r="RPF8" s="279"/>
      <c r="RPG8" s="279"/>
      <c r="RPH8" s="279"/>
      <c r="RPI8" s="279"/>
      <c r="RPJ8" s="279"/>
      <c r="RPK8" s="279"/>
      <c r="RPL8" s="279"/>
      <c r="RPM8" s="279"/>
      <c r="RPN8" s="279"/>
      <c r="RPO8" s="279"/>
      <c r="RPP8" s="279"/>
      <c r="RPQ8" s="279"/>
      <c r="RPR8" s="279"/>
      <c r="RPS8" s="279"/>
      <c r="RPT8" s="279"/>
      <c r="RPU8" s="279"/>
      <c r="RPV8" s="279"/>
      <c r="RPW8" s="279"/>
      <c r="RPX8" s="279"/>
      <c r="RPY8" s="279"/>
      <c r="RPZ8" s="279"/>
      <c r="RQA8" s="279"/>
      <c r="RQB8" s="279"/>
      <c r="RQC8" s="279"/>
      <c r="RQD8" s="279"/>
      <c r="RQE8" s="279"/>
      <c r="RQF8" s="279"/>
      <c r="RQG8" s="279"/>
      <c r="RQH8" s="279"/>
      <c r="RQI8" s="279"/>
      <c r="RQJ8" s="279"/>
      <c r="RQK8" s="279"/>
      <c r="RQL8" s="279"/>
      <c r="RQM8" s="279"/>
      <c r="RQN8" s="279"/>
      <c r="RQO8" s="279"/>
      <c r="RQP8" s="279"/>
      <c r="RQQ8" s="279"/>
      <c r="RQR8" s="279"/>
      <c r="RQS8" s="279"/>
      <c r="RQT8" s="279"/>
      <c r="RQU8" s="279"/>
      <c r="RQV8" s="279"/>
      <c r="RQW8" s="279"/>
      <c r="RQX8" s="279"/>
      <c r="RQY8" s="279"/>
      <c r="RQZ8" s="279"/>
      <c r="RRA8" s="279"/>
      <c r="RRB8" s="279"/>
      <c r="RRC8" s="279"/>
      <c r="RRD8" s="279"/>
      <c r="RRE8" s="279"/>
      <c r="RRF8" s="279"/>
      <c r="RRG8" s="279"/>
      <c r="RRH8" s="279"/>
      <c r="RRI8" s="279"/>
      <c r="RRJ8" s="279"/>
      <c r="RRK8" s="279"/>
      <c r="RRL8" s="279"/>
      <c r="RRM8" s="279"/>
      <c r="RRN8" s="279"/>
      <c r="RRO8" s="279"/>
      <c r="RRP8" s="279"/>
      <c r="RRQ8" s="279"/>
      <c r="RRR8" s="279"/>
      <c r="RRS8" s="279"/>
      <c r="RRT8" s="279"/>
      <c r="RRU8" s="279"/>
      <c r="RRV8" s="279"/>
      <c r="RRW8" s="279"/>
      <c r="RRX8" s="279"/>
      <c r="RRY8" s="279"/>
      <c r="RRZ8" s="279"/>
      <c r="RSA8" s="279"/>
      <c r="RSB8" s="279"/>
      <c r="RSC8" s="279"/>
      <c r="RSD8" s="279"/>
      <c r="RSE8" s="279"/>
      <c r="RSF8" s="279"/>
      <c r="RSG8" s="279"/>
      <c r="RSH8" s="279"/>
      <c r="RSI8" s="279"/>
      <c r="RSJ8" s="279"/>
      <c r="RSK8" s="279"/>
      <c r="RSL8" s="279"/>
      <c r="RSM8" s="279"/>
      <c r="RSN8" s="279"/>
      <c r="RSO8" s="279"/>
      <c r="RSP8" s="279"/>
      <c r="RSQ8" s="279"/>
      <c r="RSR8" s="279"/>
      <c r="RSS8" s="279"/>
      <c r="RST8" s="279"/>
      <c r="RSU8" s="279"/>
      <c r="RSV8" s="279"/>
      <c r="RSW8" s="279"/>
      <c r="RSX8" s="279"/>
      <c r="RSY8" s="279"/>
      <c r="RSZ8" s="279"/>
      <c r="RTA8" s="279"/>
      <c r="RTB8" s="279"/>
      <c r="RTC8" s="279"/>
      <c r="RTD8" s="279"/>
      <c r="RTE8" s="279"/>
      <c r="RTF8" s="279"/>
      <c r="RTG8" s="279"/>
      <c r="RTH8" s="279"/>
      <c r="RTI8" s="279"/>
      <c r="RTJ8" s="279"/>
      <c r="RTK8" s="279"/>
      <c r="RTL8" s="279"/>
      <c r="RTM8" s="279"/>
      <c r="RTN8" s="279"/>
      <c r="RTO8" s="279"/>
      <c r="RTP8" s="279"/>
      <c r="RTQ8" s="279"/>
      <c r="RTR8" s="279"/>
      <c r="RTS8" s="279"/>
      <c r="RTT8" s="279"/>
      <c r="RTU8" s="279"/>
      <c r="RTV8" s="279"/>
      <c r="RTW8" s="279"/>
      <c r="RTX8" s="279"/>
      <c r="RTY8" s="279"/>
      <c r="RTZ8" s="279"/>
      <c r="RUA8" s="279"/>
      <c r="RUB8" s="279"/>
      <c r="RUC8" s="279"/>
      <c r="RUD8" s="279"/>
      <c r="RUE8" s="279"/>
      <c r="RUF8" s="279"/>
      <c r="RUG8" s="279"/>
      <c r="RUH8" s="279"/>
      <c r="RUI8" s="279"/>
      <c r="RUJ8" s="279"/>
      <c r="RUK8" s="279"/>
      <c r="RUL8" s="279"/>
      <c r="RUM8" s="279"/>
      <c r="RUN8" s="279"/>
      <c r="RUO8" s="279"/>
      <c r="RUP8" s="279"/>
      <c r="RUQ8" s="279"/>
      <c r="RUR8" s="279"/>
      <c r="RUS8" s="279"/>
      <c r="RUT8" s="279"/>
      <c r="RUU8" s="279"/>
      <c r="RUV8" s="279"/>
      <c r="RUW8" s="279"/>
      <c r="RUX8" s="279"/>
      <c r="RUY8" s="279"/>
      <c r="RUZ8" s="279"/>
      <c r="RVA8" s="279"/>
      <c r="RVB8" s="279"/>
      <c r="RVC8" s="279"/>
      <c r="RVD8" s="279"/>
      <c r="RVE8" s="279"/>
      <c r="RVF8" s="279"/>
      <c r="RVG8" s="279"/>
      <c r="RVH8" s="279"/>
      <c r="RVI8" s="279"/>
      <c r="RVJ8" s="279"/>
      <c r="RVK8" s="279"/>
      <c r="RVL8" s="279"/>
      <c r="RVM8" s="279"/>
      <c r="RVN8" s="279"/>
      <c r="RVO8" s="279"/>
      <c r="RVP8" s="279"/>
      <c r="RVQ8" s="279"/>
      <c r="RVR8" s="279"/>
      <c r="RVS8" s="279"/>
      <c r="RVT8" s="279"/>
      <c r="RVU8" s="279"/>
      <c r="RVV8" s="279"/>
      <c r="RVW8" s="279"/>
      <c r="RVX8" s="279"/>
      <c r="RVY8" s="279"/>
      <c r="RVZ8" s="279"/>
      <c r="RWA8" s="279"/>
      <c r="RWB8" s="279"/>
      <c r="RWC8" s="279"/>
      <c r="RWD8" s="279"/>
      <c r="RWE8" s="279"/>
      <c r="RWF8" s="279"/>
      <c r="RWG8" s="279"/>
      <c r="RWH8" s="279"/>
      <c r="RWI8" s="279"/>
      <c r="RWJ8" s="279"/>
      <c r="RWK8" s="279"/>
      <c r="RWL8" s="279"/>
      <c r="RWM8" s="279"/>
      <c r="RWN8" s="279"/>
      <c r="RWO8" s="279"/>
      <c r="RWP8" s="279"/>
      <c r="RWQ8" s="279"/>
      <c r="RWR8" s="279"/>
      <c r="RWS8" s="279"/>
      <c r="RWT8" s="279"/>
      <c r="RWU8" s="279"/>
      <c r="RWV8" s="279"/>
      <c r="RWW8" s="279"/>
      <c r="RWX8" s="279"/>
      <c r="RWY8" s="279"/>
      <c r="RWZ8" s="279"/>
      <c r="RXA8" s="279"/>
      <c r="RXB8" s="279"/>
      <c r="RXC8" s="279"/>
      <c r="RXD8" s="279"/>
      <c r="RXE8" s="279"/>
      <c r="RXF8" s="279"/>
      <c r="RXG8" s="279"/>
      <c r="RXH8" s="279"/>
      <c r="RXI8" s="279"/>
      <c r="RXJ8" s="279"/>
      <c r="RXK8" s="279"/>
      <c r="RXL8" s="279"/>
      <c r="RXM8" s="279"/>
      <c r="RXN8" s="279"/>
      <c r="RXO8" s="279"/>
      <c r="RXP8" s="279"/>
      <c r="RXQ8" s="279"/>
      <c r="RXR8" s="279"/>
      <c r="RXS8" s="279"/>
      <c r="RXT8" s="279"/>
      <c r="RXU8" s="279"/>
      <c r="RXV8" s="279"/>
      <c r="RXW8" s="279"/>
      <c r="RXX8" s="279"/>
      <c r="RXY8" s="279"/>
      <c r="RXZ8" s="279"/>
      <c r="RYA8" s="279"/>
      <c r="RYB8" s="279"/>
      <c r="RYC8" s="279"/>
      <c r="RYD8" s="279"/>
      <c r="RYE8" s="279"/>
      <c r="RYF8" s="279"/>
      <c r="RYG8" s="279"/>
      <c r="RYH8" s="279"/>
      <c r="RYI8" s="279"/>
      <c r="RYJ8" s="279"/>
      <c r="RYK8" s="279"/>
      <c r="RYL8" s="279"/>
      <c r="RYM8" s="279"/>
      <c r="RYN8" s="279"/>
      <c r="RYO8" s="279"/>
      <c r="RYP8" s="279"/>
      <c r="RYQ8" s="279"/>
      <c r="RYR8" s="279"/>
      <c r="RYS8" s="279"/>
      <c r="RYT8" s="279"/>
      <c r="RYU8" s="279"/>
      <c r="RYV8" s="279"/>
      <c r="RYW8" s="279"/>
      <c r="RYX8" s="279"/>
      <c r="RYY8" s="279"/>
      <c r="RYZ8" s="279"/>
      <c r="RZA8" s="279"/>
      <c r="RZB8" s="279"/>
      <c r="RZC8" s="279"/>
      <c r="RZD8" s="279"/>
      <c r="RZE8" s="279"/>
      <c r="RZF8" s="279"/>
      <c r="RZG8" s="279"/>
      <c r="RZH8" s="279"/>
      <c r="RZI8" s="279"/>
      <c r="RZJ8" s="279"/>
      <c r="RZK8" s="279"/>
      <c r="RZL8" s="279"/>
      <c r="RZM8" s="279"/>
      <c r="RZN8" s="279"/>
      <c r="RZO8" s="279"/>
      <c r="RZP8" s="279"/>
      <c r="RZQ8" s="279"/>
      <c r="RZR8" s="279"/>
      <c r="RZS8" s="279"/>
      <c r="RZT8" s="279"/>
      <c r="RZU8" s="279"/>
      <c r="RZV8" s="279"/>
      <c r="RZW8" s="279"/>
      <c r="RZX8" s="279"/>
      <c r="RZY8" s="279"/>
      <c r="RZZ8" s="279"/>
      <c r="SAA8" s="279"/>
      <c r="SAB8" s="279"/>
      <c r="SAC8" s="279"/>
      <c r="SAD8" s="279"/>
      <c r="SAE8" s="279"/>
      <c r="SAF8" s="279"/>
      <c r="SAG8" s="279"/>
      <c r="SAH8" s="279"/>
      <c r="SAI8" s="279"/>
      <c r="SAJ8" s="279"/>
      <c r="SAK8" s="279"/>
      <c r="SAL8" s="279"/>
      <c r="SAM8" s="279"/>
      <c r="SAN8" s="279"/>
      <c r="SAO8" s="279"/>
      <c r="SAP8" s="279"/>
      <c r="SAQ8" s="279"/>
      <c r="SAR8" s="279"/>
      <c r="SAS8" s="279"/>
      <c r="SAT8" s="279"/>
      <c r="SAU8" s="279"/>
      <c r="SAV8" s="279"/>
      <c r="SAW8" s="279"/>
      <c r="SAX8" s="279"/>
      <c r="SAY8" s="279"/>
      <c r="SAZ8" s="279"/>
      <c r="SBA8" s="279"/>
      <c r="SBB8" s="279"/>
      <c r="SBC8" s="279"/>
      <c r="SBD8" s="279"/>
      <c r="SBE8" s="279"/>
      <c r="SBF8" s="279"/>
      <c r="SBG8" s="279"/>
      <c r="SBH8" s="279"/>
      <c r="SBI8" s="279"/>
      <c r="SBJ8" s="279"/>
      <c r="SBK8" s="279"/>
      <c r="SBL8" s="279"/>
      <c r="SBM8" s="279"/>
      <c r="SBN8" s="279"/>
      <c r="SBO8" s="279"/>
      <c r="SBP8" s="279"/>
      <c r="SBQ8" s="279"/>
      <c r="SBR8" s="279"/>
      <c r="SBS8" s="279"/>
      <c r="SBT8" s="279"/>
      <c r="SBU8" s="279"/>
      <c r="SBV8" s="279"/>
      <c r="SBW8" s="279"/>
      <c r="SBX8" s="279"/>
      <c r="SBY8" s="279"/>
      <c r="SBZ8" s="279"/>
      <c r="SCA8" s="279"/>
      <c r="SCB8" s="279"/>
      <c r="SCC8" s="279"/>
      <c r="SCD8" s="279"/>
      <c r="SCE8" s="279"/>
      <c r="SCF8" s="279"/>
      <c r="SCG8" s="279"/>
      <c r="SCH8" s="279"/>
      <c r="SCI8" s="279"/>
      <c r="SCJ8" s="279"/>
      <c r="SCK8" s="279"/>
      <c r="SCL8" s="279"/>
      <c r="SCM8" s="279"/>
      <c r="SCN8" s="279"/>
      <c r="SCO8" s="279"/>
      <c r="SCP8" s="279"/>
      <c r="SCQ8" s="279"/>
      <c r="SCR8" s="279"/>
      <c r="SCS8" s="279"/>
      <c r="SCT8" s="279"/>
      <c r="SCU8" s="279"/>
      <c r="SCV8" s="279"/>
      <c r="SCW8" s="279"/>
      <c r="SCX8" s="279"/>
      <c r="SCY8" s="279"/>
      <c r="SCZ8" s="279"/>
      <c r="SDA8" s="279"/>
      <c r="SDB8" s="279"/>
      <c r="SDC8" s="279"/>
      <c r="SDD8" s="279"/>
      <c r="SDE8" s="279"/>
      <c r="SDF8" s="279"/>
      <c r="SDG8" s="279"/>
      <c r="SDH8" s="279"/>
      <c r="SDI8" s="279"/>
      <c r="SDJ8" s="279"/>
      <c r="SDK8" s="279"/>
      <c r="SDL8" s="279"/>
      <c r="SDM8" s="279"/>
      <c r="SDN8" s="279"/>
      <c r="SDO8" s="279"/>
      <c r="SDP8" s="279"/>
      <c r="SDQ8" s="279"/>
      <c r="SDR8" s="279"/>
      <c r="SDS8" s="279"/>
      <c r="SDT8" s="279"/>
      <c r="SDU8" s="279"/>
      <c r="SDV8" s="279"/>
      <c r="SDW8" s="279"/>
      <c r="SDX8" s="279"/>
      <c r="SDY8" s="279"/>
      <c r="SDZ8" s="279"/>
      <c r="SEA8" s="279"/>
      <c r="SEB8" s="279"/>
      <c r="SEC8" s="279"/>
      <c r="SED8" s="279"/>
      <c r="SEE8" s="279"/>
      <c r="SEF8" s="279"/>
      <c r="SEG8" s="279"/>
      <c r="SEH8" s="279"/>
      <c r="SEI8" s="279"/>
      <c r="SEJ8" s="279"/>
      <c r="SEK8" s="279"/>
      <c r="SEL8" s="279"/>
      <c r="SEM8" s="279"/>
      <c r="SEN8" s="279"/>
      <c r="SEO8" s="279"/>
      <c r="SEP8" s="279"/>
      <c r="SEQ8" s="279"/>
      <c r="SER8" s="279"/>
      <c r="SES8" s="279"/>
      <c r="SET8" s="279"/>
      <c r="SEU8" s="279"/>
      <c r="SEV8" s="279"/>
      <c r="SEW8" s="279"/>
      <c r="SEX8" s="279"/>
      <c r="SEY8" s="279"/>
      <c r="SEZ8" s="279"/>
      <c r="SFA8" s="279"/>
      <c r="SFB8" s="279"/>
      <c r="SFC8" s="279"/>
      <c r="SFD8" s="279"/>
      <c r="SFE8" s="279"/>
      <c r="SFF8" s="279"/>
      <c r="SFG8" s="279"/>
      <c r="SFH8" s="279"/>
      <c r="SFI8" s="279"/>
      <c r="SFJ8" s="279"/>
      <c r="SFK8" s="279"/>
      <c r="SFL8" s="279"/>
      <c r="SFM8" s="279"/>
      <c r="SFN8" s="279"/>
      <c r="SFO8" s="279"/>
      <c r="SFP8" s="279"/>
      <c r="SFQ8" s="279"/>
      <c r="SFR8" s="279"/>
      <c r="SFS8" s="279"/>
      <c r="SFT8" s="279"/>
      <c r="SFU8" s="279"/>
      <c r="SFV8" s="279"/>
      <c r="SFW8" s="279"/>
      <c r="SFX8" s="279"/>
      <c r="SFY8" s="279"/>
      <c r="SFZ8" s="279"/>
      <c r="SGA8" s="279"/>
      <c r="SGB8" s="279"/>
      <c r="SGC8" s="279"/>
      <c r="SGD8" s="279"/>
      <c r="SGE8" s="279"/>
      <c r="SGF8" s="279"/>
      <c r="SGG8" s="279"/>
      <c r="SGH8" s="279"/>
      <c r="SGI8" s="279"/>
      <c r="SGJ8" s="279"/>
      <c r="SGK8" s="279"/>
      <c r="SGL8" s="279"/>
      <c r="SGM8" s="279"/>
      <c r="SGN8" s="279"/>
      <c r="SGO8" s="279"/>
      <c r="SGP8" s="279"/>
      <c r="SGQ8" s="279"/>
      <c r="SGR8" s="279"/>
      <c r="SGS8" s="279"/>
      <c r="SGT8" s="279"/>
      <c r="SGU8" s="279"/>
      <c r="SGV8" s="279"/>
      <c r="SGW8" s="279"/>
      <c r="SGX8" s="279"/>
      <c r="SGY8" s="279"/>
      <c r="SGZ8" s="279"/>
      <c r="SHA8" s="279"/>
      <c r="SHB8" s="279"/>
      <c r="SHC8" s="279"/>
      <c r="SHD8" s="279"/>
      <c r="SHE8" s="279"/>
      <c r="SHF8" s="279"/>
      <c r="SHG8" s="279"/>
      <c r="SHH8" s="279"/>
      <c r="SHI8" s="279"/>
      <c r="SHJ8" s="279"/>
      <c r="SHK8" s="279"/>
      <c r="SHL8" s="279"/>
      <c r="SHM8" s="279"/>
      <c r="SHN8" s="279"/>
      <c r="SHO8" s="279"/>
      <c r="SHP8" s="279"/>
      <c r="SHQ8" s="279"/>
      <c r="SHR8" s="279"/>
      <c r="SHS8" s="279"/>
      <c r="SHT8" s="279"/>
      <c r="SHU8" s="279"/>
      <c r="SHV8" s="279"/>
      <c r="SHW8" s="279"/>
      <c r="SHX8" s="279"/>
      <c r="SHY8" s="279"/>
      <c r="SHZ8" s="279"/>
      <c r="SIA8" s="279"/>
      <c r="SIB8" s="279"/>
      <c r="SIC8" s="279"/>
      <c r="SID8" s="279"/>
      <c r="SIE8" s="279"/>
      <c r="SIF8" s="279"/>
      <c r="SIG8" s="279"/>
      <c r="SIH8" s="279"/>
      <c r="SII8" s="279"/>
      <c r="SIJ8" s="279"/>
      <c r="SIK8" s="279"/>
      <c r="SIL8" s="279"/>
      <c r="SIM8" s="279"/>
      <c r="SIN8" s="279"/>
      <c r="SIO8" s="279"/>
      <c r="SIP8" s="279"/>
      <c r="SIQ8" s="279"/>
      <c r="SIR8" s="279"/>
      <c r="SIS8" s="279"/>
      <c r="SIT8" s="279"/>
      <c r="SIU8" s="279"/>
      <c r="SIV8" s="279"/>
      <c r="SIW8" s="279"/>
      <c r="SIX8" s="279"/>
      <c r="SIY8" s="279"/>
      <c r="SIZ8" s="279"/>
      <c r="SJA8" s="279"/>
      <c r="SJB8" s="279"/>
      <c r="SJC8" s="279"/>
      <c r="SJD8" s="279"/>
      <c r="SJE8" s="279"/>
      <c r="SJF8" s="279"/>
      <c r="SJG8" s="279"/>
      <c r="SJH8" s="279"/>
      <c r="SJI8" s="279"/>
      <c r="SJJ8" s="279"/>
      <c r="SJK8" s="279"/>
      <c r="SJL8" s="279"/>
      <c r="SJM8" s="279"/>
      <c r="SJN8" s="279"/>
      <c r="SJO8" s="279"/>
      <c r="SJP8" s="279"/>
      <c r="SJQ8" s="279"/>
      <c r="SJR8" s="279"/>
      <c r="SJS8" s="279"/>
      <c r="SJT8" s="279"/>
      <c r="SJU8" s="279"/>
      <c r="SJV8" s="279"/>
      <c r="SJW8" s="279"/>
      <c r="SJX8" s="279"/>
      <c r="SJY8" s="279"/>
      <c r="SJZ8" s="279"/>
      <c r="SKA8" s="279"/>
      <c r="SKB8" s="279"/>
      <c r="SKC8" s="279"/>
      <c r="SKD8" s="279"/>
      <c r="SKE8" s="279"/>
      <c r="SKF8" s="279"/>
      <c r="SKG8" s="279"/>
      <c r="SKH8" s="279"/>
      <c r="SKI8" s="279"/>
      <c r="SKJ8" s="279"/>
      <c r="SKK8" s="279"/>
      <c r="SKL8" s="279"/>
      <c r="SKM8" s="279"/>
      <c r="SKN8" s="279"/>
      <c r="SKO8" s="279"/>
      <c r="SKP8" s="279"/>
      <c r="SKQ8" s="279"/>
      <c r="SKR8" s="279"/>
      <c r="SKS8" s="279"/>
      <c r="SKT8" s="279"/>
      <c r="SKU8" s="279"/>
      <c r="SKV8" s="279"/>
      <c r="SKW8" s="279"/>
      <c r="SKX8" s="279"/>
      <c r="SKY8" s="279"/>
      <c r="SKZ8" s="279"/>
      <c r="SLA8" s="279"/>
      <c r="SLB8" s="279"/>
      <c r="SLC8" s="279"/>
      <c r="SLD8" s="279"/>
      <c r="SLE8" s="279"/>
      <c r="SLF8" s="279"/>
      <c r="SLG8" s="279"/>
      <c r="SLH8" s="279"/>
      <c r="SLI8" s="279"/>
      <c r="SLJ8" s="279"/>
      <c r="SLK8" s="279"/>
      <c r="SLL8" s="279"/>
      <c r="SLM8" s="279"/>
      <c r="SLN8" s="279"/>
      <c r="SLO8" s="279"/>
      <c r="SLP8" s="279"/>
      <c r="SLQ8" s="279"/>
      <c r="SLR8" s="279"/>
      <c r="SLS8" s="279"/>
      <c r="SLT8" s="279"/>
      <c r="SLU8" s="279"/>
      <c r="SLV8" s="279"/>
      <c r="SLW8" s="279"/>
      <c r="SLX8" s="279"/>
      <c r="SLY8" s="279"/>
      <c r="SLZ8" s="279"/>
      <c r="SMA8" s="279"/>
      <c r="SMB8" s="279"/>
      <c r="SMC8" s="279"/>
      <c r="SMD8" s="279"/>
      <c r="SME8" s="279"/>
      <c r="SMF8" s="279"/>
      <c r="SMG8" s="279"/>
      <c r="SMH8" s="279"/>
      <c r="SMI8" s="279"/>
      <c r="SMJ8" s="279"/>
      <c r="SMK8" s="279"/>
      <c r="SML8" s="279"/>
      <c r="SMM8" s="279"/>
      <c r="SMN8" s="279"/>
      <c r="SMO8" s="279"/>
      <c r="SMP8" s="279"/>
      <c r="SMQ8" s="279"/>
      <c r="SMR8" s="279"/>
      <c r="SMS8" s="279"/>
      <c r="SMT8" s="279"/>
      <c r="SMU8" s="279"/>
      <c r="SMV8" s="279"/>
      <c r="SMW8" s="279"/>
      <c r="SMX8" s="279"/>
      <c r="SMY8" s="279"/>
      <c r="SMZ8" s="279"/>
      <c r="SNA8" s="279"/>
      <c r="SNB8" s="279"/>
      <c r="SNC8" s="279"/>
      <c r="SND8" s="279"/>
      <c r="SNE8" s="279"/>
      <c r="SNF8" s="279"/>
      <c r="SNG8" s="279"/>
      <c r="SNH8" s="279"/>
      <c r="SNI8" s="279"/>
      <c r="SNJ8" s="279"/>
      <c r="SNK8" s="279"/>
      <c r="SNL8" s="279"/>
      <c r="SNM8" s="279"/>
      <c r="SNN8" s="279"/>
      <c r="SNO8" s="279"/>
      <c r="SNP8" s="279"/>
      <c r="SNQ8" s="279"/>
      <c r="SNR8" s="279"/>
      <c r="SNS8" s="279"/>
      <c r="SNT8" s="279"/>
      <c r="SNU8" s="279"/>
      <c r="SNV8" s="279"/>
      <c r="SNW8" s="279"/>
      <c r="SNX8" s="279"/>
      <c r="SNY8" s="279"/>
      <c r="SNZ8" s="279"/>
      <c r="SOA8" s="279"/>
      <c r="SOB8" s="279"/>
      <c r="SOC8" s="279"/>
      <c r="SOD8" s="279"/>
      <c r="SOE8" s="279"/>
      <c r="SOF8" s="279"/>
      <c r="SOG8" s="279"/>
      <c r="SOH8" s="279"/>
      <c r="SOI8" s="279"/>
      <c r="SOJ8" s="279"/>
      <c r="SOK8" s="279"/>
      <c r="SOL8" s="279"/>
      <c r="SOM8" s="279"/>
      <c r="SON8" s="279"/>
      <c r="SOO8" s="279"/>
      <c r="SOP8" s="279"/>
      <c r="SOQ8" s="279"/>
      <c r="SOR8" s="279"/>
      <c r="SOS8" s="279"/>
      <c r="SOT8" s="279"/>
      <c r="SOU8" s="279"/>
      <c r="SOV8" s="279"/>
      <c r="SOW8" s="279"/>
      <c r="SOX8" s="279"/>
      <c r="SOY8" s="279"/>
      <c r="SOZ8" s="279"/>
      <c r="SPA8" s="279"/>
      <c r="SPB8" s="279"/>
      <c r="SPC8" s="279"/>
      <c r="SPD8" s="279"/>
      <c r="SPE8" s="279"/>
      <c r="SPF8" s="279"/>
      <c r="SPG8" s="279"/>
      <c r="SPH8" s="279"/>
      <c r="SPI8" s="279"/>
      <c r="SPJ8" s="279"/>
      <c r="SPK8" s="279"/>
      <c r="SPL8" s="279"/>
      <c r="SPM8" s="279"/>
      <c r="SPN8" s="279"/>
      <c r="SPO8" s="279"/>
      <c r="SPP8" s="279"/>
      <c r="SPQ8" s="279"/>
      <c r="SPR8" s="279"/>
      <c r="SPS8" s="279"/>
      <c r="SPT8" s="279"/>
      <c r="SPU8" s="279"/>
      <c r="SPV8" s="279"/>
      <c r="SPW8" s="279"/>
      <c r="SPX8" s="279"/>
      <c r="SPY8" s="279"/>
      <c r="SPZ8" s="279"/>
      <c r="SQA8" s="279"/>
      <c r="SQB8" s="279"/>
      <c r="SQC8" s="279"/>
      <c r="SQD8" s="279"/>
      <c r="SQE8" s="279"/>
      <c r="SQF8" s="279"/>
      <c r="SQG8" s="279"/>
      <c r="SQH8" s="279"/>
      <c r="SQI8" s="279"/>
      <c r="SQJ8" s="279"/>
      <c r="SQK8" s="279"/>
      <c r="SQL8" s="279"/>
      <c r="SQM8" s="279"/>
      <c r="SQN8" s="279"/>
      <c r="SQO8" s="279"/>
      <c r="SQP8" s="279"/>
      <c r="SQQ8" s="279"/>
      <c r="SQR8" s="279"/>
      <c r="SQS8" s="279"/>
      <c r="SQT8" s="279"/>
      <c r="SQU8" s="279"/>
      <c r="SQV8" s="279"/>
      <c r="SQW8" s="279"/>
      <c r="SQX8" s="279"/>
      <c r="SQY8" s="279"/>
      <c r="SQZ8" s="279"/>
      <c r="SRA8" s="279"/>
      <c r="SRB8" s="279"/>
      <c r="SRC8" s="279"/>
      <c r="SRD8" s="279"/>
      <c r="SRE8" s="279"/>
      <c r="SRF8" s="279"/>
      <c r="SRG8" s="279"/>
      <c r="SRH8" s="279"/>
      <c r="SRI8" s="279"/>
      <c r="SRJ8" s="279"/>
      <c r="SRK8" s="279"/>
      <c r="SRL8" s="279"/>
      <c r="SRM8" s="279"/>
      <c r="SRN8" s="279"/>
      <c r="SRO8" s="279"/>
      <c r="SRP8" s="279"/>
      <c r="SRQ8" s="279"/>
      <c r="SRR8" s="279"/>
      <c r="SRS8" s="279"/>
      <c r="SRT8" s="279"/>
      <c r="SRU8" s="279"/>
      <c r="SRV8" s="279"/>
      <c r="SRW8" s="279"/>
      <c r="SRX8" s="279"/>
      <c r="SRY8" s="279"/>
      <c r="SRZ8" s="279"/>
      <c r="SSA8" s="279"/>
      <c r="SSB8" s="279"/>
      <c r="SSC8" s="279"/>
      <c r="SSD8" s="279"/>
      <c r="SSE8" s="279"/>
      <c r="SSF8" s="279"/>
      <c r="SSG8" s="279"/>
      <c r="SSH8" s="279"/>
      <c r="SSI8" s="279"/>
      <c r="SSJ8" s="279"/>
      <c r="SSK8" s="279"/>
      <c r="SSL8" s="279"/>
      <c r="SSM8" s="279"/>
      <c r="SSN8" s="279"/>
      <c r="SSO8" s="279"/>
      <c r="SSP8" s="279"/>
      <c r="SSQ8" s="279"/>
      <c r="SSR8" s="279"/>
      <c r="SSS8" s="279"/>
      <c r="SST8" s="279"/>
      <c r="SSU8" s="279"/>
      <c r="SSV8" s="279"/>
      <c r="SSW8" s="279"/>
      <c r="SSX8" s="279"/>
      <c r="SSY8" s="279"/>
      <c r="SSZ8" s="279"/>
      <c r="STA8" s="279"/>
      <c r="STB8" s="279"/>
      <c r="STC8" s="279"/>
      <c r="STD8" s="279"/>
      <c r="STE8" s="279"/>
      <c r="STF8" s="279"/>
      <c r="STG8" s="279"/>
      <c r="STH8" s="279"/>
      <c r="STI8" s="279"/>
      <c r="STJ8" s="279"/>
      <c r="STK8" s="279"/>
      <c r="STL8" s="279"/>
      <c r="STM8" s="279"/>
      <c r="STN8" s="279"/>
      <c r="STO8" s="279"/>
      <c r="STP8" s="279"/>
      <c r="STQ8" s="279"/>
      <c r="STR8" s="279"/>
      <c r="STS8" s="279"/>
      <c r="STT8" s="279"/>
      <c r="STU8" s="279"/>
      <c r="STV8" s="279"/>
      <c r="STW8" s="279"/>
      <c r="STX8" s="279"/>
      <c r="STY8" s="279"/>
      <c r="STZ8" s="279"/>
      <c r="SUA8" s="279"/>
      <c r="SUB8" s="279"/>
      <c r="SUC8" s="279"/>
      <c r="SUD8" s="279"/>
      <c r="SUE8" s="279"/>
      <c r="SUF8" s="279"/>
      <c r="SUG8" s="279"/>
      <c r="SUH8" s="279"/>
      <c r="SUI8" s="279"/>
      <c r="SUJ8" s="279"/>
      <c r="SUK8" s="279"/>
      <c r="SUL8" s="279"/>
      <c r="SUM8" s="279"/>
      <c r="SUN8" s="279"/>
      <c r="SUO8" s="279"/>
      <c r="SUP8" s="279"/>
      <c r="SUQ8" s="279"/>
      <c r="SUR8" s="279"/>
      <c r="SUS8" s="279"/>
      <c r="SUT8" s="279"/>
      <c r="SUU8" s="279"/>
      <c r="SUV8" s="279"/>
      <c r="SUW8" s="279"/>
      <c r="SUX8" s="279"/>
      <c r="SUY8" s="279"/>
      <c r="SUZ8" s="279"/>
      <c r="SVA8" s="279"/>
      <c r="SVB8" s="279"/>
      <c r="SVC8" s="279"/>
      <c r="SVD8" s="279"/>
      <c r="SVE8" s="279"/>
      <c r="SVF8" s="279"/>
      <c r="SVG8" s="279"/>
      <c r="SVH8" s="279"/>
      <c r="SVI8" s="279"/>
      <c r="SVJ8" s="279"/>
      <c r="SVK8" s="279"/>
      <c r="SVL8" s="279"/>
      <c r="SVM8" s="279"/>
      <c r="SVN8" s="279"/>
      <c r="SVO8" s="279"/>
      <c r="SVP8" s="279"/>
      <c r="SVQ8" s="279"/>
      <c r="SVR8" s="279"/>
      <c r="SVS8" s="279"/>
      <c r="SVT8" s="279"/>
      <c r="SVU8" s="279"/>
      <c r="SVV8" s="279"/>
      <c r="SVW8" s="279"/>
      <c r="SVX8" s="279"/>
      <c r="SVY8" s="279"/>
      <c r="SVZ8" s="279"/>
      <c r="SWA8" s="279"/>
      <c r="SWB8" s="279"/>
      <c r="SWC8" s="279"/>
      <c r="SWD8" s="279"/>
      <c r="SWE8" s="279"/>
      <c r="SWF8" s="279"/>
      <c r="SWG8" s="279"/>
      <c r="SWH8" s="279"/>
      <c r="SWI8" s="279"/>
      <c r="SWJ8" s="279"/>
      <c r="SWK8" s="279"/>
      <c r="SWL8" s="279"/>
      <c r="SWM8" s="279"/>
      <c r="SWN8" s="279"/>
      <c r="SWO8" s="279"/>
      <c r="SWP8" s="279"/>
      <c r="SWQ8" s="279"/>
      <c r="SWR8" s="279"/>
      <c r="SWS8" s="279"/>
      <c r="SWT8" s="279"/>
      <c r="SWU8" s="279"/>
      <c r="SWV8" s="279"/>
      <c r="SWW8" s="279"/>
      <c r="SWX8" s="279"/>
      <c r="SWY8" s="279"/>
      <c r="SWZ8" s="279"/>
      <c r="SXA8" s="279"/>
      <c r="SXB8" s="279"/>
      <c r="SXC8" s="279"/>
      <c r="SXD8" s="279"/>
      <c r="SXE8" s="279"/>
      <c r="SXF8" s="279"/>
      <c r="SXG8" s="279"/>
      <c r="SXH8" s="279"/>
      <c r="SXI8" s="279"/>
      <c r="SXJ8" s="279"/>
      <c r="SXK8" s="279"/>
      <c r="SXL8" s="279"/>
      <c r="SXM8" s="279"/>
      <c r="SXN8" s="279"/>
      <c r="SXO8" s="279"/>
      <c r="SXP8" s="279"/>
      <c r="SXQ8" s="279"/>
      <c r="SXR8" s="279"/>
      <c r="SXS8" s="279"/>
      <c r="SXT8" s="279"/>
      <c r="SXU8" s="279"/>
      <c r="SXV8" s="279"/>
      <c r="SXW8" s="279"/>
      <c r="SXX8" s="279"/>
      <c r="SXY8" s="279"/>
      <c r="SXZ8" s="279"/>
      <c r="SYA8" s="279"/>
      <c r="SYB8" s="279"/>
      <c r="SYC8" s="279"/>
      <c r="SYD8" s="279"/>
      <c r="SYE8" s="279"/>
      <c r="SYF8" s="279"/>
      <c r="SYG8" s="279"/>
      <c r="SYH8" s="279"/>
      <c r="SYI8" s="279"/>
      <c r="SYJ8" s="279"/>
      <c r="SYK8" s="279"/>
      <c r="SYL8" s="279"/>
      <c r="SYM8" s="279"/>
      <c r="SYN8" s="279"/>
      <c r="SYO8" s="279"/>
      <c r="SYP8" s="279"/>
      <c r="SYQ8" s="279"/>
      <c r="SYR8" s="279"/>
      <c r="SYS8" s="279"/>
      <c r="SYT8" s="279"/>
      <c r="SYU8" s="279"/>
      <c r="SYV8" s="279"/>
      <c r="SYW8" s="279"/>
      <c r="SYX8" s="279"/>
      <c r="SYY8" s="279"/>
      <c r="SYZ8" s="279"/>
      <c r="SZA8" s="279"/>
      <c r="SZB8" s="279"/>
      <c r="SZC8" s="279"/>
      <c r="SZD8" s="279"/>
      <c r="SZE8" s="279"/>
      <c r="SZF8" s="279"/>
      <c r="SZG8" s="279"/>
      <c r="SZH8" s="279"/>
      <c r="SZI8" s="279"/>
      <c r="SZJ8" s="279"/>
      <c r="SZK8" s="279"/>
      <c r="SZL8" s="279"/>
      <c r="SZM8" s="279"/>
      <c r="SZN8" s="279"/>
      <c r="SZO8" s="279"/>
      <c r="SZP8" s="279"/>
      <c r="SZQ8" s="279"/>
      <c r="SZR8" s="279"/>
      <c r="SZS8" s="279"/>
      <c r="SZT8" s="279"/>
      <c r="SZU8" s="279"/>
      <c r="SZV8" s="279"/>
      <c r="SZW8" s="279"/>
      <c r="SZX8" s="279"/>
      <c r="SZY8" s="279"/>
      <c r="SZZ8" s="279"/>
      <c r="TAA8" s="279"/>
      <c r="TAB8" s="279"/>
      <c r="TAC8" s="279"/>
      <c r="TAD8" s="279"/>
      <c r="TAE8" s="279"/>
      <c r="TAF8" s="279"/>
      <c r="TAG8" s="279"/>
      <c r="TAH8" s="279"/>
      <c r="TAI8" s="279"/>
      <c r="TAJ8" s="279"/>
      <c r="TAK8" s="279"/>
      <c r="TAL8" s="279"/>
      <c r="TAM8" s="279"/>
      <c r="TAN8" s="279"/>
      <c r="TAO8" s="279"/>
      <c r="TAP8" s="279"/>
      <c r="TAQ8" s="279"/>
      <c r="TAR8" s="279"/>
      <c r="TAS8" s="279"/>
      <c r="TAT8" s="279"/>
      <c r="TAU8" s="279"/>
      <c r="TAV8" s="279"/>
      <c r="TAW8" s="279"/>
      <c r="TAX8" s="279"/>
      <c r="TAY8" s="279"/>
      <c r="TAZ8" s="279"/>
      <c r="TBA8" s="279"/>
      <c r="TBB8" s="279"/>
      <c r="TBC8" s="279"/>
      <c r="TBD8" s="279"/>
      <c r="TBE8" s="279"/>
      <c r="TBF8" s="279"/>
      <c r="TBG8" s="279"/>
      <c r="TBH8" s="279"/>
      <c r="TBI8" s="279"/>
      <c r="TBJ8" s="279"/>
      <c r="TBK8" s="279"/>
      <c r="TBL8" s="279"/>
      <c r="TBM8" s="279"/>
      <c r="TBN8" s="279"/>
      <c r="TBO8" s="279"/>
      <c r="TBP8" s="279"/>
      <c r="TBQ8" s="279"/>
      <c r="TBR8" s="279"/>
      <c r="TBS8" s="279"/>
      <c r="TBT8" s="279"/>
      <c r="TBU8" s="279"/>
      <c r="TBV8" s="279"/>
      <c r="TBW8" s="279"/>
      <c r="TBX8" s="279"/>
      <c r="TBY8" s="279"/>
      <c r="TBZ8" s="279"/>
      <c r="TCA8" s="279"/>
      <c r="TCB8" s="279"/>
      <c r="TCC8" s="279"/>
      <c r="TCD8" s="279"/>
      <c r="TCE8" s="279"/>
      <c r="TCF8" s="279"/>
      <c r="TCG8" s="279"/>
      <c r="TCH8" s="279"/>
      <c r="TCI8" s="279"/>
      <c r="TCJ8" s="279"/>
      <c r="TCK8" s="279"/>
      <c r="TCL8" s="279"/>
      <c r="TCM8" s="279"/>
      <c r="TCN8" s="279"/>
      <c r="TCO8" s="279"/>
      <c r="TCP8" s="279"/>
      <c r="TCQ8" s="279"/>
      <c r="TCR8" s="279"/>
      <c r="TCS8" s="279"/>
      <c r="TCT8" s="279"/>
      <c r="TCU8" s="279"/>
      <c r="TCV8" s="279"/>
      <c r="TCW8" s="279"/>
      <c r="TCX8" s="279"/>
      <c r="TCY8" s="279"/>
      <c r="TCZ8" s="279"/>
      <c r="TDA8" s="279"/>
      <c r="TDB8" s="279"/>
      <c r="TDC8" s="279"/>
      <c r="TDD8" s="279"/>
      <c r="TDE8" s="279"/>
      <c r="TDF8" s="279"/>
      <c r="TDG8" s="279"/>
      <c r="TDH8" s="279"/>
      <c r="TDI8" s="279"/>
      <c r="TDJ8" s="279"/>
      <c r="TDK8" s="279"/>
      <c r="TDL8" s="279"/>
      <c r="TDM8" s="279"/>
      <c r="TDN8" s="279"/>
      <c r="TDO8" s="279"/>
      <c r="TDP8" s="279"/>
      <c r="TDQ8" s="279"/>
      <c r="TDR8" s="279"/>
      <c r="TDS8" s="279"/>
      <c r="TDT8" s="279"/>
      <c r="TDU8" s="279"/>
      <c r="TDV8" s="279"/>
      <c r="TDW8" s="279"/>
      <c r="TDX8" s="279"/>
      <c r="TDY8" s="279"/>
      <c r="TDZ8" s="279"/>
      <c r="TEA8" s="279"/>
      <c r="TEB8" s="279"/>
      <c r="TEC8" s="279"/>
      <c r="TED8" s="279"/>
      <c r="TEE8" s="279"/>
      <c r="TEF8" s="279"/>
      <c r="TEG8" s="279"/>
      <c r="TEH8" s="279"/>
      <c r="TEI8" s="279"/>
      <c r="TEJ8" s="279"/>
      <c r="TEK8" s="279"/>
      <c r="TEL8" s="279"/>
      <c r="TEM8" s="279"/>
      <c r="TEN8" s="279"/>
      <c r="TEO8" s="279"/>
      <c r="TEP8" s="279"/>
      <c r="TEQ8" s="279"/>
      <c r="TER8" s="279"/>
      <c r="TES8" s="279"/>
      <c r="TET8" s="279"/>
      <c r="TEU8" s="279"/>
      <c r="TEV8" s="279"/>
      <c r="TEW8" s="279"/>
      <c r="TEX8" s="279"/>
      <c r="TEY8" s="279"/>
      <c r="TEZ8" s="279"/>
      <c r="TFA8" s="279"/>
      <c r="TFB8" s="279"/>
      <c r="TFC8" s="279"/>
      <c r="TFD8" s="279"/>
      <c r="TFE8" s="279"/>
      <c r="TFF8" s="279"/>
      <c r="TFG8" s="279"/>
      <c r="TFH8" s="279"/>
      <c r="TFI8" s="279"/>
      <c r="TFJ8" s="279"/>
      <c r="TFK8" s="279"/>
      <c r="TFL8" s="279"/>
      <c r="TFM8" s="279"/>
      <c r="TFN8" s="279"/>
      <c r="TFO8" s="279"/>
      <c r="TFP8" s="279"/>
      <c r="TFQ8" s="279"/>
      <c r="TFR8" s="279"/>
      <c r="TFS8" s="279"/>
      <c r="TFT8" s="279"/>
      <c r="TFU8" s="279"/>
      <c r="TFV8" s="279"/>
      <c r="TFW8" s="279"/>
      <c r="TFX8" s="279"/>
      <c r="TFY8" s="279"/>
      <c r="TFZ8" s="279"/>
      <c r="TGA8" s="279"/>
      <c r="TGB8" s="279"/>
      <c r="TGC8" s="279"/>
      <c r="TGD8" s="279"/>
      <c r="TGE8" s="279"/>
      <c r="TGF8" s="279"/>
      <c r="TGG8" s="279"/>
      <c r="TGH8" s="279"/>
      <c r="TGI8" s="279"/>
      <c r="TGJ8" s="279"/>
      <c r="TGK8" s="279"/>
      <c r="TGL8" s="279"/>
      <c r="TGM8" s="279"/>
      <c r="TGN8" s="279"/>
      <c r="TGO8" s="279"/>
      <c r="TGP8" s="279"/>
      <c r="TGQ8" s="279"/>
      <c r="TGR8" s="279"/>
      <c r="TGS8" s="279"/>
      <c r="TGT8" s="279"/>
      <c r="TGU8" s="279"/>
      <c r="TGV8" s="279"/>
      <c r="TGW8" s="279"/>
      <c r="TGX8" s="279"/>
      <c r="TGY8" s="279"/>
      <c r="TGZ8" s="279"/>
      <c r="THA8" s="279"/>
      <c r="THB8" s="279"/>
      <c r="THC8" s="279"/>
      <c r="THD8" s="279"/>
      <c r="THE8" s="279"/>
      <c r="THF8" s="279"/>
      <c r="THG8" s="279"/>
      <c r="THH8" s="279"/>
      <c r="THI8" s="279"/>
      <c r="THJ8" s="279"/>
      <c r="THK8" s="279"/>
      <c r="THL8" s="279"/>
      <c r="THM8" s="279"/>
      <c r="THN8" s="279"/>
      <c r="THO8" s="279"/>
      <c r="THP8" s="279"/>
      <c r="THQ8" s="279"/>
      <c r="THR8" s="279"/>
      <c r="THS8" s="279"/>
      <c r="THT8" s="279"/>
      <c r="THU8" s="279"/>
      <c r="THV8" s="279"/>
      <c r="THW8" s="279"/>
      <c r="THX8" s="279"/>
      <c r="THY8" s="279"/>
      <c r="THZ8" s="279"/>
      <c r="TIA8" s="279"/>
      <c r="TIB8" s="279"/>
      <c r="TIC8" s="279"/>
      <c r="TID8" s="279"/>
      <c r="TIE8" s="279"/>
      <c r="TIF8" s="279"/>
      <c r="TIG8" s="279"/>
      <c r="TIH8" s="279"/>
      <c r="TII8" s="279"/>
      <c r="TIJ8" s="279"/>
      <c r="TIK8" s="279"/>
      <c r="TIL8" s="279"/>
      <c r="TIM8" s="279"/>
      <c r="TIN8" s="279"/>
      <c r="TIO8" s="279"/>
      <c r="TIP8" s="279"/>
      <c r="TIQ8" s="279"/>
      <c r="TIR8" s="279"/>
      <c r="TIS8" s="279"/>
      <c r="TIT8" s="279"/>
      <c r="TIU8" s="279"/>
      <c r="TIV8" s="279"/>
      <c r="TIW8" s="279"/>
      <c r="TIX8" s="279"/>
      <c r="TIY8" s="279"/>
      <c r="TIZ8" s="279"/>
      <c r="TJA8" s="279"/>
      <c r="TJB8" s="279"/>
      <c r="TJC8" s="279"/>
      <c r="TJD8" s="279"/>
      <c r="TJE8" s="279"/>
      <c r="TJF8" s="279"/>
      <c r="TJG8" s="279"/>
      <c r="TJH8" s="279"/>
      <c r="TJI8" s="279"/>
      <c r="TJJ8" s="279"/>
      <c r="TJK8" s="279"/>
      <c r="TJL8" s="279"/>
      <c r="TJM8" s="279"/>
      <c r="TJN8" s="279"/>
      <c r="TJO8" s="279"/>
      <c r="TJP8" s="279"/>
      <c r="TJQ8" s="279"/>
      <c r="TJR8" s="279"/>
      <c r="TJS8" s="279"/>
      <c r="TJT8" s="279"/>
      <c r="TJU8" s="279"/>
      <c r="TJV8" s="279"/>
      <c r="TJW8" s="279"/>
      <c r="TJX8" s="279"/>
      <c r="TJY8" s="279"/>
      <c r="TJZ8" s="279"/>
      <c r="TKA8" s="279"/>
      <c r="TKB8" s="279"/>
      <c r="TKC8" s="279"/>
      <c r="TKD8" s="279"/>
      <c r="TKE8" s="279"/>
      <c r="TKF8" s="279"/>
      <c r="TKG8" s="279"/>
      <c r="TKH8" s="279"/>
      <c r="TKI8" s="279"/>
      <c r="TKJ8" s="279"/>
      <c r="TKK8" s="279"/>
      <c r="TKL8" s="279"/>
      <c r="TKM8" s="279"/>
      <c r="TKN8" s="279"/>
      <c r="TKO8" s="279"/>
      <c r="TKP8" s="279"/>
      <c r="TKQ8" s="279"/>
      <c r="TKR8" s="279"/>
      <c r="TKS8" s="279"/>
      <c r="TKT8" s="279"/>
      <c r="TKU8" s="279"/>
      <c r="TKV8" s="279"/>
      <c r="TKW8" s="279"/>
      <c r="TKX8" s="279"/>
      <c r="TKY8" s="279"/>
      <c r="TKZ8" s="279"/>
      <c r="TLA8" s="279"/>
      <c r="TLB8" s="279"/>
      <c r="TLC8" s="279"/>
      <c r="TLD8" s="279"/>
      <c r="TLE8" s="279"/>
      <c r="TLF8" s="279"/>
      <c r="TLG8" s="279"/>
      <c r="TLH8" s="279"/>
      <c r="TLI8" s="279"/>
      <c r="TLJ8" s="279"/>
      <c r="TLK8" s="279"/>
      <c r="TLL8" s="279"/>
      <c r="TLM8" s="279"/>
      <c r="TLN8" s="279"/>
      <c r="TLO8" s="279"/>
      <c r="TLP8" s="279"/>
      <c r="TLQ8" s="279"/>
      <c r="TLR8" s="279"/>
      <c r="TLS8" s="279"/>
      <c r="TLT8" s="279"/>
      <c r="TLU8" s="279"/>
      <c r="TLV8" s="279"/>
      <c r="TLW8" s="279"/>
      <c r="TLX8" s="279"/>
      <c r="TLY8" s="279"/>
      <c r="TLZ8" s="279"/>
      <c r="TMA8" s="279"/>
      <c r="TMB8" s="279"/>
      <c r="TMC8" s="279"/>
      <c r="TMD8" s="279"/>
      <c r="TME8" s="279"/>
      <c r="TMF8" s="279"/>
      <c r="TMG8" s="279"/>
      <c r="TMH8" s="279"/>
      <c r="TMI8" s="279"/>
      <c r="TMJ8" s="279"/>
      <c r="TMK8" s="279"/>
      <c r="TML8" s="279"/>
      <c r="TMM8" s="279"/>
      <c r="TMN8" s="279"/>
      <c r="TMO8" s="279"/>
      <c r="TMP8" s="279"/>
      <c r="TMQ8" s="279"/>
      <c r="TMR8" s="279"/>
      <c r="TMS8" s="279"/>
      <c r="TMT8" s="279"/>
      <c r="TMU8" s="279"/>
      <c r="TMV8" s="279"/>
      <c r="TMW8" s="279"/>
      <c r="TMX8" s="279"/>
      <c r="TMY8" s="279"/>
      <c r="TMZ8" s="279"/>
      <c r="TNA8" s="279"/>
      <c r="TNB8" s="279"/>
      <c r="TNC8" s="279"/>
      <c r="TND8" s="279"/>
      <c r="TNE8" s="279"/>
      <c r="TNF8" s="279"/>
      <c r="TNG8" s="279"/>
      <c r="TNH8" s="279"/>
      <c r="TNI8" s="279"/>
      <c r="TNJ8" s="279"/>
      <c r="TNK8" s="279"/>
      <c r="TNL8" s="279"/>
      <c r="TNM8" s="279"/>
      <c r="TNN8" s="279"/>
      <c r="TNO8" s="279"/>
      <c r="TNP8" s="279"/>
      <c r="TNQ8" s="279"/>
      <c r="TNR8" s="279"/>
      <c r="TNS8" s="279"/>
      <c r="TNT8" s="279"/>
      <c r="TNU8" s="279"/>
      <c r="TNV8" s="279"/>
      <c r="TNW8" s="279"/>
      <c r="TNX8" s="279"/>
      <c r="TNY8" s="279"/>
      <c r="TNZ8" s="279"/>
      <c r="TOA8" s="279"/>
      <c r="TOB8" s="279"/>
      <c r="TOC8" s="279"/>
      <c r="TOD8" s="279"/>
      <c r="TOE8" s="279"/>
      <c r="TOF8" s="279"/>
      <c r="TOG8" s="279"/>
      <c r="TOH8" s="279"/>
      <c r="TOI8" s="279"/>
      <c r="TOJ8" s="279"/>
      <c r="TOK8" s="279"/>
      <c r="TOL8" s="279"/>
      <c r="TOM8" s="279"/>
      <c r="TON8" s="279"/>
      <c r="TOO8" s="279"/>
      <c r="TOP8" s="279"/>
      <c r="TOQ8" s="279"/>
      <c r="TOR8" s="279"/>
      <c r="TOS8" s="279"/>
      <c r="TOT8" s="279"/>
      <c r="TOU8" s="279"/>
      <c r="TOV8" s="279"/>
      <c r="TOW8" s="279"/>
      <c r="TOX8" s="279"/>
      <c r="TOY8" s="279"/>
      <c r="TOZ8" s="279"/>
      <c r="TPA8" s="279"/>
      <c r="TPB8" s="279"/>
      <c r="TPC8" s="279"/>
      <c r="TPD8" s="279"/>
      <c r="TPE8" s="279"/>
      <c r="TPF8" s="279"/>
      <c r="TPG8" s="279"/>
      <c r="TPH8" s="279"/>
      <c r="TPI8" s="279"/>
      <c r="TPJ8" s="279"/>
      <c r="TPK8" s="279"/>
      <c r="TPL8" s="279"/>
      <c r="TPM8" s="279"/>
      <c r="TPN8" s="279"/>
      <c r="TPO8" s="279"/>
      <c r="TPP8" s="279"/>
      <c r="TPQ8" s="279"/>
      <c r="TPR8" s="279"/>
      <c r="TPS8" s="279"/>
      <c r="TPT8" s="279"/>
      <c r="TPU8" s="279"/>
      <c r="TPV8" s="279"/>
      <c r="TPW8" s="279"/>
      <c r="TPX8" s="279"/>
      <c r="TPY8" s="279"/>
      <c r="TPZ8" s="279"/>
      <c r="TQA8" s="279"/>
      <c r="TQB8" s="279"/>
      <c r="TQC8" s="279"/>
      <c r="TQD8" s="279"/>
      <c r="TQE8" s="279"/>
      <c r="TQF8" s="279"/>
      <c r="TQG8" s="279"/>
      <c r="TQH8" s="279"/>
      <c r="TQI8" s="279"/>
      <c r="TQJ8" s="279"/>
      <c r="TQK8" s="279"/>
      <c r="TQL8" s="279"/>
      <c r="TQM8" s="279"/>
      <c r="TQN8" s="279"/>
      <c r="TQO8" s="279"/>
      <c r="TQP8" s="279"/>
      <c r="TQQ8" s="279"/>
      <c r="TQR8" s="279"/>
      <c r="TQS8" s="279"/>
      <c r="TQT8" s="279"/>
      <c r="TQU8" s="279"/>
      <c r="TQV8" s="279"/>
      <c r="TQW8" s="279"/>
      <c r="TQX8" s="279"/>
      <c r="TQY8" s="279"/>
      <c r="TQZ8" s="279"/>
      <c r="TRA8" s="279"/>
      <c r="TRB8" s="279"/>
      <c r="TRC8" s="279"/>
      <c r="TRD8" s="279"/>
      <c r="TRE8" s="279"/>
      <c r="TRF8" s="279"/>
      <c r="TRG8" s="279"/>
      <c r="TRH8" s="279"/>
      <c r="TRI8" s="279"/>
      <c r="TRJ8" s="279"/>
      <c r="TRK8" s="279"/>
      <c r="TRL8" s="279"/>
      <c r="TRM8" s="279"/>
      <c r="TRN8" s="279"/>
      <c r="TRO8" s="279"/>
      <c r="TRP8" s="279"/>
      <c r="TRQ8" s="279"/>
      <c r="TRR8" s="279"/>
      <c r="TRS8" s="279"/>
      <c r="TRT8" s="279"/>
      <c r="TRU8" s="279"/>
      <c r="TRV8" s="279"/>
      <c r="TRW8" s="279"/>
      <c r="TRX8" s="279"/>
      <c r="TRY8" s="279"/>
      <c r="TRZ8" s="279"/>
      <c r="TSA8" s="279"/>
      <c r="TSB8" s="279"/>
      <c r="TSC8" s="279"/>
      <c r="TSD8" s="279"/>
      <c r="TSE8" s="279"/>
      <c r="TSF8" s="279"/>
      <c r="TSG8" s="279"/>
      <c r="TSH8" s="279"/>
      <c r="TSI8" s="279"/>
      <c r="TSJ8" s="279"/>
      <c r="TSK8" s="279"/>
      <c r="TSL8" s="279"/>
      <c r="TSM8" s="279"/>
      <c r="TSN8" s="279"/>
      <c r="TSO8" s="279"/>
      <c r="TSP8" s="279"/>
      <c r="TSQ8" s="279"/>
      <c r="TSR8" s="279"/>
      <c r="TSS8" s="279"/>
      <c r="TST8" s="279"/>
      <c r="TSU8" s="279"/>
      <c r="TSV8" s="279"/>
      <c r="TSW8" s="279"/>
      <c r="TSX8" s="279"/>
      <c r="TSY8" s="279"/>
      <c r="TSZ8" s="279"/>
      <c r="TTA8" s="279"/>
      <c r="TTB8" s="279"/>
      <c r="TTC8" s="279"/>
      <c r="TTD8" s="279"/>
      <c r="TTE8" s="279"/>
      <c r="TTF8" s="279"/>
      <c r="TTG8" s="279"/>
      <c r="TTH8" s="279"/>
      <c r="TTI8" s="279"/>
      <c r="TTJ8" s="279"/>
      <c r="TTK8" s="279"/>
      <c r="TTL8" s="279"/>
      <c r="TTM8" s="279"/>
      <c r="TTN8" s="279"/>
      <c r="TTO8" s="279"/>
      <c r="TTP8" s="279"/>
      <c r="TTQ8" s="279"/>
      <c r="TTR8" s="279"/>
      <c r="TTS8" s="279"/>
      <c r="TTT8" s="279"/>
      <c r="TTU8" s="279"/>
      <c r="TTV8" s="279"/>
      <c r="TTW8" s="279"/>
      <c r="TTX8" s="279"/>
      <c r="TTY8" s="279"/>
      <c r="TTZ8" s="279"/>
      <c r="TUA8" s="279"/>
      <c r="TUB8" s="279"/>
      <c r="TUC8" s="279"/>
      <c r="TUD8" s="279"/>
      <c r="TUE8" s="279"/>
      <c r="TUF8" s="279"/>
      <c r="TUG8" s="279"/>
      <c r="TUH8" s="279"/>
      <c r="TUI8" s="279"/>
      <c r="TUJ8" s="279"/>
      <c r="TUK8" s="279"/>
      <c r="TUL8" s="279"/>
      <c r="TUM8" s="279"/>
      <c r="TUN8" s="279"/>
      <c r="TUO8" s="279"/>
      <c r="TUP8" s="279"/>
      <c r="TUQ8" s="279"/>
      <c r="TUR8" s="279"/>
      <c r="TUS8" s="279"/>
      <c r="TUT8" s="279"/>
      <c r="TUU8" s="279"/>
      <c r="TUV8" s="279"/>
      <c r="TUW8" s="279"/>
      <c r="TUX8" s="279"/>
      <c r="TUY8" s="279"/>
      <c r="TUZ8" s="279"/>
      <c r="TVA8" s="279"/>
      <c r="TVB8" s="279"/>
      <c r="TVC8" s="279"/>
      <c r="TVD8" s="279"/>
      <c r="TVE8" s="279"/>
      <c r="TVF8" s="279"/>
      <c r="TVG8" s="279"/>
      <c r="TVH8" s="279"/>
      <c r="TVI8" s="279"/>
      <c r="TVJ8" s="279"/>
      <c r="TVK8" s="279"/>
      <c r="TVL8" s="279"/>
      <c r="TVM8" s="279"/>
      <c r="TVN8" s="279"/>
      <c r="TVO8" s="279"/>
      <c r="TVP8" s="279"/>
      <c r="TVQ8" s="279"/>
      <c r="TVR8" s="279"/>
      <c r="TVS8" s="279"/>
      <c r="TVT8" s="279"/>
      <c r="TVU8" s="279"/>
      <c r="TVV8" s="279"/>
      <c r="TVW8" s="279"/>
      <c r="TVX8" s="279"/>
      <c r="TVY8" s="279"/>
      <c r="TVZ8" s="279"/>
      <c r="TWA8" s="279"/>
      <c r="TWB8" s="279"/>
      <c r="TWC8" s="279"/>
      <c r="TWD8" s="279"/>
      <c r="TWE8" s="279"/>
      <c r="TWF8" s="279"/>
      <c r="TWG8" s="279"/>
      <c r="TWH8" s="279"/>
      <c r="TWI8" s="279"/>
      <c r="TWJ8" s="279"/>
      <c r="TWK8" s="279"/>
      <c r="TWL8" s="279"/>
      <c r="TWM8" s="279"/>
      <c r="TWN8" s="279"/>
      <c r="TWO8" s="279"/>
      <c r="TWP8" s="279"/>
      <c r="TWQ8" s="279"/>
      <c r="TWR8" s="279"/>
      <c r="TWS8" s="279"/>
      <c r="TWT8" s="279"/>
      <c r="TWU8" s="279"/>
      <c r="TWV8" s="279"/>
      <c r="TWW8" s="279"/>
      <c r="TWX8" s="279"/>
      <c r="TWY8" s="279"/>
      <c r="TWZ8" s="279"/>
      <c r="TXA8" s="279"/>
      <c r="TXB8" s="279"/>
      <c r="TXC8" s="279"/>
      <c r="TXD8" s="279"/>
      <c r="TXE8" s="279"/>
      <c r="TXF8" s="279"/>
      <c r="TXG8" s="279"/>
      <c r="TXH8" s="279"/>
      <c r="TXI8" s="279"/>
      <c r="TXJ8" s="279"/>
      <c r="TXK8" s="279"/>
      <c r="TXL8" s="279"/>
      <c r="TXM8" s="279"/>
      <c r="TXN8" s="279"/>
      <c r="TXO8" s="279"/>
      <c r="TXP8" s="279"/>
      <c r="TXQ8" s="279"/>
      <c r="TXR8" s="279"/>
      <c r="TXS8" s="279"/>
      <c r="TXT8" s="279"/>
      <c r="TXU8" s="279"/>
      <c r="TXV8" s="279"/>
      <c r="TXW8" s="279"/>
      <c r="TXX8" s="279"/>
      <c r="TXY8" s="279"/>
      <c r="TXZ8" s="279"/>
      <c r="TYA8" s="279"/>
      <c r="TYB8" s="279"/>
      <c r="TYC8" s="279"/>
      <c r="TYD8" s="279"/>
      <c r="TYE8" s="279"/>
      <c r="TYF8" s="279"/>
      <c r="TYG8" s="279"/>
      <c r="TYH8" s="279"/>
      <c r="TYI8" s="279"/>
      <c r="TYJ8" s="279"/>
      <c r="TYK8" s="279"/>
      <c r="TYL8" s="279"/>
      <c r="TYM8" s="279"/>
      <c r="TYN8" s="279"/>
      <c r="TYO8" s="279"/>
      <c r="TYP8" s="279"/>
      <c r="TYQ8" s="279"/>
      <c r="TYR8" s="279"/>
      <c r="TYS8" s="279"/>
      <c r="TYT8" s="279"/>
      <c r="TYU8" s="279"/>
      <c r="TYV8" s="279"/>
      <c r="TYW8" s="279"/>
      <c r="TYX8" s="279"/>
      <c r="TYY8" s="279"/>
      <c r="TYZ8" s="279"/>
      <c r="TZA8" s="279"/>
      <c r="TZB8" s="279"/>
      <c r="TZC8" s="279"/>
      <c r="TZD8" s="279"/>
      <c r="TZE8" s="279"/>
      <c r="TZF8" s="279"/>
      <c r="TZG8" s="279"/>
      <c r="TZH8" s="279"/>
      <c r="TZI8" s="279"/>
      <c r="TZJ8" s="279"/>
      <c r="TZK8" s="279"/>
      <c r="TZL8" s="279"/>
      <c r="TZM8" s="279"/>
      <c r="TZN8" s="279"/>
      <c r="TZO8" s="279"/>
      <c r="TZP8" s="279"/>
      <c r="TZQ8" s="279"/>
      <c r="TZR8" s="279"/>
      <c r="TZS8" s="279"/>
      <c r="TZT8" s="279"/>
      <c r="TZU8" s="279"/>
      <c r="TZV8" s="279"/>
      <c r="TZW8" s="279"/>
      <c r="TZX8" s="279"/>
      <c r="TZY8" s="279"/>
      <c r="TZZ8" s="279"/>
      <c r="UAA8" s="279"/>
      <c r="UAB8" s="279"/>
      <c r="UAC8" s="279"/>
      <c r="UAD8" s="279"/>
      <c r="UAE8" s="279"/>
      <c r="UAF8" s="279"/>
      <c r="UAG8" s="279"/>
      <c r="UAH8" s="279"/>
      <c r="UAI8" s="279"/>
      <c r="UAJ8" s="279"/>
      <c r="UAK8" s="279"/>
      <c r="UAL8" s="279"/>
      <c r="UAM8" s="279"/>
      <c r="UAN8" s="279"/>
      <c r="UAO8" s="279"/>
      <c r="UAP8" s="279"/>
      <c r="UAQ8" s="279"/>
      <c r="UAR8" s="279"/>
      <c r="UAS8" s="279"/>
      <c r="UAT8" s="279"/>
      <c r="UAU8" s="279"/>
      <c r="UAV8" s="279"/>
      <c r="UAW8" s="279"/>
      <c r="UAX8" s="279"/>
      <c r="UAY8" s="279"/>
      <c r="UAZ8" s="279"/>
      <c r="UBA8" s="279"/>
      <c r="UBB8" s="279"/>
      <c r="UBC8" s="279"/>
      <c r="UBD8" s="279"/>
      <c r="UBE8" s="279"/>
      <c r="UBF8" s="279"/>
      <c r="UBG8" s="279"/>
      <c r="UBH8" s="279"/>
      <c r="UBI8" s="279"/>
      <c r="UBJ8" s="279"/>
      <c r="UBK8" s="279"/>
      <c r="UBL8" s="279"/>
      <c r="UBM8" s="279"/>
      <c r="UBN8" s="279"/>
      <c r="UBO8" s="279"/>
      <c r="UBP8" s="279"/>
      <c r="UBQ8" s="279"/>
      <c r="UBR8" s="279"/>
      <c r="UBS8" s="279"/>
      <c r="UBT8" s="279"/>
      <c r="UBU8" s="279"/>
      <c r="UBV8" s="279"/>
      <c r="UBW8" s="279"/>
      <c r="UBX8" s="279"/>
      <c r="UBY8" s="279"/>
      <c r="UBZ8" s="279"/>
      <c r="UCA8" s="279"/>
      <c r="UCB8" s="279"/>
      <c r="UCC8" s="279"/>
      <c r="UCD8" s="279"/>
      <c r="UCE8" s="279"/>
      <c r="UCF8" s="279"/>
      <c r="UCG8" s="279"/>
      <c r="UCH8" s="279"/>
      <c r="UCI8" s="279"/>
      <c r="UCJ8" s="279"/>
      <c r="UCK8" s="279"/>
      <c r="UCL8" s="279"/>
      <c r="UCM8" s="279"/>
      <c r="UCN8" s="279"/>
      <c r="UCO8" s="279"/>
      <c r="UCP8" s="279"/>
      <c r="UCQ8" s="279"/>
      <c r="UCR8" s="279"/>
      <c r="UCS8" s="279"/>
      <c r="UCT8" s="279"/>
      <c r="UCU8" s="279"/>
      <c r="UCV8" s="279"/>
      <c r="UCW8" s="279"/>
      <c r="UCX8" s="279"/>
      <c r="UCY8" s="279"/>
      <c r="UCZ8" s="279"/>
      <c r="UDA8" s="279"/>
      <c r="UDB8" s="279"/>
      <c r="UDC8" s="279"/>
      <c r="UDD8" s="279"/>
      <c r="UDE8" s="279"/>
      <c r="UDF8" s="279"/>
      <c r="UDG8" s="279"/>
      <c r="UDH8" s="279"/>
      <c r="UDI8" s="279"/>
      <c r="UDJ8" s="279"/>
      <c r="UDK8" s="279"/>
      <c r="UDL8" s="279"/>
      <c r="UDM8" s="279"/>
      <c r="UDN8" s="279"/>
      <c r="UDO8" s="279"/>
      <c r="UDP8" s="279"/>
      <c r="UDQ8" s="279"/>
      <c r="UDR8" s="279"/>
      <c r="UDS8" s="279"/>
      <c r="UDT8" s="279"/>
      <c r="UDU8" s="279"/>
      <c r="UDV8" s="279"/>
      <c r="UDW8" s="279"/>
      <c r="UDX8" s="279"/>
      <c r="UDY8" s="279"/>
      <c r="UDZ8" s="279"/>
      <c r="UEA8" s="279"/>
      <c r="UEB8" s="279"/>
      <c r="UEC8" s="279"/>
      <c r="UED8" s="279"/>
      <c r="UEE8" s="279"/>
      <c r="UEF8" s="279"/>
      <c r="UEG8" s="279"/>
      <c r="UEH8" s="279"/>
      <c r="UEI8" s="279"/>
      <c r="UEJ8" s="279"/>
      <c r="UEK8" s="279"/>
      <c r="UEL8" s="279"/>
      <c r="UEM8" s="279"/>
      <c r="UEN8" s="279"/>
      <c r="UEO8" s="279"/>
      <c r="UEP8" s="279"/>
      <c r="UEQ8" s="279"/>
      <c r="UER8" s="279"/>
      <c r="UES8" s="279"/>
      <c r="UET8" s="279"/>
      <c r="UEU8" s="279"/>
      <c r="UEV8" s="279"/>
      <c r="UEW8" s="279"/>
      <c r="UEX8" s="279"/>
      <c r="UEY8" s="279"/>
      <c r="UEZ8" s="279"/>
      <c r="UFA8" s="279"/>
      <c r="UFB8" s="279"/>
      <c r="UFC8" s="279"/>
      <c r="UFD8" s="279"/>
      <c r="UFE8" s="279"/>
      <c r="UFF8" s="279"/>
      <c r="UFG8" s="279"/>
      <c r="UFH8" s="279"/>
      <c r="UFI8" s="279"/>
      <c r="UFJ8" s="279"/>
      <c r="UFK8" s="279"/>
      <c r="UFL8" s="279"/>
      <c r="UFM8" s="279"/>
      <c r="UFN8" s="279"/>
      <c r="UFO8" s="279"/>
      <c r="UFP8" s="279"/>
      <c r="UFQ8" s="279"/>
      <c r="UFR8" s="279"/>
      <c r="UFS8" s="279"/>
      <c r="UFT8" s="279"/>
      <c r="UFU8" s="279"/>
      <c r="UFV8" s="279"/>
      <c r="UFW8" s="279"/>
      <c r="UFX8" s="279"/>
      <c r="UFY8" s="279"/>
      <c r="UFZ8" s="279"/>
      <c r="UGA8" s="279"/>
      <c r="UGB8" s="279"/>
      <c r="UGC8" s="279"/>
      <c r="UGD8" s="279"/>
      <c r="UGE8" s="279"/>
      <c r="UGF8" s="279"/>
      <c r="UGG8" s="279"/>
      <c r="UGH8" s="279"/>
      <c r="UGI8" s="279"/>
      <c r="UGJ8" s="279"/>
      <c r="UGK8" s="279"/>
      <c r="UGL8" s="279"/>
      <c r="UGM8" s="279"/>
      <c r="UGN8" s="279"/>
      <c r="UGO8" s="279"/>
      <c r="UGP8" s="279"/>
      <c r="UGQ8" s="279"/>
      <c r="UGR8" s="279"/>
      <c r="UGS8" s="279"/>
      <c r="UGT8" s="279"/>
      <c r="UGU8" s="279"/>
      <c r="UGV8" s="279"/>
      <c r="UGW8" s="279"/>
      <c r="UGX8" s="279"/>
      <c r="UGY8" s="279"/>
      <c r="UGZ8" s="279"/>
      <c r="UHA8" s="279"/>
      <c r="UHB8" s="279"/>
      <c r="UHC8" s="279"/>
      <c r="UHD8" s="279"/>
      <c r="UHE8" s="279"/>
      <c r="UHF8" s="279"/>
      <c r="UHG8" s="279"/>
      <c r="UHH8" s="279"/>
      <c r="UHI8" s="279"/>
      <c r="UHJ8" s="279"/>
      <c r="UHK8" s="279"/>
      <c r="UHL8" s="279"/>
      <c r="UHM8" s="279"/>
      <c r="UHN8" s="279"/>
      <c r="UHO8" s="279"/>
      <c r="UHP8" s="279"/>
      <c r="UHQ8" s="279"/>
      <c r="UHR8" s="279"/>
      <c r="UHS8" s="279"/>
      <c r="UHT8" s="279"/>
      <c r="UHU8" s="279"/>
      <c r="UHV8" s="279"/>
      <c r="UHW8" s="279"/>
      <c r="UHX8" s="279"/>
      <c r="UHY8" s="279"/>
      <c r="UHZ8" s="279"/>
      <c r="UIA8" s="279"/>
      <c r="UIB8" s="279"/>
      <c r="UIC8" s="279"/>
      <c r="UID8" s="279"/>
      <c r="UIE8" s="279"/>
      <c r="UIF8" s="279"/>
      <c r="UIG8" s="279"/>
      <c r="UIH8" s="279"/>
      <c r="UII8" s="279"/>
      <c r="UIJ8" s="279"/>
      <c r="UIK8" s="279"/>
      <c r="UIL8" s="279"/>
      <c r="UIM8" s="279"/>
      <c r="UIN8" s="279"/>
      <c r="UIO8" s="279"/>
      <c r="UIP8" s="279"/>
      <c r="UIQ8" s="279"/>
      <c r="UIR8" s="279"/>
      <c r="UIS8" s="279"/>
      <c r="UIT8" s="279"/>
      <c r="UIU8" s="279"/>
      <c r="UIV8" s="279"/>
      <c r="UIW8" s="279"/>
      <c r="UIX8" s="279"/>
      <c r="UIY8" s="279"/>
      <c r="UIZ8" s="279"/>
      <c r="UJA8" s="279"/>
      <c r="UJB8" s="279"/>
      <c r="UJC8" s="279"/>
      <c r="UJD8" s="279"/>
      <c r="UJE8" s="279"/>
      <c r="UJF8" s="279"/>
      <c r="UJG8" s="279"/>
      <c r="UJH8" s="279"/>
      <c r="UJI8" s="279"/>
      <c r="UJJ8" s="279"/>
      <c r="UJK8" s="279"/>
      <c r="UJL8" s="279"/>
      <c r="UJM8" s="279"/>
      <c r="UJN8" s="279"/>
      <c r="UJO8" s="279"/>
      <c r="UJP8" s="279"/>
      <c r="UJQ8" s="279"/>
      <c r="UJR8" s="279"/>
      <c r="UJS8" s="279"/>
      <c r="UJT8" s="279"/>
      <c r="UJU8" s="279"/>
      <c r="UJV8" s="279"/>
      <c r="UJW8" s="279"/>
      <c r="UJX8" s="279"/>
      <c r="UJY8" s="279"/>
      <c r="UJZ8" s="279"/>
      <c r="UKA8" s="279"/>
      <c r="UKB8" s="279"/>
      <c r="UKC8" s="279"/>
      <c r="UKD8" s="279"/>
      <c r="UKE8" s="279"/>
      <c r="UKF8" s="279"/>
      <c r="UKG8" s="279"/>
      <c r="UKH8" s="279"/>
      <c r="UKI8" s="279"/>
      <c r="UKJ8" s="279"/>
      <c r="UKK8" s="279"/>
      <c r="UKL8" s="279"/>
      <c r="UKM8" s="279"/>
      <c r="UKN8" s="279"/>
      <c r="UKO8" s="279"/>
      <c r="UKP8" s="279"/>
      <c r="UKQ8" s="279"/>
      <c r="UKR8" s="279"/>
      <c r="UKS8" s="279"/>
      <c r="UKT8" s="279"/>
      <c r="UKU8" s="279"/>
      <c r="UKV8" s="279"/>
      <c r="UKW8" s="279"/>
      <c r="UKX8" s="279"/>
      <c r="UKY8" s="279"/>
      <c r="UKZ8" s="279"/>
      <c r="ULA8" s="279"/>
      <c r="ULB8" s="279"/>
      <c r="ULC8" s="279"/>
      <c r="ULD8" s="279"/>
      <c r="ULE8" s="279"/>
      <c r="ULF8" s="279"/>
      <c r="ULG8" s="279"/>
      <c r="ULH8" s="279"/>
      <c r="ULI8" s="279"/>
      <c r="ULJ8" s="279"/>
      <c r="ULK8" s="279"/>
      <c r="ULL8" s="279"/>
      <c r="ULM8" s="279"/>
      <c r="ULN8" s="279"/>
      <c r="ULO8" s="279"/>
      <c r="ULP8" s="279"/>
      <c r="ULQ8" s="279"/>
      <c r="ULR8" s="279"/>
      <c r="ULS8" s="279"/>
      <c r="ULT8" s="279"/>
      <c r="ULU8" s="279"/>
      <c r="ULV8" s="279"/>
      <c r="ULW8" s="279"/>
      <c r="ULX8" s="279"/>
      <c r="ULY8" s="279"/>
      <c r="ULZ8" s="279"/>
      <c r="UMA8" s="279"/>
      <c r="UMB8" s="279"/>
      <c r="UMC8" s="279"/>
      <c r="UMD8" s="279"/>
      <c r="UME8" s="279"/>
      <c r="UMF8" s="279"/>
      <c r="UMG8" s="279"/>
      <c r="UMH8" s="279"/>
      <c r="UMI8" s="279"/>
      <c r="UMJ8" s="279"/>
      <c r="UMK8" s="279"/>
      <c r="UML8" s="279"/>
      <c r="UMM8" s="279"/>
      <c r="UMN8" s="279"/>
      <c r="UMO8" s="279"/>
      <c r="UMP8" s="279"/>
      <c r="UMQ8" s="279"/>
      <c r="UMR8" s="279"/>
      <c r="UMS8" s="279"/>
      <c r="UMT8" s="279"/>
      <c r="UMU8" s="279"/>
      <c r="UMV8" s="279"/>
      <c r="UMW8" s="279"/>
      <c r="UMX8" s="279"/>
      <c r="UMY8" s="279"/>
      <c r="UMZ8" s="279"/>
      <c r="UNA8" s="279"/>
      <c r="UNB8" s="279"/>
      <c r="UNC8" s="279"/>
      <c r="UND8" s="279"/>
      <c r="UNE8" s="279"/>
      <c r="UNF8" s="279"/>
      <c r="UNG8" s="279"/>
      <c r="UNH8" s="279"/>
      <c r="UNI8" s="279"/>
      <c r="UNJ8" s="279"/>
      <c r="UNK8" s="279"/>
      <c r="UNL8" s="279"/>
      <c r="UNM8" s="279"/>
      <c r="UNN8" s="279"/>
      <c r="UNO8" s="279"/>
      <c r="UNP8" s="279"/>
      <c r="UNQ8" s="279"/>
      <c r="UNR8" s="279"/>
      <c r="UNS8" s="279"/>
      <c r="UNT8" s="279"/>
      <c r="UNU8" s="279"/>
      <c r="UNV8" s="279"/>
      <c r="UNW8" s="279"/>
      <c r="UNX8" s="279"/>
      <c r="UNY8" s="279"/>
      <c r="UNZ8" s="279"/>
      <c r="UOA8" s="279"/>
      <c r="UOB8" s="279"/>
      <c r="UOC8" s="279"/>
      <c r="UOD8" s="279"/>
      <c r="UOE8" s="279"/>
      <c r="UOF8" s="279"/>
      <c r="UOG8" s="279"/>
      <c r="UOH8" s="279"/>
      <c r="UOI8" s="279"/>
      <c r="UOJ8" s="279"/>
      <c r="UOK8" s="279"/>
      <c r="UOL8" s="279"/>
      <c r="UOM8" s="279"/>
      <c r="UON8" s="279"/>
      <c r="UOO8" s="279"/>
      <c r="UOP8" s="279"/>
      <c r="UOQ8" s="279"/>
      <c r="UOR8" s="279"/>
      <c r="UOS8" s="279"/>
      <c r="UOT8" s="279"/>
      <c r="UOU8" s="279"/>
      <c r="UOV8" s="279"/>
      <c r="UOW8" s="279"/>
      <c r="UOX8" s="279"/>
      <c r="UOY8" s="279"/>
      <c r="UOZ8" s="279"/>
      <c r="UPA8" s="279"/>
      <c r="UPB8" s="279"/>
      <c r="UPC8" s="279"/>
      <c r="UPD8" s="279"/>
      <c r="UPE8" s="279"/>
      <c r="UPF8" s="279"/>
      <c r="UPG8" s="279"/>
      <c r="UPH8" s="279"/>
      <c r="UPI8" s="279"/>
      <c r="UPJ8" s="279"/>
      <c r="UPK8" s="279"/>
      <c r="UPL8" s="279"/>
      <c r="UPM8" s="279"/>
      <c r="UPN8" s="279"/>
      <c r="UPO8" s="279"/>
      <c r="UPP8" s="279"/>
      <c r="UPQ8" s="279"/>
      <c r="UPR8" s="279"/>
      <c r="UPS8" s="279"/>
      <c r="UPT8" s="279"/>
      <c r="UPU8" s="279"/>
      <c r="UPV8" s="279"/>
      <c r="UPW8" s="279"/>
      <c r="UPX8" s="279"/>
      <c r="UPY8" s="279"/>
      <c r="UPZ8" s="279"/>
      <c r="UQA8" s="279"/>
      <c r="UQB8" s="279"/>
      <c r="UQC8" s="279"/>
      <c r="UQD8" s="279"/>
      <c r="UQE8" s="279"/>
      <c r="UQF8" s="279"/>
      <c r="UQG8" s="279"/>
      <c r="UQH8" s="279"/>
      <c r="UQI8" s="279"/>
      <c r="UQJ8" s="279"/>
      <c r="UQK8" s="279"/>
      <c r="UQL8" s="279"/>
      <c r="UQM8" s="279"/>
      <c r="UQN8" s="279"/>
      <c r="UQO8" s="279"/>
      <c r="UQP8" s="279"/>
      <c r="UQQ8" s="279"/>
      <c r="UQR8" s="279"/>
      <c r="UQS8" s="279"/>
      <c r="UQT8" s="279"/>
      <c r="UQU8" s="279"/>
      <c r="UQV8" s="279"/>
      <c r="UQW8" s="279"/>
      <c r="UQX8" s="279"/>
      <c r="UQY8" s="279"/>
      <c r="UQZ8" s="279"/>
      <c r="URA8" s="279"/>
      <c r="URB8" s="279"/>
      <c r="URC8" s="279"/>
      <c r="URD8" s="279"/>
      <c r="URE8" s="279"/>
      <c r="URF8" s="279"/>
      <c r="URG8" s="279"/>
      <c r="URH8" s="279"/>
      <c r="URI8" s="279"/>
      <c r="URJ8" s="279"/>
      <c r="URK8" s="279"/>
      <c r="URL8" s="279"/>
      <c r="URM8" s="279"/>
      <c r="URN8" s="279"/>
      <c r="URO8" s="279"/>
      <c r="URP8" s="279"/>
      <c r="URQ8" s="279"/>
      <c r="URR8" s="279"/>
      <c r="URS8" s="279"/>
      <c r="URT8" s="279"/>
      <c r="URU8" s="279"/>
      <c r="URV8" s="279"/>
      <c r="URW8" s="279"/>
      <c r="URX8" s="279"/>
      <c r="URY8" s="279"/>
      <c r="URZ8" s="279"/>
      <c r="USA8" s="279"/>
      <c r="USB8" s="279"/>
      <c r="USC8" s="279"/>
      <c r="USD8" s="279"/>
      <c r="USE8" s="279"/>
      <c r="USF8" s="279"/>
      <c r="USG8" s="279"/>
      <c r="USH8" s="279"/>
      <c r="USI8" s="279"/>
      <c r="USJ8" s="279"/>
      <c r="USK8" s="279"/>
      <c r="USL8" s="279"/>
      <c r="USM8" s="279"/>
      <c r="USN8" s="279"/>
      <c r="USO8" s="279"/>
      <c r="USP8" s="279"/>
      <c r="USQ8" s="279"/>
      <c r="USR8" s="279"/>
      <c r="USS8" s="279"/>
      <c r="UST8" s="279"/>
      <c r="USU8" s="279"/>
      <c r="USV8" s="279"/>
      <c r="USW8" s="279"/>
      <c r="USX8" s="279"/>
      <c r="USY8" s="279"/>
      <c r="USZ8" s="279"/>
      <c r="UTA8" s="279"/>
      <c r="UTB8" s="279"/>
      <c r="UTC8" s="279"/>
      <c r="UTD8" s="279"/>
      <c r="UTE8" s="279"/>
      <c r="UTF8" s="279"/>
      <c r="UTG8" s="279"/>
      <c r="UTH8" s="279"/>
      <c r="UTI8" s="279"/>
      <c r="UTJ8" s="279"/>
      <c r="UTK8" s="279"/>
      <c r="UTL8" s="279"/>
      <c r="UTM8" s="279"/>
      <c r="UTN8" s="279"/>
      <c r="UTO8" s="279"/>
      <c r="UTP8" s="279"/>
      <c r="UTQ8" s="279"/>
      <c r="UTR8" s="279"/>
      <c r="UTS8" s="279"/>
      <c r="UTT8" s="279"/>
      <c r="UTU8" s="279"/>
      <c r="UTV8" s="279"/>
      <c r="UTW8" s="279"/>
      <c r="UTX8" s="279"/>
      <c r="UTY8" s="279"/>
      <c r="UTZ8" s="279"/>
      <c r="UUA8" s="279"/>
      <c r="UUB8" s="279"/>
      <c r="UUC8" s="279"/>
      <c r="UUD8" s="279"/>
      <c r="UUE8" s="279"/>
      <c r="UUF8" s="279"/>
      <c r="UUG8" s="279"/>
      <c r="UUH8" s="279"/>
      <c r="UUI8" s="279"/>
      <c r="UUJ8" s="279"/>
      <c r="UUK8" s="279"/>
      <c r="UUL8" s="279"/>
      <c r="UUM8" s="279"/>
      <c r="UUN8" s="279"/>
      <c r="UUO8" s="279"/>
      <c r="UUP8" s="279"/>
      <c r="UUQ8" s="279"/>
      <c r="UUR8" s="279"/>
      <c r="UUS8" s="279"/>
      <c r="UUT8" s="279"/>
      <c r="UUU8" s="279"/>
      <c r="UUV8" s="279"/>
      <c r="UUW8" s="279"/>
      <c r="UUX8" s="279"/>
      <c r="UUY8" s="279"/>
      <c r="UUZ8" s="279"/>
      <c r="UVA8" s="279"/>
      <c r="UVB8" s="279"/>
      <c r="UVC8" s="279"/>
      <c r="UVD8" s="279"/>
      <c r="UVE8" s="279"/>
      <c r="UVF8" s="279"/>
      <c r="UVG8" s="279"/>
      <c r="UVH8" s="279"/>
      <c r="UVI8" s="279"/>
      <c r="UVJ8" s="279"/>
      <c r="UVK8" s="279"/>
      <c r="UVL8" s="279"/>
      <c r="UVM8" s="279"/>
      <c r="UVN8" s="279"/>
      <c r="UVO8" s="279"/>
      <c r="UVP8" s="279"/>
      <c r="UVQ8" s="279"/>
      <c r="UVR8" s="279"/>
      <c r="UVS8" s="279"/>
      <c r="UVT8" s="279"/>
      <c r="UVU8" s="279"/>
      <c r="UVV8" s="279"/>
      <c r="UVW8" s="279"/>
      <c r="UVX8" s="279"/>
      <c r="UVY8" s="279"/>
      <c r="UVZ8" s="279"/>
      <c r="UWA8" s="279"/>
      <c r="UWB8" s="279"/>
      <c r="UWC8" s="279"/>
      <c r="UWD8" s="279"/>
      <c r="UWE8" s="279"/>
      <c r="UWF8" s="279"/>
      <c r="UWG8" s="279"/>
      <c r="UWH8" s="279"/>
      <c r="UWI8" s="279"/>
      <c r="UWJ8" s="279"/>
      <c r="UWK8" s="279"/>
      <c r="UWL8" s="279"/>
      <c r="UWM8" s="279"/>
      <c r="UWN8" s="279"/>
      <c r="UWO8" s="279"/>
      <c r="UWP8" s="279"/>
      <c r="UWQ8" s="279"/>
      <c r="UWR8" s="279"/>
      <c r="UWS8" s="279"/>
      <c r="UWT8" s="279"/>
      <c r="UWU8" s="279"/>
      <c r="UWV8" s="279"/>
      <c r="UWW8" s="279"/>
      <c r="UWX8" s="279"/>
      <c r="UWY8" s="279"/>
      <c r="UWZ8" s="279"/>
      <c r="UXA8" s="279"/>
      <c r="UXB8" s="279"/>
      <c r="UXC8" s="279"/>
      <c r="UXD8" s="279"/>
      <c r="UXE8" s="279"/>
      <c r="UXF8" s="279"/>
      <c r="UXG8" s="279"/>
      <c r="UXH8" s="279"/>
      <c r="UXI8" s="279"/>
      <c r="UXJ8" s="279"/>
      <c r="UXK8" s="279"/>
      <c r="UXL8" s="279"/>
      <c r="UXM8" s="279"/>
      <c r="UXN8" s="279"/>
      <c r="UXO8" s="279"/>
      <c r="UXP8" s="279"/>
      <c r="UXQ8" s="279"/>
      <c r="UXR8" s="279"/>
      <c r="UXS8" s="279"/>
      <c r="UXT8" s="279"/>
      <c r="UXU8" s="279"/>
      <c r="UXV8" s="279"/>
      <c r="UXW8" s="279"/>
      <c r="UXX8" s="279"/>
      <c r="UXY8" s="279"/>
      <c r="UXZ8" s="279"/>
      <c r="UYA8" s="279"/>
      <c r="UYB8" s="279"/>
      <c r="UYC8" s="279"/>
      <c r="UYD8" s="279"/>
      <c r="UYE8" s="279"/>
      <c r="UYF8" s="279"/>
      <c r="UYG8" s="279"/>
      <c r="UYH8" s="279"/>
      <c r="UYI8" s="279"/>
      <c r="UYJ8" s="279"/>
      <c r="UYK8" s="279"/>
      <c r="UYL8" s="279"/>
      <c r="UYM8" s="279"/>
      <c r="UYN8" s="279"/>
      <c r="UYO8" s="279"/>
      <c r="UYP8" s="279"/>
      <c r="UYQ8" s="279"/>
      <c r="UYR8" s="279"/>
      <c r="UYS8" s="279"/>
      <c r="UYT8" s="279"/>
      <c r="UYU8" s="279"/>
      <c r="UYV8" s="279"/>
      <c r="UYW8" s="279"/>
      <c r="UYX8" s="279"/>
      <c r="UYY8" s="279"/>
      <c r="UYZ8" s="279"/>
      <c r="UZA8" s="279"/>
      <c r="UZB8" s="279"/>
      <c r="UZC8" s="279"/>
      <c r="UZD8" s="279"/>
      <c r="UZE8" s="279"/>
      <c r="UZF8" s="279"/>
      <c r="UZG8" s="279"/>
      <c r="UZH8" s="279"/>
      <c r="UZI8" s="279"/>
      <c r="UZJ8" s="279"/>
      <c r="UZK8" s="279"/>
      <c r="UZL8" s="279"/>
      <c r="UZM8" s="279"/>
      <c r="UZN8" s="279"/>
      <c r="UZO8" s="279"/>
      <c r="UZP8" s="279"/>
      <c r="UZQ8" s="279"/>
      <c r="UZR8" s="279"/>
      <c r="UZS8" s="279"/>
      <c r="UZT8" s="279"/>
      <c r="UZU8" s="279"/>
      <c r="UZV8" s="279"/>
      <c r="UZW8" s="279"/>
      <c r="UZX8" s="279"/>
      <c r="UZY8" s="279"/>
      <c r="UZZ8" s="279"/>
      <c r="VAA8" s="279"/>
      <c r="VAB8" s="279"/>
      <c r="VAC8" s="279"/>
      <c r="VAD8" s="279"/>
      <c r="VAE8" s="279"/>
      <c r="VAF8" s="279"/>
      <c r="VAG8" s="279"/>
      <c r="VAH8" s="279"/>
      <c r="VAI8" s="279"/>
      <c r="VAJ8" s="279"/>
      <c r="VAK8" s="279"/>
      <c r="VAL8" s="279"/>
      <c r="VAM8" s="279"/>
      <c r="VAN8" s="279"/>
      <c r="VAO8" s="279"/>
      <c r="VAP8" s="279"/>
      <c r="VAQ8" s="279"/>
      <c r="VAR8" s="279"/>
      <c r="VAS8" s="279"/>
      <c r="VAT8" s="279"/>
      <c r="VAU8" s="279"/>
      <c r="VAV8" s="279"/>
      <c r="VAW8" s="279"/>
      <c r="VAX8" s="279"/>
      <c r="VAY8" s="279"/>
      <c r="VAZ8" s="279"/>
      <c r="VBA8" s="279"/>
      <c r="VBB8" s="279"/>
      <c r="VBC8" s="279"/>
      <c r="VBD8" s="279"/>
      <c r="VBE8" s="279"/>
      <c r="VBF8" s="279"/>
      <c r="VBG8" s="279"/>
      <c r="VBH8" s="279"/>
      <c r="VBI8" s="279"/>
      <c r="VBJ8" s="279"/>
      <c r="VBK8" s="279"/>
      <c r="VBL8" s="279"/>
      <c r="VBM8" s="279"/>
      <c r="VBN8" s="279"/>
      <c r="VBO8" s="279"/>
      <c r="VBP8" s="279"/>
      <c r="VBQ8" s="279"/>
      <c r="VBR8" s="279"/>
      <c r="VBS8" s="279"/>
      <c r="VBT8" s="279"/>
      <c r="VBU8" s="279"/>
      <c r="VBV8" s="279"/>
      <c r="VBW8" s="279"/>
      <c r="VBX8" s="279"/>
      <c r="VBY8" s="279"/>
      <c r="VBZ8" s="279"/>
      <c r="VCA8" s="279"/>
      <c r="VCB8" s="279"/>
      <c r="VCC8" s="279"/>
      <c r="VCD8" s="279"/>
      <c r="VCE8" s="279"/>
      <c r="VCF8" s="279"/>
      <c r="VCG8" s="279"/>
      <c r="VCH8" s="279"/>
      <c r="VCI8" s="279"/>
      <c r="VCJ8" s="279"/>
      <c r="VCK8" s="279"/>
      <c r="VCL8" s="279"/>
      <c r="VCM8" s="279"/>
      <c r="VCN8" s="279"/>
      <c r="VCO8" s="279"/>
      <c r="VCP8" s="279"/>
      <c r="VCQ8" s="279"/>
      <c r="VCR8" s="279"/>
      <c r="VCS8" s="279"/>
      <c r="VCT8" s="279"/>
      <c r="VCU8" s="279"/>
      <c r="VCV8" s="279"/>
      <c r="VCW8" s="279"/>
      <c r="VCX8" s="279"/>
      <c r="VCY8" s="279"/>
      <c r="VCZ8" s="279"/>
      <c r="VDA8" s="279"/>
      <c r="VDB8" s="279"/>
      <c r="VDC8" s="279"/>
      <c r="VDD8" s="279"/>
      <c r="VDE8" s="279"/>
      <c r="VDF8" s="279"/>
      <c r="VDG8" s="279"/>
      <c r="VDH8" s="279"/>
      <c r="VDI8" s="279"/>
      <c r="VDJ8" s="279"/>
      <c r="VDK8" s="279"/>
      <c r="VDL8" s="279"/>
      <c r="VDM8" s="279"/>
      <c r="VDN8" s="279"/>
      <c r="VDO8" s="279"/>
      <c r="VDP8" s="279"/>
      <c r="VDQ8" s="279"/>
      <c r="VDR8" s="279"/>
      <c r="VDS8" s="279"/>
      <c r="VDT8" s="279"/>
      <c r="VDU8" s="279"/>
      <c r="VDV8" s="279"/>
      <c r="VDW8" s="279"/>
      <c r="VDX8" s="279"/>
      <c r="VDY8" s="279"/>
      <c r="VDZ8" s="279"/>
      <c r="VEA8" s="279"/>
      <c r="VEB8" s="279"/>
      <c r="VEC8" s="279"/>
      <c r="VED8" s="279"/>
      <c r="VEE8" s="279"/>
      <c r="VEF8" s="279"/>
      <c r="VEG8" s="279"/>
      <c r="VEH8" s="279"/>
      <c r="VEI8" s="279"/>
      <c r="VEJ8" s="279"/>
      <c r="VEK8" s="279"/>
      <c r="VEL8" s="279"/>
      <c r="VEM8" s="279"/>
      <c r="VEN8" s="279"/>
      <c r="VEO8" s="279"/>
      <c r="VEP8" s="279"/>
      <c r="VEQ8" s="279"/>
      <c r="VER8" s="279"/>
      <c r="VES8" s="279"/>
      <c r="VET8" s="279"/>
      <c r="VEU8" s="279"/>
      <c r="VEV8" s="279"/>
      <c r="VEW8" s="279"/>
      <c r="VEX8" s="279"/>
      <c r="VEY8" s="279"/>
      <c r="VEZ8" s="279"/>
      <c r="VFA8" s="279"/>
      <c r="VFB8" s="279"/>
      <c r="VFC8" s="279"/>
      <c r="VFD8" s="279"/>
      <c r="VFE8" s="279"/>
      <c r="VFF8" s="279"/>
      <c r="VFG8" s="279"/>
      <c r="VFH8" s="279"/>
      <c r="VFI8" s="279"/>
      <c r="VFJ8" s="279"/>
      <c r="VFK8" s="279"/>
      <c r="VFL8" s="279"/>
      <c r="VFM8" s="279"/>
      <c r="VFN8" s="279"/>
      <c r="VFO8" s="279"/>
      <c r="VFP8" s="279"/>
      <c r="VFQ8" s="279"/>
      <c r="VFR8" s="279"/>
      <c r="VFS8" s="279"/>
      <c r="VFT8" s="279"/>
      <c r="VFU8" s="279"/>
      <c r="VFV8" s="279"/>
      <c r="VFW8" s="279"/>
      <c r="VFX8" s="279"/>
      <c r="VFY8" s="279"/>
      <c r="VFZ8" s="279"/>
      <c r="VGA8" s="279"/>
      <c r="VGB8" s="279"/>
      <c r="VGC8" s="279"/>
      <c r="VGD8" s="279"/>
      <c r="VGE8" s="279"/>
      <c r="VGF8" s="279"/>
      <c r="VGG8" s="279"/>
      <c r="VGH8" s="279"/>
      <c r="VGI8" s="279"/>
      <c r="VGJ8" s="279"/>
      <c r="VGK8" s="279"/>
      <c r="VGL8" s="279"/>
      <c r="VGM8" s="279"/>
      <c r="VGN8" s="279"/>
      <c r="VGO8" s="279"/>
      <c r="VGP8" s="279"/>
      <c r="VGQ8" s="279"/>
      <c r="VGR8" s="279"/>
      <c r="VGS8" s="279"/>
      <c r="VGT8" s="279"/>
      <c r="VGU8" s="279"/>
      <c r="VGV8" s="279"/>
      <c r="VGW8" s="279"/>
      <c r="VGX8" s="279"/>
      <c r="VGY8" s="279"/>
      <c r="VGZ8" s="279"/>
      <c r="VHA8" s="279"/>
      <c r="VHB8" s="279"/>
      <c r="VHC8" s="279"/>
      <c r="VHD8" s="279"/>
      <c r="VHE8" s="279"/>
      <c r="VHF8" s="279"/>
      <c r="VHG8" s="279"/>
      <c r="VHH8" s="279"/>
      <c r="VHI8" s="279"/>
      <c r="VHJ8" s="279"/>
      <c r="VHK8" s="279"/>
      <c r="VHL8" s="279"/>
      <c r="VHM8" s="279"/>
      <c r="VHN8" s="279"/>
      <c r="VHO8" s="279"/>
      <c r="VHP8" s="279"/>
      <c r="VHQ8" s="279"/>
      <c r="VHR8" s="279"/>
      <c r="VHS8" s="279"/>
      <c r="VHT8" s="279"/>
      <c r="VHU8" s="279"/>
      <c r="VHV8" s="279"/>
      <c r="VHW8" s="279"/>
      <c r="VHX8" s="279"/>
      <c r="VHY8" s="279"/>
      <c r="VHZ8" s="279"/>
      <c r="VIA8" s="279"/>
      <c r="VIB8" s="279"/>
      <c r="VIC8" s="279"/>
      <c r="VID8" s="279"/>
      <c r="VIE8" s="279"/>
      <c r="VIF8" s="279"/>
      <c r="VIG8" s="279"/>
      <c r="VIH8" s="279"/>
      <c r="VII8" s="279"/>
      <c r="VIJ8" s="279"/>
      <c r="VIK8" s="279"/>
      <c r="VIL8" s="279"/>
      <c r="VIM8" s="279"/>
      <c r="VIN8" s="279"/>
      <c r="VIO8" s="279"/>
      <c r="VIP8" s="279"/>
      <c r="VIQ8" s="279"/>
      <c r="VIR8" s="279"/>
      <c r="VIS8" s="279"/>
      <c r="VIT8" s="279"/>
      <c r="VIU8" s="279"/>
      <c r="VIV8" s="279"/>
      <c r="VIW8" s="279"/>
      <c r="VIX8" s="279"/>
      <c r="VIY8" s="279"/>
      <c r="VIZ8" s="279"/>
      <c r="VJA8" s="279"/>
      <c r="VJB8" s="279"/>
      <c r="VJC8" s="279"/>
      <c r="VJD8" s="279"/>
      <c r="VJE8" s="279"/>
      <c r="VJF8" s="279"/>
      <c r="VJG8" s="279"/>
      <c r="VJH8" s="279"/>
      <c r="VJI8" s="279"/>
      <c r="VJJ8" s="279"/>
      <c r="VJK8" s="279"/>
      <c r="VJL8" s="279"/>
      <c r="VJM8" s="279"/>
      <c r="VJN8" s="279"/>
      <c r="VJO8" s="279"/>
      <c r="VJP8" s="279"/>
      <c r="VJQ8" s="279"/>
      <c r="VJR8" s="279"/>
      <c r="VJS8" s="279"/>
      <c r="VJT8" s="279"/>
      <c r="VJU8" s="279"/>
      <c r="VJV8" s="279"/>
      <c r="VJW8" s="279"/>
      <c r="VJX8" s="279"/>
      <c r="VJY8" s="279"/>
      <c r="VJZ8" s="279"/>
      <c r="VKA8" s="279"/>
      <c r="VKB8" s="279"/>
      <c r="VKC8" s="279"/>
      <c r="VKD8" s="279"/>
      <c r="VKE8" s="279"/>
      <c r="VKF8" s="279"/>
      <c r="VKG8" s="279"/>
      <c r="VKH8" s="279"/>
      <c r="VKI8" s="279"/>
      <c r="VKJ8" s="279"/>
      <c r="VKK8" s="279"/>
      <c r="VKL8" s="279"/>
      <c r="VKM8" s="279"/>
      <c r="VKN8" s="279"/>
      <c r="VKO8" s="279"/>
      <c r="VKP8" s="279"/>
      <c r="VKQ8" s="279"/>
      <c r="VKR8" s="279"/>
      <c r="VKS8" s="279"/>
      <c r="VKT8" s="279"/>
      <c r="VKU8" s="279"/>
      <c r="VKV8" s="279"/>
      <c r="VKW8" s="279"/>
      <c r="VKX8" s="279"/>
      <c r="VKY8" s="279"/>
      <c r="VKZ8" s="279"/>
      <c r="VLA8" s="279"/>
      <c r="VLB8" s="279"/>
      <c r="VLC8" s="279"/>
      <c r="VLD8" s="279"/>
      <c r="VLE8" s="279"/>
      <c r="VLF8" s="279"/>
      <c r="VLG8" s="279"/>
      <c r="VLH8" s="279"/>
      <c r="VLI8" s="279"/>
      <c r="VLJ8" s="279"/>
      <c r="VLK8" s="279"/>
      <c r="VLL8" s="279"/>
      <c r="VLM8" s="279"/>
      <c r="VLN8" s="279"/>
      <c r="VLO8" s="279"/>
      <c r="VLP8" s="279"/>
      <c r="VLQ8" s="279"/>
      <c r="VLR8" s="279"/>
      <c r="VLS8" s="279"/>
      <c r="VLT8" s="279"/>
      <c r="VLU8" s="279"/>
      <c r="VLV8" s="279"/>
      <c r="VLW8" s="279"/>
      <c r="VLX8" s="279"/>
      <c r="VLY8" s="279"/>
      <c r="VLZ8" s="279"/>
      <c r="VMA8" s="279"/>
      <c r="VMB8" s="279"/>
      <c r="VMC8" s="279"/>
      <c r="VMD8" s="279"/>
      <c r="VME8" s="279"/>
      <c r="VMF8" s="279"/>
      <c r="VMG8" s="279"/>
      <c r="VMH8" s="279"/>
      <c r="VMI8" s="279"/>
      <c r="VMJ8" s="279"/>
      <c r="VMK8" s="279"/>
      <c r="VML8" s="279"/>
      <c r="VMM8" s="279"/>
      <c r="VMN8" s="279"/>
      <c r="VMO8" s="279"/>
      <c r="VMP8" s="279"/>
      <c r="VMQ8" s="279"/>
      <c r="VMR8" s="279"/>
      <c r="VMS8" s="279"/>
      <c r="VMT8" s="279"/>
      <c r="VMU8" s="279"/>
      <c r="VMV8" s="279"/>
      <c r="VMW8" s="279"/>
      <c r="VMX8" s="279"/>
      <c r="VMY8" s="279"/>
      <c r="VMZ8" s="279"/>
      <c r="VNA8" s="279"/>
      <c r="VNB8" s="279"/>
      <c r="VNC8" s="279"/>
      <c r="VND8" s="279"/>
      <c r="VNE8" s="279"/>
      <c r="VNF8" s="279"/>
      <c r="VNG8" s="279"/>
      <c r="VNH8" s="279"/>
      <c r="VNI8" s="279"/>
      <c r="VNJ8" s="279"/>
      <c r="VNK8" s="279"/>
      <c r="VNL8" s="279"/>
      <c r="VNM8" s="279"/>
      <c r="VNN8" s="279"/>
      <c r="VNO8" s="279"/>
      <c r="VNP8" s="279"/>
      <c r="VNQ8" s="279"/>
      <c r="VNR8" s="279"/>
      <c r="VNS8" s="279"/>
      <c r="VNT8" s="279"/>
      <c r="VNU8" s="279"/>
      <c r="VNV8" s="279"/>
      <c r="VNW8" s="279"/>
      <c r="VNX8" s="279"/>
      <c r="VNY8" s="279"/>
      <c r="VNZ8" s="279"/>
      <c r="VOA8" s="279"/>
      <c r="VOB8" s="279"/>
      <c r="VOC8" s="279"/>
      <c r="VOD8" s="279"/>
      <c r="VOE8" s="279"/>
      <c r="VOF8" s="279"/>
      <c r="VOG8" s="279"/>
      <c r="VOH8" s="279"/>
      <c r="VOI8" s="279"/>
      <c r="VOJ8" s="279"/>
      <c r="VOK8" s="279"/>
      <c r="VOL8" s="279"/>
      <c r="VOM8" s="279"/>
      <c r="VON8" s="279"/>
      <c r="VOO8" s="279"/>
      <c r="VOP8" s="279"/>
      <c r="VOQ8" s="279"/>
      <c r="VOR8" s="279"/>
      <c r="VOS8" s="279"/>
      <c r="VOT8" s="279"/>
      <c r="VOU8" s="279"/>
      <c r="VOV8" s="279"/>
      <c r="VOW8" s="279"/>
      <c r="VOX8" s="279"/>
      <c r="VOY8" s="279"/>
      <c r="VOZ8" s="279"/>
      <c r="VPA8" s="279"/>
      <c r="VPB8" s="279"/>
      <c r="VPC8" s="279"/>
      <c r="VPD8" s="279"/>
      <c r="VPE8" s="279"/>
      <c r="VPF8" s="279"/>
      <c r="VPG8" s="279"/>
      <c r="VPH8" s="279"/>
      <c r="VPI8" s="279"/>
      <c r="VPJ8" s="279"/>
      <c r="VPK8" s="279"/>
      <c r="VPL8" s="279"/>
      <c r="VPM8" s="279"/>
      <c r="VPN8" s="279"/>
      <c r="VPO8" s="279"/>
      <c r="VPP8" s="279"/>
      <c r="VPQ8" s="279"/>
      <c r="VPR8" s="279"/>
      <c r="VPS8" s="279"/>
      <c r="VPT8" s="279"/>
      <c r="VPU8" s="279"/>
      <c r="VPV8" s="279"/>
      <c r="VPW8" s="279"/>
      <c r="VPX8" s="279"/>
      <c r="VPY8" s="279"/>
      <c r="VPZ8" s="279"/>
      <c r="VQA8" s="279"/>
      <c r="VQB8" s="279"/>
      <c r="VQC8" s="279"/>
      <c r="VQD8" s="279"/>
      <c r="VQE8" s="279"/>
      <c r="VQF8" s="279"/>
      <c r="VQG8" s="279"/>
      <c r="VQH8" s="279"/>
      <c r="VQI8" s="279"/>
      <c r="VQJ8" s="279"/>
      <c r="VQK8" s="279"/>
      <c r="VQL8" s="279"/>
      <c r="VQM8" s="279"/>
      <c r="VQN8" s="279"/>
      <c r="VQO8" s="279"/>
      <c r="VQP8" s="279"/>
      <c r="VQQ8" s="279"/>
      <c r="VQR8" s="279"/>
      <c r="VQS8" s="279"/>
      <c r="VQT8" s="279"/>
      <c r="VQU8" s="279"/>
      <c r="VQV8" s="279"/>
      <c r="VQW8" s="279"/>
      <c r="VQX8" s="279"/>
      <c r="VQY8" s="279"/>
      <c r="VQZ8" s="279"/>
      <c r="VRA8" s="279"/>
      <c r="VRB8" s="279"/>
      <c r="VRC8" s="279"/>
      <c r="VRD8" s="279"/>
      <c r="VRE8" s="279"/>
      <c r="VRF8" s="279"/>
      <c r="VRG8" s="279"/>
      <c r="VRH8" s="279"/>
      <c r="VRI8" s="279"/>
      <c r="VRJ8" s="279"/>
      <c r="VRK8" s="279"/>
      <c r="VRL8" s="279"/>
      <c r="VRM8" s="279"/>
      <c r="VRN8" s="279"/>
      <c r="VRO8" s="279"/>
      <c r="VRP8" s="279"/>
      <c r="VRQ8" s="279"/>
      <c r="VRR8" s="279"/>
      <c r="VRS8" s="279"/>
      <c r="VRT8" s="279"/>
      <c r="VRU8" s="279"/>
      <c r="VRV8" s="279"/>
      <c r="VRW8" s="279"/>
      <c r="VRX8" s="279"/>
      <c r="VRY8" s="279"/>
      <c r="VRZ8" s="279"/>
      <c r="VSA8" s="279"/>
      <c r="VSB8" s="279"/>
      <c r="VSC8" s="279"/>
      <c r="VSD8" s="279"/>
      <c r="VSE8" s="279"/>
      <c r="VSF8" s="279"/>
      <c r="VSG8" s="279"/>
      <c r="VSH8" s="279"/>
      <c r="VSI8" s="279"/>
      <c r="VSJ8" s="279"/>
      <c r="VSK8" s="279"/>
      <c r="VSL8" s="279"/>
      <c r="VSM8" s="279"/>
      <c r="VSN8" s="279"/>
      <c r="VSO8" s="279"/>
      <c r="VSP8" s="279"/>
      <c r="VSQ8" s="279"/>
      <c r="VSR8" s="279"/>
      <c r="VSS8" s="279"/>
      <c r="VST8" s="279"/>
      <c r="VSU8" s="279"/>
      <c r="VSV8" s="279"/>
      <c r="VSW8" s="279"/>
      <c r="VSX8" s="279"/>
      <c r="VSY8" s="279"/>
      <c r="VSZ8" s="279"/>
      <c r="VTA8" s="279"/>
      <c r="VTB8" s="279"/>
      <c r="VTC8" s="279"/>
      <c r="VTD8" s="279"/>
      <c r="VTE8" s="279"/>
      <c r="VTF8" s="279"/>
      <c r="VTG8" s="279"/>
      <c r="VTH8" s="279"/>
      <c r="VTI8" s="279"/>
      <c r="VTJ8" s="279"/>
      <c r="VTK8" s="279"/>
      <c r="VTL8" s="279"/>
      <c r="VTM8" s="279"/>
      <c r="VTN8" s="279"/>
      <c r="VTO8" s="279"/>
      <c r="VTP8" s="279"/>
      <c r="VTQ8" s="279"/>
      <c r="VTR8" s="279"/>
      <c r="VTS8" s="279"/>
      <c r="VTT8" s="279"/>
      <c r="VTU8" s="279"/>
      <c r="VTV8" s="279"/>
      <c r="VTW8" s="279"/>
      <c r="VTX8" s="279"/>
      <c r="VTY8" s="279"/>
      <c r="VTZ8" s="279"/>
      <c r="VUA8" s="279"/>
      <c r="VUB8" s="279"/>
      <c r="VUC8" s="279"/>
      <c r="VUD8" s="279"/>
      <c r="VUE8" s="279"/>
      <c r="VUF8" s="279"/>
      <c r="VUG8" s="279"/>
      <c r="VUH8" s="279"/>
      <c r="VUI8" s="279"/>
      <c r="VUJ8" s="279"/>
      <c r="VUK8" s="279"/>
      <c r="VUL8" s="279"/>
      <c r="VUM8" s="279"/>
      <c r="VUN8" s="279"/>
      <c r="VUO8" s="279"/>
      <c r="VUP8" s="279"/>
      <c r="VUQ8" s="279"/>
      <c r="VUR8" s="279"/>
      <c r="VUS8" s="279"/>
      <c r="VUT8" s="279"/>
      <c r="VUU8" s="279"/>
      <c r="VUV8" s="279"/>
      <c r="VUW8" s="279"/>
      <c r="VUX8" s="279"/>
      <c r="VUY8" s="279"/>
      <c r="VUZ8" s="279"/>
      <c r="VVA8" s="279"/>
      <c r="VVB8" s="279"/>
      <c r="VVC8" s="279"/>
      <c r="VVD8" s="279"/>
      <c r="VVE8" s="279"/>
      <c r="VVF8" s="279"/>
      <c r="VVG8" s="279"/>
      <c r="VVH8" s="279"/>
      <c r="VVI8" s="279"/>
      <c r="VVJ8" s="279"/>
      <c r="VVK8" s="279"/>
      <c r="VVL8" s="279"/>
      <c r="VVM8" s="279"/>
      <c r="VVN8" s="279"/>
      <c r="VVO8" s="279"/>
      <c r="VVP8" s="279"/>
      <c r="VVQ8" s="279"/>
      <c r="VVR8" s="279"/>
      <c r="VVS8" s="279"/>
      <c r="VVT8" s="279"/>
      <c r="VVU8" s="279"/>
      <c r="VVV8" s="279"/>
      <c r="VVW8" s="279"/>
      <c r="VVX8" s="279"/>
      <c r="VVY8" s="279"/>
      <c r="VVZ8" s="279"/>
      <c r="VWA8" s="279"/>
      <c r="VWB8" s="279"/>
      <c r="VWC8" s="279"/>
      <c r="VWD8" s="279"/>
      <c r="VWE8" s="279"/>
      <c r="VWF8" s="279"/>
      <c r="VWG8" s="279"/>
      <c r="VWH8" s="279"/>
      <c r="VWI8" s="279"/>
      <c r="VWJ8" s="279"/>
      <c r="VWK8" s="279"/>
      <c r="VWL8" s="279"/>
      <c r="VWM8" s="279"/>
      <c r="VWN8" s="279"/>
      <c r="VWO8" s="279"/>
      <c r="VWP8" s="279"/>
      <c r="VWQ8" s="279"/>
      <c r="VWR8" s="279"/>
      <c r="VWS8" s="279"/>
      <c r="VWT8" s="279"/>
      <c r="VWU8" s="279"/>
      <c r="VWV8" s="279"/>
      <c r="VWW8" s="279"/>
      <c r="VWX8" s="279"/>
      <c r="VWY8" s="279"/>
      <c r="VWZ8" s="279"/>
      <c r="VXA8" s="279"/>
      <c r="VXB8" s="279"/>
      <c r="VXC8" s="279"/>
      <c r="VXD8" s="279"/>
      <c r="VXE8" s="279"/>
      <c r="VXF8" s="279"/>
      <c r="VXG8" s="279"/>
      <c r="VXH8" s="279"/>
      <c r="VXI8" s="279"/>
      <c r="VXJ8" s="279"/>
      <c r="VXK8" s="279"/>
      <c r="VXL8" s="279"/>
      <c r="VXM8" s="279"/>
      <c r="VXN8" s="279"/>
      <c r="VXO8" s="279"/>
      <c r="VXP8" s="279"/>
      <c r="VXQ8" s="279"/>
      <c r="VXR8" s="279"/>
      <c r="VXS8" s="279"/>
      <c r="VXT8" s="279"/>
      <c r="VXU8" s="279"/>
      <c r="VXV8" s="279"/>
      <c r="VXW8" s="279"/>
      <c r="VXX8" s="279"/>
      <c r="VXY8" s="279"/>
      <c r="VXZ8" s="279"/>
      <c r="VYA8" s="279"/>
      <c r="VYB8" s="279"/>
      <c r="VYC8" s="279"/>
      <c r="VYD8" s="279"/>
      <c r="VYE8" s="279"/>
      <c r="VYF8" s="279"/>
      <c r="VYG8" s="279"/>
      <c r="VYH8" s="279"/>
      <c r="VYI8" s="279"/>
      <c r="VYJ8" s="279"/>
      <c r="VYK8" s="279"/>
      <c r="VYL8" s="279"/>
      <c r="VYM8" s="279"/>
      <c r="VYN8" s="279"/>
      <c r="VYO8" s="279"/>
      <c r="VYP8" s="279"/>
      <c r="VYQ8" s="279"/>
      <c r="VYR8" s="279"/>
      <c r="VYS8" s="279"/>
      <c r="VYT8" s="279"/>
      <c r="VYU8" s="279"/>
      <c r="VYV8" s="279"/>
      <c r="VYW8" s="279"/>
      <c r="VYX8" s="279"/>
      <c r="VYY8" s="279"/>
      <c r="VYZ8" s="279"/>
      <c r="VZA8" s="279"/>
      <c r="VZB8" s="279"/>
      <c r="VZC8" s="279"/>
      <c r="VZD8" s="279"/>
      <c r="VZE8" s="279"/>
      <c r="VZF8" s="279"/>
      <c r="VZG8" s="279"/>
      <c r="VZH8" s="279"/>
      <c r="VZI8" s="279"/>
      <c r="VZJ8" s="279"/>
      <c r="VZK8" s="279"/>
      <c r="VZL8" s="279"/>
      <c r="VZM8" s="279"/>
      <c r="VZN8" s="279"/>
      <c r="VZO8" s="279"/>
      <c r="VZP8" s="279"/>
      <c r="VZQ8" s="279"/>
      <c r="VZR8" s="279"/>
      <c r="VZS8" s="279"/>
      <c r="VZT8" s="279"/>
      <c r="VZU8" s="279"/>
      <c r="VZV8" s="279"/>
      <c r="VZW8" s="279"/>
      <c r="VZX8" s="279"/>
      <c r="VZY8" s="279"/>
      <c r="VZZ8" s="279"/>
      <c r="WAA8" s="279"/>
      <c r="WAB8" s="279"/>
      <c r="WAC8" s="279"/>
      <c r="WAD8" s="279"/>
      <c r="WAE8" s="279"/>
      <c r="WAF8" s="279"/>
      <c r="WAG8" s="279"/>
      <c r="WAH8" s="279"/>
      <c r="WAI8" s="279"/>
      <c r="WAJ8" s="279"/>
      <c r="WAK8" s="279"/>
      <c r="WAL8" s="279"/>
      <c r="WAM8" s="279"/>
      <c r="WAN8" s="279"/>
      <c r="WAO8" s="279"/>
      <c r="WAP8" s="279"/>
      <c r="WAQ8" s="279"/>
      <c r="WAR8" s="279"/>
      <c r="WAS8" s="279"/>
      <c r="WAT8" s="279"/>
      <c r="WAU8" s="279"/>
      <c r="WAV8" s="279"/>
      <c r="WAW8" s="279"/>
      <c r="WAX8" s="279"/>
      <c r="WAY8" s="279"/>
      <c r="WAZ8" s="279"/>
      <c r="WBA8" s="279"/>
      <c r="WBB8" s="279"/>
      <c r="WBC8" s="279"/>
      <c r="WBD8" s="279"/>
      <c r="WBE8" s="279"/>
      <c r="WBF8" s="279"/>
      <c r="WBG8" s="279"/>
      <c r="WBH8" s="279"/>
      <c r="WBI8" s="279"/>
      <c r="WBJ8" s="279"/>
      <c r="WBK8" s="279"/>
      <c r="WBL8" s="279"/>
      <c r="WBM8" s="279"/>
      <c r="WBN8" s="279"/>
      <c r="WBO8" s="279"/>
      <c r="WBP8" s="279"/>
      <c r="WBQ8" s="279"/>
      <c r="WBR8" s="279"/>
      <c r="WBS8" s="279"/>
      <c r="WBT8" s="279"/>
      <c r="WBU8" s="279"/>
      <c r="WBV8" s="279"/>
      <c r="WBW8" s="279"/>
      <c r="WBX8" s="279"/>
      <c r="WBY8" s="279"/>
      <c r="WBZ8" s="279"/>
      <c r="WCA8" s="279"/>
      <c r="WCB8" s="279"/>
      <c r="WCC8" s="279"/>
      <c r="WCD8" s="279"/>
      <c r="WCE8" s="279"/>
      <c r="WCF8" s="279"/>
      <c r="WCG8" s="279"/>
      <c r="WCH8" s="279"/>
      <c r="WCI8" s="279"/>
      <c r="WCJ8" s="279"/>
      <c r="WCK8" s="279"/>
      <c r="WCL8" s="279"/>
      <c r="WCM8" s="279"/>
      <c r="WCN8" s="279"/>
      <c r="WCO8" s="279"/>
      <c r="WCP8" s="279"/>
      <c r="WCQ8" s="279"/>
      <c r="WCR8" s="279"/>
      <c r="WCS8" s="279"/>
      <c r="WCT8" s="279"/>
      <c r="WCU8" s="279"/>
      <c r="WCV8" s="279"/>
      <c r="WCW8" s="279"/>
      <c r="WCX8" s="279"/>
      <c r="WCY8" s="279"/>
      <c r="WCZ8" s="279"/>
      <c r="WDA8" s="279"/>
      <c r="WDB8" s="279"/>
      <c r="WDC8" s="279"/>
      <c r="WDD8" s="279"/>
      <c r="WDE8" s="279"/>
      <c r="WDF8" s="279"/>
      <c r="WDG8" s="279"/>
      <c r="WDH8" s="279"/>
      <c r="WDI8" s="279"/>
      <c r="WDJ8" s="279"/>
      <c r="WDK8" s="279"/>
      <c r="WDL8" s="279"/>
      <c r="WDM8" s="279"/>
      <c r="WDN8" s="279"/>
      <c r="WDO8" s="279"/>
      <c r="WDP8" s="279"/>
      <c r="WDQ8" s="279"/>
      <c r="WDR8" s="279"/>
      <c r="WDS8" s="279"/>
      <c r="WDT8" s="279"/>
      <c r="WDU8" s="279"/>
      <c r="WDV8" s="279"/>
      <c r="WDW8" s="279"/>
      <c r="WDX8" s="279"/>
      <c r="WDY8" s="279"/>
      <c r="WDZ8" s="279"/>
      <c r="WEA8" s="279"/>
      <c r="WEB8" s="279"/>
      <c r="WEC8" s="279"/>
      <c r="WED8" s="279"/>
      <c r="WEE8" s="279"/>
      <c r="WEF8" s="279"/>
      <c r="WEG8" s="279"/>
      <c r="WEH8" s="279"/>
      <c r="WEI8" s="279"/>
      <c r="WEJ8" s="279"/>
      <c r="WEK8" s="279"/>
      <c r="WEL8" s="279"/>
      <c r="WEM8" s="279"/>
      <c r="WEN8" s="279"/>
      <c r="WEO8" s="279"/>
      <c r="WEP8" s="279"/>
      <c r="WEQ8" s="279"/>
      <c r="WER8" s="279"/>
      <c r="WES8" s="279"/>
      <c r="WET8" s="279"/>
      <c r="WEU8" s="279"/>
      <c r="WEV8" s="279"/>
      <c r="WEW8" s="279"/>
      <c r="WEX8" s="279"/>
      <c r="WEY8" s="279"/>
      <c r="WEZ8" s="279"/>
      <c r="WFA8" s="279"/>
      <c r="WFB8" s="279"/>
      <c r="WFC8" s="279"/>
      <c r="WFD8" s="279"/>
      <c r="WFE8" s="279"/>
      <c r="WFF8" s="279"/>
      <c r="WFG8" s="279"/>
      <c r="WFH8" s="279"/>
      <c r="WFI8" s="279"/>
      <c r="WFJ8" s="279"/>
      <c r="WFK8" s="279"/>
      <c r="WFL8" s="279"/>
      <c r="WFM8" s="279"/>
      <c r="WFN8" s="279"/>
      <c r="WFO8" s="279"/>
      <c r="WFP8" s="279"/>
      <c r="WFQ8" s="279"/>
      <c r="WFR8" s="279"/>
      <c r="WFS8" s="279"/>
      <c r="WFT8" s="279"/>
      <c r="WFU8" s="279"/>
      <c r="WFV8" s="279"/>
      <c r="WFW8" s="279"/>
      <c r="WFX8" s="279"/>
      <c r="WFY8" s="279"/>
      <c r="WFZ8" s="279"/>
      <c r="WGA8" s="279"/>
      <c r="WGB8" s="279"/>
      <c r="WGC8" s="279"/>
      <c r="WGD8" s="279"/>
      <c r="WGE8" s="279"/>
      <c r="WGF8" s="279"/>
      <c r="WGG8" s="279"/>
      <c r="WGH8" s="279"/>
      <c r="WGI8" s="279"/>
      <c r="WGJ8" s="279"/>
      <c r="WGK8" s="279"/>
      <c r="WGL8" s="279"/>
      <c r="WGM8" s="279"/>
      <c r="WGN8" s="279"/>
      <c r="WGO8" s="279"/>
      <c r="WGP8" s="279"/>
      <c r="WGQ8" s="279"/>
      <c r="WGR8" s="279"/>
      <c r="WGS8" s="279"/>
      <c r="WGT8" s="279"/>
      <c r="WGU8" s="279"/>
      <c r="WGV8" s="279"/>
      <c r="WGW8" s="279"/>
      <c r="WGX8" s="279"/>
      <c r="WGY8" s="279"/>
      <c r="WGZ8" s="279"/>
      <c r="WHA8" s="279"/>
      <c r="WHB8" s="279"/>
      <c r="WHC8" s="279"/>
      <c r="WHD8" s="279"/>
      <c r="WHE8" s="279"/>
      <c r="WHF8" s="279"/>
      <c r="WHG8" s="279"/>
      <c r="WHH8" s="279"/>
      <c r="WHI8" s="279"/>
      <c r="WHJ8" s="279"/>
      <c r="WHK8" s="279"/>
      <c r="WHL8" s="279"/>
      <c r="WHM8" s="279"/>
      <c r="WHN8" s="279"/>
      <c r="WHO8" s="279"/>
      <c r="WHP8" s="279"/>
      <c r="WHQ8" s="279"/>
      <c r="WHR8" s="279"/>
      <c r="WHS8" s="279"/>
      <c r="WHT8" s="279"/>
      <c r="WHU8" s="279"/>
      <c r="WHV8" s="279"/>
      <c r="WHW8" s="279"/>
      <c r="WHX8" s="279"/>
      <c r="WHY8" s="279"/>
      <c r="WHZ8" s="279"/>
      <c r="WIA8" s="279"/>
      <c r="WIB8" s="279"/>
      <c r="WIC8" s="279"/>
      <c r="WID8" s="279"/>
      <c r="WIE8" s="279"/>
      <c r="WIF8" s="279"/>
      <c r="WIG8" s="279"/>
      <c r="WIH8" s="279"/>
      <c r="WII8" s="279"/>
      <c r="WIJ8" s="279"/>
      <c r="WIK8" s="279"/>
      <c r="WIL8" s="279"/>
      <c r="WIM8" s="279"/>
      <c r="WIN8" s="279"/>
      <c r="WIO8" s="279"/>
      <c r="WIP8" s="279"/>
      <c r="WIQ8" s="279"/>
      <c r="WIR8" s="279"/>
      <c r="WIS8" s="279"/>
      <c r="WIT8" s="279"/>
      <c r="WIU8" s="279"/>
      <c r="WIV8" s="279"/>
      <c r="WIW8" s="279"/>
      <c r="WIX8" s="279"/>
      <c r="WIY8" s="279"/>
      <c r="WIZ8" s="279"/>
      <c r="WJA8" s="279"/>
      <c r="WJB8" s="279"/>
      <c r="WJC8" s="279"/>
      <c r="WJD8" s="279"/>
      <c r="WJE8" s="279"/>
      <c r="WJF8" s="279"/>
      <c r="WJG8" s="279"/>
      <c r="WJH8" s="279"/>
      <c r="WJI8" s="279"/>
      <c r="WJJ8" s="279"/>
      <c r="WJK8" s="279"/>
      <c r="WJL8" s="279"/>
      <c r="WJM8" s="279"/>
      <c r="WJN8" s="279"/>
      <c r="WJO8" s="279"/>
      <c r="WJP8" s="279"/>
      <c r="WJQ8" s="279"/>
      <c r="WJR8" s="279"/>
      <c r="WJS8" s="279"/>
      <c r="WJT8" s="279"/>
      <c r="WJU8" s="279"/>
      <c r="WJV8" s="279"/>
      <c r="WJW8" s="279"/>
      <c r="WJX8" s="279"/>
      <c r="WJY8" s="279"/>
      <c r="WJZ8" s="279"/>
      <c r="WKA8" s="279"/>
      <c r="WKB8" s="279"/>
      <c r="WKC8" s="279"/>
      <c r="WKD8" s="279"/>
      <c r="WKE8" s="279"/>
      <c r="WKF8" s="279"/>
      <c r="WKG8" s="279"/>
      <c r="WKH8" s="279"/>
      <c r="WKI8" s="279"/>
      <c r="WKJ8" s="279"/>
      <c r="WKK8" s="279"/>
      <c r="WKL8" s="279"/>
      <c r="WKM8" s="279"/>
      <c r="WKN8" s="279"/>
      <c r="WKO8" s="279"/>
      <c r="WKP8" s="279"/>
      <c r="WKQ8" s="279"/>
      <c r="WKR8" s="279"/>
      <c r="WKS8" s="279"/>
      <c r="WKT8" s="279"/>
      <c r="WKU8" s="279"/>
      <c r="WKV8" s="279"/>
      <c r="WKW8" s="279"/>
      <c r="WKX8" s="279"/>
      <c r="WKY8" s="279"/>
      <c r="WKZ8" s="279"/>
      <c r="WLA8" s="279"/>
      <c r="WLB8" s="279"/>
      <c r="WLC8" s="279"/>
      <c r="WLD8" s="279"/>
      <c r="WLE8" s="279"/>
      <c r="WLF8" s="279"/>
      <c r="WLG8" s="279"/>
      <c r="WLH8" s="279"/>
      <c r="WLI8" s="279"/>
      <c r="WLJ8" s="279"/>
      <c r="WLK8" s="279"/>
      <c r="WLL8" s="279"/>
      <c r="WLM8" s="279"/>
      <c r="WLN8" s="279"/>
      <c r="WLO8" s="279"/>
      <c r="WLP8" s="279"/>
      <c r="WLQ8" s="279"/>
      <c r="WLR8" s="279"/>
      <c r="WLS8" s="279"/>
      <c r="WLT8" s="279"/>
      <c r="WLU8" s="279"/>
      <c r="WLV8" s="279"/>
      <c r="WLW8" s="279"/>
      <c r="WLX8" s="279"/>
      <c r="WLY8" s="279"/>
      <c r="WLZ8" s="279"/>
      <c r="WMA8" s="279"/>
      <c r="WMB8" s="279"/>
      <c r="WMC8" s="279"/>
      <c r="WMD8" s="279"/>
      <c r="WME8" s="279"/>
      <c r="WMF8" s="279"/>
      <c r="WMG8" s="279"/>
      <c r="WMH8" s="279"/>
      <c r="WMI8" s="279"/>
      <c r="WMJ8" s="279"/>
      <c r="WMK8" s="279"/>
      <c r="WML8" s="279"/>
      <c r="WMM8" s="279"/>
      <c r="WMN8" s="279"/>
      <c r="WMO8" s="279"/>
      <c r="WMP8" s="279"/>
      <c r="WMQ8" s="279"/>
      <c r="WMR8" s="279"/>
      <c r="WMS8" s="279"/>
      <c r="WMT8" s="279"/>
      <c r="WMU8" s="279"/>
      <c r="WMV8" s="279"/>
      <c r="WMW8" s="279"/>
      <c r="WMX8" s="279"/>
      <c r="WMY8" s="279"/>
      <c r="WMZ8" s="279"/>
      <c r="WNA8" s="279"/>
      <c r="WNB8" s="279"/>
      <c r="WNC8" s="279"/>
      <c r="WND8" s="279"/>
      <c r="WNE8" s="279"/>
      <c r="WNF8" s="279"/>
      <c r="WNG8" s="279"/>
      <c r="WNH8" s="279"/>
      <c r="WNI8" s="279"/>
      <c r="WNJ8" s="279"/>
      <c r="WNK8" s="279"/>
      <c r="WNL8" s="279"/>
      <c r="WNM8" s="279"/>
      <c r="WNN8" s="279"/>
      <c r="WNO8" s="279"/>
      <c r="WNP8" s="279"/>
      <c r="WNQ8" s="279"/>
      <c r="WNR8" s="279"/>
      <c r="WNS8" s="279"/>
      <c r="WNT8" s="279"/>
      <c r="WNU8" s="279"/>
      <c r="WNV8" s="279"/>
      <c r="WNW8" s="279"/>
      <c r="WNX8" s="279"/>
      <c r="WNY8" s="279"/>
      <c r="WNZ8" s="279"/>
      <c r="WOA8" s="279"/>
      <c r="WOB8" s="279"/>
      <c r="WOC8" s="279"/>
      <c r="WOD8" s="279"/>
      <c r="WOE8" s="279"/>
      <c r="WOF8" s="279"/>
      <c r="WOG8" s="279"/>
      <c r="WOH8" s="279"/>
      <c r="WOI8" s="279"/>
      <c r="WOJ8" s="279"/>
      <c r="WOK8" s="279"/>
      <c r="WOL8" s="279"/>
      <c r="WOM8" s="279"/>
      <c r="WON8" s="279"/>
      <c r="WOO8" s="279"/>
      <c r="WOP8" s="279"/>
      <c r="WOQ8" s="279"/>
      <c r="WOR8" s="279"/>
      <c r="WOS8" s="279"/>
      <c r="WOT8" s="279"/>
      <c r="WOU8" s="279"/>
      <c r="WOV8" s="279"/>
      <c r="WOW8" s="279"/>
      <c r="WOX8" s="279"/>
      <c r="WOY8" s="279"/>
      <c r="WOZ8" s="279"/>
      <c r="WPA8" s="279"/>
      <c r="WPB8" s="279"/>
      <c r="WPC8" s="279"/>
      <c r="WPD8" s="279"/>
      <c r="WPE8" s="279"/>
      <c r="WPF8" s="279"/>
      <c r="WPG8" s="279"/>
      <c r="WPH8" s="279"/>
      <c r="WPI8" s="279"/>
      <c r="WPJ8" s="279"/>
      <c r="WPK8" s="279"/>
      <c r="WPL8" s="279"/>
      <c r="WPM8" s="279"/>
      <c r="WPN8" s="279"/>
      <c r="WPO8" s="279"/>
      <c r="WPP8" s="279"/>
      <c r="WPQ8" s="279"/>
      <c r="WPR8" s="279"/>
      <c r="WPS8" s="279"/>
      <c r="WPT8" s="279"/>
      <c r="WPU8" s="279"/>
      <c r="WPV8" s="279"/>
      <c r="WPW8" s="279"/>
      <c r="WPX8" s="279"/>
      <c r="WPY8" s="279"/>
      <c r="WPZ8" s="279"/>
      <c r="WQA8" s="279"/>
      <c r="WQB8" s="279"/>
      <c r="WQC8" s="279"/>
      <c r="WQD8" s="279"/>
      <c r="WQE8" s="279"/>
      <c r="WQF8" s="279"/>
      <c r="WQG8" s="279"/>
      <c r="WQH8" s="279"/>
      <c r="WQI8" s="279"/>
      <c r="WQJ8" s="279"/>
      <c r="WQK8" s="279"/>
      <c r="WQL8" s="279"/>
      <c r="WQM8" s="279"/>
      <c r="WQN8" s="279"/>
      <c r="WQO8" s="279"/>
      <c r="WQP8" s="279"/>
      <c r="WQQ8" s="279"/>
      <c r="WQR8" s="279"/>
      <c r="WQS8" s="279"/>
      <c r="WQT8" s="279"/>
      <c r="WQU8" s="279"/>
      <c r="WQV8" s="279"/>
      <c r="WQW8" s="279"/>
      <c r="WQX8" s="279"/>
      <c r="WQY8" s="279"/>
      <c r="WQZ8" s="279"/>
      <c r="WRA8" s="279"/>
      <c r="WRB8" s="279"/>
      <c r="WRC8" s="279"/>
      <c r="WRD8" s="279"/>
      <c r="WRE8" s="279"/>
      <c r="WRF8" s="279"/>
      <c r="WRG8" s="279"/>
      <c r="WRH8" s="279"/>
      <c r="WRI8" s="279"/>
      <c r="WRJ8" s="279"/>
      <c r="WRK8" s="279"/>
      <c r="WRL8" s="279"/>
      <c r="WRM8" s="279"/>
      <c r="WRN8" s="279"/>
      <c r="WRO8" s="279"/>
      <c r="WRP8" s="279"/>
      <c r="WRQ8" s="279"/>
      <c r="WRR8" s="279"/>
      <c r="WRS8" s="279"/>
      <c r="WRT8" s="279"/>
      <c r="WRU8" s="279"/>
      <c r="WRV8" s="279"/>
      <c r="WRW8" s="279"/>
      <c r="WRX8" s="279"/>
      <c r="WRY8" s="279"/>
      <c r="WRZ8" s="279"/>
      <c r="WSA8" s="279"/>
      <c r="WSB8" s="279"/>
      <c r="WSC8" s="279"/>
      <c r="WSD8" s="279"/>
      <c r="WSE8" s="279"/>
      <c r="WSF8" s="279"/>
      <c r="WSG8" s="279"/>
      <c r="WSH8" s="279"/>
      <c r="WSI8" s="279"/>
      <c r="WSJ8" s="279"/>
      <c r="WSK8" s="279"/>
      <c r="WSL8" s="279"/>
      <c r="WSM8" s="279"/>
      <c r="WSN8" s="279"/>
      <c r="WSO8" s="279"/>
      <c r="WSP8" s="279"/>
      <c r="WSQ8" s="279"/>
      <c r="WSR8" s="279"/>
      <c r="WSS8" s="279"/>
      <c r="WST8" s="279"/>
      <c r="WSU8" s="279"/>
      <c r="WSV8" s="279"/>
      <c r="WSW8" s="279"/>
      <c r="WSX8" s="279"/>
      <c r="WSY8" s="279"/>
      <c r="WSZ8" s="279"/>
      <c r="WTA8" s="279"/>
      <c r="WTB8" s="279"/>
      <c r="WTC8" s="279"/>
      <c r="WTD8" s="279"/>
      <c r="WTE8" s="279"/>
      <c r="WTF8" s="279"/>
      <c r="WTG8" s="279"/>
      <c r="WTH8" s="279"/>
      <c r="WTI8" s="279"/>
      <c r="WTJ8" s="279"/>
      <c r="WTK8" s="279"/>
      <c r="WTL8" s="279"/>
      <c r="WTM8" s="279"/>
      <c r="WTN8" s="279"/>
      <c r="WTO8" s="279"/>
      <c r="WTP8" s="279"/>
      <c r="WTQ8" s="279"/>
      <c r="WTR8" s="279"/>
      <c r="WTS8" s="279"/>
      <c r="WTT8" s="279"/>
      <c r="WTU8" s="279"/>
      <c r="WTV8" s="279"/>
      <c r="WTW8" s="279"/>
      <c r="WTX8" s="279"/>
      <c r="WTY8" s="279"/>
      <c r="WTZ8" s="279"/>
      <c r="WUA8" s="279"/>
      <c r="WUB8" s="279"/>
      <c r="WUC8" s="279"/>
      <c r="WUD8" s="279"/>
      <c r="WUE8" s="279"/>
      <c r="WUF8" s="279"/>
      <c r="WUG8" s="279"/>
      <c r="WUH8" s="279"/>
      <c r="WUI8" s="279"/>
      <c r="WUJ8" s="279"/>
      <c r="WUK8" s="279"/>
      <c r="WUL8" s="279"/>
      <c r="WUM8" s="279"/>
      <c r="WUN8" s="279"/>
      <c r="WUO8" s="279"/>
      <c r="WUP8" s="279"/>
      <c r="WUQ8" s="279"/>
      <c r="WUR8" s="279"/>
      <c r="WUS8" s="279"/>
      <c r="WUT8" s="279"/>
      <c r="WUU8" s="279"/>
      <c r="WUV8" s="279"/>
      <c r="WUW8" s="279"/>
      <c r="WUX8" s="279"/>
      <c r="WUY8" s="279"/>
      <c r="WUZ8" s="279"/>
      <c r="WVA8" s="279"/>
      <c r="WVB8" s="279"/>
      <c r="WVC8" s="279"/>
      <c r="WVD8" s="279"/>
      <c r="WVE8" s="279"/>
      <c r="WVF8" s="279"/>
      <c r="WVG8" s="279"/>
      <c r="WVH8" s="279"/>
      <c r="WVI8" s="279"/>
      <c r="WVJ8" s="279"/>
      <c r="WVK8" s="279"/>
      <c r="WVL8" s="279"/>
      <c r="WVM8" s="279"/>
      <c r="WVN8" s="279"/>
      <c r="WVO8" s="279"/>
      <c r="WVP8" s="279"/>
      <c r="WVQ8" s="279"/>
      <c r="WVR8" s="279"/>
      <c r="WVS8" s="279"/>
      <c r="WVT8" s="279"/>
      <c r="WVU8" s="279"/>
      <c r="WVV8" s="279"/>
      <c r="WVW8" s="279"/>
      <c r="WVX8" s="279"/>
      <c r="WVY8" s="279"/>
      <c r="WVZ8" s="279"/>
      <c r="WWA8" s="279"/>
      <c r="WWB8" s="279"/>
      <c r="WWC8" s="279"/>
      <c r="WWD8" s="279"/>
      <c r="WWE8" s="279"/>
      <c r="WWF8" s="279"/>
      <c r="WWG8" s="279"/>
      <c r="WWH8" s="279"/>
      <c r="WWI8" s="279"/>
      <c r="WWJ8" s="279"/>
      <c r="WWK8" s="279"/>
      <c r="WWL8" s="279"/>
      <c r="WWM8" s="279"/>
      <c r="WWN8" s="279"/>
      <c r="WWO8" s="279"/>
      <c r="WWP8" s="279"/>
      <c r="WWQ8" s="279"/>
      <c r="WWR8" s="279"/>
      <c r="WWS8" s="279"/>
      <c r="WWT8" s="279"/>
      <c r="WWU8" s="279"/>
      <c r="WWV8" s="279"/>
      <c r="WWW8" s="279"/>
      <c r="WWX8" s="279"/>
      <c r="WWY8" s="279"/>
      <c r="WWZ8" s="279"/>
      <c r="WXA8" s="279"/>
      <c r="WXB8" s="279"/>
      <c r="WXC8" s="279"/>
      <c r="WXD8" s="279"/>
      <c r="WXE8" s="279"/>
      <c r="WXF8" s="279"/>
      <c r="WXG8" s="279"/>
      <c r="WXH8" s="279"/>
      <c r="WXI8" s="279"/>
      <c r="WXJ8" s="279"/>
      <c r="WXK8" s="279"/>
      <c r="WXL8" s="279"/>
      <c r="WXM8" s="279"/>
      <c r="WXN8" s="279"/>
      <c r="WXO8" s="279"/>
      <c r="WXP8" s="279"/>
      <c r="WXQ8" s="279"/>
      <c r="WXR8" s="279"/>
      <c r="WXS8" s="279"/>
      <c r="WXT8" s="279"/>
      <c r="WXU8" s="279"/>
      <c r="WXV8" s="279"/>
      <c r="WXW8" s="279"/>
      <c r="WXX8" s="279"/>
      <c r="WXY8" s="279"/>
      <c r="WXZ8" s="279"/>
      <c r="WYA8" s="279"/>
      <c r="WYB8" s="279"/>
      <c r="WYC8" s="279"/>
      <c r="WYD8" s="279"/>
      <c r="WYE8" s="279"/>
      <c r="WYF8" s="279"/>
      <c r="WYG8" s="279"/>
      <c r="WYH8" s="279"/>
      <c r="WYI8" s="279"/>
      <c r="WYJ8" s="279"/>
      <c r="WYK8" s="279"/>
      <c r="WYL8" s="279"/>
      <c r="WYM8" s="279"/>
      <c r="WYN8" s="279"/>
      <c r="WYO8" s="279"/>
      <c r="WYP8" s="279"/>
      <c r="WYQ8" s="279"/>
      <c r="WYR8" s="279"/>
      <c r="WYS8" s="279"/>
      <c r="WYT8" s="279"/>
      <c r="WYU8" s="279"/>
      <c r="WYV8" s="279"/>
      <c r="WYW8" s="279"/>
      <c r="WYX8" s="279"/>
      <c r="WYY8" s="279"/>
      <c r="WYZ8" s="279"/>
      <c r="WZA8" s="279"/>
      <c r="WZB8" s="279"/>
      <c r="WZC8" s="279"/>
      <c r="WZD8" s="279"/>
      <c r="WZE8" s="279"/>
      <c r="WZF8" s="279"/>
      <c r="WZG8" s="279"/>
      <c r="WZH8" s="279"/>
      <c r="WZI8" s="279"/>
      <c r="WZJ8" s="279"/>
      <c r="WZK8" s="279"/>
      <c r="WZL8" s="279"/>
      <c r="WZM8" s="279"/>
      <c r="WZN8" s="279"/>
      <c r="WZO8" s="279"/>
      <c r="WZP8" s="279"/>
      <c r="WZQ8" s="279"/>
      <c r="WZR8" s="279"/>
      <c r="WZS8" s="279"/>
      <c r="WZT8" s="279"/>
      <c r="WZU8" s="279"/>
      <c r="WZV8" s="279"/>
      <c r="WZW8" s="279"/>
      <c r="WZX8" s="279"/>
      <c r="WZY8" s="279"/>
      <c r="WZZ8" s="279"/>
      <c r="XAA8" s="279"/>
      <c r="XAB8" s="279"/>
      <c r="XAC8" s="279"/>
      <c r="XAD8" s="279"/>
      <c r="XAE8" s="279"/>
      <c r="XAF8" s="279"/>
      <c r="XAG8" s="279"/>
      <c r="XAH8" s="279"/>
      <c r="XAI8" s="279"/>
      <c r="XAJ8" s="279"/>
      <c r="XAK8" s="279"/>
      <c r="XAL8" s="279"/>
      <c r="XAM8" s="279"/>
      <c r="XAN8" s="279"/>
      <c r="XAO8" s="279"/>
      <c r="XAP8" s="279"/>
      <c r="XAQ8" s="279"/>
      <c r="XAR8" s="279"/>
      <c r="XAS8" s="279"/>
      <c r="XAT8" s="279"/>
      <c r="XAU8" s="279"/>
      <c r="XAV8" s="279"/>
      <c r="XAW8" s="279"/>
      <c r="XAX8" s="279"/>
      <c r="XAY8" s="279"/>
      <c r="XAZ8" s="279"/>
      <c r="XBA8" s="279"/>
      <c r="XBB8" s="279"/>
      <c r="XBC8" s="279"/>
      <c r="XBD8" s="279"/>
      <c r="XBE8" s="279"/>
      <c r="XBF8" s="279"/>
      <c r="XBG8" s="279"/>
      <c r="XBH8" s="279"/>
      <c r="XBI8" s="279"/>
      <c r="XBJ8" s="279"/>
      <c r="XBK8" s="279"/>
      <c r="XBL8" s="279"/>
      <c r="XBM8" s="279"/>
      <c r="XBN8" s="279"/>
      <c r="XBO8" s="279"/>
      <c r="XBP8" s="279"/>
      <c r="XBQ8" s="279"/>
      <c r="XBR8" s="279"/>
      <c r="XBS8" s="279"/>
      <c r="XBT8" s="279"/>
      <c r="XBU8" s="279"/>
      <c r="XBV8" s="279"/>
      <c r="XBW8" s="279"/>
      <c r="XBX8" s="279"/>
      <c r="XBY8" s="279"/>
      <c r="XBZ8" s="279"/>
      <c r="XCA8" s="279"/>
      <c r="XCB8" s="279"/>
      <c r="XCC8" s="279"/>
      <c r="XCD8" s="279"/>
      <c r="XCE8" s="279"/>
      <c r="XCF8" s="279"/>
      <c r="XCG8" s="279"/>
      <c r="XCH8" s="279"/>
      <c r="XCI8" s="279"/>
      <c r="XCJ8" s="279"/>
      <c r="XCK8" s="279"/>
      <c r="XCL8" s="279"/>
      <c r="XCM8" s="279"/>
      <c r="XCN8" s="279"/>
      <c r="XCO8" s="279"/>
      <c r="XCP8" s="279"/>
      <c r="XCQ8" s="279"/>
      <c r="XCR8" s="279"/>
      <c r="XCS8" s="279"/>
      <c r="XCT8" s="279"/>
      <c r="XCU8" s="279"/>
      <c r="XCV8" s="279"/>
      <c r="XCW8" s="279"/>
      <c r="XCX8" s="279"/>
      <c r="XCY8" s="279"/>
      <c r="XCZ8" s="279"/>
      <c r="XDA8" s="279"/>
      <c r="XDB8" s="279"/>
      <c r="XDC8" s="279"/>
      <c r="XDD8" s="279"/>
      <c r="XDE8" s="279"/>
      <c r="XDF8" s="279"/>
      <c r="XDG8" s="279"/>
      <c r="XDH8" s="279"/>
      <c r="XDI8" s="279"/>
      <c r="XDJ8" s="279"/>
      <c r="XDK8" s="279"/>
      <c r="XDL8" s="279"/>
      <c r="XDM8" s="279"/>
      <c r="XDN8" s="279"/>
      <c r="XDO8" s="279"/>
      <c r="XDP8" s="279"/>
      <c r="XDQ8" s="279"/>
      <c r="XDR8" s="279"/>
      <c r="XDS8" s="279"/>
      <c r="XDT8" s="279"/>
      <c r="XDU8" s="279"/>
      <c r="XDV8" s="279"/>
      <c r="XDW8" s="279"/>
      <c r="XDX8" s="279"/>
      <c r="XDY8" s="279"/>
      <c r="XDZ8" s="279"/>
      <c r="XEA8" s="279"/>
      <c r="XEB8" s="279"/>
      <c r="XEC8" s="279"/>
      <c r="XED8" s="279"/>
      <c r="XEE8" s="279"/>
      <c r="XEF8" s="279"/>
      <c r="XEG8" s="279"/>
      <c r="XEH8" s="279"/>
      <c r="XEI8" s="279"/>
      <c r="XEJ8" s="279"/>
      <c r="XEK8" s="279"/>
      <c r="XEL8" s="279"/>
      <c r="XEM8" s="279"/>
      <c r="XEN8" s="279"/>
      <c r="XEO8" s="279"/>
      <c r="XEP8" s="279"/>
      <c r="XEQ8" s="279"/>
      <c r="XER8" s="279"/>
      <c r="XES8" s="279"/>
      <c r="XET8" s="279"/>
      <c r="XEU8" s="279"/>
      <c r="XEV8" s="279"/>
      <c r="XEW8" s="279"/>
      <c r="XEX8" s="279"/>
      <c r="XEY8" s="279"/>
      <c r="XEZ8" s="279"/>
      <c r="XFA8" s="279"/>
    </row>
    <row r="9" spans="1:16381" ht="102" x14ac:dyDescent="0.2">
      <c r="A9" s="276">
        <f>'TO Filter Tables'!A9</f>
        <v>342</v>
      </c>
      <c r="B9" s="276" t="s">
        <v>1408</v>
      </c>
      <c r="C9" s="276" t="str">
        <f>'TO Filter Tables'!C9</f>
        <v>APID Name</v>
      </c>
      <c r="D9" s="276" t="s">
        <v>1431</v>
      </c>
      <c r="E9" s="276" t="str">
        <f>'TO Filter Tables'!E9</f>
        <v>APID Type</v>
      </c>
      <c r="F9" s="276" t="str">
        <f>'TO Filter Tables'!F9</f>
        <v>APID (Dec)</v>
      </c>
      <c r="G9" s="276" t="str">
        <f>'TO Filter Tables'!G9</f>
        <v>APID (Hex)</v>
      </c>
      <c r="H9" s="276" t="str">
        <f>'TO Filter Tables'!H9</f>
        <v>MSGID (Hex)</v>
      </c>
      <c r="I9" s="276" t="str">
        <f>'TO Filter Tables'!I9</f>
        <v>Error Pkt</v>
      </c>
      <c r="J9" s="276" t="str">
        <f>'TO Filter Tables'!J9</f>
        <v>Packet Size (Bits)</v>
      </c>
      <c r="K9" s="276" t="str">
        <f>'TO Filter Tables'!K9</f>
        <v>Production Interval (sec)</v>
      </c>
      <c r="L9" s="276" t="str">
        <f>'TO Filter Tables'!L9</f>
        <v>Pkt Type</v>
      </c>
      <c r="M9" s="276" t="str">
        <f>'TO Filter Tables'!M9</f>
        <v>Nom. Bits/Sec</v>
      </c>
      <c r="N9" s="299" t="s">
        <v>1458</v>
      </c>
      <c r="O9" s="276"/>
      <c r="P9" s="276"/>
      <c r="Q9" s="276"/>
      <c r="R9" s="276" t="str">
        <f>'TO Filter Tables'!R9</f>
        <v>Effective Interval (sec)</v>
      </c>
      <c r="S9" s="276" t="str">
        <f>'TO Filter Tables'!X9</f>
        <v>Effective Interval (sec)</v>
      </c>
      <c r="T9" s="276" t="str">
        <f>'TO Filter Tables'!AD9</f>
        <v>Effective Rate (sec)</v>
      </c>
      <c r="U9" s="276" t="str">
        <f>'TO Filter Tables'!AP9</f>
        <v>Effective Rate (sec)</v>
      </c>
      <c r="V9" s="276" t="str">
        <f>'TO Filter Tables'!AV9</f>
        <v>Effective Rate (sec)</v>
      </c>
      <c r="W9" s="276" t="str">
        <f>'TO Filter Tables'!BB9</f>
        <v>Effective Rate (sec)</v>
      </c>
      <c r="X9" s="276" t="str">
        <f>'TO Filter Tables'!BH9</f>
        <v>Effective Rate (sec)</v>
      </c>
      <c r="Y9" s="276" t="s">
        <v>58</v>
      </c>
      <c r="Z9" s="276" t="s">
        <v>1437</v>
      </c>
      <c r="AA9" s="276"/>
      <c r="AB9" s="283" t="s">
        <v>1403</v>
      </c>
      <c r="AC9" s="276"/>
      <c r="AD9" s="276" t="s">
        <v>1427</v>
      </c>
      <c r="AE9" s="276"/>
      <c r="AF9" s="276"/>
      <c r="AG9" s="276"/>
      <c r="AH9" s="276"/>
      <c r="AI9" s="276"/>
      <c r="AJ9" s="276"/>
      <c r="AK9" s="276"/>
      <c r="AL9" s="276"/>
      <c r="AM9" s="276"/>
      <c r="AN9" s="276"/>
      <c r="AO9" s="276"/>
      <c r="AP9" s="276"/>
      <c r="AQ9" s="276"/>
      <c r="AR9" s="276"/>
      <c r="AS9" s="276"/>
      <c r="AT9" s="276"/>
      <c r="AU9" s="276"/>
      <c r="AV9" s="276"/>
      <c r="AW9" s="276"/>
      <c r="AX9" s="276"/>
      <c r="AY9" s="276"/>
      <c r="AZ9" s="276"/>
      <c r="BA9" s="276"/>
      <c r="BB9" s="276"/>
      <c r="BC9" s="276"/>
      <c r="BD9" s="276"/>
      <c r="BE9" s="276"/>
      <c r="BF9" s="276"/>
      <c r="BG9" s="276"/>
      <c r="BH9" s="276"/>
      <c r="BI9" s="276"/>
      <c r="BJ9" s="276"/>
      <c r="BK9" s="276"/>
      <c r="BL9" s="276"/>
      <c r="BM9" s="276"/>
      <c r="BN9" s="276"/>
      <c r="BO9" s="276"/>
      <c r="BP9" s="276"/>
      <c r="BQ9" s="276"/>
      <c r="BR9" s="276"/>
      <c r="BS9" s="276"/>
      <c r="BT9" s="276"/>
      <c r="BU9" s="276"/>
      <c r="BV9" s="276"/>
      <c r="BW9" s="276"/>
      <c r="BX9" s="276"/>
      <c r="BY9" s="276"/>
      <c r="BZ9" s="276"/>
      <c r="CA9" s="276"/>
      <c r="CB9" s="276"/>
      <c r="CC9" s="276"/>
      <c r="CD9" s="276"/>
      <c r="CE9" s="276"/>
      <c r="CF9" s="276"/>
      <c r="CG9" s="276"/>
      <c r="CH9" s="276"/>
      <c r="CI9" s="276"/>
      <c r="CJ9" s="276"/>
      <c r="CK9" s="276"/>
      <c r="CL9" s="276"/>
      <c r="CM9" s="276"/>
      <c r="CN9" s="276"/>
      <c r="CO9" s="276"/>
      <c r="CP9" s="276"/>
      <c r="CQ9" s="276"/>
      <c r="CR9" s="276"/>
      <c r="CS9" s="276"/>
      <c r="CT9" s="276"/>
      <c r="CU9" s="276"/>
      <c r="CV9" s="276"/>
      <c r="CW9" s="276"/>
      <c r="CX9" s="276"/>
      <c r="CY9" s="276"/>
      <c r="CZ9" s="276"/>
      <c r="DA9" s="276"/>
      <c r="DB9" s="276"/>
      <c r="DC9" s="276"/>
      <c r="DD9" s="276"/>
      <c r="DE9" s="276"/>
      <c r="DF9" s="276"/>
      <c r="DG9" s="276"/>
      <c r="DH9" s="276"/>
      <c r="DI9" s="276"/>
      <c r="DJ9" s="276"/>
      <c r="DK9" s="276"/>
      <c r="DL9" s="276"/>
      <c r="DM9" s="276"/>
      <c r="DN9" s="276"/>
      <c r="DO9" s="276"/>
      <c r="DP9" s="276"/>
      <c r="DQ9" s="276"/>
      <c r="DR9" s="276"/>
      <c r="DS9" s="276"/>
      <c r="DT9" s="276"/>
      <c r="DU9" s="276"/>
      <c r="DV9" s="276"/>
      <c r="DW9" s="276"/>
      <c r="DX9" s="276"/>
      <c r="DY9" s="276"/>
      <c r="DZ9" s="276"/>
      <c r="EA9" s="276"/>
      <c r="EB9" s="276"/>
      <c r="EC9" s="276"/>
      <c r="ED9" s="276"/>
      <c r="EE9" s="276"/>
      <c r="EF9" s="276"/>
      <c r="EG9" s="276"/>
      <c r="EH9" s="276"/>
      <c r="EI9" s="276"/>
      <c r="EJ9" s="276"/>
      <c r="EK9" s="276"/>
      <c r="EL9" s="276"/>
      <c r="EM9" s="276"/>
      <c r="EN9" s="276"/>
      <c r="EO9" s="276"/>
      <c r="EP9" s="276"/>
      <c r="EQ9" s="276"/>
      <c r="ER9" s="276"/>
      <c r="ES9" s="276"/>
      <c r="ET9" s="276"/>
      <c r="EU9" s="276"/>
      <c r="EV9" s="276"/>
      <c r="EW9" s="276"/>
      <c r="EX9" s="276"/>
      <c r="EY9" s="276"/>
      <c r="EZ9" s="276"/>
      <c r="FA9" s="276"/>
      <c r="FB9" s="276"/>
      <c r="FC9" s="276"/>
      <c r="FD9" s="276"/>
      <c r="FE9" s="276"/>
      <c r="FF9" s="276"/>
      <c r="FG9" s="276"/>
      <c r="FH9" s="276"/>
      <c r="FI9" s="276"/>
      <c r="FJ9" s="276"/>
      <c r="FK9" s="276"/>
      <c r="FL9" s="276"/>
      <c r="FM9" s="276"/>
      <c r="FN9" s="276"/>
      <c r="FO9" s="276"/>
      <c r="FP9" s="276"/>
      <c r="FQ9" s="276"/>
      <c r="FR9" s="276"/>
      <c r="FS9" s="276"/>
      <c r="FT9" s="276"/>
      <c r="FU9" s="276"/>
      <c r="FV9" s="276"/>
      <c r="FW9" s="276"/>
      <c r="FX9" s="276"/>
      <c r="FY9" s="276"/>
      <c r="FZ9" s="276"/>
      <c r="GA9" s="276"/>
      <c r="GB9" s="276"/>
      <c r="GC9" s="276"/>
      <c r="GD9" s="276"/>
      <c r="GE9" s="276"/>
      <c r="GF9" s="276"/>
      <c r="GG9" s="276"/>
      <c r="GH9" s="276"/>
      <c r="GI9" s="276"/>
      <c r="GJ9" s="276"/>
      <c r="GK9" s="276"/>
      <c r="GL9" s="276"/>
      <c r="GM9" s="276"/>
      <c r="GN9" s="276"/>
      <c r="GO9" s="276"/>
      <c r="GP9" s="276"/>
      <c r="GQ9" s="276"/>
      <c r="GR9" s="276"/>
      <c r="GS9" s="276"/>
      <c r="GT9" s="276"/>
      <c r="GU9" s="276"/>
      <c r="GV9" s="276"/>
      <c r="GW9" s="276"/>
      <c r="GX9" s="276"/>
      <c r="GY9" s="276"/>
      <c r="GZ9" s="276"/>
      <c r="HA9" s="276"/>
      <c r="HB9" s="276"/>
      <c r="HC9" s="276"/>
      <c r="HD9" s="276"/>
      <c r="HE9" s="276"/>
      <c r="HF9" s="276"/>
      <c r="HG9" s="276"/>
      <c r="HH9" s="276"/>
      <c r="HI9" s="276"/>
      <c r="HJ9" s="276"/>
      <c r="HK9" s="276"/>
      <c r="HL9" s="276"/>
      <c r="HM9" s="276"/>
      <c r="HN9" s="276"/>
      <c r="HO9" s="276"/>
      <c r="HP9" s="276"/>
      <c r="HQ9" s="276"/>
      <c r="HR9" s="276"/>
      <c r="HS9" s="276"/>
      <c r="HT9" s="276"/>
      <c r="HU9" s="276"/>
      <c r="HV9" s="276"/>
      <c r="HW9" s="276"/>
      <c r="HX9" s="276"/>
      <c r="HY9" s="276"/>
      <c r="HZ9" s="276"/>
      <c r="IA9" s="276"/>
      <c r="IB9" s="276"/>
      <c r="IC9" s="276"/>
      <c r="ID9" s="276"/>
      <c r="IE9" s="276"/>
      <c r="IF9" s="276"/>
      <c r="IG9" s="276"/>
      <c r="IH9" s="276"/>
      <c r="II9" s="276"/>
      <c r="IJ9" s="276"/>
      <c r="IK9" s="276"/>
      <c r="IL9" s="276"/>
      <c r="IM9" s="276"/>
      <c r="IN9" s="276"/>
      <c r="IO9" s="276"/>
      <c r="IP9" s="276"/>
      <c r="IQ9" s="276"/>
      <c r="IR9" s="276"/>
      <c r="IS9" s="276"/>
      <c r="IT9" s="276"/>
      <c r="IU9" s="276"/>
      <c r="IV9" s="276"/>
      <c r="IW9" s="276"/>
      <c r="IX9" s="276"/>
      <c r="IY9" s="276"/>
      <c r="IZ9" s="276"/>
      <c r="JA9" s="276"/>
      <c r="JB9" s="276"/>
      <c r="JC9" s="276"/>
      <c r="JD9" s="276"/>
      <c r="JE9" s="276"/>
      <c r="JF9" s="276"/>
      <c r="JG9" s="276"/>
      <c r="JH9" s="276"/>
      <c r="JI9" s="276"/>
      <c r="JJ9" s="276"/>
      <c r="JK9" s="276"/>
      <c r="JL9" s="276"/>
      <c r="JM9" s="276"/>
      <c r="JN9" s="276"/>
      <c r="JO9" s="276"/>
      <c r="JP9" s="276"/>
      <c r="JQ9" s="276"/>
      <c r="JR9" s="276"/>
      <c r="JS9" s="276"/>
      <c r="JT9" s="276"/>
      <c r="JU9" s="276"/>
      <c r="JV9" s="276"/>
      <c r="JW9" s="276"/>
      <c r="JX9" s="276"/>
      <c r="JY9" s="276"/>
      <c r="JZ9" s="276"/>
      <c r="KA9" s="276"/>
      <c r="KB9" s="276"/>
      <c r="KC9" s="276"/>
      <c r="KD9" s="276"/>
      <c r="KE9" s="276"/>
      <c r="KF9" s="276"/>
      <c r="KG9" s="276"/>
      <c r="KH9" s="276"/>
      <c r="KI9" s="276"/>
      <c r="KJ9" s="276"/>
      <c r="KK9" s="276"/>
      <c r="KL9" s="276"/>
      <c r="KM9" s="276"/>
      <c r="KN9" s="276"/>
      <c r="KO9" s="276"/>
      <c r="KP9" s="276"/>
      <c r="KQ9" s="276"/>
      <c r="KR9" s="276"/>
      <c r="KS9" s="276"/>
      <c r="KT9" s="276"/>
      <c r="KU9" s="276"/>
      <c r="KV9" s="276"/>
      <c r="KW9" s="276"/>
      <c r="KX9" s="276"/>
      <c r="KY9" s="276"/>
      <c r="KZ9" s="276"/>
      <c r="LA9" s="276"/>
      <c r="LB9" s="276"/>
      <c r="LC9" s="276"/>
      <c r="LD9" s="276"/>
      <c r="LE9" s="276"/>
      <c r="LF9" s="276"/>
      <c r="LG9" s="276"/>
      <c r="LH9" s="276"/>
      <c r="LI9" s="276"/>
      <c r="LJ9" s="276"/>
      <c r="LK9" s="276"/>
      <c r="LL9" s="276"/>
      <c r="LM9" s="276"/>
      <c r="LN9" s="276"/>
      <c r="LO9" s="276"/>
      <c r="LP9" s="276"/>
      <c r="LQ9" s="276"/>
      <c r="LR9" s="276"/>
      <c r="LS9" s="276"/>
      <c r="LT9" s="276"/>
      <c r="LU9" s="276"/>
      <c r="LV9" s="276"/>
      <c r="LW9" s="276"/>
      <c r="LX9" s="276"/>
      <c r="LY9" s="276"/>
      <c r="LZ9" s="276"/>
      <c r="MA9" s="276"/>
      <c r="MB9" s="276"/>
      <c r="MC9" s="276"/>
      <c r="MD9" s="276"/>
      <c r="ME9" s="276"/>
      <c r="MF9" s="276"/>
      <c r="MG9" s="276"/>
      <c r="MH9" s="276"/>
      <c r="MI9" s="276"/>
      <c r="MJ9" s="276"/>
      <c r="MK9" s="276"/>
      <c r="ML9" s="276"/>
      <c r="MM9" s="276"/>
      <c r="MN9" s="276"/>
      <c r="MO9" s="276"/>
      <c r="MP9" s="276"/>
      <c r="MQ9" s="276"/>
      <c r="MR9" s="276"/>
      <c r="MS9" s="276"/>
      <c r="MT9" s="276"/>
      <c r="MU9" s="276"/>
      <c r="MV9" s="276"/>
      <c r="MW9" s="276"/>
      <c r="MX9" s="276"/>
      <c r="MY9" s="276"/>
      <c r="MZ9" s="276"/>
      <c r="NA9" s="276"/>
      <c r="NB9" s="276"/>
      <c r="NC9" s="276"/>
      <c r="ND9" s="276"/>
      <c r="NE9" s="276"/>
      <c r="NF9" s="276"/>
      <c r="NG9" s="276"/>
      <c r="NH9" s="276"/>
      <c r="NI9" s="276"/>
      <c r="NJ9" s="276"/>
      <c r="NK9" s="276"/>
      <c r="NL9" s="276"/>
      <c r="NM9" s="276"/>
      <c r="NN9" s="276"/>
      <c r="NO9" s="276"/>
      <c r="NP9" s="276"/>
      <c r="NQ9" s="276"/>
      <c r="NR9" s="276"/>
      <c r="NS9" s="276"/>
      <c r="NT9" s="276"/>
      <c r="NU9" s="276"/>
      <c r="NV9" s="276"/>
      <c r="NW9" s="276"/>
      <c r="NX9" s="276"/>
      <c r="NY9" s="276"/>
      <c r="NZ9" s="276"/>
      <c r="OA9" s="276"/>
      <c r="OB9" s="276"/>
      <c r="OC9" s="276"/>
      <c r="OD9" s="276"/>
      <c r="OE9" s="276"/>
      <c r="OF9" s="276"/>
      <c r="OG9" s="276"/>
      <c r="OH9" s="276"/>
      <c r="OI9" s="276"/>
      <c r="OJ9" s="276"/>
      <c r="OK9" s="276"/>
      <c r="OL9" s="276"/>
      <c r="OM9" s="276"/>
      <c r="ON9" s="276"/>
      <c r="OO9" s="276"/>
      <c r="OP9" s="276"/>
      <c r="OQ9" s="276"/>
      <c r="OR9" s="276"/>
      <c r="OS9" s="276"/>
      <c r="OT9" s="276"/>
      <c r="OU9" s="276"/>
      <c r="OV9" s="276"/>
      <c r="OW9" s="276"/>
      <c r="OX9" s="276"/>
      <c r="OY9" s="276"/>
      <c r="OZ9" s="276"/>
      <c r="PA9" s="276"/>
      <c r="PB9" s="276"/>
      <c r="PC9" s="276"/>
      <c r="PD9" s="276"/>
      <c r="PE9" s="276"/>
      <c r="PF9" s="276"/>
      <c r="PG9" s="276"/>
      <c r="PH9" s="276"/>
      <c r="PI9" s="276"/>
      <c r="PJ9" s="276"/>
      <c r="PK9" s="276"/>
      <c r="PL9" s="276"/>
      <c r="PM9" s="276"/>
      <c r="PN9" s="276"/>
      <c r="PO9" s="276"/>
      <c r="PP9" s="276"/>
      <c r="PQ9" s="276"/>
      <c r="PR9" s="276"/>
      <c r="PS9" s="276"/>
      <c r="PT9" s="276"/>
      <c r="PU9" s="276"/>
      <c r="PV9" s="276"/>
      <c r="PW9" s="276"/>
      <c r="PX9" s="276"/>
      <c r="PY9" s="276"/>
      <c r="PZ9" s="276"/>
      <c r="QA9" s="276"/>
      <c r="QB9" s="276"/>
      <c r="QC9" s="276"/>
      <c r="QD9" s="276"/>
      <c r="QE9" s="276"/>
      <c r="QF9" s="276"/>
      <c r="QG9" s="276"/>
      <c r="QH9" s="276"/>
      <c r="QI9" s="276"/>
      <c r="QJ9" s="276"/>
      <c r="QK9" s="276"/>
      <c r="QL9" s="276"/>
      <c r="QM9" s="276"/>
      <c r="QN9" s="276"/>
      <c r="QO9" s="276"/>
      <c r="QP9" s="276"/>
      <c r="QQ9" s="276"/>
      <c r="QR9" s="276"/>
      <c r="QS9" s="276"/>
      <c r="QT9" s="276"/>
      <c r="QU9" s="276"/>
      <c r="QV9" s="276"/>
      <c r="QW9" s="276"/>
      <c r="QX9" s="276"/>
      <c r="QY9" s="276"/>
      <c r="QZ9" s="276"/>
      <c r="RA9" s="276"/>
      <c r="RB9" s="276"/>
      <c r="RC9" s="276"/>
      <c r="RD9" s="276"/>
      <c r="RE9" s="276"/>
      <c r="RF9" s="276"/>
      <c r="RG9" s="276"/>
      <c r="RH9" s="276"/>
      <c r="RI9" s="276"/>
      <c r="RJ9" s="276"/>
      <c r="RK9" s="276"/>
      <c r="RL9" s="276"/>
      <c r="RM9" s="276"/>
      <c r="RN9" s="276"/>
      <c r="RO9" s="276"/>
      <c r="RP9" s="276"/>
      <c r="RQ9" s="276"/>
      <c r="RR9" s="276"/>
      <c r="RS9" s="276"/>
      <c r="RT9" s="276"/>
      <c r="RU9" s="276"/>
      <c r="RV9" s="276"/>
      <c r="RW9" s="276"/>
      <c r="RX9" s="276"/>
      <c r="RY9" s="276"/>
      <c r="RZ9" s="276"/>
      <c r="SA9" s="276"/>
      <c r="SB9" s="276"/>
      <c r="SC9" s="276"/>
      <c r="SD9" s="276"/>
      <c r="SE9" s="276"/>
      <c r="SF9" s="276"/>
      <c r="SG9" s="276"/>
      <c r="SH9" s="276"/>
      <c r="SI9" s="276"/>
      <c r="SJ9" s="276"/>
      <c r="SK9" s="276"/>
      <c r="SL9" s="276"/>
      <c r="SM9" s="276"/>
      <c r="SN9" s="276"/>
      <c r="SO9" s="276"/>
      <c r="SP9" s="276"/>
      <c r="SQ9" s="276"/>
      <c r="SR9" s="276"/>
      <c r="SS9" s="276"/>
      <c r="ST9" s="276"/>
      <c r="SU9" s="276"/>
      <c r="SV9" s="276"/>
      <c r="SW9" s="276"/>
      <c r="SX9" s="276"/>
      <c r="SY9" s="276"/>
      <c r="SZ9" s="276"/>
      <c r="TA9" s="276"/>
      <c r="TB9" s="276"/>
      <c r="TC9" s="276"/>
      <c r="TD9" s="276"/>
      <c r="TE9" s="276"/>
      <c r="TF9" s="276"/>
      <c r="TG9" s="276"/>
      <c r="TH9" s="276"/>
      <c r="TI9" s="276"/>
      <c r="TJ9" s="276"/>
      <c r="TK9" s="276"/>
      <c r="TL9" s="276"/>
      <c r="TM9" s="276"/>
      <c r="TN9" s="276"/>
      <c r="TO9" s="276"/>
      <c r="TP9" s="276"/>
      <c r="TQ9" s="276"/>
      <c r="TR9" s="276"/>
      <c r="TS9" s="276"/>
      <c r="TT9" s="276"/>
      <c r="TU9" s="276"/>
      <c r="TV9" s="276"/>
      <c r="TW9" s="276"/>
      <c r="TX9" s="276"/>
      <c r="TY9" s="276"/>
      <c r="TZ9" s="276"/>
      <c r="UA9" s="276"/>
      <c r="UB9" s="276"/>
      <c r="UC9" s="276"/>
      <c r="UD9" s="276"/>
      <c r="UE9" s="276"/>
      <c r="UF9" s="276"/>
      <c r="UG9" s="276"/>
      <c r="UH9" s="276"/>
      <c r="UI9" s="276"/>
      <c r="UJ9" s="276"/>
      <c r="UK9" s="276"/>
      <c r="UL9" s="276"/>
      <c r="UM9" s="276"/>
      <c r="UN9" s="276"/>
      <c r="UO9" s="276"/>
      <c r="UP9" s="276"/>
      <c r="UQ9" s="276"/>
      <c r="UR9" s="276"/>
      <c r="US9" s="276"/>
      <c r="UT9" s="276"/>
      <c r="UU9" s="276"/>
      <c r="UV9" s="276"/>
      <c r="UW9" s="276"/>
      <c r="UX9" s="276"/>
      <c r="UY9" s="276"/>
      <c r="UZ9" s="276"/>
      <c r="VA9" s="276"/>
      <c r="VB9" s="276"/>
      <c r="VC9" s="276"/>
      <c r="VD9" s="276"/>
      <c r="VE9" s="276"/>
      <c r="VF9" s="276"/>
      <c r="VG9" s="276"/>
      <c r="VH9" s="276"/>
      <c r="VI9" s="276"/>
      <c r="VJ9" s="276"/>
      <c r="VK9" s="276"/>
      <c r="VL9" s="276"/>
      <c r="VM9" s="276"/>
      <c r="VN9" s="276"/>
      <c r="VO9" s="276"/>
      <c r="VP9" s="276"/>
      <c r="VQ9" s="276"/>
      <c r="VR9" s="276"/>
      <c r="VS9" s="276"/>
      <c r="VT9" s="276"/>
      <c r="VU9" s="276"/>
      <c r="VV9" s="276"/>
      <c r="VW9" s="276"/>
      <c r="VX9" s="276"/>
      <c r="VY9" s="276"/>
      <c r="VZ9" s="276"/>
      <c r="WA9" s="276"/>
      <c r="WB9" s="276"/>
      <c r="WC9" s="276"/>
      <c r="WD9" s="276"/>
      <c r="WE9" s="276"/>
      <c r="WF9" s="276"/>
      <c r="WG9" s="276"/>
      <c r="WH9" s="276"/>
      <c r="WI9" s="276"/>
      <c r="WJ9" s="276"/>
      <c r="WK9" s="276"/>
      <c r="WL9" s="276"/>
      <c r="WM9" s="276"/>
      <c r="WN9" s="276"/>
      <c r="WO9" s="276"/>
      <c r="WP9" s="276"/>
      <c r="WQ9" s="276"/>
      <c r="WR9" s="276"/>
      <c r="WS9" s="276"/>
      <c r="WT9" s="276"/>
      <c r="WU9" s="276"/>
      <c r="WV9" s="276"/>
      <c r="WW9" s="276"/>
      <c r="WX9" s="276"/>
      <c r="WY9" s="276"/>
      <c r="WZ9" s="276"/>
      <c r="XA9" s="276"/>
      <c r="XB9" s="276"/>
      <c r="XC9" s="276"/>
      <c r="XD9" s="276"/>
      <c r="XE9" s="276"/>
      <c r="XF9" s="276"/>
      <c r="XG9" s="276"/>
      <c r="XH9" s="276"/>
      <c r="XI9" s="276"/>
      <c r="XJ9" s="276"/>
      <c r="XK9" s="276"/>
      <c r="XL9" s="276"/>
      <c r="XM9" s="276"/>
      <c r="XN9" s="276"/>
      <c r="XO9" s="276"/>
      <c r="XP9" s="276"/>
      <c r="XQ9" s="276"/>
      <c r="XR9" s="276"/>
      <c r="XS9" s="276"/>
      <c r="XT9" s="276"/>
      <c r="XU9" s="276"/>
      <c r="XV9" s="276"/>
      <c r="XW9" s="276"/>
      <c r="XX9" s="276"/>
      <c r="XY9" s="276"/>
      <c r="XZ9" s="276"/>
      <c r="YA9" s="276"/>
      <c r="YB9" s="276"/>
      <c r="YC9" s="276"/>
      <c r="YD9" s="276"/>
      <c r="YE9" s="276"/>
      <c r="YF9" s="276"/>
      <c r="YG9" s="276"/>
      <c r="YH9" s="276"/>
      <c r="YI9" s="276"/>
      <c r="YJ9" s="276"/>
      <c r="YK9" s="276"/>
      <c r="YL9" s="276"/>
      <c r="YM9" s="276"/>
      <c r="YN9" s="276"/>
      <c r="YO9" s="276"/>
      <c r="YP9" s="276"/>
      <c r="YQ9" s="276"/>
      <c r="YR9" s="276"/>
      <c r="YS9" s="276"/>
      <c r="YT9" s="276"/>
      <c r="YU9" s="276"/>
      <c r="YV9" s="276"/>
      <c r="YW9" s="276"/>
      <c r="YX9" s="276"/>
      <c r="YY9" s="276"/>
      <c r="YZ9" s="276"/>
      <c r="ZA9" s="276"/>
      <c r="ZB9" s="276"/>
      <c r="ZC9" s="276"/>
      <c r="ZD9" s="276"/>
      <c r="ZE9" s="276"/>
      <c r="ZF9" s="276"/>
      <c r="ZG9" s="276"/>
      <c r="ZH9" s="276"/>
      <c r="ZI9" s="276"/>
      <c r="ZJ9" s="276"/>
      <c r="ZK9" s="276"/>
      <c r="ZL9" s="276"/>
      <c r="ZM9" s="276"/>
      <c r="ZN9" s="276"/>
      <c r="ZO9" s="276"/>
      <c r="ZP9" s="276"/>
      <c r="ZQ9" s="276"/>
      <c r="ZR9" s="276"/>
      <c r="ZS9" s="276"/>
      <c r="ZT9" s="276"/>
      <c r="ZU9" s="276"/>
      <c r="ZV9" s="276"/>
      <c r="ZW9" s="276"/>
      <c r="ZX9" s="276"/>
      <c r="ZY9" s="276"/>
      <c r="ZZ9" s="276"/>
      <c r="AAA9" s="276"/>
      <c r="AAB9" s="276"/>
      <c r="AAC9" s="276"/>
      <c r="AAD9" s="276"/>
      <c r="AAE9" s="276"/>
      <c r="AAF9" s="276"/>
      <c r="AAG9" s="276"/>
      <c r="AAH9" s="276"/>
      <c r="AAI9" s="276"/>
      <c r="AAJ9" s="276"/>
      <c r="AAK9" s="276"/>
      <c r="AAL9" s="276"/>
      <c r="AAM9" s="276"/>
      <c r="AAN9" s="276"/>
      <c r="AAO9" s="276"/>
      <c r="AAP9" s="276"/>
      <c r="AAQ9" s="276"/>
      <c r="AAR9" s="276"/>
      <c r="AAS9" s="276"/>
      <c r="AAT9" s="276"/>
      <c r="AAU9" s="276"/>
      <c r="AAV9" s="276"/>
      <c r="AAW9" s="276"/>
      <c r="AAX9" s="276"/>
      <c r="AAY9" s="276"/>
      <c r="AAZ9" s="276"/>
      <c r="ABA9" s="276"/>
      <c r="ABB9" s="276"/>
      <c r="ABC9" s="276"/>
      <c r="ABD9" s="276"/>
      <c r="ABE9" s="276"/>
      <c r="ABF9" s="276"/>
      <c r="ABG9" s="276"/>
      <c r="ABH9" s="276"/>
      <c r="ABI9" s="276"/>
      <c r="ABJ9" s="276"/>
      <c r="ABK9" s="276"/>
      <c r="ABL9" s="276"/>
      <c r="ABM9" s="276"/>
      <c r="ABN9" s="276"/>
      <c r="ABO9" s="276"/>
      <c r="ABP9" s="276"/>
      <c r="ABQ9" s="276"/>
      <c r="ABR9" s="276"/>
      <c r="ABS9" s="276"/>
      <c r="ABT9" s="276"/>
      <c r="ABU9" s="276"/>
      <c r="ABV9" s="276"/>
      <c r="ABW9" s="276"/>
      <c r="ABX9" s="276"/>
      <c r="ABY9" s="276"/>
      <c r="ABZ9" s="276"/>
      <c r="ACA9" s="276"/>
      <c r="ACB9" s="276"/>
      <c r="ACC9" s="276"/>
      <c r="ACD9" s="276"/>
      <c r="ACE9" s="276"/>
      <c r="ACF9" s="276"/>
      <c r="ACG9" s="276"/>
      <c r="ACH9" s="276"/>
      <c r="ACI9" s="276"/>
      <c r="ACJ9" s="276"/>
      <c r="ACK9" s="276"/>
      <c r="ACL9" s="276"/>
      <c r="ACM9" s="276"/>
      <c r="ACN9" s="276"/>
      <c r="ACO9" s="276"/>
      <c r="ACP9" s="276"/>
      <c r="ACQ9" s="276"/>
      <c r="ACR9" s="276"/>
      <c r="ACS9" s="276"/>
      <c r="ACT9" s="276"/>
      <c r="ACU9" s="276"/>
      <c r="ACV9" s="276"/>
      <c r="ACW9" s="276"/>
      <c r="ACX9" s="276"/>
      <c r="ACY9" s="276"/>
      <c r="ACZ9" s="276"/>
      <c r="ADA9" s="276"/>
      <c r="ADB9" s="276"/>
      <c r="ADC9" s="276"/>
      <c r="ADD9" s="276"/>
      <c r="ADE9" s="276"/>
      <c r="ADF9" s="276"/>
      <c r="ADG9" s="276"/>
      <c r="ADH9" s="276"/>
      <c r="ADI9" s="276"/>
      <c r="ADJ9" s="276"/>
      <c r="ADK9" s="276"/>
      <c r="ADL9" s="276"/>
      <c r="ADM9" s="276"/>
      <c r="ADN9" s="276"/>
      <c r="ADO9" s="276"/>
      <c r="ADP9" s="276"/>
      <c r="ADQ9" s="276"/>
      <c r="ADR9" s="276"/>
      <c r="ADS9" s="276"/>
      <c r="ADT9" s="276"/>
      <c r="ADU9" s="276"/>
      <c r="ADV9" s="276"/>
      <c r="ADW9" s="276"/>
      <c r="ADX9" s="276"/>
      <c r="ADY9" s="276"/>
      <c r="ADZ9" s="276"/>
      <c r="AEA9" s="276"/>
      <c r="AEB9" s="276"/>
      <c r="AEC9" s="276"/>
      <c r="AED9" s="276"/>
      <c r="AEE9" s="276"/>
      <c r="AEF9" s="276"/>
      <c r="AEG9" s="276"/>
      <c r="AEH9" s="276"/>
      <c r="AEI9" s="276"/>
      <c r="AEJ9" s="276"/>
      <c r="AEK9" s="276"/>
      <c r="AEL9" s="276"/>
      <c r="AEM9" s="276"/>
      <c r="AEN9" s="276"/>
      <c r="AEO9" s="276"/>
      <c r="AEP9" s="276"/>
      <c r="AEQ9" s="276"/>
      <c r="AER9" s="276"/>
      <c r="AES9" s="276"/>
      <c r="AET9" s="276"/>
      <c r="AEU9" s="276"/>
      <c r="AEV9" s="276"/>
      <c r="AEW9" s="276"/>
      <c r="AEX9" s="276"/>
      <c r="AEY9" s="276"/>
      <c r="AEZ9" s="276"/>
      <c r="AFA9" s="276"/>
      <c r="AFB9" s="276"/>
      <c r="AFC9" s="276"/>
      <c r="AFD9" s="276"/>
      <c r="AFE9" s="276"/>
      <c r="AFF9" s="276"/>
      <c r="AFG9" s="276"/>
      <c r="AFH9" s="276"/>
      <c r="AFI9" s="276"/>
      <c r="AFJ9" s="276"/>
      <c r="AFK9" s="276"/>
      <c r="AFL9" s="276"/>
      <c r="AFM9" s="276"/>
      <c r="AFN9" s="276"/>
      <c r="AFO9" s="276"/>
      <c r="AFP9" s="276"/>
      <c r="AFQ9" s="276"/>
      <c r="AFR9" s="276"/>
      <c r="AFS9" s="276"/>
      <c r="AFT9" s="276"/>
      <c r="AFU9" s="276"/>
      <c r="AFV9" s="276"/>
      <c r="AFW9" s="276"/>
      <c r="AFX9" s="276"/>
      <c r="AFY9" s="276"/>
      <c r="AFZ9" s="276"/>
      <c r="AGA9" s="276"/>
      <c r="AGB9" s="276"/>
      <c r="AGC9" s="276"/>
      <c r="AGD9" s="276"/>
      <c r="AGE9" s="276"/>
      <c r="AGF9" s="276"/>
      <c r="AGG9" s="276"/>
      <c r="AGH9" s="276"/>
      <c r="AGI9" s="276"/>
      <c r="AGJ9" s="276"/>
      <c r="AGK9" s="276"/>
      <c r="AGL9" s="276"/>
      <c r="AGM9" s="276"/>
      <c r="AGN9" s="276"/>
      <c r="AGO9" s="276"/>
      <c r="AGP9" s="276"/>
      <c r="AGQ9" s="276"/>
      <c r="AGR9" s="276"/>
      <c r="AGS9" s="276"/>
      <c r="AGT9" s="276"/>
      <c r="AGU9" s="276"/>
      <c r="AGV9" s="276"/>
      <c r="AGW9" s="276"/>
      <c r="AGX9" s="276"/>
      <c r="AGY9" s="276"/>
      <c r="AGZ9" s="276"/>
      <c r="AHA9" s="276"/>
      <c r="AHB9" s="276"/>
      <c r="AHC9" s="276"/>
      <c r="AHD9" s="276"/>
      <c r="AHE9" s="276"/>
      <c r="AHF9" s="276"/>
      <c r="AHG9" s="276"/>
      <c r="AHH9" s="276"/>
      <c r="AHI9" s="276"/>
      <c r="AHJ9" s="276"/>
      <c r="AHK9" s="276"/>
      <c r="AHL9" s="276"/>
      <c r="AHM9" s="276"/>
      <c r="AHN9" s="276"/>
      <c r="AHO9" s="276"/>
      <c r="AHP9" s="276"/>
      <c r="AHQ9" s="276"/>
      <c r="AHR9" s="276"/>
      <c r="AHS9" s="276"/>
      <c r="AHT9" s="276"/>
      <c r="AHU9" s="276"/>
      <c r="AHV9" s="276"/>
      <c r="AHW9" s="276"/>
      <c r="AHX9" s="276"/>
      <c r="AHY9" s="276"/>
      <c r="AHZ9" s="276"/>
      <c r="AIA9" s="276"/>
      <c r="AIB9" s="276"/>
      <c r="AIC9" s="276"/>
      <c r="AID9" s="276"/>
      <c r="AIE9" s="276"/>
      <c r="AIF9" s="276"/>
      <c r="AIG9" s="276"/>
      <c r="AIH9" s="276"/>
      <c r="AII9" s="276"/>
      <c r="AIJ9" s="276"/>
      <c r="AIK9" s="276"/>
      <c r="AIL9" s="276"/>
      <c r="AIM9" s="276"/>
      <c r="AIN9" s="276"/>
      <c r="AIO9" s="276"/>
      <c r="AIP9" s="276"/>
      <c r="AIQ9" s="276"/>
      <c r="AIR9" s="276"/>
      <c r="AIS9" s="276"/>
      <c r="AIT9" s="276"/>
      <c r="AIU9" s="276"/>
      <c r="AIV9" s="276"/>
      <c r="AIW9" s="276"/>
      <c r="AIX9" s="276"/>
      <c r="AIY9" s="276"/>
      <c r="AIZ9" s="276"/>
      <c r="AJA9" s="276"/>
      <c r="AJB9" s="276"/>
      <c r="AJC9" s="276"/>
      <c r="AJD9" s="276"/>
      <c r="AJE9" s="276"/>
      <c r="AJF9" s="276"/>
      <c r="AJG9" s="276"/>
      <c r="AJH9" s="276"/>
      <c r="AJI9" s="276"/>
      <c r="AJJ9" s="276"/>
      <c r="AJK9" s="276"/>
      <c r="AJL9" s="276"/>
      <c r="AJM9" s="276"/>
      <c r="AJN9" s="276"/>
      <c r="AJO9" s="276"/>
      <c r="AJP9" s="276"/>
      <c r="AJQ9" s="276"/>
      <c r="AJR9" s="276"/>
      <c r="AJS9" s="276"/>
      <c r="AJT9" s="276"/>
      <c r="AJU9" s="276"/>
      <c r="AJV9" s="276"/>
      <c r="AJW9" s="276"/>
      <c r="AJX9" s="276"/>
      <c r="AJY9" s="276"/>
      <c r="AJZ9" s="276"/>
      <c r="AKA9" s="276"/>
      <c r="AKB9" s="276"/>
      <c r="AKC9" s="276"/>
      <c r="AKD9" s="276"/>
      <c r="AKE9" s="276"/>
      <c r="AKF9" s="276"/>
      <c r="AKG9" s="276"/>
      <c r="AKH9" s="276"/>
      <c r="AKI9" s="276"/>
      <c r="AKJ9" s="276"/>
      <c r="AKK9" s="276"/>
      <c r="AKL9" s="276"/>
      <c r="AKM9" s="276"/>
      <c r="AKN9" s="276"/>
      <c r="AKO9" s="276"/>
      <c r="AKP9" s="276"/>
      <c r="AKQ9" s="276"/>
      <c r="AKR9" s="276"/>
      <c r="AKS9" s="276"/>
      <c r="AKT9" s="276"/>
      <c r="AKU9" s="276"/>
      <c r="AKV9" s="276"/>
      <c r="AKW9" s="276"/>
      <c r="AKX9" s="276"/>
      <c r="AKY9" s="276"/>
      <c r="AKZ9" s="276"/>
      <c r="ALA9" s="276"/>
      <c r="ALB9" s="276"/>
      <c r="ALC9" s="276"/>
      <c r="ALD9" s="276"/>
      <c r="ALE9" s="276"/>
      <c r="ALF9" s="276"/>
      <c r="ALG9" s="276"/>
      <c r="ALH9" s="276"/>
      <c r="ALI9" s="276"/>
      <c r="ALJ9" s="276"/>
      <c r="ALK9" s="276"/>
      <c r="ALL9" s="276"/>
      <c r="ALM9" s="276"/>
      <c r="ALN9" s="276"/>
      <c r="ALO9" s="276"/>
      <c r="ALP9" s="276"/>
      <c r="ALQ9" s="276"/>
      <c r="ALR9" s="276"/>
      <c r="ALS9" s="276"/>
      <c r="ALT9" s="276"/>
      <c r="ALU9" s="276"/>
      <c r="ALV9" s="276"/>
      <c r="ALW9" s="276"/>
      <c r="ALX9" s="276"/>
      <c r="ALY9" s="276"/>
      <c r="ALZ9" s="276"/>
      <c r="AMA9" s="276"/>
      <c r="AMB9" s="276"/>
      <c r="AMC9" s="276"/>
      <c r="AMD9" s="276"/>
      <c r="AME9" s="276"/>
      <c r="AMF9" s="276"/>
      <c r="AMG9" s="276"/>
      <c r="AMH9" s="276"/>
      <c r="AMI9" s="276"/>
      <c r="AMJ9" s="276"/>
      <c r="AMK9" s="276"/>
      <c r="AML9" s="276"/>
      <c r="AMM9" s="276"/>
      <c r="AMN9" s="276"/>
      <c r="AMO9" s="276"/>
      <c r="AMP9" s="276"/>
      <c r="AMQ9" s="276"/>
      <c r="AMR9" s="276"/>
      <c r="AMS9" s="276"/>
      <c r="AMT9" s="276"/>
      <c r="AMU9" s="276"/>
      <c r="AMV9" s="276"/>
      <c r="AMW9" s="276"/>
      <c r="AMX9" s="276"/>
      <c r="AMY9" s="276"/>
      <c r="AMZ9" s="276"/>
      <c r="ANA9" s="276"/>
      <c r="ANB9" s="276"/>
      <c r="ANC9" s="276"/>
      <c r="AND9" s="276"/>
      <c r="ANE9" s="276"/>
      <c r="ANF9" s="276"/>
      <c r="ANG9" s="276"/>
      <c r="ANH9" s="276"/>
      <c r="ANI9" s="276"/>
      <c r="ANJ9" s="276"/>
      <c r="ANK9" s="276"/>
      <c r="ANL9" s="276"/>
      <c r="ANM9" s="276"/>
      <c r="ANN9" s="276"/>
      <c r="ANO9" s="276"/>
      <c r="ANP9" s="276"/>
      <c r="ANQ9" s="276"/>
      <c r="ANR9" s="276"/>
      <c r="ANS9" s="276"/>
      <c r="ANT9" s="276"/>
      <c r="ANU9" s="276"/>
      <c r="ANV9" s="276"/>
      <c r="ANW9" s="276"/>
      <c r="ANX9" s="276"/>
      <c r="ANY9" s="276"/>
      <c r="ANZ9" s="276"/>
      <c r="AOA9" s="276"/>
      <c r="AOB9" s="276"/>
      <c r="AOC9" s="276"/>
      <c r="AOD9" s="276"/>
      <c r="AOE9" s="276"/>
      <c r="AOF9" s="276"/>
      <c r="AOG9" s="276"/>
      <c r="AOH9" s="276"/>
      <c r="AOI9" s="276"/>
      <c r="AOJ9" s="276"/>
      <c r="AOK9" s="276"/>
      <c r="AOL9" s="276"/>
      <c r="AOM9" s="276"/>
      <c r="AON9" s="276"/>
      <c r="AOO9" s="276"/>
      <c r="AOP9" s="276"/>
      <c r="AOQ9" s="276"/>
      <c r="AOR9" s="276"/>
      <c r="AOS9" s="276"/>
      <c r="AOT9" s="276"/>
      <c r="AOU9" s="276"/>
      <c r="AOV9" s="276"/>
      <c r="AOW9" s="276"/>
      <c r="AOX9" s="276"/>
      <c r="AOY9" s="276"/>
      <c r="AOZ9" s="276"/>
      <c r="APA9" s="276"/>
      <c r="APB9" s="276"/>
      <c r="APC9" s="276"/>
      <c r="APD9" s="276"/>
      <c r="APE9" s="276"/>
      <c r="APF9" s="276"/>
      <c r="APG9" s="276"/>
      <c r="APH9" s="276"/>
      <c r="API9" s="276"/>
      <c r="APJ9" s="276"/>
      <c r="APK9" s="276"/>
      <c r="APL9" s="276"/>
      <c r="APM9" s="276"/>
      <c r="APN9" s="276"/>
      <c r="APO9" s="276"/>
      <c r="APP9" s="276"/>
      <c r="APQ9" s="276"/>
      <c r="APR9" s="276"/>
      <c r="APS9" s="276"/>
      <c r="APT9" s="276"/>
      <c r="APU9" s="276"/>
      <c r="APV9" s="276"/>
      <c r="APW9" s="276"/>
      <c r="APX9" s="276"/>
      <c r="APY9" s="276"/>
      <c r="APZ9" s="276"/>
      <c r="AQA9" s="276"/>
      <c r="AQB9" s="276"/>
      <c r="AQC9" s="276"/>
      <c r="AQD9" s="276"/>
      <c r="AQE9" s="276"/>
      <c r="AQF9" s="276"/>
      <c r="AQG9" s="276"/>
      <c r="AQH9" s="276"/>
      <c r="AQI9" s="276"/>
      <c r="AQJ9" s="276"/>
      <c r="AQK9" s="276"/>
      <c r="AQL9" s="276"/>
      <c r="AQM9" s="276"/>
      <c r="AQN9" s="276"/>
      <c r="AQO9" s="276"/>
      <c r="AQP9" s="276"/>
      <c r="AQQ9" s="276"/>
      <c r="AQR9" s="276"/>
      <c r="AQS9" s="276"/>
      <c r="AQT9" s="276"/>
      <c r="AQU9" s="276"/>
      <c r="AQV9" s="276"/>
      <c r="AQW9" s="276"/>
      <c r="AQX9" s="276"/>
      <c r="AQY9" s="276"/>
      <c r="AQZ9" s="276"/>
      <c r="ARA9" s="276"/>
      <c r="ARB9" s="276"/>
      <c r="ARC9" s="276"/>
      <c r="ARD9" s="276"/>
      <c r="ARE9" s="276"/>
      <c r="ARF9" s="276"/>
      <c r="ARG9" s="276"/>
      <c r="ARH9" s="276"/>
      <c r="ARI9" s="276"/>
      <c r="ARJ9" s="276"/>
      <c r="ARK9" s="276"/>
      <c r="ARL9" s="276"/>
      <c r="ARM9" s="276"/>
      <c r="ARN9" s="276"/>
      <c r="ARO9" s="276"/>
      <c r="ARP9" s="276"/>
      <c r="ARQ9" s="276"/>
      <c r="ARR9" s="276"/>
      <c r="ARS9" s="276"/>
      <c r="ART9" s="276"/>
      <c r="ARU9" s="276"/>
      <c r="ARV9" s="276"/>
      <c r="ARW9" s="276"/>
      <c r="ARX9" s="276"/>
      <c r="ARY9" s="276"/>
      <c r="ARZ9" s="276"/>
      <c r="ASA9" s="276"/>
      <c r="ASB9" s="276"/>
      <c r="ASC9" s="276"/>
      <c r="ASD9" s="276"/>
      <c r="ASE9" s="276"/>
      <c r="ASF9" s="276"/>
      <c r="ASG9" s="276"/>
      <c r="ASH9" s="276"/>
      <c r="ASI9" s="276"/>
      <c r="ASJ9" s="276"/>
      <c r="ASK9" s="276"/>
      <c r="ASL9" s="276"/>
      <c r="ASM9" s="276"/>
      <c r="ASN9" s="276"/>
      <c r="ASO9" s="276"/>
      <c r="ASP9" s="276"/>
      <c r="ASQ9" s="276"/>
      <c r="ASR9" s="276"/>
      <c r="ASS9" s="276"/>
      <c r="AST9" s="276"/>
      <c r="ASU9" s="276"/>
      <c r="ASV9" s="276"/>
      <c r="ASW9" s="276"/>
      <c r="ASX9" s="276"/>
      <c r="ASY9" s="276"/>
      <c r="ASZ9" s="276"/>
      <c r="ATA9" s="276"/>
      <c r="ATB9" s="276"/>
      <c r="ATC9" s="276"/>
      <c r="ATD9" s="276"/>
      <c r="ATE9" s="276"/>
      <c r="ATF9" s="276"/>
      <c r="ATG9" s="276"/>
      <c r="ATH9" s="276"/>
      <c r="ATI9" s="276"/>
      <c r="ATJ9" s="276"/>
      <c r="ATK9" s="276"/>
      <c r="ATL9" s="276"/>
      <c r="ATM9" s="276"/>
      <c r="ATN9" s="276"/>
      <c r="ATO9" s="276"/>
      <c r="ATP9" s="276"/>
      <c r="ATQ9" s="276"/>
      <c r="ATR9" s="276"/>
      <c r="ATS9" s="276"/>
      <c r="ATT9" s="276"/>
      <c r="ATU9" s="276"/>
      <c r="ATV9" s="276"/>
      <c r="ATW9" s="276"/>
      <c r="ATX9" s="276"/>
      <c r="ATY9" s="276"/>
      <c r="ATZ9" s="276"/>
      <c r="AUA9" s="276"/>
      <c r="AUB9" s="276"/>
      <c r="AUC9" s="276"/>
      <c r="AUD9" s="276"/>
      <c r="AUE9" s="276"/>
      <c r="AUF9" s="276"/>
      <c r="AUG9" s="276"/>
      <c r="AUH9" s="276"/>
      <c r="AUI9" s="276"/>
      <c r="AUJ9" s="276"/>
      <c r="AUK9" s="276"/>
      <c r="AUL9" s="276"/>
      <c r="AUM9" s="276"/>
      <c r="AUN9" s="276"/>
      <c r="AUO9" s="276"/>
      <c r="AUP9" s="276"/>
      <c r="AUQ9" s="276"/>
      <c r="AUR9" s="276"/>
      <c r="AUS9" s="276"/>
      <c r="AUT9" s="276"/>
      <c r="AUU9" s="276"/>
      <c r="AUV9" s="276"/>
      <c r="AUW9" s="276"/>
      <c r="AUX9" s="276"/>
      <c r="AUY9" s="276"/>
      <c r="AUZ9" s="276"/>
      <c r="AVA9" s="276"/>
      <c r="AVB9" s="276"/>
      <c r="AVC9" s="276"/>
      <c r="AVD9" s="276"/>
      <c r="AVE9" s="276"/>
      <c r="AVF9" s="276"/>
      <c r="AVG9" s="276"/>
      <c r="AVH9" s="276"/>
      <c r="AVI9" s="276"/>
      <c r="AVJ9" s="276"/>
      <c r="AVK9" s="276"/>
      <c r="AVL9" s="276"/>
      <c r="AVM9" s="276"/>
      <c r="AVN9" s="276"/>
      <c r="AVO9" s="276"/>
      <c r="AVP9" s="276"/>
      <c r="AVQ9" s="276"/>
      <c r="AVR9" s="276"/>
      <c r="AVS9" s="276"/>
      <c r="AVT9" s="276"/>
      <c r="AVU9" s="276"/>
      <c r="AVV9" s="276"/>
      <c r="AVW9" s="276"/>
      <c r="AVX9" s="276"/>
      <c r="AVY9" s="276"/>
      <c r="AVZ9" s="276"/>
      <c r="AWA9" s="276"/>
      <c r="AWB9" s="276"/>
      <c r="AWC9" s="276"/>
      <c r="AWD9" s="276"/>
      <c r="AWE9" s="276"/>
      <c r="AWF9" s="276"/>
      <c r="AWG9" s="276"/>
      <c r="AWH9" s="276"/>
      <c r="AWI9" s="276"/>
      <c r="AWJ9" s="276"/>
      <c r="AWK9" s="276"/>
      <c r="AWL9" s="276"/>
      <c r="AWM9" s="276"/>
      <c r="AWN9" s="276"/>
      <c r="AWO9" s="276"/>
      <c r="AWP9" s="276"/>
      <c r="AWQ9" s="276"/>
      <c r="AWR9" s="276"/>
      <c r="AWS9" s="276"/>
      <c r="AWT9" s="276"/>
      <c r="AWU9" s="276"/>
      <c r="AWV9" s="276"/>
      <c r="AWW9" s="276"/>
      <c r="AWX9" s="276"/>
      <c r="AWY9" s="276"/>
      <c r="AWZ9" s="276"/>
      <c r="AXA9" s="276"/>
      <c r="AXB9" s="276"/>
      <c r="AXC9" s="276"/>
      <c r="AXD9" s="276"/>
      <c r="AXE9" s="276"/>
      <c r="AXF9" s="276"/>
      <c r="AXG9" s="276"/>
      <c r="AXH9" s="276"/>
      <c r="AXI9" s="276"/>
      <c r="AXJ9" s="276"/>
      <c r="AXK9" s="276"/>
      <c r="AXL9" s="276"/>
      <c r="AXM9" s="276"/>
      <c r="AXN9" s="276"/>
      <c r="AXO9" s="276"/>
      <c r="AXP9" s="276"/>
      <c r="AXQ9" s="276"/>
      <c r="AXR9" s="276"/>
      <c r="AXS9" s="276"/>
      <c r="AXT9" s="276"/>
      <c r="AXU9" s="276"/>
      <c r="AXV9" s="276"/>
      <c r="AXW9" s="276"/>
      <c r="AXX9" s="276"/>
      <c r="AXY9" s="276"/>
      <c r="AXZ9" s="276"/>
      <c r="AYA9" s="276"/>
      <c r="AYB9" s="276"/>
      <c r="AYC9" s="276"/>
      <c r="AYD9" s="276"/>
      <c r="AYE9" s="276"/>
      <c r="AYF9" s="276"/>
      <c r="AYG9" s="276"/>
      <c r="AYH9" s="276"/>
      <c r="AYI9" s="276"/>
      <c r="AYJ9" s="276"/>
      <c r="AYK9" s="276"/>
      <c r="AYL9" s="276"/>
      <c r="AYM9" s="276"/>
      <c r="AYN9" s="276"/>
      <c r="AYO9" s="276"/>
      <c r="AYP9" s="276"/>
      <c r="AYQ9" s="276"/>
      <c r="AYR9" s="276"/>
      <c r="AYS9" s="276"/>
      <c r="AYT9" s="276"/>
      <c r="AYU9" s="276"/>
      <c r="AYV9" s="276"/>
      <c r="AYW9" s="276"/>
      <c r="AYX9" s="276"/>
      <c r="AYY9" s="276"/>
      <c r="AYZ9" s="276"/>
      <c r="AZA9" s="276"/>
      <c r="AZB9" s="276"/>
      <c r="AZC9" s="276"/>
      <c r="AZD9" s="276"/>
      <c r="AZE9" s="276"/>
      <c r="AZF9" s="276"/>
      <c r="AZG9" s="276"/>
      <c r="AZH9" s="276"/>
      <c r="AZI9" s="276"/>
      <c r="AZJ9" s="276"/>
      <c r="AZK9" s="276"/>
      <c r="AZL9" s="276"/>
      <c r="AZM9" s="276"/>
      <c r="AZN9" s="276"/>
      <c r="AZO9" s="276"/>
      <c r="AZP9" s="276"/>
      <c r="AZQ9" s="276"/>
      <c r="AZR9" s="276"/>
      <c r="AZS9" s="276"/>
      <c r="AZT9" s="276"/>
      <c r="AZU9" s="276"/>
      <c r="AZV9" s="276"/>
      <c r="AZW9" s="276"/>
      <c r="AZX9" s="276"/>
      <c r="AZY9" s="276"/>
      <c r="AZZ9" s="276"/>
      <c r="BAA9" s="276"/>
      <c r="BAB9" s="276"/>
      <c r="BAC9" s="276"/>
      <c r="BAD9" s="276"/>
      <c r="BAE9" s="276"/>
      <c r="BAF9" s="276"/>
      <c r="BAG9" s="276"/>
      <c r="BAH9" s="276"/>
      <c r="BAI9" s="276"/>
      <c r="BAJ9" s="276"/>
      <c r="BAK9" s="276"/>
      <c r="BAL9" s="276"/>
      <c r="BAM9" s="276"/>
      <c r="BAN9" s="276"/>
      <c r="BAO9" s="276"/>
      <c r="BAP9" s="276"/>
      <c r="BAQ9" s="276"/>
      <c r="BAR9" s="276"/>
      <c r="BAS9" s="276"/>
      <c r="BAT9" s="276"/>
      <c r="BAU9" s="276"/>
      <c r="BAV9" s="276"/>
      <c r="BAW9" s="276"/>
      <c r="BAX9" s="276"/>
      <c r="BAY9" s="276"/>
      <c r="BAZ9" s="276"/>
      <c r="BBA9" s="276"/>
      <c r="BBB9" s="276"/>
      <c r="BBC9" s="276"/>
      <c r="BBD9" s="276"/>
      <c r="BBE9" s="276"/>
      <c r="BBF9" s="276"/>
      <c r="BBG9" s="276"/>
      <c r="BBH9" s="276"/>
      <c r="BBI9" s="276"/>
      <c r="BBJ9" s="276"/>
      <c r="BBK9" s="276"/>
      <c r="BBL9" s="276"/>
      <c r="BBM9" s="276"/>
      <c r="BBN9" s="276"/>
      <c r="BBO9" s="276"/>
      <c r="BBP9" s="276"/>
      <c r="BBQ9" s="276"/>
      <c r="BBR9" s="276"/>
      <c r="BBS9" s="276"/>
      <c r="BBT9" s="276"/>
      <c r="BBU9" s="276"/>
      <c r="BBV9" s="276"/>
      <c r="BBW9" s="276"/>
      <c r="BBX9" s="276"/>
      <c r="BBY9" s="276"/>
      <c r="BBZ9" s="276"/>
      <c r="BCA9" s="276"/>
      <c r="BCB9" s="276"/>
      <c r="BCC9" s="276"/>
      <c r="BCD9" s="276"/>
      <c r="BCE9" s="276"/>
      <c r="BCF9" s="276"/>
      <c r="BCG9" s="276"/>
      <c r="BCH9" s="276"/>
      <c r="BCI9" s="276"/>
      <c r="BCJ9" s="276"/>
      <c r="BCK9" s="276"/>
      <c r="BCL9" s="276"/>
      <c r="BCM9" s="276"/>
      <c r="BCN9" s="276"/>
      <c r="BCO9" s="276"/>
      <c r="BCP9" s="276"/>
      <c r="BCQ9" s="276"/>
      <c r="BCR9" s="276"/>
      <c r="BCS9" s="276"/>
      <c r="BCT9" s="276"/>
      <c r="BCU9" s="276"/>
      <c r="BCV9" s="276"/>
      <c r="BCW9" s="276"/>
      <c r="BCX9" s="276"/>
      <c r="BCY9" s="276"/>
      <c r="BCZ9" s="276"/>
      <c r="BDA9" s="276"/>
      <c r="BDB9" s="276"/>
      <c r="BDC9" s="276"/>
      <c r="BDD9" s="276"/>
      <c r="BDE9" s="276"/>
      <c r="BDF9" s="276"/>
      <c r="BDG9" s="276"/>
      <c r="BDH9" s="276"/>
      <c r="BDI9" s="276"/>
      <c r="BDJ9" s="276"/>
      <c r="BDK9" s="276"/>
      <c r="BDL9" s="276"/>
      <c r="BDM9" s="276"/>
      <c r="BDN9" s="276"/>
      <c r="BDO9" s="276"/>
      <c r="BDP9" s="276"/>
      <c r="BDQ9" s="276"/>
      <c r="BDR9" s="276"/>
      <c r="BDS9" s="276"/>
      <c r="BDT9" s="276"/>
      <c r="BDU9" s="276"/>
      <c r="BDV9" s="276"/>
      <c r="BDW9" s="276"/>
      <c r="BDX9" s="276"/>
      <c r="BDY9" s="276"/>
      <c r="BDZ9" s="276"/>
      <c r="BEA9" s="276"/>
      <c r="BEB9" s="276"/>
      <c r="BEC9" s="276"/>
      <c r="BED9" s="276"/>
      <c r="BEE9" s="276"/>
      <c r="BEF9" s="276"/>
      <c r="BEG9" s="276"/>
      <c r="BEH9" s="276"/>
      <c r="BEI9" s="276"/>
      <c r="BEJ9" s="276"/>
      <c r="BEK9" s="276"/>
      <c r="BEL9" s="276"/>
      <c r="BEM9" s="276"/>
      <c r="BEN9" s="276"/>
      <c r="BEO9" s="276"/>
      <c r="BEP9" s="276"/>
      <c r="BEQ9" s="276"/>
      <c r="BER9" s="276"/>
      <c r="BES9" s="276"/>
      <c r="BET9" s="276"/>
      <c r="BEU9" s="276"/>
      <c r="BEV9" s="276"/>
      <c r="BEW9" s="276"/>
      <c r="BEX9" s="276"/>
      <c r="BEY9" s="276"/>
      <c r="BEZ9" s="276"/>
      <c r="BFA9" s="276"/>
      <c r="BFB9" s="276"/>
      <c r="BFC9" s="276"/>
      <c r="BFD9" s="276"/>
      <c r="BFE9" s="276"/>
      <c r="BFF9" s="276"/>
      <c r="BFG9" s="276"/>
      <c r="BFH9" s="276"/>
      <c r="BFI9" s="276"/>
      <c r="BFJ9" s="276"/>
      <c r="BFK9" s="276"/>
      <c r="BFL9" s="276"/>
      <c r="BFM9" s="276"/>
      <c r="BFN9" s="276"/>
      <c r="BFO9" s="276"/>
      <c r="BFP9" s="276"/>
      <c r="BFQ9" s="276"/>
      <c r="BFR9" s="276"/>
      <c r="BFS9" s="276"/>
      <c r="BFT9" s="276"/>
      <c r="BFU9" s="276"/>
      <c r="BFV9" s="276"/>
      <c r="BFW9" s="276"/>
      <c r="BFX9" s="276"/>
      <c r="BFY9" s="276"/>
      <c r="BFZ9" s="276"/>
      <c r="BGA9" s="276"/>
      <c r="BGB9" s="276"/>
      <c r="BGC9" s="276"/>
      <c r="BGD9" s="276"/>
      <c r="BGE9" s="276"/>
      <c r="BGF9" s="276"/>
      <c r="BGG9" s="276"/>
      <c r="BGH9" s="276"/>
      <c r="BGI9" s="276"/>
      <c r="BGJ9" s="276"/>
      <c r="BGK9" s="276"/>
      <c r="BGL9" s="276"/>
      <c r="BGM9" s="276"/>
      <c r="BGN9" s="276"/>
      <c r="BGO9" s="276"/>
      <c r="BGP9" s="276"/>
      <c r="BGQ9" s="276"/>
      <c r="BGR9" s="276"/>
      <c r="BGS9" s="276"/>
      <c r="BGT9" s="276"/>
      <c r="BGU9" s="276"/>
      <c r="BGV9" s="276"/>
      <c r="BGW9" s="276"/>
      <c r="BGX9" s="276"/>
      <c r="BGY9" s="276"/>
      <c r="BGZ9" s="276"/>
      <c r="BHA9" s="276"/>
      <c r="BHB9" s="276"/>
      <c r="BHC9" s="276"/>
      <c r="BHD9" s="276"/>
      <c r="BHE9" s="276"/>
      <c r="BHF9" s="276"/>
      <c r="BHG9" s="276"/>
      <c r="BHH9" s="276"/>
      <c r="BHI9" s="276"/>
      <c r="BHJ9" s="276"/>
      <c r="BHK9" s="276"/>
      <c r="BHL9" s="276"/>
      <c r="BHM9" s="276"/>
      <c r="BHN9" s="276"/>
      <c r="BHO9" s="276"/>
      <c r="BHP9" s="276"/>
      <c r="BHQ9" s="276"/>
      <c r="BHR9" s="276"/>
      <c r="BHS9" s="276"/>
      <c r="BHT9" s="276"/>
      <c r="BHU9" s="276"/>
      <c r="BHV9" s="276"/>
      <c r="BHW9" s="276"/>
      <c r="BHX9" s="276"/>
      <c r="BHY9" s="276"/>
      <c r="BHZ9" s="276"/>
      <c r="BIA9" s="276"/>
      <c r="BIB9" s="276"/>
      <c r="BIC9" s="276"/>
      <c r="BID9" s="276"/>
      <c r="BIE9" s="276"/>
      <c r="BIF9" s="276"/>
      <c r="BIG9" s="276"/>
      <c r="BIH9" s="276"/>
      <c r="BII9" s="276"/>
      <c r="BIJ9" s="276"/>
      <c r="BIK9" s="276"/>
      <c r="BIL9" s="276"/>
      <c r="BIM9" s="276"/>
      <c r="BIN9" s="276"/>
      <c r="BIO9" s="276"/>
      <c r="BIP9" s="276"/>
      <c r="BIQ9" s="276"/>
      <c r="BIR9" s="276"/>
      <c r="BIS9" s="276"/>
      <c r="BIT9" s="276"/>
      <c r="BIU9" s="276"/>
      <c r="BIV9" s="276"/>
      <c r="BIW9" s="276"/>
      <c r="BIX9" s="276"/>
      <c r="BIY9" s="276"/>
      <c r="BIZ9" s="276"/>
      <c r="BJA9" s="276"/>
      <c r="BJB9" s="276"/>
      <c r="BJC9" s="276"/>
      <c r="BJD9" s="276"/>
      <c r="BJE9" s="276"/>
      <c r="BJF9" s="276"/>
      <c r="BJG9" s="276"/>
      <c r="BJH9" s="276"/>
      <c r="BJI9" s="276"/>
      <c r="BJJ9" s="276"/>
      <c r="BJK9" s="276"/>
      <c r="BJL9" s="276"/>
      <c r="BJM9" s="276"/>
      <c r="BJN9" s="276"/>
      <c r="BJO9" s="276"/>
      <c r="BJP9" s="276"/>
      <c r="BJQ9" s="276"/>
      <c r="BJR9" s="276"/>
      <c r="BJS9" s="276"/>
      <c r="BJT9" s="276"/>
      <c r="BJU9" s="276"/>
      <c r="BJV9" s="276"/>
      <c r="BJW9" s="276"/>
      <c r="BJX9" s="276"/>
      <c r="BJY9" s="276"/>
      <c r="BJZ9" s="276"/>
      <c r="BKA9" s="276"/>
      <c r="BKB9" s="276"/>
      <c r="BKC9" s="276"/>
      <c r="BKD9" s="276"/>
      <c r="BKE9" s="276"/>
      <c r="BKF9" s="276"/>
      <c r="BKG9" s="276"/>
      <c r="BKH9" s="276"/>
      <c r="BKI9" s="276"/>
      <c r="BKJ9" s="276"/>
      <c r="BKK9" s="276"/>
      <c r="BKL9" s="276"/>
      <c r="BKM9" s="276"/>
      <c r="BKN9" s="276"/>
      <c r="BKO9" s="276"/>
      <c r="BKP9" s="276"/>
      <c r="BKQ9" s="276"/>
      <c r="BKR9" s="276"/>
      <c r="BKS9" s="276"/>
      <c r="BKT9" s="276"/>
      <c r="BKU9" s="276"/>
      <c r="BKV9" s="276"/>
      <c r="BKW9" s="276"/>
      <c r="BKX9" s="276"/>
      <c r="BKY9" s="276"/>
      <c r="BKZ9" s="276"/>
      <c r="BLA9" s="276"/>
      <c r="BLB9" s="276"/>
      <c r="BLC9" s="276"/>
      <c r="BLD9" s="276"/>
      <c r="BLE9" s="276"/>
      <c r="BLF9" s="276"/>
      <c r="BLG9" s="276"/>
      <c r="BLH9" s="276"/>
      <c r="BLI9" s="276"/>
      <c r="BLJ9" s="276"/>
      <c r="BLK9" s="276"/>
      <c r="BLL9" s="276"/>
      <c r="BLM9" s="276"/>
      <c r="BLN9" s="276"/>
      <c r="BLO9" s="276"/>
      <c r="BLP9" s="276"/>
      <c r="BLQ9" s="276"/>
      <c r="BLR9" s="276"/>
      <c r="BLS9" s="276"/>
      <c r="BLT9" s="276"/>
      <c r="BLU9" s="276"/>
      <c r="BLV9" s="276"/>
      <c r="BLW9" s="276"/>
      <c r="BLX9" s="276"/>
      <c r="BLY9" s="276"/>
      <c r="BLZ9" s="276"/>
      <c r="BMA9" s="276"/>
      <c r="BMB9" s="276"/>
      <c r="BMC9" s="276"/>
      <c r="BMD9" s="276"/>
      <c r="BME9" s="276"/>
      <c r="BMF9" s="276"/>
      <c r="BMG9" s="276"/>
      <c r="BMH9" s="276"/>
      <c r="BMI9" s="276"/>
      <c r="BMJ9" s="276"/>
      <c r="BMK9" s="276"/>
      <c r="BML9" s="276"/>
      <c r="BMM9" s="276"/>
      <c r="BMN9" s="276"/>
      <c r="BMO9" s="276"/>
      <c r="BMP9" s="276"/>
      <c r="BMQ9" s="276"/>
      <c r="BMR9" s="276"/>
      <c r="BMS9" s="276"/>
      <c r="BMT9" s="276"/>
      <c r="BMU9" s="276"/>
      <c r="BMV9" s="276"/>
      <c r="BMW9" s="276"/>
      <c r="BMX9" s="276"/>
      <c r="BMY9" s="276"/>
      <c r="BMZ9" s="276"/>
      <c r="BNA9" s="276"/>
      <c r="BNB9" s="276"/>
      <c r="BNC9" s="276"/>
      <c r="BND9" s="276"/>
      <c r="BNE9" s="276"/>
      <c r="BNF9" s="276"/>
      <c r="BNG9" s="276"/>
      <c r="BNH9" s="276"/>
      <c r="BNI9" s="276"/>
      <c r="BNJ9" s="276"/>
      <c r="BNK9" s="276"/>
      <c r="BNL9" s="276"/>
      <c r="BNM9" s="276"/>
      <c r="BNN9" s="276"/>
      <c r="BNO9" s="276"/>
      <c r="BNP9" s="276"/>
      <c r="BNQ9" s="276"/>
      <c r="BNR9" s="276"/>
      <c r="BNS9" s="276"/>
      <c r="BNT9" s="276"/>
      <c r="BNU9" s="276"/>
      <c r="BNV9" s="276"/>
      <c r="BNW9" s="276"/>
      <c r="BNX9" s="276"/>
      <c r="BNY9" s="276"/>
      <c r="BNZ9" s="276"/>
      <c r="BOA9" s="276"/>
      <c r="BOB9" s="276"/>
      <c r="BOC9" s="276"/>
      <c r="BOD9" s="276"/>
      <c r="BOE9" s="276"/>
      <c r="BOF9" s="276"/>
      <c r="BOG9" s="276"/>
      <c r="BOH9" s="276"/>
      <c r="BOI9" s="276"/>
      <c r="BOJ9" s="276"/>
      <c r="BOK9" s="276"/>
      <c r="BOL9" s="276"/>
      <c r="BOM9" s="276"/>
      <c r="BON9" s="276"/>
      <c r="BOO9" s="276"/>
      <c r="BOP9" s="276"/>
      <c r="BOQ9" s="276"/>
      <c r="BOR9" s="276"/>
      <c r="BOS9" s="276"/>
      <c r="BOT9" s="276"/>
      <c r="BOU9" s="276"/>
      <c r="BOV9" s="276"/>
      <c r="BOW9" s="276"/>
      <c r="BOX9" s="276"/>
      <c r="BOY9" s="276"/>
      <c r="BOZ9" s="276"/>
      <c r="BPA9" s="276"/>
      <c r="BPB9" s="276"/>
      <c r="BPC9" s="276"/>
      <c r="BPD9" s="276"/>
      <c r="BPE9" s="276"/>
      <c r="BPF9" s="276"/>
      <c r="BPG9" s="276"/>
      <c r="BPH9" s="276"/>
      <c r="BPI9" s="276"/>
      <c r="BPJ9" s="276"/>
      <c r="BPK9" s="276"/>
      <c r="BPL9" s="276"/>
      <c r="BPM9" s="276"/>
      <c r="BPN9" s="276"/>
      <c r="BPO9" s="276"/>
      <c r="BPP9" s="276"/>
      <c r="BPQ9" s="276"/>
      <c r="BPR9" s="276"/>
      <c r="BPS9" s="276"/>
      <c r="BPT9" s="276"/>
      <c r="BPU9" s="276"/>
      <c r="BPV9" s="276"/>
      <c r="BPW9" s="276"/>
      <c r="BPX9" s="276"/>
      <c r="BPY9" s="276"/>
      <c r="BPZ9" s="276"/>
      <c r="BQA9" s="276"/>
      <c r="BQB9" s="276"/>
      <c r="BQC9" s="276"/>
      <c r="BQD9" s="276"/>
      <c r="BQE9" s="276"/>
      <c r="BQF9" s="276"/>
      <c r="BQG9" s="276"/>
      <c r="BQH9" s="276"/>
      <c r="BQI9" s="276"/>
      <c r="BQJ9" s="276"/>
      <c r="BQK9" s="276"/>
      <c r="BQL9" s="276"/>
      <c r="BQM9" s="276"/>
      <c r="BQN9" s="276"/>
      <c r="BQO9" s="276"/>
      <c r="BQP9" s="276"/>
      <c r="BQQ9" s="276"/>
      <c r="BQR9" s="276"/>
      <c r="BQS9" s="276"/>
      <c r="BQT9" s="276"/>
      <c r="BQU9" s="276"/>
      <c r="BQV9" s="276"/>
      <c r="BQW9" s="276"/>
      <c r="BQX9" s="276"/>
      <c r="BQY9" s="276"/>
      <c r="BQZ9" s="276"/>
      <c r="BRA9" s="276"/>
      <c r="BRB9" s="276"/>
      <c r="BRC9" s="276"/>
      <c r="BRD9" s="276"/>
      <c r="BRE9" s="276"/>
      <c r="BRF9" s="276"/>
      <c r="BRG9" s="276"/>
      <c r="BRH9" s="276"/>
      <c r="BRI9" s="276"/>
      <c r="BRJ9" s="276"/>
      <c r="BRK9" s="276"/>
      <c r="BRL9" s="276"/>
      <c r="BRM9" s="276"/>
      <c r="BRN9" s="276"/>
      <c r="BRO9" s="276"/>
      <c r="BRP9" s="276"/>
      <c r="BRQ9" s="276"/>
      <c r="BRR9" s="276"/>
      <c r="BRS9" s="276"/>
      <c r="BRT9" s="276"/>
      <c r="BRU9" s="276"/>
      <c r="BRV9" s="276"/>
      <c r="BRW9" s="276"/>
      <c r="BRX9" s="276"/>
      <c r="BRY9" s="276"/>
      <c r="BRZ9" s="276"/>
      <c r="BSA9" s="276"/>
      <c r="BSB9" s="276"/>
      <c r="BSC9" s="276"/>
      <c r="BSD9" s="276"/>
      <c r="BSE9" s="276"/>
      <c r="BSF9" s="276"/>
      <c r="BSG9" s="276"/>
      <c r="BSH9" s="276"/>
      <c r="BSI9" s="276"/>
      <c r="BSJ9" s="276"/>
      <c r="BSK9" s="276"/>
      <c r="BSL9" s="276"/>
      <c r="BSM9" s="276"/>
      <c r="BSN9" s="276"/>
      <c r="BSO9" s="276"/>
      <c r="BSP9" s="276"/>
      <c r="BSQ9" s="276"/>
      <c r="BSR9" s="276"/>
      <c r="BSS9" s="276"/>
      <c r="BST9" s="276"/>
      <c r="BSU9" s="276"/>
      <c r="BSV9" s="276"/>
      <c r="BSW9" s="276"/>
      <c r="BSX9" s="276"/>
      <c r="BSY9" s="276"/>
      <c r="BSZ9" s="276"/>
      <c r="BTA9" s="276"/>
      <c r="BTB9" s="276"/>
      <c r="BTC9" s="276"/>
      <c r="BTD9" s="276"/>
      <c r="BTE9" s="276"/>
      <c r="BTF9" s="276"/>
      <c r="BTG9" s="276"/>
      <c r="BTH9" s="276"/>
      <c r="BTI9" s="276"/>
      <c r="BTJ9" s="276"/>
      <c r="BTK9" s="276"/>
      <c r="BTL9" s="276"/>
      <c r="BTM9" s="276"/>
      <c r="BTN9" s="276"/>
      <c r="BTO9" s="276"/>
      <c r="BTP9" s="276"/>
      <c r="BTQ9" s="276"/>
      <c r="BTR9" s="276"/>
      <c r="BTS9" s="276"/>
      <c r="BTT9" s="276"/>
      <c r="BTU9" s="276"/>
      <c r="BTV9" s="276"/>
      <c r="BTW9" s="276"/>
      <c r="BTX9" s="276"/>
      <c r="BTY9" s="276"/>
      <c r="BTZ9" s="276"/>
      <c r="BUA9" s="276"/>
      <c r="BUB9" s="276"/>
      <c r="BUC9" s="276"/>
      <c r="BUD9" s="276"/>
      <c r="BUE9" s="276"/>
      <c r="BUF9" s="276"/>
      <c r="BUG9" s="276"/>
      <c r="BUH9" s="276"/>
      <c r="BUI9" s="276"/>
      <c r="BUJ9" s="276"/>
      <c r="BUK9" s="276"/>
      <c r="BUL9" s="276"/>
      <c r="BUM9" s="276"/>
      <c r="BUN9" s="276"/>
      <c r="BUO9" s="276"/>
      <c r="BUP9" s="276"/>
      <c r="BUQ9" s="276"/>
      <c r="BUR9" s="276"/>
      <c r="BUS9" s="276"/>
      <c r="BUT9" s="276"/>
      <c r="BUU9" s="276"/>
      <c r="BUV9" s="276"/>
      <c r="BUW9" s="276"/>
      <c r="BUX9" s="276"/>
      <c r="BUY9" s="276"/>
      <c r="BUZ9" s="276"/>
      <c r="BVA9" s="276"/>
      <c r="BVB9" s="276"/>
      <c r="BVC9" s="276"/>
      <c r="BVD9" s="276"/>
      <c r="BVE9" s="276"/>
      <c r="BVF9" s="276"/>
      <c r="BVG9" s="276"/>
      <c r="BVH9" s="276"/>
      <c r="BVI9" s="276"/>
      <c r="BVJ9" s="276"/>
      <c r="BVK9" s="276"/>
      <c r="BVL9" s="276"/>
      <c r="BVM9" s="276"/>
      <c r="BVN9" s="276"/>
      <c r="BVO9" s="276"/>
      <c r="BVP9" s="276"/>
      <c r="BVQ9" s="276"/>
      <c r="BVR9" s="276"/>
      <c r="BVS9" s="276"/>
      <c r="BVT9" s="276"/>
      <c r="BVU9" s="276"/>
      <c r="BVV9" s="276"/>
      <c r="BVW9" s="276"/>
      <c r="BVX9" s="276"/>
      <c r="BVY9" s="276"/>
      <c r="BVZ9" s="276"/>
      <c r="BWA9" s="276"/>
      <c r="BWB9" s="276"/>
      <c r="BWC9" s="276"/>
      <c r="BWD9" s="276"/>
      <c r="BWE9" s="276"/>
      <c r="BWF9" s="276"/>
      <c r="BWG9" s="276"/>
      <c r="BWH9" s="276"/>
      <c r="BWI9" s="276"/>
      <c r="BWJ9" s="276"/>
      <c r="BWK9" s="276"/>
      <c r="BWL9" s="276"/>
      <c r="BWM9" s="276"/>
      <c r="BWN9" s="276"/>
      <c r="BWO9" s="276"/>
      <c r="BWP9" s="276"/>
      <c r="BWQ9" s="276"/>
      <c r="BWR9" s="276"/>
      <c r="BWS9" s="276"/>
      <c r="BWT9" s="276"/>
      <c r="BWU9" s="276"/>
      <c r="BWV9" s="276"/>
      <c r="BWW9" s="276"/>
      <c r="BWX9" s="276"/>
      <c r="BWY9" s="276"/>
      <c r="BWZ9" s="276"/>
      <c r="BXA9" s="276"/>
      <c r="BXB9" s="276"/>
      <c r="BXC9" s="276"/>
      <c r="BXD9" s="276"/>
      <c r="BXE9" s="276"/>
      <c r="BXF9" s="276"/>
      <c r="BXG9" s="276"/>
      <c r="BXH9" s="276"/>
      <c r="BXI9" s="276"/>
      <c r="BXJ9" s="276"/>
      <c r="BXK9" s="276"/>
      <c r="BXL9" s="276"/>
      <c r="BXM9" s="276"/>
      <c r="BXN9" s="276"/>
      <c r="BXO9" s="276"/>
      <c r="BXP9" s="276"/>
      <c r="BXQ9" s="276"/>
      <c r="BXR9" s="276"/>
      <c r="BXS9" s="276"/>
      <c r="BXT9" s="276"/>
      <c r="BXU9" s="276"/>
      <c r="BXV9" s="276"/>
      <c r="BXW9" s="276"/>
      <c r="BXX9" s="276"/>
      <c r="BXY9" s="276"/>
      <c r="BXZ9" s="276"/>
      <c r="BYA9" s="276"/>
      <c r="BYB9" s="276"/>
      <c r="BYC9" s="276"/>
      <c r="BYD9" s="276"/>
      <c r="BYE9" s="276"/>
      <c r="BYF9" s="276"/>
      <c r="BYG9" s="276"/>
      <c r="BYH9" s="276"/>
      <c r="BYI9" s="276"/>
      <c r="BYJ9" s="276"/>
      <c r="BYK9" s="276"/>
      <c r="BYL9" s="276"/>
      <c r="BYM9" s="276"/>
      <c r="BYN9" s="276"/>
      <c r="BYO9" s="276"/>
      <c r="BYP9" s="276"/>
      <c r="BYQ9" s="276"/>
      <c r="BYR9" s="276"/>
      <c r="BYS9" s="276"/>
      <c r="BYT9" s="276"/>
      <c r="BYU9" s="276"/>
      <c r="BYV9" s="276"/>
      <c r="BYW9" s="276"/>
      <c r="BYX9" s="276"/>
      <c r="BYY9" s="276"/>
      <c r="BYZ9" s="276"/>
      <c r="BZA9" s="276"/>
      <c r="BZB9" s="276"/>
      <c r="BZC9" s="276"/>
      <c r="BZD9" s="276"/>
      <c r="BZE9" s="276"/>
      <c r="BZF9" s="276"/>
      <c r="BZG9" s="276"/>
      <c r="BZH9" s="276"/>
      <c r="BZI9" s="276"/>
      <c r="BZJ9" s="276"/>
      <c r="BZK9" s="276"/>
      <c r="BZL9" s="276"/>
      <c r="BZM9" s="276"/>
      <c r="BZN9" s="276"/>
      <c r="BZO9" s="276"/>
      <c r="BZP9" s="276"/>
      <c r="BZQ9" s="276"/>
      <c r="BZR9" s="276"/>
      <c r="BZS9" s="276"/>
      <c r="BZT9" s="276"/>
      <c r="BZU9" s="276"/>
      <c r="BZV9" s="276"/>
      <c r="BZW9" s="276"/>
      <c r="BZX9" s="276"/>
      <c r="BZY9" s="276"/>
      <c r="BZZ9" s="276"/>
      <c r="CAA9" s="276"/>
      <c r="CAB9" s="276"/>
      <c r="CAC9" s="276"/>
      <c r="CAD9" s="276"/>
      <c r="CAE9" s="276"/>
      <c r="CAF9" s="276"/>
      <c r="CAG9" s="276"/>
      <c r="CAH9" s="276"/>
      <c r="CAI9" s="276"/>
      <c r="CAJ9" s="276"/>
      <c r="CAK9" s="276"/>
      <c r="CAL9" s="276"/>
      <c r="CAM9" s="276"/>
      <c r="CAN9" s="276"/>
      <c r="CAO9" s="276"/>
      <c r="CAP9" s="276"/>
      <c r="CAQ9" s="276"/>
      <c r="CAR9" s="276"/>
      <c r="CAS9" s="276"/>
      <c r="CAT9" s="276"/>
      <c r="CAU9" s="276"/>
      <c r="CAV9" s="276"/>
      <c r="CAW9" s="276"/>
      <c r="CAX9" s="276"/>
      <c r="CAY9" s="276"/>
      <c r="CAZ9" s="276"/>
      <c r="CBA9" s="276"/>
      <c r="CBB9" s="276"/>
      <c r="CBC9" s="276"/>
      <c r="CBD9" s="276"/>
      <c r="CBE9" s="276"/>
      <c r="CBF9" s="276"/>
      <c r="CBG9" s="276"/>
      <c r="CBH9" s="276"/>
      <c r="CBI9" s="276"/>
      <c r="CBJ9" s="276"/>
      <c r="CBK9" s="276"/>
      <c r="CBL9" s="276"/>
      <c r="CBM9" s="276"/>
      <c r="CBN9" s="276"/>
      <c r="CBO9" s="276"/>
      <c r="CBP9" s="276"/>
      <c r="CBQ9" s="276"/>
      <c r="CBR9" s="276"/>
      <c r="CBS9" s="276"/>
      <c r="CBT9" s="276"/>
      <c r="CBU9" s="276"/>
      <c r="CBV9" s="276"/>
      <c r="CBW9" s="276"/>
      <c r="CBX9" s="276"/>
      <c r="CBY9" s="276"/>
      <c r="CBZ9" s="276"/>
      <c r="CCA9" s="276"/>
      <c r="CCB9" s="276"/>
      <c r="CCC9" s="276"/>
      <c r="CCD9" s="276"/>
      <c r="CCE9" s="276"/>
      <c r="CCF9" s="276"/>
      <c r="CCG9" s="276"/>
      <c r="CCH9" s="276"/>
      <c r="CCI9" s="276"/>
      <c r="CCJ9" s="276"/>
      <c r="CCK9" s="276"/>
      <c r="CCL9" s="276"/>
      <c r="CCM9" s="276"/>
      <c r="CCN9" s="276"/>
      <c r="CCO9" s="276"/>
      <c r="CCP9" s="276"/>
      <c r="CCQ9" s="276"/>
      <c r="CCR9" s="276"/>
      <c r="CCS9" s="276"/>
      <c r="CCT9" s="276"/>
      <c r="CCU9" s="276"/>
      <c r="CCV9" s="276"/>
      <c r="CCW9" s="276"/>
      <c r="CCX9" s="276"/>
      <c r="CCY9" s="276"/>
      <c r="CCZ9" s="276"/>
      <c r="CDA9" s="276"/>
      <c r="CDB9" s="276"/>
      <c r="CDC9" s="276"/>
      <c r="CDD9" s="276"/>
      <c r="CDE9" s="276"/>
      <c r="CDF9" s="276"/>
      <c r="CDG9" s="276"/>
      <c r="CDH9" s="276"/>
      <c r="CDI9" s="276"/>
      <c r="CDJ9" s="276"/>
      <c r="CDK9" s="276"/>
      <c r="CDL9" s="276"/>
      <c r="CDM9" s="276"/>
      <c r="CDN9" s="276"/>
      <c r="CDO9" s="276"/>
      <c r="CDP9" s="276"/>
      <c r="CDQ9" s="276"/>
      <c r="CDR9" s="276"/>
      <c r="CDS9" s="276"/>
      <c r="CDT9" s="276"/>
      <c r="CDU9" s="276"/>
      <c r="CDV9" s="276"/>
      <c r="CDW9" s="276"/>
      <c r="CDX9" s="276"/>
      <c r="CDY9" s="276"/>
      <c r="CDZ9" s="276"/>
      <c r="CEA9" s="276"/>
      <c r="CEB9" s="276"/>
      <c r="CEC9" s="276"/>
      <c r="CED9" s="276"/>
      <c r="CEE9" s="276"/>
      <c r="CEF9" s="276"/>
      <c r="CEG9" s="276"/>
      <c r="CEH9" s="276"/>
      <c r="CEI9" s="276"/>
      <c r="CEJ9" s="276"/>
      <c r="CEK9" s="276"/>
      <c r="CEL9" s="276"/>
      <c r="CEM9" s="276"/>
      <c r="CEN9" s="276"/>
      <c r="CEO9" s="276"/>
      <c r="CEP9" s="276"/>
      <c r="CEQ9" s="276"/>
      <c r="CER9" s="276"/>
      <c r="CES9" s="276"/>
      <c r="CET9" s="276"/>
      <c r="CEU9" s="276"/>
      <c r="CEV9" s="276"/>
      <c r="CEW9" s="276"/>
      <c r="CEX9" s="276"/>
      <c r="CEY9" s="276"/>
      <c r="CEZ9" s="276"/>
      <c r="CFA9" s="276"/>
      <c r="CFB9" s="276"/>
      <c r="CFC9" s="276"/>
      <c r="CFD9" s="276"/>
      <c r="CFE9" s="276"/>
      <c r="CFF9" s="276"/>
      <c r="CFG9" s="276"/>
      <c r="CFH9" s="276"/>
      <c r="CFI9" s="276"/>
      <c r="CFJ9" s="276"/>
      <c r="CFK9" s="276"/>
      <c r="CFL9" s="276"/>
      <c r="CFM9" s="276"/>
      <c r="CFN9" s="276"/>
      <c r="CFO9" s="276"/>
      <c r="CFP9" s="276"/>
      <c r="CFQ9" s="276"/>
      <c r="CFR9" s="276"/>
      <c r="CFS9" s="276"/>
      <c r="CFT9" s="276"/>
      <c r="CFU9" s="276"/>
      <c r="CFV9" s="276"/>
      <c r="CFW9" s="276"/>
      <c r="CFX9" s="276"/>
      <c r="CFY9" s="276"/>
      <c r="CFZ9" s="276"/>
      <c r="CGA9" s="276"/>
      <c r="CGB9" s="276"/>
      <c r="CGC9" s="276"/>
      <c r="CGD9" s="276"/>
      <c r="CGE9" s="276"/>
      <c r="CGF9" s="276"/>
      <c r="CGG9" s="276"/>
      <c r="CGH9" s="276"/>
      <c r="CGI9" s="276"/>
      <c r="CGJ9" s="276"/>
      <c r="CGK9" s="276"/>
      <c r="CGL9" s="276"/>
      <c r="CGM9" s="276"/>
      <c r="CGN9" s="276"/>
      <c r="CGO9" s="276"/>
      <c r="CGP9" s="276"/>
      <c r="CGQ9" s="276"/>
      <c r="CGR9" s="276"/>
      <c r="CGS9" s="276"/>
      <c r="CGT9" s="276"/>
      <c r="CGU9" s="276"/>
      <c r="CGV9" s="276"/>
      <c r="CGW9" s="276"/>
      <c r="CGX9" s="276"/>
      <c r="CGY9" s="276"/>
      <c r="CGZ9" s="276"/>
      <c r="CHA9" s="276"/>
      <c r="CHB9" s="276"/>
      <c r="CHC9" s="276"/>
      <c r="CHD9" s="276"/>
      <c r="CHE9" s="276"/>
      <c r="CHF9" s="276"/>
      <c r="CHG9" s="276"/>
      <c r="CHH9" s="276"/>
      <c r="CHI9" s="276"/>
      <c r="CHJ9" s="276"/>
      <c r="CHK9" s="276"/>
      <c r="CHL9" s="276"/>
      <c r="CHM9" s="276"/>
      <c r="CHN9" s="276"/>
      <c r="CHO9" s="276"/>
      <c r="CHP9" s="276"/>
      <c r="CHQ9" s="276"/>
      <c r="CHR9" s="276"/>
      <c r="CHS9" s="276"/>
      <c r="CHT9" s="276"/>
      <c r="CHU9" s="276"/>
      <c r="CHV9" s="276"/>
      <c r="CHW9" s="276"/>
      <c r="CHX9" s="276"/>
      <c r="CHY9" s="276"/>
      <c r="CHZ9" s="276"/>
      <c r="CIA9" s="276"/>
      <c r="CIB9" s="276"/>
      <c r="CIC9" s="276"/>
      <c r="CID9" s="276"/>
      <c r="CIE9" s="276"/>
      <c r="CIF9" s="276"/>
      <c r="CIG9" s="276"/>
      <c r="CIH9" s="276"/>
      <c r="CII9" s="276"/>
      <c r="CIJ9" s="276"/>
      <c r="CIK9" s="276"/>
      <c r="CIL9" s="276"/>
      <c r="CIM9" s="276"/>
      <c r="CIN9" s="276"/>
      <c r="CIO9" s="276"/>
      <c r="CIP9" s="276"/>
      <c r="CIQ9" s="276"/>
      <c r="CIR9" s="276"/>
      <c r="CIS9" s="276"/>
      <c r="CIT9" s="276"/>
      <c r="CIU9" s="276"/>
      <c r="CIV9" s="276"/>
      <c r="CIW9" s="276"/>
      <c r="CIX9" s="276"/>
      <c r="CIY9" s="276"/>
      <c r="CIZ9" s="276"/>
      <c r="CJA9" s="276"/>
      <c r="CJB9" s="276"/>
      <c r="CJC9" s="276"/>
      <c r="CJD9" s="276"/>
      <c r="CJE9" s="276"/>
      <c r="CJF9" s="276"/>
      <c r="CJG9" s="276"/>
      <c r="CJH9" s="276"/>
      <c r="CJI9" s="276"/>
      <c r="CJJ9" s="276"/>
      <c r="CJK9" s="276"/>
      <c r="CJL9" s="276"/>
      <c r="CJM9" s="276"/>
      <c r="CJN9" s="276"/>
      <c r="CJO9" s="276"/>
      <c r="CJP9" s="276"/>
      <c r="CJQ9" s="276"/>
      <c r="CJR9" s="276"/>
      <c r="CJS9" s="276"/>
      <c r="CJT9" s="276"/>
      <c r="CJU9" s="276"/>
      <c r="CJV9" s="276"/>
      <c r="CJW9" s="276"/>
      <c r="CJX9" s="276"/>
      <c r="CJY9" s="276"/>
      <c r="CJZ9" s="276"/>
      <c r="CKA9" s="276"/>
      <c r="CKB9" s="276"/>
      <c r="CKC9" s="276"/>
      <c r="CKD9" s="276"/>
      <c r="CKE9" s="276"/>
      <c r="CKF9" s="276"/>
      <c r="CKG9" s="276"/>
      <c r="CKH9" s="276"/>
      <c r="CKI9" s="276"/>
      <c r="CKJ9" s="276"/>
      <c r="CKK9" s="276"/>
      <c r="CKL9" s="276"/>
      <c r="CKM9" s="276"/>
      <c r="CKN9" s="276"/>
      <c r="CKO9" s="276"/>
      <c r="CKP9" s="276"/>
      <c r="CKQ9" s="276"/>
      <c r="CKR9" s="276"/>
      <c r="CKS9" s="276"/>
      <c r="CKT9" s="276"/>
      <c r="CKU9" s="276"/>
      <c r="CKV9" s="276"/>
      <c r="CKW9" s="276"/>
      <c r="CKX9" s="276"/>
      <c r="CKY9" s="276"/>
      <c r="CKZ9" s="276"/>
      <c r="CLA9" s="276"/>
      <c r="CLB9" s="276"/>
      <c r="CLC9" s="276"/>
      <c r="CLD9" s="276"/>
      <c r="CLE9" s="276"/>
      <c r="CLF9" s="276"/>
      <c r="CLG9" s="276"/>
      <c r="CLH9" s="276"/>
      <c r="CLI9" s="276"/>
      <c r="CLJ9" s="276"/>
      <c r="CLK9" s="276"/>
      <c r="CLL9" s="276"/>
      <c r="CLM9" s="276"/>
      <c r="CLN9" s="276"/>
      <c r="CLO9" s="276"/>
      <c r="CLP9" s="276"/>
      <c r="CLQ9" s="276"/>
      <c r="CLR9" s="276"/>
      <c r="CLS9" s="276"/>
      <c r="CLT9" s="276"/>
      <c r="CLU9" s="276"/>
      <c r="CLV9" s="276"/>
      <c r="CLW9" s="276"/>
      <c r="CLX9" s="276"/>
      <c r="CLY9" s="276"/>
      <c r="CLZ9" s="276"/>
      <c r="CMA9" s="276"/>
      <c r="CMB9" s="276"/>
      <c r="CMC9" s="276"/>
      <c r="CMD9" s="276"/>
      <c r="CME9" s="276"/>
      <c r="CMF9" s="276"/>
      <c r="CMG9" s="276"/>
      <c r="CMH9" s="276"/>
      <c r="CMI9" s="276"/>
      <c r="CMJ9" s="276"/>
      <c r="CMK9" s="276"/>
      <c r="CML9" s="276"/>
      <c r="CMM9" s="276"/>
      <c r="CMN9" s="276"/>
      <c r="CMO9" s="276"/>
      <c r="CMP9" s="276"/>
      <c r="CMQ9" s="276"/>
      <c r="CMR9" s="276"/>
      <c r="CMS9" s="276"/>
      <c r="CMT9" s="276"/>
      <c r="CMU9" s="276"/>
      <c r="CMV9" s="276"/>
      <c r="CMW9" s="276"/>
      <c r="CMX9" s="276"/>
      <c r="CMY9" s="276"/>
      <c r="CMZ9" s="276"/>
      <c r="CNA9" s="276"/>
      <c r="CNB9" s="276"/>
      <c r="CNC9" s="276"/>
      <c r="CND9" s="276"/>
      <c r="CNE9" s="276"/>
      <c r="CNF9" s="276"/>
      <c r="CNG9" s="276"/>
      <c r="CNH9" s="276"/>
      <c r="CNI9" s="276"/>
      <c r="CNJ9" s="276"/>
      <c r="CNK9" s="276"/>
      <c r="CNL9" s="276"/>
      <c r="CNM9" s="276"/>
      <c r="CNN9" s="276"/>
      <c r="CNO9" s="276"/>
      <c r="CNP9" s="276"/>
      <c r="CNQ9" s="276"/>
      <c r="CNR9" s="276"/>
      <c r="CNS9" s="276"/>
      <c r="CNT9" s="276"/>
      <c r="CNU9" s="276"/>
      <c r="CNV9" s="276"/>
      <c r="CNW9" s="276"/>
      <c r="CNX9" s="276"/>
      <c r="CNY9" s="276"/>
      <c r="CNZ9" s="276"/>
      <c r="COA9" s="276"/>
      <c r="COB9" s="276"/>
      <c r="COC9" s="276"/>
      <c r="COD9" s="276"/>
      <c r="COE9" s="276"/>
      <c r="COF9" s="276"/>
      <c r="COG9" s="276"/>
      <c r="COH9" s="276"/>
      <c r="COI9" s="276"/>
      <c r="COJ9" s="276"/>
      <c r="COK9" s="276"/>
      <c r="COL9" s="276"/>
      <c r="COM9" s="276"/>
      <c r="CON9" s="276"/>
      <c r="COO9" s="276"/>
      <c r="COP9" s="276"/>
      <c r="COQ9" s="276"/>
      <c r="COR9" s="276"/>
      <c r="COS9" s="276"/>
      <c r="COT9" s="276"/>
      <c r="COU9" s="276"/>
      <c r="COV9" s="276"/>
      <c r="COW9" s="276"/>
      <c r="COX9" s="276"/>
      <c r="COY9" s="276"/>
      <c r="COZ9" s="276"/>
      <c r="CPA9" s="276"/>
      <c r="CPB9" s="276"/>
      <c r="CPC9" s="276"/>
      <c r="CPD9" s="276"/>
      <c r="CPE9" s="276"/>
      <c r="CPF9" s="276"/>
      <c r="CPG9" s="276"/>
      <c r="CPH9" s="276"/>
      <c r="CPI9" s="276"/>
      <c r="CPJ9" s="276"/>
      <c r="CPK9" s="276"/>
      <c r="CPL9" s="276"/>
      <c r="CPM9" s="276"/>
      <c r="CPN9" s="276"/>
      <c r="CPO9" s="276"/>
      <c r="CPP9" s="276"/>
      <c r="CPQ9" s="276"/>
      <c r="CPR9" s="276"/>
      <c r="CPS9" s="276"/>
      <c r="CPT9" s="276"/>
      <c r="CPU9" s="276"/>
      <c r="CPV9" s="276"/>
      <c r="CPW9" s="276"/>
      <c r="CPX9" s="276"/>
      <c r="CPY9" s="276"/>
      <c r="CPZ9" s="276"/>
      <c r="CQA9" s="276"/>
      <c r="CQB9" s="276"/>
      <c r="CQC9" s="276"/>
      <c r="CQD9" s="276"/>
      <c r="CQE9" s="276"/>
      <c r="CQF9" s="276"/>
      <c r="CQG9" s="276"/>
      <c r="CQH9" s="276"/>
      <c r="CQI9" s="276"/>
      <c r="CQJ9" s="276"/>
      <c r="CQK9" s="276"/>
      <c r="CQL9" s="276"/>
      <c r="CQM9" s="276"/>
      <c r="CQN9" s="276"/>
      <c r="CQO9" s="276"/>
      <c r="CQP9" s="276"/>
      <c r="CQQ9" s="276"/>
      <c r="CQR9" s="276"/>
      <c r="CQS9" s="276"/>
      <c r="CQT9" s="276"/>
      <c r="CQU9" s="276"/>
      <c r="CQV9" s="276"/>
      <c r="CQW9" s="276"/>
      <c r="CQX9" s="276"/>
      <c r="CQY9" s="276"/>
      <c r="CQZ9" s="276"/>
      <c r="CRA9" s="276"/>
      <c r="CRB9" s="276"/>
      <c r="CRC9" s="276"/>
      <c r="CRD9" s="276"/>
      <c r="CRE9" s="276"/>
      <c r="CRF9" s="276"/>
      <c r="CRG9" s="276"/>
      <c r="CRH9" s="276"/>
      <c r="CRI9" s="276"/>
      <c r="CRJ9" s="276"/>
      <c r="CRK9" s="276"/>
      <c r="CRL9" s="276"/>
      <c r="CRM9" s="276"/>
      <c r="CRN9" s="276"/>
      <c r="CRO9" s="276"/>
      <c r="CRP9" s="276"/>
      <c r="CRQ9" s="276"/>
      <c r="CRR9" s="276"/>
      <c r="CRS9" s="276"/>
      <c r="CRT9" s="276"/>
      <c r="CRU9" s="276"/>
      <c r="CRV9" s="276"/>
      <c r="CRW9" s="276"/>
      <c r="CRX9" s="276"/>
      <c r="CRY9" s="276"/>
      <c r="CRZ9" s="276"/>
      <c r="CSA9" s="276"/>
      <c r="CSB9" s="276"/>
      <c r="CSC9" s="276"/>
      <c r="CSD9" s="276"/>
      <c r="CSE9" s="276"/>
      <c r="CSF9" s="276"/>
      <c r="CSG9" s="276"/>
      <c r="CSH9" s="276"/>
      <c r="CSI9" s="276"/>
      <c r="CSJ9" s="276"/>
      <c r="CSK9" s="276"/>
      <c r="CSL9" s="276"/>
      <c r="CSM9" s="276"/>
      <c r="CSN9" s="276"/>
      <c r="CSO9" s="276"/>
      <c r="CSP9" s="276"/>
      <c r="CSQ9" s="276"/>
      <c r="CSR9" s="276"/>
      <c r="CSS9" s="276"/>
      <c r="CST9" s="276"/>
      <c r="CSU9" s="276"/>
      <c r="CSV9" s="276"/>
      <c r="CSW9" s="276"/>
      <c r="CSX9" s="276"/>
      <c r="CSY9" s="276"/>
      <c r="CSZ9" s="276"/>
      <c r="CTA9" s="276"/>
      <c r="CTB9" s="276"/>
      <c r="CTC9" s="276"/>
      <c r="CTD9" s="276"/>
      <c r="CTE9" s="276"/>
      <c r="CTF9" s="276"/>
      <c r="CTG9" s="276"/>
      <c r="CTH9" s="276"/>
      <c r="CTI9" s="276"/>
      <c r="CTJ9" s="276"/>
      <c r="CTK9" s="276"/>
      <c r="CTL9" s="276"/>
      <c r="CTM9" s="276"/>
      <c r="CTN9" s="276"/>
      <c r="CTO9" s="276"/>
      <c r="CTP9" s="276"/>
      <c r="CTQ9" s="276"/>
      <c r="CTR9" s="276"/>
      <c r="CTS9" s="276"/>
      <c r="CTT9" s="276"/>
      <c r="CTU9" s="276"/>
      <c r="CTV9" s="276"/>
      <c r="CTW9" s="276"/>
      <c r="CTX9" s="276"/>
      <c r="CTY9" s="276"/>
      <c r="CTZ9" s="276"/>
      <c r="CUA9" s="276"/>
      <c r="CUB9" s="276"/>
      <c r="CUC9" s="276"/>
      <c r="CUD9" s="276"/>
      <c r="CUE9" s="276"/>
      <c r="CUF9" s="276"/>
      <c r="CUG9" s="276"/>
      <c r="CUH9" s="276"/>
      <c r="CUI9" s="276"/>
      <c r="CUJ9" s="276"/>
      <c r="CUK9" s="276"/>
      <c r="CUL9" s="276"/>
      <c r="CUM9" s="276"/>
      <c r="CUN9" s="276"/>
      <c r="CUO9" s="276"/>
      <c r="CUP9" s="276"/>
      <c r="CUQ9" s="276"/>
      <c r="CUR9" s="276"/>
      <c r="CUS9" s="276"/>
      <c r="CUT9" s="276"/>
      <c r="CUU9" s="276"/>
      <c r="CUV9" s="276"/>
      <c r="CUW9" s="276"/>
      <c r="CUX9" s="276"/>
      <c r="CUY9" s="276"/>
      <c r="CUZ9" s="276"/>
      <c r="CVA9" s="276"/>
      <c r="CVB9" s="276"/>
      <c r="CVC9" s="276"/>
      <c r="CVD9" s="276"/>
      <c r="CVE9" s="276"/>
      <c r="CVF9" s="276"/>
      <c r="CVG9" s="276"/>
      <c r="CVH9" s="276"/>
      <c r="CVI9" s="276"/>
      <c r="CVJ9" s="276"/>
      <c r="CVK9" s="276"/>
      <c r="CVL9" s="276"/>
      <c r="CVM9" s="276"/>
      <c r="CVN9" s="276"/>
      <c r="CVO9" s="276"/>
      <c r="CVP9" s="276"/>
      <c r="CVQ9" s="276"/>
      <c r="CVR9" s="276"/>
      <c r="CVS9" s="276"/>
      <c r="CVT9" s="276"/>
      <c r="CVU9" s="276"/>
      <c r="CVV9" s="276"/>
      <c r="CVW9" s="276"/>
      <c r="CVX9" s="276"/>
      <c r="CVY9" s="276"/>
      <c r="CVZ9" s="276"/>
      <c r="CWA9" s="276"/>
      <c r="CWB9" s="276"/>
      <c r="CWC9" s="276"/>
      <c r="CWD9" s="276"/>
      <c r="CWE9" s="276"/>
      <c r="CWF9" s="276"/>
      <c r="CWG9" s="276"/>
      <c r="CWH9" s="276"/>
      <c r="CWI9" s="276"/>
      <c r="CWJ9" s="276"/>
      <c r="CWK9" s="276"/>
      <c r="CWL9" s="276"/>
      <c r="CWM9" s="276"/>
      <c r="CWN9" s="276"/>
      <c r="CWO9" s="276"/>
      <c r="CWP9" s="276"/>
      <c r="CWQ9" s="276"/>
      <c r="CWR9" s="276"/>
      <c r="CWS9" s="276"/>
      <c r="CWT9" s="276"/>
      <c r="CWU9" s="276"/>
      <c r="CWV9" s="276"/>
      <c r="CWW9" s="276"/>
      <c r="CWX9" s="276"/>
      <c r="CWY9" s="276"/>
      <c r="CWZ9" s="276"/>
      <c r="CXA9" s="276"/>
      <c r="CXB9" s="276"/>
      <c r="CXC9" s="276"/>
      <c r="CXD9" s="276"/>
      <c r="CXE9" s="276"/>
      <c r="CXF9" s="276"/>
      <c r="CXG9" s="276"/>
      <c r="CXH9" s="276"/>
      <c r="CXI9" s="276"/>
      <c r="CXJ9" s="276"/>
      <c r="CXK9" s="276"/>
      <c r="CXL9" s="276"/>
      <c r="CXM9" s="276"/>
      <c r="CXN9" s="276"/>
      <c r="CXO9" s="276"/>
      <c r="CXP9" s="276"/>
      <c r="CXQ9" s="276"/>
      <c r="CXR9" s="276"/>
      <c r="CXS9" s="276"/>
      <c r="CXT9" s="276"/>
      <c r="CXU9" s="276"/>
      <c r="CXV9" s="276"/>
      <c r="CXW9" s="276"/>
      <c r="CXX9" s="276"/>
      <c r="CXY9" s="276"/>
      <c r="CXZ9" s="276"/>
      <c r="CYA9" s="276"/>
      <c r="CYB9" s="276"/>
      <c r="CYC9" s="276"/>
      <c r="CYD9" s="276"/>
      <c r="CYE9" s="276"/>
      <c r="CYF9" s="276"/>
      <c r="CYG9" s="276"/>
      <c r="CYH9" s="276"/>
      <c r="CYI9" s="276"/>
      <c r="CYJ9" s="276"/>
      <c r="CYK9" s="276"/>
      <c r="CYL9" s="276"/>
      <c r="CYM9" s="276"/>
      <c r="CYN9" s="276"/>
      <c r="CYO9" s="276"/>
      <c r="CYP9" s="276"/>
      <c r="CYQ9" s="276"/>
      <c r="CYR9" s="276"/>
      <c r="CYS9" s="276"/>
      <c r="CYT9" s="276"/>
      <c r="CYU9" s="276"/>
      <c r="CYV9" s="276"/>
      <c r="CYW9" s="276"/>
      <c r="CYX9" s="276"/>
      <c r="CYY9" s="276"/>
      <c r="CYZ9" s="276"/>
      <c r="CZA9" s="276"/>
      <c r="CZB9" s="276"/>
      <c r="CZC9" s="276"/>
      <c r="CZD9" s="276"/>
      <c r="CZE9" s="276"/>
      <c r="CZF9" s="276"/>
      <c r="CZG9" s="276"/>
      <c r="CZH9" s="276"/>
      <c r="CZI9" s="276"/>
      <c r="CZJ9" s="276"/>
      <c r="CZK9" s="276"/>
      <c r="CZL9" s="276"/>
      <c r="CZM9" s="276"/>
      <c r="CZN9" s="276"/>
      <c r="CZO9" s="276"/>
      <c r="CZP9" s="276"/>
      <c r="CZQ9" s="276"/>
      <c r="CZR9" s="276"/>
      <c r="CZS9" s="276"/>
      <c r="CZT9" s="276"/>
      <c r="CZU9" s="276"/>
      <c r="CZV9" s="276"/>
      <c r="CZW9" s="276"/>
      <c r="CZX9" s="276"/>
      <c r="CZY9" s="276"/>
      <c r="CZZ9" s="276"/>
      <c r="DAA9" s="276"/>
      <c r="DAB9" s="276"/>
      <c r="DAC9" s="276"/>
      <c r="DAD9" s="276"/>
      <c r="DAE9" s="276"/>
      <c r="DAF9" s="276"/>
      <c r="DAG9" s="276"/>
      <c r="DAH9" s="276"/>
      <c r="DAI9" s="276"/>
      <c r="DAJ9" s="276"/>
      <c r="DAK9" s="276"/>
      <c r="DAL9" s="276"/>
      <c r="DAM9" s="276"/>
      <c r="DAN9" s="276"/>
      <c r="DAO9" s="276"/>
      <c r="DAP9" s="276"/>
      <c r="DAQ9" s="276"/>
      <c r="DAR9" s="276"/>
      <c r="DAS9" s="276"/>
      <c r="DAT9" s="276"/>
      <c r="DAU9" s="276"/>
      <c r="DAV9" s="276"/>
      <c r="DAW9" s="276"/>
      <c r="DAX9" s="276"/>
      <c r="DAY9" s="276"/>
      <c r="DAZ9" s="276"/>
      <c r="DBA9" s="276"/>
      <c r="DBB9" s="276"/>
      <c r="DBC9" s="276"/>
      <c r="DBD9" s="276"/>
      <c r="DBE9" s="276"/>
      <c r="DBF9" s="276"/>
      <c r="DBG9" s="276"/>
      <c r="DBH9" s="276"/>
      <c r="DBI9" s="276"/>
      <c r="DBJ9" s="276"/>
      <c r="DBK9" s="276"/>
      <c r="DBL9" s="276"/>
      <c r="DBM9" s="276"/>
      <c r="DBN9" s="276"/>
      <c r="DBO9" s="276"/>
      <c r="DBP9" s="276"/>
      <c r="DBQ9" s="276"/>
      <c r="DBR9" s="276"/>
      <c r="DBS9" s="276"/>
      <c r="DBT9" s="276"/>
      <c r="DBU9" s="276"/>
      <c r="DBV9" s="276"/>
      <c r="DBW9" s="276"/>
      <c r="DBX9" s="276"/>
      <c r="DBY9" s="276"/>
      <c r="DBZ9" s="276"/>
      <c r="DCA9" s="276"/>
      <c r="DCB9" s="276"/>
      <c r="DCC9" s="276"/>
      <c r="DCD9" s="276"/>
      <c r="DCE9" s="276"/>
      <c r="DCF9" s="276"/>
      <c r="DCG9" s="276"/>
      <c r="DCH9" s="276"/>
      <c r="DCI9" s="276"/>
      <c r="DCJ9" s="276"/>
      <c r="DCK9" s="276"/>
      <c r="DCL9" s="276"/>
      <c r="DCM9" s="276"/>
      <c r="DCN9" s="276"/>
      <c r="DCO9" s="276"/>
      <c r="DCP9" s="276"/>
      <c r="DCQ9" s="276"/>
      <c r="DCR9" s="276"/>
      <c r="DCS9" s="276"/>
      <c r="DCT9" s="276"/>
      <c r="DCU9" s="276"/>
      <c r="DCV9" s="276"/>
      <c r="DCW9" s="276"/>
      <c r="DCX9" s="276"/>
      <c r="DCY9" s="276"/>
      <c r="DCZ9" s="276"/>
      <c r="DDA9" s="276"/>
      <c r="DDB9" s="276"/>
      <c r="DDC9" s="276"/>
      <c r="DDD9" s="276"/>
      <c r="DDE9" s="276"/>
      <c r="DDF9" s="276"/>
      <c r="DDG9" s="276"/>
      <c r="DDH9" s="276"/>
      <c r="DDI9" s="276"/>
      <c r="DDJ9" s="276"/>
      <c r="DDK9" s="276"/>
      <c r="DDL9" s="276"/>
      <c r="DDM9" s="276"/>
      <c r="DDN9" s="276"/>
      <c r="DDO9" s="276"/>
      <c r="DDP9" s="276"/>
      <c r="DDQ9" s="276"/>
      <c r="DDR9" s="276"/>
      <c r="DDS9" s="276"/>
      <c r="DDT9" s="276"/>
      <c r="DDU9" s="276"/>
      <c r="DDV9" s="276"/>
      <c r="DDW9" s="276"/>
      <c r="DDX9" s="276"/>
      <c r="DDY9" s="276"/>
      <c r="DDZ9" s="276"/>
      <c r="DEA9" s="276"/>
      <c r="DEB9" s="276"/>
      <c r="DEC9" s="276"/>
      <c r="DED9" s="276"/>
      <c r="DEE9" s="276"/>
      <c r="DEF9" s="276"/>
      <c r="DEG9" s="276"/>
      <c r="DEH9" s="276"/>
      <c r="DEI9" s="276"/>
      <c r="DEJ9" s="276"/>
      <c r="DEK9" s="276"/>
      <c r="DEL9" s="276"/>
      <c r="DEM9" s="276"/>
      <c r="DEN9" s="276"/>
      <c r="DEO9" s="276"/>
      <c r="DEP9" s="276"/>
      <c r="DEQ9" s="276"/>
      <c r="DER9" s="276"/>
      <c r="DES9" s="276"/>
      <c r="DET9" s="276"/>
      <c r="DEU9" s="276"/>
      <c r="DEV9" s="276"/>
      <c r="DEW9" s="276"/>
      <c r="DEX9" s="276"/>
      <c r="DEY9" s="276"/>
      <c r="DEZ9" s="276"/>
      <c r="DFA9" s="276"/>
      <c r="DFB9" s="276"/>
      <c r="DFC9" s="276"/>
      <c r="DFD9" s="276"/>
      <c r="DFE9" s="276"/>
      <c r="DFF9" s="276"/>
      <c r="DFG9" s="276"/>
      <c r="DFH9" s="276"/>
      <c r="DFI9" s="276"/>
      <c r="DFJ9" s="276"/>
      <c r="DFK9" s="276"/>
      <c r="DFL9" s="276"/>
      <c r="DFM9" s="276"/>
      <c r="DFN9" s="276"/>
      <c r="DFO9" s="276"/>
      <c r="DFP9" s="276"/>
      <c r="DFQ9" s="276"/>
      <c r="DFR9" s="276"/>
      <c r="DFS9" s="276"/>
      <c r="DFT9" s="276"/>
      <c r="DFU9" s="276"/>
      <c r="DFV9" s="276"/>
      <c r="DFW9" s="276"/>
      <c r="DFX9" s="276"/>
      <c r="DFY9" s="276"/>
      <c r="DFZ9" s="276"/>
      <c r="DGA9" s="276"/>
      <c r="DGB9" s="276"/>
      <c r="DGC9" s="276"/>
      <c r="DGD9" s="276"/>
      <c r="DGE9" s="276"/>
      <c r="DGF9" s="276"/>
      <c r="DGG9" s="276"/>
      <c r="DGH9" s="276"/>
      <c r="DGI9" s="276"/>
      <c r="DGJ9" s="276"/>
      <c r="DGK9" s="276"/>
      <c r="DGL9" s="276"/>
      <c r="DGM9" s="276"/>
      <c r="DGN9" s="276"/>
      <c r="DGO9" s="276"/>
      <c r="DGP9" s="276"/>
      <c r="DGQ9" s="276"/>
      <c r="DGR9" s="276"/>
      <c r="DGS9" s="276"/>
      <c r="DGT9" s="276"/>
      <c r="DGU9" s="276"/>
      <c r="DGV9" s="276"/>
      <c r="DGW9" s="276"/>
      <c r="DGX9" s="276"/>
      <c r="DGY9" s="276"/>
      <c r="DGZ9" s="276"/>
      <c r="DHA9" s="276"/>
      <c r="DHB9" s="276"/>
      <c r="DHC9" s="276"/>
      <c r="DHD9" s="276"/>
      <c r="DHE9" s="276"/>
      <c r="DHF9" s="276"/>
      <c r="DHG9" s="276"/>
      <c r="DHH9" s="276"/>
      <c r="DHI9" s="276"/>
      <c r="DHJ9" s="276"/>
      <c r="DHK9" s="276"/>
      <c r="DHL9" s="276"/>
      <c r="DHM9" s="276"/>
      <c r="DHN9" s="276"/>
      <c r="DHO9" s="276"/>
      <c r="DHP9" s="276"/>
      <c r="DHQ9" s="276"/>
      <c r="DHR9" s="276"/>
      <c r="DHS9" s="276"/>
      <c r="DHT9" s="276"/>
      <c r="DHU9" s="276"/>
      <c r="DHV9" s="276"/>
      <c r="DHW9" s="276"/>
      <c r="DHX9" s="276"/>
      <c r="DHY9" s="276"/>
      <c r="DHZ9" s="276"/>
      <c r="DIA9" s="276"/>
      <c r="DIB9" s="276"/>
      <c r="DIC9" s="276"/>
      <c r="DID9" s="276"/>
      <c r="DIE9" s="276"/>
      <c r="DIF9" s="276"/>
      <c r="DIG9" s="276"/>
      <c r="DIH9" s="276"/>
      <c r="DII9" s="276"/>
      <c r="DIJ9" s="276"/>
      <c r="DIK9" s="276"/>
      <c r="DIL9" s="276"/>
      <c r="DIM9" s="276"/>
      <c r="DIN9" s="276"/>
      <c r="DIO9" s="276"/>
      <c r="DIP9" s="276"/>
      <c r="DIQ9" s="276"/>
      <c r="DIR9" s="276"/>
      <c r="DIS9" s="276"/>
      <c r="DIT9" s="276"/>
      <c r="DIU9" s="276"/>
      <c r="DIV9" s="276"/>
      <c r="DIW9" s="276"/>
      <c r="DIX9" s="276"/>
      <c r="DIY9" s="276"/>
      <c r="DIZ9" s="276"/>
      <c r="DJA9" s="276"/>
      <c r="DJB9" s="276"/>
      <c r="DJC9" s="276"/>
      <c r="DJD9" s="276"/>
      <c r="DJE9" s="276"/>
      <c r="DJF9" s="276"/>
      <c r="DJG9" s="276"/>
      <c r="DJH9" s="276"/>
      <c r="DJI9" s="276"/>
      <c r="DJJ9" s="276"/>
      <c r="DJK9" s="276"/>
      <c r="DJL9" s="276"/>
      <c r="DJM9" s="276"/>
      <c r="DJN9" s="276"/>
      <c r="DJO9" s="276"/>
      <c r="DJP9" s="276"/>
      <c r="DJQ9" s="276"/>
      <c r="DJR9" s="276"/>
      <c r="DJS9" s="276"/>
      <c r="DJT9" s="276"/>
      <c r="DJU9" s="276"/>
      <c r="DJV9" s="276"/>
      <c r="DJW9" s="276"/>
      <c r="DJX9" s="276"/>
      <c r="DJY9" s="276"/>
      <c r="DJZ9" s="276"/>
      <c r="DKA9" s="276"/>
      <c r="DKB9" s="276"/>
      <c r="DKC9" s="276"/>
      <c r="DKD9" s="276"/>
      <c r="DKE9" s="276"/>
      <c r="DKF9" s="276"/>
      <c r="DKG9" s="276"/>
      <c r="DKH9" s="276"/>
      <c r="DKI9" s="276"/>
      <c r="DKJ9" s="276"/>
      <c r="DKK9" s="276"/>
      <c r="DKL9" s="276"/>
      <c r="DKM9" s="276"/>
      <c r="DKN9" s="276"/>
      <c r="DKO9" s="276"/>
      <c r="DKP9" s="276"/>
      <c r="DKQ9" s="276"/>
      <c r="DKR9" s="276"/>
      <c r="DKS9" s="276"/>
      <c r="DKT9" s="276"/>
      <c r="DKU9" s="276"/>
      <c r="DKV9" s="276"/>
      <c r="DKW9" s="276"/>
      <c r="DKX9" s="276"/>
      <c r="DKY9" s="276"/>
      <c r="DKZ9" s="276"/>
      <c r="DLA9" s="276"/>
      <c r="DLB9" s="276"/>
      <c r="DLC9" s="276"/>
      <c r="DLD9" s="276"/>
      <c r="DLE9" s="276"/>
      <c r="DLF9" s="276"/>
      <c r="DLG9" s="276"/>
      <c r="DLH9" s="276"/>
      <c r="DLI9" s="276"/>
      <c r="DLJ9" s="276"/>
      <c r="DLK9" s="276"/>
      <c r="DLL9" s="276"/>
      <c r="DLM9" s="276"/>
      <c r="DLN9" s="276"/>
      <c r="DLO9" s="276"/>
      <c r="DLP9" s="276"/>
      <c r="DLQ9" s="276"/>
      <c r="DLR9" s="276"/>
      <c r="DLS9" s="276"/>
      <c r="DLT9" s="276"/>
      <c r="DLU9" s="276"/>
      <c r="DLV9" s="276"/>
      <c r="DLW9" s="276"/>
      <c r="DLX9" s="276"/>
      <c r="DLY9" s="276"/>
      <c r="DLZ9" s="276"/>
      <c r="DMA9" s="276"/>
      <c r="DMB9" s="276"/>
      <c r="DMC9" s="276"/>
      <c r="DMD9" s="276"/>
      <c r="DME9" s="276"/>
      <c r="DMF9" s="276"/>
      <c r="DMG9" s="276"/>
      <c r="DMH9" s="276"/>
      <c r="DMI9" s="276"/>
      <c r="DMJ9" s="276"/>
      <c r="DMK9" s="276"/>
      <c r="DML9" s="276"/>
      <c r="DMM9" s="276"/>
      <c r="DMN9" s="276"/>
      <c r="DMO9" s="276"/>
      <c r="DMP9" s="276"/>
      <c r="DMQ9" s="276"/>
      <c r="DMR9" s="276"/>
      <c r="DMS9" s="276"/>
      <c r="DMT9" s="276"/>
      <c r="DMU9" s="276"/>
      <c r="DMV9" s="276"/>
      <c r="DMW9" s="276"/>
      <c r="DMX9" s="276"/>
      <c r="DMY9" s="276"/>
      <c r="DMZ9" s="276"/>
      <c r="DNA9" s="276"/>
      <c r="DNB9" s="276"/>
      <c r="DNC9" s="276"/>
      <c r="DND9" s="276"/>
      <c r="DNE9" s="276"/>
      <c r="DNF9" s="276"/>
      <c r="DNG9" s="276"/>
      <c r="DNH9" s="276"/>
      <c r="DNI9" s="276"/>
      <c r="DNJ9" s="276"/>
      <c r="DNK9" s="276"/>
      <c r="DNL9" s="276"/>
      <c r="DNM9" s="276"/>
      <c r="DNN9" s="276"/>
      <c r="DNO9" s="276"/>
      <c r="DNP9" s="276"/>
      <c r="DNQ9" s="276"/>
      <c r="DNR9" s="276"/>
      <c r="DNS9" s="276"/>
      <c r="DNT9" s="276"/>
      <c r="DNU9" s="276"/>
      <c r="DNV9" s="276"/>
      <c r="DNW9" s="276"/>
      <c r="DNX9" s="276"/>
      <c r="DNY9" s="276"/>
      <c r="DNZ9" s="276"/>
      <c r="DOA9" s="276"/>
      <c r="DOB9" s="276"/>
      <c r="DOC9" s="276"/>
      <c r="DOD9" s="276"/>
      <c r="DOE9" s="276"/>
      <c r="DOF9" s="276"/>
      <c r="DOG9" s="276"/>
      <c r="DOH9" s="276"/>
      <c r="DOI9" s="276"/>
      <c r="DOJ9" s="276"/>
      <c r="DOK9" s="276"/>
      <c r="DOL9" s="276"/>
      <c r="DOM9" s="276"/>
      <c r="DON9" s="276"/>
      <c r="DOO9" s="276"/>
      <c r="DOP9" s="276"/>
      <c r="DOQ9" s="276"/>
      <c r="DOR9" s="276"/>
      <c r="DOS9" s="276"/>
      <c r="DOT9" s="276"/>
      <c r="DOU9" s="276"/>
      <c r="DOV9" s="276"/>
      <c r="DOW9" s="276"/>
      <c r="DOX9" s="276"/>
      <c r="DOY9" s="276"/>
      <c r="DOZ9" s="276"/>
      <c r="DPA9" s="276"/>
      <c r="DPB9" s="276"/>
      <c r="DPC9" s="276"/>
      <c r="DPD9" s="276"/>
      <c r="DPE9" s="276"/>
      <c r="DPF9" s="276"/>
      <c r="DPG9" s="276"/>
      <c r="DPH9" s="276"/>
      <c r="DPI9" s="276"/>
      <c r="DPJ9" s="276"/>
      <c r="DPK9" s="276"/>
      <c r="DPL9" s="276"/>
      <c r="DPM9" s="276"/>
      <c r="DPN9" s="276"/>
      <c r="DPO9" s="276"/>
      <c r="DPP9" s="276"/>
      <c r="DPQ9" s="276"/>
      <c r="DPR9" s="276"/>
      <c r="DPS9" s="276"/>
      <c r="DPT9" s="276"/>
      <c r="DPU9" s="276"/>
      <c r="DPV9" s="276"/>
      <c r="DPW9" s="276"/>
      <c r="DPX9" s="276"/>
      <c r="DPY9" s="276"/>
      <c r="DPZ9" s="276"/>
      <c r="DQA9" s="276"/>
      <c r="DQB9" s="276"/>
      <c r="DQC9" s="276"/>
      <c r="DQD9" s="276"/>
      <c r="DQE9" s="276"/>
      <c r="DQF9" s="276"/>
      <c r="DQG9" s="276"/>
      <c r="DQH9" s="276"/>
      <c r="DQI9" s="276"/>
      <c r="DQJ9" s="276"/>
      <c r="DQK9" s="276"/>
      <c r="DQL9" s="276"/>
      <c r="DQM9" s="276"/>
      <c r="DQN9" s="276"/>
      <c r="DQO9" s="276"/>
      <c r="DQP9" s="276"/>
      <c r="DQQ9" s="276"/>
      <c r="DQR9" s="276"/>
      <c r="DQS9" s="276"/>
      <c r="DQT9" s="276"/>
      <c r="DQU9" s="276"/>
      <c r="DQV9" s="276"/>
      <c r="DQW9" s="276"/>
      <c r="DQX9" s="276"/>
      <c r="DQY9" s="276"/>
      <c r="DQZ9" s="276"/>
      <c r="DRA9" s="276"/>
      <c r="DRB9" s="276"/>
      <c r="DRC9" s="276"/>
      <c r="DRD9" s="276"/>
      <c r="DRE9" s="276"/>
      <c r="DRF9" s="276"/>
      <c r="DRG9" s="276"/>
      <c r="DRH9" s="276"/>
      <c r="DRI9" s="276"/>
      <c r="DRJ9" s="276"/>
      <c r="DRK9" s="276"/>
      <c r="DRL9" s="276"/>
      <c r="DRM9" s="276"/>
      <c r="DRN9" s="276"/>
      <c r="DRO9" s="276"/>
      <c r="DRP9" s="276"/>
      <c r="DRQ9" s="276"/>
      <c r="DRR9" s="276"/>
      <c r="DRS9" s="276"/>
      <c r="DRT9" s="276"/>
      <c r="DRU9" s="276"/>
      <c r="DRV9" s="276"/>
      <c r="DRW9" s="276"/>
      <c r="DRX9" s="276"/>
      <c r="DRY9" s="276"/>
      <c r="DRZ9" s="276"/>
      <c r="DSA9" s="276"/>
      <c r="DSB9" s="276"/>
      <c r="DSC9" s="276"/>
      <c r="DSD9" s="276"/>
      <c r="DSE9" s="276"/>
      <c r="DSF9" s="276"/>
      <c r="DSG9" s="276"/>
      <c r="DSH9" s="276"/>
      <c r="DSI9" s="276"/>
      <c r="DSJ9" s="276"/>
      <c r="DSK9" s="276"/>
      <c r="DSL9" s="276"/>
      <c r="DSM9" s="276"/>
      <c r="DSN9" s="276"/>
      <c r="DSO9" s="276"/>
      <c r="DSP9" s="276"/>
      <c r="DSQ9" s="276"/>
      <c r="DSR9" s="276"/>
      <c r="DSS9" s="276"/>
      <c r="DST9" s="276"/>
      <c r="DSU9" s="276"/>
      <c r="DSV9" s="276"/>
      <c r="DSW9" s="276"/>
      <c r="DSX9" s="276"/>
      <c r="DSY9" s="276"/>
      <c r="DSZ9" s="276"/>
      <c r="DTA9" s="276"/>
      <c r="DTB9" s="276"/>
      <c r="DTC9" s="276"/>
      <c r="DTD9" s="276"/>
      <c r="DTE9" s="276"/>
      <c r="DTF9" s="276"/>
      <c r="DTG9" s="276"/>
      <c r="DTH9" s="276"/>
      <c r="DTI9" s="276"/>
      <c r="DTJ9" s="276"/>
      <c r="DTK9" s="276"/>
      <c r="DTL9" s="276"/>
      <c r="DTM9" s="276"/>
      <c r="DTN9" s="276"/>
      <c r="DTO9" s="276"/>
      <c r="DTP9" s="276"/>
      <c r="DTQ9" s="276"/>
      <c r="DTR9" s="276"/>
      <c r="DTS9" s="276"/>
      <c r="DTT9" s="276"/>
      <c r="DTU9" s="276"/>
      <c r="DTV9" s="276"/>
      <c r="DTW9" s="276"/>
      <c r="DTX9" s="276"/>
      <c r="DTY9" s="276"/>
      <c r="DTZ9" s="276"/>
      <c r="DUA9" s="276"/>
      <c r="DUB9" s="276"/>
      <c r="DUC9" s="276"/>
      <c r="DUD9" s="276"/>
      <c r="DUE9" s="276"/>
      <c r="DUF9" s="276"/>
      <c r="DUG9" s="276"/>
      <c r="DUH9" s="276"/>
      <c r="DUI9" s="276"/>
      <c r="DUJ9" s="276"/>
      <c r="DUK9" s="276"/>
      <c r="DUL9" s="276"/>
      <c r="DUM9" s="276"/>
      <c r="DUN9" s="276"/>
      <c r="DUO9" s="276"/>
      <c r="DUP9" s="276"/>
      <c r="DUQ9" s="276"/>
      <c r="DUR9" s="276"/>
      <c r="DUS9" s="276"/>
      <c r="DUT9" s="276"/>
      <c r="DUU9" s="276"/>
      <c r="DUV9" s="276"/>
      <c r="DUW9" s="276"/>
      <c r="DUX9" s="276"/>
      <c r="DUY9" s="276"/>
      <c r="DUZ9" s="276"/>
      <c r="DVA9" s="276"/>
      <c r="DVB9" s="276"/>
      <c r="DVC9" s="276"/>
      <c r="DVD9" s="276"/>
      <c r="DVE9" s="276"/>
      <c r="DVF9" s="276"/>
      <c r="DVG9" s="276"/>
      <c r="DVH9" s="276"/>
      <c r="DVI9" s="276"/>
      <c r="DVJ9" s="276"/>
      <c r="DVK9" s="276"/>
      <c r="DVL9" s="276"/>
      <c r="DVM9" s="276"/>
      <c r="DVN9" s="276"/>
      <c r="DVO9" s="276"/>
      <c r="DVP9" s="276"/>
      <c r="DVQ9" s="276"/>
      <c r="DVR9" s="276"/>
      <c r="DVS9" s="276"/>
      <c r="DVT9" s="276"/>
      <c r="DVU9" s="276"/>
      <c r="DVV9" s="276"/>
      <c r="DVW9" s="276"/>
      <c r="DVX9" s="276"/>
      <c r="DVY9" s="276"/>
      <c r="DVZ9" s="276"/>
      <c r="DWA9" s="276"/>
      <c r="DWB9" s="276"/>
      <c r="DWC9" s="276"/>
      <c r="DWD9" s="276"/>
      <c r="DWE9" s="276"/>
      <c r="DWF9" s="276"/>
      <c r="DWG9" s="276"/>
      <c r="DWH9" s="276"/>
      <c r="DWI9" s="276"/>
      <c r="DWJ9" s="276"/>
      <c r="DWK9" s="276"/>
      <c r="DWL9" s="276"/>
      <c r="DWM9" s="276"/>
      <c r="DWN9" s="276"/>
      <c r="DWO9" s="276"/>
      <c r="DWP9" s="276"/>
      <c r="DWQ9" s="276"/>
      <c r="DWR9" s="276"/>
      <c r="DWS9" s="276"/>
      <c r="DWT9" s="276"/>
      <c r="DWU9" s="276"/>
      <c r="DWV9" s="276"/>
      <c r="DWW9" s="276"/>
      <c r="DWX9" s="276"/>
      <c r="DWY9" s="276"/>
      <c r="DWZ9" s="276"/>
      <c r="DXA9" s="276"/>
      <c r="DXB9" s="276"/>
      <c r="DXC9" s="276"/>
      <c r="DXD9" s="276"/>
      <c r="DXE9" s="276"/>
      <c r="DXF9" s="276"/>
      <c r="DXG9" s="276"/>
      <c r="DXH9" s="276"/>
      <c r="DXI9" s="276"/>
      <c r="DXJ9" s="276"/>
      <c r="DXK9" s="276"/>
      <c r="DXL9" s="276"/>
      <c r="DXM9" s="276"/>
      <c r="DXN9" s="276"/>
      <c r="DXO9" s="276"/>
      <c r="DXP9" s="276"/>
      <c r="DXQ9" s="276"/>
      <c r="DXR9" s="276"/>
      <c r="DXS9" s="276"/>
      <c r="DXT9" s="276"/>
      <c r="DXU9" s="276"/>
      <c r="DXV9" s="276"/>
      <c r="DXW9" s="276"/>
      <c r="DXX9" s="276"/>
      <c r="DXY9" s="276"/>
      <c r="DXZ9" s="276"/>
      <c r="DYA9" s="276"/>
      <c r="DYB9" s="276"/>
      <c r="DYC9" s="276"/>
      <c r="DYD9" s="276"/>
      <c r="DYE9" s="276"/>
      <c r="DYF9" s="276"/>
      <c r="DYG9" s="276"/>
      <c r="DYH9" s="276"/>
      <c r="DYI9" s="276"/>
      <c r="DYJ9" s="276"/>
      <c r="DYK9" s="276"/>
      <c r="DYL9" s="276"/>
      <c r="DYM9" s="276"/>
      <c r="DYN9" s="276"/>
      <c r="DYO9" s="276"/>
      <c r="DYP9" s="276"/>
      <c r="DYQ9" s="276"/>
      <c r="DYR9" s="276"/>
      <c r="DYS9" s="276"/>
      <c r="DYT9" s="276"/>
      <c r="DYU9" s="276"/>
      <c r="DYV9" s="276"/>
      <c r="DYW9" s="276"/>
      <c r="DYX9" s="276"/>
      <c r="DYY9" s="276"/>
      <c r="DYZ9" s="276"/>
      <c r="DZA9" s="276"/>
      <c r="DZB9" s="276"/>
      <c r="DZC9" s="276"/>
      <c r="DZD9" s="276"/>
      <c r="DZE9" s="276"/>
      <c r="DZF9" s="276"/>
      <c r="DZG9" s="276"/>
      <c r="DZH9" s="276"/>
      <c r="DZI9" s="276"/>
      <c r="DZJ9" s="276"/>
      <c r="DZK9" s="276"/>
      <c r="DZL9" s="276"/>
      <c r="DZM9" s="276"/>
      <c r="DZN9" s="276"/>
      <c r="DZO9" s="276"/>
      <c r="DZP9" s="276"/>
      <c r="DZQ9" s="276"/>
      <c r="DZR9" s="276"/>
      <c r="DZS9" s="276"/>
      <c r="DZT9" s="276"/>
      <c r="DZU9" s="276"/>
      <c r="DZV9" s="276"/>
      <c r="DZW9" s="276"/>
      <c r="DZX9" s="276"/>
      <c r="DZY9" s="276"/>
      <c r="DZZ9" s="276"/>
      <c r="EAA9" s="276"/>
      <c r="EAB9" s="276"/>
      <c r="EAC9" s="276"/>
      <c r="EAD9" s="276"/>
      <c r="EAE9" s="276"/>
      <c r="EAF9" s="276"/>
      <c r="EAG9" s="276"/>
      <c r="EAH9" s="276"/>
      <c r="EAI9" s="276"/>
      <c r="EAJ9" s="276"/>
      <c r="EAK9" s="276"/>
      <c r="EAL9" s="276"/>
      <c r="EAM9" s="276"/>
      <c r="EAN9" s="276"/>
      <c r="EAO9" s="276"/>
      <c r="EAP9" s="276"/>
      <c r="EAQ9" s="276"/>
      <c r="EAR9" s="276"/>
      <c r="EAS9" s="276"/>
      <c r="EAT9" s="276"/>
      <c r="EAU9" s="276"/>
      <c r="EAV9" s="276"/>
      <c r="EAW9" s="276"/>
      <c r="EAX9" s="276"/>
      <c r="EAY9" s="276"/>
      <c r="EAZ9" s="276"/>
      <c r="EBA9" s="276"/>
      <c r="EBB9" s="276"/>
      <c r="EBC9" s="276"/>
      <c r="EBD9" s="276"/>
      <c r="EBE9" s="276"/>
      <c r="EBF9" s="276"/>
      <c r="EBG9" s="276"/>
      <c r="EBH9" s="276"/>
      <c r="EBI9" s="276"/>
      <c r="EBJ9" s="276"/>
      <c r="EBK9" s="276"/>
      <c r="EBL9" s="276"/>
      <c r="EBM9" s="276"/>
      <c r="EBN9" s="276"/>
      <c r="EBO9" s="276"/>
      <c r="EBP9" s="276"/>
      <c r="EBQ9" s="276"/>
      <c r="EBR9" s="276"/>
      <c r="EBS9" s="276"/>
      <c r="EBT9" s="276"/>
      <c r="EBU9" s="276"/>
      <c r="EBV9" s="276"/>
      <c r="EBW9" s="276"/>
      <c r="EBX9" s="276"/>
      <c r="EBY9" s="276"/>
      <c r="EBZ9" s="276"/>
      <c r="ECA9" s="276"/>
      <c r="ECB9" s="276"/>
      <c r="ECC9" s="276"/>
      <c r="ECD9" s="276"/>
      <c r="ECE9" s="276"/>
      <c r="ECF9" s="276"/>
      <c r="ECG9" s="276"/>
      <c r="ECH9" s="276"/>
      <c r="ECI9" s="276"/>
      <c r="ECJ9" s="276"/>
      <c r="ECK9" s="276"/>
      <c r="ECL9" s="276"/>
      <c r="ECM9" s="276"/>
      <c r="ECN9" s="276"/>
      <c r="ECO9" s="276"/>
      <c r="ECP9" s="276"/>
      <c r="ECQ9" s="276"/>
      <c r="ECR9" s="276"/>
      <c r="ECS9" s="276"/>
      <c r="ECT9" s="276"/>
      <c r="ECU9" s="276"/>
      <c r="ECV9" s="276"/>
      <c r="ECW9" s="276"/>
      <c r="ECX9" s="276"/>
      <c r="ECY9" s="276"/>
      <c r="ECZ9" s="276"/>
      <c r="EDA9" s="276"/>
      <c r="EDB9" s="276"/>
      <c r="EDC9" s="276"/>
      <c r="EDD9" s="276"/>
      <c r="EDE9" s="276"/>
      <c r="EDF9" s="276"/>
      <c r="EDG9" s="276"/>
      <c r="EDH9" s="276"/>
      <c r="EDI9" s="276"/>
      <c r="EDJ9" s="276"/>
      <c r="EDK9" s="276"/>
      <c r="EDL9" s="276"/>
      <c r="EDM9" s="276"/>
      <c r="EDN9" s="276"/>
      <c r="EDO9" s="276"/>
      <c r="EDP9" s="276"/>
      <c r="EDQ9" s="276"/>
      <c r="EDR9" s="276"/>
      <c r="EDS9" s="276"/>
      <c r="EDT9" s="276"/>
      <c r="EDU9" s="276"/>
      <c r="EDV9" s="276"/>
      <c r="EDW9" s="276"/>
      <c r="EDX9" s="276"/>
      <c r="EDY9" s="276"/>
      <c r="EDZ9" s="276"/>
      <c r="EEA9" s="276"/>
      <c r="EEB9" s="276"/>
      <c r="EEC9" s="276"/>
      <c r="EED9" s="276"/>
      <c r="EEE9" s="276"/>
      <c r="EEF9" s="276"/>
      <c r="EEG9" s="276"/>
      <c r="EEH9" s="276"/>
      <c r="EEI9" s="276"/>
      <c r="EEJ9" s="276"/>
      <c r="EEK9" s="276"/>
      <c r="EEL9" s="276"/>
      <c r="EEM9" s="276"/>
      <c r="EEN9" s="276"/>
      <c r="EEO9" s="276"/>
      <c r="EEP9" s="276"/>
      <c r="EEQ9" s="276"/>
      <c r="EER9" s="276"/>
      <c r="EES9" s="276"/>
      <c r="EET9" s="276"/>
      <c r="EEU9" s="276"/>
      <c r="EEV9" s="276"/>
      <c r="EEW9" s="276"/>
      <c r="EEX9" s="276"/>
      <c r="EEY9" s="276"/>
      <c r="EEZ9" s="276"/>
      <c r="EFA9" s="276"/>
      <c r="EFB9" s="276"/>
      <c r="EFC9" s="276"/>
      <c r="EFD9" s="276"/>
      <c r="EFE9" s="276"/>
      <c r="EFF9" s="276"/>
      <c r="EFG9" s="276"/>
      <c r="EFH9" s="276"/>
      <c r="EFI9" s="276"/>
      <c r="EFJ9" s="276"/>
      <c r="EFK9" s="276"/>
      <c r="EFL9" s="276"/>
      <c r="EFM9" s="276"/>
      <c r="EFN9" s="276"/>
      <c r="EFO9" s="276"/>
      <c r="EFP9" s="276"/>
      <c r="EFQ9" s="276"/>
      <c r="EFR9" s="276"/>
      <c r="EFS9" s="276"/>
      <c r="EFT9" s="276"/>
      <c r="EFU9" s="276"/>
      <c r="EFV9" s="276"/>
      <c r="EFW9" s="276"/>
      <c r="EFX9" s="276"/>
      <c r="EFY9" s="276"/>
      <c r="EFZ9" s="276"/>
      <c r="EGA9" s="276"/>
      <c r="EGB9" s="276"/>
      <c r="EGC9" s="276"/>
      <c r="EGD9" s="276"/>
      <c r="EGE9" s="276"/>
      <c r="EGF9" s="276"/>
      <c r="EGG9" s="276"/>
      <c r="EGH9" s="276"/>
      <c r="EGI9" s="276"/>
      <c r="EGJ9" s="276"/>
      <c r="EGK9" s="276"/>
      <c r="EGL9" s="276"/>
      <c r="EGM9" s="276"/>
      <c r="EGN9" s="276"/>
      <c r="EGO9" s="276"/>
      <c r="EGP9" s="276"/>
      <c r="EGQ9" s="276"/>
      <c r="EGR9" s="276"/>
      <c r="EGS9" s="276"/>
      <c r="EGT9" s="276"/>
      <c r="EGU9" s="276"/>
      <c r="EGV9" s="276"/>
      <c r="EGW9" s="276"/>
      <c r="EGX9" s="276"/>
      <c r="EGY9" s="276"/>
      <c r="EGZ9" s="276"/>
      <c r="EHA9" s="276"/>
      <c r="EHB9" s="276"/>
      <c r="EHC9" s="276"/>
      <c r="EHD9" s="276"/>
      <c r="EHE9" s="276"/>
      <c r="EHF9" s="276"/>
      <c r="EHG9" s="276"/>
      <c r="EHH9" s="276"/>
      <c r="EHI9" s="276"/>
      <c r="EHJ9" s="276"/>
      <c r="EHK9" s="276"/>
      <c r="EHL9" s="276"/>
      <c r="EHM9" s="276"/>
      <c r="EHN9" s="276"/>
      <c r="EHO9" s="276"/>
      <c r="EHP9" s="276"/>
      <c r="EHQ9" s="276"/>
      <c r="EHR9" s="276"/>
      <c r="EHS9" s="276"/>
      <c r="EHT9" s="276"/>
      <c r="EHU9" s="276"/>
      <c r="EHV9" s="276"/>
      <c r="EHW9" s="276"/>
      <c r="EHX9" s="276"/>
      <c r="EHY9" s="276"/>
      <c r="EHZ9" s="276"/>
      <c r="EIA9" s="276"/>
      <c r="EIB9" s="276"/>
      <c r="EIC9" s="276"/>
      <c r="EID9" s="276"/>
      <c r="EIE9" s="276"/>
      <c r="EIF9" s="276"/>
      <c r="EIG9" s="276"/>
      <c r="EIH9" s="276"/>
      <c r="EII9" s="276"/>
      <c r="EIJ9" s="276"/>
      <c r="EIK9" s="276"/>
      <c r="EIL9" s="276"/>
      <c r="EIM9" s="276"/>
      <c r="EIN9" s="276"/>
      <c r="EIO9" s="276"/>
      <c r="EIP9" s="276"/>
      <c r="EIQ9" s="276"/>
      <c r="EIR9" s="276"/>
      <c r="EIS9" s="276"/>
      <c r="EIT9" s="276"/>
      <c r="EIU9" s="276"/>
      <c r="EIV9" s="276"/>
      <c r="EIW9" s="276"/>
      <c r="EIX9" s="276"/>
      <c r="EIY9" s="276"/>
      <c r="EIZ9" s="276"/>
      <c r="EJA9" s="276"/>
      <c r="EJB9" s="276"/>
      <c r="EJC9" s="276"/>
      <c r="EJD9" s="276"/>
      <c r="EJE9" s="276"/>
      <c r="EJF9" s="276"/>
      <c r="EJG9" s="276"/>
      <c r="EJH9" s="276"/>
      <c r="EJI9" s="276"/>
      <c r="EJJ9" s="276"/>
      <c r="EJK9" s="276"/>
      <c r="EJL9" s="276"/>
      <c r="EJM9" s="276"/>
      <c r="EJN9" s="276"/>
      <c r="EJO9" s="276"/>
      <c r="EJP9" s="276"/>
      <c r="EJQ9" s="276"/>
      <c r="EJR9" s="276"/>
      <c r="EJS9" s="276"/>
      <c r="EJT9" s="276"/>
      <c r="EJU9" s="276"/>
      <c r="EJV9" s="276"/>
      <c r="EJW9" s="276"/>
      <c r="EJX9" s="276"/>
      <c r="EJY9" s="276"/>
      <c r="EJZ9" s="276"/>
      <c r="EKA9" s="276"/>
      <c r="EKB9" s="276"/>
      <c r="EKC9" s="276"/>
      <c r="EKD9" s="276"/>
      <c r="EKE9" s="276"/>
      <c r="EKF9" s="276"/>
      <c r="EKG9" s="276"/>
      <c r="EKH9" s="276"/>
      <c r="EKI9" s="276"/>
      <c r="EKJ9" s="276"/>
      <c r="EKK9" s="276"/>
      <c r="EKL9" s="276"/>
      <c r="EKM9" s="276"/>
      <c r="EKN9" s="276"/>
      <c r="EKO9" s="276"/>
      <c r="EKP9" s="276"/>
      <c r="EKQ9" s="276"/>
      <c r="EKR9" s="276"/>
      <c r="EKS9" s="276"/>
      <c r="EKT9" s="276"/>
      <c r="EKU9" s="276"/>
      <c r="EKV9" s="276"/>
      <c r="EKW9" s="276"/>
      <c r="EKX9" s="276"/>
      <c r="EKY9" s="276"/>
      <c r="EKZ9" s="276"/>
      <c r="ELA9" s="276"/>
      <c r="ELB9" s="276"/>
      <c r="ELC9" s="276"/>
      <c r="ELD9" s="276"/>
      <c r="ELE9" s="276"/>
      <c r="ELF9" s="276"/>
      <c r="ELG9" s="276"/>
      <c r="ELH9" s="276"/>
      <c r="ELI9" s="276"/>
      <c r="ELJ9" s="276"/>
      <c r="ELK9" s="276"/>
      <c r="ELL9" s="276"/>
      <c r="ELM9" s="276"/>
      <c r="ELN9" s="276"/>
      <c r="ELO9" s="276"/>
      <c r="ELP9" s="276"/>
      <c r="ELQ9" s="276"/>
      <c r="ELR9" s="276"/>
      <c r="ELS9" s="276"/>
      <c r="ELT9" s="276"/>
      <c r="ELU9" s="276"/>
      <c r="ELV9" s="276"/>
      <c r="ELW9" s="276"/>
      <c r="ELX9" s="276"/>
      <c r="ELY9" s="276"/>
      <c r="ELZ9" s="276"/>
      <c r="EMA9" s="276"/>
      <c r="EMB9" s="276"/>
      <c r="EMC9" s="276"/>
      <c r="EMD9" s="276"/>
      <c r="EME9" s="276"/>
      <c r="EMF9" s="276"/>
      <c r="EMG9" s="276"/>
      <c r="EMH9" s="276"/>
      <c r="EMI9" s="276"/>
      <c r="EMJ9" s="276"/>
      <c r="EMK9" s="276"/>
      <c r="EML9" s="276"/>
      <c r="EMM9" s="276"/>
      <c r="EMN9" s="276"/>
      <c r="EMO9" s="276"/>
      <c r="EMP9" s="276"/>
      <c r="EMQ9" s="276"/>
      <c r="EMR9" s="276"/>
      <c r="EMS9" s="276"/>
      <c r="EMT9" s="276"/>
      <c r="EMU9" s="276"/>
      <c r="EMV9" s="276"/>
      <c r="EMW9" s="276"/>
      <c r="EMX9" s="276"/>
      <c r="EMY9" s="276"/>
      <c r="EMZ9" s="276"/>
      <c r="ENA9" s="276"/>
      <c r="ENB9" s="276"/>
      <c r="ENC9" s="276"/>
      <c r="END9" s="276"/>
      <c r="ENE9" s="276"/>
      <c r="ENF9" s="276"/>
      <c r="ENG9" s="276"/>
      <c r="ENH9" s="276"/>
      <c r="ENI9" s="276"/>
      <c r="ENJ9" s="276"/>
      <c r="ENK9" s="276"/>
      <c r="ENL9" s="276"/>
      <c r="ENM9" s="276"/>
      <c r="ENN9" s="276"/>
      <c r="ENO9" s="276"/>
      <c r="ENP9" s="276"/>
      <c r="ENQ9" s="276"/>
      <c r="ENR9" s="276"/>
      <c r="ENS9" s="276"/>
      <c r="ENT9" s="276"/>
      <c r="ENU9" s="276"/>
      <c r="ENV9" s="276"/>
      <c r="ENW9" s="276"/>
      <c r="ENX9" s="276"/>
      <c r="ENY9" s="276"/>
      <c r="ENZ9" s="276"/>
      <c r="EOA9" s="276"/>
      <c r="EOB9" s="276"/>
      <c r="EOC9" s="276"/>
      <c r="EOD9" s="276"/>
      <c r="EOE9" s="276"/>
      <c r="EOF9" s="276"/>
      <c r="EOG9" s="276"/>
      <c r="EOH9" s="276"/>
      <c r="EOI9" s="276"/>
      <c r="EOJ9" s="276"/>
      <c r="EOK9" s="276"/>
      <c r="EOL9" s="276"/>
      <c r="EOM9" s="276"/>
      <c r="EON9" s="276"/>
      <c r="EOO9" s="276"/>
      <c r="EOP9" s="276"/>
      <c r="EOQ9" s="276"/>
      <c r="EOR9" s="276"/>
      <c r="EOS9" s="276"/>
      <c r="EOT9" s="276"/>
      <c r="EOU9" s="276"/>
      <c r="EOV9" s="276"/>
      <c r="EOW9" s="276"/>
      <c r="EOX9" s="276"/>
      <c r="EOY9" s="276"/>
      <c r="EOZ9" s="276"/>
      <c r="EPA9" s="276"/>
      <c r="EPB9" s="276"/>
      <c r="EPC9" s="276"/>
      <c r="EPD9" s="276"/>
      <c r="EPE9" s="276"/>
      <c r="EPF9" s="276"/>
      <c r="EPG9" s="276"/>
      <c r="EPH9" s="276"/>
      <c r="EPI9" s="276"/>
      <c r="EPJ9" s="276"/>
      <c r="EPK9" s="276"/>
      <c r="EPL9" s="276"/>
      <c r="EPM9" s="276"/>
      <c r="EPN9" s="276"/>
      <c r="EPO9" s="276"/>
      <c r="EPP9" s="276"/>
      <c r="EPQ9" s="276"/>
      <c r="EPR9" s="276"/>
      <c r="EPS9" s="276"/>
      <c r="EPT9" s="276"/>
      <c r="EPU9" s="276"/>
      <c r="EPV9" s="276"/>
      <c r="EPW9" s="276"/>
      <c r="EPX9" s="276"/>
      <c r="EPY9" s="276"/>
      <c r="EPZ9" s="276"/>
      <c r="EQA9" s="276"/>
      <c r="EQB9" s="276"/>
      <c r="EQC9" s="276"/>
      <c r="EQD9" s="276"/>
      <c r="EQE9" s="276"/>
      <c r="EQF9" s="276"/>
      <c r="EQG9" s="276"/>
      <c r="EQH9" s="276"/>
      <c r="EQI9" s="276"/>
      <c r="EQJ9" s="276"/>
      <c r="EQK9" s="276"/>
      <c r="EQL9" s="276"/>
      <c r="EQM9" s="276"/>
      <c r="EQN9" s="276"/>
      <c r="EQO9" s="276"/>
      <c r="EQP9" s="276"/>
      <c r="EQQ9" s="276"/>
      <c r="EQR9" s="276"/>
      <c r="EQS9" s="276"/>
      <c r="EQT9" s="276"/>
      <c r="EQU9" s="276"/>
      <c r="EQV9" s="276"/>
      <c r="EQW9" s="276"/>
      <c r="EQX9" s="276"/>
      <c r="EQY9" s="276"/>
      <c r="EQZ9" s="276"/>
      <c r="ERA9" s="276"/>
      <c r="ERB9" s="276"/>
      <c r="ERC9" s="276"/>
      <c r="ERD9" s="276"/>
      <c r="ERE9" s="276"/>
      <c r="ERF9" s="276"/>
      <c r="ERG9" s="276"/>
      <c r="ERH9" s="276"/>
      <c r="ERI9" s="276"/>
      <c r="ERJ9" s="276"/>
      <c r="ERK9" s="276"/>
      <c r="ERL9" s="276"/>
      <c r="ERM9" s="276"/>
      <c r="ERN9" s="276"/>
      <c r="ERO9" s="276"/>
      <c r="ERP9" s="276"/>
      <c r="ERQ9" s="276"/>
      <c r="ERR9" s="276"/>
      <c r="ERS9" s="276"/>
      <c r="ERT9" s="276"/>
      <c r="ERU9" s="276"/>
      <c r="ERV9" s="276"/>
      <c r="ERW9" s="276"/>
      <c r="ERX9" s="276"/>
      <c r="ERY9" s="276"/>
      <c r="ERZ9" s="276"/>
      <c r="ESA9" s="276"/>
      <c r="ESB9" s="276"/>
      <c r="ESC9" s="276"/>
      <c r="ESD9" s="276"/>
      <c r="ESE9" s="276"/>
      <c r="ESF9" s="276"/>
      <c r="ESG9" s="276"/>
      <c r="ESH9" s="276"/>
      <c r="ESI9" s="276"/>
      <c r="ESJ9" s="276"/>
      <c r="ESK9" s="276"/>
      <c r="ESL9" s="276"/>
      <c r="ESM9" s="276"/>
      <c r="ESN9" s="276"/>
      <c r="ESO9" s="276"/>
      <c r="ESP9" s="276"/>
      <c r="ESQ9" s="276"/>
      <c r="ESR9" s="276"/>
      <c r="ESS9" s="276"/>
      <c r="EST9" s="276"/>
      <c r="ESU9" s="276"/>
      <c r="ESV9" s="276"/>
      <c r="ESW9" s="276"/>
      <c r="ESX9" s="276"/>
      <c r="ESY9" s="276"/>
      <c r="ESZ9" s="276"/>
      <c r="ETA9" s="276"/>
      <c r="ETB9" s="276"/>
      <c r="ETC9" s="276"/>
      <c r="ETD9" s="276"/>
      <c r="ETE9" s="276"/>
      <c r="ETF9" s="276"/>
      <c r="ETG9" s="276"/>
      <c r="ETH9" s="276"/>
      <c r="ETI9" s="276"/>
      <c r="ETJ9" s="276"/>
      <c r="ETK9" s="276"/>
      <c r="ETL9" s="276"/>
      <c r="ETM9" s="276"/>
      <c r="ETN9" s="276"/>
      <c r="ETO9" s="276"/>
      <c r="ETP9" s="276"/>
      <c r="ETQ9" s="276"/>
      <c r="ETR9" s="276"/>
      <c r="ETS9" s="276"/>
      <c r="ETT9" s="276"/>
      <c r="ETU9" s="276"/>
      <c r="ETV9" s="276"/>
      <c r="ETW9" s="276"/>
      <c r="ETX9" s="276"/>
      <c r="ETY9" s="276"/>
      <c r="ETZ9" s="276"/>
      <c r="EUA9" s="276"/>
      <c r="EUB9" s="276"/>
      <c r="EUC9" s="276"/>
      <c r="EUD9" s="276"/>
      <c r="EUE9" s="276"/>
      <c r="EUF9" s="276"/>
      <c r="EUG9" s="276"/>
      <c r="EUH9" s="276"/>
      <c r="EUI9" s="276"/>
      <c r="EUJ9" s="276"/>
      <c r="EUK9" s="276"/>
      <c r="EUL9" s="276"/>
      <c r="EUM9" s="276"/>
      <c r="EUN9" s="276"/>
      <c r="EUO9" s="276"/>
      <c r="EUP9" s="276"/>
      <c r="EUQ9" s="276"/>
      <c r="EUR9" s="276"/>
      <c r="EUS9" s="276"/>
      <c r="EUT9" s="276"/>
      <c r="EUU9" s="276"/>
      <c r="EUV9" s="276"/>
      <c r="EUW9" s="276"/>
      <c r="EUX9" s="276"/>
      <c r="EUY9" s="276"/>
      <c r="EUZ9" s="276"/>
      <c r="EVA9" s="276"/>
      <c r="EVB9" s="276"/>
      <c r="EVC9" s="276"/>
      <c r="EVD9" s="276"/>
      <c r="EVE9" s="276"/>
      <c r="EVF9" s="276"/>
      <c r="EVG9" s="276"/>
      <c r="EVH9" s="276"/>
      <c r="EVI9" s="276"/>
      <c r="EVJ9" s="276"/>
      <c r="EVK9" s="276"/>
      <c r="EVL9" s="276"/>
      <c r="EVM9" s="276"/>
      <c r="EVN9" s="276"/>
      <c r="EVO9" s="276"/>
      <c r="EVP9" s="276"/>
      <c r="EVQ9" s="276"/>
      <c r="EVR9" s="276"/>
      <c r="EVS9" s="276"/>
      <c r="EVT9" s="276"/>
      <c r="EVU9" s="276"/>
      <c r="EVV9" s="276"/>
      <c r="EVW9" s="276"/>
      <c r="EVX9" s="276"/>
      <c r="EVY9" s="276"/>
      <c r="EVZ9" s="276"/>
      <c r="EWA9" s="276"/>
      <c r="EWB9" s="276"/>
      <c r="EWC9" s="276"/>
      <c r="EWD9" s="276"/>
      <c r="EWE9" s="276"/>
      <c r="EWF9" s="276"/>
      <c r="EWG9" s="276"/>
      <c r="EWH9" s="276"/>
      <c r="EWI9" s="276"/>
      <c r="EWJ9" s="276"/>
      <c r="EWK9" s="276"/>
      <c r="EWL9" s="276"/>
      <c r="EWM9" s="276"/>
      <c r="EWN9" s="276"/>
      <c r="EWO9" s="276"/>
      <c r="EWP9" s="276"/>
      <c r="EWQ9" s="276"/>
      <c r="EWR9" s="276"/>
      <c r="EWS9" s="276"/>
      <c r="EWT9" s="276"/>
      <c r="EWU9" s="276"/>
      <c r="EWV9" s="276"/>
      <c r="EWW9" s="276"/>
      <c r="EWX9" s="276"/>
      <c r="EWY9" s="276"/>
      <c r="EWZ9" s="276"/>
      <c r="EXA9" s="276"/>
      <c r="EXB9" s="276"/>
      <c r="EXC9" s="276"/>
      <c r="EXD9" s="276"/>
      <c r="EXE9" s="276"/>
      <c r="EXF9" s="276"/>
      <c r="EXG9" s="276"/>
      <c r="EXH9" s="276"/>
      <c r="EXI9" s="276"/>
      <c r="EXJ9" s="276"/>
      <c r="EXK9" s="276"/>
      <c r="EXL9" s="276"/>
      <c r="EXM9" s="276"/>
      <c r="EXN9" s="276"/>
      <c r="EXO9" s="276"/>
      <c r="EXP9" s="276"/>
      <c r="EXQ9" s="276"/>
      <c r="EXR9" s="276"/>
      <c r="EXS9" s="276"/>
      <c r="EXT9" s="276"/>
      <c r="EXU9" s="276"/>
      <c r="EXV9" s="276"/>
      <c r="EXW9" s="276"/>
      <c r="EXX9" s="276"/>
      <c r="EXY9" s="276"/>
      <c r="EXZ9" s="276"/>
      <c r="EYA9" s="276"/>
      <c r="EYB9" s="276"/>
      <c r="EYC9" s="276"/>
      <c r="EYD9" s="276"/>
      <c r="EYE9" s="276"/>
      <c r="EYF9" s="276"/>
      <c r="EYG9" s="276"/>
      <c r="EYH9" s="276"/>
      <c r="EYI9" s="276"/>
      <c r="EYJ9" s="276"/>
      <c r="EYK9" s="276"/>
      <c r="EYL9" s="276"/>
      <c r="EYM9" s="276"/>
      <c r="EYN9" s="276"/>
      <c r="EYO9" s="276"/>
      <c r="EYP9" s="276"/>
      <c r="EYQ9" s="276"/>
      <c r="EYR9" s="276"/>
      <c r="EYS9" s="276"/>
      <c r="EYT9" s="276"/>
      <c r="EYU9" s="276"/>
      <c r="EYV9" s="276"/>
      <c r="EYW9" s="276"/>
      <c r="EYX9" s="276"/>
      <c r="EYY9" s="276"/>
      <c r="EYZ9" s="276"/>
      <c r="EZA9" s="276"/>
      <c r="EZB9" s="276"/>
      <c r="EZC9" s="276"/>
      <c r="EZD9" s="276"/>
      <c r="EZE9" s="276"/>
      <c r="EZF9" s="276"/>
      <c r="EZG9" s="276"/>
      <c r="EZH9" s="276"/>
      <c r="EZI9" s="276"/>
      <c r="EZJ9" s="276"/>
      <c r="EZK9" s="276"/>
      <c r="EZL9" s="276"/>
      <c r="EZM9" s="276"/>
      <c r="EZN9" s="276"/>
      <c r="EZO9" s="276"/>
      <c r="EZP9" s="276"/>
      <c r="EZQ9" s="276"/>
      <c r="EZR9" s="276"/>
      <c r="EZS9" s="276"/>
      <c r="EZT9" s="276"/>
      <c r="EZU9" s="276"/>
      <c r="EZV9" s="276"/>
      <c r="EZW9" s="276"/>
      <c r="EZX9" s="276"/>
      <c r="EZY9" s="276"/>
      <c r="EZZ9" s="276"/>
      <c r="FAA9" s="276"/>
      <c r="FAB9" s="276"/>
      <c r="FAC9" s="276"/>
      <c r="FAD9" s="276"/>
      <c r="FAE9" s="276"/>
      <c r="FAF9" s="276"/>
      <c r="FAG9" s="276"/>
      <c r="FAH9" s="276"/>
      <c r="FAI9" s="276"/>
      <c r="FAJ9" s="276"/>
      <c r="FAK9" s="276"/>
      <c r="FAL9" s="276"/>
      <c r="FAM9" s="276"/>
      <c r="FAN9" s="276"/>
      <c r="FAO9" s="276"/>
      <c r="FAP9" s="276"/>
      <c r="FAQ9" s="276"/>
      <c r="FAR9" s="276"/>
      <c r="FAS9" s="276"/>
      <c r="FAT9" s="276"/>
      <c r="FAU9" s="276"/>
      <c r="FAV9" s="276"/>
      <c r="FAW9" s="276"/>
      <c r="FAX9" s="276"/>
      <c r="FAY9" s="276"/>
      <c r="FAZ9" s="276"/>
      <c r="FBA9" s="276"/>
      <c r="FBB9" s="276"/>
      <c r="FBC9" s="276"/>
      <c r="FBD9" s="276"/>
      <c r="FBE9" s="276"/>
      <c r="FBF9" s="276"/>
      <c r="FBG9" s="276"/>
      <c r="FBH9" s="276"/>
      <c r="FBI9" s="276"/>
      <c r="FBJ9" s="276"/>
      <c r="FBK9" s="276"/>
      <c r="FBL9" s="276"/>
      <c r="FBM9" s="276"/>
      <c r="FBN9" s="276"/>
      <c r="FBO9" s="276"/>
      <c r="FBP9" s="276"/>
      <c r="FBQ9" s="276"/>
      <c r="FBR9" s="276"/>
      <c r="FBS9" s="276"/>
      <c r="FBT9" s="276"/>
      <c r="FBU9" s="276"/>
      <c r="FBV9" s="276"/>
      <c r="FBW9" s="276"/>
      <c r="FBX9" s="276"/>
      <c r="FBY9" s="276"/>
      <c r="FBZ9" s="276"/>
      <c r="FCA9" s="276"/>
      <c r="FCB9" s="276"/>
      <c r="FCC9" s="276"/>
      <c r="FCD9" s="276"/>
      <c r="FCE9" s="276"/>
      <c r="FCF9" s="276"/>
      <c r="FCG9" s="276"/>
      <c r="FCH9" s="276"/>
      <c r="FCI9" s="276"/>
      <c r="FCJ9" s="276"/>
      <c r="FCK9" s="276"/>
      <c r="FCL9" s="276"/>
      <c r="FCM9" s="276"/>
      <c r="FCN9" s="276"/>
      <c r="FCO9" s="276"/>
      <c r="FCP9" s="276"/>
      <c r="FCQ9" s="276"/>
      <c r="FCR9" s="276"/>
      <c r="FCS9" s="276"/>
      <c r="FCT9" s="276"/>
      <c r="FCU9" s="276"/>
      <c r="FCV9" s="276"/>
      <c r="FCW9" s="276"/>
      <c r="FCX9" s="276"/>
      <c r="FCY9" s="276"/>
      <c r="FCZ9" s="276"/>
      <c r="FDA9" s="276"/>
      <c r="FDB9" s="276"/>
      <c r="FDC9" s="276"/>
      <c r="FDD9" s="276"/>
      <c r="FDE9" s="276"/>
      <c r="FDF9" s="276"/>
      <c r="FDG9" s="276"/>
      <c r="FDH9" s="276"/>
      <c r="FDI9" s="276"/>
      <c r="FDJ9" s="276"/>
      <c r="FDK9" s="276"/>
      <c r="FDL9" s="276"/>
      <c r="FDM9" s="276"/>
      <c r="FDN9" s="276"/>
      <c r="FDO9" s="276"/>
      <c r="FDP9" s="276"/>
      <c r="FDQ9" s="276"/>
      <c r="FDR9" s="276"/>
      <c r="FDS9" s="276"/>
      <c r="FDT9" s="276"/>
      <c r="FDU9" s="276"/>
      <c r="FDV9" s="276"/>
      <c r="FDW9" s="276"/>
      <c r="FDX9" s="276"/>
      <c r="FDY9" s="276"/>
      <c r="FDZ9" s="276"/>
      <c r="FEA9" s="276"/>
      <c r="FEB9" s="276"/>
      <c r="FEC9" s="276"/>
      <c r="FED9" s="276"/>
      <c r="FEE9" s="276"/>
      <c r="FEF9" s="276"/>
      <c r="FEG9" s="276"/>
      <c r="FEH9" s="276"/>
      <c r="FEI9" s="276"/>
      <c r="FEJ9" s="276"/>
      <c r="FEK9" s="276"/>
      <c r="FEL9" s="276"/>
      <c r="FEM9" s="276"/>
      <c r="FEN9" s="276"/>
      <c r="FEO9" s="276"/>
      <c r="FEP9" s="276"/>
      <c r="FEQ9" s="276"/>
      <c r="FER9" s="276"/>
      <c r="FES9" s="276"/>
      <c r="FET9" s="276"/>
      <c r="FEU9" s="276"/>
      <c r="FEV9" s="276"/>
      <c r="FEW9" s="276"/>
      <c r="FEX9" s="276"/>
      <c r="FEY9" s="276"/>
      <c r="FEZ9" s="276"/>
      <c r="FFA9" s="276"/>
      <c r="FFB9" s="276"/>
      <c r="FFC9" s="276"/>
      <c r="FFD9" s="276"/>
      <c r="FFE9" s="276"/>
      <c r="FFF9" s="276"/>
      <c r="FFG9" s="276"/>
      <c r="FFH9" s="276"/>
      <c r="FFI9" s="276"/>
      <c r="FFJ9" s="276"/>
      <c r="FFK9" s="276"/>
      <c r="FFL9" s="276"/>
      <c r="FFM9" s="276"/>
      <c r="FFN9" s="276"/>
      <c r="FFO9" s="276"/>
      <c r="FFP9" s="276"/>
      <c r="FFQ9" s="276"/>
      <c r="FFR9" s="276"/>
      <c r="FFS9" s="276"/>
      <c r="FFT9" s="276"/>
      <c r="FFU9" s="276"/>
      <c r="FFV9" s="276"/>
      <c r="FFW9" s="276"/>
      <c r="FFX9" s="276"/>
      <c r="FFY9" s="276"/>
      <c r="FFZ9" s="276"/>
      <c r="FGA9" s="276"/>
      <c r="FGB9" s="276"/>
      <c r="FGC9" s="276"/>
      <c r="FGD9" s="276"/>
      <c r="FGE9" s="276"/>
      <c r="FGF9" s="276"/>
      <c r="FGG9" s="276"/>
      <c r="FGH9" s="276"/>
      <c r="FGI9" s="276"/>
      <c r="FGJ9" s="276"/>
      <c r="FGK9" s="276"/>
      <c r="FGL9" s="276"/>
      <c r="FGM9" s="276"/>
      <c r="FGN9" s="276"/>
      <c r="FGO9" s="276"/>
      <c r="FGP9" s="276"/>
      <c r="FGQ9" s="276"/>
      <c r="FGR9" s="276"/>
      <c r="FGS9" s="276"/>
      <c r="FGT9" s="276"/>
      <c r="FGU9" s="276"/>
      <c r="FGV9" s="276"/>
      <c r="FGW9" s="276"/>
      <c r="FGX9" s="276"/>
      <c r="FGY9" s="276"/>
      <c r="FGZ9" s="276"/>
      <c r="FHA9" s="276"/>
      <c r="FHB9" s="276"/>
      <c r="FHC9" s="276"/>
      <c r="FHD9" s="276"/>
      <c r="FHE9" s="276"/>
      <c r="FHF9" s="276"/>
      <c r="FHG9" s="276"/>
      <c r="FHH9" s="276"/>
      <c r="FHI9" s="276"/>
      <c r="FHJ9" s="276"/>
      <c r="FHK9" s="276"/>
      <c r="FHL9" s="276"/>
      <c r="FHM9" s="276"/>
      <c r="FHN9" s="276"/>
      <c r="FHO9" s="276"/>
      <c r="FHP9" s="276"/>
      <c r="FHQ9" s="276"/>
      <c r="FHR9" s="276"/>
      <c r="FHS9" s="276"/>
      <c r="FHT9" s="276"/>
      <c r="FHU9" s="276"/>
      <c r="FHV9" s="276"/>
      <c r="FHW9" s="276"/>
      <c r="FHX9" s="276"/>
      <c r="FHY9" s="276"/>
      <c r="FHZ9" s="276"/>
      <c r="FIA9" s="276"/>
      <c r="FIB9" s="276"/>
      <c r="FIC9" s="276"/>
      <c r="FID9" s="276"/>
      <c r="FIE9" s="276"/>
      <c r="FIF9" s="276"/>
      <c r="FIG9" s="276"/>
      <c r="FIH9" s="276"/>
      <c r="FII9" s="276"/>
      <c r="FIJ9" s="276"/>
      <c r="FIK9" s="276"/>
      <c r="FIL9" s="276"/>
      <c r="FIM9" s="276"/>
      <c r="FIN9" s="276"/>
      <c r="FIO9" s="276"/>
      <c r="FIP9" s="276"/>
      <c r="FIQ9" s="276"/>
      <c r="FIR9" s="276"/>
      <c r="FIS9" s="276"/>
      <c r="FIT9" s="276"/>
      <c r="FIU9" s="276"/>
      <c r="FIV9" s="276"/>
      <c r="FIW9" s="276"/>
      <c r="FIX9" s="276"/>
      <c r="FIY9" s="276"/>
      <c r="FIZ9" s="276"/>
      <c r="FJA9" s="276"/>
      <c r="FJB9" s="276"/>
      <c r="FJC9" s="276"/>
      <c r="FJD9" s="276"/>
      <c r="FJE9" s="276"/>
      <c r="FJF9" s="276"/>
      <c r="FJG9" s="276"/>
      <c r="FJH9" s="276"/>
      <c r="FJI9" s="276"/>
      <c r="FJJ9" s="276"/>
      <c r="FJK9" s="276"/>
      <c r="FJL9" s="276"/>
      <c r="FJM9" s="276"/>
      <c r="FJN9" s="276"/>
      <c r="FJO9" s="276"/>
      <c r="FJP9" s="276"/>
      <c r="FJQ9" s="276"/>
      <c r="FJR9" s="276"/>
      <c r="FJS9" s="276"/>
      <c r="FJT9" s="276"/>
      <c r="FJU9" s="276"/>
      <c r="FJV9" s="276"/>
      <c r="FJW9" s="276"/>
      <c r="FJX9" s="276"/>
      <c r="FJY9" s="276"/>
      <c r="FJZ9" s="276"/>
      <c r="FKA9" s="276"/>
      <c r="FKB9" s="276"/>
      <c r="FKC9" s="276"/>
      <c r="FKD9" s="276"/>
      <c r="FKE9" s="276"/>
      <c r="FKF9" s="276"/>
      <c r="FKG9" s="276"/>
      <c r="FKH9" s="276"/>
      <c r="FKI9" s="276"/>
      <c r="FKJ9" s="276"/>
      <c r="FKK9" s="276"/>
      <c r="FKL9" s="276"/>
      <c r="FKM9" s="276"/>
      <c r="FKN9" s="276"/>
      <c r="FKO9" s="276"/>
      <c r="FKP9" s="276"/>
      <c r="FKQ9" s="276"/>
      <c r="FKR9" s="276"/>
      <c r="FKS9" s="276"/>
      <c r="FKT9" s="276"/>
      <c r="FKU9" s="276"/>
      <c r="FKV9" s="276"/>
      <c r="FKW9" s="276"/>
      <c r="FKX9" s="276"/>
      <c r="FKY9" s="276"/>
      <c r="FKZ9" s="276"/>
      <c r="FLA9" s="276"/>
      <c r="FLB9" s="276"/>
      <c r="FLC9" s="276"/>
      <c r="FLD9" s="276"/>
      <c r="FLE9" s="276"/>
      <c r="FLF9" s="276"/>
      <c r="FLG9" s="276"/>
      <c r="FLH9" s="276"/>
      <c r="FLI9" s="276"/>
      <c r="FLJ9" s="276"/>
      <c r="FLK9" s="276"/>
      <c r="FLL9" s="276"/>
      <c r="FLM9" s="276"/>
      <c r="FLN9" s="276"/>
      <c r="FLO9" s="276"/>
      <c r="FLP9" s="276"/>
      <c r="FLQ9" s="276"/>
      <c r="FLR9" s="276"/>
      <c r="FLS9" s="276"/>
      <c r="FLT9" s="276"/>
      <c r="FLU9" s="276"/>
      <c r="FLV9" s="276"/>
      <c r="FLW9" s="276"/>
      <c r="FLX9" s="276"/>
      <c r="FLY9" s="276"/>
      <c r="FLZ9" s="276"/>
      <c r="FMA9" s="276"/>
      <c r="FMB9" s="276"/>
      <c r="FMC9" s="276"/>
      <c r="FMD9" s="276"/>
      <c r="FME9" s="276"/>
      <c r="FMF9" s="276"/>
      <c r="FMG9" s="276"/>
      <c r="FMH9" s="276"/>
      <c r="FMI9" s="276"/>
      <c r="FMJ9" s="276"/>
      <c r="FMK9" s="276"/>
      <c r="FML9" s="276"/>
      <c r="FMM9" s="276"/>
      <c r="FMN9" s="276"/>
      <c r="FMO9" s="276"/>
      <c r="FMP9" s="276"/>
      <c r="FMQ9" s="276"/>
      <c r="FMR9" s="276"/>
      <c r="FMS9" s="276"/>
      <c r="FMT9" s="276"/>
      <c r="FMU9" s="276"/>
      <c r="FMV9" s="276"/>
      <c r="FMW9" s="276"/>
      <c r="FMX9" s="276"/>
      <c r="FMY9" s="276"/>
      <c r="FMZ9" s="276"/>
      <c r="FNA9" s="276"/>
      <c r="FNB9" s="276"/>
      <c r="FNC9" s="276"/>
      <c r="FND9" s="276"/>
      <c r="FNE9" s="276"/>
      <c r="FNF9" s="276"/>
      <c r="FNG9" s="276"/>
      <c r="FNH9" s="276"/>
      <c r="FNI9" s="276"/>
      <c r="FNJ9" s="276"/>
      <c r="FNK9" s="276"/>
      <c r="FNL9" s="276"/>
      <c r="FNM9" s="276"/>
      <c r="FNN9" s="276"/>
      <c r="FNO9" s="276"/>
      <c r="FNP9" s="276"/>
      <c r="FNQ9" s="276"/>
      <c r="FNR9" s="276"/>
      <c r="FNS9" s="276"/>
      <c r="FNT9" s="276"/>
      <c r="FNU9" s="276"/>
      <c r="FNV9" s="276"/>
      <c r="FNW9" s="276"/>
      <c r="FNX9" s="276"/>
      <c r="FNY9" s="276"/>
      <c r="FNZ9" s="276"/>
      <c r="FOA9" s="276"/>
      <c r="FOB9" s="276"/>
      <c r="FOC9" s="276"/>
      <c r="FOD9" s="276"/>
      <c r="FOE9" s="276"/>
      <c r="FOF9" s="276"/>
      <c r="FOG9" s="276"/>
      <c r="FOH9" s="276"/>
      <c r="FOI9" s="276"/>
      <c r="FOJ9" s="276"/>
      <c r="FOK9" s="276"/>
      <c r="FOL9" s="276"/>
      <c r="FOM9" s="276"/>
      <c r="FON9" s="276"/>
      <c r="FOO9" s="276"/>
      <c r="FOP9" s="276"/>
      <c r="FOQ9" s="276"/>
      <c r="FOR9" s="276"/>
      <c r="FOS9" s="276"/>
      <c r="FOT9" s="276"/>
      <c r="FOU9" s="276"/>
      <c r="FOV9" s="276"/>
      <c r="FOW9" s="276"/>
      <c r="FOX9" s="276"/>
      <c r="FOY9" s="276"/>
      <c r="FOZ9" s="276"/>
      <c r="FPA9" s="276"/>
      <c r="FPB9" s="276"/>
      <c r="FPC9" s="276"/>
      <c r="FPD9" s="276"/>
      <c r="FPE9" s="276"/>
      <c r="FPF9" s="276"/>
      <c r="FPG9" s="276"/>
      <c r="FPH9" s="276"/>
      <c r="FPI9" s="276"/>
      <c r="FPJ9" s="276"/>
      <c r="FPK9" s="276"/>
      <c r="FPL9" s="276"/>
      <c r="FPM9" s="276"/>
      <c r="FPN9" s="276"/>
      <c r="FPO9" s="276"/>
      <c r="FPP9" s="276"/>
      <c r="FPQ9" s="276"/>
      <c r="FPR9" s="276"/>
      <c r="FPS9" s="276"/>
      <c r="FPT9" s="276"/>
      <c r="FPU9" s="276"/>
      <c r="FPV9" s="276"/>
      <c r="FPW9" s="276"/>
      <c r="FPX9" s="276"/>
      <c r="FPY9" s="276"/>
      <c r="FPZ9" s="276"/>
      <c r="FQA9" s="276"/>
      <c r="FQB9" s="276"/>
      <c r="FQC9" s="276"/>
      <c r="FQD9" s="276"/>
      <c r="FQE9" s="276"/>
      <c r="FQF9" s="276"/>
      <c r="FQG9" s="276"/>
      <c r="FQH9" s="276"/>
      <c r="FQI9" s="276"/>
      <c r="FQJ9" s="276"/>
      <c r="FQK9" s="276"/>
      <c r="FQL9" s="276"/>
      <c r="FQM9" s="276"/>
      <c r="FQN9" s="276"/>
      <c r="FQO9" s="276"/>
      <c r="FQP9" s="276"/>
      <c r="FQQ9" s="276"/>
      <c r="FQR9" s="276"/>
      <c r="FQS9" s="276"/>
      <c r="FQT9" s="276"/>
      <c r="FQU9" s="276"/>
      <c r="FQV9" s="276"/>
      <c r="FQW9" s="276"/>
      <c r="FQX9" s="276"/>
      <c r="FQY9" s="276"/>
      <c r="FQZ9" s="276"/>
      <c r="FRA9" s="276"/>
      <c r="FRB9" s="276"/>
      <c r="FRC9" s="276"/>
      <c r="FRD9" s="276"/>
      <c r="FRE9" s="276"/>
      <c r="FRF9" s="276"/>
      <c r="FRG9" s="276"/>
      <c r="FRH9" s="276"/>
      <c r="FRI9" s="276"/>
      <c r="FRJ9" s="276"/>
      <c r="FRK9" s="276"/>
      <c r="FRL9" s="276"/>
      <c r="FRM9" s="276"/>
      <c r="FRN9" s="276"/>
      <c r="FRO9" s="276"/>
      <c r="FRP9" s="276"/>
      <c r="FRQ9" s="276"/>
      <c r="FRR9" s="276"/>
      <c r="FRS9" s="276"/>
      <c r="FRT9" s="276"/>
      <c r="FRU9" s="276"/>
      <c r="FRV9" s="276"/>
      <c r="FRW9" s="276"/>
      <c r="FRX9" s="276"/>
      <c r="FRY9" s="276"/>
      <c r="FRZ9" s="276"/>
      <c r="FSA9" s="276"/>
      <c r="FSB9" s="276"/>
      <c r="FSC9" s="276"/>
      <c r="FSD9" s="276"/>
      <c r="FSE9" s="276"/>
      <c r="FSF9" s="276"/>
      <c r="FSG9" s="276"/>
      <c r="FSH9" s="276"/>
      <c r="FSI9" s="276"/>
      <c r="FSJ9" s="276"/>
      <c r="FSK9" s="276"/>
      <c r="FSL9" s="276"/>
      <c r="FSM9" s="276"/>
      <c r="FSN9" s="276"/>
      <c r="FSO9" s="276"/>
      <c r="FSP9" s="276"/>
      <c r="FSQ9" s="276"/>
      <c r="FSR9" s="276"/>
      <c r="FSS9" s="276"/>
      <c r="FST9" s="276"/>
      <c r="FSU9" s="276"/>
      <c r="FSV9" s="276"/>
      <c r="FSW9" s="276"/>
      <c r="FSX9" s="276"/>
      <c r="FSY9" s="276"/>
      <c r="FSZ9" s="276"/>
      <c r="FTA9" s="276"/>
      <c r="FTB9" s="276"/>
      <c r="FTC9" s="276"/>
      <c r="FTD9" s="276"/>
      <c r="FTE9" s="276"/>
      <c r="FTF9" s="276"/>
      <c r="FTG9" s="276"/>
      <c r="FTH9" s="276"/>
      <c r="FTI9" s="276"/>
      <c r="FTJ9" s="276"/>
      <c r="FTK9" s="276"/>
      <c r="FTL9" s="276"/>
      <c r="FTM9" s="276"/>
      <c r="FTN9" s="276"/>
      <c r="FTO9" s="276"/>
      <c r="FTP9" s="276"/>
      <c r="FTQ9" s="276"/>
      <c r="FTR9" s="276"/>
      <c r="FTS9" s="276"/>
      <c r="FTT9" s="276"/>
      <c r="FTU9" s="276"/>
      <c r="FTV9" s="276"/>
      <c r="FTW9" s="276"/>
      <c r="FTX9" s="276"/>
      <c r="FTY9" s="276"/>
      <c r="FTZ9" s="276"/>
      <c r="FUA9" s="276"/>
      <c r="FUB9" s="276"/>
      <c r="FUC9" s="276"/>
      <c r="FUD9" s="276"/>
      <c r="FUE9" s="276"/>
      <c r="FUF9" s="276"/>
      <c r="FUG9" s="276"/>
      <c r="FUH9" s="276"/>
      <c r="FUI9" s="276"/>
      <c r="FUJ9" s="276"/>
      <c r="FUK9" s="276"/>
      <c r="FUL9" s="276"/>
      <c r="FUM9" s="276"/>
      <c r="FUN9" s="276"/>
      <c r="FUO9" s="276"/>
      <c r="FUP9" s="276"/>
      <c r="FUQ9" s="276"/>
      <c r="FUR9" s="276"/>
      <c r="FUS9" s="276"/>
      <c r="FUT9" s="276"/>
      <c r="FUU9" s="276"/>
      <c r="FUV9" s="276"/>
      <c r="FUW9" s="276"/>
      <c r="FUX9" s="276"/>
      <c r="FUY9" s="276"/>
      <c r="FUZ9" s="276"/>
      <c r="FVA9" s="276"/>
      <c r="FVB9" s="276"/>
      <c r="FVC9" s="276"/>
      <c r="FVD9" s="276"/>
      <c r="FVE9" s="276"/>
      <c r="FVF9" s="276"/>
      <c r="FVG9" s="276"/>
      <c r="FVH9" s="276"/>
      <c r="FVI9" s="276"/>
      <c r="FVJ9" s="276"/>
      <c r="FVK9" s="276"/>
      <c r="FVL9" s="276"/>
      <c r="FVM9" s="276"/>
      <c r="FVN9" s="276"/>
      <c r="FVO9" s="276"/>
      <c r="FVP9" s="276"/>
      <c r="FVQ9" s="276"/>
      <c r="FVR9" s="276"/>
      <c r="FVS9" s="276"/>
      <c r="FVT9" s="276"/>
      <c r="FVU9" s="276"/>
      <c r="FVV9" s="276"/>
      <c r="FVW9" s="276"/>
      <c r="FVX9" s="276"/>
      <c r="FVY9" s="276"/>
      <c r="FVZ9" s="276"/>
      <c r="FWA9" s="276"/>
      <c r="FWB9" s="276"/>
      <c r="FWC9" s="276"/>
      <c r="FWD9" s="276"/>
      <c r="FWE9" s="276"/>
      <c r="FWF9" s="276"/>
      <c r="FWG9" s="276"/>
      <c r="FWH9" s="276"/>
      <c r="FWI9" s="276"/>
      <c r="FWJ9" s="276"/>
      <c r="FWK9" s="276"/>
      <c r="FWL9" s="276"/>
      <c r="FWM9" s="276"/>
      <c r="FWN9" s="276"/>
      <c r="FWO9" s="276"/>
      <c r="FWP9" s="276"/>
      <c r="FWQ9" s="276"/>
      <c r="FWR9" s="276"/>
      <c r="FWS9" s="276"/>
      <c r="FWT9" s="276"/>
      <c r="FWU9" s="276"/>
      <c r="FWV9" s="276"/>
      <c r="FWW9" s="276"/>
      <c r="FWX9" s="276"/>
      <c r="FWY9" s="276"/>
      <c r="FWZ9" s="276"/>
      <c r="FXA9" s="276"/>
      <c r="FXB9" s="276"/>
      <c r="FXC9" s="276"/>
      <c r="FXD9" s="276"/>
      <c r="FXE9" s="276"/>
      <c r="FXF9" s="276"/>
      <c r="FXG9" s="276"/>
      <c r="FXH9" s="276"/>
      <c r="FXI9" s="276"/>
      <c r="FXJ9" s="276"/>
      <c r="FXK9" s="276"/>
      <c r="FXL9" s="276"/>
      <c r="FXM9" s="276"/>
      <c r="FXN9" s="276"/>
      <c r="FXO9" s="276"/>
      <c r="FXP9" s="276"/>
      <c r="FXQ9" s="276"/>
      <c r="FXR9" s="276"/>
      <c r="FXS9" s="276"/>
      <c r="FXT9" s="276"/>
      <c r="FXU9" s="276"/>
      <c r="FXV9" s="276"/>
      <c r="FXW9" s="276"/>
      <c r="FXX9" s="276"/>
      <c r="FXY9" s="276"/>
      <c r="FXZ9" s="276"/>
      <c r="FYA9" s="276"/>
      <c r="FYB9" s="276"/>
      <c r="FYC9" s="276"/>
      <c r="FYD9" s="276"/>
      <c r="FYE9" s="276"/>
      <c r="FYF9" s="276"/>
      <c r="FYG9" s="276"/>
      <c r="FYH9" s="276"/>
      <c r="FYI9" s="276"/>
      <c r="FYJ9" s="276"/>
      <c r="FYK9" s="276"/>
      <c r="FYL9" s="276"/>
      <c r="FYM9" s="276"/>
      <c r="FYN9" s="276"/>
      <c r="FYO9" s="276"/>
      <c r="FYP9" s="276"/>
      <c r="FYQ9" s="276"/>
      <c r="FYR9" s="276"/>
      <c r="FYS9" s="276"/>
      <c r="FYT9" s="276"/>
      <c r="FYU9" s="276"/>
      <c r="FYV9" s="276"/>
      <c r="FYW9" s="276"/>
      <c r="FYX9" s="276"/>
      <c r="FYY9" s="276"/>
      <c r="FYZ9" s="276"/>
      <c r="FZA9" s="276"/>
      <c r="FZB9" s="276"/>
      <c r="FZC9" s="276"/>
      <c r="FZD9" s="276"/>
      <c r="FZE9" s="276"/>
      <c r="FZF9" s="276"/>
      <c r="FZG9" s="276"/>
      <c r="FZH9" s="276"/>
      <c r="FZI9" s="276"/>
      <c r="FZJ9" s="276"/>
      <c r="FZK9" s="276"/>
      <c r="FZL9" s="276"/>
      <c r="FZM9" s="276"/>
      <c r="FZN9" s="276"/>
      <c r="FZO9" s="276"/>
      <c r="FZP9" s="276"/>
      <c r="FZQ9" s="276"/>
      <c r="FZR9" s="276"/>
      <c r="FZS9" s="276"/>
      <c r="FZT9" s="276"/>
      <c r="FZU9" s="276"/>
      <c r="FZV9" s="276"/>
      <c r="FZW9" s="276"/>
      <c r="FZX9" s="276"/>
      <c r="FZY9" s="276"/>
      <c r="FZZ9" s="276"/>
      <c r="GAA9" s="276"/>
      <c r="GAB9" s="276"/>
      <c r="GAC9" s="276"/>
      <c r="GAD9" s="276"/>
      <c r="GAE9" s="276"/>
      <c r="GAF9" s="276"/>
      <c r="GAG9" s="276"/>
      <c r="GAH9" s="276"/>
      <c r="GAI9" s="276"/>
      <c r="GAJ9" s="276"/>
      <c r="GAK9" s="276"/>
      <c r="GAL9" s="276"/>
      <c r="GAM9" s="276"/>
      <c r="GAN9" s="276"/>
      <c r="GAO9" s="276"/>
      <c r="GAP9" s="276"/>
      <c r="GAQ9" s="276"/>
      <c r="GAR9" s="276"/>
      <c r="GAS9" s="276"/>
      <c r="GAT9" s="276"/>
      <c r="GAU9" s="276"/>
      <c r="GAV9" s="276"/>
      <c r="GAW9" s="276"/>
      <c r="GAX9" s="276"/>
      <c r="GAY9" s="276"/>
      <c r="GAZ9" s="276"/>
      <c r="GBA9" s="276"/>
      <c r="GBB9" s="276"/>
      <c r="GBC9" s="276"/>
      <c r="GBD9" s="276"/>
      <c r="GBE9" s="276"/>
      <c r="GBF9" s="276"/>
      <c r="GBG9" s="276"/>
      <c r="GBH9" s="276"/>
      <c r="GBI9" s="276"/>
      <c r="GBJ9" s="276"/>
      <c r="GBK9" s="276"/>
      <c r="GBL9" s="276"/>
      <c r="GBM9" s="276"/>
      <c r="GBN9" s="276"/>
      <c r="GBO9" s="276"/>
      <c r="GBP9" s="276"/>
      <c r="GBQ9" s="276"/>
      <c r="GBR9" s="276"/>
      <c r="GBS9" s="276"/>
      <c r="GBT9" s="276"/>
      <c r="GBU9" s="276"/>
      <c r="GBV9" s="276"/>
      <c r="GBW9" s="276"/>
      <c r="GBX9" s="276"/>
      <c r="GBY9" s="276"/>
      <c r="GBZ9" s="276"/>
      <c r="GCA9" s="276"/>
      <c r="GCB9" s="276"/>
      <c r="GCC9" s="276"/>
      <c r="GCD9" s="276"/>
      <c r="GCE9" s="276"/>
      <c r="GCF9" s="276"/>
      <c r="GCG9" s="276"/>
      <c r="GCH9" s="276"/>
      <c r="GCI9" s="276"/>
      <c r="GCJ9" s="276"/>
      <c r="GCK9" s="276"/>
      <c r="GCL9" s="276"/>
      <c r="GCM9" s="276"/>
      <c r="GCN9" s="276"/>
      <c r="GCO9" s="276"/>
      <c r="GCP9" s="276"/>
      <c r="GCQ9" s="276"/>
      <c r="GCR9" s="276"/>
      <c r="GCS9" s="276"/>
      <c r="GCT9" s="276"/>
      <c r="GCU9" s="276"/>
      <c r="GCV9" s="276"/>
      <c r="GCW9" s="276"/>
      <c r="GCX9" s="276"/>
      <c r="GCY9" s="276"/>
      <c r="GCZ9" s="276"/>
      <c r="GDA9" s="276"/>
      <c r="GDB9" s="276"/>
      <c r="GDC9" s="276"/>
      <c r="GDD9" s="276"/>
      <c r="GDE9" s="276"/>
      <c r="GDF9" s="276"/>
      <c r="GDG9" s="276"/>
      <c r="GDH9" s="276"/>
      <c r="GDI9" s="276"/>
      <c r="GDJ9" s="276"/>
      <c r="GDK9" s="276"/>
      <c r="GDL9" s="276"/>
      <c r="GDM9" s="276"/>
      <c r="GDN9" s="276"/>
      <c r="GDO9" s="276"/>
      <c r="GDP9" s="276"/>
      <c r="GDQ9" s="276"/>
      <c r="GDR9" s="276"/>
      <c r="GDS9" s="276"/>
      <c r="GDT9" s="276"/>
      <c r="GDU9" s="276"/>
      <c r="GDV9" s="276"/>
      <c r="GDW9" s="276"/>
      <c r="GDX9" s="276"/>
      <c r="GDY9" s="276"/>
      <c r="GDZ9" s="276"/>
      <c r="GEA9" s="276"/>
      <c r="GEB9" s="276"/>
      <c r="GEC9" s="276"/>
      <c r="GED9" s="276"/>
      <c r="GEE9" s="276"/>
      <c r="GEF9" s="276"/>
      <c r="GEG9" s="276"/>
      <c r="GEH9" s="276"/>
      <c r="GEI9" s="276"/>
      <c r="GEJ9" s="276"/>
      <c r="GEK9" s="276"/>
      <c r="GEL9" s="276"/>
      <c r="GEM9" s="276"/>
      <c r="GEN9" s="276"/>
      <c r="GEO9" s="276"/>
      <c r="GEP9" s="276"/>
      <c r="GEQ9" s="276"/>
      <c r="GER9" s="276"/>
      <c r="GES9" s="276"/>
      <c r="GET9" s="276"/>
      <c r="GEU9" s="276"/>
      <c r="GEV9" s="276"/>
      <c r="GEW9" s="276"/>
      <c r="GEX9" s="276"/>
      <c r="GEY9" s="276"/>
      <c r="GEZ9" s="276"/>
      <c r="GFA9" s="276"/>
      <c r="GFB9" s="276"/>
      <c r="GFC9" s="276"/>
      <c r="GFD9" s="276"/>
      <c r="GFE9" s="276"/>
      <c r="GFF9" s="276"/>
      <c r="GFG9" s="276"/>
      <c r="GFH9" s="276"/>
      <c r="GFI9" s="276"/>
      <c r="GFJ9" s="276"/>
      <c r="GFK9" s="276"/>
      <c r="GFL9" s="276"/>
      <c r="GFM9" s="276"/>
      <c r="GFN9" s="276"/>
      <c r="GFO9" s="276"/>
      <c r="GFP9" s="276"/>
      <c r="GFQ9" s="276"/>
      <c r="GFR9" s="276"/>
      <c r="GFS9" s="276"/>
      <c r="GFT9" s="276"/>
      <c r="GFU9" s="276"/>
      <c r="GFV9" s="276"/>
      <c r="GFW9" s="276"/>
      <c r="GFX9" s="276"/>
      <c r="GFY9" s="276"/>
      <c r="GFZ9" s="276"/>
      <c r="GGA9" s="276"/>
      <c r="GGB9" s="276"/>
      <c r="GGC9" s="276"/>
      <c r="GGD9" s="276"/>
      <c r="GGE9" s="276"/>
      <c r="GGF9" s="276"/>
      <c r="GGG9" s="276"/>
      <c r="GGH9" s="276"/>
      <c r="GGI9" s="276"/>
      <c r="GGJ9" s="276"/>
      <c r="GGK9" s="276"/>
      <c r="GGL9" s="276"/>
      <c r="GGM9" s="276"/>
      <c r="GGN9" s="276"/>
      <c r="GGO9" s="276"/>
      <c r="GGP9" s="276"/>
      <c r="GGQ9" s="276"/>
      <c r="GGR9" s="276"/>
      <c r="GGS9" s="276"/>
      <c r="GGT9" s="276"/>
      <c r="GGU9" s="276"/>
      <c r="GGV9" s="276"/>
      <c r="GGW9" s="276"/>
      <c r="GGX9" s="276"/>
      <c r="GGY9" s="276"/>
      <c r="GGZ9" s="276"/>
      <c r="GHA9" s="276"/>
      <c r="GHB9" s="276"/>
      <c r="GHC9" s="276"/>
      <c r="GHD9" s="276"/>
      <c r="GHE9" s="276"/>
      <c r="GHF9" s="276"/>
      <c r="GHG9" s="276"/>
      <c r="GHH9" s="276"/>
      <c r="GHI9" s="276"/>
      <c r="GHJ9" s="276"/>
      <c r="GHK9" s="276"/>
      <c r="GHL9" s="276"/>
      <c r="GHM9" s="276"/>
      <c r="GHN9" s="276"/>
      <c r="GHO9" s="276"/>
      <c r="GHP9" s="276"/>
      <c r="GHQ9" s="276"/>
      <c r="GHR9" s="276"/>
      <c r="GHS9" s="276"/>
      <c r="GHT9" s="276"/>
      <c r="GHU9" s="276"/>
      <c r="GHV9" s="276"/>
      <c r="GHW9" s="276"/>
      <c r="GHX9" s="276"/>
      <c r="GHY9" s="276"/>
      <c r="GHZ9" s="276"/>
      <c r="GIA9" s="276"/>
      <c r="GIB9" s="276"/>
      <c r="GIC9" s="276"/>
      <c r="GID9" s="276"/>
      <c r="GIE9" s="276"/>
      <c r="GIF9" s="276"/>
      <c r="GIG9" s="276"/>
      <c r="GIH9" s="276"/>
      <c r="GII9" s="276"/>
      <c r="GIJ9" s="276"/>
      <c r="GIK9" s="276"/>
      <c r="GIL9" s="276"/>
      <c r="GIM9" s="276"/>
      <c r="GIN9" s="276"/>
      <c r="GIO9" s="276"/>
      <c r="GIP9" s="276"/>
      <c r="GIQ9" s="276"/>
      <c r="GIR9" s="276"/>
      <c r="GIS9" s="276"/>
      <c r="GIT9" s="276"/>
      <c r="GIU9" s="276"/>
      <c r="GIV9" s="276"/>
      <c r="GIW9" s="276"/>
      <c r="GIX9" s="276"/>
      <c r="GIY9" s="276"/>
      <c r="GIZ9" s="276"/>
      <c r="GJA9" s="276"/>
      <c r="GJB9" s="276"/>
      <c r="GJC9" s="276"/>
      <c r="GJD9" s="276"/>
      <c r="GJE9" s="276"/>
      <c r="GJF9" s="276"/>
      <c r="GJG9" s="276"/>
      <c r="GJH9" s="276"/>
      <c r="GJI9" s="276"/>
      <c r="GJJ9" s="276"/>
      <c r="GJK9" s="276"/>
      <c r="GJL9" s="276"/>
      <c r="GJM9" s="276"/>
      <c r="GJN9" s="276"/>
      <c r="GJO9" s="276"/>
      <c r="GJP9" s="276"/>
      <c r="GJQ9" s="276"/>
      <c r="GJR9" s="276"/>
      <c r="GJS9" s="276"/>
      <c r="GJT9" s="276"/>
      <c r="GJU9" s="276"/>
      <c r="GJV9" s="276"/>
      <c r="GJW9" s="276"/>
      <c r="GJX9" s="276"/>
      <c r="GJY9" s="276"/>
      <c r="GJZ9" s="276"/>
      <c r="GKA9" s="276"/>
      <c r="GKB9" s="276"/>
      <c r="GKC9" s="276"/>
      <c r="GKD9" s="276"/>
      <c r="GKE9" s="276"/>
      <c r="GKF9" s="276"/>
      <c r="GKG9" s="276"/>
      <c r="GKH9" s="276"/>
      <c r="GKI9" s="276"/>
      <c r="GKJ9" s="276"/>
      <c r="GKK9" s="276"/>
      <c r="GKL9" s="276"/>
      <c r="GKM9" s="276"/>
      <c r="GKN9" s="276"/>
      <c r="GKO9" s="276"/>
      <c r="GKP9" s="276"/>
      <c r="GKQ9" s="276"/>
      <c r="GKR9" s="276"/>
      <c r="GKS9" s="276"/>
      <c r="GKT9" s="276"/>
      <c r="GKU9" s="276"/>
      <c r="GKV9" s="276"/>
      <c r="GKW9" s="276"/>
      <c r="GKX9" s="276"/>
      <c r="GKY9" s="276"/>
      <c r="GKZ9" s="276"/>
      <c r="GLA9" s="276"/>
      <c r="GLB9" s="276"/>
      <c r="GLC9" s="276"/>
      <c r="GLD9" s="276"/>
      <c r="GLE9" s="276"/>
      <c r="GLF9" s="276"/>
      <c r="GLG9" s="276"/>
      <c r="GLH9" s="276"/>
      <c r="GLI9" s="276"/>
      <c r="GLJ9" s="276"/>
      <c r="GLK9" s="276"/>
      <c r="GLL9" s="276"/>
      <c r="GLM9" s="276"/>
      <c r="GLN9" s="276"/>
      <c r="GLO9" s="276"/>
      <c r="GLP9" s="276"/>
      <c r="GLQ9" s="276"/>
      <c r="GLR9" s="276"/>
      <c r="GLS9" s="276"/>
      <c r="GLT9" s="276"/>
      <c r="GLU9" s="276"/>
      <c r="GLV9" s="276"/>
      <c r="GLW9" s="276"/>
      <c r="GLX9" s="276"/>
      <c r="GLY9" s="276"/>
      <c r="GLZ9" s="276"/>
      <c r="GMA9" s="276"/>
      <c r="GMB9" s="276"/>
      <c r="GMC9" s="276"/>
      <c r="GMD9" s="276"/>
      <c r="GME9" s="276"/>
      <c r="GMF9" s="276"/>
      <c r="GMG9" s="276"/>
      <c r="GMH9" s="276"/>
      <c r="GMI9" s="276"/>
      <c r="GMJ9" s="276"/>
      <c r="GMK9" s="276"/>
      <c r="GML9" s="276"/>
      <c r="GMM9" s="276"/>
      <c r="GMN9" s="276"/>
      <c r="GMO9" s="276"/>
      <c r="GMP9" s="276"/>
      <c r="GMQ9" s="276"/>
      <c r="GMR9" s="276"/>
      <c r="GMS9" s="276"/>
      <c r="GMT9" s="276"/>
      <c r="GMU9" s="276"/>
      <c r="GMV9" s="276"/>
      <c r="GMW9" s="276"/>
      <c r="GMX9" s="276"/>
      <c r="GMY9" s="276"/>
      <c r="GMZ9" s="276"/>
      <c r="GNA9" s="276"/>
      <c r="GNB9" s="276"/>
      <c r="GNC9" s="276"/>
      <c r="GND9" s="276"/>
      <c r="GNE9" s="276"/>
      <c r="GNF9" s="276"/>
      <c r="GNG9" s="276"/>
      <c r="GNH9" s="276"/>
      <c r="GNI9" s="276"/>
      <c r="GNJ9" s="276"/>
      <c r="GNK9" s="276"/>
      <c r="GNL9" s="276"/>
      <c r="GNM9" s="276"/>
      <c r="GNN9" s="276"/>
      <c r="GNO9" s="276"/>
      <c r="GNP9" s="276"/>
      <c r="GNQ9" s="276"/>
      <c r="GNR9" s="276"/>
      <c r="GNS9" s="276"/>
      <c r="GNT9" s="276"/>
      <c r="GNU9" s="276"/>
      <c r="GNV9" s="276"/>
      <c r="GNW9" s="276"/>
      <c r="GNX9" s="276"/>
      <c r="GNY9" s="276"/>
      <c r="GNZ9" s="276"/>
      <c r="GOA9" s="276"/>
      <c r="GOB9" s="276"/>
      <c r="GOC9" s="276"/>
      <c r="GOD9" s="276"/>
      <c r="GOE9" s="276"/>
      <c r="GOF9" s="276"/>
      <c r="GOG9" s="276"/>
      <c r="GOH9" s="276"/>
      <c r="GOI9" s="276"/>
      <c r="GOJ9" s="276"/>
      <c r="GOK9" s="276"/>
      <c r="GOL9" s="276"/>
      <c r="GOM9" s="276"/>
      <c r="GON9" s="276"/>
      <c r="GOO9" s="276"/>
      <c r="GOP9" s="276"/>
      <c r="GOQ9" s="276"/>
      <c r="GOR9" s="276"/>
      <c r="GOS9" s="276"/>
      <c r="GOT9" s="276"/>
      <c r="GOU9" s="276"/>
      <c r="GOV9" s="276"/>
      <c r="GOW9" s="276"/>
      <c r="GOX9" s="276"/>
      <c r="GOY9" s="276"/>
      <c r="GOZ9" s="276"/>
      <c r="GPA9" s="276"/>
      <c r="GPB9" s="276"/>
      <c r="GPC9" s="276"/>
      <c r="GPD9" s="276"/>
      <c r="GPE9" s="276"/>
      <c r="GPF9" s="276"/>
      <c r="GPG9" s="276"/>
      <c r="GPH9" s="276"/>
      <c r="GPI9" s="276"/>
      <c r="GPJ9" s="276"/>
      <c r="GPK9" s="276"/>
      <c r="GPL9" s="276"/>
      <c r="GPM9" s="276"/>
      <c r="GPN9" s="276"/>
      <c r="GPO9" s="276"/>
      <c r="GPP9" s="276"/>
      <c r="GPQ9" s="276"/>
      <c r="GPR9" s="276"/>
      <c r="GPS9" s="276"/>
      <c r="GPT9" s="276"/>
      <c r="GPU9" s="276"/>
      <c r="GPV9" s="276"/>
      <c r="GPW9" s="276"/>
      <c r="GPX9" s="276"/>
      <c r="GPY9" s="276"/>
      <c r="GPZ9" s="276"/>
      <c r="GQA9" s="276"/>
      <c r="GQB9" s="276"/>
      <c r="GQC9" s="276"/>
      <c r="GQD9" s="276"/>
      <c r="GQE9" s="276"/>
      <c r="GQF9" s="276"/>
      <c r="GQG9" s="276"/>
      <c r="GQH9" s="276"/>
      <c r="GQI9" s="276"/>
      <c r="GQJ9" s="276"/>
      <c r="GQK9" s="276"/>
      <c r="GQL9" s="276"/>
      <c r="GQM9" s="276"/>
      <c r="GQN9" s="276"/>
      <c r="GQO9" s="276"/>
      <c r="GQP9" s="276"/>
      <c r="GQQ9" s="276"/>
      <c r="GQR9" s="276"/>
      <c r="GQS9" s="276"/>
      <c r="GQT9" s="276"/>
      <c r="GQU9" s="276"/>
      <c r="GQV9" s="276"/>
      <c r="GQW9" s="276"/>
      <c r="GQX9" s="276"/>
      <c r="GQY9" s="276"/>
      <c r="GQZ9" s="276"/>
      <c r="GRA9" s="276"/>
      <c r="GRB9" s="276"/>
      <c r="GRC9" s="276"/>
      <c r="GRD9" s="276"/>
      <c r="GRE9" s="276"/>
      <c r="GRF9" s="276"/>
      <c r="GRG9" s="276"/>
      <c r="GRH9" s="276"/>
      <c r="GRI9" s="276"/>
      <c r="GRJ9" s="276"/>
      <c r="GRK9" s="276"/>
      <c r="GRL9" s="276"/>
      <c r="GRM9" s="276"/>
      <c r="GRN9" s="276"/>
      <c r="GRO9" s="276"/>
      <c r="GRP9" s="276"/>
      <c r="GRQ9" s="276"/>
      <c r="GRR9" s="276"/>
      <c r="GRS9" s="276"/>
      <c r="GRT9" s="276"/>
      <c r="GRU9" s="276"/>
      <c r="GRV9" s="276"/>
      <c r="GRW9" s="276"/>
      <c r="GRX9" s="276"/>
      <c r="GRY9" s="276"/>
      <c r="GRZ9" s="276"/>
      <c r="GSA9" s="276"/>
      <c r="GSB9" s="276"/>
      <c r="GSC9" s="276"/>
      <c r="GSD9" s="276"/>
      <c r="GSE9" s="276"/>
      <c r="GSF9" s="276"/>
      <c r="GSG9" s="276"/>
      <c r="GSH9" s="276"/>
      <c r="GSI9" s="276"/>
      <c r="GSJ9" s="276"/>
      <c r="GSK9" s="276"/>
      <c r="GSL9" s="276"/>
      <c r="GSM9" s="276"/>
      <c r="GSN9" s="276"/>
      <c r="GSO9" s="276"/>
      <c r="GSP9" s="276"/>
      <c r="GSQ9" s="276"/>
      <c r="GSR9" s="276"/>
      <c r="GSS9" s="276"/>
      <c r="GST9" s="276"/>
      <c r="GSU9" s="276"/>
      <c r="GSV9" s="276"/>
      <c r="GSW9" s="276"/>
      <c r="GSX9" s="276"/>
      <c r="GSY9" s="276"/>
      <c r="GSZ9" s="276"/>
      <c r="GTA9" s="276"/>
      <c r="GTB9" s="276"/>
      <c r="GTC9" s="276"/>
      <c r="GTD9" s="276"/>
      <c r="GTE9" s="276"/>
      <c r="GTF9" s="276"/>
      <c r="GTG9" s="276"/>
      <c r="GTH9" s="276"/>
      <c r="GTI9" s="276"/>
      <c r="GTJ9" s="276"/>
      <c r="GTK9" s="276"/>
      <c r="GTL9" s="276"/>
      <c r="GTM9" s="276"/>
      <c r="GTN9" s="276"/>
      <c r="GTO9" s="276"/>
      <c r="GTP9" s="276"/>
      <c r="GTQ9" s="276"/>
      <c r="GTR9" s="276"/>
      <c r="GTS9" s="276"/>
      <c r="GTT9" s="276"/>
      <c r="GTU9" s="276"/>
      <c r="GTV9" s="276"/>
      <c r="GTW9" s="276"/>
      <c r="GTX9" s="276"/>
      <c r="GTY9" s="276"/>
      <c r="GTZ9" s="276"/>
      <c r="GUA9" s="276"/>
      <c r="GUB9" s="276"/>
      <c r="GUC9" s="276"/>
      <c r="GUD9" s="276"/>
      <c r="GUE9" s="276"/>
      <c r="GUF9" s="276"/>
      <c r="GUG9" s="276"/>
      <c r="GUH9" s="276"/>
      <c r="GUI9" s="276"/>
      <c r="GUJ9" s="276"/>
      <c r="GUK9" s="276"/>
      <c r="GUL9" s="276"/>
      <c r="GUM9" s="276"/>
      <c r="GUN9" s="276"/>
      <c r="GUO9" s="276"/>
      <c r="GUP9" s="276"/>
      <c r="GUQ9" s="276"/>
      <c r="GUR9" s="276"/>
      <c r="GUS9" s="276"/>
      <c r="GUT9" s="276"/>
      <c r="GUU9" s="276"/>
      <c r="GUV9" s="276"/>
      <c r="GUW9" s="276"/>
      <c r="GUX9" s="276"/>
      <c r="GUY9" s="276"/>
      <c r="GUZ9" s="276"/>
      <c r="GVA9" s="276"/>
      <c r="GVB9" s="276"/>
      <c r="GVC9" s="276"/>
      <c r="GVD9" s="276"/>
      <c r="GVE9" s="276"/>
      <c r="GVF9" s="276"/>
      <c r="GVG9" s="276"/>
      <c r="GVH9" s="276"/>
      <c r="GVI9" s="276"/>
      <c r="GVJ9" s="276"/>
      <c r="GVK9" s="276"/>
      <c r="GVL9" s="276"/>
      <c r="GVM9" s="276"/>
      <c r="GVN9" s="276"/>
      <c r="GVO9" s="276"/>
      <c r="GVP9" s="276"/>
      <c r="GVQ9" s="276"/>
      <c r="GVR9" s="276"/>
      <c r="GVS9" s="276"/>
      <c r="GVT9" s="276"/>
      <c r="GVU9" s="276"/>
      <c r="GVV9" s="276"/>
      <c r="GVW9" s="276"/>
      <c r="GVX9" s="276"/>
      <c r="GVY9" s="276"/>
      <c r="GVZ9" s="276"/>
      <c r="GWA9" s="276"/>
      <c r="GWB9" s="276"/>
      <c r="GWC9" s="276"/>
      <c r="GWD9" s="276"/>
      <c r="GWE9" s="276"/>
      <c r="GWF9" s="276"/>
      <c r="GWG9" s="276"/>
      <c r="GWH9" s="276"/>
      <c r="GWI9" s="276"/>
      <c r="GWJ9" s="276"/>
      <c r="GWK9" s="276"/>
      <c r="GWL9" s="276"/>
      <c r="GWM9" s="276"/>
      <c r="GWN9" s="276"/>
      <c r="GWO9" s="276"/>
      <c r="GWP9" s="276"/>
      <c r="GWQ9" s="276"/>
      <c r="GWR9" s="276"/>
      <c r="GWS9" s="276"/>
      <c r="GWT9" s="276"/>
      <c r="GWU9" s="276"/>
      <c r="GWV9" s="276"/>
      <c r="GWW9" s="276"/>
      <c r="GWX9" s="276"/>
      <c r="GWY9" s="276"/>
      <c r="GWZ9" s="276"/>
      <c r="GXA9" s="276"/>
      <c r="GXB9" s="276"/>
      <c r="GXC9" s="276"/>
      <c r="GXD9" s="276"/>
      <c r="GXE9" s="276"/>
      <c r="GXF9" s="276"/>
      <c r="GXG9" s="276"/>
      <c r="GXH9" s="276"/>
      <c r="GXI9" s="276"/>
      <c r="GXJ9" s="276"/>
      <c r="GXK9" s="276"/>
      <c r="GXL9" s="276"/>
      <c r="GXM9" s="276"/>
      <c r="GXN9" s="276"/>
      <c r="GXO9" s="276"/>
      <c r="GXP9" s="276"/>
      <c r="GXQ9" s="276"/>
      <c r="GXR9" s="276"/>
      <c r="GXS9" s="276"/>
      <c r="GXT9" s="276"/>
      <c r="GXU9" s="276"/>
      <c r="GXV9" s="276"/>
      <c r="GXW9" s="276"/>
      <c r="GXX9" s="276"/>
      <c r="GXY9" s="276"/>
      <c r="GXZ9" s="276"/>
      <c r="GYA9" s="276"/>
      <c r="GYB9" s="276"/>
      <c r="GYC9" s="276"/>
      <c r="GYD9" s="276"/>
      <c r="GYE9" s="276"/>
      <c r="GYF9" s="276"/>
      <c r="GYG9" s="276"/>
      <c r="GYH9" s="276"/>
      <c r="GYI9" s="276"/>
      <c r="GYJ9" s="276"/>
      <c r="GYK9" s="276"/>
      <c r="GYL9" s="276"/>
      <c r="GYM9" s="276"/>
      <c r="GYN9" s="276"/>
      <c r="GYO9" s="276"/>
      <c r="GYP9" s="276"/>
      <c r="GYQ9" s="276"/>
      <c r="GYR9" s="276"/>
      <c r="GYS9" s="276"/>
      <c r="GYT9" s="276"/>
      <c r="GYU9" s="276"/>
      <c r="GYV9" s="276"/>
      <c r="GYW9" s="276"/>
      <c r="GYX9" s="276"/>
      <c r="GYY9" s="276"/>
      <c r="GYZ9" s="276"/>
      <c r="GZA9" s="276"/>
      <c r="GZB9" s="276"/>
      <c r="GZC9" s="276"/>
      <c r="GZD9" s="276"/>
      <c r="GZE9" s="276"/>
      <c r="GZF9" s="276"/>
      <c r="GZG9" s="276"/>
      <c r="GZH9" s="276"/>
      <c r="GZI9" s="276"/>
      <c r="GZJ9" s="276"/>
      <c r="GZK9" s="276"/>
      <c r="GZL9" s="276"/>
      <c r="GZM9" s="276"/>
      <c r="GZN9" s="276"/>
      <c r="GZO9" s="276"/>
      <c r="GZP9" s="276"/>
      <c r="GZQ9" s="276"/>
      <c r="GZR9" s="276"/>
      <c r="GZS9" s="276"/>
      <c r="GZT9" s="276"/>
      <c r="GZU9" s="276"/>
      <c r="GZV9" s="276"/>
      <c r="GZW9" s="276"/>
      <c r="GZX9" s="276"/>
      <c r="GZY9" s="276"/>
      <c r="GZZ9" s="276"/>
      <c r="HAA9" s="276"/>
      <c r="HAB9" s="276"/>
      <c r="HAC9" s="276"/>
      <c r="HAD9" s="276"/>
      <c r="HAE9" s="276"/>
      <c r="HAF9" s="276"/>
      <c r="HAG9" s="276"/>
      <c r="HAH9" s="276"/>
      <c r="HAI9" s="276"/>
      <c r="HAJ9" s="276"/>
      <c r="HAK9" s="276"/>
      <c r="HAL9" s="276"/>
      <c r="HAM9" s="276"/>
      <c r="HAN9" s="276"/>
      <c r="HAO9" s="276"/>
      <c r="HAP9" s="276"/>
      <c r="HAQ9" s="276"/>
      <c r="HAR9" s="276"/>
      <c r="HAS9" s="276"/>
      <c r="HAT9" s="276"/>
      <c r="HAU9" s="276"/>
      <c r="HAV9" s="276"/>
      <c r="HAW9" s="276"/>
      <c r="HAX9" s="276"/>
      <c r="HAY9" s="276"/>
      <c r="HAZ9" s="276"/>
      <c r="HBA9" s="276"/>
      <c r="HBB9" s="276"/>
      <c r="HBC9" s="276"/>
      <c r="HBD9" s="276"/>
      <c r="HBE9" s="276"/>
      <c r="HBF9" s="276"/>
      <c r="HBG9" s="276"/>
      <c r="HBH9" s="276"/>
      <c r="HBI9" s="276"/>
      <c r="HBJ9" s="276"/>
      <c r="HBK9" s="276"/>
      <c r="HBL9" s="276"/>
      <c r="HBM9" s="276"/>
      <c r="HBN9" s="276"/>
      <c r="HBO9" s="276"/>
      <c r="HBP9" s="276"/>
      <c r="HBQ9" s="276"/>
      <c r="HBR9" s="276"/>
      <c r="HBS9" s="276"/>
      <c r="HBT9" s="276"/>
      <c r="HBU9" s="276"/>
      <c r="HBV9" s="276"/>
      <c r="HBW9" s="276"/>
      <c r="HBX9" s="276"/>
      <c r="HBY9" s="276"/>
      <c r="HBZ9" s="276"/>
      <c r="HCA9" s="276"/>
      <c r="HCB9" s="276"/>
      <c r="HCC9" s="276"/>
      <c r="HCD9" s="276"/>
      <c r="HCE9" s="276"/>
      <c r="HCF9" s="276"/>
      <c r="HCG9" s="276"/>
      <c r="HCH9" s="276"/>
      <c r="HCI9" s="276"/>
      <c r="HCJ9" s="276"/>
      <c r="HCK9" s="276"/>
      <c r="HCL9" s="276"/>
      <c r="HCM9" s="276"/>
      <c r="HCN9" s="276"/>
      <c r="HCO9" s="276"/>
      <c r="HCP9" s="276"/>
      <c r="HCQ9" s="276"/>
      <c r="HCR9" s="276"/>
      <c r="HCS9" s="276"/>
      <c r="HCT9" s="276"/>
      <c r="HCU9" s="276"/>
      <c r="HCV9" s="276"/>
      <c r="HCW9" s="276"/>
      <c r="HCX9" s="276"/>
      <c r="HCY9" s="276"/>
      <c r="HCZ9" s="276"/>
      <c r="HDA9" s="276"/>
      <c r="HDB9" s="276"/>
      <c r="HDC9" s="276"/>
      <c r="HDD9" s="276"/>
      <c r="HDE9" s="276"/>
      <c r="HDF9" s="276"/>
      <c r="HDG9" s="276"/>
      <c r="HDH9" s="276"/>
      <c r="HDI9" s="276"/>
      <c r="HDJ9" s="276"/>
      <c r="HDK9" s="276"/>
      <c r="HDL9" s="276"/>
      <c r="HDM9" s="276"/>
      <c r="HDN9" s="276"/>
      <c r="HDO9" s="276"/>
      <c r="HDP9" s="276"/>
      <c r="HDQ9" s="276"/>
      <c r="HDR9" s="276"/>
      <c r="HDS9" s="276"/>
      <c r="HDT9" s="276"/>
      <c r="HDU9" s="276"/>
      <c r="HDV9" s="276"/>
      <c r="HDW9" s="276"/>
      <c r="HDX9" s="276"/>
      <c r="HDY9" s="276"/>
      <c r="HDZ9" s="276"/>
      <c r="HEA9" s="276"/>
      <c r="HEB9" s="276"/>
      <c r="HEC9" s="276"/>
      <c r="HED9" s="276"/>
      <c r="HEE9" s="276"/>
      <c r="HEF9" s="276"/>
      <c r="HEG9" s="276"/>
      <c r="HEH9" s="276"/>
      <c r="HEI9" s="276"/>
      <c r="HEJ9" s="276"/>
      <c r="HEK9" s="276"/>
      <c r="HEL9" s="276"/>
      <c r="HEM9" s="276"/>
      <c r="HEN9" s="276"/>
      <c r="HEO9" s="276"/>
      <c r="HEP9" s="276"/>
      <c r="HEQ9" s="276"/>
      <c r="HER9" s="276"/>
      <c r="HES9" s="276"/>
      <c r="HET9" s="276"/>
      <c r="HEU9" s="276"/>
      <c r="HEV9" s="276"/>
      <c r="HEW9" s="276"/>
      <c r="HEX9" s="276"/>
      <c r="HEY9" s="276"/>
      <c r="HEZ9" s="276"/>
      <c r="HFA9" s="276"/>
      <c r="HFB9" s="276"/>
      <c r="HFC9" s="276"/>
      <c r="HFD9" s="276"/>
      <c r="HFE9" s="276"/>
      <c r="HFF9" s="276"/>
      <c r="HFG9" s="276"/>
      <c r="HFH9" s="276"/>
      <c r="HFI9" s="276"/>
      <c r="HFJ9" s="276"/>
      <c r="HFK9" s="276"/>
      <c r="HFL9" s="276"/>
      <c r="HFM9" s="276"/>
      <c r="HFN9" s="276"/>
      <c r="HFO9" s="276"/>
      <c r="HFP9" s="276"/>
      <c r="HFQ9" s="276"/>
      <c r="HFR9" s="276"/>
      <c r="HFS9" s="276"/>
      <c r="HFT9" s="276"/>
      <c r="HFU9" s="276"/>
      <c r="HFV9" s="276"/>
      <c r="HFW9" s="276"/>
      <c r="HFX9" s="276"/>
      <c r="HFY9" s="276"/>
      <c r="HFZ9" s="276"/>
      <c r="HGA9" s="276"/>
      <c r="HGB9" s="276"/>
      <c r="HGC9" s="276"/>
      <c r="HGD9" s="276"/>
      <c r="HGE9" s="276"/>
      <c r="HGF9" s="276"/>
      <c r="HGG9" s="276"/>
      <c r="HGH9" s="276"/>
      <c r="HGI9" s="276"/>
      <c r="HGJ9" s="276"/>
      <c r="HGK9" s="276"/>
      <c r="HGL9" s="276"/>
      <c r="HGM9" s="276"/>
      <c r="HGN9" s="276"/>
      <c r="HGO9" s="276"/>
      <c r="HGP9" s="276"/>
      <c r="HGQ9" s="276"/>
      <c r="HGR9" s="276"/>
      <c r="HGS9" s="276"/>
      <c r="HGT9" s="276"/>
      <c r="HGU9" s="276"/>
      <c r="HGV9" s="276"/>
      <c r="HGW9" s="276"/>
      <c r="HGX9" s="276"/>
      <c r="HGY9" s="276"/>
      <c r="HGZ9" s="276"/>
      <c r="HHA9" s="276"/>
      <c r="HHB9" s="276"/>
      <c r="HHC9" s="276"/>
      <c r="HHD9" s="276"/>
      <c r="HHE9" s="276"/>
      <c r="HHF9" s="276"/>
      <c r="HHG9" s="276"/>
      <c r="HHH9" s="276"/>
      <c r="HHI9" s="276"/>
      <c r="HHJ9" s="276"/>
      <c r="HHK9" s="276"/>
      <c r="HHL9" s="276"/>
      <c r="HHM9" s="276"/>
      <c r="HHN9" s="276"/>
      <c r="HHO9" s="276"/>
      <c r="HHP9" s="276"/>
      <c r="HHQ9" s="276"/>
      <c r="HHR9" s="276"/>
      <c r="HHS9" s="276"/>
      <c r="HHT9" s="276"/>
      <c r="HHU9" s="276"/>
      <c r="HHV9" s="276"/>
      <c r="HHW9" s="276"/>
      <c r="HHX9" s="276"/>
      <c r="HHY9" s="276"/>
      <c r="HHZ9" s="276"/>
      <c r="HIA9" s="276"/>
      <c r="HIB9" s="276"/>
      <c r="HIC9" s="276"/>
      <c r="HID9" s="276"/>
      <c r="HIE9" s="276"/>
      <c r="HIF9" s="276"/>
      <c r="HIG9" s="276"/>
      <c r="HIH9" s="276"/>
      <c r="HII9" s="276"/>
      <c r="HIJ9" s="276"/>
      <c r="HIK9" s="276"/>
      <c r="HIL9" s="276"/>
      <c r="HIM9" s="276"/>
      <c r="HIN9" s="276"/>
      <c r="HIO9" s="276"/>
      <c r="HIP9" s="276"/>
      <c r="HIQ9" s="276"/>
      <c r="HIR9" s="276"/>
      <c r="HIS9" s="276"/>
      <c r="HIT9" s="276"/>
      <c r="HIU9" s="276"/>
      <c r="HIV9" s="276"/>
      <c r="HIW9" s="276"/>
      <c r="HIX9" s="276"/>
      <c r="HIY9" s="276"/>
      <c r="HIZ9" s="276"/>
      <c r="HJA9" s="276"/>
      <c r="HJB9" s="276"/>
      <c r="HJC9" s="276"/>
      <c r="HJD9" s="276"/>
      <c r="HJE9" s="276"/>
      <c r="HJF9" s="276"/>
      <c r="HJG9" s="276"/>
      <c r="HJH9" s="276"/>
      <c r="HJI9" s="276"/>
      <c r="HJJ9" s="276"/>
      <c r="HJK9" s="276"/>
      <c r="HJL9" s="276"/>
      <c r="HJM9" s="276"/>
      <c r="HJN9" s="276"/>
      <c r="HJO9" s="276"/>
      <c r="HJP9" s="276"/>
      <c r="HJQ9" s="276"/>
      <c r="HJR9" s="276"/>
      <c r="HJS9" s="276"/>
      <c r="HJT9" s="276"/>
      <c r="HJU9" s="276"/>
      <c r="HJV9" s="276"/>
      <c r="HJW9" s="276"/>
      <c r="HJX9" s="276"/>
      <c r="HJY9" s="276"/>
      <c r="HJZ9" s="276"/>
      <c r="HKA9" s="276"/>
      <c r="HKB9" s="276"/>
      <c r="HKC9" s="276"/>
      <c r="HKD9" s="276"/>
      <c r="HKE9" s="276"/>
      <c r="HKF9" s="276"/>
      <c r="HKG9" s="276"/>
      <c r="HKH9" s="276"/>
      <c r="HKI9" s="276"/>
      <c r="HKJ9" s="276"/>
      <c r="HKK9" s="276"/>
      <c r="HKL9" s="276"/>
      <c r="HKM9" s="276"/>
      <c r="HKN9" s="276"/>
      <c r="HKO9" s="276"/>
      <c r="HKP9" s="276"/>
      <c r="HKQ9" s="276"/>
      <c r="HKR9" s="276"/>
      <c r="HKS9" s="276"/>
      <c r="HKT9" s="276"/>
      <c r="HKU9" s="276"/>
      <c r="HKV9" s="276"/>
      <c r="HKW9" s="276"/>
      <c r="HKX9" s="276"/>
      <c r="HKY9" s="276"/>
      <c r="HKZ9" s="276"/>
      <c r="HLA9" s="276"/>
      <c r="HLB9" s="276"/>
      <c r="HLC9" s="276"/>
      <c r="HLD9" s="276"/>
      <c r="HLE9" s="276"/>
      <c r="HLF9" s="276"/>
      <c r="HLG9" s="276"/>
      <c r="HLH9" s="276"/>
      <c r="HLI9" s="276"/>
      <c r="HLJ9" s="276"/>
      <c r="HLK9" s="276"/>
      <c r="HLL9" s="276"/>
      <c r="HLM9" s="276"/>
      <c r="HLN9" s="276"/>
      <c r="HLO9" s="276"/>
      <c r="HLP9" s="276"/>
      <c r="HLQ9" s="276"/>
      <c r="HLR9" s="276"/>
      <c r="HLS9" s="276"/>
      <c r="HLT9" s="276"/>
      <c r="HLU9" s="276"/>
      <c r="HLV9" s="276"/>
      <c r="HLW9" s="276"/>
      <c r="HLX9" s="276"/>
      <c r="HLY9" s="276"/>
      <c r="HLZ9" s="276"/>
      <c r="HMA9" s="276"/>
      <c r="HMB9" s="276"/>
      <c r="HMC9" s="276"/>
      <c r="HMD9" s="276"/>
      <c r="HME9" s="276"/>
      <c r="HMF9" s="276"/>
      <c r="HMG9" s="276"/>
      <c r="HMH9" s="276"/>
      <c r="HMI9" s="276"/>
      <c r="HMJ9" s="276"/>
      <c r="HMK9" s="276"/>
      <c r="HML9" s="276"/>
      <c r="HMM9" s="276"/>
      <c r="HMN9" s="276"/>
      <c r="HMO9" s="276"/>
      <c r="HMP9" s="276"/>
      <c r="HMQ9" s="276"/>
      <c r="HMR9" s="276"/>
      <c r="HMS9" s="276"/>
      <c r="HMT9" s="276"/>
      <c r="HMU9" s="276"/>
      <c r="HMV9" s="276"/>
      <c r="HMW9" s="276"/>
      <c r="HMX9" s="276"/>
      <c r="HMY9" s="276"/>
      <c r="HMZ9" s="276"/>
      <c r="HNA9" s="276"/>
      <c r="HNB9" s="276"/>
      <c r="HNC9" s="276"/>
      <c r="HND9" s="276"/>
      <c r="HNE9" s="276"/>
      <c r="HNF9" s="276"/>
      <c r="HNG9" s="276"/>
      <c r="HNH9" s="276"/>
      <c r="HNI9" s="276"/>
      <c r="HNJ9" s="276"/>
      <c r="HNK9" s="276"/>
      <c r="HNL9" s="276"/>
      <c r="HNM9" s="276"/>
      <c r="HNN9" s="276"/>
      <c r="HNO9" s="276"/>
      <c r="HNP9" s="276"/>
      <c r="HNQ9" s="276"/>
      <c r="HNR9" s="276"/>
      <c r="HNS9" s="276"/>
      <c r="HNT9" s="276"/>
      <c r="HNU9" s="276"/>
      <c r="HNV9" s="276"/>
      <c r="HNW9" s="276"/>
      <c r="HNX9" s="276"/>
      <c r="HNY9" s="276"/>
      <c r="HNZ9" s="276"/>
      <c r="HOA9" s="276"/>
      <c r="HOB9" s="276"/>
      <c r="HOC9" s="276"/>
      <c r="HOD9" s="276"/>
      <c r="HOE9" s="276"/>
      <c r="HOF9" s="276"/>
      <c r="HOG9" s="276"/>
      <c r="HOH9" s="276"/>
      <c r="HOI9" s="276"/>
      <c r="HOJ9" s="276"/>
      <c r="HOK9" s="276"/>
      <c r="HOL9" s="276"/>
      <c r="HOM9" s="276"/>
      <c r="HON9" s="276"/>
      <c r="HOO9" s="276"/>
      <c r="HOP9" s="276"/>
      <c r="HOQ9" s="276"/>
      <c r="HOR9" s="276"/>
      <c r="HOS9" s="276"/>
      <c r="HOT9" s="276"/>
      <c r="HOU9" s="276"/>
      <c r="HOV9" s="276"/>
      <c r="HOW9" s="276"/>
      <c r="HOX9" s="276"/>
      <c r="HOY9" s="276"/>
      <c r="HOZ9" s="276"/>
      <c r="HPA9" s="276"/>
      <c r="HPB9" s="276"/>
      <c r="HPC9" s="276"/>
      <c r="HPD9" s="276"/>
      <c r="HPE9" s="276"/>
      <c r="HPF9" s="276"/>
      <c r="HPG9" s="276"/>
      <c r="HPH9" s="276"/>
      <c r="HPI9" s="276"/>
      <c r="HPJ9" s="276"/>
      <c r="HPK9" s="276"/>
      <c r="HPL9" s="276"/>
      <c r="HPM9" s="276"/>
      <c r="HPN9" s="276"/>
      <c r="HPO9" s="276"/>
      <c r="HPP9" s="276"/>
      <c r="HPQ9" s="276"/>
      <c r="HPR9" s="276"/>
      <c r="HPS9" s="276"/>
      <c r="HPT9" s="276"/>
      <c r="HPU9" s="276"/>
      <c r="HPV9" s="276"/>
      <c r="HPW9" s="276"/>
      <c r="HPX9" s="276"/>
      <c r="HPY9" s="276"/>
      <c r="HPZ9" s="276"/>
      <c r="HQA9" s="276"/>
      <c r="HQB9" s="276"/>
      <c r="HQC9" s="276"/>
      <c r="HQD9" s="276"/>
      <c r="HQE9" s="276"/>
      <c r="HQF9" s="276"/>
      <c r="HQG9" s="276"/>
      <c r="HQH9" s="276"/>
      <c r="HQI9" s="276"/>
      <c r="HQJ9" s="276"/>
      <c r="HQK9" s="276"/>
      <c r="HQL9" s="276"/>
      <c r="HQM9" s="276"/>
      <c r="HQN9" s="276"/>
      <c r="HQO9" s="276"/>
      <c r="HQP9" s="276"/>
      <c r="HQQ9" s="276"/>
      <c r="HQR9" s="276"/>
      <c r="HQS9" s="276"/>
      <c r="HQT9" s="276"/>
      <c r="HQU9" s="276"/>
      <c r="HQV9" s="276"/>
      <c r="HQW9" s="276"/>
      <c r="HQX9" s="276"/>
      <c r="HQY9" s="276"/>
      <c r="HQZ9" s="276"/>
      <c r="HRA9" s="276"/>
      <c r="HRB9" s="276"/>
      <c r="HRC9" s="276"/>
      <c r="HRD9" s="276"/>
      <c r="HRE9" s="276"/>
      <c r="HRF9" s="276"/>
      <c r="HRG9" s="276"/>
      <c r="HRH9" s="276"/>
      <c r="HRI9" s="276"/>
      <c r="HRJ9" s="276"/>
      <c r="HRK9" s="276"/>
      <c r="HRL9" s="276"/>
      <c r="HRM9" s="276"/>
      <c r="HRN9" s="276"/>
      <c r="HRO9" s="276"/>
      <c r="HRP9" s="276"/>
      <c r="HRQ9" s="276"/>
      <c r="HRR9" s="276"/>
      <c r="HRS9" s="276"/>
      <c r="HRT9" s="276"/>
      <c r="HRU9" s="276"/>
      <c r="HRV9" s="276"/>
      <c r="HRW9" s="276"/>
      <c r="HRX9" s="276"/>
      <c r="HRY9" s="276"/>
      <c r="HRZ9" s="276"/>
      <c r="HSA9" s="276"/>
      <c r="HSB9" s="276"/>
      <c r="HSC9" s="276"/>
      <c r="HSD9" s="276"/>
      <c r="HSE9" s="276"/>
      <c r="HSF9" s="276"/>
      <c r="HSG9" s="276"/>
      <c r="HSH9" s="276"/>
      <c r="HSI9" s="276"/>
      <c r="HSJ9" s="276"/>
      <c r="HSK9" s="276"/>
      <c r="HSL9" s="276"/>
      <c r="HSM9" s="276"/>
      <c r="HSN9" s="276"/>
      <c r="HSO9" s="276"/>
      <c r="HSP9" s="276"/>
      <c r="HSQ9" s="276"/>
      <c r="HSR9" s="276"/>
      <c r="HSS9" s="276"/>
      <c r="HST9" s="276"/>
      <c r="HSU9" s="276"/>
      <c r="HSV9" s="276"/>
      <c r="HSW9" s="276"/>
      <c r="HSX9" s="276"/>
      <c r="HSY9" s="276"/>
      <c r="HSZ9" s="276"/>
      <c r="HTA9" s="276"/>
      <c r="HTB9" s="276"/>
      <c r="HTC9" s="276"/>
      <c r="HTD9" s="276"/>
      <c r="HTE9" s="276"/>
      <c r="HTF9" s="276"/>
      <c r="HTG9" s="276"/>
      <c r="HTH9" s="276"/>
      <c r="HTI9" s="276"/>
      <c r="HTJ9" s="276"/>
      <c r="HTK9" s="276"/>
      <c r="HTL9" s="276"/>
      <c r="HTM9" s="276"/>
      <c r="HTN9" s="276"/>
      <c r="HTO9" s="276"/>
      <c r="HTP9" s="276"/>
      <c r="HTQ9" s="276"/>
      <c r="HTR9" s="276"/>
      <c r="HTS9" s="276"/>
      <c r="HTT9" s="276"/>
      <c r="HTU9" s="276"/>
      <c r="HTV9" s="276"/>
      <c r="HTW9" s="276"/>
      <c r="HTX9" s="276"/>
      <c r="HTY9" s="276"/>
      <c r="HTZ9" s="276"/>
      <c r="HUA9" s="276"/>
      <c r="HUB9" s="276"/>
      <c r="HUC9" s="276"/>
      <c r="HUD9" s="276"/>
      <c r="HUE9" s="276"/>
      <c r="HUF9" s="276"/>
      <c r="HUG9" s="276"/>
      <c r="HUH9" s="276"/>
      <c r="HUI9" s="276"/>
      <c r="HUJ9" s="276"/>
      <c r="HUK9" s="276"/>
      <c r="HUL9" s="276"/>
      <c r="HUM9" s="276"/>
      <c r="HUN9" s="276"/>
      <c r="HUO9" s="276"/>
      <c r="HUP9" s="276"/>
      <c r="HUQ9" s="276"/>
      <c r="HUR9" s="276"/>
      <c r="HUS9" s="276"/>
      <c r="HUT9" s="276"/>
      <c r="HUU9" s="276"/>
      <c r="HUV9" s="276"/>
      <c r="HUW9" s="276"/>
      <c r="HUX9" s="276"/>
      <c r="HUY9" s="276"/>
      <c r="HUZ9" s="276"/>
      <c r="HVA9" s="276"/>
      <c r="HVB9" s="276"/>
      <c r="HVC9" s="276"/>
      <c r="HVD9" s="276"/>
      <c r="HVE9" s="276"/>
      <c r="HVF9" s="276"/>
      <c r="HVG9" s="276"/>
      <c r="HVH9" s="276"/>
      <c r="HVI9" s="276"/>
      <c r="HVJ9" s="276"/>
      <c r="HVK9" s="276"/>
      <c r="HVL9" s="276"/>
      <c r="HVM9" s="276"/>
      <c r="HVN9" s="276"/>
      <c r="HVO9" s="276"/>
      <c r="HVP9" s="276"/>
      <c r="HVQ9" s="276"/>
      <c r="HVR9" s="276"/>
      <c r="HVS9" s="276"/>
      <c r="HVT9" s="276"/>
      <c r="HVU9" s="276"/>
      <c r="HVV9" s="276"/>
      <c r="HVW9" s="276"/>
      <c r="HVX9" s="276"/>
      <c r="HVY9" s="276"/>
      <c r="HVZ9" s="276"/>
      <c r="HWA9" s="276"/>
      <c r="HWB9" s="276"/>
      <c r="HWC9" s="276"/>
      <c r="HWD9" s="276"/>
      <c r="HWE9" s="276"/>
      <c r="HWF9" s="276"/>
      <c r="HWG9" s="276"/>
      <c r="HWH9" s="276"/>
      <c r="HWI9" s="276"/>
      <c r="HWJ9" s="276"/>
      <c r="HWK9" s="276"/>
      <c r="HWL9" s="276"/>
      <c r="HWM9" s="276"/>
      <c r="HWN9" s="276"/>
      <c r="HWO9" s="276"/>
      <c r="HWP9" s="276"/>
      <c r="HWQ9" s="276"/>
      <c r="HWR9" s="276"/>
      <c r="HWS9" s="276"/>
      <c r="HWT9" s="276"/>
      <c r="HWU9" s="276"/>
      <c r="HWV9" s="276"/>
      <c r="HWW9" s="276"/>
      <c r="HWX9" s="276"/>
      <c r="HWY9" s="276"/>
      <c r="HWZ9" s="276"/>
      <c r="HXA9" s="276"/>
      <c r="HXB9" s="276"/>
      <c r="HXC9" s="276"/>
      <c r="HXD9" s="276"/>
      <c r="HXE9" s="276"/>
      <c r="HXF9" s="276"/>
      <c r="HXG9" s="276"/>
      <c r="HXH9" s="276"/>
      <c r="HXI9" s="276"/>
      <c r="HXJ9" s="276"/>
      <c r="HXK9" s="276"/>
      <c r="HXL9" s="276"/>
      <c r="HXM9" s="276"/>
      <c r="HXN9" s="276"/>
      <c r="HXO9" s="276"/>
      <c r="HXP9" s="276"/>
      <c r="HXQ9" s="276"/>
      <c r="HXR9" s="276"/>
      <c r="HXS9" s="276"/>
      <c r="HXT9" s="276"/>
      <c r="HXU9" s="276"/>
      <c r="HXV9" s="276"/>
      <c r="HXW9" s="276"/>
      <c r="HXX9" s="276"/>
      <c r="HXY9" s="276"/>
      <c r="HXZ9" s="276"/>
      <c r="HYA9" s="276"/>
      <c r="HYB9" s="276"/>
      <c r="HYC9" s="276"/>
      <c r="HYD9" s="276"/>
      <c r="HYE9" s="276"/>
      <c r="HYF9" s="276"/>
      <c r="HYG9" s="276"/>
      <c r="HYH9" s="276"/>
      <c r="HYI9" s="276"/>
      <c r="HYJ9" s="276"/>
      <c r="HYK9" s="276"/>
      <c r="HYL9" s="276"/>
      <c r="HYM9" s="276"/>
      <c r="HYN9" s="276"/>
      <c r="HYO9" s="276"/>
      <c r="HYP9" s="276"/>
      <c r="HYQ9" s="276"/>
      <c r="HYR9" s="276"/>
      <c r="HYS9" s="276"/>
      <c r="HYT9" s="276"/>
      <c r="HYU9" s="276"/>
      <c r="HYV9" s="276"/>
      <c r="HYW9" s="276"/>
      <c r="HYX9" s="276"/>
      <c r="HYY9" s="276"/>
      <c r="HYZ9" s="276"/>
      <c r="HZA9" s="276"/>
      <c r="HZB9" s="276"/>
      <c r="HZC9" s="276"/>
      <c r="HZD9" s="276"/>
      <c r="HZE9" s="276"/>
      <c r="HZF9" s="276"/>
      <c r="HZG9" s="276"/>
      <c r="HZH9" s="276"/>
      <c r="HZI9" s="276"/>
      <c r="HZJ9" s="276"/>
      <c r="HZK9" s="276"/>
      <c r="HZL9" s="276"/>
      <c r="HZM9" s="276"/>
      <c r="HZN9" s="276"/>
      <c r="HZO9" s="276"/>
      <c r="HZP9" s="276"/>
      <c r="HZQ9" s="276"/>
      <c r="HZR9" s="276"/>
      <c r="HZS9" s="276"/>
      <c r="HZT9" s="276"/>
      <c r="HZU9" s="276"/>
      <c r="HZV9" s="276"/>
      <c r="HZW9" s="276"/>
      <c r="HZX9" s="276"/>
      <c r="HZY9" s="276"/>
      <c r="HZZ9" s="276"/>
      <c r="IAA9" s="276"/>
      <c r="IAB9" s="276"/>
      <c r="IAC9" s="276"/>
      <c r="IAD9" s="276"/>
      <c r="IAE9" s="276"/>
      <c r="IAF9" s="276"/>
      <c r="IAG9" s="276"/>
      <c r="IAH9" s="276"/>
      <c r="IAI9" s="276"/>
      <c r="IAJ9" s="276"/>
      <c r="IAK9" s="276"/>
      <c r="IAL9" s="276"/>
      <c r="IAM9" s="276"/>
      <c r="IAN9" s="276"/>
      <c r="IAO9" s="276"/>
      <c r="IAP9" s="276"/>
      <c r="IAQ9" s="276"/>
      <c r="IAR9" s="276"/>
      <c r="IAS9" s="276"/>
      <c r="IAT9" s="276"/>
      <c r="IAU9" s="276"/>
      <c r="IAV9" s="276"/>
      <c r="IAW9" s="276"/>
      <c r="IAX9" s="276"/>
      <c r="IAY9" s="276"/>
      <c r="IAZ9" s="276"/>
      <c r="IBA9" s="276"/>
      <c r="IBB9" s="276"/>
      <c r="IBC9" s="276"/>
      <c r="IBD9" s="276"/>
      <c r="IBE9" s="276"/>
      <c r="IBF9" s="276"/>
      <c r="IBG9" s="276"/>
      <c r="IBH9" s="276"/>
      <c r="IBI9" s="276"/>
      <c r="IBJ9" s="276"/>
      <c r="IBK9" s="276"/>
      <c r="IBL9" s="276"/>
      <c r="IBM9" s="276"/>
      <c r="IBN9" s="276"/>
      <c r="IBO9" s="276"/>
      <c r="IBP9" s="276"/>
      <c r="IBQ9" s="276"/>
      <c r="IBR9" s="276"/>
      <c r="IBS9" s="276"/>
      <c r="IBT9" s="276"/>
      <c r="IBU9" s="276"/>
      <c r="IBV9" s="276"/>
      <c r="IBW9" s="276"/>
      <c r="IBX9" s="276"/>
      <c r="IBY9" s="276"/>
      <c r="IBZ9" s="276"/>
      <c r="ICA9" s="276"/>
      <c r="ICB9" s="276"/>
      <c r="ICC9" s="276"/>
      <c r="ICD9" s="276"/>
      <c r="ICE9" s="276"/>
      <c r="ICF9" s="276"/>
      <c r="ICG9" s="276"/>
      <c r="ICH9" s="276"/>
      <c r="ICI9" s="276"/>
      <c r="ICJ9" s="276"/>
      <c r="ICK9" s="276"/>
      <c r="ICL9" s="276"/>
      <c r="ICM9" s="276"/>
      <c r="ICN9" s="276"/>
      <c r="ICO9" s="276"/>
      <c r="ICP9" s="276"/>
      <c r="ICQ9" s="276"/>
      <c r="ICR9" s="276"/>
      <c r="ICS9" s="276"/>
      <c r="ICT9" s="276"/>
      <c r="ICU9" s="276"/>
      <c r="ICV9" s="276"/>
      <c r="ICW9" s="276"/>
      <c r="ICX9" s="276"/>
      <c r="ICY9" s="276"/>
      <c r="ICZ9" s="276"/>
      <c r="IDA9" s="276"/>
      <c r="IDB9" s="276"/>
      <c r="IDC9" s="276"/>
      <c r="IDD9" s="276"/>
      <c r="IDE9" s="276"/>
      <c r="IDF9" s="276"/>
      <c r="IDG9" s="276"/>
      <c r="IDH9" s="276"/>
      <c r="IDI9" s="276"/>
      <c r="IDJ9" s="276"/>
      <c r="IDK9" s="276"/>
      <c r="IDL9" s="276"/>
      <c r="IDM9" s="276"/>
      <c r="IDN9" s="276"/>
      <c r="IDO9" s="276"/>
      <c r="IDP9" s="276"/>
      <c r="IDQ9" s="276"/>
      <c r="IDR9" s="276"/>
      <c r="IDS9" s="276"/>
      <c r="IDT9" s="276"/>
      <c r="IDU9" s="276"/>
      <c r="IDV9" s="276"/>
      <c r="IDW9" s="276"/>
      <c r="IDX9" s="276"/>
      <c r="IDY9" s="276"/>
      <c r="IDZ9" s="276"/>
      <c r="IEA9" s="276"/>
      <c r="IEB9" s="276"/>
      <c r="IEC9" s="276"/>
      <c r="IED9" s="276"/>
      <c r="IEE9" s="276"/>
      <c r="IEF9" s="276"/>
      <c r="IEG9" s="276"/>
      <c r="IEH9" s="276"/>
      <c r="IEI9" s="276"/>
      <c r="IEJ9" s="276"/>
      <c r="IEK9" s="276"/>
      <c r="IEL9" s="276"/>
      <c r="IEM9" s="276"/>
      <c r="IEN9" s="276"/>
      <c r="IEO9" s="276"/>
      <c r="IEP9" s="276"/>
      <c r="IEQ9" s="276"/>
      <c r="IER9" s="276"/>
      <c r="IES9" s="276"/>
      <c r="IET9" s="276"/>
      <c r="IEU9" s="276"/>
      <c r="IEV9" s="276"/>
      <c r="IEW9" s="276"/>
      <c r="IEX9" s="276"/>
      <c r="IEY9" s="276"/>
      <c r="IEZ9" s="276"/>
      <c r="IFA9" s="276"/>
      <c r="IFB9" s="276"/>
      <c r="IFC9" s="276"/>
      <c r="IFD9" s="276"/>
      <c r="IFE9" s="276"/>
      <c r="IFF9" s="276"/>
      <c r="IFG9" s="276"/>
      <c r="IFH9" s="276"/>
      <c r="IFI9" s="276"/>
      <c r="IFJ9" s="276"/>
      <c r="IFK9" s="276"/>
      <c r="IFL9" s="276"/>
      <c r="IFM9" s="276"/>
      <c r="IFN9" s="276"/>
      <c r="IFO9" s="276"/>
      <c r="IFP9" s="276"/>
      <c r="IFQ9" s="276"/>
      <c r="IFR9" s="276"/>
      <c r="IFS9" s="276"/>
      <c r="IFT9" s="276"/>
      <c r="IFU9" s="276"/>
      <c r="IFV9" s="276"/>
      <c r="IFW9" s="276"/>
      <c r="IFX9" s="276"/>
      <c r="IFY9" s="276"/>
      <c r="IFZ9" s="276"/>
      <c r="IGA9" s="276"/>
      <c r="IGB9" s="276"/>
      <c r="IGC9" s="276"/>
      <c r="IGD9" s="276"/>
      <c r="IGE9" s="276"/>
      <c r="IGF9" s="276"/>
      <c r="IGG9" s="276"/>
      <c r="IGH9" s="276"/>
      <c r="IGI9" s="276"/>
      <c r="IGJ9" s="276"/>
      <c r="IGK9" s="276"/>
      <c r="IGL9" s="276"/>
      <c r="IGM9" s="276"/>
      <c r="IGN9" s="276"/>
      <c r="IGO9" s="276"/>
      <c r="IGP9" s="276"/>
      <c r="IGQ9" s="276"/>
      <c r="IGR9" s="276"/>
      <c r="IGS9" s="276"/>
      <c r="IGT9" s="276"/>
      <c r="IGU9" s="276"/>
      <c r="IGV9" s="276"/>
      <c r="IGW9" s="276"/>
      <c r="IGX9" s="276"/>
      <c r="IGY9" s="276"/>
      <c r="IGZ9" s="276"/>
      <c r="IHA9" s="276"/>
      <c r="IHB9" s="276"/>
      <c r="IHC9" s="276"/>
      <c r="IHD9" s="276"/>
      <c r="IHE9" s="276"/>
      <c r="IHF9" s="276"/>
      <c r="IHG9" s="276"/>
      <c r="IHH9" s="276"/>
      <c r="IHI9" s="276"/>
      <c r="IHJ9" s="276"/>
      <c r="IHK9" s="276"/>
      <c r="IHL9" s="276"/>
      <c r="IHM9" s="276"/>
      <c r="IHN9" s="276"/>
      <c r="IHO9" s="276"/>
      <c r="IHP9" s="276"/>
      <c r="IHQ9" s="276"/>
      <c r="IHR9" s="276"/>
      <c r="IHS9" s="276"/>
      <c r="IHT9" s="276"/>
      <c r="IHU9" s="276"/>
      <c r="IHV9" s="276"/>
      <c r="IHW9" s="276"/>
      <c r="IHX9" s="276"/>
      <c r="IHY9" s="276"/>
      <c r="IHZ9" s="276"/>
      <c r="IIA9" s="276"/>
      <c r="IIB9" s="276"/>
      <c r="IIC9" s="276"/>
      <c r="IID9" s="276"/>
      <c r="IIE9" s="276"/>
      <c r="IIF9" s="276"/>
      <c r="IIG9" s="276"/>
      <c r="IIH9" s="276"/>
      <c r="III9" s="276"/>
      <c r="IIJ9" s="276"/>
      <c r="IIK9" s="276"/>
      <c r="IIL9" s="276"/>
      <c r="IIM9" s="276"/>
      <c r="IIN9" s="276"/>
      <c r="IIO9" s="276"/>
      <c r="IIP9" s="276"/>
      <c r="IIQ9" s="276"/>
      <c r="IIR9" s="276"/>
      <c r="IIS9" s="276"/>
      <c r="IIT9" s="276"/>
      <c r="IIU9" s="276"/>
      <c r="IIV9" s="276"/>
      <c r="IIW9" s="276"/>
      <c r="IIX9" s="276"/>
      <c r="IIY9" s="276"/>
      <c r="IIZ9" s="276"/>
      <c r="IJA9" s="276"/>
      <c r="IJB9" s="276"/>
      <c r="IJC9" s="276"/>
      <c r="IJD9" s="276"/>
      <c r="IJE9" s="276"/>
      <c r="IJF9" s="276"/>
      <c r="IJG9" s="276"/>
      <c r="IJH9" s="276"/>
      <c r="IJI9" s="276"/>
      <c r="IJJ9" s="276"/>
      <c r="IJK9" s="276"/>
      <c r="IJL9" s="276"/>
      <c r="IJM9" s="276"/>
      <c r="IJN9" s="276"/>
      <c r="IJO9" s="276"/>
      <c r="IJP9" s="276"/>
      <c r="IJQ9" s="276"/>
      <c r="IJR9" s="276"/>
      <c r="IJS9" s="276"/>
      <c r="IJT9" s="276"/>
      <c r="IJU9" s="276"/>
      <c r="IJV9" s="276"/>
      <c r="IJW9" s="276"/>
      <c r="IJX9" s="276"/>
      <c r="IJY9" s="276"/>
      <c r="IJZ9" s="276"/>
      <c r="IKA9" s="276"/>
      <c r="IKB9" s="276"/>
      <c r="IKC9" s="276"/>
      <c r="IKD9" s="276"/>
      <c r="IKE9" s="276"/>
      <c r="IKF9" s="276"/>
      <c r="IKG9" s="276"/>
      <c r="IKH9" s="276"/>
      <c r="IKI9" s="276"/>
      <c r="IKJ9" s="276"/>
      <c r="IKK9" s="276"/>
      <c r="IKL9" s="276"/>
      <c r="IKM9" s="276"/>
      <c r="IKN9" s="276"/>
      <c r="IKO9" s="276"/>
      <c r="IKP9" s="276"/>
      <c r="IKQ9" s="276"/>
      <c r="IKR9" s="276"/>
      <c r="IKS9" s="276"/>
      <c r="IKT9" s="276"/>
      <c r="IKU9" s="276"/>
      <c r="IKV9" s="276"/>
      <c r="IKW9" s="276"/>
      <c r="IKX9" s="276"/>
      <c r="IKY9" s="276"/>
      <c r="IKZ9" s="276"/>
      <c r="ILA9" s="276"/>
      <c r="ILB9" s="276"/>
      <c r="ILC9" s="276"/>
      <c r="ILD9" s="276"/>
      <c r="ILE9" s="276"/>
      <c r="ILF9" s="276"/>
      <c r="ILG9" s="276"/>
      <c r="ILH9" s="276"/>
      <c r="ILI9" s="276"/>
      <c r="ILJ9" s="276"/>
      <c r="ILK9" s="276"/>
      <c r="ILL9" s="276"/>
      <c r="ILM9" s="276"/>
      <c r="ILN9" s="276"/>
      <c r="ILO9" s="276"/>
      <c r="ILP9" s="276"/>
      <c r="ILQ9" s="276"/>
      <c r="ILR9" s="276"/>
      <c r="ILS9" s="276"/>
      <c r="ILT9" s="276"/>
      <c r="ILU9" s="276"/>
      <c r="ILV9" s="276"/>
      <c r="ILW9" s="276"/>
      <c r="ILX9" s="276"/>
      <c r="ILY9" s="276"/>
      <c r="ILZ9" s="276"/>
      <c r="IMA9" s="276"/>
      <c r="IMB9" s="276"/>
      <c r="IMC9" s="276"/>
      <c r="IMD9" s="276"/>
      <c r="IME9" s="276"/>
      <c r="IMF9" s="276"/>
      <c r="IMG9" s="276"/>
      <c r="IMH9" s="276"/>
      <c r="IMI9" s="276"/>
      <c r="IMJ9" s="276"/>
      <c r="IMK9" s="276"/>
      <c r="IML9" s="276"/>
      <c r="IMM9" s="276"/>
      <c r="IMN9" s="276"/>
      <c r="IMO9" s="276"/>
      <c r="IMP9" s="276"/>
      <c r="IMQ9" s="276"/>
      <c r="IMR9" s="276"/>
      <c r="IMS9" s="276"/>
      <c r="IMT9" s="276"/>
      <c r="IMU9" s="276"/>
      <c r="IMV9" s="276"/>
      <c r="IMW9" s="276"/>
      <c r="IMX9" s="276"/>
      <c r="IMY9" s="276"/>
      <c r="IMZ9" s="276"/>
      <c r="INA9" s="276"/>
      <c r="INB9" s="276"/>
      <c r="INC9" s="276"/>
      <c r="IND9" s="276"/>
      <c r="INE9" s="276"/>
      <c r="INF9" s="276"/>
      <c r="ING9" s="276"/>
      <c r="INH9" s="276"/>
      <c r="INI9" s="276"/>
      <c r="INJ9" s="276"/>
      <c r="INK9" s="276"/>
      <c r="INL9" s="276"/>
      <c r="INM9" s="276"/>
      <c r="INN9" s="276"/>
      <c r="INO9" s="276"/>
      <c r="INP9" s="276"/>
      <c r="INQ9" s="276"/>
      <c r="INR9" s="276"/>
      <c r="INS9" s="276"/>
      <c r="INT9" s="276"/>
      <c r="INU9" s="276"/>
      <c r="INV9" s="276"/>
      <c r="INW9" s="276"/>
      <c r="INX9" s="276"/>
      <c r="INY9" s="276"/>
      <c r="INZ9" s="276"/>
      <c r="IOA9" s="276"/>
      <c r="IOB9" s="276"/>
      <c r="IOC9" s="276"/>
      <c r="IOD9" s="276"/>
      <c r="IOE9" s="276"/>
      <c r="IOF9" s="276"/>
      <c r="IOG9" s="276"/>
      <c r="IOH9" s="276"/>
      <c r="IOI9" s="276"/>
      <c r="IOJ9" s="276"/>
      <c r="IOK9" s="276"/>
      <c r="IOL9" s="276"/>
      <c r="IOM9" s="276"/>
      <c r="ION9" s="276"/>
      <c r="IOO9" s="276"/>
      <c r="IOP9" s="276"/>
      <c r="IOQ9" s="276"/>
      <c r="IOR9" s="276"/>
      <c r="IOS9" s="276"/>
      <c r="IOT9" s="276"/>
      <c r="IOU9" s="276"/>
      <c r="IOV9" s="276"/>
      <c r="IOW9" s="276"/>
      <c r="IOX9" s="276"/>
      <c r="IOY9" s="276"/>
      <c r="IOZ9" s="276"/>
      <c r="IPA9" s="276"/>
      <c r="IPB9" s="276"/>
      <c r="IPC9" s="276"/>
      <c r="IPD9" s="276"/>
      <c r="IPE9" s="276"/>
      <c r="IPF9" s="276"/>
      <c r="IPG9" s="276"/>
      <c r="IPH9" s="276"/>
      <c r="IPI9" s="276"/>
      <c r="IPJ9" s="276"/>
      <c r="IPK9" s="276"/>
      <c r="IPL9" s="276"/>
      <c r="IPM9" s="276"/>
      <c r="IPN9" s="276"/>
      <c r="IPO9" s="276"/>
      <c r="IPP9" s="276"/>
      <c r="IPQ9" s="276"/>
      <c r="IPR9" s="276"/>
      <c r="IPS9" s="276"/>
      <c r="IPT9" s="276"/>
      <c r="IPU9" s="276"/>
      <c r="IPV9" s="276"/>
      <c r="IPW9" s="276"/>
      <c r="IPX9" s="276"/>
      <c r="IPY9" s="276"/>
      <c r="IPZ9" s="276"/>
      <c r="IQA9" s="276"/>
      <c r="IQB9" s="276"/>
      <c r="IQC9" s="276"/>
      <c r="IQD9" s="276"/>
      <c r="IQE9" s="276"/>
      <c r="IQF9" s="276"/>
      <c r="IQG9" s="276"/>
      <c r="IQH9" s="276"/>
      <c r="IQI9" s="276"/>
      <c r="IQJ9" s="276"/>
      <c r="IQK9" s="276"/>
      <c r="IQL9" s="276"/>
      <c r="IQM9" s="276"/>
      <c r="IQN9" s="276"/>
      <c r="IQO9" s="276"/>
      <c r="IQP9" s="276"/>
      <c r="IQQ9" s="276"/>
      <c r="IQR9" s="276"/>
      <c r="IQS9" s="276"/>
      <c r="IQT9" s="276"/>
      <c r="IQU9" s="276"/>
      <c r="IQV9" s="276"/>
      <c r="IQW9" s="276"/>
      <c r="IQX9" s="276"/>
      <c r="IQY9" s="276"/>
      <c r="IQZ9" s="276"/>
      <c r="IRA9" s="276"/>
      <c r="IRB9" s="276"/>
      <c r="IRC9" s="276"/>
      <c r="IRD9" s="276"/>
      <c r="IRE9" s="276"/>
      <c r="IRF9" s="276"/>
      <c r="IRG9" s="276"/>
      <c r="IRH9" s="276"/>
      <c r="IRI9" s="276"/>
      <c r="IRJ9" s="276"/>
      <c r="IRK9" s="276"/>
      <c r="IRL9" s="276"/>
      <c r="IRM9" s="276"/>
      <c r="IRN9" s="276"/>
      <c r="IRO9" s="276"/>
      <c r="IRP9" s="276"/>
      <c r="IRQ9" s="276"/>
      <c r="IRR9" s="276"/>
      <c r="IRS9" s="276"/>
      <c r="IRT9" s="276"/>
      <c r="IRU9" s="276"/>
      <c r="IRV9" s="276"/>
      <c r="IRW9" s="276"/>
      <c r="IRX9" s="276"/>
      <c r="IRY9" s="276"/>
      <c r="IRZ9" s="276"/>
      <c r="ISA9" s="276"/>
      <c r="ISB9" s="276"/>
      <c r="ISC9" s="276"/>
      <c r="ISD9" s="276"/>
      <c r="ISE9" s="276"/>
      <c r="ISF9" s="276"/>
      <c r="ISG9" s="276"/>
      <c r="ISH9" s="276"/>
      <c r="ISI9" s="276"/>
      <c r="ISJ9" s="276"/>
      <c r="ISK9" s="276"/>
      <c r="ISL9" s="276"/>
      <c r="ISM9" s="276"/>
      <c r="ISN9" s="276"/>
      <c r="ISO9" s="276"/>
      <c r="ISP9" s="276"/>
      <c r="ISQ9" s="276"/>
      <c r="ISR9" s="276"/>
      <c r="ISS9" s="276"/>
      <c r="IST9" s="276"/>
      <c r="ISU9" s="276"/>
      <c r="ISV9" s="276"/>
      <c r="ISW9" s="276"/>
      <c r="ISX9" s="276"/>
      <c r="ISY9" s="276"/>
      <c r="ISZ9" s="276"/>
      <c r="ITA9" s="276"/>
      <c r="ITB9" s="276"/>
      <c r="ITC9" s="276"/>
      <c r="ITD9" s="276"/>
      <c r="ITE9" s="276"/>
      <c r="ITF9" s="276"/>
      <c r="ITG9" s="276"/>
      <c r="ITH9" s="276"/>
      <c r="ITI9" s="276"/>
      <c r="ITJ9" s="276"/>
      <c r="ITK9" s="276"/>
      <c r="ITL9" s="276"/>
      <c r="ITM9" s="276"/>
      <c r="ITN9" s="276"/>
      <c r="ITO9" s="276"/>
      <c r="ITP9" s="276"/>
      <c r="ITQ9" s="276"/>
      <c r="ITR9" s="276"/>
      <c r="ITS9" s="276"/>
      <c r="ITT9" s="276"/>
      <c r="ITU9" s="276"/>
      <c r="ITV9" s="276"/>
      <c r="ITW9" s="276"/>
      <c r="ITX9" s="276"/>
      <c r="ITY9" s="276"/>
      <c r="ITZ9" s="276"/>
      <c r="IUA9" s="276"/>
      <c r="IUB9" s="276"/>
      <c r="IUC9" s="276"/>
      <c r="IUD9" s="276"/>
      <c r="IUE9" s="276"/>
      <c r="IUF9" s="276"/>
      <c r="IUG9" s="276"/>
      <c r="IUH9" s="276"/>
      <c r="IUI9" s="276"/>
      <c r="IUJ9" s="276"/>
      <c r="IUK9" s="276"/>
      <c r="IUL9" s="276"/>
      <c r="IUM9" s="276"/>
      <c r="IUN9" s="276"/>
      <c r="IUO9" s="276"/>
      <c r="IUP9" s="276"/>
      <c r="IUQ9" s="276"/>
      <c r="IUR9" s="276"/>
      <c r="IUS9" s="276"/>
      <c r="IUT9" s="276"/>
      <c r="IUU9" s="276"/>
      <c r="IUV9" s="276"/>
      <c r="IUW9" s="276"/>
      <c r="IUX9" s="276"/>
      <c r="IUY9" s="276"/>
      <c r="IUZ9" s="276"/>
      <c r="IVA9" s="276"/>
      <c r="IVB9" s="276"/>
      <c r="IVC9" s="276"/>
      <c r="IVD9" s="276"/>
      <c r="IVE9" s="276"/>
      <c r="IVF9" s="276"/>
      <c r="IVG9" s="276"/>
      <c r="IVH9" s="276"/>
      <c r="IVI9" s="276"/>
      <c r="IVJ9" s="276"/>
      <c r="IVK9" s="276"/>
      <c r="IVL9" s="276"/>
      <c r="IVM9" s="276"/>
      <c r="IVN9" s="276"/>
      <c r="IVO9" s="276"/>
      <c r="IVP9" s="276"/>
      <c r="IVQ9" s="276"/>
      <c r="IVR9" s="276"/>
      <c r="IVS9" s="276"/>
      <c r="IVT9" s="276"/>
      <c r="IVU9" s="276"/>
      <c r="IVV9" s="276"/>
      <c r="IVW9" s="276"/>
      <c r="IVX9" s="276"/>
      <c r="IVY9" s="276"/>
      <c r="IVZ9" s="276"/>
      <c r="IWA9" s="276"/>
      <c r="IWB9" s="276"/>
      <c r="IWC9" s="276"/>
      <c r="IWD9" s="276"/>
      <c r="IWE9" s="276"/>
      <c r="IWF9" s="276"/>
      <c r="IWG9" s="276"/>
      <c r="IWH9" s="276"/>
      <c r="IWI9" s="276"/>
      <c r="IWJ9" s="276"/>
      <c r="IWK9" s="276"/>
      <c r="IWL9" s="276"/>
      <c r="IWM9" s="276"/>
      <c r="IWN9" s="276"/>
      <c r="IWO9" s="276"/>
      <c r="IWP9" s="276"/>
      <c r="IWQ9" s="276"/>
      <c r="IWR9" s="276"/>
      <c r="IWS9" s="276"/>
      <c r="IWT9" s="276"/>
      <c r="IWU9" s="276"/>
      <c r="IWV9" s="276"/>
      <c r="IWW9" s="276"/>
      <c r="IWX9" s="276"/>
      <c r="IWY9" s="276"/>
      <c r="IWZ9" s="276"/>
      <c r="IXA9" s="276"/>
      <c r="IXB9" s="276"/>
      <c r="IXC9" s="276"/>
      <c r="IXD9" s="276"/>
      <c r="IXE9" s="276"/>
      <c r="IXF9" s="276"/>
      <c r="IXG9" s="276"/>
      <c r="IXH9" s="276"/>
      <c r="IXI9" s="276"/>
      <c r="IXJ9" s="276"/>
      <c r="IXK9" s="276"/>
      <c r="IXL9" s="276"/>
      <c r="IXM9" s="276"/>
      <c r="IXN9" s="276"/>
      <c r="IXO9" s="276"/>
      <c r="IXP9" s="276"/>
      <c r="IXQ9" s="276"/>
      <c r="IXR9" s="276"/>
      <c r="IXS9" s="276"/>
      <c r="IXT9" s="276"/>
      <c r="IXU9" s="276"/>
      <c r="IXV9" s="276"/>
      <c r="IXW9" s="276"/>
      <c r="IXX9" s="276"/>
      <c r="IXY9" s="276"/>
      <c r="IXZ9" s="276"/>
      <c r="IYA9" s="276"/>
      <c r="IYB9" s="276"/>
      <c r="IYC9" s="276"/>
      <c r="IYD9" s="276"/>
      <c r="IYE9" s="276"/>
      <c r="IYF9" s="276"/>
      <c r="IYG9" s="276"/>
      <c r="IYH9" s="276"/>
      <c r="IYI9" s="276"/>
      <c r="IYJ9" s="276"/>
      <c r="IYK9" s="276"/>
      <c r="IYL9" s="276"/>
      <c r="IYM9" s="276"/>
      <c r="IYN9" s="276"/>
      <c r="IYO9" s="276"/>
      <c r="IYP9" s="276"/>
      <c r="IYQ9" s="276"/>
      <c r="IYR9" s="276"/>
      <c r="IYS9" s="276"/>
      <c r="IYT9" s="276"/>
      <c r="IYU9" s="276"/>
      <c r="IYV9" s="276"/>
      <c r="IYW9" s="276"/>
      <c r="IYX9" s="276"/>
      <c r="IYY9" s="276"/>
      <c r="IYZ9" s="276"/>
      <c r="IZA9" s="276"/>
      <c r="IZB9" s="276"/>
      <c r="IZC9" s="276"/>
      <c r="IZD9" s="276"/>
      <c r="IZE9" s="276"/>
      <c r="IZF9" s="276"/>
      <c r="IZG9" s="276"/>
      <c r="IZH9" s="276"/>
      <c r="IZI9" s="276"/>
      <c r="IZJ9" s="276"/>
      <c r="IZK9" s="276"/>
      <c r="IZL9" s="276"/>
      <c r="IZM9" s="276"/>
      <c r="IZN9" s="276"/>
      <c r="IZO9" s="276"/>
      <c r="IZP9" s="276"/>
      <c r="IZQ9" s="276"/>
      <c r="IZR9" s="276"/>
      <c r="IZS9" s="276"/>
      <c r="IZT9" s="276"/>
      <c r="IZU9" s="276"/>
      <c r="IZV9" s="276"/>
      <c r="IZW9" s="276"/>
      <c r="IZX9" s="276"/>
      <c r="IZY9" s="276"/>
      <c r="IZZ9" s="276"/>
      <c r="JAA9" s="276"/>
      <c r="JAB9" s="276"/>
      <c r="JAC9" s="276"/>
      <c r="JAD9" s="276"/>
      <c r="JAE9" s="276"/>
      <c r="JAF9" s="276"/>
      <c r="JAG9" s="276"/>
      <c r="JAH9" s="276"/>
      <c r="JAI9" s="276"/>
      <c r="JAJ9" s="276"/>
      <c r="JAK9" s="276"/>
      <c r="JAL9" s="276"/>
      <c r="JAM9" s="276"/>
      <c r="JAN9" s="276"/>
      <c r="JAO9" s="276"/>
      <c r="JAP9" s="276"/>
      <c r="JAQ9" s="276"/>
      <c r="JAR9" s="276"/>
      <c r="JAS9" s="276"/>
      <c r="JAT9" s="276"/>
      <c r="JAU9" s="276"/>
      <c r="JAV9" s="276"/>
      <c r="JAW9" s="276"/>
      <c r="JAX9" s="276"/>
      <c r="JAY9" s="276"/>
      <c r="JAZ9" s="276"/>
      <c r="JBA9" s="276"/>
      <c r="JBB9" s="276"/>
      <c r="JBC9" s="276"/>
      <c r="JBD9" s="276"/>
      <c r="JBE9" s="276"/>
      <c r="JBF9" s="276"/>
      <c r="JBG9" s="276"/>
      <c r="JBH9" s="276"/>
      <c r="JBI9" s="276"/>
      <c r="JBJ9" s="276"/>
      <c r="JBK9" s="276"/>
      <c r="JBL9" s="276"/>
      <c r="JBM9" s="276"/>
      <c r="JBN9" s="276"/>
      <c r="JBO9" s="276"/>
      <c r="JBP9" s="276"/>
      <c r="JBQ9" s="276"/>
      <c r="JBR9" s="276"/>
      <c r="JBS9" s="276"/>
      <c r="JBT9" s="276"/>
      <c r="JBU9" s="276"/>
      <c r="JBV9" s="276"/>
      <c r="JBW9" s="276"/>
      <c r="JBX9" s="276"/>
      <c r="JBY9" s="276"/>
      <c r="JBZ9" s="276"/>
      <c r="JCA9" s="276"/>
      <c r="JCB9" s="276"/>
      <c r="JCC9" s="276"/>
      <c r="JCD9" s="276"/>
      <c r="JCE9" s="276"/>
      <c r="JCF9" s="276"/>
      <c r="JCG9" s="276"/>
      <c r="JCH9" s="276"/>
      <c r="JCI9" s="276"/>
      <c r="JCJ9" s="276"/>
      <c r="JCK9" s="276"/>
      <c r="JCL9" s="276"/>
      <c r="JCM9" s="276"/>
      <c r="JCN9" s="276"/>
      <c r="JCO9" s="276"/>
      <c r="JCP9" s="276"/>
      <c r="JCQ9" s="276"/>
      <c r="JCR9" s="276"/>
      <c r="JCS9" s="276"/>
      <c r="JCT9" s="276"/>
      <c r="JCU9" s="276"/>
      <c r="JCV9" s="276"/>
      <c r="JCW9" s="276"/>
      <c r="JCX9" s="276"/>
      <c r="JCY9" s="276"/>
      <c r="JCZ9" s="276"/>
      <c r="JDA9" s="276"/>
      <c r="JDB9" s="276"/>
      <c r="JDC9" s="276"/>
      <c r="JDD9" s="276"/>
      <c r="JDE9" s="276"/>
      <c r="JDF9" s="276"/>
      <c r="JDG9" s="276"/>
      <c r="JDH9" s="276"/>
      <c r="JDI9" s="276"/>
      <c r="JDJ9" s="276"/>
      <c r="JDK9" s="276"/>
      <c r="JDL9" s="276"/>
      <c r="JDM9" s="276"/>
      <c r="JDN9" s="276"/>
      <c r="JDO9" s="276"/>
      <c r="JDP9" s="276"/>
      <c r="JDQ9" s="276"/>
      <c r="JDR9" s="276"/>
      <c r="JDS9" s="276"/>
      <c r="JDT9" s="276"/>
      <c r="JDU9" s="276"/>
      <c r="JDV9" s="276"/>
      <c r="JDW9" s="276"/>
      <c r="JDX9" s="276"/>
      <c r="JDY9" s="276"/>
      <c r="JDZ9" s="276"/>
      <c r="JEA9" s="276"/>
      <c r="JEB9" s="276"/>
      <c r="JEC9" s="276"/>
      <c r="JED9" s="276"/>
      <c r="JEE9" s="276"/>
      <c r="JEF9" s="276"/>
      <c r="JEG9" s="276"/>
      <c r="JEH9" s="276"/>
      <c r="JEI9" s="276"/>
      <c r="JEJ9" s="276"/>
      <c r="JEK9" s="276"/>
      <c r="JEL9" s="276"/>
      <c r="JEM9" s="276"/>
      <c r="JEN9" s="276"/>
      <c r="JEO9" s="276"/>
      <c r="JEP9" s="276"/>
      <c r="JEQ9" s="276"/>
      <c r="JER9" s="276"/>
      <c r="JES9" s="276"/>
      <c r="JET9" s="276"/>
      <c r="JEU9" s="276"/>
      <c r="JEV9" s="276"/>
      <c r="JEW9" s="276"/>
      <c r="JEX9" s="276"/>
      <c r="JEY9" s="276"/>
      <c r="JEZ9" s="276"/>
      <c r="JFA9" s="276"/>
      <c r="JFB9" s="276"/>
      <c r="JFC9" s="276"/>
      <c r="JFD9" s="276"/>
      <c r="JFE9" s="276"/>
      <c r="JFF9" s="276"/>
      <c r="JFG9" s="276"/>
      <c r="JFH9" s="276"/>
      <c r="JFI9" s="276"/>
      <c r="JFJ9" s="276"/>
      <c r="JFK9" s="276"/>
      <c r="JFL9" s="276"/>
      <c r="JFM9" s="276"/>
      <c r="JFN9" s="276"/>
      <c r="JFO9" s="276"/>
      <c r="JFP9" s="276"/>
      <c r="JFQ9" s="276"/>
      <c r="JFR9" s="276"/>
      <c r="JFS9" s="276"/>
      <c r="JFT9" s="276"/>
      <c r="JFU9" s="276"/>
      <c r="JFV9" s="276"/>
      <c r="JFW9" s="276"/>
      <c r="JFX9" s="276"/>
      <c r="JFY9" s="276"/>
      <c r="JFZ9" s="276"/>
      <c r="JGA9" s="276"/>
      <c r="JGB9" s="276"/>
      <c r="JGC9" s="276"/>
      <c r="JGD9" s="276"/>
      <c r="JGE9" s="276"/>
      <c r="JGF9" s="276"/>
      <c r="JGG9" s="276"/>
      <c r="JGH9" s="276"/>
      <c r="JGI9" s="276"/>
      <c r="JGJ9" s="276"/>
      <c r="JGK9" s="276"/>
      <c r="JGL9" s="276"/>
      <c r="JGM9" s="276"/>
      <c r="JGN9" s="276"/>
      <c r="JGO9" s="276"/>
      <c r="JGP9" s="276"/>
      <c r="JGQ9" s="276"/>
      <c r="JGR9" s="276"/>
      <c r="JGS9" s="276"/>
      <c r="JGT9" s="276"/>
      <c r="JGU9" s="276"/>
      <c r="JGV9" s="276"/>
      <c r="JGW9" s="276"/>
      <c r="JGX9" s="276"/>
      <c r="JGY9" s="276"/>
      <c r="JGZ9" s="276"/>
      <c r="JHA9" s="276"/>
      <c r="JHB9" s="276"/>
      <c r="JHC9" s="276"/>
      <c r="JHD9" s="276"/>
      <c r="JHE9" s="276"/>
      <c r="JHF9" s="276"/>
      <c r="JHG9" s="276"/>
      <c r="JHH9" s="276"/>
      <c r="JHI9" s="276"/>
      <c r="JHJ9" s="276"/>
      <c r="JHK9" s="276"/>
      <c r="JHL9" s="276"/>
      <c r="JHM9" s="276"/>
      <c r="JHN9" s="276"/>
      <c r="JHO9" s="276"/>
      <c r="JHP9" s="276"/>
      <c r="JHQ9" s="276"/>
      <c r="JHR9" s="276"/>
      <c r="JHS9" s="276"/>
      <c r="JHT9" s="276"/>
      <c r="JHU9" s="276"/>
      <c r="JHV9" s="276"/>
      <c r="JHW9" s="276"/>
      <c r="JHX9" s="276"/>
      <c r="JHY9" s="276"/>
      <c r="JHZ9" s="276"/>
      <c r="JIA9" s="276"/>
      <c r="JIB9" s="276"/>
      <c r="JIC9" s="276"/>
      <c r="JID9" s="276"/>
      <c r="JIE9" s="276"/>
      <c r="JIF9" s="276"/>
      <c r="JIG9" s="276"/>
      <c r="JIH9" s="276"/>
      <c r="JII9" s="276"/>
      <c r="JIJ9" s="276"/>
      <c r="JIK9" s="276"/>
      <c r="JIL9" s="276"/>
      <c r="JIM9" s="276"/>
      <c r="JIN9" s="276"/>
      <c r="JIO9" s="276"/>
      <c r="JIP9" s="276"/>
      <c r="JIQ9" s="276"/>
      <c r="JIR9" s="276"/>
      <c r="JIS9" s="276"/>
      <c r="JIT9" s="276"/>
      <c r="JIU9" s="276"/>
      <c r="JIV9" s="276"/>
      <c r="JIW9" s="276"/>
      <c r="JIX9" s="276"/>
      <c r="JIY9" s="276"/>
      <c r="JIZ9" s="276"/>
      <c r="JJA9" s="276"/>
      <c r="JJB9" s="276"/>
      <c r="JJC9" s="276"/>
      <c r="JJD9" s="276"/>
      <c r="JJE9" s="276"/>
      <c r="JJF9" s="276"/>
      <c r="JJG9" s="276"/>
      <c r="JJH9" s="276"/>
      <c r="JJI9" s="276"/>
      <c r="JJJ9" s="276"/>
      <c r="JJK9" s="276"/>
      <c r="JJL9" s="276"/>
      <c r="JJM9" s="276"/>
      <c r="JJN9" s="276"/>
      <c r="JJO9" s="276"/>
      <c r="JJP9" s="276"/>
      <c r="JJQ9" s="276"/>
      <c r="JJR9" s="276"/>
      <c r="JJS9" s="276"/>
      <c r="JJT9" s="276"/>
      <c r="JJU9" s="276"/>
      <c r="JJV9" s="276"/>
      <c r="JJW9" s="276"/>
      <c r="JJX9" s="276"/>
      <c r="JJY9" s="276"/>
      <c r="JJZ9" s="276"/>
      <c r="JKA9" s="276"/>
      <c r="JKB9" s="276"/>
      <c r="JKC9" s="276"/>
      <c r="JKD9" s="276"/>
      <c r="JKE9" s="276"/>
      <c r="JKF9" s="276"/>
      <c r="JKG9" s="276"/>
      <c r="JKH9" s="276"/>
      <c r="JKI9" s="276"/>
      <c r="JKJ9" s="276"/>
      <c r="JKK9" s="276"/>
      <c r="JKL9" s="276"/>
      <c r="JKM9" s="276"/>
      <c r="JKN9" s="276"/>
      <c r="JKO9" s="276"/>
      <c r="JKP9" s="276"/>
      <c r="JKQ9" s="276"/>
      <c r="JKR9" s="276"/>
      <c r="JKS9" s="276"/>
      <c r="JKT9" s="276"/>
      <c r="JKU9" s="276"/>
      <c r="JKV9" s="276"/>
      <c r="JKW9" s="276"/>
      <c r="JKX9" s="276"/>
      <c r="JKY9" s="276"/>
      <c r="JKZ9" s="276"/>
      <c r="JLA9" s="276"/>
      <c r="JLB9" s="276"/>
      <c r="JLC9" s="276"/>
      <c r="JLD9" s="276"/>
      <c r="JLE9" s="276"/>
      <c r="JLF9" s="276"/>
      <c r="JLG9" s="276"/>
      <c r="JLH9" s="276"/>
      <c r="JLI9" s="276"/>
      <c r="JLJ9" s="276"/>
      <c r="JLK9" s="276"/>
      <c r="JLL9" s="276"/>
      <c r="JLM9" s="276"/>
      <c r="JLN9" s="276"/>
      <c r="JLO9" s="276"/>
      <c r="JLP9" s="276"/>
      <c r="JLQ9" s="276"/>
      <c r="JLR9" s="276"/>
      <c r="JLS9" s="276"/>
      <c r="JLT9" s="276"/>
      <c r="JLU9" s="276"/>
      <c r="JLV9" s="276"/>
      <c r="JLW9" s="276"/>
      <c r="JLX9" s="276"/>
      <c r="JLY9" s="276"/>
      <c r="JLZ9" s="276"/>
      <c r="JMA9" s="276"/>
      <c r="JMB9" s="276"/>
      <c r="JMC9" s="276"/>
      <c r="JMD9" s="276"/>
      <c r="JME9" s="276"/>
      <c r="JMF9" s="276"/>
      <c r="JMG9" s="276"/>
      <c r="JMH9" s="276"/>
      <c r="JMI9" s="276"/>
      <c r="JMJ9" s="276"/>
      <c r="JMK9" s="276"/>
      <c r="JML9" s="276"/>
      <c r="JMM9" s="276"/>
      <c r="JMN9" s="276"/>
      <c r="JMO9" s="276"/>
      <c r="JMP9" s="276"/>
      <c r="JMQ9" s="276"/>
      <c r="JMR9" s="276"/>
      <c r="JMS9" s="276"/>
      <c r="JMT9" s="276"/>
      <c r="JMU9" s="276"/>
      <c r="JMV9" s="276"/>
      <c r="JMW9" s="276"/>
      <c r="JMX9" s="276"/>
      <c r="JMY9" s="276"/>
      <c r="JMZ9" s="276"/>
      <c r="JNA9" s="276"/>
      <c r="JNB9" s="276"/>
      <c r="JNC9" s="276"/>
      <c r="JND9" s="276"/>
      <c r="JNE9" s="276"/>
      <c r="JNF9" s="276"/>
      <c r="JNG9" s="276"/>
      <c r="JNH9" s="276"/>
      <c r="JNI9" s="276"/>
      <c r="JNJ9" s="276"/>
      <c r="JNK9" s="276"/>
      <c r="JNL9" s="276"/>
      <c r="JNM9" s="276"/>
      <c r="JNN9" s="276"/>
      <c r="JNO9" s="276"/>
      <c r="JNP9" s="276"/>
      <c r="JNQ9" s="276"/>
      <c r="JNR9" s="276"/>
      <c r="JNS9" s="276"/>
      <c r="JNT9" s="276"/>
      <c r="JNU9" s="276"/>
      <c r="JNV9" s="276"/>
      <c r="JNW9" s="276"/>
      <c r="JNX9" s="276"/>
      <c r="JNY9" s="276"/>
      <c r="JNZ9" s="276"/>
      <c r="JOA9" s="276"/>
      <c r="JOB9" s="276"/>
      <c r="JOC9" s="276"/>
      <c r="JOD9" s="276"/>
      <c r="JOE9" s="276"/>
      <c r="JOF9" s="276"/>
      <c r="JOG9" s="276"/>
      <c r="JOH9" s="276"/>
      <c r="JOI9" s="276"/>
      <c r="JOJ9" s="276"/>
      <c r="JOK9" s="276"/>
      <c r="JOL9" s="276"/>
      <c r="JOM9" s="276"/>
      <c r="JON9" s="276"/>
      <c r="JOO9" s="276"/>
      <c r="JOP9" s="276"/>
      <c r="JOQ9" s="276"/>
      <c r="JOR9" s="276"/>
      <c r="JOS9" s="276"/>
      <c r="JOT9" s="276"/>
      <c r="JOU9" s="276"/>
      <c r="JOV9" s="276"/>
      <c r="JOW9" s="276"/>
      <c r="JOX9" s="276"/>
      <c r="JOY9" s="276"/>
      <c r="JOZ9" s="276"/>
      <c r="JPA9" s="276"/>
      <c r="JPB9" s="276"/>
      <c r="JPC9" s="276"/>
      <c r="JPD9" s="276"/>
      <c r="JPE9" s="276"/>
      <c r="JPF9" s="276"/>
      <c r="JPG9" s="276"/>
      <c r="JPH9" s="276"/>
      <c r="JPI9" s="276"/>
      <c r="JPJ9" s="276"/>
      <c r="JPK9" s="276"/>
      <c r="JPL9" s="276"/>
      <c r="JPM9" s="276"/>
      <c r="JPN9" s="276"/>
      <c r="JPO9" s="276"/>
      <c r="JPP9" s="276"/>
      <c r="JPQ9" s="276"/>
      <c r="JPR9" s="276"/>
      <c r="JPS9" s="276"/>
      <c r="JPT9" s="276"/>
      <c r="JPU9" s="276"/>
      <c r="JPV9" s="276"/>
      <c r="JPW9" s="276"/>
      <c r="JPX9" s="276"/>
      <c r="JPY9" s="276"/>
      <c r="JPZ9" s="276"/>
      <c r="JQA9" s="276"/>
      <c r="JQB9" s="276"/>
      <c r="JQC9" s="276"/>
      <c r="JQD9" s="276"/>
      <c r="JQE9" s="276"/>
      <c r="JQF9" s="276"/>
      <c r="JQG9" s="276"/>
      <c r="JQH9" s="276"/>
      <c r="JQI9" s="276"/>
      <c r="JQJ9" s="276"/>
      <c r="JQK9" s="276"/>
      <c r="JQL9" s="276"/>
      <c r="JQM9" s="276"/>
      <c r="JQN9" s="276"/>
      <c r="JQO9" s="276"/>
      <c r="JQP9" s="276"/>
      <c r="JQQ9" s="276"/>
      <c r="JQR9" s="276"/>
      <c r="JQS9" s="276"/>
      <c r="JQT9" s="276"/>
      <c r="JQU9" s="276"/>
      <c r="JQV9" s="276"/>
      <c r="JQW9" s="276"/>
      <c r="JQX9" s="276"/>
      <c r="JQY9" s="276"/>
      <c r="JQZ9" s="276"/>
      <c r="JRA9" s="276"/>
      <c r="JRB9" s="276"/>
      <c r="JRC9" s="276"/>
      <c r="JRD9" s="276"/>
      <c r="JRE9" s="276"/>
      <c r="JRF9" s="276"/>
      <c r="JRG9" s="276"/>
      <c r="JRH9" s="276"/>
      <c r="JRI9" s="276"/>
      <c r="JRJ9" s="276"/>
      <c r="JRK9" s="276"/>
      <c r="JRL9" s="276"/>
      <c r="JRM9" s="276"/>
      <c r="JRN9" s="276"/>
      <c r="JRO9" s="276"/>
      <c r="JRP9" s="276"/>
      <c r="JRQ9" s="276"/>
      <c r="JRR9" s="276"/>
      <c r="JRS9" s="276"/>
      <c r="JRT9" s="276"/>
      <c r="JRU9" s="276"/>
      <c r="JRV9" s="276"/>
      <c r="JRW9" s="276"/>
      <c r="JRX9" s="276"/>
      <c r="JRY9" s="276"/>
      <c r="JRZ9" s="276"/>
      <c r="JSA9" s="276"/>
      <c r="JSB9" s="276"/>
      <c r="JSC9" s="276"/>
      <c r="JSD9" s="276"/>
      <c r="JSE9" s="276"/>
      <c r="JSF9" s="276"/>
      <c r="JSG9" s="276"/>
      <c r="JSH9" s="276"/>
      <c r="JSI9" s="276"/>
      <c r="JSJ9" s="276"/>
      <c r="JSK9" s="276"/>
      <c r="JSL9" s="276"/>
      <c r="JSM9" s="276"/>
      <c r="JSN9" s="276"/>
      <c r="JSO9" s="276"/>
      <c r="JSP9" s="276"/>
      <c r="JSQ9" s="276"/>
      <c r="JSR9" s="276"/>
      <c r="JSS9" s="276"/>
      <c r="JST9" s="276"/>
      <c r="JSU9" s="276"/>
      <c r="JSV9" s="276"/>
      <c r="JSW9" s="276"/>
      <c r="JSX9" s="276"/>
      <c r="JSY9" s="276"/>
      <c r="JSZ9" s="276"/>
      <c r="JTA9" s="276"/>
      <c r="JTB9" s="276"/>
      <c r="JTC9" s="276"/>
      <c r="JTD9" s="276"/>
      <c r="JTE9" s="276"/>
      <c r="JTF9" s="276"/>
      <c r="JTG9" s="276"/>
      <c r="JTH9" s="276"/>
      <c r="JTI9" s="276"/>
      <c r="JTJ9" s="276"/>
      <c r="JTK9" s="276"/>
      <c r="JTL9" s="276"/>
      <c r="JTM9" s="276"/>
      <c r="JTN9" s="276"/>
      <c r="JTO9" s="276"/>
      <c r="JTP9" s="276"/>
      <c r="JTQ9" s="276"/>
      <c r="JTR9" s="276"/>
      <c r="JTS9" s="276"/>
      <c r="JTT9" s="276"/>
      <c r="JTU9" s="276"/>
      <c r="JTV9" s="276"/>
      <c r="JTW9" s="276"/>
      <c r="JTX9" s="276"/>
      <c r="JTY9" s="276"/>
      <c r="JTZ9" s="276"/>
      <c r="JUA9" s="276"/>
      <c r="JUB9" s="276"/>
      <c r="JUC9" s="276"/>
      <c r="JUD9" s="276"/>
      <c r="JUE9" s="276"/>
      <c r="JUF9" s="276"/>
      <c r="JUG9" s="276"/>
      <c r="JUH9" s="276"/>
      <c r="JUI9" s="276"/>
      <c r="JUJ9" s="276"/>
      <c r="JUK9" s="276"/>
      <c r="JUL9" s="276"/>
      <c r="JUM9" s="276"/>
      <c r="JUN9" s="276"/>
      <c r="JUO9" s="276"/>
      <c r="JUP9" s="276"/>
      <c r="JUQ9" s="276"/>
      <c r="JUR9" s="276"/>
      <c r="JUS9" s="276"/>
      <c r="JUT9" s="276"/>
      <c r="JUU9" s="276"/>
      <c r="JUV9" s="276"/>
      <c r="JUW9" s="276"/>
      <c r="JUX9" s="276"/>
      <c r="JUY9" s="276"/>
      <c r="JUZ9" s="276"/>
      <c r="JVA9" s="276"/>
      <c r="JVB9" s="276"/>
      <c r="JVC9" s="276"/>
      <c r="JVD9" s="276"/>
      <c r="JVE9" s="276"/>
      <c r="JVF9" s="276"/>
      <c r="JVG9" s="276"/>
      <c r="JVH9" s="276"/>
      <c r="JVI9" s="276"/>
      <c r="JVJ9" s="276"/>
      <c r="JVK9" s="276"/>
      <c r="JVL9" s="276"/>
      <c r="JVM9" s="276"/>
      <c r="JVN9" s="276"/>
      <c r="JVO9" s="276"/>
      <c r="JVP9" s="276"/>
      <c r="JVQ9" s="276"/>
      <c r="JVR9" s="276"/>
      <c r="JVS9" s="276"/>
      <c r="JVT9" s="276"/>
      <c r="JVU9" s="276"/>
      <c r="JVV9" s="276"/>
      <c r="JVW9" s="276"/>
      <c r="JVX9" s="276"/>
      <c r="JVY9" s="276"/>
      <c r="JVZ9" s="276"/>
      <c r="JWA9" s="276"/>
      <c r="JWB9" s="276"/>
      <c r="JWC9" s="276"/>
      <c r="JWD9" s="276"/>
      <c r="JWE9" s="276"/>
      <c r="JWF9" s="276"/>
      <c r="JWG9" s="276"/>
      <c r="JWH9" s="276"/>
      <c r="JWI9" s="276"/>
      <c r="JWJ9" s="276"/>
      <c r="JWK9" s="276"/>
      <c r="JWL9" s="276"/>
      <c r="JWM9" s="276"/>
      <c r="JWN9" s="276"/>
      <c r="JWO9" s="276"/>
      <c r="JWP9" s="276"/>
      <c r="JWQ9" s="276"/>
      <c r="JWR9" s="276"/>
      <c r="JWS9" s="276"/>
      <c r="JWT9" s="276"/>
      <c r="JWU9" s="276"/>
      <c r="JWV9" s="276"/>
      <c r="JWW9" s="276"/>
      <c r="JWX9" s="276"/>
      <c r="JWY9" s="276"/>
      <c r="JWZ9" s="276"/>
      <c r="JXA9" s="276"/>
      <c r="JXB9" s="276"/>
      <c r="JXC9" s="276"/>
      <c r="JXD9" s="276"/>
      <c r="JXE9" s="276"/>
      <c r="JXF9" s="276"/>
      <c r="JXG9" s="276"/>
      <c r="JXH9" s="276"/>
      <c r="JXI9" s="276"/>
      <c r="JXJ9" s="276"/>
      <c r="JXK9" s="276"/>
      <c r="JXL9" s="276"/>
      <c r="JXM9" s="276"/>
      <c r="JXN9" s="276"/>
      <c r="JXO9" s="276"/>
      <c r="JXP9" s="276"/>
      <c r="JXQ9" s="276"/>
      <c r="JXR9" s="276"/>
      <c r="JXS9" s="276"/>
      <c r="JXT9" s="276"/>
      <c r="JXU9" s="276"/>
      <c r="JXV9" s="276"/>
      <c r="JXW9" s="276"/>
      <c r="JXX9" s="276"/>
      <c r="JXY9" s="276"/>
      <c r="JXZ9" s="276"/>
      <c r="JYA9" s="276"/>
      <c r="JYB9" s="276"/>
      <c r="JYC9" s="276"/>
      <c r="JYD9" s="276"/>
      <c r="JYE9" s="276"/>
      <c r="JYF9" s="276"/>
      <c r="JYG9" s="276"/>
      <c r="JYH9" s="276"/>
      <c r="JYI9" s="276"/>
      <c r="JYJ9" s="276"/>
      <c r="JYK9" s="276"/>
      <c r="JYL9" s="276"/>
      <c r="JYM9" s="276"/>
      <c r="JYN9" s="276"/>
      <c r="JYO9" s="276"/>
      <c r="JYP9" s="276"/>
      <c r="JYQ9" s="276"/>
      <c r="JYR9" s="276"/>
      <c r="JYS9" s="276"/>
      <c r="JYT9" s="276"/>
      <c r="JYU9" s="276"/>
      <c r="JYV9" s="276"/>
      <c r="JYW9" s="276"/>
      <c r="JYX9" s="276"/>
      <c r="JYY9" s="276"/>
      <c r="JYZ9" s="276"/>
      <c r="JZA9" s="276"/>
      <c r="JZB9" s="276"/>
      <c r="JZC9" s="276"/>
      <c r="JZD9" s="276"/>
      <c r="JZE9" s="276"/>
      <c r="JZF9" s="276"/>
      <c r="JZG9" s="276"/>
      <c r="JZH9" s="276"/>
      <c r="JZI9" s="276"/>
      <c r="JZJ9" s="276"/>
      <c r="JZK9" s="276"/>
      <c r="JZL9" s="276"/>
      <c r="JZM9" s="276"/>
      <c r="JZN9" s="276"/>
      <c r="JZO9" s="276"/>
      <c r="JZP9" s="276"/>
      <c r="JZQ9" s="276"/>
      <c r="JZR9" s="276"/>
      <c r="JZS9" s="276"/>
      <c r="JZT9" s="276"/>
      <c r="JZU9" s="276"/>
      <c r="JZV9" s="276"/>
      <c r="JZW9" s="276"/>
      <c r="JZX9" s="276"/>
      <c r="JZY9" s="276"/>
      <c r="JZZ9" s="276"/>
      <c r="KAA9" s="276"/>
      <c r="KAB9" s="276"/>
      <c r="KAC9" s="276"/>
      <c r="KAD9" s="276"/>
      <c r="KAE9" s="276"/>
      <c r="KAF9" s="276"/>
      <c r="KAG9" s="276"/>
      <c r="KAH9" s="276"/>
      <c r="KAI9" s="276"/>
      <c r="KAJ9" s="276"/>
      <c r="KAK9" s="276"/>
      <c r="KAL9" s="276"/>
      <c r="KAM9" s="276"/>
      <c r="KAN9" s="276"/>
      <c r="KAO9" s="276"/>
      <c r="KAP9" s="276"/>
      <c r="KAQ9" s="276"/>
      <c r="KAR9" s="276"/>
      <c r="KAS9" s="276"/>
      <c r="KAT9" s="276"/>
      <c r="KAU9" s="276"/>
      <c r="KAV9" s="276"/>
      <c r="KAW9" s="276"/>
      <c r="KAX9" s="276"/>
      <c r="KAY9" s="276"/>
      <c r="KAZ9" s="276"/>
      <c r="KBA9" s="276"/>
      <c r="KBB9" s="276"/>
      <c r="KBC9" s="276"/>
      <c r="KBD9" s="276"/>
      <c r="KBE9" s="276"/>
      <c r="KBF9" s="276"/>
      <c r="KBG9" s="276"/>
      <c r="KBH9" s="276"/>
      <c r="KBI9" s="276"/>
      <c r="KBJ9" s="276"/>
      <c r="KBK9" s="276"/>
      <c r="KBL9" s="276"/>
      <c r="KBM9" s="276"/>
      <c r="KBN9" s="276"/>
      <c r="KBO9" s="276"/>
      <c r="KBP9" s="276"/>
      <c r="KBQ9" s="276"/>
      <c r="KBR9" s="276"/>
      <c r="KBS9" s="276"/>
      <c r="KBT9" s="276"/>
      <c r="KBU9" s="276"/>
      <c r="KBV9" s="276"/>
      <c r="KBW9" s="276"/>
      <c r="KBX9" s="276"/>
      <c r="KBY9" s="276"/>
      <c r="KBZ9" s="276"/>
      <c r="KCA9" s="276"/>
      <c r="KCB9" s="276"/>
      <c r="KCC9" s="276"/>
      <c r="KCD9" s="276"/>
      <c r="KCE9" s="276"/>
      <c r="KCF9" s="276"/>
      <c r="KCG9" s="276"/>
      <c r="KCH9" s="276"/>
      <c r="KCI9" s="276"/>
      <c r="KCJ9" s="276"/>
      <c r="KCK9" s="276"/>
      <c r="KCL9" s="276"/>
      <c r="KCM9" s="276"/>
      <c r="KCN9" s="276"/>
      <c r="KCO9" s="276"/>
      <c r="KCP9" s="276"/>
      <c r="KCQ9" s="276"/>
      <c r="KCR9" s="276"/>
      <c r="KCS9" s="276"/>
      <c r="KCT9" s="276"/>
      <c r="KCU9" s="276"/>
      <c r="KCV9" s="276"/>
      <c r="KCW9" s="276"/>
      <c r="KCX9" s="276"/>
      <c r="KCY9" s="276"/>
      <c r="KCZ9" s="276"/>
      <c r="KDA9" s="276"/>
      <c r="KDB9" s="276"/>
      <c r="KDC9" s="276"/>
      <c r="KDD9" s="276"/>
      <c r="KDE9" s="276"/>
      <c r="KDF9" s="276"/>
      <c r="KDG9" s="276"/>
      <c r="KDH9" s="276"/>
      <c r="KDI9" s="276"/>
      <c r="KDJ9" s="276"/>
      <c r="KDK9" s="276"/>
      <c r="KDL9" s="276"/>
      <c r="KDM9" s="276"/>
      <c r="KDN9" s="276"/>
      <c r="KDO9" s="276"/>
      <c r="KDP9" s="276"/>
      <c r="KDQ9" s="276"/>
      <c r="KDR9" s="276"/>
      <c r="KDS9" s="276"/>
      <c r="KDT9" s="276"/>
      <c r="KDU9" s="276"/>
      <c r="KDV9" s="276"/>
      <c r="KDW9" s="276"/>
      <c r="KDX9" s="276"/>
      <c r="KDY9" s="276"/>
      <c r="KDZ9" s="276"/>
      <c r="KEA9" s="276"/>
      <c r="KEB9" s="276"/>
      <c r="KEC9" s="276"/>
      <c r="KED9" s="276"/>
      <c r="KEE9" s="276"/>
      <c r="KEF9" s="276"/>
      <c r="KEG9" s="276"/>
      <c r="KEH9" s="276"/>
      <c r="KEI9" s="276"/>
      <c r="KEJ9" s="276"/>
      <c r="KEK9" s="276"/>
      <c r="KEL9" s="276"/>
      <c r="KEM9" s="276"/>
      <c r="KEN9" s="276"/>
      <c r="KEO9" s="276"/>
      <c r="KEP9" s="276"/>
      <c r="KEQ9" s="276"/>
      <c r="KER9" s="276"/>
      <c r="KES9" s="276"/>
      <c r="KET9" s="276"/>
      <c r="KEU9" s="276"/>
      <c r="KEV9" s="276"/>
      <c r="KEW9" s="276"/>
      <c r="KEX9" s="276"/>
      <c r="KEY9" s="276"/>
      <c r="KEZ9" s="276"/>
      <c r="KFA9" s="276"/>
      <c r="KFB9" s="276"/>
      <c r="KFC9" s="276"/>
      <c r="KFD9" s="276"/>
      <c r="KFE9" s="276"/>
      <c r="KFF9" s="276"/>
      <c r="KFG9" s="276"/>
      <c r="KFH9" s="276"/>
      <c r="KFI9" s="276"/>
      <c r="KFJ9" s="276"/>
      <c r="KFK9" s="276"/>
      <c r="KFL9" s="276"/>
      <c r="KFM9" s="276"/>
      <c r="KFN9" s="276"/>
      <c r="KFO9" s="276"/>
      <c r="KFP9" s="276"/>
      <c r="KFQ9" s="276"/>
      <c r="KFR9" s="276"/>
      <c r="KFS9" s="276"/>
      <c r="KFT9" s="276"/>
      <c r="KFU9" s="276"/>
      <c r="KFV9" s="276"/>
      <c r="KFW9" s="276"/>
      <c r="KFX9" s="276"/>
      <c r="KFY9" s="276"/>
      <c r="KFZ9" s="276"/>
      <c r="KGA9" s="276"/>
      <c r="KGB9" s="276"/>
      <c r="KGC9" s="276"/>
      <c r="KGD9" s="276"/>
      <c r="KGE9" s="276"/>
      <c r="KGF9" s="276"/>
      <c r="KGG9" s="276"/>
      <c r="KGH9" s="276"/>
      <c r="KGI9" s="276"/>
      <c r="KGJ9" s="276"/>
      <c r="KGK9" s="276"/>
      <c r="KGL9" s="276"/>
      <c r="KGM9" s="276"/>
      <c r="KGN9" s="276"/>
      <c r="KGO9" s="276"/>
      <c r="KGP9" s="276"/>
      <c r="KGQ9" s="276"/>
      <c r="KGR9" s="276"/>
      <c r="KGS9" s="276"/>
      <c r="KGT9" s="276"/>
      <c r="KGU9" s="276"/>
      <c r="KGV9" s="276"/>
      <c r="KGW9" s="276"/>
      <c r="KGX9" s="276"/>
      <c r="KGY9" s="276"/>
      <c r="KGZ9" s="276"/>
      <c r="KHA9" s="276"/>
      <c r="KHB9" s="276"/>
      <c r="KHC9" s="276"/>
      <c r="KHD9" s="276"/>
      <c r="KHE9" s="276"/>
      <c r="KHF9" s="276"/>
      <c r="KHG9" s="276"/>
      <c r="KHH9" s="276"/>
      <c r="KHI9" s="276"/>
      <c r="KHJ9" s="276"/>
      <c r="KHK9" s="276"/>
      <c r="KHL9" s="276"/>
      <c r="KHM9" s="276"/>
      <c r="KHN9" s="276"/>
      <c r="KHO9" s="276"/>
      <c r="KHP9" s="276"/>
      <c r="KHQ9" s="276"/>
      <c r="KHR9" s="276"/>
      <c r="KHS9" s="276"/>
      <c r="KHT9" s="276"/>
      <c r="KHU9" s="276"/>
      <c r="KHV9" s="276"/>
      <c r="KHW9" s="276"/>
      <c r="KHX9" s="276"/>
      <c r="KHY9" s="276"/>
      <c r="KHZ9" s="276"/>
      <c r="KIA9" s="276"/>
      <c r="KIB9" s="276"/>
      <c r="KIC9" s="276"/>
      <c r="KID9" s="276"/>
      <c r="KIE9" s="276"/>
      <c r="KIF9" s="276"/>
      <c r="KIG9" s="276"/>
      <c r="KIH9" s="276"/>
      <c r="KII9" s="276"/>
      <c r="KIJ9" s="276"/>
      <c r="KIK9" s="276"/>
      <c r="KIL9" s="276"/>
      <c r="KIM9" s="276"/>
      <c r="KIN9" s="276"/>
      <c r="KIO9" s="276"/>
      <c r="KIP9" s="276"/>
      <c r="KIQ9" s="276"/>
      <c r="KIR9" s="276"/>
      <c r="KIS9" s="276"/>
      <c r="KIT9" s="276"/>
      <c r="KIU9" s="276"/>
      <c r="KIV9" s="276"/>
      <c r="KIW9" s="276"/>
      <c r="KIX9" s="276"/>
      <c r="KIY9" s="276"/>
      <c r="KIZ9" s="276"/>
      <c r="KJA9" s="276"/>
      <c r="KJB9" s="276"/>
      <c r="KJC9" s="276"/>
      <c r="KJD9" s="276"/>
      <c r="KJE9" s="276"/>
      <c r="KJF9" s="276"/>
      <c r="KJG9" s="276"/>
      <c r="KJH9" s="276"/>
      <c r="KJI9" s="276"/>
      <c r="KJJ9" s="276"/>
      <c r="KJK9" s="276"/>
      <c r="KJL9" s="276"/>
      <c r="KJM9" s="276"/>
      <c r="KJN9" s="276"/>
      <c r="KJO9" s="276"/>
      <c r="KJP9" s="276"/>
      <c r="KJQ9" s="276"/>
      <c r="KJR9" s="276"/>
      <c r="KJS9" s="276"/>
      <c r="KJT9" s="276"/>
      <c r="KJU9" s="276"/>
      <c r="KJV9" s="276"/>
      <c r="KJW9" s="276"/>
      <c r="KJX9" s="276"/>
      <c r="KJY9" s="276"/>
      <c r="KJZ9" s="276"/>
      <c r="KKA9" s="276"/>
      <c r="KKB9" s="276"/>
      <c r="KKC9" s="276"/>
      <c r="KKD9" s="276"/>
      <c r="KKE9" s="276"/>
      <c r="KKF9" s="276"/>
      <c r="KKG9" s="276"/>
      <c r="KKH9" s="276"/>
      <c r="KKI9" s="276"/>
      <c r="KKJ9" s="276"/>
      <c r="KKK9" s="276"/>
      <c r="KKL9" s="276"/>
      <c r="KKM9" s="276"/>
      <c r="KKN9" s="276"/>
      <c r="KKO9" s="276"/>
      <c r="KKP9" s="276"/>
      <c r="KKQ9" s="276"/>
      <c r="KKR9" s="276"/>
      <c r="KKS9" s="276"/>
      <c r="KKT9" s="276"/>
      <c r="KKU9" s="276"/>
      <c r="KKV9" s="276"/>
      <c r="KKW9" s="276"/>
      <c r="KKX9" s="276"/>
      <c r="KKY9" s="276"/>
      <c r="KKZ9" s="276"/>
      <c r="KLA9" s="276"/>
      <c r="KLB9" s="276"/>
      <c r="KLC9" s="276"/>
      <c r="KLD9" s="276"/>
      <c r="KLE9" s="276"/>
      <c r="KLF9" s="276"/>
      <c r="KLG9" s="276"/>
      <c r="KLH9" s="276"/>
      <c r="KLI9" s="276"/>
      <c r="KLJ9" s="276"/>
      <c r="KLK9" s="276"/>
      <c r="KLL9" s="276"/>
      <c r="KLM9" s="276"/>
      <c r="KLN9" s="276"/>
      <c r="KLO9" s="276"/>
      <c r="KLP9" s="276"/>
      <c r="KLQ9" s="276"/>
      <c r="KLR9" s="276"/>
      <c r="KLS9" s="276"/>
      <c r="KLT9" s="276"/>
      <c r="KLU9" s="276"/>
      <c r="KLV9" s="276"/>
      <c r="KLW9" s="276"/>
      <c r="KLX9" s="276"/>
      <c r="KLY9" s="276"/>
      <c r="KLZ9" s="276"/>
      <c r="KMA9" s="276"/>
      <c r="KMB9" s="276"/>
      <c r="KMC9" s="276"/>
      <c r="KMD9" s="276"/>
      <c r="KME9" s="276"/>
      <c r="KMF9" s="276"/>
      <c r="KMG9" s="276"/>
      <c r="KMH9" s="276"/>
      <c r="KMI9" s="276"/>
      <c r="KMJ9" s="276"/>
      <c r="KMK9" s="276"/>
      <c r="KML9" s="276"/>
      <c r="KMM9" s="276"/>
      <c r="KMN9" s="276"/>
      <c r="KMO9" s="276"/>
      <c r="KMP9" s="276"/>
      <c r="KMQ9" s="276"/>
      <c r="KMR9" s="276"/>
      <c r="KMS9" s="276"/>
      <c r="KMT9" s="276"/>
      <c r="KMU9" s="276"/>
      <c r="KMV9" s="276"/>
      <c r="KMW9" s="276"/>
      <c r="KMX9" s="276"/>
      <c r="KMY9" s="276"/>
      <c r="KMZ9" s="276"/>
      <c r="KNA9" s="276"/>
      <c r="KNB9" s="276"/>
      <c r="KNC9" s="276"/>
      <c r="KND9" s="276"/>
      <c r="KNE9" s="276"/>
      <c r="KNF9" s="276"/>
      <c r="KNG9" s="276"/>
      <c r="KNH9" s="276"/>
      <c r="KNI9" s="276"/>
      <c r="KNJ9" s="276"/>
      <c r="KNK9" s="276"/>
      <c r="KNL9" s="276"/>
      <c r="KNM9" s="276"/>
      <c r="KNN9" s="276"/>
      <c r="KNO9" s="276"/>
      <c r="KNP9" s="276"/>
      <c r="KNQ9" s="276"/>
      <c r="KNR9" s="276"/>
      <c r="KNS9" s="276"/>
      <c r="KNT9" s="276"/>
      <c r="KNU9" s="276"/>
      <c r="KNV9" s="276"/>
      <c r="KNW9" s="276"/>
      <c r="KNX9" s="276"/>
      <c r="KNY9" s="276"/>
      <c r="KNZ9" s="276"/>
      <c r="KOA9" s="276"/>
      <c r="KOB9" s="276"/>
      <c r="KOC9" s="276"/>
      <c r="KOD9" s="276"/>
      <c r="KOE9" s="276"/>
      <c r="KOF9" s="276"/>
      <c r="KOG9" s="276"/>
      <c r="KOH9" s="276"/>
      <c r="KOI9" s="276"/>
      <c r="KOJ9" s="276"/>
      <c r="KOK9" s="276"/>
      <c r="KOL9" s="276"/>
      <c r="KOM9" s="276"/>
      <c r="KON9" s="276"/>
      <c r="KOO9" s="276"/>
      <c r="KOP9" s="276"/>
      <c r="KOQ9" s="276"/>
      <c r="KOR9" s="276"/>
      <c r="KOS9" s="276"/>
      <c r="KOT9" s="276"/>
      <c r="KOU9" s="276"/>
      <c r="KOV9" s="276"/>
      <c r="KOW9" s="276"/>
      <c r="KOX9" s="276"/>
      <c r="KOY9" s="276"/>
      <c r="KOZ9" s="276"/>
      <c r="KPA9" s="276"/>
      <c r="KPB9" s="276"/>
      <c r="KPC9" s="276"/>
      <c r="KPD9" s="276"/>
      <c r="KPE9" s="276"/>
      <c r="KPF9" s="276"/>
      <c r="KPG9" s="276"/>
      <c r="KPH9" s="276"/>
      <c r="KPI9" s="276"/>
      <c r="KPJ9" s="276"/>
      <c r="KPK9" s="276"/>
      <c r="KPL9" s="276"/>
      <c r="KPM9" s="276"/>
      <c r="KPN9" s="276"/>
      <c r="KPO9" s="276"/>
      <c r="KPP9" s="276"/>
      <c r="KPQ9" s="276"/>
      <c r="KPR9" s="276"/>
      <c r="KPS9" s="276"/>
      <c r="KPT9" s="276"/>
      <c r="KPU9" s="276"/>
      <c r="KPV9" s="276"/>
      <c r="KPW9" s="276"/>
      <c r="KPX9" s="276"/>
      <c r="KPY9" s="276"/>
      <c r="KPZ9" s="276"/>
      <c r="KQA9" s="276"/>
      <c r="KQB9" s="276"/>
      <c r="KQC9" s="276"/>
      <c r="KQD9" s="276"/>
      <c r="KQE9" s="276"/>
      <c r="KQF9" s="276"/>
      <c r="KQG9" s="276"/>
      <c r="KQH9" s="276"/>
      <c r="KQI9" s="276"/>
      <c r="KQJ9" s="276"/>
      <c r="KQK9" s="276"/>
      <c r="KQL9" s="276"/>
      <c r="KQM9" s="276"/>
      <c r="KQN9" s="276"/>
      <c r="KQO9" s="276"/>
      <c r="KQP9" s="276"/>
      <c r="KQQ9" s="276"/>
      <c r="KQR9" s="276"/>
      <c r="KQS9" s="276"/>
      <c r="KQT9" s="276"/>
      <c r="KQU9" s="276"/>
      <c r="KQV9" s="276"/>
      <c r="KQW9" s="276"/>
      <c r="KQX9" s="276"/>
      <c r="KQY9" s="276"/>
      <c r="KQZ9" s="276"/>
      <c r="KRA9" s="276"/>
      <c r="KRB9" s="276"/>
      <c r="KRC9" s="276"/>
      <c r="KRD9" s="276"/>
      <c r="KRE9" s="276"/>
      <c r="KRF9" s="276"/>
      <c r="KRG9" s="276"/>
      <c r="KRH9" s="276"/>
      <c r="KRI9" s="276"/>
      <c r="KRJ9" s="276"/>
      <c r="KRK9" s="276"/>
      <c r="KRL9" s="276"/>
      <c r="KRM9" s="276"/>
      <c r="KRN9" s="276"/>
      <c r="KRO9" s="276"/>
      <c r="KRP9" s="276"/>
      <c r="KRQ9" s="276"/>
      <c r="KRR9" s="276"/>
      <c r="KRS9" s="276"/>
      <c r="KRT9" s="276"/>
      <c r="KRU9" s="276"/>
      <c r="KRV9" s="276"/>
      <c r="KRW9" s="276"/>
      <c r="KRX9" s="276"/>
      <c r="KRY9" s="276"/>
      <c r="KRZ9" s="276"/>
      <c r="KSA9" s="276"/>
      <c r="KSB9" s="276"/>
      <c r="KSC9" s="276"/>
      <c r="KSD9" s="276"/>
      <c r="KSE9" s="276"/>
      <c r="KSF9" s="276"/>
      <c r="KSG9" s="276"/>
      <c r="KSH9" s="276"/>
      <c r="KSI9" s="276"/>
      <c r="KSJ9" s="276"/>
      <c r="KSK9" s="276"/>
      <c r="KSL9" s="276"/>
      <c r="KSM9" s="276"/>
      <c r="KSN9" s="276"/>
      <c r="KSO9" s="276"/>
      <c r="KSP9" s="276"/>
      <c r="KSQ9" s="276"/>
      <c r="KSR9" s="276"/>
      <c r="KSS9" s="276"/>
      <c r="KST9" s="276"/>
      <c r="KSU9" s="276"/>
      <c r="KSV9" s="276"/>
      <c r="KSW9" s="276"/>
      <c r="KSX9" s="276"/>
      <c r="KSY9" s="276"/>
      <c r="KSZ9" s="276"/>
      <c r="KTA9" s="276"/>
      <c r="KTB9" s="276"/>
      <c r="KTC9" s="276"/>
      <c r="KTD9" s="276"/>
      <c r="KTE9" s="276"/>
      <c r="KTF9" s="276"/>
      <c r="KTG9" s="276"/>
      <c r="KTH9" s="276"/>
      <c r="KTI9" s="276"/>
      <c r="KTJ9" s="276"/>
      <c r="KTK9" s="276"/>
      <c r="KTL9" s="276"/>
      <c r="KTM9" s="276"/>
      <c r="KTN9" s="276"/>
      <c r="KTO9" s="276"/>
      <c r="KTP9" s="276"/>
      <c r="KTQ9" s="276"/>
      <c r="KTR9" s="276"/>
      <c r="KTS9" s="276"/>
      <c r="KTT9" s="276"/>
      <c r="KTU9" s="276"/>
      <c r="KTV9" s="276"/>
      <c r="KTW9" s="276"/>
      <c r="KTX9" s="276"/>
      <c r="KTY9" s="276"/>
      <c r="KTZ9" s="276"/>
      <c r="KUA9" s="276"/>
      <c r="KUB9" s="276"/>
      <c r="KUC9" s="276"/>
      <c r="KUD9" s="276"/>
      <c r="KUE9" s="276"/>
      <c r="KUF9" s="276"/>
      <c r="KUG9" s="276"/>
      <c r="KUH9" s="276"/>
      <c r="KUI9" s="276"/>
      <c r="KUJ9" s="276"/>
      <c r="KUK9" s="276"/>
      <c r="KUL9" s="276"/>
      <c r="KUM9" s="276"/>
      <c r="KUN9" s="276"/>
      <c r="KUO9" s="276"/>
      <c r="KUP9" s="276"/>
      <c r="KUQ9" s="276"/>
      <c r="KUR9" s="276"/>
      <c r="KUS9" s="276"/>
      <c r="KUT9" s="276"/>
      <c r="KUU9" s="276"/>
      <c r="KUV9" s="276"/>
      <c r="KUW9" s="276"/>
      <c r="KUX9" s="276"/>
      <c r="KUY9" s="276"/>
      <c r="KUZ9" s="276"/>
      <c r="KVA9" s="276"/>
      <c r="KVB9" s="276"/>
      <c r="KVC9" s="276"/>
      <c r="KVD9" s="276"/>
      <c r="KVE9" s="276"/>
      <c r="KVF9" s="276"/>
      <c r="KVG9" s="276"/>
      <c r="KVH9" s="276"/>
      <c r="KVI9" s="276"/>
      <c r="KVJ9" s="276"/>
      <c r="KVK9" s="276"/>
      <c r="KVL9" s="276"/>
      <c r="KVM9" s="276"/>
      <c r="KVN9" s="276"/>
      <c r="KVO9" s="276"/>
      <c r="KVP9" s="276"/>
      <c r="KVQ9" s="276"/>
      <c r="KVR9" s="276"/>
      <c r="KVS9" s="276"/>
      <c r="KVT9" s="276"/>
      <c r="KVU9" s="276"/>
      <c r="KVV9" s="276"/>
      <c r="KVW9" s="276"/>
      <c r="KVX9" s="276"/>
      <c r="KVY9" s="276"/>
      <c r="KVZ9" s="276"/>
      <c r="KWA9" s="276"/>
      <c r="KWB9" s="276"/>
      <c r="KWC9" s="276"/>
      <c r="KWD9" s="276"/>
      <c r="KWE9" s="276"/>
      <c r="KWF9" s="276"/>
      <c r="KWG9" s="276"/>
      <c r="KWH9" s="276"/>
      <c r="KWI9" s="276"/>
      <c r="KWJ9" s="276"/>
      <c r="KWK9" s="276"/>
      <c r="KWL9" s="276"/>
      <c r="KWM9" s="276"/>
      <c r="KWN9" s="276"/>
      <c r="KWO9" s="276"/>
      <c r="KWP9" s="276"/>
      <c r="KWQ9" s="276"/>
      <c r="KWR9" s="276"/>
      <c r="KWS9" s="276"/>
      <c r="KWT9" s="276"/>
      <c r="KWU9" s="276"/>
      <c r="KWV9" s="276"/>
      <c r="KWW9" s="276"/>
      <c r="KWX9" s="276"/>
      <c r="KWY9" s="276"/>
      <c r="KWZ9" s="276"/>
      <c r="KXA9" s="276"/>
      <c r="KXB9" s="276"/>
      <c r="KXC9" s="276"/>
      <c r="KXD9" s="276"/>
      <c r="KXE9" s="276"/>
      <c r="KXF9" s="276"/>
      <c r="KXG9" s="276"/>
      <c r="KXH9" s="276"/>
      <c r="KXI9" s="276"/>
      <c r="KXJ9" s="276"/>
      <c r="KXK9" s="276"/>
      <c r="KXL9" s="276"/>
      <c r="KXM9" s="276"/>
      <c r="KXN9" s="276"/>
      <c r="KXO9" s="276"/>
      <c r="KXP9" s="276"/>
      <c r="KXQ9" s="276"/>
      <c r="KXR9" s="276"/>
      <c r="KXS9" s="276"/>
      <c r="KXT9" s="276"/>
      <c r="KXU9" s="276"/>
      <c r="KXV9" s="276"/>
      <c r="KXW9" s="276"/>
      <c r="KXX9" s="276"/>
      <c r="KXY9" s="276"/>
      <c r="KXZ9" s="276"/>
      <c r="KYA9" s="276"/>
      <c r="KYB9" s="276"/>
      <c r="KYC9" s="276"/>
      <c r="KYD9" s="276"/>
      <c r="KYE9" s="276"/>
      <c r="KYF9" s="276"/>
      <c r="KYG9" s="276"/>
      <c r="KYH9" s="276"/>
      <c r="KYI9" s="276"/>
      <c r="KYJ9" s="276"/>
      <c r="KYK9" s="276"/>
      <c r="KYL9" s="276"/>
      <c r="KYM9" s="276"/>
      <c r="KYN9" s="276"/>
      <c r="KYO9" s="276"/>
      <c r="KYP9" s="276"/>
      <c r="KYQ9" s="276"/>
      <c r="KYR9" s="276"/>
      <c r="KYS9" s="276"/>
      <c r="KYT9" s="276"/>
      <c r="KYU9" s="276"/>
      <c r="KYV9" s="276"/>
      <c r="KYW9" s="276"/>
      <c r="KYX9" s="276"/>
      <c r="KYY9" s="276"/>
      <c r="KYZ9" s="276"/>
      <c r="KZA9" s="276"/>
      <c r="KZB9" s="276"/>
      <c r="KZC9" s="276"/>
      <c r="KZD9" s="276"/>
      <c r="KZE9" s="276"/>
      <c r="KZF9" s="276"/>
      <c r="KZG9" s="276"/>
      <c r="KZH9" s="276"/>
      <c r="KZI9" s="276"/>
      <c r="KZJ9" s="276"/>
      <c r="KZK9" s="276"/>
      <c r="KZL9" s="276"/>
      <c r="KZM9" s="276"/>
      <c r="KZN9" s="276"/>
      <c r="KZO9" s="276"/>
      <c r="KZP9" s="276"/>
      <c r="KZQ9" s="276"/>
      <c r="KZR9" s="276"/>
      <c r="KZS9" s="276"/>
      <c r="KZT9" s="276"/>
      <c r="KZU9" s="276"/>
      <c r="KZV9" s="276"/>
      <c r="KZW9" s="276"/>
      <c r="KZX9" s="276"/>
      <c r="KZY9" s="276"/>
      <c r="KZZ9" s="276"/>
      <c r="LAA9" s="276"/>
      <c r="LAB9" s="276"/>
      <c r="LAC9" s="276"/>
      <c r="LAD9" s="276"/>
      <c r="LAE9" s="276"/>
      <c r="LAF9" s="276"/>
      <c r="LAG9" s="276"/>
      <c r="LAH9" s="276"/>
      <c r="LAI9" s="276"/>
      <c r="LAJ9" s="276"/>
      <c r="LAK9" s="276"/>
      <c r="LAL9" s="276"/>
      <c r="LAM9" s="276"/>
      <c r="LAN9" s="276"/>
      <c r="LAO9" s="276"/>
      <c r="LAP9" s="276"/>
      <c r="LAQ9" s="276"/>
      <c r="LAR9" s="276"/>
      <c r="LAS9" s="276"/>
      <c r="LAT9" s="276"/>
      <c r="LAU9" s="276"/>
      <c r="LAV9" s="276"/>
      <c r="LAW9" s="276"/>
      <c r="LAX9" s="276"/>
      <c r="LAY9" s="276"/>
      <c r="LAZ9" s="276"/>
      <c r="LBA9" s="276"/>
      <c r="LBB9" s="276"/>
      <c r="LBC9" s="276"/>
      <c r="LBD9" s="276"/>
      <c r="LBE9" s="276"/>
      <c r="LBF9" s="276"/>
      <c r="LBG9" s="276"/>
      <c r="LBH9" s="276"/>
      <c r="LBI9" s="276"/>
      <c r="LBJ9" s="276"/>
      <c r="LBK9" s="276"/>
      <c r="LBL9" s="276"/>
      <c r="LBM9" s="276"/>
      <c r="LBN9" s="276"/>
      <c r="LBO9" s="276"/>
      <c r="LBP9" s="276"/>
      <c r="LBQ9" s="276"/>
      <c r="LBR9" s="276"/>
      <c r="LBS9" s="276"/>
      <c r="LBT9" s="276"/>
      <c r="LBU9" s="276"/>
      <c r="LBV9" s="276"/>
      <c r="LBW9" s="276"/>
      <c r="LBX9" s="276"/>
      <c r="LBY9" s="276"/>
      <c r="LBZ9" s="276"/>
      <c r="LCA9" s="276"/>
      <c r="LCB9" s="276"/>
      <c r="LCC9" s="276"/>
      <c r="LCD9" s="276"/>
      <c r="LCE9" s="276"/>
      <c r="LCF9" s="276"/>
      <c r="LCG9" s="276"/>
      <c r="LCH9" s="276"/>
      <c r="LCI9" s="276"/>
      <c r="LCJ9" s="276"/>
      <c r="LCK9" s="276"/>
      <c r="LCL9" s="276"/>
      <c r="LCM9" s="276"/>
      <c r="LCN9" s="276"/>
      <c r="LCO9" s="276"/>
      <c r="LCP9" s="276"/>
      <c r="LCQ9" s="276"/>
      <c r="LCR9" s="276"/>
      <c r="LCS9" s="276"/>
      <c r="LCT9" s="276"/>
      <c r="LCU9" s="276"/>
      <c r="LCV9" s="276"/>
      <c r="LCW9" s="276"/>
      <c r="LCX9" s="276"/>
      <c r="LCY9" s="276"/>
      <c r="LCZ9" s="276"/>
      <c r="LDA9" s="276"/>
      <c r="LDB9" s="276"/>
      <c r="LDC9" s="276"/>
      <c r="LDD9" s="276"/>
      <c r="LDE9" s="276"/>
      <c r="LDF9" s="276"/>
      <c r="LDG9" s="276"/>
      <c r="LDH9" s="276"/>
      <c r="LDI9" s="276"/>
      <c r="LDJ9" s="276"/>
      <c r="LDK9" s="276"/>
      <c r="LDL9" s="276"/>
      <c r="LDM9" s="276"/>
      <c r="LDN9" s="276"/>
      <c r="LDO9" s="276"/>
      <c r="LDP9" s="276"/>
      <c r="LDQ9" s="276"/>
      <c r="LDR9" s="276"/>
      <c r="LDS9" s="276"/>
      <c r="LDT9" s="276"/>
      <c r="LDU9" s="276"/>
      <c r="LDV9" s="276"/>
      <c r="LDW9" s="276"/>
      <c r="LDX9" s="276"/>
      <c r="LDY9" s="276"/>
      <c r="LDZ9" s="276"/>
      <c r="LEA9" s="276"/>
      <c r="LEB9" s="276"/>
      <c r="LEC9" s="276"/>
      <c r="LED9" s="276"/>
      <c r="LEE9" s="276"/>
      <c r="LEF9" s="276"/>
      <c r="LEG9" s="276"/>
      <c r="LEH9" s="276"/>
      <c r="LEI9" s="276"/>
      <c r="LEJ9" s="276"/>
      <c r="LEK9" s="276"/>
      <c r="LEL9" s="276"/>
      <c r="LEM9" s="276"/>
      <c r="LEN9" s="276"/>
      <c r="LEO9" s="276"/>
      <c r="LEP9" s="276"/>
      <c r="LEQ9" s="276"/>
      <c r="LER9" s="276"/>
      <c r="LES9" s="276"/>
      <c r="LET9" s="276"/>
      <c r="LEU9" s="276"/>
      <c r="LEV9" s="276"/>
      <c r="LEW9" s="276"/>
      <c r="LEX9" s="276"/>
      <c r="LEY9" s="276"/>
      <c r="LEZ9" s="276"/>
      <c r="LFA9" s="276"/>
      <c r="LFB9" s="276"/>
      <c r="LFC9" s="276"/>
      <c r="LFD9" s="276"/>
      <c r="LFE9" s="276"/>
      <c r="LFF9" s="276"/>
      <c r="LFG9" s="276"/>
      <c r="LFH9" s="276"/>
      <c r="LFI9" s="276"/>
      <c r="LFJ9" s="276"/>
      <c r="LFK9" s="276"/>
      <c r="LFL9" s="276"/>
      <c r="LFM9" s="276"/>
      <c r="LFN9" s="276"/>
      <c r="LFO9" s="276"/>
      <c r="LFP9" s="276"/>
      <c r="LFQ9" s="276"/>
      <c r="LFR9" s="276"/>
      <c r="LFS9" s="276"/>
      <c r="LFT9" s="276"/>
      <c r="LFU9" s="276"/>
      <c r="LFV9" s="276"/>
      <c r="LFW9" s="276"/>
      <c r="LFX9" s="276"/>
      <c r="LFY9" s="276"/>
      <c r="LFZ9" s="276"/>
      <c r="LGA9" s="276"/>
      <c r="LGB9" s="276"/>
      <c r="LGC9" s="276"/>
      <c r="LGD9" s="276"/>
      <c r="LGE9" s="276"/>
      <c r="LGF9" s="276"/>
      <c r="LGG9" s="276"/>
      <c r="LGH9" s="276"/>
      <c r="LGI9" s="276"/>
      <c r="LGJ9" s="276"/>
      <c r="LGK9" s="276"/>
      <c r="LGL9" s="276"/>
      <c r="LGM9" s="276"/>
      <c r="LGN9" s="276"/>
      <c r="LGO9" s="276"/>
      <c r="LGP9" s="276"/>
      <c r="LGQ9" s="276"/>
      <c r="LGR9" s="276"/>
      <c r="LGS9" s="276"/>
      <c r="LGT9" s="276"/>
      <c r="LGU9" s="276"/>
      <c r="LGV9" s="276"/>
      <c r="LGW9" s="276"/>
      <c r="LGX9" s="276"/>
      <c r="LGY9" s="276"/>
      <c r="LGZ9" s="276"/>
      <c r="LHA9" s="276"/>
      <c r="LHB9" s="276"/>
      <c r="LHC9" s="276"/>
      <c r="LHD9" s="276"/>
      <c r="LHE9" s="276"/>
      <c r="LHF9" s="276"/>
      <c r="LHG9" s="276"/>
      <c r="LHH9" s="276"/>
      <c r="LHI9" s="276"/>
      <c r="LHJ9" s="276"/>
      <c r="LHK9" s="276"/>
      <c r="LHL9" s="276"/>
      <c r="LHM9" s="276"/>
      <c r="LHN9" s="276"/>
      <c r="LHO9" s="276"/>
      <c r="LHP9" s="276"/>
      <c r="LHQ9" s="276"/>
      <c r="LHR9" s="276"/>
      <c r="LHS9" s="276"/>
      <c r="LHT9" s="276"/>
      <c r="LHU9" s="276"/>
      <c r="LHV9" s="276"/>
      <c r="LHW9" s="276"/>
      <c r="LHX9" s="276"/>
      <c r="LHY9" s="276"/>
      <c r="LHZ9" s="276"/>
      <c r="LIA9" s="276"/>
      <c r="LIB9" s="276"/>
      <c r="LIC9" s="276"/>
      <c r="LID9" s="276"/>
      <c r="LIE9" s="276"/>
      <c r="LIF9" s="276"/>
      <c r="LIG9" s="276"/>
      <c r="LIH9" s="276"/>
      <c r="LII9" s="276"/>
      <c r="LIJ9" s="276"/>
      <c r="LIK9" s="276"/>
      <c r="LIL9" s="276"/>
      <c r="LIM9" s="276"/>
      <c r="LIN9" s="276"/>
      <c r="LIO9" s="276"/>
      <c r="LIP9" s="276"/>
      <c r="LIQ9" s="276"/>
      <c r="LIR9" s="276"/>
      <c r="LIS9" s="276"/>
      <c r="LIT9" s="276"/>
      <c r="LIU9" s="276"/>
      <c r="LIV9" s="276"/>
      <c r="LIW9" s="276"/>
      <c r="LIX9" s="276"/>
      <c r="LIY9" s="276"/>
      <c r="LIZ9" s="276"/>
      <c r="LJA9" s="276"/>
      <c r="LJB9" s="276"/>
      <c r="LJC9" s="276"/>
      <c r="LJD9" s="276"/>
      <c r="LJE9" s="276"/>
      <c r="LJF9" s="276"/>
      <c r="LJG9" s="276"/>
      <c r="LJH9" s="276"/>
      <c r="LJI9" s="276"/>
      <c r="LJJ9" s="276"/>
      <c r="LJK9" s="276"/>
      <c r="LJL9" s="276"/>
      <c r="LJM9" s="276"/>
      <c r="LJN9" s="276"/>
      <c r="LJO9" s="276"/>
      <c r="LJP9" s="276"/>
      <c r="LJQ9" s="276"/>
      <c r="LJR9" s="276"/>
      <c r="LJS9" s="276"/>
      <c r="LJT9" s="276"/>
      <c r="LJU9" s="276"/>
      <c r="LJV9" s="276"/>
      <c r="LJW9" s="276"/>
      <c r="LJX9" s="276"/>
      <c r="LJY9" s="276"/>
      <c r="LJZ9" s="276"/>
      <c r="LKA9" s="276"/>
      <c r="LKB9" s="276"/>
      <c r="LKC9" s="276"/>
      <c r="LKD9" s="276"/>
      <c r="LKE9" s="276"/>
      <c r="LKF9" s="276"/>
      <c r="LKG9" s="276"/>
      <c r="LKH9" s="276"/>
      <c r="LKI9" s="276"/>
      <c r="LKJ9" s="276"/>
      <c r="LKK9" s="276"/>
      <c r="LKL9" s="276"/>
      <c r="LKM9" s="276"/>
      <c r="LKN9" s="276"/>
      <c r="LKO9" s="276"/>
      <c r="LKP9" s="276"/>
      <c r="LKQ9" s="276"/>
      <c r="LKR9" s="276"/>
      <c r="LKS9" s="276"/>
      <c r="LKT9" s="276"/>
      <c r="LKU9" s="276"/>
      <c r="LKV9" s="276"/>
      <c r="LKW9" s="276"/>
      <c r="LKX9" s="276"/>
      <c r="LKY9" s="276"/>
      <c r="LKZ9" s="276"/>
      <c r="LLA9" s="276"/>
      <c r="LLB9" s="276"/>
      <c r="LLC9" s="276"/>
      <c r="LLD9" s="276"/>
      <c r="LLE9" s="276"/>
      <c r="LLF9" s="276"/>
      <c r="LLG9" s="276"/>
      <c r="LLH9" s="276"/>
      <c r="LLI9" s="276"/>
      <c r="LLJ9" s="276"/>
      <c r="LLK9" s="276"/>
      <c r="LLL9" s="276"/>
      <c r="LLM9" s="276"/>
      <c r="LLN9" s="276"/>
      <c r="LLO9" s="276"/>
      <c r="LLP9" s="276"/>
      <c r="LLQ9" s="276"/>
      <c r="LLR9" s="276"/>
      <c r="LLS9" s="276"/>
      <c r="LLT9" s="276"/>
      <c r="LLU9" s="276"/>
      <c r="LLV9" s="276"/>
      <c r="LLW9" s="276"/>
      <c r="LLX9" s="276"/>
      <c r="LLY9" s="276"/>
      <c r="LLZ9" s="276"/>
      <c r="LMA9" s="276"/>
      <c r="LMB9" s="276"/>
      <c r="LMC9" s="276"/>
      <c r="LMD9" s="276"/>
      <c r="LME9" s="276"/>
      <c r="LMF9" s="276"/>
      <c r="LMG9" s="276"/>
      <c r="LMH9" s="276"/>
      <c r="LMI9" s="276"/>
      <c r="LMJ9" s="276"/>
      <c r="LMK9" s="276"/>
      <c r="LML9" s="276"/>
      <c r="LMM9" s="276"/>
      <c r="LMN9" s="276"/>
      <c r="LMO9" s="276"/>
      <c r="LMP9" s="276"/>
      <c r="LMQ9" s="276"/>
      <c r="LMR9" s="276"/>
      <c r="LMS9" s="276"/>
      <c r="LMT9" s="276"/>
      <c r="LMU9" s="276"/>
      <c r="LMV9" s="276"/>
      <c r="LMW9" s="276"/>
      <c r="LMX9" s="276"/>
      <c r="LMY9" s="276"/>
      <c r="LMZ9" s="276"/>
      <c r="LNA9" s="276"/>
      <c r="LNB9" s="276"/>
      <c r="LNC9" s="276"/>
      <c r="LND9" s="276"/>
      <c r="LNE9" s="276"/>
      <c r="LNF9" s="276"/>
      <c r="LNG9" s="276"/>
      <c r="LNH9" s="276"/>
      <c r="LNI9" s="276"/>
      <c r="LNJ9" s="276"/>
      <c r="LNK9" s="276"/>
      <c r="LNL9" s="276"/>
      <c r="LNM9" s="276"/>
      <c r="LNN9" s="276"/>
      <c r="LNO9" s="276"/>
      <c r="LNP9" s="276"/>
      <c r="LNQ9" s="276"/>
      <c r="LNR9" s="276"/>
      <c r="LNS9" s="276"/>
      <c r="LNT9" s="276"/>
      <c r="LNU9" s="276"/>
      <c r="LNV9" s="276"/>
      <c r="LNW9" s="276"/>
      <c r="LNX9" s="276"/>
      <c r="LNY9" s="276"/>
      <c r="LNZ9" s="276"/>
      <c r="LOA9" s="276"/>
      <c r="LOB9" s="276"/>
      <c r="LOC9" s="276"/>
      <c r="LOD9" s="276"/>
      <c r="LOE9" s="276"/>
      <c r="LOF9" s="276"/>
      <c r="LOG9" s="276"/>
      <c r="LOH9" s="276"/>
      <c r="LOI9" s="276"/>
      <c r="LOJ9" s="276"/>
      <c r="LOK9" s="276"/>
      <c r="LOL9" s="276"/>
      <c r="LOM9" s="276"/>
      <c r="LON9" s="276"/>
      <c r="LOO9" s="276"/>
      <c r="LOP9" s="276"/>
      <c r="LOQ9" s="276"/>
      <c r="LOR9" s="276"/>
      <c r="LOS9" s="276"/>
      <c r="LOT9" s="276"/>
      <c r="LOU9" s="276"/>
      <c r="LOV9" s="276"/>
      <c r="LOW9" s="276"/>
      <c r="LOX9" s="276"/>
      <c r="LOY9" s="276"/>
      <c r="LOZ9" s="276"/>
      <c r="LPA9" s="276"/>
      <c r="LPB9" s="276"/>
      <c r="LPC9" s="276"/>
      <c r="LPD9" s="276"/>
      <c r="LPE9" s="276"/>
      <c r="LPF9" s="276"/>
      <c r="LPG9" s="276"/>
      <c r="LPH9" s="276"/>
      <c r="LPI9" s="276"/>
      <c r="LPJ9" s="276"/>
      <c r="LPK9" s="276"/>
      <c r="LPL9" s="276"/>
      <c r="LPM9" s="276"/>
      <c r="LPN9" s="276"/>
      <c r="LPO9" s="276"/>
      <c r="LPP9" s="276"/>
      <c r="LPQ9" s="276"/>
      <c r="LPR9" s="276"/>
      <c r="LPS9" s="276"/>
      <c r="LPT9" s="276"/>
      <c r="LPU9" s="276"/>
      <c r="LPV9" s="276"/>
      <c r="LPW9" s="276"/>
      <c r="LPX9" s="276"/>
      <c r="LPY9" s="276"/>
      <c r="LPZ9" s="276"/>
      <c r="LQA9" s="276"/>
      <c r="LQB9" s="276"/>
      <c r="LQC9" s="276"/>
      <c r="LQD9" s="276"/>
      <c r="LQE9" s="276"/>
      <c r="LQF9" s="276"/>
      <c r="LQG9" s="276"/>
      <c r="LQH9" s="276"/>
      <c r="LQI9" s="276"/>
      <c r="LQJ9" s="276"/>
      <c r="LQK9" s="276"/>
      <c r="LQL9" s="276"/>
      <c r="LQM9" s="276"/>
      <c r="LQN9" s="276"/>
      <c r="LQO9" s="276"/>
      <c r="LQP9" s="276"/>
      <c r="LQQ9" s="276"/>
      <c r="LQR9" s="276"/>
      <c r="LQS9" s="276"/>
      <c r="LQT9" s="276"/>
      <c r="LQU9" s="276"/>
      <c r="LQV9" s="276"/>
      <c r="LQW9" s="276"/>
      <c r="LQX9" s="276"/>
      <c r="LQY9" s="276"/>
      <c r="LQZ9" s="276"/>
      <c r="LRA9" s="276"/>
      <c r="LRB9" s="276"/>
      <c r="LRC9" s="276"/>
      <c r="LRD9" s="276"/>
      <c r="LRE9" s="276"/>
      <c r="LRF9" s="276"/>
      <c r="LRG9" s="276"/>
      <c r="LRH9" s="276"/>
      <c r="LRI9" s="276"/>
      <c r="LRJ9" s="276"/>
      <c r="LRK9" s="276"/>
      <c r="LRL9" s="276"/>
      <c r="LRM9" s="276"/>
      <c r="LRN9" s="276"/>
      <c r="LRO9" s="276"/>
      <c r="LRP9" s="276"/>
      <c r="LRQ9" s="276"/>
      <c r="LRR9" s="276"/>
      <c r="LRS9" s="276"/>
      <c r="LRT9" s="276"/>
      <c r="LRU9" s="276"/>
      <c r="LRV9" s="276"/>
      <c r="LRW9" s="276"/>
      <c r="LRX9" s="276"/>
      <c r="LRY9" s="276"/>
      <c r="LRZ9" s="276"/>
      <c r="LSA9" s="276"/>
      <c r="LSB9" s="276"/>
      <c r="LSC9" s="276"/>
      <c r="LSD9" s="276"/>
      <c r="LSE9" s="276"/>
      <c r="LSF9" s="276"/>
      <c r="LSG9" s="276"/>
      <c r="LSH9" s="276"/>
      <c r="LSI9" s="276"/>
      <c r="LSJ9" s="276"/>
      <c r="LSK9" s="276"/>
      <c r="LSL9" s="276"/>
      <c r="LSM9" s="276"/>
      <c r="LSN9" s="276"/>
      <c r="LSO9" s="276"/>
      <c r="LSP9" s="276"/>
      <c r="LSQ9" s="276"/>
      <c r="LSR9" s="276"/>
      <c r="LSS9" s="276"/>
      <c r="LST9" s="276"/>
      <c r="LSU9" s="276"/>
      <c r="LSV9" s="276"/>
      <c r="LSW9" s="276"/>
      <c r="LSX9" s="276"/>
      <c r="LSY9" s="276"/>
      <c r="LSZ9" s="276"/>
      <c r="LTA9" s="276"/>
      <c r="LTB9" s="276"/>
      <c r="LTC9" s="276"/>
      <c r="LTD9" s="276"/>
      <c r="LTE9" s="276"/>
      <c r="LTF9" s="276"/>
      <c r="LTG9" s="276"/>
      <c r="LTH9" s="276"/>
      <c r="LTI9" s="276"/>
      <c r="LTJ9" s="276"/>
      <c r="LTK9" s="276"/>
      <c r="LTL9" s="276"/>
      <c r="LTM9" s="276"/>
      <c r="LTN9" s="276"/>
      <c r="LTO9" s="276"/>
      <c r="LTP9" s="276"/>
      <c r="LTQ9" s="276"/>
      <c r="LTR9" s="276"/>
      <c r="LTS9" s="276"/>
      <c r="LTT9" s="276"/>
      <c r="LTU9" s="276"/>
      <c r="LTV9" s="276"/>
      <c r="LTW9" s="276"/>
      <c r="LTX9" s="276"/>
      <c r="LTY9" s="276"/>
      <c r="LTZ9" s="276"/>
      <c r="LUA9" s="276"/>
      <c r="LUB9" s="276"/>
      <c r="LUC9" s="276"/>
      <c r="LUD9" s="276"/>
      <c r="LUE9" s="276"/>
      <c r="LUF9" s="276"/>
      <c r="LUG9" s="276"/>
      <c r="LUH9" s="276"/>
      <c r="LUI9" s="276"/>
      <c r="LUJ9" s="276"/>
      <c r="LUK9" s="276"/>
      <c r="LUL9" s="276"/>
      <c r="LUM9" s="276"/>
      <c r="LUN9" s="276"/>
      <c r="LUO9" s="276"/>
      <c r="LUP9" s="276"/>
      <c r="LUQ9" s="276"/>
      <c r="LUR9" s="276"/>
      <c r="LUS9" s="276"/>
      <c r="LUT9" s="276"/>
      <c r="LUU9" s="276"/>
      <c r="LUV9" s="276"/>
      <c r="LUW9" s="276"/>
      <c r="LUX9" s="276"/>
      <c r="LUY9" s="276"/>
      <c r="LUZ9" s="276"/>
      <c r="LVA9" s="276"/>
      <c r="LVB9" s="276"/>
      <c r="LVC9" s="276"/>
      <c r="LVD9" s="276"/>
      <c r="LVE9" s="276"/>
      <c r="LVF9" s="276"/>
      <c r="LVG9" s="276"/>
      <c r="LVH9" s="276"/>
      <c r="LVI9" s="276"/>
      <c r="LVJ9" s="276"/>
      <c r="LVK9" s="276"/>
      <c r="LVL9" s="276"/>
      <c r="LVM9" s="276"/>
      <c r="LVN9" s="276"/>
      <c r="LVO9" s="276"/>
      <c r="LVP9" s="276"/>
      <c r="LVQ9" s="276"/>
      <c r="LVR9" s="276"/>
      <c r="LVS9" s="276"/>
      <c r="LVT9" s="276"/>
      <c r="LVU9" s="276"/>
      <c r="LVV9" s="276"/>
      <c r="LVW9" s="276"/>
      <c r="LVX9" s="276"/>
      <c r="LVY9" s="276"/>
      <c r="LVZ9" s="276"/>
      <c r="LWA9" s="276"/>
      <c r="LWB9" s="276"/>
      <c r="LWC9" s="276"/>
      <c r="LWD9" s="276"/>
      <c r="LWE9" s="276"/>
      <c r="LWF9" s="276"/>
      <c r="LWG9" s="276"/>
      <c r="LWH9" s="276"/>
      <c r="LWI9" s="276"/>
      <c r="LWJ9" s="276"/>
      <c r="LWK9" s="276"/>
      <c r="LWL9" s="276"/>
      <c r="LWM9" s="276"/>
      <c r="LWN9" s="276"/>
      <c r="LWO9" s="276"/>
      <c r="LWP9" s="276"/>
      <c r="LWQ9" s="276"/>
      <c r="LWR9" s="276"/>
      <c r="LWS9" s="276"/>
      <c r="LWT9" s="276"/>
      <c r="LWU9" s="276"/>
      <c r="LWV9" s="276"/>
      <c r="LWW9" s="276"/>
      <c r="LWX9" s="276"/>
      <c r="LWY9" s="276"/>
      <c r="LWZ9" s="276"/>
      <c r="LXA9" s="276"/>
      <c r="LXB9" s="276"/>
      <c r="LXC9" s="276"/>
      <c r="LXD9" s="276"/>
      <c r="LXE9" s="276"/>
      <c r="LXF9" s="276"/>
      <c r="LXG9" s="276"/>
      <c r="LXH9" s="276"/>
      <c r="LXI9" s="276"/>
      <c r="LXJ9" s="276"/>
      <c r="LXK9" s="276"/>
      <c r="LXL9" s="276"/>
      <c r="LXM9" s="276"/>
      <c r="LXN9" s="276"/>
      <c r="LXO9" s="276"/>
      <c r="LXP9" s="276"/>
      <c r="LXQ9" s="276"/>
      <c r="LXR9" s="276"/>
      <c r="LXS9" s="276"/>
      <c r="LXT9" s="276"/>
      <c r="LXU9" s="276"/>
      <c r="LXV9" s="276"/>
      <c r="LXW9" s="276"/>
      <c r="LXX9" s="276"/>
      <c r="LXY9" s="276"/>
      <c r="LXZ9" s="276"/>
      <c r="LYA9" s="276"/>
      <c r="LYB9" s="276"/>
      <c r="LYC9" s="276"/>
      <c r="LYD9" s="276"/>
      <c r="LYE9" s="276"/>
      <c r="LYF9" s="276"/>
      <c r="LYG9" s="276"/>
      <c r="LYH9" s="276"/>
      <c r="LYI9" s="276"/>
      <c r="LYJ9" s="276"/>
      <c r="LYK9" s="276"/>
      <c r="LYL9" s="276"/>
      <c r="LYM9" s="276"/>
      <c r="LYN9" s="276"/>
      <c r="LYO9" s="276"/>
      <c r="LYP9" s="276"/>
      <c r="LYQ9" s="276"/>
      <c r="LYR9" s="276"/>
      <c r="LYS9" s="276"/>
      <c r="LYT9" s="276"/>
      <c r="LYU9" s="276"/>
      <c r="LYV9" s="276"/>
      <c r="LYW9" s="276"/>
      <c r="LYX9" s="276"/>
      <c r="LYY9" s="276"/>
      <c r="LYZ9" s="276"/>
      <c r="LZA9" s="276"/>
      <c r="LZB9" s="276"/>
      <c r="LZC9" s="276"/>
      <c r="LZD9" s="276"/>
      <c r="LZE9" s="276"/>
      <c r="LZF9" s="276"/>
      <c r="LZG9" s="276"/>
      <c r="LZH9" s="276"/>
      <c r="LZI9" s="276"/>
      <c r="LZJ9" s="276"/>
      <c r="LZK9" s="276"/>
      <c r="LZL9" s="276"/>
      <c r="LZM9" s="276"/>
      <c r="LZN9" s="276"/>
      <c r="LZO9" s="276"/>
      <c r="LZP9" s="276"/>
      <c r="LZQ9" s="276"/>
      <c r="LZR9" s="276"/>
      <c r="LZS9" s="276"/>
      <c r="LZT9" s="276"/>
      <c r="LZU9" s="276"/>
      <c r="LZV9" s="276"/>
      <c r="LZW9" s="276"/>
      <c r="LZX9" s="276"/>
      <c r="LZY9" s="276"/>
      <c r="LZZ9" s="276"/>
      <c r="MAA9" s="276"/>
      <c r="MAB9" s="276"/>
      <c r="MAC9" s="276"/>
      <c r="MAD9" s="276"/>
      <c r="MAE9" s="276"/>
      <c r="MAF9" s="276"/>
      <c r="MAG9" s="276"/>
      <c r="MAH9" s="276"/>
      <c r="MAI9" s="276"/>
      <c r="MAJ9" s="276"/>
      <c r="MAK9" s="276"/>
      <c r="MAL9" s="276"/>
      <c r="MAM9" s="276"/>
      <c r="MAN9" s="276"/>
      <c r="MAO9" s="276"/>
      <c r="MAP9" s="276"/>
      <c r="MAQ9" s="276"/>
      <c r="MAR9" s="276"/>
      <c r="MAS9" s="276"/>
      <c r="MAT9" s="276"/>
      <c r="MAU9" s="276"/>
      <c r="MAV9" s="276"/>
      <c r="MAW9" s="276"/>
      <c r="MAX9" s="276"/>
      <c r="MAY9" s="276"/>
      <c r="MAZ9" s="276"/>
      <c r="MBA9" s="276"/>
      <c r="MBB9" s="276"/>
      <c r="MBC9" s="276"/>
      <c r="MBD9" s="276"/>
      <c r="MBE9" s="276"/>
      <c r="MBF9" s="276"/>
      <c r="MBG9" s="276"/>
      <c r="MBH9" s="276"/>
      <c r="MBI9" s="276"/>
      <c r="MBJ9" s="276"/>
      <c r="MBK9" s="276"/>
      <c r="MBL9" s="276"/>
      <c r="MBM9" s="276"/>
      <c r="MBN9" s="276"/>
      <c r="MBO9" s="276"/>
      <c r="MBP9" s="276"/>
      <c r="MBQ9" s="276"/>
      <c r="MBR9" s="276"/>
      <c r="MBS9" s="276"/>
      <c r="MBT9" s="276"/>
      <c r="MBU9" s="276"/>
      <c r="MBV9" s="276"/>
      <c r="MBW9" s="276"/>
      <c r="MBX9" s="276"/>
      <c r="MBY9" s="276"/>
      <c r="MBZ9" s="276"/>
      <c r="MCA9" s="276"/>
      <c r="MCB9" s="276"/>
      <c r="MCC9" s="276"/>
      <c r="MCD9" s="276"/>
      <c r="MCE9" s="276"/>
      <c r="MCF9" s="276"/>
      <c r="MCG9" s="276"/>
      <c r="MCH9" s="276"/>
      <c r="MCI9" s="276"/>
      <c r="MCJ9" s="276"/>
      <c r="MCK9" s="276"/>
      <c r="MCL9" s="276"/>
      <c r="MCM9" s="276"/>
      <c r="MCN9" s="276"/>
      <c r="MCO9" s="276"/>
      <c r="MCP9" s="276"/>
      <c r="MCQ9" s="276"/>
      <c r="MCR9" s="276"/>
      <c r="MCS9" s="276"/>
      <c r="MCT9" s="276"/>
      <c r="MCU9" s="276"/>
      <c r="MCV9" s="276"/>
      <c r="MCW9" s="276"/>
      <c r="MCX9" s="276"/>
      <c r="MCY9" s="276"/>
      <c r="MCZ9" s="276"/>
      <c r="MDA9" s="276"/>
      <c r="MDB9" s="276"/>
      <c r="MDC9" s="276"/>
      <c r="MDD9" s="276"/>
      <c r="MDE9" s="276"/>
      <c r="MDF9" s="276"/>
      <c r="MDG9" s="276"/>
      <c r="MDH9" s="276"/>
      <c r="MDI9" s="276"/>
      <c r="MDJ9" s="276"/>
      <c r="MDK9" s="276"/>
      <c r="MDL9" s="276"/>
      <c r="MDM9" s="276"/>
      <c r="MDN9" s="276"/>
      <c r="MDO9" s="276"/>
      <c r="MDP9" s="276"/>
      <c r="MDQ9" s="276"/>
      <c r="MDR9" s="276"/>
      <c r="MDS9" s="276"/>
      <c r="MDT9" s="276"/>
      <c r="MDU9" s="276"/>
      <c r="MDV9" s="276"/>
      <c r="MDW9" s="276"/>
      <c r="MDX9" s="276"/>
      <c r="MDY9" s="276"/>
      <c r="MDZ9" s="276"/>
      <c r="MEA9" s="276"/>
      <c r="MEB9" s="276"/>
      <c r="MEC9" s="276"/>
      <c r="MED9" s="276"/>
      <c r="MEE9" s="276"/>
      <c r="MEF9" s="276"/>
      <c r="MEG9" s="276"/>
      <c r="MEH9" s="276"/>
      <c r="MEI9" s="276"/>
      <c r="MEJ9" s="276"/>
      <c r="MEK9" s="276"/>
      <c r="MEL9" s="276"/>
      <c r="MEM9" s="276"/>
      <c r="MEN9" s="276"/>
      <c r="MEO9" s="276"/>
      <c r="MEP9" s="276"/>
      <c r="MEQ9" s="276"/>
      <c r="MER9" s="276"/>
      <c r="MES9" s="276"/>
      <c r="MET9" s="276"/>
      <c r="MEU9" s="276"/>
      <c r="MEV9" s="276"/>
      <c r="MEW9" s="276"/>
      <c r="MEX9" s="276"/>
      <c r="MEY9" s="276"/>
      <c r="MEZ9" s="276"/>
      <c r="MFA9" s="276"/>
      <c r="MFB9" s="276"/>
      <c r="MFC9" s="276"/>
      <c r="MFD9" s="276"/>
      <c r="MFE9" s="276"/>
      <c r="MFF9" s="276"/>
      <c r="MFG9" s="276"/>
      <c r="MFH9" s="276"/>
      <c r="MFI9" s="276"/>
      <c r="MFJ9" s="276"/>
      <c r="MFK9" s="276"/>
      <c r="MFL9" s="276"/>
      <c r="MFM9" s="276"/>
      <c r="MFN9" s="276"/>
      <c r="MFO9" s="276"/>
      <c r="MFP9" s="276"/>
      <c r="MFQ9" s="276"/>
      <c r="MFR9" s="276"/>
      <c r="MFS9" s="276"/>
      <c r="MFT9" s="276"/>
      <c r="MFU9" s="276"/>
      <c r="MFV9" s="276"/>
      <c r="MFW9" s="276"/>
      <c r="MFX9" s="276"/>
      <c r="MFY9" s="276"/>
      <c r="MFZ9" s="276"/>
      <c r="MGA9" s="276"/>
      <c r="MGB9" s="276"/>
      <c r="MGC9" s="276"/>
      <c r="MGD9" s="276"/>
      <c r="MGE9" s="276"/>
      <c r="MGF9" s="276"/>
      <c r="MGG9" s="276"/>
      <c r="MGH9" s="276"/>
      <c r="MGI9" s="276"/>
      <c r="MGJ9" s="276"/>
      <c r="MGK9" s="276"/>
      <c r="MGL9" s="276"/>
      <c r="MGM9" s="276"/>
      <c r="MGN9" s="276"/>
      <c r="MGO9" s="276"/>
      <c r="MGP9" s="276"/>
      <c r="MGQ9" s="276"/>
      <c r="MGR9" s="276"/>
      <c r="MGS9" s="276"/>
      <c r="MGT9" s="276"/>
      <c r="MGU9" s="276"/>
      <c r="MGV9" s="276"/>
      <c r="MGW9" s="276"/>
      <c r="MGX9" s="276"/>
      <c r="MGY9" s="276"/>
      <c r="MGZ9" s="276"/>
      <c r="MHA9" s="276"/>
      <c r="MHB9" s="276"/>
      <c r="MHC9" s="276"/>
      <c r="MHD9" s="276"/>
      <c r="MHE9" s="276"/>
      <c r="MHF9" s="276"/>
      <c r="MHG9" s="276"/>
      <c r="MHH9" s="276"/>
      <c r="MHI9" s="276"/>
      <c r="MHJ9" s="276"/>
      <c r="MHK9" s="276"/>
      <c r="MHL9" s="276"/>
      <c r="MHM9" s="276"/>
      <c r="MHN9" s="276"/>
      <c r="MHO9" s="276"/>
      <c r="MHP9" s="276"/>
      <c r="MHQ9" s="276"/>
      <c r="MHR9" s="276"/>
      <c r="MHS9" s="276"/>
      <c r="MHT9" s="276"/>
      <c r="MHU9" s="276"/>
      <c r="MHV9" s="276"/>
      <c r="MHW9" s="276"/>
      <c r="MHX9" s="276"/>
      <c r="MHY9" s="276"/>
      <c r="MHZ9" s="276"/>
      <c r="MIA9" s="276"/>
      <c r="MIB9" s="276"/>
      <c r="MIC9" s="276"/>
      <c r="MID9" s="276"/>
      <c r="MIE9" s="276"/>
      <c r="MIF9" s="276"/>
      <c r="MIG9" s="276"/>
      <c r="MIH9" s="276"/>
      <c r="MII9" s="276"/>
      <c r="MIJ9" s="276"/>
      <c r="MIK9" s="276"/>
      <c r="MIL9" s="276"/>
      <c r="MIM9" s="276"/>
      <c r="MIN9" s="276"/>
      <c r="MIO9" s="276"/>
      <c r="MIP9" s="276"/>
      <c r="MIQ9" s="276"/>
      <c r="MIR9" s="276"/>
      <c r="MIS9" s="276"/>
      <c r="MIT9" s="276"/>
      <c r="MIU9" s="276"/>
      <c r="MIV9" s="276"/>
      <c r="MIW9" s="276"/>
      <c r="MIX9" s="276"/>
      <c r="MIY9" s="276"/>
      <c r="MIZ9" s="276"/>
      <c r="MJA9" s="276"/>
      <c r="MJB9" s="276"/>
      <c r="MJC9" s="276"/>
      <c r="MJD9" s="276"/>
      <c r="MJE9" s="276"/>
      <c r="MJF9" s="276"/>
      <c r="MJG9" s="276"/>
      <c r="MJH9" s="276"/>
      <c r="MJI9" s="276"/>
      <c r="MJJ9" s="276"/>
      <c r="MJK9" s="276"/>
      <c r="MJL9" s="276"/>
      <c r="MJM9" s="276"/>
      <c r="MJN9" s="276"/>
      <c r="MJO9" s="276"/>
      <c r="MJP9" s="276"/>
      <c r="MJQ9" s="276"/>
      <c r="MJR9" s="276"/>
      <c r="MJS9" s="276"/>
      <c r="MJT9" s="276"/>
      <c r="MJU9" s="276"/>
      <c r="MJV9" s="276"/>
      <c r="MJW9" s="276"/>
      <c r="MJX9" s="276"/>
      <c r="MJY9" s="276"/>
      <c r="MJZ9" s="276"/>
      <c r="MKA9" s="276"/>
      <c r="MKB9" s="276"/>
      <c r="MKC9" s="276"/>
      <c r="MKD9" s="276"/>
      <c r="MKE9" s="276"/>
      <c r="MKF9" s="276"/>
      <c r="MKG9" s="276"/>
      <c r="MKH9" s="276"/>
      <c r="MKI9" s="276"/>
      <c r="MKJ9" s="276"/>
      <c r="MKK9" s="276"/>
      <c r="MKL9" s="276"/>
      <c r="MKM9" s="276"/>
      <c r="MKN9" s="276"/>
      <c r="MKO9" s="276"/>
      <c r="MKP9" s="276"/>
      <c r="MKQ9" s="276"/>
      <c r="MKR9" s="276"/>
      <c r="MKS9" s="276"/>
      <c r="MKT9" s="276"/>
      <c r="MKU9" s="276"/>
      <c r="MKV9" s="276"/>
      <c r="MKW9" s="276"/>
      <c r="MKX9" s="276"/>
      <c r="MKY9" s="276"/>
      <c r="MKZ9" s="276"/>
      <c r="MLA9" s="276"/>
      <c r="MLB9" s="276"/>
      <c r="MLC9" s="276"/>
      <c r="MLD9" s="276"/>
      <c r="MLE9" s="276"/>
      <c r="MLF9" s="276"/>
      <c r="MLG9" s="276"/>
      <c r="MLH9" s="276"/>
      <c r="MLI9" s="276"/>
      <c r="MLJ9" s="276"/>
      <c r="MLK9" s="276"/>
      <c r="MLL9" s="276"/>
      <c r="MLM9" s="276"/>
      <c r="MLN9" s="276"/>
      <c r="MLO9" s="276"/>
      <c r="MLP9" s="276"/>
      <c r="MLQ9" s="276"/>
      <c r="MLR9" s="276"/>
      <c r="MLS9" s="276"/>
      <c r="MLT9" s="276"/>
      <c r="MLU9" s="276"/>
      <c r="MLV9" s="276"/>
      <c r="MLW9" s="276"/>
      <c r="MLX9" s="276"/>
      <c r="MLY9" s="276"/>
      <c r="MLZ9" s="276"/>
      <c r="MMA9" s="276"/>
      <c r="MMB9" s="276"/>
      <c r="MMC9" s="276"/>
      <c r="MMD9" s="276"/>
      <c r="MME9" s="276"/>
      <c r="MMF9" s="276"/>
      <c r="MMG9" s="276"/>
      <c r="MMH9" s="276"/>
      <c r="MMI9" s="276"/>
      <c r="MMJ9" s="276"/>
      <c r="MMK9" s="276"/>
      <c r="MML9" s="276"/>
      <c r="MMM9" s="276"/>
      <c r="MMN9" s="276"/>
      <c r="MMO9" s="276"/>
      <c r="MMP9" s="276"/>
      <c r="MMQ9" s="276"/>
      <c r="MMR9" s="276"/>
      <c r="MMS9" s="276"/>
      <c r="MMT9" s="276"/>
      <c r="MMU9" s="276"/>
      <c r="MMV9" s="276"/>
      <c r="MMW9" s="276"/>
      <c r="MMX9" s="276"/>
      <c r="MMY9" s="276"/>
      <c r="MMZ9" s="276"/>
      <c r="MNA9" s="276"/>
      <c r="MNB9" s="276"/>
      <c r="MNC9" s="276"/>
      <c r="MND9" s="276"/>
      <c r="MNE9" s="276"/>
      <c r="MNF9" s="276"/>
      <c r="MNG9" s="276"/>
      <c r="MNH9" s="276"/>
      <c r="MNI9" s="276"/>
      <c r="MNJ9" s="276"/>
      <c r="MNK9" s="276"/>
      <c r="MNL9" s="276"/>
      <c r="MNM9" s="276"/>
      <c r="MNN9" s="276"/>
      <c r="MNO9" s="276"/>
      <c r="MNP9" s="276"/>
      <c r="MNQ9" s="276"/>
      <c r="MNR9" s="276"/>
      <c r="MNS9" s="276"/>
      <c r="MNT9" s="276"/>
      <c r="MNU9" s="276"/>
      <c r="MNV9" s="276"/>
      <c r="MNW9" s="276"/>
      <c r="MNX9" s="276"/>
      <c r="MNY9" s="276"/>
      <c r="MNZ9" s="276"/>
      <c r="MOA9" s="276"/>
      <c r="MOB9" s="276"/>
      <c r="MOC9" s="276"/>
      <c r="MOD9" s="276"/>
      <c r="MOE9" s="276"/>
      <c r="MOF9" s="276"/>
      <c r="MOG9" s="276"/>
      <c r="MOH9" s="276"/>
      <c r="MOI9" s="276"/>
      <c r="MOJ9" s="276"/>
      <c r="MOK9" s="276"/>
      <c r="MOL9" s="276"/>
      <c r="MOM9" s="276"/>
      <c r="MON9" s="276"/>
      <c r="MOO9" s="276"/>
      <c r="MOP9" s="276"/>
      <c r="MOQ9" s="276"/>
      <c r="MOR9" s="276"/>
      <c r="MOS9" s="276"/>
      <c r="MOT9" s="276"/>
      <c r="MOU9" s="276"/>
      <c r="MOV9" s="276"/>
      <c r="MOW9" s="276"/>
      <c r="MOX9" s="276"/>
      <c r="MOY9" s="276"/>
      <c r="MOZ9" s="276"/>
      <c r="MPA9" s="276"/>
      <c r="MPB9" s="276"/>
      <c r="MPC9" s="276"/>
      <c r="MPD9" s="276"/>
      <c r="MPE9" s="276"/>
      <c r="MPF9" s="276"/>
      <c r="MPG9" s="276"/>
      <c r="MPH9" s="276"/>
      <c r="MPI9" s="276"/>
      <c r="MPJ9" s="276"/>
      <c r="MPK9" s="276"/>
      <c r="MPL9" s="276"/>
      <c r="MPM9" s="276"/>
      <c r="MPN9" s="276"/>
      <c r="MPO9" s="276"/>
      <c r="MPP9" s="276"/>
      <c r="MPQ9" s="276"/>
      <c r="MPR9" s="276"/>
      <c r="MPS9" s="276"/>
      <c r="MPT9" s="276"/>
      <c r="MPU9" s="276"/>
      <c r="MPV9" s="276"/>
      <c r="MPW9" s="276"/>
      <c r="MPX9" s="276"/>
      <c r="MPY9" s="276"/>
      <c r="MPZ9" s="276"/>
      <c r="MQA9" s="276"/>
      <c r="MQB9" s="276"/>
      <c r="MQC9" s="276"/>
      <c r="MQD9" s="276"/>
      <c r="MQE9" s="276"/>
      <c r="MQF9" s="276"/>
      <c r="MQG9" s="276"/>
      <c r="MQH9" s="276"/>
      <c r="MQI9" s="276"/>
      <c r="MQJ9" s="276"/>
      <c r="MQK9" s="276"/>
      <c r="MQL9" s="276"/>
      <c r="MQM9" s="276"/>
      <c r="MQN9" s="276"/>
      <c r="MQO9" s="276"/>
      <c r="MQP9" s="276"/>
      <c r="MQQ9" s="276"/>
      <c r="MQR9" s="276"/>
      <c r="MQS9" s="276"/>
      <c r="MQT9" s="276"/>
      <c r="MQU9" s="276"/>
      <c r="MQV9" s="276"/>
      <c r="MQW9" s="276"/>
      <c r="MQX9" s="276"/>
      <c r="MQY9" s="276"/>
      <c r="MQZ9" s="276"/>
      <c r="MRA9" s="276"/>
      <c r="MRB9" s="276"/>
      <c r="MRC9" s="276"/>
      <c r="MRD9" s="276"/>
      <c r="MRE9" s="276"/>
      <c r="MRF9" s="276"/>
      <c r="MRG9" s="276"/>
      <c r="MRH9" s="276"/>
      <c r="MRI9" s="276"/>
      <c r="MRJ9" s="276"/>
      <c r="MRK9" s="276"/>
      <c r="MRL9" s="276"/>
      <c r="MRM9" s="276"/>
      <c r="MRN9" s="276"/>
      <c r="MRO9" s="276"/>
      <c r="MRP9" s="276"/>
      <c r="MRQ9" s="276"/>
      <c r="MRR9" s="276"/>
      <c r="MRS9" s="276"/>
      <c r="MRT9" s="276"/>
      <c r="MRU9" s="276"/>
      <c r="MRV9" s="276"/>
      <c r="MRW9" s="276"/>
      <c r="MRX9" s="276"/>
      <c r="MRY9" s="276"/>
      <c r="MRZ9" s="276"/>
      <c r="MSA9" s="276"/>
      <c r="MSB9" s="276"/>
      <c r="MSC9" s="276"/>
      <c r="MSD9" s="276"/>
      <c r="MSE9" s="276"/>
      <c r="MSF9" s="276"/>
      <c r="MSG9" s="276"/>
      <c r="MSH9" s="276"/>
      <c r="MSI9" s="276"/>
      <c r="MSJ9" s="276"/>
      <c r="MSK9" s="276"/>
      <c r="MSL9" s="276"/>
      <c r="MSM9" s="276"/>
      <c r="MSN9" s="276"/>
      <c r="MSO9" s="276"/>
      <c r="MSP9" s="276"/>
      <c r="MSQ9" s="276"/>
      <c r="MSR9" s="276"/>
      <c r="MSS9" s="276"/>
      <c r="MST9" s="276"/>
      <c r="MSU9" s="276"/>
      <c r="MSV9" s="276"/>
      <c r="MSW9" s="276"/>
      <c r="MSX9" s="276"/>
      <c r="MSY9" s="276"/>
      <c r="MSZ9" s="276"/>
      <c r="MTA9" s="276"/>
      <c r="MTB9" s="276"/>
      <c r="MTC9" s="276"/>
      <c r="MTD9" s="276"/>
      <c r="MTE9" s="276"/>
      <c r="MTF9" s="276"/>
      <c r="MTG9" s="276"/>
      <c r="MTH9" s="276"/>
      <c r="MTI9" s="276"/>
      <c r="MTJ9" s="276"/>
      <c r="MTK9" s="276"/>
      <c r="MTL9" s="276"/>
      <c r="MTM9" s="276"/>
      <c r="MTN9" s="276"/>
      <c r="MTO9" s="276"/>
      <c r="MTP9" s="276"/>
      <c r="MTQ9" s="276"/>
      <c r="MTR9" s="276"/>
      <c r="MTS9" s="276"/>
      <c r="MTT9" s="276"/>
      <c r="MTU9" s="276"/>
      <c r="MTV9" s="276"/>
      <c r="MTW9" s="276"/>
      <c r="MTX9" s="276"/>
      <c r="MTY9" s="276"/>
      <c r="MTZ9" s="276"/>
      <c r="MUA9" s="276"/>
      <c r="MUB9" s="276"/>
      <c r="MUC9" s="276"/>
      <c r="MUD9" s="276"/>
      <c r="MUE9" s="276"/>
      <c r="MUF9" s="276"/>
      <c r="MUG9" s="276"/>
      <c r="MUH9" s="276"/>
      <c r="MUI9" s="276"/>
      <c r="MUJ9" s="276"/>
      <c r="MUK9" s="276"/>
      <c r="MUL9" s="276"/>
      <c r="MUM9" s="276"/>
      <c r="MUN9" s="276"/>
      <c r="MUO9" s="276"/>
      <c r="MUP9" s="276"/>
      <c r="MUQ9" s="276"/>
      <c r="MUR9" s="276"/>
      <c r="MUS9" s="276"/>
      <c r="MUT9" s="276"/>
      <c r="MUU9" s="276"/>
      <c r="MUV9" s="276"/>
      <c r="MUW9" s="276"/>
      <c r="MUX9" s="276"/>
      <c r="MUY9" s="276"/>
      <c r="MUZ9" s="276"/>
      <c r="MVA9" s="276"/>
      <c r="MVB9" s="276"/>
      <c r="MVC9" s="276"/>
      <c r="MVD9" s="276"/>
      <c r="MVE9" s="276"/>
      <c r="MVF9" s="276"/>
      <c r="MVG9" s="276"/>
      <c r="MVH9" s="276"/>
      <c r="MVI9" s="276"/>
      <c r="MVJ9" s="276"/>
      <c r="MVK9" s="276"/>
      <c r="MVL9" s="276"/>
      <c r="MVM9" s="276"/>
      <c r="MVN9" s="276"/>
      <c r="MVO9" s="276"/>
      <c r="MVP9" s="276"/>
      <c r="MVQ9" s="276"/>
      <c r="MVR9" s="276"/>
      <c r="MVS9" s="276"/>
      <c r="MVT9" s="276"/>
      <c r="MVU9" s="276"/>
      <c r="MVV9" s="276"/>
      <c r="MVW9" s="276"/>
      <c r="MVX9" s="276"/>
      <c r="MVY9" s="276"/>
      <c r="MVZ9" s="276"/>
      <c r="MWA9" s="276"/>
      <c r="MWB9" s="276"/>
      <c r="MWC9" s="276"/>
      <c r="MWD9" s="276"/>
      <c r="MWE9" s="276"/>
      <c r="MWF9" s="276"/>
      <c r="MWG9" s="276"/>
      <c r="MWH9" s="276"/>
      <c r="MWI9" s="276"/>
      <c r="MWJ9" s="276"/>
      <c r="MWK9" s="276"/>
      <c r="MWL9" s="276"/>
      <c r="MWM9" s="276"/>
      <c r="MWN9" s="276"/>
      <c r="MWO9" s="276"/>
      <c r="MWP9" s="276"/>
      <c r="MWQ9" s="276"/>
      <c r="MWR9" s="276"/>
      <c r="MWS9" s="276"/>
      <c r="MWT9" s="276"/>
      <c r="MWU9" s="276"/>
      <c r="MWV9" s="276"/>
      <c r="MWW9" s="276"/>
      <c r="MWX9" s="276"/>
      <c r="MWY9" s="276"/>
      <c r="MWZ9" s="276"/>
      <c r="MXA9" s="276"/>
      <c r="MXB9" s="276"/>
      <c r="MXC9" s="276"/>
      <c r="MXD9" s="276"/>
      <c r="MXE9" s="276"/>
      <c r="MXF9" s="276"/>
      <c r="MXG9" s="276"/>
      <c r="MXH9" s="276"/>
      <c r="MXI9" s="276"/>
      <c r="MXJ9" s="276"/>
      <c r="MXK9" s="276"/>
      <c r="MXL9" s="276"/>
      <c r="MXM9" s="276"/>
      <c r="MXN9" s="276"/>
      <c r="MXO9" s="276"/>
      <c r="MXP9" s="276"/>
      <c r="MXQ9" s="276"/>
      <c r="MXR9" s="276"/>
      <c r="MXS9" s="276"/>
      <c r="MXT9" s="276"/>
      <c r="MXU9" s="276"/>
      <c r="MXV9" s="276"/>
      <c r="MXW9" s="276"/>
      <c r="MXX9" s="276"/>
      <c r="MXY9" s="276"/>
      <c r="MXZ9" s="276"/>
      <c r="MYA9" s="276"/>
      <c r="MYB9" s="276"/>
      <c r="MYC9" s="276"/>
      <c r="MYD9" s="276"/>
      <c r="MYE9" s="276"/>
      <c r="MYF9" s="276"/>
      <c r="MYG9" s="276"/>
      <c r="MYH9" s="276"/>
      <c r="MYI9" s="276"/>
      <c r="MYJ9" s="276"/>
      <c r="MYK9" s="276"/>
      <c r="MYL9" s="276"/>
      <c r="MYM9" s="276"/>
      <c r="MYN9" s="276"/>
      <c r="MYO9" s="276"/>
      <c r="MYP9" s="276"/>
      <c r="MYQ9" s="276"/>
      <c r="MYR9" s="276"/>
      <c r="MYS9" s="276"/>
      <c r="MYT9" s="276"/>
      <c r="MYU9" s="276"/>
      <c r="MYV9" s="276"/>
      <c r="MYW9" s="276"/>
      <c r="MYX9" s="276"/>
      <c r="MYY9" s="276"/>
      <c r="MYZ9" s="276"/>
      <c r="MZA9" s="276"/>
      <c r="MZB9" s="276"/>
      <c r="MZC9" s="276"/>
      <c r="MZD9" s="276"/>
      <c r="MZE9" s="276"/>
      <c r="MZF9" s="276"/>
      <c r="MZG9" s="276"/>
      <c r="MZH9" s="276"/>
      <c r="MZI9" s="276"/>
      <c r="MZJ9" s="276"/>
      <c r="MZK9" s="276"/>
      <c r="MZL9" s="276"/>
      <c r="MZM9" s="276"/>
      <c r="MZN9" s="276"/>
      <c r="MZO9" s="276"/>
      <c r="MZP9" s="276"/>
      <c r="MZQ9" s="276"/>
      <c r="MZR9" s="276"/>
      <c r="MZS9" s="276"/>
      <c r="MZT9" s="276"/>
      <c r="MZU9" s="276"/>
      <c r="MZV9" s="276"/>
      <c r="MZW9" s="276"/>
      <c r="MZX9" s="276"/>
      <c r="MZY9" s="276"/>
      <c r="MZZ9" s="276"/>
      <c r="NAA9" s="276"/>
      <c r="NAB9" s="276"/>
      <c r="NAC9" s="276"/>
      <c r="NAD9" s="276"/>
      <c r="NAE9" s="276"/>
      <c r="NAF9" s="276"/>
      <c r="NAG9" s="276"/>
      <c r="NAH9" s="276"/>
      <c r="NAI9" s="276"/>
      <c r="NAJ9" s="276"/>
      <c r="NAK9" s="276"/>
      <c r="NAL9" s="276"/>
      <c r="NAM9" s="276"/>
      <c r="NAN9" s="276"/>
      <c r="NAO9" s="276"/>
      <c r="NAP9" s="276"/>
      <c r="NAQ9" s="276"/>
      <c r="NAR9" s="276"/>
      <c r="NAS9" s="276"/>
      <c r="NAT9" s="276"/>
      <c r="NAU9" s="276"/>
      <c r="NAV9" s="276"/>
      <c r="NAW9" s="276"/>
      <c r="NAX9" s="276"/>
      <c r="NAY9" s="276"/>
      <c r="NAZ9" s="276"/>
      <c r="NBA9" s="276"/>
      <c r="NBB9" s="276"/>
      <c r="NBC9" s="276"/>
      <c r="NBD9" s="276"/>
      <c r="NBE9" s="276"/>
      <c r="NBF9" s="276"/>
      <c r="NBG9" s="276"/>
      <c r="NBH9" s="276"/>
      <c r="NBI9" s="276"/>
      <c r="NBJ9" s="276"/>
      <c r="NBK9" s="276"/>
      <c r="NBL9" s="276"/>
      <c r="NBM9" s="276"/>
      <c r="NBN9" s="276"/>
      <c r="NBO9" s="276"/>
      <c r="NBP9" s="276"/>
      <c r="NBQ9" s="276"/>
      <c r="NBR9" s="276"/>
      <c r="NBS9" s="276"/>
      <c r="NBT9" s="276"/>
      <c r="NBU9" s="276"/>
      <c r="NBV9" s="276"/>
      <c r="NBW9" s="276"/>
      <c r="NBX9" s="276"/>
      <c r="NBY9" s="276"/>
      <c r="NBZ9" s="276"/>
      <c r="NCA9" s="276"/>
      <c r="NCB9" s="276"/>
      <c r="NCC9" s="276"/>
      <c r="NCD9" s="276"/>
      <c r="NCE9" s="276"/>
      <c r="NCF9" s="276"/>
      <c r="NCG9" s="276"/>
      <c r="NCH9" s="276"/>
      <c r="NCI9" s="276"/>
      <c r="NCJ9" s="276"/>
      <c r="NCK9" s="276"/>
      <c r="NCL9" s="276"/>
      <c r="NCM9" s="276"/>
      <c r="NCN9" s="276"/>
      <c r="NCO9" s="276"/>
      <c r="NCP9" s="276"/>
      <c r="NCQ9" s="276"/>
      <c r="NCR9" s="276"/>
      <c r="NCS9" s="276"/>
      <c r="NCT9" s="276"/>
      <c r="NCU9" s="276"/>
      <c r="NCV9" s="276"/>
      <c r="NCW9" s="276"/>
      <c r="NCX9" s="276"/>
      <c r="NCY9" s="276"/>
      <c r="NCZ9" s="276"/>
      <c r="NDA9" s="276"/>
      <c r="NDB9" s="276"/>
      <c r="NDC9" s="276"/>
      <c r="NDD9" s="276"/>
      <c r="NDE9" s="276"/>
      <c r="NDF9" s="276"/>
      <c r="NDG9" s="276"/>
      <c r="NDH9" s="276"/>
      <c r="NDI9" s="276"/>
      <c r="NDJ9" s="276"/>
      <c r="NDK9" s="276"/>
      <c r="NDL9" s="276"/>
      <c r="NDM9" s="276"/>
      <c r="NDN9" s="276"/>
      <c r="NDO9" s="276"/>
      <c r="NDP9" s="276"/>
      <c r="NDQ9" s="276"/>
      <c r="NDR9" s="276"/>
      <c r="NDS9" s="276"/>
      <c r="NDT9" s="276"/>
      <c r="NDU9" s="276"/>
      <c r="NDV9" s="276"/>
      <c r="NDW9" s="276"/>
      <c r="NDX9" s="276"/>
      <c r="NDY9" s="276"/>
      <c r="NDZ9" s="276"/>
      <c r="NEA9" s="276"/>
      <c r="NEB9" s="276"/>
      <c r="NEC9" s="276"/>
      <c r="NED9" s="276"/>
      <c r="NEE9" s="276"/>
      <c r="NEF9" s="276"/>
      <c r="NEG9" s="276"/>
      <c r="NEH9" s="276"/>
      <c r="NEI9" s="276"/>
      <c r="NEJ9" s="276"/>
      <c r="NEK9" s="276"/>
      <c r="NEL9" s="276"/>
      <c r="NEM9" s="276"/>
      <c r="NEN9" s="276"/>
      <c r="NEO9" s="276"/>
      <c r="NEP9" s="276"/>
      <c r="NEQ9" s="276"/>
      <c r="NER9" s="276"/>
      <c r="NES9" s="276"/>
      <c r="NET9" s="276"/>
      <c r="NEU9" s="276"/>
      <c r="NEV9" s="276"/>
      <c r="NEW9" s="276"/>
      <c r="NEX9" s="276"/>
      <c r="NEY9" s="276"/>
      <c r="NEZ9" s="276"/>
      <c r="NFA9" s="276"/>
      <c r="NFB9" s="276"/>
      <c r="NFC9" s="276"/>
      <c r="NFD9" s="276"/>
      <c r="NFE9" s="276"/>
      <c r="NFF9" s="276"/>
      <c r="NFG9" s="276"/>
      <c r="NFH9" s="276"/>
      <c r="NFI9" s="276"/>
      <c r="NFJ9" s="276"/>
      <c r="NFK9" s="276"/>
      <c r="NFL9" s="276"/>
      <c r="NFM9" s="276"/>
      <c r="NFN9" s="276"/>
      <c r="NFO9" s="276"/>
      <c r="NFP9" s="276"/>
      <c r="NFQ9" s="276"/>
      <c r="NFR9" s="276"/>
      <c r="NFS9" s="276"/>
      <c r="NFT9" s="276"/>
      <c r="NFU9" s="276"/>
      <c r="NFV9" s="276"/>
      <c r="NFW9" s="276"/>
      <c r="NFX9" s="276"/>
      <c r="NFY9" s="276"/>
      <c r="NFZ9" s="276"/>
      <c r="NGA9" s="276"/>
      <c r="NGB9" s="276"/>
      <c r="NGC9" s="276"/>
      <c r="NGD9" s="276"/>
      <c r="NGE9" s="276"/>
      <c r="NGF9" s="276"/>
      <c r="NGG9" s="276"/>
      <c r="NGH9" s="276"/>
      <c r="NGI9" s="276"/>
      <c r="NGJ9" s="276"/>
      <c r="NGK9" s="276"/>
      <c r="NGL9" s="276"/>
      <c r="NGM9" s="276"/>
      <c r="NGN9" s="276"/>
      <c r="NGO9" s="276"/>
      <c r="NGP9" s="276"/>
      <c r="NGQ9" s="276"/>
      <c r="NGR9" s="276"/>
      <c r="NGS9" s="276"/>
      <c r="NGT9" s="276"/>
      <c r="NGU9" s="276"/>
      <c r="NGV9" s="276"/>
      <c r="NGW9" s="276"/>
      <c r="NGX9" s="276"/>
      <c r="NGY9" s="276"/>
      <c r="NGZ9" s="276"/>
      <c r="NHA9" s="276"/>
      <c r="NHB9" s="276"/>
      <c r="NHC9" s="276"/>
      <c r="NHD9" s="276"/>
      <c r="NHE9" s="276"/>
      <c r="NHF9" s="276"/>
      <c r="NHG9" s="276"/>
      <c r="NHH9" s="276"/>
      <c r="NHI9" s="276"/>
      <c r="NHJ9" s="276"/>
      <c r="NHK9" s="276"/>
      <c r="NHL9" s="276"/>
      <c r="NHM9" s="276"/>
      <c r="NHN9" s="276"/>
      <c r="NHO9" s="276"/>
      <c r="NHP9" s="276"/>
      <c r="NHQ9" s="276"/>
      <c r="NHR9" s="276"/>
      <c r="NHS9" s="276"/>
      <c r="NHT9" s="276"/>
      <c r="NHU9" s="276"/>
      <c r="NHV9" s="276"/>
      <c r="NHW9" s="276"/>
      <c r="NHX9" s="276"/>
      <c r="NHY9" s="276"/>
      <c r="NHZ9" s="276"/>
      <c r="NIA9" s="276"/>
      <c r="NIB9" s="276"/>
      <c r="NIC9" s="276"/>
      <c r="NID9" s="276"/>
      <c r="NIE9" s="276"/>
      <c r="NIF9" s="276"/>
      <c r="NIG9" s="276"/>
      <c r="NIH9" s="276"/>
      <c r="NII9" s="276"/>
      <c r="NIJ9" s="276"/>
      <c r="NIK9" s="276"/>
      <c r="NIL9" s="276"/>
      <c r="NIM9" s="276"/>
      <c r="NIN9" s="276"/>
      <c r="NIO9" s="276"/>
      <c r="NIP9" s="276"/>
      <c r="NIQ9" s="276"/>
      <c r="NIR9" s="276"/>
      <c r="NIS9" s="276"/>
      <c r="NIT9" s="276"/>
      <c r="NIU9" s="276"/>
      <c r="NIV9" s="276"/>
      <c r="NIW9" s="276"/>
      <c r="NIX9" s="276"/>
      <c r="NIY9" s="276"/>
      <c r="NIZ9" s="276"/>
      <c r="NJA9" s="276"/>
      <c r="NJB9" s="276"/>
      <c r="NJC9" s="276"/>
      <c r="NJD9" s="276"/>
      <c r="NJE9" s="276"/>
      <c r="NJF9" s="276"/>
      <c r="NJG9" s="276"/>
      <c r="NJH9" s="276"/>
      <c r="NJI9" s="276"/>
      <c r="NJJ9" s="276"/>
      <c r="NJK9" s="276"/>
      <c r="NJL9" s="276"/>
      <c r="NJM9" s="276"/>
      <c r="NJN9" s="276"/>
      <c r="NJO9" s="276"/>
      <c r="NJP9" s="276"/>
      <c r="NJQ9" s="276"/>
      <c r="NJR9" s="276"/>
      <c r="NJS9" s="276"/>
      <c r="NJT9" s="276"/>
      <c r="NJU9" s="276"/>
      <c r="NJV9" s="276"/>
      <c r="NJW9" s="276"/>
      <c r="NJX9" s="276"/>
      <c r="NJY9" s="276"/>
      <c r="NJZ9" s="276"/>
      <c r="NKA9" s="276"/>
      <c r="NKB9" s="276"/>
      <c r="NKC9" s="276"/>
      <c r="NKD9" s="276"/>
      <c r="NKE9" s="276"/>
      <c r="NKF9" s="276"/>
      <c r="NKG9" s="276"/>
      <c r="NKH9" s="276"/>
      <c r="NKI9" s="276"/>
      <c r="NKJ9" s="276"/>
      <c r="NKK9" s="276"/>
      <c r="NKL9" s="276"/>
      <c r="NKM9" s="276"/>
      <c r="NKN9" s="276"/>
      <c r="NKO9" s="276"/>
      <c r="NKP9" s="276"/>
      <c r="NKQ9" s="276"/>
      <c r="NKR9" s="276"/>
      <c r="NKS9" s="276"/>
      <c r="NKT9" s="276"/>
      <c r="NKU9" s="276"/>
      <c r="NKV9" s="276"/>
      <c r="NKW9" s="276"/>
      <c r="NKX9" s="276"/>
      <c r="NKY9" s="276"/>
      <c r="NKZ9" s="276"/>
      <c r="NLA9" s="276"/>
      <c r="NLB9" s="276"/>
      <c r="NLC9" s="276"/>
      <c r="NLD9" s="276"/>
      <c r="NLE9" s="276"/>
      <c r="NLF9" s="276"/>
      <c r="NLG9" s="276"/>
      <c r="NLH9" s="276"/>
      <c r="NLI9" s="276"/>
      <c r="NLJ9" s="276"/>
      <c r="NLK9" s="276"/>
      <c r="NLL9" s="276"/>
      <c r="NLM9" s="276"/>
      <c r="NLN9" s="276"/>
      <c r="NLO9" s="276"/>
      <c r="NLP9" s="276"/>
      <c r="NLQ9" s="276"/>
      <c r="NLR9" s="276"/>
      <c r="NLS9" s="276"/>
      <c r="NLT9" s="276"/>
      <c r="NLU9" s="276"/>
      <c r="NLV9" s="276"/>
      <c r="NLW9" s="276"/>
      <c r="NLX9" s="276"/>
      <c r="NLY9" s="276"/>
      <c r="NLZ9" s="276"/>
      <c r="NMA9" s="276"/>
      <c r="NMB9" s="276"/>
      <c r="NMC9" s="276"/>
      <c r="NMD9" s="276"/>
      <c r="NME9" s="276"/>
      <c r="NMF9" s="276"/>
      <c r="NMG9" s="276"/>
      <c r="NMH9" s="276"/>
      <c r="NMI9" s="276"/>
      <c r="NMJ9" s="276"/>
      <c r="NMK9" s="276"/>
      <c r="NML9" s="276"/>
      <c r="NMM9" s="276"/>
      <c r="NMN9" s="276"/>
      <c r="NMO9" s="276"/>
      <c r="NMP9" s="276"/>
      <c r="NMQ9" s="276"/>
      <c r="NMR9" s="276"/>
      <c r="NMS9" s="276"/>
      <c r="NMT9" s="276"/>
      <c r="NMU9" s="276"/>
      <c r="NMV9" s="276"/>
      <c r="NMW9" s="276"/>
      <c r="NMX9" s="276"/>
      <c r="NMY9" s="276"/>
      <c r="NMZ9" s="276"/>
      <c r="NNA9" s="276"/>
      <c r="NNB9" s="276"/>
      <c r="NNC9" s="276"/>
      <c r="NND9" s="276"/>
      <c r="NNE9" s="276"/>
      <c r="NNF9" s="276"/>
      <c r="NNG9" s="276"/>
      <c r="NNH9" s="276"/>
      <c r="NNI9" s="276"/>
      <c r="NNJ9" s="276"/>
      <c r="NNK9" s="276"/>
      <c r="NNL9" s="276"/>
      <c r="NNM9" s="276"/>
      <c r="NNN9" s="276"/>
      <c r="NNO9" s="276"/>
      <c r="NNP9" s="276"/>
      <c r="NNQ9" s="276"/>
      <c r="NNR9" s="276"/>
      <c r="NNS9" s="276"/>
      <c r="NNT9" s="276"/>
      <c r="NNU9" s="276"/>
      <c r="NNV9" s="276"/>
      <c r="NNW9" s="276"/>
      <c r="NNX9" s="276"/>
      <c r="NNY9" s="276"/>
      <c r="NNZ9" s="276"/>
      <c r="NOA9" s="276"/>
      <c r="NOB9" s="276"/>
      <c r="NOC9" s="276"/>
      <c r="NOD9" s="276"/>
      <c r="NOE9" s="276"/>
      <c r="NOF9" s="276"/>
      <c r="NOG9" s="276"/>
      <c r="NOH9" s="276"/>
      <c r="NOI9" s="276"/>
      <c r="NOJ9" s="276"/>
      <c r="NOK9" s="276"/>
      <c r="NOL9" s="276"/>
      <c r="NOM9" s="276"/>
      <c r="NON9" s="276"/>
      <c r="NOO9" s="276"/>
      <c r="NOP9" s="276"/>
      <c r="NOQ9" s="276"/>
      <c r="NOR9" s="276"/>
      <c r="NOS9" s="276"/>
      <c r="NOT9" s="276"/>
      <c r="NOU9" s="276"/>
      <c r="NOV9" s="276"/>
      <c r="NOW9" s="276"/>
      <c r="NOX9" s="276"/>
      <c r="NOY9" s="276"/>
      <c r="NOZ9" s="276"/>
      <c r="NPA9" s="276"/>
      <c r="NPB9" s="276"/>
      <c r="NPC9" s="276"/>
      <c r="NPD9" s="276"/>
      <c r="NPE9" s="276"/>
      <c r="NPF9" s="276"/>
      <c r="NPG9" s="276"/>
      <c r="NPH9" s="276"/>
      <c r="NPI9" s="276"/>
      <c r="NPJ9" s="276"/>
      <c r="NPK9" s="276"/>
      <c r="NPL9" s="276"/>
      <c r="NPM9" s="276"/>
      <c r="NPN9" s="276"/>
      <c r="NPO9" s="276"/>
      <c r="NPP9" s="276"/>
      <c r="NPQ9" s="276"/>
      <c r="NPR9" s="276"/>
      <c r="NPS9" s="276"/>
      <c r="NPT9" s="276"/>
      <c r="NPU9" s="276"/>
      <c r="NPV9" s="276"/>
      <c r="NPW9" s="276"/>
      <c r="NPX9" s="276"/>
      <c r="NPY9" s="276"/>
      <c r="NPZ9" s="276"/>
      <c r="NQA9" s="276"/>
      <c r="NQB9" s="276"/>
      <c r="NQC9" s="276"/>
      <c r="NQD9" s="276"/>
      <c r="NQE9" s="276"/>
      <c r="NQF9" s="276"/>
      <c r="NQG9" s="276"/>
      <c r="NQH9" s="276"/>
      <c r="NQI9" s="276"/>
      <c r="NQJ9" s="276"/>
      <c r="NQK9" s="276"/>
      <c r="NQL9" s="276"/>
      <c r="NQM9" s="276"/>
      <c r="NQN9" s="276"/>
      <c r="NQO9" s="276"/>
      <c r="NQP9" s="276"/>
      <c r="NQQ9" s="276"/>
      <c r="NQR9" s="276"/>
      <c r="NQS9" s="276"/>
      <c r="NQT9" s="276"/>
      <c r="NQU9" s="276"/>
      <c r="NQV9" s="276"/>
      <c r="NQW9" s="276"/>
      <c r="NQX9" s="276"/>
      <c r="NQY9" s="276"/>
      <c r="NQZ9" s="276"/>
      <c r="NRA9" s="276"/>
      <c r="NRB9" s="276"/>
      <c r="NRC9" s="276"/>
      <c r="NRD9" s="276"/>
      <c r="NRE9" s="276"/>
      <c r="NRF9" s="276"/>
      <c r="NRG9" s="276"/>
      <c r="NRH9" s="276"/>
      <c r="NRI9" s="276"/>
      <c r="NRJ9" s="276"/>
      <c r="NRK9" s="276"/>
      <c r="NRL9" s="276"/>
      <c r="NRM9" s="276"/>
      <c r="NRN9" s="276"/>
      <c r="NRO9" s="276"/>
      <c r="NRP9" s="276"/>
      <c r="NRQ9" s="276"/>
      <c r="NRR9" s="276"/>
      <c r="NRS9" s="276"/>
      <c r="NRT9" s="276"/>
      <c r="NRU9" s="276"/>
      <c r="NRV9" s="276"/>
      <c r="NRW9" s="276"/>
      <c r="NRX9" s="276"/>
      <c r="NRY9" s="276"/>
      <c r="NRZ9" s="276"/>
      <c r="NSA9" s="276"/>
      <c r="NSB9" s="276"/>
      <c r="NSC9" s="276"/>
      <c r="NSD9" s="276"/>
      <c r="NSE9" s="276"/>
      <c r="NSF9" s="276"/>
      <c r="NSG9" s="276"/>
      <c r="NSH9" s="276"/>
      <c r="NSI9" s="276"/>
      <c r="NSJ9" s="276"/>
      <c r="NSK9" s="276"/>
      <c r="NSL9" s="276"/>
      <c r="NSM9" s="276"/>
      <c r="NSN9" s="276"/>
      <c r="NSO9" s="276"/>
      <c r="NSP9" s="276"/>
      <c r="NSQ9" s="276"/>
      <c r="NSR9" s="276"/>
      <c r="NSS9" s="276"/>
      <c r="NST9" s="276"/>
      <c r="NSU9" s="276"/>
      <c r="NSV9" s="276"/>
      <c r="NSW9" s="276"/>
      <c r="NSX9" s="276"/>
      <c r="NSY9" s="276"/>
      <c r="NSZ9" s="276"/>
      <c r="NTA9" s="276"/>
      <c r="NTB9" s="276"/>
      <c r="NTC9" s="276"/>
      <c r="NTD9" s="276"/>
      <c r="NTE9" s="276"/>
      <c r="NTF9" s="276"/>
      <c r="NTG9" s="276"/>
      <c r="NTH9" s="276"/>
      <c r="NTI9" s="276"/>
      <c r="NTJ9" s="276"/>
      <c r="NTK9" s="276"/>
      <c r="NTL9" s="276"/>
      <c r="NTM9" s="276"/>
      <c r="NTN9" s="276"/>
      <c r="NTO9" s="276"/>
      <c r="NTP9" s="276"/>
      <c r="NTQ9" s="276"/>
      <c r="NTR9" s="276"/>
      <c r="NTS9" s="276"/>
      <c r="NTT9" s="276"/>
      <c r="NTU9" s="276"/>
      <c r="NTV9" s="276"/>
      <c r="NTW9" s="276"/>
      <c r="NTX9" s="276"/>
      <c r="NTY9" s="276"/>
      <c r="NTZ9" s="276"/>
      <c r="NUA9" s="276"/>
      <c r="NUB9" s="276"/>
      <c r="NUC9" s="276"/>
      <c r="NUD9" s="276"/>
      <c r="NUE9" s="276"/>
      <c r="NUF9" s="276"/>
      <c r="NUG9" s="276"/>
      <c r="NUH9" s="276"/>
      <c r="NUI9" s="276"/>
      <c r="NUJ9" s="276"/>
      <c r="NUK9" s="276"/>
      <c r="NUL9" s="276"/>
      <c r="NUM9" s="276"/>
      <c r="NUN9" s="276"/>
      <c r="NUO9" s="276"/>
      <c r="NUP9" s="276"/>
      <c r="NUQ9" s="276"/>
      <c r="NUR9" s="276"/>
      <c r="NUS9" s="276"/>
      <c r="NUT9" s="276"/>
      <c r="NUU9" s="276"/>
      <c r="NUV9" s="276"/>
      <c r="NUW9" s="276"/>
      <c r="NUX9" s="276"/>
      <c r="NUY9" s="276"/>
      <c r="NUZ9" s="276"/>
      <c r="NVA9" s="276"/>
      <c r="NVB9" s="276"/>
      <c r="NVC9" s="276"/>
      <c r="NVD9" s="276"/>
      <c r="NVE9" s="276"/>
      <c r="NVF9" s="276"/>
      <c r="NVG9" s="276"/>
      <c r="NVH9" s="276"/>
      <c r="NVI9" s="276"/>
      <c r="NVJ9" s="276"/>
      <c r="NVK9" s="276"/>
      <c r="NVL9" s="276"/>
      <c r="NVM9" s="276"/>
      <c r="NVN9" s="276"/>
      <c r="NVO9" s="276"/>
      <c r="NVP9" s="276"/>
      <c r="NVQ9" s="276"/>
      <c r="NVR9" s="276"/>
      <c r="NVS9" s="276"/>
      <c r="NVT9" s="276"/>
      <c r="NVU9" s="276"/>
      <c r="NVV9" s="276"/>
      <c r="NVW9" s="276"/>
      <c r="NVX9" s="276"/>
      <c r="NVY9" s="276"/>
      <c r="NVZ9" s="276"/>
      <c r="NWA9" s="276"/>
      <c r="NWB9" s="276"/>
      <c r="NWC9" s="276"/>
      <c r="NWD9" s="276"/>
      <c r="NWE9" s="276"/>
      <c r="NWF9" s="276"/>
      <c r="NWG9" s="276"/>
      <c r="NWH9" s="276"/>
      <c r="NWI9" s="276"/>
      <c r="NWJ9" s="276"/>
      <c r="NWK9" s="276"/>
      <c r="NWL9" s="276"/>
      <c r="NWM9" s="276"/>
      <c r="NWN9" s="276"/>
      <c r="NWO9" s="276"/>
      <c r="NWP9" s="276"/>
      <c r="NWQ9" s="276"/>
      <c r="NWR9" s="276"/>
      <c r="NWS9" s="276"/>
      <c r="NWT9" s="276"/>
      <c r="NWU9" s="276"/>
      <c r="NWV9" s="276"/>
      <c r="NWW9" s="276"/>
      <c r="NWX9" s="276"/>
      <c r="NWY9" s="276"/>
      <c r="NWZ9" s="276"/>
      <c r="NXA9" s="276"/>
      <c r="NXB9" s="276"/>
      <c r="NXC9" s="276"/>
      <c r="NXD9" s="276"/>
      <c r="NXE9" s="276"/>
      <c r="NXF9" s="276"/>
      <c r="NXG9" s="276"/>
      <c r="NXH9" s="276"/>
      <c r="NXI9" s="276"/>
      <c r="NXJ9" s="276"/>
      <c r="NXK9" s="276"/>
      <c r="NXL9" s="276"/>
      <c r="NXM9" s="276"/>
      <c r="NXN9" s="276"/>
      <c r="NXO9" s="276"/>
      <c r="NXP9" s="276"/>
      <c r="NXQ9" s="276"/>
      <c r="NXR9" s="276"/>
      <c r="NXS9" s="276"/>
      <c r="NXT9" s="276"/>
      <c r="NXU9" s="276"/>
      <c r="NXV9" s="276"/>
      <c r="NXW9" s="276"/>
      <c r="NXX9" s="276"/>
      <c r="NXY9" s="276"/>
      <c r="NXZ9" s="276"/>
      <c r="NYA9" s="276"/>
      <c r="NYB9" s="276"/>
      <c r="NYC9" s="276"/>
      <c r="NYD9" s="276"/>
      <c r="NYE9" s="276"/>
      <c r="NYF9" s="276"/>
      <c r="NYG9" s="276"/>
      <c r="NYH9" s="276"/>
      <c r="NYI9" s="276"/>
      <c r="NYJ9" s="276"/>
      <c r="NYK9" s="276"/>
      <c r="NYL9" s="276"/>
      <c r="NYM9" s="276"/>
      <c r="NYN9" s="276"/>
      <c r="NYO9" s="276"/>
      <c r="NYP9" s="276"/>
      <c r="NYQ9" s="276"/>
      <c r="NYR9" s="276"/>
      <c r="NYS9" s="276"/>
      <c r="NYT9" s="276"/>
      <c r="NYU9" s="276"/>
      <c r="NYV9" s="276"/>
      <c r="NYW9" s="276"/>
      <c r="NYX9" s="276"/>
      <c r="NYY9" s="276"/>
      <c r="NYZ9" s="276"/>
      <c r="NZA9" s="276"/>
      <c r="NZB9" s="276"/>
      <c r="NZC9" s="276"/>
      <c r="NZD9" s="276"/>
      <c r="NZE9" s="276"/>
      <c r="NZF9" s="276"/>
      <c r="NZG9" s="276"/>
      <c r="NZH9" s="276"/>
      <c r="NZI9" s="276"/>
      <c r="NZJ9" s="276"/>
      <c r="NZK9" s="276"/>
      <c r="NZL9" s="276"/>
      <c r="NZM9" s="276"/>
      <c r="NZN9" s="276"/>
      <c r="NZO9" s="276"/>
      <c r="NZP9" s="276"/>
      <c r="NZQ9" s="276"/>
      <c r="NZR9" s="276"/>
      <c r="NZS9" s="276"/>
      <c r="NZT9" s="276"/>
      <c r="NZU9" s="276"/>
      <c r="NZV9" s="276"/>
      <c r="NZW9" s="276"/>
      <c r="NZX9" s="276"/>
      <c r="NZY9" s="276"/>
      <c r="NZZ9" s="276"/>
      <c r="OAA9" s="276"/>
      <c r="OAB9" s="276"/>
      <c r="OAC9" s="276"/>
      <c r="OAD9" s="276"/>
      <c r="OAE9" s="276"/>
      <c r="OAF9" s="276"/>
      <c r="OAG9" s="276"/>
      <c r="OAH9" s="276"/>
      <c r="OAI9" s="276"/>
      <c r="OAJ9" s="276"/>
      <c r="OAK9" s="276"/>
      <c r="OAL9" s="276"/>
      <c r="OAM9" s="276"/>
      <c r="OAN9" s="276"/>
      <c r="OAO9" s="276"/>
      <c r="OAP9" s="276"/>
      <c r="OAQ9" s="276"/>
      <c r="OAR9" s="276"/>
      <c r="OAS9" s="276"/>
      <c r="OAT9" s="276"/>
      <c r="OAU9" s="276"/>
      <c r="OAV9" s="276"/>
      <c r="OAW9" s="276"/>
      <c r="OAX9" s="276"/>
      <c r="OAY9" s="276"/>
      <c r="OAZ9" s="276"/>
      <c r="OBA9" s="276"/>
      <c r="OBB9" s="276"/>
      <c r="OBC9" s="276"/>
      <c r="OBD9" s="276"/>
      <c r="OBE9" s="276"/>
      <c r="OBF9" s="276"/>
      <c r="OBG9" s="276"/>
      <c r="OBH9" s="276"/>
      <c r="OBI9" s="276"/>
      <c r="OBJ9" s="276"/>
      <c r="OBK9" s="276"/>
      <c r="OBL9" s="276"/>
      <c r="OBM9" s="276"/>
      <c r="OBN9" s="276"/>
      <c r="OBO9" s="276"/>
      <c r="OBP9" s="276"/>
      <c r="OBQ9" s="276"/>
      <c r="OBR9" s="276"/>
      <c r="OBS9" s="276"/>
      <c r="OBT9" s="276"/>
      <c r="OBU9" s="276"/>
      <c r="OBV9" s="276"/>
      <c r="OBW9" s="276"/>
      <c r="OBX9" s="276"/>
      <c r="OBY9" s="276"/>
      <c r="OBZ9" s="276"/>
      <c r="OCA9" s="276"/>
      <c r="OCB9" s="276"/>
      <c r="OCC9" s="276"/>
      <c r="OCD9" s="276"/>
      <c r="OCE9" s="276"/>
      <c r="OCF9" s="276"/>
      <c r="OCG9" s="276"/>
      <c r="OCH9" s="276"/>
      <c r="OCI9" s="276"/>
      <c r="OCJ9" s="276"/>
      <c r="OCK9" s="276"/>
      <c r="OCL9" s="276"/>
      <c r="OCM9" s="276"/>
      <c r="OCN9" s="276"/>
      <c r="OCO9" s="276"/>
      <c r="OCP9" s="276"/>
      <c r="OCQ9" s="276"/>
      <c r="OCR9" s="276"/>
      <c r="OCS9" s="276"/>
      <c r="OCT9" s="276"/>
      <c r="OCU9" s="276"/>
      <c r="OCV9" s="276"/>
      <c r="OCW9" s="276"/>
      <c r="OCX9" s="276"/>
      <c r="OCY9" s="276"/>
      <c r="OCZ9" s="276"/>
      <c r="ODA9" s="276"/>
      <c r="ODB9" s="276"/>
      <c r="ODC9" s="276"/>
      <c r="ODD9" s="276"/>
      <c r="ODE9" s="276"/>
      <c r="ODF9" s="276"/>
      <c r="ODG9" s="276"/>
      <c r="ODH9" s="276"/>
      <c r="ODI9" s="276"/>
      <c r="ODJ9" s="276"/>
      <c r="ODK9" s="276"/>
      <c r="ODL9" s="276"/>
      <c r="ODM9" s="276"/>
      <c r="ODN9" s="276"/>
      <c r="ODO9" s="276"/>
      <c r="ODP9" s="276"/>
      <c r="ODQ9" s="276"/>
      <c r="ODR9" s="276"/>
      <c r="ODS9" s="276"/>
      <c r="ODT9" s="276"/>
      <c r="ODU9" s="276"/>
      <c r="ODV9" s="276"/>
      <c r="ODW9" s="276"/>
      <c r="ODX9" s="276"/>
      <c r="ODY9" s="276"/>
      <c r="ODZ9" s="276"/>
      <c r="OEA9" s="276"/>
      <c r="OEB9" s="276"/>
      <c r="OEC9" s="276"/>
      <c r="OED9" s="276"/>
      <c r="OEE9" s="276"/>
      <c r="OEF9" s="276"/>
      <c r="OEG9" s="276"/>
      <c r="OEH9" s="276"/>
      <c r="OEI9" s="276"/>
      <c r="OEJ9" s="276"/>
      <c r="OEK9" s="276"/>
      <c r="OEL9" s="276"/>
      <c r="OEM9" s="276"/>
      <c r="OEN9" s="276"/>
      <c r="OEO9" s="276"/>
      <c r="OEP9" s="276"/>
      <c r="OEQ9" s="276"/>
      <c r="OER9" s="276"/>
      <c r="OES9" s="276"/>
      <c r="OET9" s="276"/>
      <c r="OEU9" s="276"/>
      <c r="OEV9" s="276"/>
      <c r="OEW9" s="276"/>
      <c r="OEX9" s="276"/>
      <c r="OEY9" s="276"/>
      <c r="OEZ9" s="276"/>
      <c r="OFA9" s="276"/>
      <c r="OFB9" s="276"/>
      <c r="OFC9" s="276"/>
      <c r="OFD9" s="276"/>
      <c r="OFE9" s="276"/>
      <c r="OFF9" s="276"/>
      <c r="OFG9" s="276"/>
      <c r="OFH9" s="276"/>
      <c r="OFI9" s="276"/>
      <c r="OFJ9" s="276"/>
      <c r="OFK9" s="276"/>
      <c r="OFL9" s="276"/>
      <c r="OFM9" s="276"/>
      <c r="OFN9" s="276"/>
      <c r="OFO9" s="276"/>
      <c r="OFP9" s="276"/>
      <c r="OFQ9" s="276"/>
      <c r="OFR9" s="276"/>
      <c r="OFS9" s="276"/>
      <c r="OFT9" s="276"/>
      <c r="OFU9" s="276"/>
      <c r="OFV9" s="276"/>
      <c r="OFW9" s="276"/>
      <c r="OFX9" s="276"/>
      <c r="OFY9" s="276"/>
      <c r="OFZ9" s="276"/>
      <c r="OGA9" s="276"/>
      <c r="OGB9" s="276"/>
      <c r="OGC9" s="276"/>
      <c r="OGD9" s="276"/>
      <c r="OGE9" s="276"/>
      <c r="OGF9" s="276"/>
      <c r="OGG9" s="276"/>
      <c r="OGH9" s="276"/>
      <c r="OGI9" s="276"/>
      <c r="OGJ9" s="276"/>
      <c r="OGK9" s="276"/>
      <c r="OGL9" s="276"/>
      <c r="OGM9" s="276"/>
      <c r="OGN9" s="276"/>
      <c r="OGO9" s="276"/>
      <c r="OGP9" s="276"/>
      <c r="OGQ9" s="276"/>
      <c r="OGR9" s="276"/>
      <c r="OGS9" s="276"/>
      <c r="OGT9" s="276"/>
      <c r="OGU9" s="276"/>
      <c r="OGV9" s="276"/>
      <c r="OGW9" s="276"/>
      <c r="OGX9" s="276"/>
      <c r="OGY9" s="276"/>
      <c r="OGZ9" s="276"/>
      <c r="OHA9" s="276"/>
      <c r="OHB9" s="276"/>
      <c r="OHC9" s="276"/>
      <c r="OHD9" s="276"/>
      <c r="OHE9" s="276"/>
      <c r="OHF9" s="276"/>
      <c r="OHG9" s="276"/>
      <c r="OHH9" s="276"/>
      <c r="OHI9" s="276"/>
      <c r="OHJ9" s="276"/>
      <c r="OHK9" s="276"/>
      <c r="OHL9" s="276"/>
      <c r="OHM9" s="276"/>
      <c r="OHN9" s="276"/>
      <c r="OHO9" s="276"/>
      <c r="OHP9" s="276"/>
      <c r="OHQ9" s="276"/>
      <c r="OHR9" s="276"/>
      <c r="OHS9" s="276"/>
      <c r="OHT9" s="276"/>
      <c r="OHU9" s="276"/>
      <c r="OHV9" s="276"/>
      <c r="OHW9" s="276"/>
      <c r="OHX9" s="276"/>
      <c r="OHY9" s="276"/>
      <c r="OHZ9" s="276"/>
      <c r="OIA9" s="276"/>
      <c r="OIB9" s="276"/>
      <c r="OIC9" s="276"/>
      <c r="OID9" s="276"/>
      <c r="OIE9" s="276"/>
      <c r="OIF9" s="276"/>
      <c r="OIG9" s="276"/>
      <c r="OIH9" s="276"/>
      <c r="OII9" s="276"/>
      <c r="OIJ9" s="276"/>
      <c r="OIK9" s="276"/>
      <c r="OIL9" s="276"/>
      <c r="OIM9" s="276"/>
      <c r="OIN9" s="276"/>
      <c r="OIO9" s="276"/>
      <c r="OIP9" s="276"/>
      <c r="OIQ9" s="276"/>
      <c r="OIR9" s="276"/>
      <c r="OIS9" s="276"/>
      <c r="OIT9" s="276"/>
      <c r="OIU9" s="276"/>
      <c r="OIV9" s="276"/>
      <c r="OIW9" s="276"/>
      <c r="OIX9" s="276"/>
      <c r="OIY9" s="276"/>
      <c r="OIZ9" s="276"/>
      <c r="OJA9" s="276"/>
      <c r="OJB9" s="276"/>
      <c r="OJC9" s="276"/>
      <c r="OJD9" s="276"/>
      <c r="OJE9" s="276"/>
      <c r="OJF9" s="276"/>
      <c r="OJG9" s="276"/>
      <c r="OJH9" s="276"/>
      <c r="OJI9" s="276"/>
      <c r="OJJ9" s="276"/>
      <c r="OJK9" s="276"/>
      <c r="OJL9" s="276"/>
      <c r="OJM9" s="276"/>
      <c r="OJN9" s="276"/>
      <c r="OJO9" s="276"/>
      <c r="OJP9" s="276"/>
      <c r="OJQ9" s="276"/>
      <c r="OJR9" s="276"/>
      <c r="OJS9" s="276"/>
      <c r="OJT9" s="276"/>
      <c r="OJU9" s="276"/>
      <c r="OJV9" s="276"/>
      <c r="OJW9" s="276"/>
      <c r="OJX9" s="276"/>
      <c r="OJY9" s="276"/>
      <c r="OJZ9" s="276"/>
      <c r="OKA9" s="276"/>
      <c r="OKB9" s="276"/>
      <c r="OKC9" s="276"/>
      <c r="OKD9" s="276"/>
      <c r="OKE9" s="276"/>
      <c r="OKF9" s="276"/>
      <c r="OKG9" s="276"/>
      <c r="OKH9" s="276"/>
      <c r="OKI9" s="276"/>
      <c r="OKJ9" s="276"/>
      <c r="OKK9" s="276"/>
      <c r="OKL9" s="276"/>
      <c r="OKM9" s="276"/>
      <c r="OKN9" s="276"/>
      <c r="OKO9" s="276"/>
      <c r="OKP9" s="276"/>
      <c r="OKQ9" s="276"/>
      <c r="OKR9" s="276"/>
      <c r="OKS9" s="276"/>
      <c r="OKT9" s="276"/>
      <c r="OKU9" s="276"/>
      <c r="OKV9" s="276"/>
      <c r="OKW9" s="276"/>
      <c r="OKX9" s="276"/>
      <c r="OKY9" s="276"/>
      <c r="OKZ9" s="276"/>
      <c r="OLA9" s="276"/>
      <c r="OLB9" s="276"/>
      <c r="OLC9" s="276"/>
      <c r="OLD9" s="276"/>
      <c r="OLE9" s="276"/>
      <c r="OLF9" s="276"/>
      <c r="OLG9" s="276"/>
      <c r="OLH9" s="276"/>
      <c r="OLI9" s="276"/>
      <c r="OLJ9" s="276"/>
      <c r="OLK9" s="276"/>
      <c r="OLL9" s="276"/>
      <c r="OLM9" s="276"/>
      <c r="OLN9" s="276"/>
      <c r="OLO9" s="276"/>
      <c r="OLP9" s="276"/>
      <c r="OLQ9" s="276"/>
      <c r="OLR9" s="276"/>
      <c r="OLS9" s="276"/>
      <c r="OLT9" s="276"/>
      <c r="OLU9" s="276"/>
      <c r="OLV9" s="276"/>
      <c r="OLW9" s="276"/>
      <c r="OLX9" s="276"/>
      <c r="OLY9" s="276"/>
      <c r="OLZ9" s="276"/>
      <c r="OMA9" s="276"/>
      <c r="OMB9" s="276"/>
      <c r="OMC9" s="276"/>
      <c r="OMD9" s="276"/>
      <c r="OME9" s="276"/>
      <c r="OMF9" s="276"/>
      <c r="OMG9" s="276"/>
      <c r="OMH9" s="276"/>
      <c r="OMI9" s="276"/>
      <c r="OMJ9" s="276"/>
      <c r="OMK9" s="276"/>
      <c r="OML9" s="276"/>
      <c r="OMM9" s="276"/>
      <c r="OMN9" s="276"/>
      <c r="OMO9" s="276"/>
      <c r="OMP9" s="276"/>
      <c r="OMQ9" s="276"/>
      <c r="OMR9" s="276"/>
      <c r="OMS9" s="276"/>
      <c r="OMT9" s="276"/>
      <c r="OMU9" s="276"/>
      <c r="OMV9" s="276"/>
      <c r="OMW9" s="276"/>
      <c r="OMX9" s="276"/>
      <c r="OMY9" s="276"/>
      <c r="OMZ9" s="276"/>
      <c r="ONA9" s="276"/>
      <c r="ONB9" s="276"/>
      <c r="ONC9" s="276"/>
      <c r="OND9" s="276"/>
      <c r="ONE9" s="276"/>
      <c r="ONF9" s="276"/>
      <c r="ONG9" s="276"/>
      <c r="ONH9" s="276"/>
      <c r="ONI9" s="276"/>
      <c r="ONJ9" s="276"/>
      <c r="ONK9" s="276"/>
      <c r="ONL9" s="276"/>
      <c r="ONM9" s="276"/>
      <c r="ONN9" s="276"/>
      <c r="ONO9" s="276"/>
      <c r="ONP9" s="276"/>
      <c r="ONQ9" s="276"/>
      <c r="ONR9" s="276"/>
      <c r="ONS9" s="276"/>
      <c r="ONT9" s="276"/>
      <c r="ONU9" s="276"/>
      <c r="ONV9" s="276"/>
      <c r="ONW9" s="276"/>
      <c r="ONX9" s="276"/>
      <c r="ONY9" s="276"/>
      <c r="ONZ9" s="276"/>
      <c r="OOA9" s="276"/>
      <c r="OOB9" s="276"/>
      <c r="OOC9" s="276"/>
      <c r="OOD9" s="276"/>
      <c r="OOE9" s="276"/>
      <c r="OOF9" s="276"/>
      <c r="OOG9" s="276"/>
      <c r="OOH9" s="276"/>
      <c r="OOI9" s="276"/>
      <c r="OOJ9" s="276"/>
      <c r="OOK9" s="276"/>
      <c r="OOL9" s="276"/>
      <c r="OOM9" s="276"/>
      <c r="OON9" s="276"/>
      <c r="OOO9" s="276"/>
      <c r="OOP9" s="276"/>
      <c r="OOQ9" s="276"/>
      <c r="OOR9" s="276"/>
      <c r="OOS9" s="276"/>
      <c r="OOT9" s="276"/>
      <c r="OOU9" s="276"/>
      <c r="OOV9" s="276"/>
      <c r="OOW9" s="276"/>
      <c r="OOX9" s="276"/>
      <c r="OOY9" s="276"/>
      <c r="OOZ9" s="276"/>
      <c r="OPA9" s="276"/>
      <c r="OPB9" s="276"/>
      <c r="OPC9" s="276"/>
      <c r="OPD9" s="276"/>
      <c r="OPE9" s="276"/>
      <c r="OPF9" s="276"/>
      <c r="OPG9" s="276"/>
      <c r="OPH9" s="276"/>
      <c r="OPI9" s="276"/>
      <c r="OPJ9" s="276"/>
      <c r="OPK9" s="276"/>
      <c r="OPL9" s="276"/>
      <c r="OPM9" s="276"/>
      <c r="OPN9" s="276"/>
      <c r="OPO9" s="276"/>
      <c r="OPP9" s="276"/>
      <c r="OPQ9" s="276"/>
      <c r="OPR9" s="276"/>
      <c r="OPS9" s="276"/>
      <c r="OPT9" s="276"/>
      <c r="OPU9" s="276"/>
      <c r="OPV9" s="276"/>
      <c r="OPW9" s="276"/>
      <c r="OPX9" s="276"/>
      <c r="OPY9" s="276"/>
      <c r="OPZ9" s="276"/>
      <c r="OQA9" s="276"/>
      <c r="OQB9" s="276"/>
      <c r="OQC9" s="276"/>
      <c r="OQD9" s="276"/>
      <c r="OQE9" s="276"/>
      <c r="OQF9" s="276"/>
      <c r="OQG9" s="276"/>
      <c r="OQH9" s="276"/>
      <c r="OQI9" s="276"/>
      <c r="OQJ9" s="276"/>
      <c r="OQK9" s="276"/>
      <c r="OQL9" s="276"/>
      <c r="OQM9" s="276"/>
      <c r="OQN9" s="276"/>
      <c r="OQO9" s="276"/>
      <c r="OQP9" s="276"/>
      <c r="OQQ9" s="276"/>
      <c r="OQR9" s="276"/>
      <c r="OQS9" s="276"/>
      <c r="OQT9" s="276"/>
      <c r="OQU9" s="276"/>
      <c r="OQV9" s="276"/>
      <c r="OQW9" s="276"/>
      <c r="OQX9" s="276"/>
      <c r="OQY9" s="276"/>
      <c r="OQZ9" s="276"/>
      <c r="ORA9" s="276"/>
      <c r="ORB9" s="276"/>
      <c r="ORC9" s="276"/>
      <c r="ORD9" s="276"/>
      <c r="ORE9" s="276"/>
      <c r="ORF9" s="276"/>
      <c r="ORG9" s="276"/>
      <c r="ORH9" s="276"/>
      <c r="ORI9" s="276"/>
      <c r="ORJ9" s="276"/>
      <c r="ORK9" s="276"/>
      <c r="ORL9" s="276"/>
      <c r="ORM9" s="276"/>
      <c r="ORN9" s="276"/>
      <c r="ORO9" s="276"/>
      <c r="ORP9" s="276"/>
      <c r="ORQ9" s="276"/>
      <c r="ORR9" s="276"/>
      <c r="ORS9" s="276"/>
      <c r="ORT9" s="276"/>
      <c r="ORU9" s="276"/>
      <c r="ORV9" s="276"/>
      <c r="ORW9" s="276"/>
      <c r="ORX9" s="276"/>
      <c r="ORY9" s="276"/>
      <c r="ORZ9" s="276"/>
      <c r="OSA9" s="276"/>
      <c r="OSB9" s="276"/>
      <c r="OSC9" s="276"/>
      <c r="OSD9" s="276"/>
      <c r="OSE9" s="276"/>
      <c r="OSF9" s="276"/>
      <c r="OSG9" s="276"/>
      <c r="OSH9" s="276"/>
      <c r="OSI9" s="276"/>
      <c r="OSJ9" s="276"/>
      <c r="OSK9" s="276"/>
      <c r="OSL9" s="276"/>
      <c r="OSM9" s="276"/>
      <c r="OSN9" s="276"/>
      <c r="OSO9" s="276"/>
      <c r="OSP9" s="276"/>
      <c r="OSQ9" s="276"/>
      <c r="OSR9" s="276"/>
      <c r="OSS9" s="276"/>
      <c r="OST9" s="276"/>
      <c r="OSU9" s="276"/>
      <c r="OSV9" s="276"/>
      <c r="OSW9" s="276"/>
      <c r="OSX9" s="276"/>
      <c r="OSY9" s="276"/>
      <c r="OSZ9" s="276"/>
      <c r="OTA9" s="276"/>
      <c r="OTB9" s="276"/>
      <c r="OTC9" s="276"/>
      <c r="OTD9" s="276"/>
      <c r="OTE9" s="276"/>
      <c r="OTF9" s="276"/>
      <c r="OTG9" s="276"/>
      <c r="OTH9" s="276"/>
      <c r="OTI9" s="276"/>
      <c r="OTJ9" s="276"/>
      <c r="OTK9" s="276"/>
      <c r="OTL9" s="276"/>
      <c r="OTM9" s="276"/>
      <c r="OTN9" s="276"/>
      <c r="OTO9" s="276"/>
      <c r="OTP9" s="276"/>
      <c r="OTQ9" s="276"/>
      <c r="OTR9" s="276"/>
      <c r="OTS9" s="276"/>
      <c r="OTT9" s="276"/>
      <c r="OTU9" s="276"/>
      <c r="OTV9" s="276"/>
      <c r="OTW9" s="276"/>
      <c r="OTX9" s="276"/>
      <c r="OTY9" s="276"/>
      <c r="OTZ9" s="276"/>
      <c r="OUA9" s="276"/>
      <c r="OUB9" s="276"/>
      <c r="OUC9" s="276"/>
      <c r="OUD9" s="276"/>
      <c r="OUE9" s="276"/>
      <c r="OUF9" s="276"/>
      <c r="OUG9" s="276"/>
      <c r="OUH9" s="276"/>
      <c r="OUI9" s="276"/>
      <c r="OUJ9" s="276"/>
      <c r="OUK9" s="276"/>
      <c r="OUL9" s="276"/>
      <c r="OUM9" s="276"/>
      <c r="OUN9" s="276"/>
      <c r="OUO9" s="276"/>
      <c r="OUP9" s="276"/>
      <c r="OUQ9" s="276"/>
      <c r="OUR9" s="276"/>
      <c r="OUS9" s="276"/>
      <c r="OUT9" s="276"/>
      <c r="OUU9" s="276"/>
      <c r="OUV9" s="276"/>
      <c r="OUW9" s="276"/>
      <c r="OUX9" s="276"/>
      <c r="OUY9" s="276"/>
      <c r="OUZ9" s="276"/>
      <c r="OVA9" s="276"/>
      <c r="OVB9" s="276"/>
      <c r="OVC9" s="276"/>
      <c r="OVD9" s="276"/>
      <c r="OVE9" s="276"/>
      <c r="OVF9" s="276"/>
      <c r="OVG9" s="276"/>
      <c r="OVH9" s="276"/>
      <c r="OVI9" s="276"/>
      <c r="OVJ9" s="276"/>
      <c r="OVK9" s="276"/>
      <c r="OVL9" s="276"/>
      <c r="OVM9" s="276"/>
      <c r="OVN9" s="276"/>
      <c r="OVO9" s="276"/>
      <c r="OVP9" s="276"/>
      <c r="OVQ9" s="276"/>
      <c r="OVR9" s="276"/>
      <c r="OVS9" s="276"/>
      <c r="OVT9" s="276"/>
      <c r="OVU9" s="276"/>
      <c r="OVV9" s="276"/>
      <c r="OVW9" s="276"/>
      <c r="OVX9" s="276"/>
      <c r="OVY9" s="276"/>
      <c r="OVZ9" s="276"/>
      <c r="OWA9" s="276"/>
      <c r="OWB9" s="276"/>
      <c r="OWC9" s="276"/>
      <c r="OWD9" s="276"/>
      <c r="OWE9" s="276"/>
      <c r="OWF9" s="276"/>
      <c r="OWG9" s="276"/>
      <c r="OWH9" s="276"/>
      <c r="OWI9" s="276"/>
      <c r="OWJ9" s="276"/>
      <c r="OWK9" s="276"/>
      <c r="OWL9" s="276"/>
      <c r="OWM9" s="276"/>
      <c r="OWN9" s="276"/>
      <c r="OWO9" s="276"/>
      <c r="OWP9" s="276"/>
      <c r="OWQ9" s="276"/>
      <c r="OWR9" s="276"/>
      <c r="OWS9" s="276"/>
      <c r="OWT9" s="276"/>
      <c r="OWU9" s="276"/>
      <c r="OWV9" s="276"/>
      <c r="OWW9" s="276"/>
      <c r="OWX9" s="276"/>
      <c r="OWY9" s="276"/>
      <c r="OWZ9" s="276"/>
      <c r="OXA9" s="276"/>
      <c r="OXB9" s="276"/>
      <c r="OXC9" s="276"/>
      <c r="OXD9" s="276"/>
      <c r="OXE9" s="276"/>
      <c r="OXF9" s="276"/>
      <c r="OXG9" s="276"/>
      <c r="OXH9" s="276"/>
      <c r="OXI9" s="276"/>
      <c r="OXJ9" s="276"/>
      <c r="OXK9" s="276"/>
      <c r="OXL9" s="276"/>
      <c r="OXM9" s="276"/>
      <c r="OXN9" s="276"/>
      <c r="OXO9" s="276"/>
      <c r="OXP9" s="276"/>
      <c r="OXQ9" s="276"/>
      <c r="OXR9" s="276"/>
      <c r="OXS9" s="276"/>
      <c r="OXT9" s="276"/>
      <c r="OXU9" s="276"/>
      <c r="OXV9" s="276"/>
      <c r="OXW9" s="276"/>
      <c r="OXX9" s="276"/>
      <c r="OXY9" s="276"/>
      <c r="OXZ9" s="276"/>
      <c r="OYA9" s="276"/>
      <c r="OYB9" s="276"/>
      <c r="OYC9" s="276"/>
      <c r="OYD9" s="276"/>
      <c r="OYE9" s="276"/>
      <c r="OYF9" s="276"/>
      <c r="OYG9" s="276"/>
      <c r="OYH9" s="276"/>
      <c r="OYI9" s="276"/>
      <c r="OYJ9" s="276"/>
      <c r="OYK9" s="276"/>
      <c r="OYL9" s="276"/>
      <c r="OYM9" s="276"/>
      <c r="OYN9" s="276"/>
      <c r="OYO9" s="276"/>
      <c r="OYP9" s="276"/>
      <c r="OYQ9" s="276"/>
      <c r="OYR9" s="276"/>
      <c r="OYS9" s="276"/>
      <c r="OYT9" s="276"/>
      <c r="OYU9" s="276"/>
      <c r="OYV9" s="276"/>
      <c r="OYW9" s="276"/>
      <c r="OYX9" s="276"/>
      <c r="OYY9" s="276"/>
      <c r="OYZ9" s="276"/>
      <c r="OZA9" s="276"/>
      <c r="OZB9" s="276"/>
      <c r="OZC9" s="276"/>
      <c r="OZD9" s="276"/>
      <c r="OZE9" s="276"/>
      <c r="OZF9" s="276"/>
      <c r="OZG9" s="276"/>
      <c r="OZH9" s="276"/>
      <c r="OZI9" s="276"/>
      <c r="OZJ9" s="276"/>
      <c r="OZK9" s="276"/>
      <c r="OZL9" s="276"/>
      <c r="OZM9" s="276"/>
      <c r="OZN9" s="276"/>
      <c r="OZO9" s="276"/>
      <c r="OZP9" s="276"/>
      <c r="OZQ9" s="276"/>
      <c r="OZR9" s="276"/>
      <c r="OZS9" s="276"/>
      <c r="OZT9" s="276"/>
      <c r="OZU9" s="276"/>
      <c r="OZV9" s="276"/>
      <c r="OZW9" s="276"/>
      <c r="OZX9" s="276"/>
      <c r="OZY9" s="276"/>
      <c r="OZZ9" s="276"/>
      <c r="PAA9" s="276"/>
      <c r="PAB9" s="276"/>
      <c r="PAC9" s="276"/>
      <c r="PAD9" s="276"/>
      <c r="PAE9" s="276"/>
      <c r="PAF9" s="276"/>
      <c r="PAG9" s="276"/>
      <c r="PAH9" s="276"/>
      <c r="PAI9" s="276"/>
      <c r="PAJ9" s="276"/>
      <c r="PAK9" s="276"/>
      <c r="PAL9" s="276"/>
      <c r="PAM9" s="276"/>
      <c r="PAN9" s="276"/>
      <c r="PAO9" s="276"/>
      <c r="PAP9" s="276"/>
      <c r="PAQ9" s="276"/>
      <c r="PAR9" s="276"/>
      <c r="PAS9" s="276"/>
      <c r="PAT9" s="276"/>
      <c r="PAU9" s="276"/>
      <c r="PAV9" s="276"/>
      <c r="PAW9" s="276"/>
      <c r="PAX9" s="276"/>
      <c r="PAY9" s="276"/>
      <c r="PAZ9" s="276"/>
      <c r="PBA9" s="276"/>
      <c r="PBB9" s="276"/>
      <c r="PBC9" s="276"/>
      <c r="PBD9" s="276"/>
      <c r="PBE9" s="276"/>
      <c r="PBF9" s="276"/>
      <c r="PBG9" s="276"/>
      <c r="PBH9" s="276"/>
      <c r="PBI9" s="276"/>
      <c r="PBJ9" s="276"/>
      <c r="PBK9" s="276"/>
      <c r="PBL9" s="276"/>
      <c r="PBM9" s="276"/>
      <c r="PBN9" s="276"/>
      <c r="PBO9" s="276"/>
      <c r="PBP9" s="276"/>
      <c r="PBQ9" s="276"/>
      <c r="PBR9" s="276"/>
      <c r="PBS9" s="276"/>
      <c r="PBT9" s="276"/>
      <c r="PBU9" s="276"/>
      <c r="PBV9" s="276"/>
      <c r="PBW9" s="276"/>
      <c r="PBX9" s="276"/>
      <c r="PBY9" s="276"/>
      <c r="PBZ9" s="276"/>
      <c r="PCA9" s="276"/>
      <c r="PCB9" s="276"/>
      <c r="PCC9" s="276"/>
      <c r="PCD9" s="276"/>
      <c r="PCE9" s="276"/>
      <c r="PCF9" s="276"/>
      <c r="PCG9" s="276"/>
      <c r="PCH9" s="276"/>
      <c r="PCI9" s="276"/>
      <c r="PCJ9" s="276"/>
      <c r="PCK9" s="276"/>
      <c r="PCL9" s="276"/>
      <c r="PCM9" s="276"/>
      <c r="PCN9" s="276"/>
      <c r="PCO9" s="276"/>
      <c r="PCP9" s="276"/>
      <c r="PCQ9" s="276"/>
      <c r="PCR9" s="276"/>
      <c r="PCS9" s="276"/>
      <c r="PCT9" s="276"/>
      <c r="PCU9" s="276"/>
      <c r="PCV9" s="276"/>
      <c r="PCW9" s="276"/>
      <c r="PCX9" s="276"/>
      <c r="PCY9" s="276"/>
      <c r="PCZ9" s="276"/>
      <c r="PDA9" s="276"/>
      <c r="PDB9" s="276"/>
      <c r="PDC9" s="276"/>
      <c r="PDD9" s="276"/>
      <c r="PDE9" s="276"/>
      <c r="PDF9" s="276"/>
      <c r="PDG9" s="276"/>
      <c r="PDH9" s="276"/>
      <c r="PDI9" s="276"/>
      <c r="PDJ9" s="276"/>
      <c r="PDK9" s="276"/>
      <c r="PDL9" s="276"/>
      <c r="PDM9" s="276"/>
      <c r="PDN9" s="276"/>
      <c r="PDO9" s="276"/>
      <c r="PDP9" s="276"/>
      <c r="PDQ9" s="276"/>
      <c r="PDR9" s="276"/>
      <c r="PDS9" s="276"/>
      <c r="PDT9" s="276"/>
      <c r="PDU9" s="276"/>
      <c r="PDV9" s="276"/>
      <c r="PDW9" s="276"/>
      <c r="PDX9" s="276"/>
      <c r="PDY9" s="276"/>
      <c r="PDZ9" s="276"/>
      <c r="PEA9" s="276"/>
      <c r="PEB9" s="276"/>
      <c r="PEC9" s="276"/>
      <c r="PED9" s="276"/>
      <c r="PEE9" s="276"/>
      <c r="PEF9" s="276"/>
      <c r="PEG9" s="276"/>
      <c r="PEH9" s="276"/>
      <c r="PEI9" s="276"/>
      <c r="PEJ9" s="276"/>
      <c r="PEK9" s="276"/>
      <c r="PEL9" s="276"/>
      <c r="PEM9" s="276"/>
      <c r="PEN9" s="276"/>
      <c r="PEO9" s="276"/>
      <c r="PEP9" s="276"/>
      <c r="PEQ9" s="276"/>
      <c r="PER9" s="276"/>
      <c r="PES9" s="276"/>
      <c r="PET9" s="276"/>
      <c r="PEU9" s="276"/>
      <c r="PEV9" s="276"/>
      <c r="PEW9" s="276"/>
      <c r="PEX9" s="276"/>
      <c r="PEY9" s="276"/>
      <c r="PEZ9" s="276"/>
      <c r="PFA9" s="276"/>
      <c r="PFB9" s="276"/>
      <c r="PFC9" s="276"/>
      <c r="PFD9" s="276"/>
      <c r="PFE9" s="276"/>
      <c r="PFF9" s="276"/>
      <c r="PFG9" s="276"/>
      <c r="PFH9" s="276"/>
      <c r="PFI9" s="276"/>
      <c r="PFJ9" s="276"/>
      <c r="PFK9" s="276"/>
      <c r="PFL9" s="276"/>
      <c r="PFM9" s="276"/>
      <c r="PFN9" s="276"/>
      <c r="PFO9" s="276"/>
      <c r="PFP9" s="276"/>
      <c r="PFQ9" s="276"/>
      <c r="PFR9" s="276"/>
      <c r="PFS9" s="276"/>
      <c r="PFT9" s="276"/>
      <c r="PFU9" s="276"/>
      <c r="PFV9" s="276"/>
      <c r="PFW9" s="276"/>
      <c r="PFX9" s="276"/>
      <c r="PFY9" s="276"/>
      <c r="PFZ9" s="276"/>
      <c r="PGA9" s="276"/>
      <c r="PGB9" s="276"/>
      <c r="PGC9" s="276"/>
      <c r="PGD9" s="276"/>
      <c r="PGE9" s="276"/>
      <c r="PGF9" s="276"/>
      <c r="PGG9" s="276"/>
      <c r="PGH9" s="276"/>
      <c r="PGI9" s="276"/>
      <c r="PGJ9" s="276"/>
      <c r="PGK9" s="276"/>
      <c r="PGL9" s="276"/>
      <c r="PGM9" s="276"/>
      <c r="PGN9" s="276"/>
      <c r="PGO9" s="276"/>
      <c r="PGP9" s="276"/>
      <c r="PGQ9" s="276"/>
      <c r="PGR9" s="276"/>
      <c r="PGS9" s="276"/>
      <c r="PGT9" s="276"/>
      <c r="PGU9" s="276"/>
      <c r="PGV9" s="276"/>
      <c r="PGW9" s="276"/>
      <c r="PGX9" s="276"/>
      <c r="PGY9" s="276"/>
      <c r="PGZ9" s="276"/>
      <c r="PHA9" s="276"/>
      <c r="PHB9" s="276"/>
      <c r="PHC9" s="276"/>
      <c r="PHD9" s="276"/>
      <c r="PHE9" s="276"/>
      <c r="PHF9" s="276"/>
      <c r="PHG9" s="276"/>
      <c r="PHH9" s="276"/>
      <c r="PHI9" s="276"/>
      <c r="PHJ9" s="276"/>
      <c r="PHK9" s="276"/>
      <c r="PHL9" s="276"/>
      <c r="PHM9" s="276"/>
      <c r="PHN9" s="276"/>
      <c r="PHO9" s="276"/>
      <c r="PHP9" s="276"/>
      <c r="PHQ9" s="276"/>
      <c r="PHR9" s="276"/>
      <c r="PHS9" s="276"/>
      <c r="PHT9" s="276"/>
      <c r="PHU9" s="276"/>
      <c r="PHV9" s="276"/>
      <c r="PHW9" s="276"/>
      <c r="PHX9" s="276"/>
      <c r="PHY9" s="276"/>
      <c r="PHZ9" s="276"/>
      <c r="PIA9" s="276"/>
      <c r="PIB9" s="276"/>
      <c r="PIC9" s="276"/>
      <c r="PID9" s="276"/>
      <c r="PIE9" s="276"/>
      <c r="PIF9" s="276"/>
      <c r="PIG9" s="276"/>
      <c r="PIH9" s="276"/>
      <c r="PII9" s="276"/>
      <c r="PIJ9" s="276"/>
      <c r="PIK9" s="276"/>
      <c r="PIL9" s="276"/>
      <c r="PIM9" s="276"/>
      <c r="PIN9" s="276"/>
      <c r="PIO9" s="276"/>
      <c r="PIP9" s="276"/>
      <c r="PIQ9" s="276"/>
      <c r="PIR9" s="276"/>
      <c r="PIS9" s="276"/>
      <c r="PIT9" s="276"/>
      <c r="PIU9" s="276"/>
      <c r="PIV9" s="276"/>
      <c r="PIW9" s="276"/>
      <c r="PIX9" s="276"/>
      <c r="PIY9" s="276"/>
      <c r="PIZ9" s="276"/>
      <c r="PJA9" s="276"/>
      <c r="PJB9" s="276"/>
      <c r="PJC9" s="276"/>
      <c r="PJD9" s="276"/>
      <c r="PJE9" s="276"/>
      <c r="PJF9" s="276"/>
      <c r="PJG9" s="276"/>
      <c r="PJH9" s="276"/>
      <c r="PJI9" s="276"/>
      <c r="PJJ9" s="276"/>
      <c r="PJK9" s="276"/>
      <c r="PJL9" s="276"/>
      <c r="PJM9" s="276"/>
      <c r="PJN9" s="276"/>
      <c r="PJO9" s="276"/>
      <c r="PJP9" s="276"/>
      <c r="PJQ9" s="276"/>
      <c r="PJR9" s="276"/>
      <c r="PJS9" s="276"/>
      <c r="PJT9" s="276"/>
      <c r="PJU9" s="276"/>
      <c r="PJV9" s="276"/>
      <c r="PJW9" s="276"/>
      <c r="PJX9" s="276"/>
      <c r="PJY9" s="276"/>
      <c r="PJZ9" s="276"/>
      <c r="PKA9" s="276"/>
      <c r="PKB9" s="276"/>
      <c r="PKC9" s="276"/>
      <c r="PKD9" s="276"/>
      <c r="PKE9" s="276"/>
      <c r="PKF9" s="276"/>
      <c r="PKG9" s="276"/>
      <c r="PKH9" s="276"/>
      <c r="PKI9" s="276"/>
      <c r="PKJ9" s="276"/>
      <c r="PKK9" s="276"/>
      <c r="PKL9" s="276"/>
      <c r="PKM9" s="276"/>
      <c r="PKN9" s="276"/>
      <c r="PKO9" s="276"/>
      <c r="PKP9" s="276"/>
      <c r="PKQ9" s="276"/>
      <c r="PKR9" s="276"/>
      <c r="PKS9" s="276"/>
      <c r="PKT9" s="276"/>
      <c r="PKU9" s="276"/>
      <c r="PKV9" s="276"/>
      <c r="PKW9" s="276"/>
      <c r="PKX9" s="276"/>
      <c r="PKY9" s="276"/>
      <c r="PKZ9" s="276"/>
      <c r="PLA9" s="276"/>
      <c r="PLB9" s="276"/>
      <c r="PLC9" s="276"/>
      <c r="PLD9" s="276"/>
      <c r="PLE9" s="276"/>
      <c r="PLF9" s="276"/>
      <c r="PLG9" s="276"/>
      <c r="PLH9" s="276"/>
      <c r="PLI9" s="276"/>
      <c r="PLJ9" s="276"/>
      <c r="PLK9" s="276"/>
      <c r="PLL9" s="276"/>
      <c r="PLM9" s="276"/>
      <c r="PLN9" s="276"/>
      <c r="PLO9" s="276"/>
      <c r="PLP9" s="276"/>
      <c r="PLQ9" s="276"/>
      <c r="PLR9" s="276"/>
      <c r="PLS9" s="276"/>
      <c r="PLT9" s="276"/>
      <c r="PLU9" s="276"/>
      <c r="PLV9" s="276"/>
      <c r="PLW9" s="276"/>
      <c r="PLX9" s="276"/>
      <c r="PLY9" s="276"/>
      <c r="PLZ9" s="276"/>
      <c r="PMA9" s="276"/>
      <c r="PMB9" s="276"/>
      <c r="PMC9" s="276"/>
      <c r="PMD9" s="276"/>
      <c r="PME9" s="276"/>
      <c r="PMF9" s="276"/>
      <c r="PMG9" s="276"/>
      <c r="PMH9" s="276"/>
      <c r="PMI9" s="276"/>
      <c r="PMJ9" s="276"/>
      <c r="PMK9" s="276"/>
      <c r="PML9" s="276"/>
      <c r="PMM9" s="276"/>
      <c r="PMN9" s="276"/>
      <c r="PMO9" s="276"/>
      <c r="PMP9" s="276"/>
      <c r="PMQ9" s="276"/>
      <c r="PMR9" s="276"/>
      <c r="PMS9" s="276"/>
      <c r="PMT9" s="276"/>
      <c r="PMU9" s="276"/>
      <c r="PMV9" s="276"/>
      <c r="PMW9" s="276"/>
      <c r="PMX9" s="276"/>
      <c r="PMY9" s="276"/>
      <c r="PMZ9" s="276"/>
      <c r="PNA9" s="276"/>
      <c r="PNB9" s="276"/>
      <c r="PNC9" s="276"/>
      <c r="PND9" s="276"/>
      <c r="PNE9" s="276"/>
      <c r="PNF9" s="276"/>
      <c r="PNG9" s="276"/>
      <c r="PNH9" s="276"/>
      <c r="PNI9" s="276"/>
      <c r="PNJ9" s="276"/>
      <c r="PNK9" s="276"/>
      <c r="PNL9" s="276"/>
      <c r="PNM9" s="276"/>
      <c r="PNN9" s="276"/>
      <c r="PNO9" s="276"/>
      <c r="PNP9" s="276"/>
      <c r="PNQ9" s="276"/>
      <c r="PNR9" s="276"/>
      <c r="PNS9" s="276"/>
      <c r="PNT9" s="276"/>
      <c r="PNU9" s="276"/>
      <c r="PNV9" s="276"/>
      <c r="PNW9" s="276"/>
      <c r="PNX9" s="276"/>
      <c r="PNY9" s="276"/>
      <c r="PNZ9" s="276"/>
      <c r="POA9" s="276"/>
      <c r="POB9" s="276"/>
      <c r="POC9" s="276"/>
      <c r="POD9" s="276"/>
      <c r="POE9" s="276"/>
      <c r="POF9" s="276"/>
      <c r="POG9" s="276"/>
      <c r="POH9" s="276"/>
      <c r="POI9" s="276"/>
      <c r="POJ9" s="276"/>
      <c r="POK9" s="276"/>
      <c r="POL9" s="276"/>
      <c r="POM9" s="276"/>
      <c r="PON9" s="276"/>
      <c r="POO9" s="276"/>
      <c r="POP9" s="276"/>
      <c r="POQ9" s="276"/>
      <c r="POR9" s="276"/>
      <c r="POS9" s="276"/>
      <c r="POT9" s="276"/>
      <c r="POU9" s="276"/>
      <c r="POV9" s="276"/>
      <c r="POW9" s="276"/>
      <c r="POX9" s="276"/>
      <c r="POY9" s="276"/>
      <c r="POZ9" s="276"/>
      <c r="PPA9" s="276"/>
      <c r="PPB9" s="276"/>
      <c r="PPC9" s="276"/>
      <c r="PPD9" s="276"/>
      <c r="PPE9" s="276"/>
      <c r="PPF9" s="276"/>
      <c r="PPG9" s="276"/>
      <c r="PPH9" s="276"/>
      <c r="PPI9" s="276"/>
      <c r="PPJ9" s="276"/>
      <c r="PPK9" s="276"/>
      <c r="PPL9" s="276"/>
      <c r="PPM9" s="276"/>
      <c r="PPN9" s="276"/>
      <c r="PPO9" s="276"/>
      <c r="PPP9" s="276"/>
      <c r="PPQ9" s="276"/>
      <c r="PPR9" s="276"/>
      <c r="PPS9" s="276"/>
      <c r="PPT9" s="276"/>
      <c r="PPU9" s="276"/>
      <c r="PPV9" s="276"/>
      <c r="PPW9" s="276"/>
      <c r="PPX9" s="276"/>
      <c r="PPY9" s="276"/>
      <c r="PPZ9" s="276"/>
      <c r="PQA9" s="276"/>
      <c r="PQB9" s="276"/>
      <c r="PQC9" s="276"/>
      <c r="PQD9" s="276"/>
      <c r="PQE9" s="276"/>
      <c r="PQF9" s="276"/>
      <c r="PQG9" s="276"/>
      <c r="PQH9" s="276"/>
      <c r="PQI9" s="276"/>
      <c r="PQJ9" s="276"/>
      <c r="PQK9" s="276"/>
      <c r="PQL9" s="276"/>
      <c r="PQM9" s="276"/>
      <c r="PQN9" s="276"/>
      <c r="PQO9" s="276"/>
      <c r="PQP9" s="276"/>
      <c r="PQQ9" s="276"/>
      <c r="PQR9" s="276"/>
      <c r="PQS9" s="276"/>
      <c r="PQT9" s="276"/>
      <c r="PQU9" s="276"/>
      <c r="PQV9" s="276"/>
      <c r="PQW9" s="276"/>
      <c r="PQX9" s="276"/>
      <c r="PQY9" s="276"/>
      <c r="PQZ9" s="276"/>
      <c r="PRA9" s="276"/>
      <c r="PRB9" s="276"/>
      <c r="PRC9" s="276"/>
      <c r="PRD9" s="276"/>
      <c r="PRE9" s="276"/>
      <c r="PRF9" s="276"/>
      <c r="PRG9" s="276"/>
      <c r="PRH9" s="276"/>
      <c r="PRI9" s="276"/>
      <c r="PRJ9" s="276"/>
      <c r="PRK9" s="276"/>
      <c r="PRL9" s="276"/>
      <c r="PRM9" s="276"/>
      <c r="PRN9" s="276"/>
      <c r="PRO9" s="276"/>
      <c r="PRP9" s="276"/>
      <c r="PRQ9" s="276"/>
      <c r="PRR9" s="276"/>
      <c r="PRS9" s="276"/>
      <c r="PRT9" s="276"/>
      <c r="PRU9" s="276"/>
      <c r="PRV9" s="276"/>
      <c r="PRW9" s="276"/>
      <c r="PRX9" s="276"/>
      <c r="PRY9" s="276"/>
      <c r="PRZ9" s="276"/>
      <c r="PSA9" s="276"/>
      <c r="PSB9" s="276"/>
      <c r="PSC9" s="276"/>
      <c r="PSD9" s="276"/>
      <c r="PSE9" s="276"/>
      <c r="PSF9" s="276"/>
      <c r="PSG9" s="276"/>
      <c r="PSH9" s="276"/>
      <c r="PSI9" s="276"/>
      <c r="PSJ9" s="276"/>
      <c r="PSK9" s="276"/>
      <c r="PSL9" s="276"/>
      <c r="PSM9" s="276"/>
      <c r="PSN9" s="276"/>
      <c r="PSO9" s="276"/>
      <c r="PSP9" s="276"/>
      <c r="PSQ9" s="276"/>
      <c r="PSR9" s="276"/>
      <c r="PSS9" s="276"/>
      <c r="PST9" s="276"/>
      <c r="PSU9" s="276"/>
      <c r="PSV9" s="276"/>
      <c r="PSW9" s="276"/>
      <c r="PSX9" s="276"/>
      <c r="PSY9" s="276"/>
      <c r="PSZ9" s="276"/>
      <c r="PTA9" s="276"/>
      <c r="PTB9" s="276"/>
      <c r="PTC9" s="276"/>
      <c r="PTD9" s="276"/>
      <c r="PTE9" s="276"/>
      <c r="PTF9" s="276"/>
      <c r="PTG9" s="276"/>
      <c r="PTH9" s="276"/>
      <c r="PTI9" s="276"/>
      <c r="PTJ9" s="276"/>
      <c r="PTK9" s="276"/>
      <c r="PTL9" s="276"/>
      <c r="PTM9" s="276"/>
      <c r="PTN9" s="276"/>
      <c r="PTO9" s="276"/>
      <c r="PTP9" s="276"/>
      <c r="PTQ9" s="276"/>
      <c r="PTR9" s="276"/>
      <c r="PTS9" s="276"/>
      <c r="PTT9" s="276"/>
      <c r="PTU9" s="276"/>
      <c r="PTV9" s="276"/>
      <c r="PTW9" s="276"/>
      <c r="PTX9" s="276"/>
      <c r="PTY9" s="276"/>
      <c r="PTZ9" s="276"/>
      <c r="PUA9" s="276"/>
      <c r="PUB9" s="276"/>
      <c r="PUC9" s="276"/>
      <c r="PUD9" s="276"/>
      <c r="PUE9" s="276"/>
      <c r="PUF9" s="276"/>
      <c r="PUG9" s="276"/>
      <c r="PUH9" s="276"/>
      <c r="PUI9" s="276"/>
      <c r="PUJ9" s="276"/>
      <c r="PUK9" s="276"/>
      <c r="PUL9" s="276"/>
      <c r="PUM9" s="276"/>
      <c r="PUN9" s="276"/>
      <c r="PUO9" s="276"/>
      <c r="PUP9" s="276"/>
      <c r="PUQ9" s="276"/>
      <c r="PUR9" s="276"/>
      <c r="PUS9" s="276"/>
      <c r="PUT9" s="276"/>
      <c r="PUU9" s="276"/>
      <c r="PUV9" s="276"/>
      <c r="PUW9" s="276"/>
      <c r="PUX9" s="276"/>
      <c r="PUY9" s="276"/>
      <c r="PUZ9" s="276"/>
      <c r="PVA9" s="276"/>
      <c r="PVB9" s="276"/>
      <c r="PVC9" s="276"/>
      <c r="PVD9" s="276"/>
      <c r="PVE9" s="276"/>
      <c r="PVF9" s="276"/>
      <c r="PVG9" s="276"/>
      <c r="PVH9" s="276"/>
      <c r="PVI9" s="276"/>
      <c r="PVJ9" s="276"/>
      <c r="PVK9" s="276"/>
      <c r="PVL9" s="276"/>
      <c r="PVM9" s="276"/>
      <c r="PVN9" s="276"/>
      <c r="PVO9" s="276"/>
      <c r="PVP9" s="276"/>
      <c r="PVQ9" s="276"/>
      <c r="PVR9" s="276"/>
      <c r="PVS9" s="276"/>
      <c r="PVT9" s="276"/>
      <c r="PVU9" s="276"/>
      <c r="PVV9" s="276"/>
      <c r="PVW9" s="276"/>
      <c r="PVX9" s="276"/>
      <c r="PVY9" s="276"/>
      <c r="PVZ9" s="276"/>
      <c r="PWA9" s="276"/>
      <c r="PWB9" s="276"/>
      <c r="PWC9" s="276"/>
      <c r="PWD9" s="276"/>
      <c r="PWE9" s="276"/>
      <c r="PWF9" s="276"/>
      <c r="PWG9" s="276"/>
      <c r="PWH9" s="276"/>
      <c r="PWI9" s="276"/>
      <c r="PWJ9" s="276"/>
      <c r="PWK9" s="276"/>
      <c r="PWL9" s="276"/>
      <c r="PWM9" s="276"/>
      <c r="PWN9" s="276"/>
      <c r="PWO9" s="276"/>
      <c r="PWP9" s="276"/>
      <c r="PWQ9" s="276"/>
      <c r="PWR9" s="276"/>
      <c r="PWS9" s="276"/>
      <c r="PWT9" s="276"/>
      <c r="PWU9" s="276"/>
      <c r="PWV9" s="276"/>
      <c r="PWW9" s="276"/>
      <c r="PWX9" s="276"/>
      <c r="PWY9" s="276"/>
      <c r="PWZ9" s="276"/>
      <c r="PXA9" s="276"/>
      <c r="PXB9" s="276"/>
      <c r="PXC9" s="276"/>
      <c r="PXD9" s="276"/>
      <c r="PXE9" s="276"/>
      <c r="PXF9" s="276"/>
      <c r="PXG9" s="276"/>
      <c r="PXH9" s="276"/>
      <c r="PXI9" s="276"/>
      <c r="PXJ9" s="276"/>
      <c r="PXK9" s="276"/>
      <c r="PXL9" s="276"/>
      <c r="PXM9" s="276"/>
      <c r="PXN9" s="276"/>
      <c r="PXO9" s="276"/>
      <c r="PXP9" s="276"/>
      <c r="PXQ9" s="276"/>
      <c r="PXR9" s="276"/>
      <c r="PXS9" s="276"/>
      <c r="PXT9" s="276"/>
      <c r="PXU9" s="276"/>
      <c r="PXV9" s="276"/>
      <c r="PXW9" s="276"/>
      <c r="PXX9" s="276"/>
      <c r="PXY9" s="276"/>
      <c r="PXZ9" s="276"/>
      <c r="PYA9" s="276"/>
      <c r="PYB9" s="276"/>
      <c r="PYC9" s="276"/>
      <c r="PYD9" s="276"/>
      <c r="PYE9" s="276"/>
      <c r="PYF9" s="276"/>
      <c r="PYG9" s="276"/>
      <c r="PYH9" s="276"/>
      <c r="PYI9" s="276"/>
      <c r="PYJ9" s="276"/>
      <c r="PYK9" s="276"/>
      <c r="PYL9" s="276"/>
      <c r="PYM9" s="276"/>
      <c r="PYN9" s="276"/>
      <c r="PYO9" s="276"/>
      <c r="PYP9" s="276"/>
      <c r="PYQ9" s="276"/>
      <c r="PYR9" s="276"/>
      <c r="PYS9" s="276"/>
      <c r="PYT9" s="276"/>
      <c r="PYU9" s="276"/>
      <c r="PYV9" s="276"/>
      <c r="PYW9" s="276"/>
      <c r="PYX9" s="276"/>
      <c r="PYY9" s="276"/>
      <c r="PYZ9" s="276"/>
      <c r="PZA9" s="276"/>
      <c r="PZB9" s="276"/>
      <c r="PZC9" s="276"/>
      <c r="PZD9" s="276"/>
      <c r="PZE9" s="276"/>
      <c r="PZF9" s="276"/>
      <c r="PZG9" s="276"/>
      <c r="PZH9" s="276"/>
      <c r="PZI9" s="276"/>
      <c r="PZJ9" s="276"/>
      <c r="PZK9" s="276"/>
      <c r="PZL9" s="276"/>
      <c r="PZM9" s="276"/>
      <c r="PZN9" s="276"/>
      <c r="PZO9" s="276"/>
      <c r="PZP9" s="276"/>
      <c r="PZQ9" s="276"/>
      <c r="PZR9" s="276"/>
      <c r="PZS9" s="276"/>
      <c r="PZT9" s="276"/>
      <c r="PZU9" s="276"/>
      <c r="PZV9" s="276"/>
      <c r="PZW9" s="276"/>
      <c r="PZX9" s="276"/>
      <c r="PZY9" s="276"/>
      <c r="PZZ9" s="276"/>
      <c r="QAA9" s="276"/>
      <c r="QAB9" s="276"/>
      <c r="QAC9" s="276"/>
      <c r="QAD9" s="276"/>
      <c r="QAE9" s="276"/>
      <c r="QAF9" s="276"/>
      <c r="QAG9" s="276"/>
      <c r="QAH9" s="276"/>
      <c r="QAI9" s="276"/>
      <c r="QAJ9" s="276"/>
      <c r="QAK9" s="276"/>
      <c r="QAL9" s="276"/>
      <c r="QAM9" s="276"/>
      <c r="QAN9" s="276"/>
      <c r="QAO9" s="276"/>
      <c r="QAP9" s="276"/>
      <c r="QAQ9" s="276"/>
      <c r="QAR9" s="276"/>
      <c r="QAS9" s="276"/>
      <c r="QAT9" s="276"/>
      <c r="QAU9" s="276"/>
      <c r="QAV9" s="276"/>
      <c r="QAW9" s="276"/>
      <c r="QAX9" s="276"/>
      <c r="QAY9" s="276"/>
      <c r="QAZ9" s="276"/>
      <c r="QBA9" s="276"/>
      <c r="QBB9" s="276"/>
      <c r="QBC9" s="276"/>
      <c r="QBD9" s="276"/>
      <c r="QBE9" s="276"/>
      <c r="QBF9" s="276"/>
      <c r="QBG9" s="276"/>
      <c r="QBH9" s="276"/>
      <c r="QBI9" s="276"/>
      <c r="QBJ9" s="276"/>
      <c r="QBK9" s="276"/>
      <c r="QBL9" s="276"/>
      <c r="QBM9" s="276"/>
      <c r="QBN9" s="276"/>
      <c r="QBO9" s="276"/>
      <c r="QBP9" s="276"/>
      <c r="QBQ9" s="276"/>
      <c r="QBR9" s="276"/>
      <c r="QBS9" s="276"/>
      <c r="QBT9" s="276"/>
      <c r="QBU9" s="276"/>
      <c r="QBV9" s="276"/>
      <c r="QBW9" s="276"/>
      <c r="QBX9" s="276"/>
      <c r="QBY9" s="276"/>
      <c r="QBZ9" s="276"/>
      <c r="QCA9" s="276"/>
      <c r="QCB9" s="276"/>
      <c r="QCC9" s="276"/>
      <c r="QCD9" s="276"/>
      <c r="QCE9" s="276"/>
      <c r="QCF9" s="276"/>
      <c r="QCG9" s="276"/>
      <c r="QCH9" s="276"/>
      <c r="QCI9" s="276"/>
      <c r="QCJ9" s="276"/>
      <c r="QCK9" s="276"/>
      <c r="QCL9" s="276"/>
      <c r="QCM9" s="276"/>
      <c r="QCN9" s="276"/>
      <c r="QCO9" s="276"/>
      <c r="QCP9" s="276"/>
      <c r="QCQ9" s="276"/>
      <c r="QCR9" s="276"/>
      <c r="QCS9" s="276"/>
      <c r="QCT9" s="276"/>
      <c r="QCU9" s="276"/>
      <c r="QCV9" s="276"/>
      <c r="QCW9" s="276"/>
      <c r="QCX9" s="276"/>
      <c r="QCY9" s="276"/>
      <c r="QCZ9" s="276"/>
      <c r="QDA9" s="276"/>
      <c r="QDB9" s="276"/>
      <c r="QDC9" s="276"/>
      <c r="QDD9" s="276"/>
      <c r="QDE9" s="276"/>
      <c r="QDF9" s="276"/>
      <c r="QDG9" s="276"/>
      <c r="QDH9" s="276"/>
      <c r="QDI9" s="276"/>
      <c r="QDJ9" s="276"/>
      <c r="QDK9" s="276"/>
      <c r="QDL9" s="276"/>
      <c r="QDM9" s="276"/>
      <c r="QDN9" s="276"/>
      <c r="QDO9" s="276"/>
      <c r="QDP9" s="276"/>
      <c r="QDQ9" s="276"/>
      <c r="QDR9" s="276"/>
      <c r="QDS9" s="276"/>
      <c r="QDT9" s="276"/>
      <c r="QDU9" s="276"/>
      <c r="QDV9" s="276"/>
      <c r="QDW9" s="276"/>
      <c r="QDX9" s="276"/>
      <c r="QDY9" s="276"/>
      <c r="QDZ9" s="276"/>
      <c r="QEA9" s="276"/>
      <c r="QEB9" s="276"/>
      <c r="QEC9" s="276"/>
      <c r="QED9" s="276"/>
      <c r="QEE9" s="276"/>
      <c r="QEF9" s="276"/>
      <c r="QEG9" s="276"/>
      <c r="QEH9" s="276"/>
      <c r="QEI9" s="276"/>
      <c r="QEJ9" s="276"/>
      <c r="QEK9" s="276"/>
      <c r="QEL9" s="276"/>
      <c r="QEM9" s="276"/>
      <c r="QEN9" s="276"/>
      <c r="QEO9" s="276"/>
      <c r="QEP9" s="276"/>
      <c r="QEQ9" s="276"/>
      <c r="QER9" s="276"/>
      <c r="QES9" s="276"/>
      <c r="QET9" s="276"/>
      <c r="QEU9" s="276"/>
      <c r="QEV9" s="276"/>
      <c r="QEW9" s="276"/>
      <c r="QEX9" s="276"/>
      <c r="QEY9" s="276"/>
      <c r="QEZ9" s="276"/>
      <c r="QFA9" s="276"/>
      <c r="QFB9" s="276"/>
      <c r="QFC9" s="276"/>
      <c r="QFD9" s="276"/>
      <c r="QFE9" s="276"/>
      <c r="QFF9" s="276"/>
      <c r="QFG9" s="276"/>
      <c r="QFH9" s="276"/>
      <c r="QFI9" s="276"/>
      <c r="QFJ9" s="276"/>
      <c r="QFK9" s="276"/>
      <c r="QFL9" s="276"/>
      <c r="QFM9" s="276"/>
      <c r="QFN9" s="276"/>
      <c r="QFO9" s="276"/>
      <c r="QFP9" s="276"/>
      <c r="QFQ9" s="276"/>
      <c r="QFR9" s="276"/>
      <c r="QFS9" s="276"/>
      <c r="QFT9" s="276"/>
      <c r="QFU9" s="276"/>
      <c r="QFV9" s="276"/>
      <c r="QFW9" s="276"/>
      <c r="QFX9" s="276"/>
      <c r="QFY9" s="276"/>
      <c r="QFZ9" s="276"/>
      <c r="QGA9" s="276"/>
      <c r="QGB9" s="276"/>
      <c r="QGC9" s="276"/>
      <c r="QGD9" s="276"/>
      <c r="QGE9" s="276"/>
      <c r="QGF9" s="276"/>
      <c r="QGG9" s="276"/>
      <c r="QGH9" s="276"/>
      <c r="QGI9" s="276"/>
      <c r="QGJ9" s="276"/>
      <c r="QGK9" s="276"/>
      <c r="QGL9" s="276"/>
      <c r="QGM9" s="276"/>
      <c r="QGN9" s="276"/>
      <c r="QGO9" s="276"/>
      <c r="QGP9" s="276"/>
      <c r="QGQ9" s="276"/>
      <c r="QGR9" s="276"/>
      <c r="QGS9" s="276"/>
      <c r="QGT9" s="276"/>
      <c r="QGU9" s="276"/>
      <c r="QGV9" s="276"/>
      <c r="QGW9" s="276"/>
      <c r="QGX9" s="276"/>
      <c r="QGY9" s="276"/>
      <c r="QGZ9" s="276"/>
      <c r="QHA9" s="276"/>
      <c r="QHB9" s="276"/>
      <c r="QHC9" s="276"/>
      <c r="QHD9" s="276"/>
      <c r="QHE9" s="276"/>
      <c r="QHF9" s="276"/>
      <c r="QHG9" s="276"/>
      <c r="QHH9" s="276"/>
      <c r="QHI9" s="276"/>
      <c r="QHJ9" s="276"/>
      <c r="QHK9" s="276"/>
      <c r="QHL9" s="276"/>
      <c r="QHM9" s="276"/>
      <c r="QHN9" s="276"/>
      <c r="QHO9" s="276"/>
      <c r="QHP9" s="276"/>
      <c r="QHQ9" s="276"/>
      <c r="QHR9" s="276"/>
      <c r="QHS9" s="276"/>
      <c r="QHT9" s="276"/>
      <c r="QHU9" s="276"/>
      <c r="QHV9" s="276"/>
      <c r="QHW9" s="276"/>
      <c r="QHX9" s="276"/>
      <c r="QHY9" s="276"/>
      <c r="QHZ9" s="276"/>
      <c r="QIA9" s="276"/>
      <c r="QIB9" s="276"/>
      <c r="QIC9" s="276"/>
      <c r="QID9" s="276"/>
      <c r="QIE9" s="276"/>
      <c r="QIF9" s="276"/>
      <c r="QIG9" s="276"/>
      <c r="QIH9" s="276"/>
      <c r="QII9" s="276"/>
      <c r="QIJ9" s="276"/>
      <c r="QIK9" s="276"/>
      <c r="QIL9" s="276"/>
      <c r="QIM9" s="276"/>
      <c r="QIN9" s="276"/>
      <c r="QIO9" s="276"/>
      <c r="QIP9" s="276"/>
      <c r="QIQ9" s="276"/>
      <c r="QIR9" s="276"/>
      <c r="QIS9" s="276"/>
      <c r="QIT9" s="276"/>
      <c r="QIU9" s="276"/>
      <c r="QIV9" s="276"/>
      <c r="QIW9" s="276"/>
      <c r="QIX9" s="276"/>
      <c r="QIY9" s="276"/>
      <c r="QIZ9" s="276"/>
      <c r="QJA9" s="276"/>
      <c r="QJB9" s="276"/>
      <c r="QJC9" s="276"/>
      <c r="QJD9" s="276"/>
      <c r="QJE9" s="276"/>
      <c r="QJF9" s="276"/>
      <c r="QJG9" s="276"/>
      <c r="QJH9" s="276"/>
      <c r="QJI9" s="276"/>
      <c r="QJJ9" s="276"/>
      <c r="QJK9" s="276"/>
      <c r="QJL9" s="276"/>
      <c r="QJM9" s="276"/>
      <c r="QJN9" s="276"/>
      <c r="QJO9" s="276"/>
      <c r="QJP9" s="276"/>
      <c r="QJQ9" s="276"/>
      <c r="QJR9" s="276"/>
      <c r="QJS9" s="276"/>
      <c r="QJT9" s="276"/>
      <c r="QJU9" s="276"/>
      <c r="QJV9" s="276"/>
      <c r="QJW9" s="276"/>
      <c r="QJX9" s="276"/>
      <c r="QJY9" s="276"/>
      <c r="QJZ9" s="276"/>
      <c r="QKA9" s="276"/>
      <c r="QKB9" s="276"/>
      <c r="QKC9" s="276"/>
      <c r="QKD9" s="276"/>
      <c r="QKE9" s="276"/>
      <c r="QKF9" s="276"/>
      <c r="QKG9" s="276"/>
      <c r="QKH9" s="276"/>
      <c r="QKI9" s="276"/>
      <c r="QKJ9" s="276"/>
      <c r="QKK9" s="276"/>
      <c r="QKL9" s="276"/>
      <c r="QKM9" s="276"/>
      <c r="QKN9" s="276"/>
      <c r="QKO9" s="276"/>
      <c r="QKP9" s="276"/>
      <c r="QKQ9" s="276"/>
      <c r="QKR9" s="276"/>
      <c r="QKS9" s="276"/>
      <c r="QKT9" s="276"/>
      <c r="QKU9" s="276"/>
      <c r="QKV9" s="276"/>
      <c r="QKW9" s="276"/>
      <c r="QKX9" s="276"/>
      <c r="QKY9" s="276"/>
      <c r="QKZ9" s="276"/>
      <c r="QLA9" s="276"/>
      <c r="QLB9" s="276"/>
      <c r="QLC9" s="276"/>
      <c r="QLD9" s="276"/>
      <c r="QLE9" s="276"/>
      <c r="QLF9" s="276"/>
      <c r="QLG9" s="276"/>
      <c r="QLH9" s="276"/>
      <c r="QLI9" s="276"/>
      <c r="QLJ9" s="276"/>
      <c r="QLK9" s="276"/>
      <c r="QLL9" s="276"/>
      <c r="QLM9" s="276"/>
      <c r="QLN9" s="276"/>
      <c r="QLO9" s="276"/>
      <c r="QLP9" s="276"/>
      <c r="QLQ9" s="276"/>
      <c r="QLR9" s="276"/>
      <c r="QLS9" s="276"/>
      <c r="QLT9" s="276"/>
      <c r="QLU9" s="276"/>
      <c r="QLV9" s="276"/>
      <c r="QLW9" s="276"/>
      <c r="QLX9" s="276"/>
      <c r="QLY9" s="276"/>
      <c r="QLZ9" s="276"/>
      <c r="QMA9" s="276"/>
      <c r="QMB9" s="276"/>
      <c r="QMC9" s="276"/>
      <c r="QMD9" s="276"/>
      <c r="QME9" s="276"/>
      <c r="QMF9" s="276"/>
      <c r="QMG9" s="276"/>
      <c r="QMH9" s="276"/>
      <c r="QMI9" s="276"/>
      <c r="QMJ9" s="276"/>
      <c r="QMK9" s="276"/>
      <c r="QML9" s="276"/>
      <c r="QMM9" s="276"/>
      <c r="QMN9" s="276"/>
      <c r="QMO9" s="276"/>
      <c r="QMP9" s="276"/>
      <c r="QMQ9" s="276"/>
      <c r="QMR9" s="276"/>
      <c r="QMS9" s="276"/>
      <c r="QMT9" s="276"/>
      <c r="QMU9" s="276"/>
      <c r="QMV9" s="276"/>
      <c r="QMW9" s="276"/>
      <c r="QMX9" s="276"/>
      <c r="QMY9" s="276"/>
      <c r="QMZ9" s="276"/>
      <c r="QNA9" s="276"/>
      <c r="QNB9" s="276"/>
      <c r="QNC9" s="276"/>
      <c r="QND9" s="276"/>
      <c r="QNE9" s="276"/>
      <c r="QNF9" s="276"/>
      <c r="QNG9" s="276"/>
      <c r="QNH9" s="276"/>
      <c r="QNI9" s="276"/>
      <c r="QNJ9" s="276"/>
      <c r="QNK9" s="276"/>
      <c r="QNL9" s="276"/>
      <c r="QNM9" s="276"/>
      <c r="QNN9" s="276"/>
      <c r="QNO9" s="276"/>
      <c r="QNP9" s="276"/>
      <c r="QNQ9" s="276"/>
      <c r="QNR9" s="276"/>
      <c r="QNS9" s="276"/>
      <c r="QNT9" s="276"/>
      <c r="QNU9" s="276"/>
      <c r="QNV9" s="276"/>
      <c r="QNW9" s="276"/>
      <c r="QNX9" s="276"/>
      <c r="QNY9" s="276"/>
      <c r="QNZ9" s="276"/>
      <c r="QOA9" s="276"/>
      <c r="QOB9" s="276"/>
      <c r="QOC9" s="276"/>
      <c r="QOD9" s="276"/>
      <c r="QOE9" s="276"/>
      <c r="QOF9" s="276"/>
      <c r="QOG9" s="276"/>
      <c r="QOH9" s="276"/>
      <c r="QOI9" s="276"/>
      <c r="QOJ9" s="276"/>
      <c r="QOK9" s="276"/>
      <c r="QOL9" s="276"/>
      <c r="QOM9" s="276"/>
      <c r="QON9" s="276"/>
      <c r="QOO9" s="276"/>
      <c r="QOP9" s="276"/>
      <c r="QOQ9" s="276"/>
      <c r="QOR9" s="276"/>
      <c r="QOS9" s="276"/>
      <c r="QOT9" s="276"/>
      <c r="QOU9" s="276"/>
      <c r="QOV9" s="276"/>
      <c r="QOW9" s="276"/>
      <c r="QOX9" s="276"/>
      <c r="QOY9" s="276"/>
      <c r="QOZ9" s="276"/>
      <c r="QPA9" s="276"/>
      <c r="QPB9" s="276"/>
      <c r="QPC9" s="276"/>
      <c r="QPD9" s="276"/>
      <c r="QPE9" s="276"/>
      <c r="QPF9" s="276"/>
      <c r="QPG9" s="276"/>
      <c r="QPH9" s="276"/>
      <c r="QPI9" s="276"/>
      <c r="QPJ9" s="276"/>
      <c r="QPK9" s="276"/>
      <c r="QPL9" s="276"/>
      <c r="QPM9" s="276"/>
      <c r="QPN9" s="276"/>
      <c r="QPO9" s="276"/>
      <c r="QPP9" s="276"/>
      <c r="QPQ9" s="276"/>
      <c r="QPR9" s="276"/>
      <c r="QPS9" s="276"/>
      <c r="QPT9" s="276"/>
      <c r="QPU9" s="276"/>
      <c r="QPV9" s="276"/>
      <c r="QPW9" s="276"/>
      <c r="QPX9" s="276"/>
      <c r="QPY9" s="276"/>
      <c r="QPZ9" s="276"/>
      <c r="QQA9" s="276"/>
      <c r="QQB9" s="276"/>
      <c r="QQC9" s="276"/>
      <c r="QQD9" s="276"/>
      <c r="QQE9" s="276"/>
      <c r="QQF9" s="276"/>
      <c r="QQG9" s="276"/>
      <c r="QQH9" s="276"/>
      <c r="QQI9" s="276"/>
      <c r="QQJ9" s="276"/>
      <c r="QQK9" s="276"/>
      <c r="QQL9" s="276"/>
      <c r="QQM9" s="276"/>
      <c r="QQN9" s="276"/>
      <c r="QQO9" s="276"/>
      <c r="QQP9" s="276"/>
      <c r="QQQ9" s="276"/>
      <c r="QQR9" s="276"/>
      <c r="QQS9" s="276"/>
      <c r="QQT9" s="276"/>
      <c r="QQU9" s="276"/>
      <c r="QQV9" s="276"/>
      <c r="QQW9" s="276"/>
      <c r="QQX9" s="276"/>
      <c r="QQY9" s="276"/>
      <c r="QQZ9" s="276"/>
      <c r="QRA9" s="276"/>
      <c r="QRB9" s="276"/>
      <c r="QRC9" s="276"/>
      <c r="QRD9" s="276"/>
      <c r="QRE9" s="276"/>
      <c r="QRF9" s="276"/>
      <c r="QRG9" s="276"/>
      <c r="QRH9" s="276"/>
      <c r="QRI9" s="276"/>
      <c r="QRJ9" s="276"/>
      <c r="QRK9" s="276"/>
      <c r="QRL9" s="276"/>
      <c r="QRM9" s="276"/>
      <c r="QRN9" s="276"/>
      <c r="QRO9" s="276"/>
      <c r="QRP9" s="276"/>
      <c r="QRQ9" s="276"/>
      <c r="QRR9" s="276"/>
      <c r="QRS9" s="276"/>
      <c r="QRT9" s="276"/>
      <c r="QRU9" s="276"/>
      <c r="QRV9" s="276"/>
      <c r="QRW9" s="276"/>
      <c r="QRX9" s="276"/>
      <c r="QRY9" s="276"/>
      <c r="QRZ9" s="276"/>
      <c r="QSA9" s="276"/>
      <c r="QSB9" s="276"/>
      <c r="QSC9" s="276"/>
      <c r="QSD9" s="276"/>
      <c r="QSE9" s="276"/>
      <c r="QSF9" s="276"/>
      <c r="QSG9" s="276"/>
      <c r="QSH9" s="276"/>
      <c r="QSI9" s="276"/>
      <c r="QSJ9" s="276"/>
      <c r="QSK9" s="276"/>
      <c r="QSL9" s="276"/>
      <c r="QSM9" s="276"/>
      <c r="QSN9" s="276"/>
      <c r="QSO9" s="276"/>
      <c r="QSP9" s="276"/>
      <c r="QSQ9" s="276"/>
      <c r="QSR9" s="276"/>
      <c r="QSS9" s="276"/>
      <c r="QST9" s="276"/>
      <c r="QSU9" s="276"/>
      <c r="QSV9" s="276"/>
      <c r="QSW9" s="276"/>
      <c r="QSX9" s="276"/>
      <c r="QSY9" s="276"/>
      <c r="QSZ9" s="276"/>
      <c r="QTA9" s="276"/>
      <c r="QTB9" s="276"/>
      <c r="QTC9" s="276"/>
      <c r="QTD9" s="276"/>
      <c r="QTE9" s="276"/>
      <c r="QTF9" s="276"/>
      <c r="QTG9" s="276"/>
      <c r="QTH9" s="276"/>
      <c r="QTI9" s="276"/>
      <c r="QTJ9" s="276"/>
      <c r="QTK9" s="276"/>
      <c r="QTL9" s="276"/>
      <c r="QTM9" s="276"/>
      <c r="QTN9" s="276"/>
      <c r="QTO9" s="276"/>
      <c r="QTP9" s="276"/>
      <c r="QTQ9" s="276"/>
      <c r="QTR9" s="276"/>
      <c r="QTS9" s="276"/>
      <c r="QTT9" s="276"/>
      <c r="QTU9" s="276"/>
      <c r="QTV9" s="276"/>
      <c r="QTW9" s="276"/>
      <c r="QTX9" s="276"/>
      <c r="QTY9" s="276"/>
      <c r="QTZ9" s="276"/>
      <c r="QUA9" s="276"/>
      <c r="QUB9" s="276"/>
      <c r="QUC9" s="276"/>
      <c r="QUD9" s="276"/>
      <c r="QUE9" s="276"/>
      <c r="QUF9" s="276"/>
      <c r="QUG9" s="276"/>
      <c r="QUH9" s="276"/>
      <c r="QUI9" s="276"/>
      <c r="QUJ9" s="276"/>
      <c r="QUK9" s="276"/>
      <c r="QUL9" s="276"/>
      <c r="QUM9" s="276"/>
      <c r="QUN9" s="276"/>
      <c r="QUO9" s="276"/>
      <c r="QUP9" s="276"/>
      <c r="QUQ9" s="276"/>
      <c r="QUR9" s="276"/>
      <c r="QUS9" s="276"/>
      <c r="QUT9" s="276"/>
      <c r="QUU9" s="276"/>
      <c r="QUV9" s="276"/>
      <c r="QUW9" s="276"/>
      <c r="QUX9" s="276"/>
      <c r="QUY9" s="276"/>
      <c r="QUZ9" s="276"/>
      <c r="QVA9" s="276"/>
      <c r="QVB9" s="276"/>
      <c r="QVC9" s="276"/>
      <c r="QVD9" s="276"/>
      <c r="QVE9" s="276"/>
      <c r="QVF9" s="276"/>
      <c r="QVG9" s="276"/>
      <c r="QVH9" s="276"/>
      <c r="QVI9" s="276"/>
      <c r="QVJ9" s="276"/>
      <c r="QVK9" s="276"/>
      <c r="QVL9" s="276"/>
      <c r="QVM9" s="276"/>
      <c r="QVN9" s="276"/>
      <c r="QVO9" s="276"/>
      <c r="QVP9" s="276"/>
      <c r="QVQ9" s="276"/>
      <c r="QVR9" s="276"/>
      <c r="QVS9" s="276"/>
      <c r="QVT9" s="276"/>
      <c r="QVU9" s="276"/>
      <c r="QVV9" s="276"/>
      <c r="QVW9" s="276"/>
      <c r="QVX9" s="276"/>
      <c r="QVY9" s="276"/>
      <c r="QVZ9" s="276"/>
      <c r="QWA9" s="276"/>
      <c r="QWB9" s="276"/>
      <c r="QWC9" s="276"/>
      <c r="QWD9" s="276"/>
      <c r="QWE9" s="276"/>
      <c r="QWF9" s="276"/>
      <c r="QWG9" s="276"/>
      <c r="QWH9" s="276"/>
      <c r="QWI9" s="276"/>
      <c r="QWJ9" s="276"/>
      <c r="QWK9" s="276"/>
      <c r="QWL9" s="276"/>
      <c r="QWM9" s="276"/>
      <c r="QWN9" s="276"/>
      <c r="QWO9" s="276"/>
      <c r="QWP9" s="276"/>
      <c r="QWQ9" s="276"/>
      <c r="QWR9" s="276"/>
      <c r="QWS9" s="276"/>
      <c r="QWT9" s="276"/>
      <c r="QWU9" s="276"/>
      <c r="QWV9" s="276"/>
      <c r="QWW9" s="276"/>
      <c r="QWX9" s="276"/>
      <c r="QWY9" s="276"/>
      <c r="QWZ9" s="276"/>
      <c r="QXA9" s="276"/>
      <c r="QXB9" s="276"/>
      <c r="QXC9" s="276"/>
      <c r="QXD9" s="276"/>
      <c r="QXE9" s="276"/>
      <c r="QXF9" s="276"/>
      <c r="QXG9" s="276"/>
      <c r="QXH9" s="276"/>
      <c r="QXI9" s="276"/>
      <c r="QXJ9" s="276"/>
      <c r="QXK9" s="276"/>
      <c r="QXL9" s="276"/>
      <c r="QXM9" s="276"/>
      <c r="QXN9" s="276"/>
      <c r="QXO9" s="276"/>
      <c r="QXP9" s="276"/>
      <c r="QXQ9" s="276"/>
      <c r="QXR9" s="276"/>
      <c r="QXS9" s="276"/>
      <c r="QXT9" s="276"/>
      <c r="QXU9" s="276"/>
      <c r="QXV9" s="276"/>
      <c r="QXW9" s="276"/>
      <c r="QXX9" s="276"/>
      <c r="QXY9" s="276"/>
      <c r="QXZ9" s="276"/>
      <c r="QYA9" s="276"/>
      <c r="QYB9" s="276"/>
      <c r="QYC9" s="276"/>
      <c r="QYD9" s="276"/>
      <c r="QYE9" s="276"/>
      <c r="QYF9" s="276"/>
      <c r="QYG9" s="276"/>
      <c r="QYH9" s="276"/>
      <c r="QYI9" s="276"/>
      <c r="QYJ9" s="276"/>
      <c r="QYK9" s="276"/>
      <c r="QYL9" s="276"/>
      <c r="QYM9" s="276"/>
      <c r="QYN9" s="276"/>
      <c r="QYO9" s="276"/>
      <c r="QYP9" s="276"/>
      <c r="QYQ9" s="276"/>
      <c r="QYR9" s="276"/>
      <c r="QYS9" s="276"/>
      <c r="QYT9" s="276"/>
      <c r="QYU9" s="276"/>
      <c r="QYV9" s="276"/>
      <c r="QYW9" s="276"/>
      <c r="QYX9" s="276"/>
      <c r="QYY9" s="276"/>
      <c r="QYZ9" s="276"/>
      <c r="QZA9" s="276"/>
      <c r="QZB9" s="276"/>
      <c r="QZC9" s="276"/>
      <c r="QZD9" s="276"/>
      <c r="QZE9" s="276"/>
      <c r="QZF9" s="276"/>
      <c r="QZG9" s="276"/>
      <c r="QZH9" s="276"/>
      <c r="QZI9" s="276"/>
      <c r="QZJ9" s="276"/>
      <c r="QZK9" s="276"/>
      <c r="QZL9" s="276"/>
      <c r="QZM9" s="276"/>
      <c r="QZN9" s="276"/>
      <c r="QZO9" s="276"/>
      <c r="QZP9" s="276"/>
      <c r="QZQ9" s="276"/>
      <c r="QZR9" s="276"/>
      <c r="QZS9" s="276"/>
      <c r="QZT9" s="276"/>
      <c r="QZU9" s="276"/>
      <c r="QZV9" s="276"/>
      <c r="QZW9" s="276"/>
      <c r="QZX9" s="276"/>
      <c r="QZY9" s="276"/>
      <c r="QZZ9" s="276"/>
      <c r="RAA9" s="276"/>
      <c r="RAB9" s="276"/>
      <c r="RAC9" s="276"/>
      <c r="RAD9" s="276"/>
      <c r="RAE9" s="276"/>
      <c r="RAF9" s="276"/>
      <c r="RAG9" s="276"/>
      <c r="RAH9" s="276"/>
      <c r="RAI9" s="276"/>
      <c r="RAJ9" s="276"/>
      <c r="RAK9" s="276"/>
      <c r="RAL9" s="276"/>
      <c r="RAM9" s="276"/>
      <c r="RAN9" s="276"/>
      <c r="RAO9" s="276"/>
      <c r="RAP9" s="276"/>
      <c r="RAQ9" s="276"/>
      <c r="RAR9" s="276"/>
      <c r="RAS9" s="276"/>
      <c r="RAT9" s="276"/>
      <c r="RAU9" s="276"/>
      <c r="RAV9" s="276"/>
      <c r="RAW9" s="276"/>
      <c r="RAX9" s="276"/>
      <c r="RAY9" s="276"/>
      <c r="RAZ9" s="276"/>
      <c r="RBA9" s="276"/>
      <c r="RBB9" s="276"/>
      <c r="RBC9" s="276"/>
      <c r="RBD9" s="276"/>
      <c r="RBE9" s="276"/>
      <c r="RBF9" s="276"/>
      <c r="RBG9" s="276"/>
      <c r="RBH9" s="276"/>
      <c r="RBI9" s="276"/>
      <c r="RBJ9" s="276"/>
      <c r="RBK9" s="276"/>
      <c r="RBL9" s="276"/>
      <c r="RBM9" s="276"/>
      <c r="RBN9" s="276"/>
      <c r="RBO9" s="276"/>
      <c r="RBP9" s="276"/>
      <c r="RBQ9" s="276"/>
      <c r="RBR9" s="276"/>
      <c r="RBS9" s="276"/>
      <c r="RBT9" s="276"/>
      <c r="RBU9" s="276"/>
      <c r="RBV9" s="276"/>
      <c r="RBW9" s="276"/>
      <c r="RBX9" s="276"/>
      <c r="RBY9" s="276"/>
      <c r="RBZ9" s="276"/>
      <c r="RCA9" s="276"/>
      <c r="RCB9" s="276"/>
      <c r="RCC9" s="276"/>
      <c r="RCD9" s="276"/>
      <c r="RCE9" s="276"/>
      <c r="RCF9" s="276"/>
      <c r="RCG9" s="276"/>
      <c r="RCH9" s="276"/>
      <c r="RCI9" s="276"/>
      <c r="RCJ9" s="276"/>
      <c r="RCK9" s="276"/>
      <c r="RCL9" s="276"/>
      <c r="RCM9" s="276"/>
      <c r="RCN9" s="276"/>
      <c r="RCO9" s="276"/>
      <c r="RCP9" s="276"/>
      <c r="RCQ9" s="276"/>
      <c r="RCR9" s="276"/>
      <c r="RCS9" s="276"/>
      <c r="RCT9" s="276"/>
      <c r="RCU9" s="276"/>
      <c r="RCV9" s="276"/>
      <c r="RCW9" s="276"/>
      <c r="RCX9" s="276"/>
      <c r="RCY9" s="276"/>
      <c r="RCZ9" s="276"/>
      <c r="RDA9" s="276"/>
      <c r="RDB9" s="276"/>
      <c r="RDC9" s="276"/>
      <c r="RDD9" s="276"/>
      <c r="RDE9" s="276"/>
      <c r="RDF9" s="276"/>
      <c r="RDG9" s="276"/>
      <c r="RDH9" s="276"/>
      <c r="RDI9" s="276"/>
      <c r="RDJ9" s="276"/>
      <c r="RDK9" s="276"/>
      <c r="RDL9" s="276"/>
      <c r="RDM9" s="276"/>
      <c r="RDN9" s="276"/>
      <c r="RDO9" s="276"/>
      <c r="RDP9" s="276"/>
      <c r="RDQ9" s="276"/>
      <c r="RDR9" s="276"/>
      <c r="RDS9" s="276"/>
      <c r="RDT9" s="276"/>
      <c r="RDU9" s="276"/>
      <c r="RDV9" s="276"/>
      <c r="RDW9" s="276"/>
      <c r="RDX9" s="276"/>
      <c r="RDY9" s="276"/>
      <c r="RDZ9" s="276"/>
      <c r="REA9" s="276"/>
      <c r="REB9" s="276"/>
      <c r="REC9" s="276"/>
      <c r="RED9" s="276"/>
      <c r="REE9" s="276"/>
      <c r="REF9" s="276"/>
      <c r="REG9" s="276"/>
      <c r="REH9" s="276"/>
      <c r="REI9" s="276"/>
      <c r="REJ9" s="276"/>
      <c r="REK9" s="276"/>
      <c r="REL9" s="276"/>
      <c r="REM9" s="276"/>
      <c r="REN9" s="276"/>
      <c r="REO9" s="276"/>
      <c r="REP9" s="276"/>
      <c r="REQ9" s="276"/>
      <c r="RER9" s="276"/>
      <c r="RES9" s="276"/>
      <c r="RET9" s="276"/>
      <c r="REU9" s="276"/>
      <c r="REV9" s="276"/>
      <c r="REW9" s="276"/>
      <c r="REX9" s="276"/>
      <c r="REY9" s="276"/>
      <c r="REZ9" s="276"/>
      <c r="RFA9" s="276"/>
      <c r="RFB9" s="276"/>
      <c r="RFC9" s="276"/>
      <c r="RFD9" s="276"/>
      <c r="RFE9" s="276"/>
      <c r="RFF9" s="276"/>
      <c r="RFG9" s="276"/>
      <c r="RFH9" s="276"/>
      <c r="RFI9" s="276"/>
      <c r="RFJ9" s="276"/>
      <c r="RFK9" s="276"/>
      <c r="RFL9" s="276"/>
      <c r="RFM9" s="276"/>
      <c r="RFN9" s="276"/>
      <c r="RFO9" s="276"/>
      <c r="RFP9" s="276"/>
      <c r="RFQ9" s="276"/>
      <c r="RFR9" s="276"/>
      <c r="RFS9" s="276"/>
      <c r="RFT9" s="276"/>
      <c r="RFU9" s="276"/>
      <c r="RFV9" s="276"/>
      <c r="RFW9" s="276"/>
      <c r="RFX9" s="276"/>
      <c r="RFY9" s="276"/>
      <c r="RFZ9" s="276"/>
      <c r="RGA9" s="276"/>
      <c r="RGB9" s="276"/>
      <c r="RGC9" s="276"/>
      <c r="RGD9" s="276"/>
      <c r="RGE9" s="276"/>
      <c r="RGF9" s="276"/>
      <c r="RGG9" s="276"/>
      <c r="RGH9" s="276"/>
      <c r="RGI9" s="276"/>
      <c r="RGJ9" s="276"/>
      <c r="RGK9" s="276"/>
      <c r="RGL9" s="276"/>
      <c r="RGM9" s="276"/>
      <c r="RGN9" s="276"/>
      <c r="RGO9" s="276"/>
      <c r="RGP9" s="276"/>
      <c r="RGQ9" s="276"/>
      <c r="RGR9" s="276"/>
      <c r="RGS9" s="276"/>
      <c r="RGT9" s="276"/>
      <c r="RGU9" s="276"/>
      <c r="RGV9" s="276"/>
      <c r="RGW9" s="276"/>
      <c r="RGX9" s="276"/>
      <c r="RGY9" s="276"/>
      <c r="RGZ9" s="276"/>
      <c r="RHA9" s="276"/>
      <c r="RHB9" s="276"/>
      <c r="RHC9" s="276"/>
      <c r="RHD9" s="276"/>
      <c r="RHE9" s="276"/>
      <c r="RHF9" s="276"/>
      <c r="RHG9" s="276"/>
      <c r="RHH9" s="276"/>
      <c r="RHI9" s="276"/>
      <c r="RHJ9" s="276"/>
      <c r="RHK9" s="276"/>
      <c r="RHL9" s="276"/>
      <c r="RHM9" s="276"/>
      <c r="RHN9" s="276"/>
      <c r="RHO9" s="276"/>
      <c r="RHP9" s="276"/>
      <c r="RHQ9" s="276"/>
      <c r="RHR9" s="276"/>
      <c r="RHS9" s="276"/>
      <c r="RHT9" s="276"/>
      <c r="RHU9" s="276"/>
      <c r="RHV9" s="276"/>
      <c r="RHW9" s="276"/>
      <c r="RHX9" s="276"/>
      <c r="RHY9" s="276"/>
      <c r="RHZ9" s="276"/>
      <c r="RIA9" s="276"/>
      <c r="RIB9" s="276"/>
      <c r="RIC9" s="276"/>
      <c r="RID9" s="276"/>
      <c r="RIE9" s="276"/>
      <c r="RIF9" s="276"/>
      <c r="RIG9" s="276"/>
      <c r="RIH9" s="276"/>
      <c r="RII9" s="276"/>
      <c r="RIJ9" s="276"/>
      <c r="RIK9" s="276"/>
      <c r="RIL9" s="276"/>
      <c r="RIM9" s="276"/>
      <c r="RIN9" s="276"/>
      <c r="RIO9" s="276"/>
      <c r="RIP9" s="276"/>
      <c r="RIQ9" s="276"/>
      <c r="RIR9" s="276"/>
      <c r="RIS9" s="276"/>
      <c r="RIT9" s="276"/>
      <c r="RIU9" s="276"/>
      <c r="RIV9" s="276"/>
      <c r="RIW9" s="276"/>
      <c r="RIX9" s="276"/>
      <c r="RIY9" s="276"/>
      <c r="RIZ9" s="276"/>
      <c r="RJA9" s="276"/>
      <c r="RJB9" s="276"/>
      <c r="RJC9" s="276"/>
      <c r="RJD9" s="276"/>
      <c r="RJE9" s="276"/>
      <c r="RJF9" s="276"/>
      <c r="RJG9" s="276"/>
      <c r="RJH9" s="276"/>
      <c r="RJI9" s="276"/>
      <c r="RJJ9" s="276"/>
      <c r="RJK9" s="276"/>
      <c r="RJL9" s="276"/>
      <c r="RJM9" s="276"/>
      <c r="RJN9" s="276"/>
      <c r="RJO9" s="276"/>
      <c r="RJP9" s="276"/>
      <c r="RJQ9" s="276"/>
      <c r="RJR9" s="276"/>
      <c r="RJS9" s="276"/>
      <c r="RJT9" s="276"/>
      <c r="RJU9" s="276"/>
      <c r="RJV9" s="276"/>
      <c r="RJW9" s="276"/>
      <c r="RJX9" s="276"/>
      <c r="RJY9" s="276"/>
      <c r="RJZ9" s="276"/>
      <c r="RKA9" s="276"/>
      <c r="RKB9" s="276"/>
      <c r="RKC9" s="276"/>
      <c r="RKD9" s="276"/>
      <c r="RKE9" s="276"/>
      <c r="RKF9" s="276"/>
      <c r="RKG9" s="276"/>
      <c r="RKH9" s="276"/>
      <c r="RKI9" s="276"/>
      <c r="RKJ9" s="276"/>
      <c r="RKK9" s="276"/>
      <c r="RKL9" s="276"/>
      <c r="RKM9" s="276"/>
      <c r="RKN9" s="276"/>
      <c r="RKO9" s="276"/>
      <c r="RKP9" s="276"/>
      <c r="RKQ9" s="276"/>
      <c r="RKR9" s="276"/>
      <c r="RKS9" s="276"/>
      <c r="RKT9" s="276"/>
      <c r="RKU9" s="276"/>
      <c r="RKV9" s="276"/>
      <c r="RKW9" s="276"/>
      <c r="RKX9" s="276"/>
      <c r="RKY9" s="276"/>
      <c r="RKZ9" s="276"/>
      <c r="RLA9" s="276"/>
      <c r="RLB9" s="276"/>
      <c r="RLC9" s="276"/>
      <c r="RLD9" s="276"/>
      <c r="RLE9" s="276"/>
      <c r="RLF9" s="276"/>
      <c r="RLG9" s="276"/>
      <c r="RLH9" s="276"/>
      <c r="RLI9" s="276"/>
      <c r="RLJ9" s="276"/>
      <c r="RLK9" s="276"/>
      <c r="RLL9" s="276"/>
      <c r="RLM9" s="276"/>
      <c r="RLN9" s="276"/>
      <c r="RLO9" s="276"/>
      <c r="RLP9" s="276"/>
      <c r="RLQ9" s="276"/>
      <c r="RLR9" s="276"/>
      <c r="RLS9" s="276"/>
      <c r="RLT9" s="276"/>
      <c r="RLU9" s="276"/>
      <c r="RLV9" s="276"/>
      <c r="RLW9" s="276"/>
      <c r="RLX9" s="276"/>
      <c r="RLY9" s="276"/>
      <c r="RLZ9" s="276"/>
      <c r="RMA9" s="276"/>
      <c r="RMB9" s="276"/>
      <c r="RMC9" s="276"/>
      <c r="RMD9" s="276"/>
      <c r="RME9" s="276"/>
      <c r="RMF9" s="276"/>
      <c r="RMG9" s="276"/>
      <c r="RMH9" s="276"/>
      <c r="RMI9" s="276"/>
      <c r="RMJ9" s="276"/>
      <c r="RMK9" s="276"/>
      <c r="RML9" s="276"/>
      <c r="RMM9" s="276"/>
      <c r="RMN9" s="276"/>
      <c r="RMO9" s="276"/>
      <c r="RMP9" s="276"/>
      <c r="RMQ9" s="276"/>
      <c r="RMR9" s="276"/>
      <c r="RMS9" s="276"/>
      <c r="RMT9" s="276"/>
      <c r="RMU9" s="276"/>
      <c r="RMV9" s="276"/>
      <c r="RMW9" s="276"/>
      <c r="RMX9" s="276"/>
      <c r="RMY9" s="276"/>
      <c r="RMZ9" s="276"/>
      <c r="RNA9" s="276"/>
      <c r="RNB9" s="276"/>
      <c r="RNC9" s="276"/>
      <c r="RND9" s="276"/>
      <c r="RNE9" s="276"/>
      <c r="RNF9" s="276"/>
      <c r="RNG9" s="276"/>
      <c r="RNH9" s="276"/>
      <c r="RNI9" s="276"/>
      <c r="RNJ9" s="276"/>
      <c r="RNK9" s="276"/>
      <c r="RNL9" s="276"/>
      <c r="RNM9" s="276"/>
      <c r="RNN9" s="276"/>
      <c r="RNO9" s="276"/>
      <c r="RNP9" s="276"/>
      <c r="RNQ9" s="276"/>
      <c r="RNR9" s="276"/>
      <c r="RNS9" s="276"/>
      <c r="RNT9" s="276"/>
      <c r="RNU9" s="276"/>
      <c r="RNV9" s="276"/>
      <c r="RNW9" s="276"/>
      <c r="RNX9" s="276"/>
      <c r="RNY9" s="276"/>
      <c r="RNZ9" s="276"/>
      <c r="ROA9" s="276"/>
      <c r="ROB9" s="276"/>
      <c r="ROC9" s="276"/>
      <c r="ROD9" s="276"/>
      <c r="ROE9" s="276"/>
      <c r="ROF9" s="276"/>
      <c r="ROG9" s="276"/>
      <c r="ROH9" s="276"/>
      <c r="ROI9" s="276"/>
      <c r="ROJ9" s="276"/>
      <c r="ROK9" s="276"/>
      <c r="ROL9" s="276"/>
      <c r="ROM9" s="276"/>
      <c r="RON9" s="276"/>
      <c r="ROO9" s="276"/>
      <c r="ROP9" s="276"/>
      <c r="ROQ9" s="276"/>
      <c r="ROR9" s="276"/>
      <c r="ROS9" s="276"/>
      <c r="ROT9" s="276"/>
      <c r="ROU9" s="276"/>
      <c r="ROV9" s="276"/>
      <c r="ROW9" s="276"/>
      <c r="ROX9" s="276"/>
      <c r="ROY9" s="276"/>
      <c r="ROZ9" s="276"/>
      <c r="RPA9" s="276"/>
      <c r="RPB9" s="276"/>
      <c r="RPC9" s="276"/>
      <c r="RPD9" s="276"/>
      <c r="RPE9" s="276"/>
      <c r="RPF9" s="276"/>
      <c r="RPG9" s="276"/>
      <c r="RPH9" s="276"/>
      <c r="RPI9" s="276"/>
      <c r="RPJ9" s="276"/>
      <c r="RPK9" s="276"/>
      <c r="RPL9" s="276"/>
      <c r="RPM9" s="276"/>
      <c r="RPN9" s="276"/>
      <c r="RPO9" s="276"/>
      <c r="RPP9" s="276"/>
      <c r="RPQ9" s="276"/>
      <c r="RPR9" s="276"/>
      <c r="RPS9" s="276"/>
      <c r="RPT9" s="276"/>
      <c r="RPU9" s="276"/>
      <c r="RPV9" s="276"/>
      <c r="RPW9" s="276"/>
      <c r="RPX9" s="276"/>
      <c r="RPY9" s="276"/>
      <c r="RPZ9" s="276"/>
      <c r="RQA9" s="276"/>
      <c r="RQB9" s="276"/>
      <c r="RQC9" s="276"/>
      <c r="RQD9" s="276"/>
      <c r="RQE9" s="276"/>
      <c r="RQF9" s="276"/>
      <c r="RQG9" s="276"/>
      <c r="RQH9" s="276"/>
      <c r="RQI9" s="276"/>
      <c r="RQJ9" s="276"/>
      <c r="RQK9" s="276"/>
      <c r="RQL9" s="276"/>
      <c r="RQM9" s="276"/>
      <c r="RQN9" s="276"/>
      <c r="RQO9" s="276"/>
      <c r="RQP9" s="276"/>
      <c r="RQQ9" s="276"/>
      <c r="RQR9" s="276"/>
      <c r="RQS9" s="276"/>
      <c r="RQT9" s="276"/>
      <c r="RQU9" s="276"/>
      <c r="RQV9" s="276"/>
      <c r="RQW9" s="276"/>
      <c r="RQX9" s="276"/>
      <c r="RQY9" s="276"/>
      <c r="RQZ9" s="276"/>
      <c r="RRA9" s="276"/>
      <c r="RRB9" s="276"/>
      <c r="RRC9" s="276"/>
      <c r="RRD9" s="276"/>
      <c r="RRE9" s="276"/>
      <c r="RRF9" s="276"/>
      <c r="RRG9" s="276"/>
      <c r="RRH9" s="276"/>
      <c r="RRI9" s="276"/>
      <c r="RRJ9" s="276"/>
      <c r="RRK9" s="276"/>
      <c r="RRL9" s="276"/>
      <c r="RRM9" s="276"/>
      <c r="RRN9" s="276"/>
      <c r="RRO9" s="276"/>
      <c r="RRP9" s="276"/>
      <c r="RRQ9" s="276"/>
      <c r="RRR9" s="276"/>
      <c r="RRS9" s="276"/>
      <c r="RRT9" s="276"/>
      <c r="RRU9" s="276"/>
      <c r="RRV9" s="276"/>
      <c r="RRW9" s="276"/>
      <c r="RRX9" s="276"/>
      <c r="RRY9" s="276"/>
      <c r="RRZ9" s="276"/>
      <c r="RSA9" s="276"/>
      <c r="RSB9" s="276"/>
      <c r="RSC9" s="276"/>
      <c r="RSD9" s="276"/>
      <c r="RSE9" s="276"/>
      <c r="RSF9" s="276"/>
      <c r="RSG9" s="276"/>
      <c r="RSH9" s="276"/>
      <c r="RSI9" s="276"/>
      <c r="RSJ9" s="276"/>
      <c r="RSK9" s="276"/>
      <c r="RSL9" s="276"/>
      <c r="RSM9" s="276"/>
      <c r="RSN9" s="276"/>
      <c r="RSO9" s="276"/>
      <c r="RSP9" s="276"/>
      <c r="RSQ9" s="276"/>
      <c r="RSR9" s="276"/>
      <c r="RSS9" s="276"/>
      <c r="RST9" s="276"/>
      <c r="RSU9" s="276"/>
      <c r="RSV9" s="276"/>
      <c r="RSW9" s="276"/>
      <c r="RSX9" s="276"/>
      <c r="RSY9" s="276"/>
      <c r="RSZ9" s="276"/>
      <c r="RTA9" s="276"/>
      <c r="RTB9" s="276"/>
      <c r="RTC9" s="276"/>
      <c r="RTD9" s="276"/>
      <c r="RTE9" s="276"/>
      <c r="RTF9" s="276"/>
      <c r="RTG9" s="276"/>
      <c r="RTH9" s="276"/>
      <c r="RTI9" s="276"/>
      <c r="RTJ9" s="276"/>
      <c r="RTK9" s="276"/>
      <c r="RTL9" s="276"/>
      <c r="RTM9" s="276"/>
      <c r="RTN9" s="276"/>
      <c r="RTO9" s="276"/>
      <c r="RTP9" s="276"/>
      <c r="RTQ9" s="276"/>
      <c r="RTR9" s="276"/>
      <c r="RTS9" s="276"/>
      <c r="RTT9" s="276"/>
      <c r="RTU9" s="276"/>
      <c r="RTV9" s="276"/>
      <c r="RTW9" s="276"/>
      <c r="RTX9" s="276"/>
      <c r="RTY9" s="276"/>
      <c r="RTZ9" s="276"/>
      <c r="RUA9" s="276"/>
      <c r="RUB9" s="276"/>
      <c r="RUC9" s="276"/>
      <c r="RUD9" s="276"/>
      <c r="RUE9" s="276"/>
      <c r="RUF9" s="276"/>
      <c r="RUG9" s="276"/>
      <c r="RUH9" s="276"/>
      <c r="RUI9" s="276"/>
      <c r="RUJ9" s="276"/>
      <c r="RUK9" s="276"/>
      <c r="RUL9" s="276"/>
      <c r="RUM9" s="276"/>
      <c r="RUN9" s="276"/>
      <c r="RUO9" s="276"/>
      <c r="RUP9" s="276"/>
      <c r="RUQ9" s="276"/>
      <c r="RUR9" s="276"/>
      <c r="RUS9" s="276"/>
      <c r="RUT9" s="276"/>
      <c r="RUU9" s="276"/>
      <c r="RUV9" s="276"/>
      <c r="RUW9" s="276"/>
      <c r="RUX9" s="276"/>
      <c r="RUY9" s="276"/>
      <c r="RUZ9" s="276"/>
      <c r="RVA9" s="276"/>
      <c r="RVB9" s="276"/>
      <c r="RVC9" s="276"/>
      <c r="RVD9" s="276"/>
      <c r="RVE9" s="276"/>
      <c r="RVF9" s="276"/>
      <c r="RVG9" s="276"/>
      <c r="RVH9" s="276"/>
      <c r="RVI9" s="276"/>
      <c r="RVJ9" s="276"/>
      <c r="RVK9" s="276"/>
      <c r="RVL9" s="276"/>
      <c r="RVM9" s="276"/>
      <c r="RVN9" s="276"/>
      <c r="RVO9" s="276"/>
      <c r="RVP9" s="276"/>
      <c r="RVQ9" s="276"/>
      <c r="RVR9" s="276"/>
      <c r="RVS9" s="276"/>
      <c r="RVT9" s="276"/>
      <c r="RVU9" s="276"/>
      <c r="RVV9" s="276"/>
      <c r="RVW9" s="276"/>
      <c r="RVX9" s="276"/>
      <c r="RVY9" s="276"/>
      <c r="RVZ9" s="276"/>
      <c r="RWA9" s="276"/>
      <c r="RWB9" s="276"/>
      <c r="RWC9" s="276"/>
      <c r="RWD9" s="276"/>
      <c r="RWE9" s="276"/>
      <c r="RWF9" s="276"/>
      <c r="RWG9" s="276"/>
      <c r="RWH9" s="276"/>
      <c r="RWI9" s="276"/>
      <c r="RWJ9" s="276"/>
      <c r="RWK9" s="276"/>
      <c r="RWL9" s="276"/>
      <c r="RWM9" s="276"/>
      <c r="RWN9" s="276"/>
      <c r="RWO9" s="276"/>
      <c r="RWP9" s="276"/>
      <c r="RWQ9" s="276"/>
      <c r="RWR9" s="276"/>
      <c r="RWS9" s="276"/>
      <c r="RWT9" s="276"/>
      <c r="RWU9" s="276"/>
      <c r="RWV9" s="276"/>
      <c r="RWW9" s="276"/>
      <c r="RWX9" s="276"/>
      <c r="RWY9" s="276"/>
      <c r="RWZ9" s="276"/>
      <c r="RXA9" s="276"/>
      <c r="RXB9" s="276"/>
      <c r="RXC9" s="276"/>
      <c r="RXD9" s="276"/>
      <c r="RXE9" s="276"/>
      <c r="RXF9" s="276"/>
      <c r="RXG9" s="276"/>
      <c r="RXH9" s="276"/>
      <c r="RXI9" s="276"/>
      <c r="RXJ9" s="276"/>
      <c r="RXK9" s="276"/>
      <c r="RXL9" s="276"/>
      <c r="RXM9" s="276"/>
      <c r="RXN9" s="276"/>
      <c r="RXO9" s="276"/>
      <c r="RXP9" s="276"/>
      <c r="RXQ9" s="276"/>
      <c r="RXR9" s="276"/>
      <c r="RXS9" s="276"/>
      <c r="RXT9" s="276"/>
      <c r="RXU9" s="276"/>
      <c r="RXV9" s="276"/>
      <c r="RXW9" s="276"/>
      <c r="RXX9" s="276"/>
      <c r="RXY9" s="276"/>
      <c r="RXZ9" s="276"/>
      <c r="RYA9" s="276"/>
      <c r="RYB9" s="276"/>
      <c r="RYC9" s="276"/>
      <c r="RYD9" s="276"/>
      <c r="RYE9" s="276"/>
      <c r="RYF9" s="276"/>
      <c r="RYG9" s="276"/>
      <c r="RYH9" s="276"/>
      <c r="RYI9" s="276"/>
      <c r="RYJ9" s="276"/>
      <c r="RYK9" s="276"/>
      <c r="RYL9" s="276"/>
      <c r="RYM9" s="276"/>
      <c r="RYN9" s="276"/>
      <c r="RYO9" s="276"/>
      <c r="RYP9" s="276"/>
      <c r="RYQ9" s="276"/>
      <c r="RYR9" s="276"/>
      <c r="RYS9" s="276"/>
      <c r="RYT9" s="276"/>
      <c r="RYU9" s="276"/>
      <c r="RYV9" s="276"/>
      <c r="RYW9" s="276"/>
      <c r="RYX9" s="276"/>
      <c r="RYY9" s="276"/>
      <c r="RYZ9" s="276"/>
      <c r="RZA9" s="276"/>
      <c r="RZB9" s="276"/>
      <c r="RZC9" s="276"/>
      <c r="RZD9" s="276"/>
      <c r="RZE9" s="276"/>
      <c r="RZF9" s="276"/>
      <c r="RZG9" s="276"/>
      <c r="RZH9" s="276"/>
      <c r="RZI9" s="276"/>
      <c r="RZJ9" s="276"/>
      <c r="RZK9" s="276"/>
      <c r="RZL9" s="276"/>
      <c r="RZM9" s="276"/>
      <c r="RZN9" s="276"/>
      <c r="RZO9" s="276"/>
      <c r="RZP9" s="276"/>
      <c r="RZQ9" s="276"/>
      <c r="RZR9" s="276"/>
      <c r="RZS9" s="276"/>
      <c r="RZT9" s="276"/>
      <c r="RZU9" s="276"/>
      <c r="RZV9" s="276"/>
      <c r="RZW9" s="276"/>
      <c r="RZX9" s="276"/>
      <c r="RZY9" s="276"/>
      <c r="RZZ9" s="276"/>
      <c r="SAA9" s="276"/>
      <c r="SAB9" s="276"/>
      <c r="SAC9" s="276"/>
      <c r="SAD9" s="276"/>
      <c r="SAE9" s="276"/>
      <c r="SAF9" s="276"/>
      <c r="SAG9" s="276"/>
      <c r="SAH9" s="276"/>
      <c r="SAI9" s="276"/>
      <c r="SAJ9" s="276"/>
      <c r="SAK9" s="276"/>
      <c r="SAL9" s="276"/>
      <c r="SAM9" s="276"/>
      <c r="SAN9" s="276"/>
      <c r="SAO9" s="276"/>
      <c r="SAP9" s="276"/>
      <c r="SAQ9" s="276"/>
      <c r="SAR9" s="276"/>
      <c r="SAS9" s="276"/>
      <c r="SAT9" s="276"/>
      <c r="SAU9" s="276"/>
      <c r="SAV9" s="276"/>
      <c r="SAW9" s="276"/>
      <c r="SAX9" s="276"/>
      <c r="SAY9" s="276"/>
      <c r="SAZ9" s="276"/>
      <c r="SBA9" s="276"/>
      <c r="SBB9" s="276"/>
      <c r="SBC9" s="276"/>
      <c r="SBD9" s="276"/>
      <c r="SBE9" s="276"/>
      <c r="SBF9" s="276"/>
      <c r="SBG9" s="276"/>
      <c r="SBH9" s="276"/>
      <c r="SBI9" s="276"/>
      <c r="SBJ9" s="276"/>
      <c r="SBK9" s="276"/>
      <c r="SBL9" s="276"/>
      <c r="SBM9" s="276"/>
      <c r="SBN9" s="276"/>
      <c r="SBO9" s="276"/>
      <c r="SBP9" s="276"/>
      <c r="SBQ9" s="276"/>
      <c r="SBR9" s="276"/>
      <c r="SBS9" s="276"/>
      <c r="SBT9" s="276"/>
      <c r="SBU9" s="276"/>
      <c r="SBV9" s="276"/>
      <c r="SBW9" s="276"/>
      <c r="SBX9" s="276"/>
      <c r="SBY9" s="276"/>
      <c r="SBZ9" s="276"/>
      <c r="SCA9" s="276"/>
      <c r="SCB9" s="276"/>
      <c r="SCC9" s="276"/>
      <c r="SCD9" s="276"/>
      <c r="SCE9" s="276"/>
      <c r="SCF9" s="276"/>
      <c r="SCG9" s="276"/>
      <c r="SCH9" s="276"/>
      <c r="SCI9" s="276"/>
      <c r="SCJ9" s="276"/>
      <c r="SCK9" s="276"/>
      <c r="SCL9" s="276"/>
      <c r="SCM9" s="276"/>
      <c r="SCN9" s="276"/>
      <c r="SCO9" s="276"/>
      <c r="SCP9" s="276"/>
      <c r="SCQ9" s="276"/>
      <c r="SCR9" s="276"/>
      <c r="SCS9" s="276"/>
      <c r="SCT9" s="276"/>
      <c r="SCU9" s="276"/>
      <c r="SCV9" s="276"/>
      <c r="SCW9" s="276"/>
      <c r="SCX9" s="276"/>
      <c r="SCY9" s="276"/>
      <c r="SCZ9" s="276"/>
      <c r="SDA9" s="276"/>
      <c r="SDB9" s="276"/>
      <c r="SDC9" s="276"/>
      <c r="SDD9" s="276"/>
      <c r="SDE9" s="276"/>
      <c r="SDF9" s="276"/>
      <c r="SDG9" s="276"/>
      <c r="SDH9" s="276"/>
      <c r="SDI9" s="276"/>
      <c r="SDJ9" s="276"/>
      <c r="SDK9" s="276"/>
      <c r="SDL9" s="276"/>
      <c r="SDM9" s="276"/>
      <c r="SDN9" s="276"/>
      <c r="SDO9" s="276"/>
      <c r="SDP9" s="276"/>
      <c r="SDQ9" s="276"/>
      <c r="SDR9" s="276"/>
      <c r="SDS9" s="276"/>
      <c r="SDT9" s="276"/>
      <c r="SDU9" s="276"/>
      <c r="SDV9" s="276"/>
      <c r="SDW9" s="276"/>
      <c r="SDX9" s="276"/>
      <c r="SDY9" s="276"/>
      <c r="SDZ9" s="276"/>
      <c r="SEA9" s="276"/>
      <c r="SEB9" s="276"/>
      <c r="SEC9" s="276"/>
      <c r="SED9" s="276"/>
      <c r="SEE9" s="276"/>
      <c r="SEF9" s="276"/>
      <c r="SEG9" s="276"/>
      <c r="SEH9" s="276"/>
      <c r="SEI9" s="276"/>
      <c r="SEJ9" s="276"/>
      <c r="SEK9" s="276"/>
      <c r="SEL9" s="276"/>
      <c r="SEM9" s="276"/>
      <c r="SEN9" s="276"/>
      <c r="SEO9" s="276"/>
      <c r="SEP9" s="276"/>
      <c r="SEQ9" s="276"/>
      <c r="SER9" s="276"/>
      <c r="SES9" s="276"/>
      <c r="SET9" s="276"/>
      <c r="SEU9" s="276"/>
      <c r="SEV9" s="276"/>
      <c r="SEW9" s="276"/>
      <c r="SEX9" s="276"/>
      <c r="SEY9" s="276"/>
      <c r="SEZ9" s="276"/>
      <c r="SFA9" s="276"/>
      <c r="SFB9" s="276"/>
      <c r="SFC9" s="276"/>
      <c r="SFD9" s="276"/>
      <c r="SFE9" s="276"/>
      <c r="SFF9" s="276"/>
      <c r="SFG9" s="276"/>
      <c r="SFH9" s="276"/>
      <c r="SFI9" s="276"/>
      <c r="SFJ9" s="276"/>
      <c r="SFK9" s="276"/>
      <c r="SFL9" s="276"/>
      <c r="SFM9" s="276"/>
      <c r="SFN9" s="276"/>
      <c r="SFO9" s="276"/>
      <c r="SFP9" s="276"/>
      <c r="SFQ9" s="276"/>
      <c r="SFR9" s="276"/>
      <c r="SFS9" s="276"/>
      <c r="SFT9" s="276"/>
      <c r="SFU9" s="276"/>
      <c r="SFV9" s="276"/>
      <c r="SFW9" s="276"/>
      <c r="SFX9" s="276"/>
      <c r="SFY9" s="276"/>
      <c r="SFZ9" s="276"/>
      <c r="SGA9" s="276"/>
      <c r="SGB9" s="276"/>
      <c r="SGC9" s="276"/>
      <c r="SGD9" s="276"/>
      <c r="SGE9" s="276"/>
      <c r="SGF9" s="276"/>
      <c r="SGG9" s="276"/>
      <c r="SGH9" s="276"/>
      <c r="SGI9" s="276"/>
      <c r="SGJ9" s="276"/>
      <c r="SGK9" s="276"/>
      <c r="SGL9" s="276"/>
      <c r="SGM9" s="276"/>
      <c r="SGN9" s="276"/>
      <c r="SGO9" s="276"/>
      <c r="SGP9" s="276"/>
      <c r="SGQ9" s="276"/>
      <c r="SGR9" s="276"/>
      <c r="SGS9" s="276"/>
      <c r="SGT9" s="276"/>
      <c r="SGU9" s="276"/>
      <c r="SGV9" s="276"/>
      <c r="SGW9" s="276"/>
      <c r="SGX9" s="276"/>
      <c r="SGY9" s="276"/>
      <c r="SGZ9" s="276"/>
      <c r="SHA9" s="276"/>
      <c r="SHB9" s="276"/>
      <c r="SHC9" s="276"/>
      <c r="SHD9" s="276"/>
      <c r="SHE9" s="276"/>
      <c r="SHF9" s="276"/>
      <c r="SHG9" s="276"/>
      <c r="SHH9" s="276"/>
      <c r="SHI9" s="276"/>
      <c r="SHJ9" s="276"/>
      <c r="SHK9" s="276"/>
      <c r="SHL9" s="276"/>
      <c r="SHM9" s="276"/>
      <c r="SHN9" s="276"/>
      <c r="SHO9" s="276"/>
      <c r="SHP9" s="276"/>
      <c r="SHQ9" s="276"/>
      <c r="SHR9" s="276"/>
      <c r="SHS9" s="276"/>
      <c r="SHT9" s="276"/>
      <c r="SHU9" s="276"/>
      <c r="SHV9" s="276"/>
      <c r="SHW9" s="276"/>
      <c r="SHX9" s="276"/>
      <c r="SHY9" s="276"/>
      <c r="SHZ9" s="276"/>
      <c r="SIA9" s="276"/>
      <c r="SIB9" s="276"/>
      <c r="SIC9" s="276"/>
      <c r="SID9" s="276"/>
      <c r="SIE9" s="276"/>
      <c r="SIF9" s="276"/>
      <c r="SIG9" s="276"/>
      <c r="SIH9" s="276"/>
      <c r="SII9" s="276"/>
      <c r="SIJ9" s="276"/>
      <c r="SIK9" s="276"/>
      <c r="SIL9" s="276"/>
      <c r="SIM9" s="276"/>
      <c r="SIN9" s="276"/>
      <c r="SIO9" s="276"/>
      <c r="SIP9" s="276"/>
      <c r="SIQ9" s="276"/>
      <c r="SIR9" s="276"/>
      <c r="SIS9" s="276"/>
      <c r="SIT9" s="276"/>
      <c r="SIU9" s="276"/>
      <c r="SIV9" s="276"/>
      <c r="SIW9" s="276"/>
      <c r="SIX9" s="276"/>
      <c r="SIY9" s="276"/>
      <c r="SIZ9" s="276"/>
      <c r="SJA9" s="276"/>
      <c r="SJB9" s="276"/>
      <c r="SJC9" s="276"/>
      <c r="SJD9" s="276"/>
      <c r="SJE9" s="276"/>
      <c r="SJF9" s="276"/>
      <c r="SJG9" s="276"/>
      <c r="SJH9" s="276"/>
      <c r="SJI9" s="276"/>
      <c r="SJJ9" s="276"/>
      <c r="SJK9" s="276"/>
      <c r="SJL9" s="276"/>
      <c r="SJM9" s="276"/>
      <c r="SJN9" s="276"/>
      <c r="SJO9" s="276"/>
      <c r="SJP9" s="276"/>
      <c r="SJQ9" s="276"/>
      <c r="SJR9" s="276"/>
      <c r="SJS9" s="276"/>
      <c r="SJT9" s="276"/>
      <c r="SJU9" s="276"/>
      <c r="SJV9" s="276"/>
      <c r="SJW9" s="276"/>
      <c r="SJX9" s="276"/>
      <c r="SJY9" s="276"/>
      <c r="SJZ9" s="276"/>
      <c r="SKA9" s="276"/>
      <c r="SKB9" s="276"/>
      <c r="SKC9" s="276"/>
      <c r="SKD9" s="276"/>
      <c r="SKE9" s="276"/>
      <c r="SKF9" s="276"/>
      <c r="SKG9" s="276"/>
      <c r="SKH9" s="276"/>
      <c r="SKI9" s="276"/>
      <c r="SKJ9" s="276"/>
      <c r="SKK9" s="276"/>
      <c r="SKL9" s="276"/>
      <c r="SKM9" s="276"/>
      <c r="SKN9" s="276"/>
      <c r="SKO9" s="276"/>
      <c r="SKP9" s="276"/>
      <c r="SKQ9" s="276"/>
      <c r="SKR9" s="276"/>
      <c r="SKS9" s="276"/>
      <c r="SKT9" s="276"/>
      <c r="SKU9" s="276"/>
      <c r="SKV9" s="276"/>
      <c r="SKW9" s="276"/>
      <c r="SKX9" s="276"/>
      <c r="SKY9" s="276"/>
      <c r="SKZ9" s="276"/>
      <c r="SLA9" s="276"/>
      <c r="SLB9" s="276"/>
      <c r="SLC9" s="276"/>
      <c r="SLD9" s="276"/>
      <c r="SLE9" s="276"/>
      <c r="SLF9" s="276"/>
      <c r="SLG9" s="276"/>
      <c r="SLH9" s="276"/>
      <c r="SLI9" s="276"/>
      <c r="SLJ9" s="276"/>
      <c r="SLK9" s="276"/>
      <c r="SLL9" s="276"/>
      <c r="SLM9" s="276"/>
      <c r="SLN9" s="276"/>
      <c r="SLO9" s="276"/>
      <c r="SLP9" s="276"/>
      <c r="SLQ9" s="276"/>
      <c r="SLR9" s="276"/>
      <c r="SLS9" s="276"/>
      <c r="SLT9" s="276"/>
      <c r="SLU9" s="276"/>
      <c r="SLV9" s="276"/>
      <c r="SLW9" s="276"/>
      <c r="SLX9" s="276"/>
      <c r="SLY9" s="276"/>
      <c r="SLZ9" s="276"/>
      <c r="SMA9" s="276"/>
      <c r="SMB9" s="276"/>
      <c r="SMC9" s="276"/>
      <c r="SMD9" s="276"/>
      <c r="SME9" s="276"/>
      <c r="SMF9" s="276"/>
      <c r="SMG9" s="276"/>
      <c r="SMH9" s="276"/>
      <c r="SMI9" s="276"/>
      <c r="SMJ9" s="276"/>
      <c r="SMK9" s="276"/>
      <c r="SML9" s="276"/>
      <c r="SMM9" s="276"/>
      <c r="SMN9" s="276"/>
      <c r="SMO9" s="276"/>
      <c r="SMP9" s="276"/>
      <c r="SMQ9" s="276"/>
      <c r="SMR9" s="276"/>
      <c r="SMS9" s="276"/>
      <c r="SMT9" s="276"/>
      <c r="SMU9" s="276"/>
      <c r="SMV9" s="276"/>
      <c r="SMW9" s="276"/>
      <c r="SMX9" s="276"/>
      <c r="SMY9" s="276"/>
      <c r="SMZ9" s="276"/>
      <c r="SNA9" s="276"/>
      <c r="SNB9" s="276"/>
      <c r="SNC9" s="276"/>
      <c r="SND9" s="276"/>
      <c r="SNE9" s="276"/>
      <c r="SNF9" s="276"/>
      <c r="SNG9" s="276"/>
      <c r="SNH9" s="276"/>
      <c r="SNI9" s="276"/>
      <c r="SNJ9" s="276"/>
      <c r="SNK9" s="276"/>
      <c r="SNL9" s="276"/>
      <c r="SNM9" s="276"/>
      <c r="SNN9" s="276"/>
      <c r="SNO9" s="276"/>
      <c r="SNP9" s="276"/>
      <c r="SNQ9" s="276"/>
      <c r="SNR9" s="276"/>
      <c r="SNS9" s="276"/>
      <c r="SNT9" s="276"/>
      <c r="SNU9" s="276"/>
      <c r="SNV9" s="276"/>
      <c r="SNW9" s="276"/>
      <c r="SNX9" s="276"/>
      <c r="SNY9" s="276"/>
      <c r="SNZ9" s="276"/>
      <c r="SOA9" s="276"/>
      <c r="SOB9" s="276"/>
      <c r="SOC9" s="276"/>
      <c r="SOD9" s="276"/>
      <c r="SOE9" s="276"/>
      <c r="SOF9" s="276"/>
      <c r="SOG9" s="276"/>
      <c r="SOH9" s="276"/>
      <c r="SOI9" s="276"/>
      <c r="SOJ9" s="276"/>
      <c r="SOK9" s="276"/>
      <c r="SOL9" s="276"/>
      <c r="SOM9" s="276"/>
      <c r="SON9" s="276"/>
      <c r="SOO9" s="276"/>
      <c r="SOP9" s="276"/>
      <c r="SOQ9" s="276"/>
      <c r="SOR9" s="276"/>
      <c r="SOS9" s="276"/>
      <c r="SOT9" s="276"/>
      <c r="SOU9" s="276"/>
      <c r="SOV9" s="276"/>
      <c r="SOW9" s="276"/>
      <c r="SOX9" s="276"/>
      <c r="SOY9" s="276"/>
      <c r="SOZ9" s="276"/>
      <c r="SPA9" s="276"/>
      <c r="SPB9" s="276"/>
      <c r="SPC9" s="276"/>
      <c r="SPD9" s="276"/>
      <c r="SPE9" s="276"/>
      <c r="SPF9" s="276"/>
      <c r="SPG9" s="276"/>
      <c r="SPH9" s="276"/>
      <c r="SPI9" s="276"/>
      <c r="SPJ9" s="276"/>
      <c r="SPK9" s="276"/>
      <c r="SPL9" s="276"/>
      <c r="SPM9" s="276"/>
      <c r="SPN9" s="276"/>
      <c r="SPO9" s="276"/>
      <c r="SPP9" s="276"/>
      <c r="SPQ9" s="276"/>
      <c r="SPR9" s="276"/>
      <c r="SPS9" s="276"/>
      <c r="SPT9" s="276"/>
      <c r="SPU9" s="276"/>
      <c r="SPV9" s="276"/>
      <c r="SPW9" s="276"/>
      <c r="SPX9" s="276"/>
      <c r="SPY9" s="276"/>
      <c r="SPZ9" s="276"/>
      <c r="SQA9" s="276"/>
      <c r="SQB9" s="276"/>
      <c r="SQC9" s="276"/>
      <c r="SQD9" s="276"/>
      <c r="SQE9" s="276"/>
      <c r="SQF9" s="276"/>
      <c r="SQG9" s="276"/>
      <c r="SQH9" s="276"/>
      <c r="SQI9" s="276"/>
      <c r="SQJ9" s="276"/>
      <c r="SQK9" s="276"/>
      <c r="SQL9" s="276"/>
      <c r="SQM9" s="276"/>
      <c r="SQN9" s="276"/>
      <c r="SQO9" s="276"/>
      <c r="SQP9" s="276"/>
      <c r="SQQ9" s="276"/>
      <c r="SQR9" s="276"/>
      <c r="SQS9" s="276"/>
      <c r="SQT9" s="276"/>
      <c r="SQU9" s="276"/>
      <c r="SQV9" s="276"/>
      <c r="SQW9" s="276"/>
      <c r="SQX9" s="276"/>
      <c r="SQY9" s="276"/>
      <c r="SQZ9" s="276"/>
      <c r="SRA9" s="276"/>
      <c r="SRB9" s="276"/>
      <c r="SRC9" s="276"/>
      <c r="SRD9" s="276"/>
      <c r="SRE9" s="276"/>
      <c r="SRF9" s="276"/>
      <c r="SRG9" s="276"/>
      <c r="SRH9" s="276"/>
      <c r="SRI9" s="276"/>
      <c r="SRJ9" s="276"/>
      <c r="SRK9" s="276"/>
      <c r="SRL9" s="276"/>
      <c r="SRM9" s="276"/>
      <c r="SRN9" s="276"/>
      <c r="SRO9" s="276"/>
      <c r="SRP9" s="276"/>
      <c r="SRQ9" s="276"/>
      <c r="SRR9" s="276"/>
      <c r="SRS9" s="276"/>
      <c r="SRT9" s="276"/>
      <c r="SRU9" s="276"/>
      <c r="SRV9" s="276"/>
      <c r="SRW9" s="276"/>
      <c r="SRX9" s="276"/>
      <c r="SRY9" s="276"/>
      <c r="SRZ9" s="276"/>
      <c r="SSA9" s="276"/>
      <c r="SSB9" s="276"/>
      <c r="SSC9" s="276"/>
      <c r="SSD9" s="276"/>
      <c r="SSE9" s="276"/>
      <c r="SSF9" s="276"/>
      <c r="SSG9" s="276"/>
      <c r="SSH9" s="276"/>
      <c r="SSI9" s="276"/>
      <c r="SSJ9" s="276"/>
      <c r="SSK9" s="276"/>
      <c r="SSL9" s="276"/>
      <c r="SSM9" s="276"/>
      <c r="SSN9" s="276"/>
      <c r="SSO9" s="276"/>
      <c r="SSP9" s="276"/>
      <c r="SSQ9" s="276"/>
      <c r="SSR9" s="276"/>
      <c r="SSS9" s="276"/>
      <c r="SST9" s="276"/>
      <c r="SSU9" s="276"/>
      <c r="SSV9" s="276"/>
      <c r="SSW9" s="276"/>
      <c r="SSX9" s="276"/>
      <c r="SSY9" s="276"/>
      <c r="SSZ9" s="276"/>
      <c r="STA9" s="276"/>
      <c r="STB9" s="276"/>
      <c r="STC9" s="276"/>
      <c r="STD9" s="276"/>
      <c r="STE9" s="276"/>
      <c r="STF9" s="276"/>
      <c r="STG9" s="276"/>
      <c r="STH9" s="276"/>
      <c r="STI9" s="276"/>
      <c r="STJ9" s="276"/>
      <c r="STK9" s="276"/>
      <c r="STL9" s="276"/>
      <c r="STM9" s="276"/>
      <c r="STN9" s="276"/>
      <c r="STO9" s="276"/>
      <c r="STP9" s="276"/>
      <c r="STQ9" s="276"/>
      <c r="STR9" s="276"/>
      <c r="STS9" s="276"/>
      <c r="STT9" s="276"/>
      <c r="STU9" s="276"/>
      <c r="STV9" s="276"/>
      <c r="STW9" s="276"/>
      <c r="STX9" s="276"/>
      <c r="STY9" s="276"/>
      <c r="STZ9" s="276"/>
      <c r="SUA9" s="276"/>
      <c r="SUB9" s="276"/>
      <c r="SUC9" s="276"/>
      <c r="SUD9" s="276"/>
      <c r="SUE9" s="276"/>
      <c r="SUF9" s="276"/>
      <c r="SUG9" s="276"/>
      <c r="SUH9" s="276"/>
      <c r="SUI9" s="276"/>
      <c r="SUJ9" s="276"/>
      <c r="SUK9" s="276"/>
      <c r="SUL9" s="276"/>
      <c r="SUM9" s="276"/>
      <c r="SUN9" s="276"/>
      <c r="SUO9" s="276"/>
      <c r="SUP9" s="276"/>
      <c r="SUQ9" s="276"/>
      <c r="SUR9" s="276"/>
      <c r="SUS9" s="276"/>
      <c r="SUT9" s="276"/>
      <c r="SUU9" s="276"/>
      <c r="SUV9" s="276"/>
      <c r="SUW9" s="276"/>
      <c r="SUX9" s="276"/>
      <c r="SUY9" s="276"/>
      <c r="SUZ9" s="276"/>
      <c r="SVA9" s="276"/>
      <c r="SVB9" s="276"/>
      <c r="SVC9" s="276"/>
      <c r="SVD9" s="276"/>
      <c r="SVE9" s="276"/>
      <c r="SVF9" s="276"/>
      <c r="SVG9" s="276"/>
      <c r="SVH9" s="276"/>
      <c r="SVI9" s="276"/>
      <c r="SVJ9" s="276"/>
      <c r="SVK9" s="276"/>
      <c r="SVL9" s="276"/>
      <c r="SVM9" s="276"/>
      <c r="SVN9" s="276"/>
      <c r="SVO9" s="276"/>
      <c r="SVP9" s="276"/>
      <c r="SVQ9" s="276"/>
      <c r="SVR9" s="276"/>
      <c r="SVS9" s="276"/>
      <c r="SVT9" s="276"/>
      <c r="SVU9" s="276"/>
      <c r="SVV9" s="276"/>
      <c r="SVW9" s="276"/>
      <c r="SVX9" s="276"/>
      <c r="SVY9" s="276"/>
      <c r="SVZ9" s="276"/>
      <c r="SWA9" s="276"/>
      <c r="SWB9" s="276"/>
      <c r="SWC9" s="276"/>
      <c r="SWD9" s="276"/>
      <c r="SWE9" s="276"/>
      <c r="SWF9" s="276"/>
      <c r="SWG9" s="276"/>
      <c r="SWH9" s="276"/>
      <c r="SWI9" s="276"/>
      <c r="SWJ9" s="276"/>
      <c r="SWK9" s="276"/>
      <c r="SWL9" s="276"/>
      <c r="SWM9" s="276"/>
      <c r="SWN9" s="276"/>
      <c r="SWO9" s="276"/>
      <c r="SWP9" s="276"/>
      <c r="SWQ9" s="276"/>
      <c r="SWR9" s="276"/>
      <c r="SWS9" s="276"/>
      <c r="SWT9" s="276"/>
      <c r="SWU9" s="276"/>
      <c r="SWV9" s="276"/>
      <c r="SWW9" s="276"/>
      <c r="SWX9" s="276"/>
      <c r="SWY9" s="276"/>
      <c r="SWZ9" s="276"/>
      <c r="SXA9" s="276"/>
      <c r="SXB9" s="276"/>
      <c r="SXC9" s="276"/>
      <c r="SXD9" s="276"/>
      <c r="SXE9" s="276"/>
      <c r="SXF9" s="276"/>
      <c r="SXG9" s="276"/>
      <c r="SXH9" s="276"/>
      <c r="SXI9" s="276"/>
      <c r="SXJ9" s="276"/>
      <c r="SXK9" s="276"/>
      <c r="SXL9" s="276"/>
      <c r="SXM9" s="276"/>
      <c r="SXN9" s="276"/>
      <c r="SXO9" s="276"/>
      <c r="SXP9" s="276"/>
      <c r="SXQ9" s="276"/>
      <c r="SXR9" s="276"/>
      <c r="SXS9" s="276"/>
      <c r="SXT9" s="276"/>
      <c r="SXU9" s="276"/>
      <c r="SXV9" s="276"/>
      <c r="SXW9" s="276"/>
      <c r="SXX9" s="276"/>
      <c r="SXY9" s="276"/>
      <c r="SXZ9" s="276"/>
      <c r="SYA9" s="276"/>
      <c r="SYB9" s="276"/>
      <c r="SYC9" s="276"/>
      <c r="SYD9" s="276"/>
      <c r="SYE9" s="276"/>
      <c r="SYF9" s="276"/>
      <c r="SYG9" s="276"/>
      <c r="SYH9" s="276"/>
      <c r="SYI9" s="276"/>
      <c r="SYJ9" s="276"/>
      <c r="SYK9" s="276"/>
      <c r="SYL9" s="276"/>
      <c r="SYM9" s="276"/>
      <c r="SYN9" s="276"/>
      <c r="SYO9" s="276"/>
      <c r="SYP9" s="276"/>
      <c r="SYQ9" s="276"/>
      <c r="SYR9" s="276"/>
      <c r="SYS9" s="276"/>
      <c r="SYT9" s="276"/>
      <c r="SYU9" s="276"/>
      <c r="SYV9" s="276"/>
      <c r="SYW9" s="276"/>
      <c r="SYX9" s="276"/>
      <c r="SYY9" s="276"/>
      <c r="SYZ9" s="276"/>
      <c r="SZA9" s="276"/>
      <c r="SZB9" s="276"/>
      <c r="SZC9" s="276"/>
      <c r="SZD9" s="276"/>
      <c r="SZE9" s="276"/>
      <c r="SZF9" s="276"/>
      <c r="SZG9" s="276"/>
      <c r="SZH9" s="276"/>
      <c r="SZI9" s="276"/>
      <c r="SZJ9" s="276"/>
      <c r="SZK9" s="276"/>
      <c r="SZL9" s="276"/>
      <c r="SZM9" s="276"/>
      <c r="SZN9" s="276"/>
      <c r="SZO9" s="276"/>
      <c r="SZP9" s="276"/>
      <c r="SZQ9" s="276"/>
      <c r="SZR9" s="276"/>
      <c r="SZS9" s="276"/>
      <c r="SZT9" s="276"/>
      <c r="SZU9" s="276"/>
      <c r="SZV9" s="276"/>
      <c r="SZW9" s="276"/>
      <c r="SZX9" s="276"/>
      <c r="SZY9" s="276"/>
      <c r="SZZ9" s="276"/>
      <c r="TAA9" s="276"/>
      <c r="TAB9" s="276"/>
      <c r="TAC9" s="276"/>
      <c r="TAD9" s="276"/>
      <c r="TAE9" s="276"/>
      <c r="TAF9" s="276"/>
      <c r="TAG9" s="276"/>
      <c r="TAH9" s="276"/>
      <c r="TAI9" s="276"/>
      <c r="TAJ9" s="276"/>
      <c r="TAK9" s="276"/>
      <c r="TAL9" s="276"/>
      <c r="TAM9" s="276"/>
      <c r="TAN9" s="276"/>
      <c r="TAO9" s="276"/>
      <c r="TAP9" s="276"/>
      <c r="TAQ9" s="276"/>
      <c r="TAR9" s="276"/>
      <c r="TAS9" s="276"/>
      <c r="TAT9" s="276"/>
      <c r="TAU9" s="276"/>
      <c r="TAV9" s="276"/>
      <c r="TAW9" s="276"/>
      <c r="TAX9" s="276"/>
      <c r="TAY9" s="276"/>
      <c r="TAZ9" s="276"/>
      <c r="TBA9" s="276"/>
      <c r="TBB9" s="276"/>
      <c r="TBC9" s="276"/>
      <c r="TBD9" s="276"/>
      <c r="TBE9" s="276"/>
      <c r="TBF9" s="276"/>
      <c r="TBG9" s="276"/>
      <c r="TBH9" s="276"/>
      <c r="TBI9" s="276"/>
      <c r="TBJ9" s="276"/>
      <c r="TBK9" s="276"/>
      <c r="TBL9" s="276"/>
      <c r="TBM9" s="276"/>
      <c r="TBN9" s="276"/>
      <c r="TBO9" s="276"/>
      <c r="TBP9" s="276"/>
      <c r="TBQ9" s="276"/>
      <c r="TBR9" s="276"/>
      <c r="TBS9" s="276"/>
      <c r="TBT9" s="276"/>
      <c r="TBU9" s="276"/>
      <c r="TBV9" s="276"/>
      <c r="TBW9" s="276"/>
      <c r="TBX9" s="276"/>
      <c r="TBY9" s="276"/>
      <c r="TBZ9" s="276"/>
      <c r="TCA9" s="276"/>
      <c r="TCB9" s="276"/>
      <c r="TCC9" s="276"/>
      <c r="TCD9" s="276"/>
      <c r="TCE9" s="276"/>
      <c r="TCF9" s="276"/>
      <c r="TCG9" s="276"/>
      <c r="TCH9" s="276"/>
      <c r="TCI9" s="276"/>
      <c r="TCJ9" s="276"/>
      <c r="TCK9" s="276"/>
      <c r="TCL9" s="276"/>
      <c r="TCM9" s="276"/>
      <c r="TCN9" s="276"/>
      <c r="TCO9" s="276"/>
      <c r="TCP9" s="276"/>
      <c r="TCQ9" s="276"/>
      <c r="TCR9" s="276"/>
      <c r="TCS9" s="276"/>
      <c r="TCT9" s="276"/>
      <c r="TCU9" s="276"/>
      <c r="TCV9" s="276"/>
      <c r="TCW9" s="276"/>
      <c r="TCX9" s="276"/>
      <c r="TCY9" s="276"/>
      <c r="TCZ9" s="276"/>
      <c r="TDA9" s="276"/>
      <c r="TDB9" s="276"/>
      <c r="TDC9" s="276"/>
      <c r="TDD9" s="276"/>
      <c r="TDE9" s="276"/>
      <c r="TDF9" s="276"/>
      <c r="TDG9" s="276"/>
      <c r="TDH9" s="276"/>
      <c r="TDI9" s="276"/>
      <c r="TDJ9" s="276"/>
      <c r="TDK9" s="276"/>
      <c r="TDL9" s="276"/>
      <c r="TDM9" s="276"/>
      <c r="TDN9" s="276"/>
      <c r="TDO9" s="276"/>
      <c r="TDP9" s="276"/>
      <c r="TDQ9" s="276"/>
      <c r="TDR9" s="276"/>
      <c r="TDS9" s="276"/>
      <c r="TDT9" s="276"/>
      <c r="TDU9" s="276"/>
      <c r="TDV9" s="276"/>
      <c r="TDW9" s="276"/>
      <c r="TDX9" s="276"/>
      <c r="TDY9" s="276"/>
      <c r="TDZ9" s="276"/>
      <c r="TEA9" s="276"/>
      <c r="TEB9" s="276"/>
      <c r="TEC9" s="276"/>
      <c r="TED9" s="276"/>
      <c r="TEE9" s="276"/>
      <c r="TEF9" s="276"/>
      <c r="TEG9" s="276"/>
      <c r="TEH9" s="276"/>
      <c r="TEI9" s="276"/>
      <c r="TEJ9" s="276"/>
      <c r="TEK9" s="276"/>
      <c r="TEL9" s="276"/>
      <c r="TEM9" s="276"/>
      <c r="TEN9" s="276"/>
      <c r="TEO9" s="276"/>
      <c r="TEP9" s="276"/>
      <c r="TEQ9" s="276"/>
      <c r="TER9" s="276"/>
      <c r="TES9" s="276"/>
      <c r="TET9" s="276"/>
      <c r="TEU9" s="276"/>
      <c r="TEV9" s="276"/>
      <c r="TEW9" s="276"/>
      <c r="TEX9" s="276"/>
      <c r="TEY9" s="276"/>
      <c r="TEZ9" s="276"/>
      <c r="TFA9" s="276"/>
      <c r="TFB9" s="276"/>
      <c r="TFC9" s="276"/>
      <c r="TFD9" s="276"/>
      <c r="TFE9" s="276"/>
      <c r="TFF9" s="276"/>
      <c r="TFG9" s="276"/>
      <c r="TFH9" s="276"/>
      <c r="TFI9" s="276"/>
      <c r="TFJ9" s="276"/>
      <c r="TFK9" s="276"/>
      <c r="TFL9" s="276"/>
      <c r="TFM9" s="276"/>
      <c r="TFN9" s="276"/>
      <c r="TFO9" s="276"/>
      <c r="TFP9" s="276"/>
      <c r="TFQ9" s="276"/>
      <c r="TFR9" s="276"/>
      <c r="TFS9" s="276"/>
      <c r="TFT9" s="276"/>
      <c r="TFU9" s="276"/>
      <c r="TFV9" s="276"/>
      <c r="TFW9" s="276"/>
      <c r="TFX9" s="276"/>
      <c r="TFY9" s="276"/>
      <c r="TFZ9" s="276"/>
      <c r="TGA9" s="276"/>
      <c r="TGB9" s="276"/>
      <c r="TGC9" s="276"/>
      <c r="TGD9" s="276"/>
      <c r="TGE9" s="276"/>
      <c r="TGF9" s="276"/>
      <c r="TGG9" s="276"/>
      <c r="TGH9" s="276"/>
      <c r="TGI9" s="276"/>
      <c r="TGJ9" s="276"/>
      <c r="TGK9" s="276"/>
      <c r="TGL9" s="276"/>
      <c r="TGM9" s="276"/>
      <c r="TGN9" s="276"/>
      <c r="TGO9" s="276"/>
      <c r="TGP9" s="276"/>
      <c r="TGQ9" s="276"/>
      <c r="TGR9" s="276"/>
      <c r="TGS9" s="276"/>
      <c r="TGT9" s="276"/>
      <c r="TGU9" s="276"/>
      <c r="TGV9" s="276"/>
      <c r="TGW9" s="276"/>
      <c r="TGX9" s="276"/>
      <c r="TGY9" s="276"/>
      <c r="TGZ9" s="276"/>
      <c r="THA9" s="276"/>
      <c r="THB9" s="276"/>
      <c r="THC9" s="276"/>
      <c r="THD9" s="276"/>
      <c r="THE9" s="276"/>
      <c r="THF9" s="276"/>
      <c r="THG9" s="276"/>
      <c r="THH9" s="276"/>
      <c r="THI9" s="276"/>
      <c r="THJ9" s="276"/>
      <c r="THK9" s="276"/>
      <c r="THL9" s="276"/>
      <c r="THM9" s="276"/>
      <c r="THN9" s="276"/>
      <c r="THO9" s="276"/>
      <c r="THP9" s="276"/>
      <c r="THQ9" s="276"/>
      <c r="THR9" s="276"/>
      <c r="THS9" s="276"/>
      <c r="THT9" s="276"/>
      <c r="THU9" s="276"/>
      <c r="THV9" s="276"/>
      <c r="THW9" s="276"/>
      <c r="THX9" s="276"/>
      <c r="THY9" s="276"/>
      <c r="THZ9" s="276"/>
      <c r="TIA9" s="276"/>
      <c r="TIB9" s="276"/>
      <c r="TIC9" s="276"/>
      <c r="TID9" s="276"/>
      <c r="TIE9" s="276"/>
      <c r="TIF9" s="276"/>
      <c r="TIG9" s="276"/>
      <c r="TIH9" s="276"/>
      <c r="TII9" s="276"/>
      <c r="TIJ9" s="276"/>
      <c r="TIK9" s="276"/>
      <c r="TIL9" s="276"/>
      <c r="TIM9" s="276"/>
      <c r="TIN9" s="276"/>
      <c r="TIO9" s="276"/>
      <c r="TIP9" s="276"/>
      <c r="TIQ9" s="276"/>
      <c r="TIR9" s="276"/>
      <c r="TIS9" s="276"/>
      <c r="TIT9" s="276"/>
      <c r="TIU9" s="276"/>
      <c r="TIV9" s="276"/>
      <c r="TIW9" s="276"/>
      <c r="TIX9" s="276"/>
      <c r="TIY9" s="276"/>
      <c r="TIZ9" s="276"/>
      <c r="TJA9" s="276"/>
      <c r="TJB9" s="276"/>
      <c r="TJC9" s="276"/>
      <c r="TJD9" s="276"/>
      <c r="TJE9" s="276"/>
      <c r="TJF9" s="276"/>
      <c r="TJG9" s="276"/>
      <c r="TJH9" s="276"/>
      <c r="TJI9" s="276"/>
      <c r="TJJ9" s="276"/>
      <c r="TJK9" s="276"/>
      <c r="TJL9" s="276"/>
      <c r="TJM9" s="276"/>
      <c r="TJN9" s="276"/>
      <c r="TJO9" s="276"/>
      <c r="TJP9" s="276"/>
      <c r="TJQ9" s="276"/>
      <c r="TJR9" s="276"/>
      <c r="TJS9" s="276"/>
      <c r="TJT9" s="276"/>
      <c r="TJU9" s="276"/>
      <c r="TJV9" s="276"/>
      <c r="TJW9" s="276"/>
      <c r="TJX9" s="276"/>
      <c r="TJY9" s="276"/>
      <c r="TJZ9" s="276"/>
      <c r="TKA9" s="276"/>
      <c r="TKB9" s="276"/>
      <c r="TKC9" s="276"/>
      <c r="TKD9" s="276"/>
      <c r="TKE9" s="276"/>
      <c r="TKF9" s="276"/>
      <c r="TKG9" s="276"/>
      <c r="TKH9" s="276"/>
      <c r="TKI9" s="276"/>
      <c r="TKJ9" s="276"/>
      <c r="TKK9" s="276"/>
      <c r="TKL9" s="276"/>
      <c r="TKM9" s="276"/>
      <c r="TKN9" s="276"/>
      <c r="TKO9" s="276"/>
      <c r="TKP9" s="276"/>
      <c r="TKQ9" s="276"/>
      <c r="TKR9" s="276"/>
      <c r="TKS9" s="276"/>
      <c r="TKT9" s="276"/>
      <c r="TKU9" s="276"/>
      <c r="TKV9" s="276"/>
      <c r="TKW9" s="276"/>
      <c r="TKX9" s="276"/>
      <c r="TKY9" s="276"/>
      <c r="TKZ9" s="276"/>
      <c r="TLA9" s="276"/>
      <c r="TLB9" s="276"/>
      <c r="TLC9" s="276"/>
      <c r="TLD9" s="276"/>
      <c r="TLE9" s="276"/>
      <c r="TLF9" s="276"/>
      <c r="TLG9" s="276"/>
      <c r="TLH9" s="276"/>
      <c r="TLI9" s="276"/>
      <c r="TLJ9" s="276"/>
      <c r="TLK9" s="276"/>
      <c r="TLL9" s="276"/>
      <c r="TLM9" s="276"/>
      <c r="TLN9" s="276"/>
      <c r="TLO9" s="276"/>
      <c r="TLP9" s="276"/>
      <c r="TLQ9" s="276"/>
      <c r="TLR9" s="276"/>
      <c r="TLS9" s="276"/>
      <c r="TLT9" s="276"/>
      <c r="TLU9" s="276"/>
      <c r="TLV9" s="276"/>
      <c r="TLW9" s="276"/>
      <c r="TLX9" s="276"/>
      <c r="TLY9" s="276"/>
      <c r="TLZ9" s="276"/>
      <c r="TMA9" s="276"/>
      <c r="TMB9" s="276"/>
      <c r="TMC9" s="276"/>
      <c r="TMD9" s="276"/>
      <c r="TME9" s="276"/>
      <c r="TMF9" s="276"/>
      <c r="TMG9" s="276"/>
      <c r="TMH9" s="276"/>
      <c r="TMI9" s="276"/>
      <c r="TMJ9" s="276"/>
      <c r="TMK9" s="276"/>
      <c r="TML9" s="276"/>
      <c r="TMM9" s="276"/>
      <c r="TMN9" s="276"/>
      <c r="TMO9" s="276"/>
      <c r="TMP9" s="276"/>
      <c r="TMQ9" s="276"/>
      <c r="TMR9" s="276"/>
      <c r="TMS9" s="276"/>
      <c r="TMT9" s="276"/>
      <c r="TMU9" s="276"/>
      <c r="TMV9" s="276"/>
      <c r="TMW9" s="276"/>
      <c r="TMX9" s="276"/>
      <c r="TMY9" s="276"/>
      <c r="TMZ9" s="276"/>
      <c r="TNA9" s="276"/>
      <c r="TNB9" s="276"/>
      <c r="TNC9" s="276"/>
      <c r="TND9" s="276"/>
      <c r="TNE9" s="276"/>
      <c r="TNF9" s="276"/>
      <c r="TNG9" s="276"/>
      <c r="TNH9" s="276"/>
      <c r="TNI9" s="276"/>
      <c r="TNJ9" s="276"/>
      <c r="TNK9" s="276"/>
      <c r="TNL9" s="276"/>
      <c r="TNM9" s="276"/>
      <c r="TNN9" s="276"/>
      <c r="TNO9" s="276"/>
      <c r="TNP9" s="276"/>
      <c r="TNQ9" s="276"/>
      <c r="TNR9" s="276"/>
      <c r="TNS9" s="276"/>
      <c r="TNT9" s="276"/>
      <c r="TNU9" s="276"/>
      <c r="TNV9" s="276"/>
      <c r="TNW9" s="276"/>
      <c r="TNX9" s="276"/>
      <c r="TNY9" s="276"/>
      <c r="TNZ9" s="276"/>
      <c r="TOA9" s="276"/>
      <c r="TOB9" s="276"/>
      <c r="TOC9" s="276"/>
      <c r="TOD9" s="276"/>
      <c r="TOE9" s="276"/>
      <c r="TOF9" s="276"/>
      <c r="TOG9" s="276"/>
      <c r="TOH9" s="276"/>
      <c r="TOI9" s="276"/>
      <c r="TOJ9" s="276"/>
      <c r="TOK9" s="276"/>
      <c r="TOL9" s="276"/>
      <c r="TOM9" s="276"/>
      <c r="TON9" s="276"/>
      <c r="TOO9" s="276"/>
      <c r="TOP9" s="276"/>
      <c r="TOQ9" s="276"/>
      <c r="TOR9" s="276"/>
      <c r="TOS9" s="276"/>
      <c r="TOT9" s="276"/>
      <c r="TOU9" s="276"/>
      <c r="TOV9" s="276"/>
      <c r="TOW9" s="276"/>
      <c r="TOX9" s="276"/>
      <c r="TOY9" s="276"/>
      <c r="TOZ9" s="276"/>
      <c r="TPA9" s="276"/>
      <c r="TPB9" s="276"/>
      <c r="TPC9" s="276"/>
      <c r="TPD9" s="276"/>
      <c r="TPE9" s="276"/>
      <c r="TPF9" s="276"/>
      <c r="TPG9" s="276"/>
      <c r="TPH9" s="276"/>
      <c r="TPI9" s="276"/>
      <c r="TPJ9" s="276"/>
      <c r="TPK9" s="276"/>
      <c r="TPL9" s="276"/>
      <c r="TPM9" s="276"/>
      <c r="TPN9" s="276"/>
      <c r="TPO9" s="276"/>
      <c r="TPP9" s="276"/>
      <c r="TPQ9" s="276"/>
      <c r="TPR9" s="276"/>
      <c r="TPS9" s="276"/>
      <c r="TPT9" s="276"/>
      <c r="TPU9" s="276"/>
      <c r="TPV9" s="276"/>
      <c r="TPW9" s="276"/>
      <c r="TPX9" s="276"/>
      <c r="TPY9" s="276"/>
      <c r="TPZ9" s="276"/>
      <c r="TQA9" s="276"/>
      <c r="TQB9" s="276"/>
      <c r="TQC9" s="276"/>
      <c r="TQD9" s="276"/>
      <c r="TQE9" s="276"/>
      <c r="TQF9" s="276"/>
      <c r="TQG9" s="276"/>
      <c r="TQH9" s="276"/>
      <c r="TQI9" s="276"/>
      <c r="TQJ9" s="276"/>
      <c r="TQK9" s="276"/>
      <c r="TQL9" s="276"/>
      <c r="TQM9" s="276"/>
      <c r="TQN9" s="276"/>
      <c r="TQO9" s="276"/>
      <c r="TQP9" s="276"/>
      <c r="TQQ9" s="276"/>
      <c r="TQR9" s="276"/>
      <c r="TQS9" s="276"/>
      <c r="TQT9" s="276"/>
      <c r="TQU9" s="276"/>
      <c r="TQV9" s="276"/>
      <c r="TQW9" s="276"/>
      <c r="TQX9" s="276"/>
      <c r="TQY9" s="276"/>
      <c r="TQZ9" s="276"/>
      <c r="TRA9" s="276"/>
      <c r="TRB9" s="276"/>
      <c r="TRC9" s="276"/>
      <c r="TRD9" s="276"/>
      <c r="TRE9" s="276"/>
      <c r="TRF9" s="276"/>
      <c r="TRG9" s="276"/>
      <c r="TRH9" s="276"/>
      <c r="TRI9" s="276"/>
      <c r="TRJ9" s="276"/>
      <c r="TRK9" s="276"/>
      <c r="TRL9" s="276"/>
      <c r="TRM9" s="276"/>
      <c r="TRN9" s="276"/>
      <c r="TRO9" s="276"/>
      <c r="TRP9" s="276"/>
      <c r="TRQ9" s="276"/>
      <c r="TRR9" s="276"/>
      <c r="TRS9" s="276"/>
      <c r="TRT9" s="276"/>
      <c r="TRU9" s="276"/>
      <c r="TRV9" s="276"/>
      <c r="TRW9" s="276"/>
      <c r="TRX9" s="276"/>
      <c r="TRY9" s="276"/>
      <c r="TRZ9" s="276"/>
      <c r="TSA9" s="276"/>
      <c r="TSB9" s="276"/>
      <c r="TSC9" s="276"/>
      <c r="TSD9" s="276"/>
      <c r="TSE9" s="276"/>
      <c r="TSF9" s="276"/>
      <c r="TSG9" s="276"/>
      <c r="TSH9" s="276"/>
      <c r="TSI9" s="276"/>
      <c r="TSJ9" s="276"/>
      <c r="TSK9" s="276"/>
      <c r="TSL9" s="276"/>
      <c r="TSM9" s="276"/>
      <c r="TSN9" s="276"/>
      <c r="TSO9" s="276"/>
      <c r="TSP9" s="276"/>
      <c r="TSQ9" s="276"/>
      <c r="TSR9" s="276"/>
      <c r="TSS9" s="276"/>
      <c r="TST9" s="276"/>
      <c r="TSU9" s="276"/>
      <c r="TSV9" s="276"/>
      <c r="TSW9" s="276"/>
      <c r="TSX9" s="276"/>
      <c r="TSY9" s="276"/>
      <c r="TSZ9" s="276"/>
      <c r="TTA9" s="276"/>
      <c r="TTB9" s="276"/>
      <c r="TTC9" s="276"/>
      <c r="TTD9" s="276"/>
      <c r="TTE9" s="276"/>
      <c r="TTF9" s="276"/>
      <c r="TTG9" s="276"/>
      <c r="TTH9" s="276"/>
      <c r="TTI9" s="276"/>
      <c r="TTJ9" s="276"/>
      <c r="TTK9" s="276"/>
      <c r="TTL9" s="276"/>
      <c r="TTM9" s="276"/>
      <c r="TTN9" s="276"/>
      <c r="TTO9" s="276"/>
      <c r="TTP9" s="276"/>
      <c r="TTQ9" s="276"/>
      <c r="TTR9" s="276"/>
      <c r="TTS9" s="276"/>
      <c r="TTT9" s="276"/>
      <c r="TTU9" s="276"/>
      <c r="TTV9" s="276"/>
      <c r="TTW9" s="276"/>
      <c r="TTX9" s="276"/>
      <c r="TTY9" s="276"/>
      <c r="TTZ9" s="276"/>
      <c r="TUA9" s="276"/>
      <c r="TUB9" s="276"/>
      <c r="TUC9" s="276"/>
      <c r="TUD9" s="276"/>
      <c r="TUE9" s="276"/>
      <c r="TUF9" s="276"/>
      <c r="TUG9" s="276"/>
      <c r="TUH9" s="276"/>
      <c r="TUI9" s="276"/>
      <c r="TUJ9" s="276"/>
      <c r="TUK9" s="276"/>
      <c r="TUL9" s="276"/>
      <c r="TUM9" s="276"/>
      <c r="TUN9" s="276"/>
      <c r="TUO9" s="276"/>
      <c r="TUP9" s="276"/>
      <c r="TUQ9" s="276"/>
      <c r="TUR9" s="276"/>
      <c r="TUS9" s="276"/>
      <c r="TUT9" s="276"/>
      <c r="TUU9" s="276"/>
      <c r="TUV9" s="276"/>
      <c r="TUW9" s="276"/>
      <c r="TUX9" s="276"/>
      <c r="TUY9" s="276"/>
      <c r="TUZ9" s="276"/>
      <c r="TVA9" s="276"/>
      <c r="TVB9" s="276"/>
      <c r="TVC9" s="276"/>
      <c r="TVD9" s="276"/>
      <c r="TVE9" s="276"/>
      <c r="TVF9" s="276"/>
      <c r="TVG9" s="276"/>
      <c r="TVH9" s="276"/>
      <c r="TVI9" s="276"/>
      <c r="TVJ9" s="276"/>
      <c r="TVK9" s="276"/>
      <c r="TVL9" s="276"/>
      <c r="TVM9" s="276"/>
      <c r="TVN9" s="276"/>
      <c r="TVO9" s="276"/>
      <c r="TVP9" s="276"/>
      <c r="TVQ9" s="276"/>
      <c r="TVR9" s="276"/>
      <c r="TVS9" s="276"/>
      <c r="TVT9" s="276"/>
      <c r="TVU9" s="276"/>
      <c r="TVV9" s="276"/>
      <c r="TVW9" s="276"/>
      <c r="TVX9" s="276"/>
      <c r="TVY9" s="276"/>
      <c r="TVZ9" s="276"/>
      <c r="TWA9" s="276"/>
      <c r="TWB9" s="276"/>
      <c r="TWC9" s="276"/>
      <c r="TWD9" s="276"/>
      <c r="TWE9" s="276"/>
      <c r="TWF9" s="276"/>
      <c r="TWG9" s="276"/>
      <c r="TWH9" s="276"/>
      <c r="TWI9" s="276"/>
      <c r="TWJ9" s="276"/>
      <c r="TWK9" s="276"/>
      <c r="TWL9" s="276"/>
      <c r="TWM9" s="276"/>
      <c r="TWN9" s="276"/>
      <c r="TWO9" s="276"/>
      <c r="TWP9" s="276"/>
      <c r="TWQ9" s="276"/>
      <c r="TWR9" s="276"/>
      <c r="TWS9" s="276"/>
      <c r="TWT9" s="276"/>
      <c r="TWU9" s="276"/>
      <c r="TWV9" s="276"/>
      <c r="TWW9" s="276"/>
      <c r="TWX9" s="276"/>
      <c r="TWY9" s="276"/>
      <c r="TWZ9" s="276"/>
      <c r="TXA9" s="276"/>
      <c r="TXB9" s="276"/>
      <c r="TXC9" s="276"/>
      <c r="TXD9" s="276"/>
      <c r="TXE9" s="276"/>
      <c r="TXF9" s="276"/>
      <c r="TXG9" s="276"/>
      <c r="TXH9" s="276"/>
      <c r="TXI9" s="276"/>
      <c r="TXJ9" s="276"/>
      <c r="TXK9" s="276"/>
      <c r="TXL9" s="276"/>
      <c r="TXM9" s="276"/>
      <c r="TXN9" s="276"/>
      <c r="TXO9" s="276"/>
      <c r="TXP9" s="276"/>
      <c r="TXQ9" s="276"/>
      <c r="TXR9" s="276"/>
      <c r="TXS9" s="276"/>
      <c r="TXT9" s="276"/>
      <c r="TXU9" s="276"/>
      <c r="TXV9" s="276"/>
      <c r="TXW9" s="276"/>
      <c r="TXX9" s="276"/>
      <c r="TXY9" s="276"/>
      <c r="TXZ9" s="276"/>
      <c r="TYA9" s="276"/>
      <c r="TYB9" s="276"/>
      <c r="TYC9" s="276"/>
      <c r="TYD9" s="276"/>
      <c r="TYE9" s="276"/>
      <c r="TYF9" s="276"/>
      <c r="TYG9" s="276"/>
      <c r="TYH9" s="276"/>
      <c r="TYI9" s="276"/>
      <c r="TYJ9" s="276"/>
      <c r="TYK9" s="276"/>
      <c r="TYL9" s="276"/>
      <c r="TYM9" s="276"/>
      <c r="TYN9" s="276"/>
      <c r="TYO9" s="276"/>
      <c r="TYP9" s="276"/>
      <c r="TYQ9" s="276"/>
      <c r="TYR9" s="276"/>
      <c r="TYS9" s="276"/>
      <c r="TYT9" s="276"/>
      <c r="TYU9" s="276"/>
      <c r="TYV9" s="276"/>
      <c r="TYW9" s="276"/>
      <c r="TYX9" s="276"/>
      <c r="TYY9" s="276"/>
      <c r="TYZ9" s="276"/>
      <c r="TZA9" s="276"/>
      <c r="TZB9" s="276"/>
      <c r="TZC9" s="276"/>
      <c r="TZD9" s="276"/>
      <c r="TZE9" s="276"/>
      <c r="TZF9" s="276"/>
      <c r="TZG9" s="276"/>
      <c r="TZH9" s="276"/>
      <c r="TZI9" s="276"/>
      <c r="TZJ9" s="276"/>
      <c r="TZK9" s="276"/>
      <c r="TZL9" s="276"/>
      <c r="TZM9" s="276"/>
      <c r="TZN9" s="276"/>
      <c r="TZO9" s="276"/>
      <c r="TZP9" s="276"/>
      <c r="TZQ9" s="276"/>
      <c r="TZR9" s="276"/>
      <c r="TZS9" s="276"/>
      <c r="TZT9" s="276"/>
      <c r="TZU9" s="276"/>
      <c r="TZV9" s="276"/>
      <c r="TZW9" s="276"/>
      <c r="TZX9" s="276"/>
      <c r="TZY9" s="276"/>
      <c r="TZZ9" s="276"/>
      <c r="UAA9" s="276"/>
      <c r="UAB9" s="276"/>
      <c r="UAC9" s="276"/>
      <c r="UAD9" s="276"/>
      <c r="UAE9" s="276"/>
      <c r="UAF9" s="276"/>
      <c r="UAG9" s="276"/>
      <c r="UAH9" s="276"/>
      <c r="UAI9" s="276"/>
      <c r="UAJ9" s="276"/>
      <c r="UAK9" s="276"/>
      <c r="UAL9" s="276"/>
      <c r="UAM9" s="276"/>
      <c r="UAN9" s="276"/>
      <c r="UAO9" s="276"/>
      <c r="UAP9" s="276"/>
      <c r="UAQ9" s="276"/>
      <c r="UAR9" s="276"/>
      <c r="UAS9" s="276"/>
      <c r="UAT9" s="276"/>
      <c r="UAU9" s="276"/>
      <c r="UAV9" s="276"/>
      <c r="UAW9" s="276"/>
      <c r="UAX9" s="276"/>
      <c r="UAY9" s="276"/>
      <c r="UAZ9" s="276"/>
      <c r="UBA9" s="276"/>
      <c r="UBB9" s="276"/>
      <c r="UBC9" s="276"/>
      <c r="UBD9" s="276"/>
      <c r="UBE9" s="276"/>
      <c r="UBF9" s="276"/>
      <c r="UBG9" s="276"/>
      <c r="UBH9" s="276"/>
      <c r="UBI9" s="276"/>
      <c r="UBJ9" s="276"/>
      <c r="UBK9" s="276"/>
      <c r="UBL9" s="276"/>
      <c r="UBM9" s="276"/>
      <c r="UBN9" s="276"/>
      <c r="UBO9" s="276"/>
      <c r="UBP9" s="276"/>
      <c r="UBQ9" s="276"/>
      <c r="UBR9" s="276"/>
      <c r="UBS9" s="276"/>
      <c r="UBT9" s="276"/>
      <c r="UBU9" s="276"/>
      <c r="UBV9" s="276"/>
      <c r="UBW9" s="276"/>
      <c r="UBX9" s="276"/>
      <c r="UBY9" s="276"/>
      <c r="UBZ9" s="276"/>
      <c r="UCA9" s="276"/>
      <c r="UCB9" s="276"/>
      <c r="UCC9" s="276"/>
      <c r="UCD9" s="276"/>
      <c r="UCE9" s="276"/>
      <c r="UCF9" s="276"/>
      <c r="UCG9" s="276"/>
      <c r="UCH9" s="276"/>
      <c r="UCI9" s="276"/>
      <c r="UCJ9" s="276"/>
      <c r="UCK9" s="276"/>
      <c r="UCL9" s="276"/>
      <c r="UCM9" s="276"/>
      <c r="UCN9" s="276"/>
      <c r="UCO9" s="276"/>
      <c r="UCP9" s="276"/>
      <c r="UCQ9" s="276"/>
      <c r="UCR9" s="276"/>
      <c r="UCS9" s="276"/>
      <c r="UCT9" s="276"/>
      <c r="UCU9" s="276"/>
      <c r="UCV9" s="276"/>
      <c r="UCW9" s="276"/>
      <c r="UCX9" s="276"/>
      <c r="UCY9" s="276"/>
      <c r="UCZ9" s="276"/>
      <c r="UDA9" s="276"/>
      <c r="UDB9" s="276"/>
      <c r="UDC9" s="276"/>
      <c r="UDD9" s="276"/>
      <c r="UDE9" s="276"/>
      <c r="UDF9" s="276"/>
      <c r="UDG9" s="276"/>
      <c r="UDH9" s="276"/>
      <c r="UDI9" s="276"/>
      <c r="UDJ9" s="276"/>
      <c r="UDK9" s="276"/>
      <c r="UDL9" s="276"/>
      <c r="UDM9" s="276"/>
      <c r="UDN9" s="276"/>
      <c r="UDO9" s="276"/>
      <c r="UDP9" s="276"/>
      <c r="UDQ9" s="276"/>
      <c r="UDR9" s="276"/>
      <c r="UDS9" s="276"/>
      <c r="UDT9" s="276"/>
      <c r="UDU9" s="276"/>
      <c r="UDV9" s="276"/>
      <c r="UDW9" s="276"/>
      <c r="UDX9" s="276"/>
      <c r="UDY9" s="276"/>
      <c r="UDZ9" s="276"/>
      <c r="UEA9" s="276"/>
      <c r="UEB9" s="276"/>
      <c r="UEC9" s="276"/>
      <c r="UED9" s="276"/>
      <c r="UEE9" s="276"/>
      <c r="UEF9" s="276"/>
      <c r="UEG9" s="276"/>
      <c r="UEH9" s="276"/>
      <c r="UEI9" s="276"/>
      <c r="UEJ9" s="276"/>
      <c r="UEK9" s="276"/>
      <c r="UEL9" s="276"/>
      <c r="UEM9" s="276"/>
      <c r="UEN9" s="276"/>
      <c r="UEO9" s="276"/>
      <c r="UEP9" s="276"/>
      <c r="UEQ9" s="276"/>
      <c r="UER9" s="276"/>
      <c r="UES9" s="276"/>
      <c r="UET9" s="276"/>
      <c r="UEU9" s="276"/>
      <c r="UEV9" s="276"/>
      <c r="UEW9" s="276"/>
      <c r="UEX9" s="276"/>
      <c r="UEY9" s="276"/>
      <c r="UEZ9" s="276"/>
      <c r="UFA9" s="276"/>
      <c r="UFB9" s="276"/>
      <c r="UFC9" s="276"/>
      <c r="UFD9" s="276"/>
      <c r="UFE9" s="276"/>
      <c r="UFF9" s="276"/>
      <c r="UFG9" s="276"/>
      <c r="UFH9" s="276"/>
      <c r="UFI9" s="276"/>
      <c r="UFJ9" s="276"/>
      <c r="UFK9" s="276"/>
      <c r="UFL9" s="276"/>
      <c r="UFM9" s="276"/>
      <c r="UFN9" s="276"/>
      <c r="UFO9" s="276"/>
      <c r="UFP9" s="276"/>
      <c r="UFQ9" s="276"/>
      <c r="UFR9" s="276"/>
      <c r="UFS9" s="276"/>
      <c r="UFT9" s="276"/>
      <c r="UFU9" s="276"/>
      <c r="UFV9" s="276"/>
      <c r="UFW9" s="276"/>
      <c r="UFX9" s="276"/>
      <c r="UFY9" s="276"/>
      <c r="UFZ9" s="276"/>
      <c r="UGA9" s="276"/>
      <c r="UGB9" s="276"/>
      <c r="UGC9" s="276"/>
      <c r="UGD9" s="276"/>
      <c r="UGE9" s="276"/>
      <c r="UGF9" s="276"/>
      <c r="UGG9" s="276"/>
      <c r="UGH9" s="276"/>
      <c r="UGI9" s="276"/>
      <c r="UGJ9" s="276"/>
      <c r="UGK9" s="276"/>
      <c r="UGL9" s="276"/>
      <c r="UGM9" s="276"/>
      <c r="UGN9" s="276"/>
      <c r="UGO9" s="276"/>
      <c r="UGP9" s="276"/>
      <c r="UGQ9" s="276"/>
      <c r="UGR9" s="276"/>
      <c r="UGS9" s="276"/>
      <c r="UGT9" s="276"/>
      <c r="UGU9" s="276"/>
      <c r="UGV9" s="276"/>
      <c r="UGW9" s="276"/>
      <c r="UGX9" s="276"/>
      <c r="UGY9" s="276"/>
      <c r="UGZ9" s="276"/>
      <c r="UHA9" s="276"/>
      <c r="UHB9" s="276"/>
      <c r="UHC9" s="276"/>
      <c r="UHD9" s="276"/>
      <c r="UHE9" s="276"/>
      <c r="UHF9" s="276"/>
      <c r="UHG9" s="276"/>
      <c r="UHH9" s="276"/>
      <c r="UHI9" s="276"/>
      <c r="UHJ9" s="276"/>
      <c r="UHK9" s="276"/>
      <c r="UHL9" s="276"/>
      <c r="UHM9" s="276"/>
      <c r="UHN9" s="276"/>
      <c r="UHO9" s="276"/>
      <c r="UHP9" s="276"/>
      <c r="UHQ9" s="276"/>
      <c r="UHR9" s="276"/>
      <c r="UHS9" s="276"/>
      <c r="UHT9" s="276"/>
      <c r="UHU9" s="276"/>
      <c r="UHV9" s="276"/>
      <c r="UHW9" s="276"/>
      <c r="UHX9" s="276"/>
      <c r="UHY9" s="276"/>
      <c r="UHZ9" s="276"/>
      <c r="UIA9" s="276"/>
      <c r="UIB9" s="276"/>
      <c r="UIC9" s="276"/>
      <c r="UID9" s="276"/>
      <c r="UIE9" s="276"/>
      <c r="UIF9" s="276"/>
      <c r="UIG9" s="276"/>
      <c r="UIH9" s="276"/>
      <c r="UII9" s="276"/>
      <c r="UIJ9" s="276"/>
      <c r="UIK9" s="276"/>
      <c r="UIL9" s="276"/>
      <c r="UIM9" s="276"/>
      <c r="UIN9" s="276"/>
      <c r="UIO9" s="276"/>
      <c r="UIP9" s="276"/>
      <c r="UIQ9" s="276"/>
      <c r="UIR9" s="276"/>
      <c r="UIS9" s="276"/>
      <c r="UIT9" s="276"/>
      <c r="UIU9" s="276"/>
      <c r="UIV9" s="276"/>
      <c r="UIW9" s="276"/>
      <c r="UIX9" s="276"/>
      <c r="UIY9" s="276"/>
      <c r="UIZ9" s="276"/>
      <c r="UJA9" s="276"/>
      <c r="UJB9" s="276"/>
      <c r="UJC9" s="276"/>
      <c r="UJD9" s="276"/>
      <c r="UJE9" s="276"/>
      <c r="UJF9" s="276"/>
      <c r="UJG9" s="276"/>
      <c r="UJH9" s="276"/>
      <c r="UJI9" s="276"/>
      <c r="UJJ9" s="276"/>
      <c r="UJK9" s="276"/>
      <c r="UJL9" s="276"/>
      <c r="UJM9" s="276"/>
      <c r="UJN9" s="276"/>
      <c r="UJO9" s="276"/>
      <c r="UJP9" s="276"/>
      <c r="UJQ9" s="276"/>
      <c r="UJR9" s="276"/>
      <c r="UJS9" s="276"/>
      <c r="UJT9" s="276"/>
      <c r="UJU9" s="276"/>
      <c r="UJV9" s="276"/>
      <c r="UJW9" s="276"/>
      <c r="UJX9" s="276"/>
      <c r="UJY9" s="276"/>
      <c r="UJZ9" s="276"/>
      <c r="UKA9" s="276"/>
      <c r="UKB9" s="276"/>
      <c r="UKC9" s="276"/>
      <c r="UKD9" s="276"/>
      <c r="UKE9" s="276"/>
      <c r="UKF9" s="276"/>
      <c r="UKG9" s="276"/>
      <c r="UKH9" s="276"/>
      <c r="UKI9" s="276"/>
      <c r="UKJ9" s="276"/>
      <c r="UKK9" s="276"/>
      <c r="UKL9" s="276"/>
      <c r="UKM9" s="276"/>
      <c r="UKN9" s="276"/>
      <c r="UKO9" s="276"/>
      <c r="UKP9" s="276"/>
      <c r="UKQ9" s="276"/>
      <c r="UKR9" s="276"/>
      <c r="UKS9" s="276"/>
      <c r="UKT9" s="276"/>
      <c r="UKU9" s="276"/>
      <c r="UKV9" s="276"/>
      <c r="UKW9" s="276"/>
      <c r="UKX9" s="276"/>
      <c r="UKY9" s="276"/>
      <c r="UKZ9" s="276"/>
      <c r="ULA9" s="276"/>
      <c r="ULB9" s="276"/>
      <c r="ULC9" s="276"/>
      <c r="ULD9" s="276"/>
      <c r="ULE9" s="276"/>
      <c r="ULF9" s="276"/>
      <c r="ULG9" s="276"/>
      <c r="ULH9" s="276"/>
      <c r="ULI9" s="276"/>
      <c r="ULJ9" s="276"/>
      <c r="ULK9" s="276"/>
      <c r="ULL9" s="276"/>
      <c r="ULM9" s="276"/>
      <c r="ULN9" s="276"/>
      <c r="ULO9" s="276"/>
      <c r="ULP9" s="276"/>
      <c r="ULQ9" s="276"/>
      <c r="ULR9" s="276"/>
      <c r="ULS9" s="276"/>
      <c r="ULT9" s="276"/>
      <c r="ULU9" s="276"/>
      <c r="ULV9" s="276"/>
      <c r="ULW9" s="276"/>
      <c r="ULX9" s="276"/>
      <c r="ULY9" s="276"/>
      <c r="ULZ9" s="276"/>
      <c r="UMA9" s="276"/>
      <c r="UMB9" s="276"/>
      <c r="UMC9" s="276"/>
      <c r="UMD9" s="276"/>
      <c r="UME9" s="276"/>
      <c r="UMF9" s="276"/>
      <c r="UMG9" s="276"/>
      <c r="UMH9" s="276"/>
      <c r="UMI9" s="276"/>
      <c r="UMJ9" s="276"/>
      <c r="UMK9" s="276"/>
      <c r="UML9" s="276"/>
      <c r="UMM9" s="276"/>
      <c r="UMN9" s="276"/>
      <c r="UMO9" s="276"/>
      <c r="UMP9" s="276"/>
      <c r="UMQ9" s="276"/>
      <c r="UMR9" s="276"/>
      <c r="UMS9" s="276"/>
      <c r="UMT9" s="276"/>
      <c r="UMU9" s="276"/>
      <c r="UMV9" s="276"/>
      <c r="UMW9" s="276"/>
      <c r="UMX9" s="276"/>
      <c r="UMY9" s="276"/>
      <c r="UMZ9" s="276"/>
      <c r="UNA9" s="276"/>
      <c r="UNB9" s="276"/>
      <c r="UNC9" s="276"/>
      <c r="UND9" s="276"/>
      <c r="UNE9" s="276"/>
      <c r="UNF9" s="276"/>
      <c r="UNG9" s="276"/>
      <c r="UNH9" s="276"/>
      <c r="UNI9" s="276"/>
      <c r="UNJ9" s="276"/>
      <c r="UNK9" s="276"/>
      <c r="UNL9" s="276"/>
      <c r="UNM9" s="276"/>
      <c r="UNN9" s="276"/>
      <c r="UNO9" s="276"/>
      <c r="UNP9" s="276"/>
      <c r="UNQ9" s="276"/>
      <c r="UNR9" s="276"/>
      <c r="UNS9" s="276"/>
      <c r="UNT9" s="276"/>
      <c r="UNU9" s="276"/>
      <c r="UNV9" s="276"/>
      <c r="UNW9" s="276"/>
      <c r="UNX9" s="276"/>
      <c r="UNY9" s="276"/>
      <c r="UNZ9" s="276"/>
      <c r="UOA9" s="276"/>
      <c r="UOB9" s="276"/>
      <c r="UOC9" s="276"/>
      <c r="UOD9" s="276"/>
      <c r="UOE9" s="276"/>
      <c r="UOF9" s="276"/>
      <c r="UOG9" s="276"/>
      <c r="UOH9" s="276"/>
      <c r="UOI9" s="276"/>
      <c r="UOJ9" s="276"/>
      <c r="UOK9" s="276"/>
      <c r="UOL9" s="276"/>
      <c r="UOM9" s="276"/>
      <c r="UON9" s="276"/>
      <c r="UOO9" s="276"/>
      <c r="UOP9" s="276"/>
      <c r="UOQ9" s="276"/>
      <c r="UOR9" s="276"/>
      <c r="UOS9" s="276"/>
      <c r="UOT9" s="276"/>
      <c r="UOU9" s="276"/>
      <c r="UOV9" s="276"/>
      <c r="UOW9" s="276"/>
      <c r="UOX9" s="276"/>
      <c r="UOY9" s="276"/>
      <c r="UOZ9" s="276"/>
      <c r="UPA9" s="276"/>
      <c r="UPB9" s="276"/>
      <c r="UPC9" s="276"/>
      <c r="UPD9" s="276"/>
      <c r="UPE9" s="276"/>
      <c r="UPF9" s="276"/>
      <c r="UPG9" s="276"/>
      <c r="UPH9" s="276"/>
      <c r="UPI9" s="276"/>
      <c r="UPJ9" s="276"/>
      <c r="UPK9" s="276"/>
      <c r="UPL9" s="276"/>
      <c r="UPM9" s="276"/>
      <c r="UPN9" s="276"/>
      <c r="UPO9" s="276"/>
      <c r="UPP9" s="276"/>
      <c r="UPQ9" s="276"/>
      <c r="UPR9" s="276"/>
      <c r="UPS9" s="276"/>
      <c r="UPT9" s="276"/>
      <c r="UPU9" s="276"/>
      <c r="UPV9" s="276"/>
      <c r="UPW9" s="276"/>
      <c r="UPX9" s="276"/>
      <c r="UPY9" s="276"/>
      <c r="UPZ9" s="276"/>
      <c r="UQA9" s="276"/>
      <c r="UQB9" s="276"/>
      <c r="UQC9" s="276"/>
      <c r="UQD9" s="276"/>
      <c r="UQE9" s="276"/>
      <c r="UQF9" s="276"/>
      <c r="UQG9" s="276"/>
      <c r="UQH9" s="276"/>
      <c r="UQI9" s="276"/>
      <c r="UQJ9" s="276"/>
      <c r="UQK9" s="276"/>
      <c r="UQL9" s="276"/>
      <c r="UQM9" s="276"/>
      <c r="UQN9" s="276"/>
      <c r="UQO9" s="276"/>
      <c r="UQP9" s="276"/>
      <c r="UQQ9" s="276"/>
      <c r="UQR9" s="276"/>
      <c r="UQS9" s="276"/>
      <c r="UQT9" s="276"/>
      <c r="UQU9" s="276"/>
      <c r="UQV9" s="276"/>
      <c r="UQW9" s="276"/>
      <c r="UQX9" s="276"/>
      <c r="UQY9" s="276"/>
      <c r="UQZ9" s="276"/>
      <c r="URA9" s="276"/>
      <c r="URB9" s="276"/>
      <c r="URC9" s="276"/>
      <c r="URD9" s="276"/>
      <c r="URE9" s="276"/>
      <c r="URF9" s="276"/>
      <c r="URG9" s="276"/>
      <c r="URH9" s="276"/>
      <c r="URI9" s="276"/>
      <c r="URJ9" s="276"/>
      <c r="URK9" s="276"/>
      <c r="URL9" s="276"/>
      <c r="URM9" s="276"/>
      <c r="URN9" s="276"/>
      <c r="URO9" s="276"/>
      <c r="URP9" s="276"/>
      <c r="URQ9" s="276"/>
      <c r="URR9" s="276"/>
      <c r="URS9" s="276"/>
      <c r="URT9" s="276"/>
      <c r="URU9" s="276"/>
      <c r="URV9" s="276"/>
      <c r="URW9" s="276"/>
      <c r="URX9" s="276"/>
      <c r="URY9" s="276"/>
      <c r="URZ9" s="276"/>
      <c r="USA9" s="276"/>
      <c r="USB9" s="276"/>
      <c r="USC9" s="276"/>
      <c r="USD9" s="276"/>
      <c r="USE9" s="276"/>
      <c r="USF9" s="276"/>
      <c r="USG9" s="276"/>
      <c r="USH9" s="276"/>
      <c r="USI9" s="276"/>
      <c r="USJ9" s="276"/>
      <c r="USK9" s="276"/>
      <c r="USL9" s="276"/>
      <c r="USM9" s="276"/>
      <c r="USN9" s="276"/>
      <c r="USO9" s="276"/>
      <c r="USP9" s="276"/>
      <c r="USQ9" s="276"/>
      <c r="USR9" s="276"/>
      <c r="USS9" s="276"/>
      <c r="UST9" s="276"/>
      <c r="USU9" s="276"/>
      <c r="USV9" s="276"/>
      <c r="USW9" s="276"/>
      <c r="USX9" s="276"/>
      <c r="USY9" s="276"/>
      <c r="USZ9" s="276"/>
      <c r="UTA9" s="276"/>
      <c r="UTB9" s="276"/>
      <c r="UTC9" s="276"/>
      <c r="UTD9" s="276"/>
      <c r="UTE9" s="276"/>
      <c r="UTF9" s="276"/>
      <c r="UTG9" s="276"/>
      <c r="UTH9" s="276"/>
      <c r="UTI9" s="276"/>
      <c r="UTJ9" s="276"/>
      <c r="UTK9" s="276"/>
      <c r="UTL9" s="276"/>
      <c r="UTM9" s="276"/>
      <c r="UTN9" s="276"/>
      <c r="UTO9" s="276"/>
      <c r="UTP9" s="276"/>
      <c r="UTQ9" s="276"/>
      <c r="UTR9" s="276"/>
      <c r="UTS9" s="276"/>
      <c r="UTT9" s="276"/>
      <c r="UTU9" s="276"/>
      <c r="UTV9" s="276"/>
      <c r="UTW9" s="276"/>
      <c r="UTX9" s="276"/>
      <c r="UTY9" s="276"/>
      <c r="UTZ9" s="276"/>
      <c r="UUA9" s="276"/>
      <c r="UUB9" s="276"/>
      <c r="UUC9" s="276"/>
      <c r="UUD9" s="276"/>
      <c r="UUE9" s="276"/>
      <c r="UUF9" s="276"/>
      <c r="UUG9" s="276"/>
      <c r="UUH9" s="276"/>
      <c r="UUI9" s="276"/>
      <c r="UUJ9" s="276"/>
      <c r="UUK9" s="276"/>
      <c r="UUL9" s="276"/>
      <c r="UUM9" s="276"/>
      <c r="UUN9" s="276"/>
      <c r="UUO9" s="276"/>
      <c r="UUP9" s="276"/>
      <c r="UUQ9" s="276"/>
      <c r="UUR9" s="276"/>
      <c r="UUS9" s="276"/>
      <c r="UUT9" s="276"/>
      <c r="UUU9" s="276"/>
      <c r="UUV9" s="276"/>
      <c r="UUW9" s="276"/>
      <c r="UUX9" s="276"/>
      <c r="UUY9" s="276"/>
      <c r="UUZ9" s="276"/>
      <c r="UVA9" s="276"/>
      <c r="UVB9" s="276"/>
      <c r="UVC9" s="276"/>
      <c r="UVD9" s="276"/>
      <c r="UVE9" s="276"/>
      <c r="UVF9" s="276"/>
      <c r="UVG9" s="276"/>
      <c r="UVH9" s="276"/>
      <c r="UVI9" s="276"/>
      <c r="UVJ9" s="276"/>
      <c r="UVK9" s="276"/>
      <c r="UVL9" s="276"/>
      <c r="UVM9" s="276"/>
      <c r="UVN9" s="276"/>
      <c r="UVO9" s="276"/>
      <c r="UVP9" s="276"/>
      <c r="UVQ9" s="276"/>
      <c r="UVR9" s="276"/>
      <c r="UVS9" s="276"/>
      <c r="UVT9" s="276"/>
      <c r="UVU9" s="276"/>
      <c r="UVV9" s="276"/>
      <c r="UVW9" s="276"/>
      <c r="UVX9" s="276"/>
      <c r="UVY9" s="276"/>
      <c r="UVZ9" s="276"/>
      <c r="UWA9" s="276"/>
      <c r="UWB9" s="276"/>
      <c r="UWC9" s="276"/>
      <c r="UWD9" s="276"/>
      <c r="UWE9" s="276"/>
      <c r="UWF9" s="276"/>
      <c r="UWG9" s="276"/>
      <c r="UWH9" s="276"/>
      <c r="UWI9" s="276"/>
      <c r="UWJ9" s="276"/>
      <c r="UWK9" s="276"/>
      <c r="UWL9" s="276"/>
      <c r="UWM9" s="276"/>
      <c r="UWN9" s="276"/>
      <c r="UWO9" s="276"/>
      <c r="UWP9" s="276"/>
      <c r="UWQ9" s="276"/>
      <c r="UWR9" s="276"/>
      <c r="UWS9" s="276"/>
      <c r="UWT9" s="276"/>
      <c r="UWU9" s="276"/>
      <c r="UWV9" s="276"/>
      <c r="UWW9" s="276"/>
      <c r="UWX9" s="276"/>
      <c r="UWY9" s="276"/>
      <c r="UWZ9" s="276"/>
      <c r="UXA9" s="276"/>
      <c r="UXB9" s="276"/>
      <c r="UXC9" s="276"/>
      <c r="UXD9" s="276"/>
      <c r="UXE9" s="276"/>
      <c r="UXF9" s="276"/>
      <c r="UXG9" s="276"/>
      <c r="UXH9" s="276"/>
      <c r="UXI9" s="276"/>
      <c r="UXJ9" s="276"/>
      <c r="UXK9" s="276"/>
      <c r="UXL9" s="276"/>
      <c r="UXM9" s="276"/>
      <c r="UXN9" s="276"/>
      <c r="UXO9" s="276"/>
      <c r="UXP9" s="276"/>
      <c r="UXQ9" s="276"/>
      <c r="UXR9" s="276"/>
      <c r="UXS9" s="276"/>
      <c r="UXT9" s="276"/>
      <c r="UXU9" s="276"/>
      <c r="UXV9" s="276"/>
      <c r="UXW9" s="276"/>
      <c r="UXX9" s="276"/>
      <c r="UXY9" s="276"/>
      <c r="UXZ9" s="276"/>
      <c r="UYA9" s="276"/>
      <c r="UYB9" s="276"/>
      <c r="UYC9" s="276"/>
      <c r="UYD9" s="276"/>
      <c r="UYE9" s="276"/>
      <c r="UYF9" s="276"/>
      <c r="UYG9" s="276"/>
      <c r="UYH9" s="276"/>
      <c r="UYI9" s="276"/>
      <c r="UYJ9" s="276"/>
      <c r="UYK9" s="276"/>
      <c r="UYL9" s="276"/>
      <c r="UYM9" s="276"/>
      <c r="UYN9" s="276"/>
      <c r="UYO9" s="276"/>
      <c r="UYP9" s="276"/>
      <c r="UYQ9" s="276"/>
      <c r="UYR9" s="276"/>
      <c r="UYS9" s="276"/>
      <c r="UYT9" s="276"/>
      <c r="UYU9" s="276"/>
      <c r="UYV9" s="276"/>
      <c r="UYW9" s="276"/>
      <c r="UYX9" s="276"/>
      <c r="UYY9" s="276"/>
      <c r="UYZ9" s="276"/>
      <c r="UZA9" s="276"/>
      <c r="UZB9" s="276"/>
      <c r="UZC9" s="276"/>
      <c r="UZD9" s="276"/>
      <c r="UZE9" s="276"/>
      <c r="UZF9" s="276"/>
      <c r="UZG9" s="276"/>
      <c r="UZH9" s="276"/>
      <c r="UZI9" s="276"/>
      <c r="UZJ9" s="276"/>
      <c r="UZK9" s="276"/>
      <c r="UZL9" s="276"/>
      <c r="UZM9" s="276"/>
      <c r="UZN9" s="276"/>
      <c r="UZO9" s="276"/>
      <c r="UZP9" s="276"/>
      <c r="UZQ9" s="276"/>
      <c r="UZR9" s="276"/>
      <c r="UZS9" s="276"/>
      <c r="UZT9" s="276"/>
      <c r="UZU9" s="276"/>
      <c r="UZV9" s="276"/>
      <c r="UZW9" s="276"/>
      <c r="UZX9" s="276"/>
      <c r="UZY9" s="276"/>
      <c r="UZZ9" s="276"/>
      <c r="VAA9" s="276"/>
      <c r="VAB9" s="276"/>
      <c r="VAC9" s="276"/>
      <c r="VAD9" s="276"/>
      <c r="VAE9" s="276"/>
      <c r="VAF9" s="276"/>
      <c r="VAG9" s="276"/>
      <c r="VAH9" s="276"/>
      <c r="VAI9" s="276"/>
      <c r="VAJ9" s="276"/>
      <c r="VAK9" s="276"/>
      <c r="VAL9" s="276"/>
      <c r="VAM9" s="276"/>
      <c r="VAN9" s="276"/>
      <c r="VAO9" s="276"/>
      <c r="VAP9" s="276"/>
      <c r="VAQ9" s="276"/>
      <c r="VAR9" s="276"/>
      <c r="VAS9" s="276"/>
      <c r="VAT9" s="276"/>
      <c r="VAU9" s="276"/>
      <c r="VAV9" s="276"/>
      <c r="VAW9" s="276"/>
      <c r="VAX9" s="276"/>
      <c r="VAY9" s="276"/>
      <c r="VAZ9" s="276"/>
      <c r="VBA9" s="276"/>
      <c r="VBB9" s="276"/>
      <c r="VBC9" s="276"/>
      <c r="VBD9" s="276"/>
      <c r="VBE9" s="276"/>
      <c r="VBF9" s="276"/>
      <c r="VBG9" s="276"/>
      <c r="VBH9" s="276"/>
      <c r="VBI9" s="276"/>
      <c r="VBJ9" s="276"/>
      <c r="VBK9" s="276"/>
      <c r="VBL9" s="276"/>
      <c r="VBM9" s="276"/>
      <c r="VBN9" s="276"/>
      <c r="VBO9" s="276"/>
      <c r="VBP9" s="276"/>
      <c r="VBQ9" s="276"/>
      <c r="VBR9" s="276"/>
      <c r="VBS9" s="276"/>
      <c r="VBT9" s="276"/>
      <c r="VBU9" s="276"/>
      <c r="VBV9" s="276"/>
      <c r="VBW9" s="276"/>
      <c r="VBX9" s="276"/>
      <c r="VBY9" s="276"/>
      <c r="VBZ9" s="276"/>
      <c r="VCA9" s="276"/>
      <c r="VCB9" s="276"/>
      <c r="VCC9" s="276"/>
      <c r="VCD9" s="276"/>
      <c r="VCE9" s="276"/>
      <c r="VCF9" s="276"/>
      <c r="VCG9" s="276"/>
      <c r="VCH9" s="276"/>
      <c r="VCI9" s="276"/>
      <c r="VCJ9" s="276"/>
      <c r="VCK9" s="276"/>
      <c r="VCL9" s="276"/>
      <c r="VCM9" s="276"/>
      <c r="VCN9" s="276"/>
      <c r="VCO9" s="276"/>
      <c r="VCP9" s="276"/>
      <c r="VCQ9" s="276"/>
      <c r="VCR9" s="276"/>
      <c r="VCS9" s="276"/>
      <c r="VCT9" s="276"/>
      <c r="VCU9" s="276"/>
      <c r="VCV9" s="276"/>
      <c r="VCW9" s="276"/>
      <c r="VCX9" s="276"/>
      <c r="VCY9" s="276"/>
      <c r="VCZ9" s="276"/>
      <c r="VDA9" s="276"/>
      <c r="VDB9" s="276"/>
      <c r="VDC9" s="276"/>
      <c r="VDD9" s="276"/>
      <c r="VDE9" s="276"/>
      <c r="VDF9" s="276"/>
      <c r="VDG9" s="276"/>
      <c r="VDH9" s="276"/>
      <c r="VDI9" s="276"/>
      <c r="VDJ9" s="276"/>
      <c r="VDK9" s="276"/>
      <c r="VDL9" s="276"/>
      <c r="VDM9" s="276"/>
      <c r="VDN9" s="276"/>
      <c r="VDO9" s="276"/>
      <c r="VDP9" s="276"/>
      <c r="VDQ9" s="276"/>
      <c r="VDR9" s="276"/>
      <c r="VDS9" s="276"/>
      <c r="VDT9" s="276"/>
      <c r="VDU9" s="276"/>
      <c r="VDV9" s="276"/>
      <c r="VDW9" s="276"/>
      <c r="VDX9" s="276"/>
      <c r="VDY9" s="276"/>
      <c r="VDZ9" s="276"/>
      <c r="VEA9" s="276"/>
      <c r="VEB9" s="276"/>
      <c r="VEC9" s="276"/>
      <c r="VED9" s="276"/>
      <c r="VEE9" s="276"/>
      <c r="VEF9" s="276"/>
      <c r="VEG9" s="276"/>
      <c r="VEH9" s="276"/>
      <c r="VEI9" s="276"/>
      <c r="VEJ9" s="276"/>
      <c r="VEK9" s="276"/>
      <c r="VEL9" s="276"/>
      <c r="VEM9" s="276"/>
      <c r="VEN9" s="276"/>
      <c r="VEO9" s="276"/>
      <c r="VEP9" s="276"/>
      <c r="VEQ9" s="276"/>
      <c r="VER9" s="276"/>
      <c r="VES9" s="276"/>
      <c r="VET9" s="276"/>
      <c r="VEU9" s="276"/>
      <c r="VEV9" s="276"/>
      <c r="VEW9" s="276"/>
      <c r="VEX9" s="276"/>
      <c r="VEY9" s="276"/>
      <c r="VEZ9" s="276"/>
      <c r="VFA9" s="276"/>
      <c r="VFB9" s="276"/>
      <c r="VFC9" s="276"/>
      <c r="VFD9" s="276"/>
      <c r="VFE9" s="276"/>
      <c r="VFF9" s="276"/>
      <c r="VFG9" s="276"/>
      <c r="VFH9" s="276"/>
      <c r="VFI9" s="276"/>
      <c r="VFJ9" s="276"/>
      <c r="VFK9" s="276"/>
      <c r="VFL9" s="276"/>
      <c r="VFM9" s="276"/>
      <c r="VFN9" s="276"/>
      <c r="VFO9" s="276"/>
      <c r="VFP9" s="276"/>
      <c r="VFQ9" s="276"/>
      <c r="VFR9" s="276"/>
      <c r="VFS9" s="276"/>
      <c r="VFT9" s="276"/>
      <c r="VFU9" s="276"/>
      <c r="VFV9" s="276"/>
      <c r="VFW9" s="276"/>
      <c r="VFX9" s="276"/>
      <c r="VFY9" s="276"/>
      <c r="VFZ9" s="276"/>
      <c r="VGA9" s="276"/>
      <c r="VGB9" s="276"/>
      <c r="VGC9" s="276"/>
      <c r="VGD9" s="276"/>
      <c r="VGE9" s="276"/>
      <c r="VGF9" s="276"/>
      <c r="VGG9" s="276"/>
      <c r="VGH9" s="276"/>
      <c r="VGI9" s="276"/>
      <c r="VGJ9" s="276"/>
      <c r="VGK9" s="276"/>
      <c r="VGL9" s="276"/>
      <c r="VGM9" s="276"/>
      <c r="VGN9" s="276"/>
      <c r="VGO9" s="276"/>
      <c r="VGP9" s="276"/>
      <c r="VGQ9" s="276"/>
      <c r="VGR9" s="276"/>
      <c r="VGS9" s="276"/>
      <c r="VGT9" s="276"/>
      <c r="VGU9" s="276"/>
      <c r="VGV9" s="276"/>
      <c r="VGW9" s="276"/>
      <c r="VGX9" s="276"/>
      <c r="VGY9" s="276"/>
      <c r="VGZ9" s="276"/>
      <c r="VHA9" s="276"/>
      <c r="VHB9" s="276"/>
      <c r="VHC9" s="276"/>
      <c r="VHD9" s="276"/>
      <c r="VHE9" s="276"/>
      <c r="VHF9" s="276"/>
      <c r="VHG9" s="276"/>
      <c r="VHH9" s="276"/>
      <c r="VHI9" s="276"/>
      <c r="VHJ9" s="276"/>
      <c r="VHK9" s="276"/>
      <c r="VHL9" s="276"/>
      <c r="VHM9" s="276"/>
      <c r="VHN9" s="276"/>
      <c r="VHO9" s="276"/>
      <c r="VHP9" s="276"/>
      <c r="VHQ9" s="276"/>
      <c r="VHR9" s="276"/>
      <c r="VHS9" s="276"/>
      <c r="VHT9" s="276"/>
      <c r="VHU9" s="276"/>
      <c r="VHV9" s="276"/>
      <c r="VHW9" s="276"/>
      <c r="VHX9" s="276"/>
      <c r="VHY9" s="276"/>
      <c r="VHZ9" s="276"/>
      <c r="VIA9" s="276"/>
      <c r="VIB9" s="276"/>
      <c r="VIC9" s="276"/>
      <c r="VID9" s="276"/>
      <c r="VIE9" s="276"/>
      <c r="VIF9" s="276"/>
      <c r="VIG9" s="276"/>
      <c r="VIH9" s="276"/>
      <c r="VII9" s="276"/>
      <c r="VIJ9" s="276"/>
      <c r="VIK9" s="276"/>
      <c r="VIL9" s="276"/>
      <c r="VIM9" s="276"/>
      <c r="VIN9" s="276"/>
      <c r="VIO9" s="276"/>
      <c r="VIP9" s="276"/>
      <c r="VIQ9" s="276"/>
      <c r="VIR9" s="276"/>
      <c r="VIS9" s="276"/>
      <c r="VIT9" s="276"/>
      <c r="VIU9" s="276"/>
      <c r="VIV9" s="276"/>
      <c r="VIW9" s="276"/>
      <c r="VIX9" s="276"/>
      <c r="VIY9" s="276"/>
      <c r="VIZ9" s="276"/>
      <c r="VJA9" s="276"/>
      <c r="VJB9" s="276"/>
      <c r="VJC9" s="276"/>
      <c r="VJD9" s="276"/>
      <c r="VJE9" s="276"/>
      <c r="VJF9" s="276"/>
      <c r="VJG9" s="276"/>
      <c r="VJH9" s="276"/>
      <c r="VJI9" s="276"/>
      <c r="VJJ9" s="276"/>
      <c r="VJK9" s="276"/>
      <c r="VJL9" s="276"/>
      <c r="VJM9" s="276"/>
      <c r="VJN9" s="276"/>
      <c r="VJO9" s="276"/>
      <c r="VJP9" s="276"/>
      <c r="VJQ9" s="276"/>
      <c r="VJR9" s="276"/>
      <c r="VJS9" s="276"/>
      <c r="VJT9" s="276"/>
      <c r="VJU9" s="276"/>
      <c r="VJV9" s="276"/>
      <c r="VJW9" s="276"/>
      <c r="VJX9" s="276"/>
      <c r="VJY9" s="276"/>
      <c r="VJZ9" s="276"/>
      <c r="VKA9" s="276"/>
      <c r="VKB9" s="276"/>
      <c r="VKC9" s="276"/>
      <c r="VKD9" s="276"/>
      <c r="VKE9" s="276"/>
      <c r="VKF9" s="276"/>
      <c r="VKG9" s="276"/>
      <c r="VKH9" s="276"/>
      <c r="VKI9" s="276"/>
      <c r="VKJ9" s="276"/>
      <c r="VKK9" s="276"/>
      <c r="VKL9" s="276"/>
      <c r="VKM9" s="276"/>
      <c r="VKN9" s="276"/>
      <c r="VKO9" s="276"/>
      <c r="VKP9" s="276"/>
      <c r="VKQ9" s="276"/>
      <c r="VKR9" s="276"/>
      <c r="VKS9" s="276"/>
      <c r="VKT9" s="276"/>
      <c r="VKU9" s="276"/>
      <c r="VKV9" s="276"/>
      <c r="VKW9" s="276"/>
      <c r="VKX9" s="276"/>
      <c r="VKY9" s="276"/>
      <c r="VKZ9" s="276"/>
      <c r="VLA9" s="276"/>
      <c r="VLB9" s="276"/>
      <c r="VLC9" s="276"/>
      <c r="VLD9" s="276"/>
      <c r="VLE9" s="276"/>
      <c r="VLF9" s="276"/>
      <c r="VLG9" s="276"/>
      <c r="VLH9" s="276"/>
      <c r="VLI9" s="276"/>
      <c r="VLJ9" s="276"/>
      <c r="VLK9" s="276"/>
      <c r="VLL9" s="276"/>
      <c r="VLM9" s="276"/>
      <c r="VLN9" s="276"/>
      <c r="VLO9" s="276"/>
      <c r="VLP9" s="276"/>
      <c r="VLQ9" s="276"/>
      <c r="VLR9" s="276"/>
      <c r="VLS9" s="276"/>
      <c r="VLT9" s="276"/>
      <c r="VLU9" s="276"/>
      <c r="VLV9" s="276"/>
      <c r="VLW9" s="276"/>
      <c r="VLX9" s="276"/>
      <c r="VLY9" s="276"/>
      <c r="VLZ9" s="276"/>
      <c r="VMA9" s="276"/>
      <c r="VMB9" s="276"/>
      <c r="VMC9" s="276"/>
      <c r="VMD9" s="276"/>
      <c r="VME9" s="276"/>
      <c r="VMF9" s="276"/>
      <c r="VMG9" s="276"/>
      <c r="VMH9" s="276"/>
      <c r="VMI9" s="276"/>
      <c r="VMJ9" s="276"/>
      <c r="VMK9" s="276"/>
      <c r="VML9" s="276"/>
      <c r="VMM9" s="276"/>
      <c r="VMN9" s="276"/>
      <c r="VMO9" s="276"/>
      <c r="VMP9" s="276"/>
      <c r="VMQ9" s="276"/>
      <c r="VMR9" s="276"/>
      <c r="VMS9" s="276"/>
      <c r="VMT9" s="276"/>
      <c r="VMU9" s="276"/>
      <c r="VMV9" s="276"/>
      <c r="VMW9" s="276"/>
      <c r="VMX9" s="276"/>
      <c r="VMY9" s="276"/>
      <c r="VMZ9" s="276"/>
      <c r="VNA9" s="276"/>
      <c r="VNB9" s="276"/>
      <c r="VNC9" s="276"/>
      <c r="VND9" s="276"/>
      <c r="VNE9" s="276"/>
      <c r="VNF9" s="276"/>
      <c r="VNG9" s="276"/>
      <c r="VNH9" s="276"/>
      <c r="VNI9" s="276"/>
      <c r="VNJ9" s="276"/>
      <c r="VNK9" s="276"/>
      <c r="VNL9" s="276"/>
      <c r="VNM9" s="276"/>
      <c r="VNN9" s="276"/>
      <c r="VNO9" s="276"/>
      <c r="VNP9" s="276"/>
      <c r="VNQ9" s="276"/>
      <c r="VNR9" s="276"/>
      <c r="VNS9" s="276"/>
      <c r="VNT9" s="276"/>
      <c r="VNU9" s="276"/>
      <c r="VNV9" s="276"/>
      <c r="VNW9" s="276"/>
      <c r="VNX9" s="276"/>
      <c r="VNY9" s="276"/>
      <c r="VNZ9" s="276"/>
      <c r="VOA9" s="276"/>
      <c r="VOB9" s="276"/>
      <c r="VOC9" s="276"/>
      <c r="VOD9" s="276"/>
      <c r="VOE9" s="276"/>
      <c r="VOF9" s="276"/>
      <c r="VOG9" s="276"/>
      <c r="VOH9" s="276"/>
      <c r="VOI9" s="276"/>
      <c r="VOJ9" s="276"/>
      <c r="VOK9" s="276"/>
      <c r="VOL9" s="276"/>
      <c r="VOM9" s="276"/>
      <c r="VON9" s="276"/>
      <c r="VOO9" s="276"/>
      <c r="VOP9" s="276"/>
      <c r="VOQ9" s="276"/>
      <c r="VOR9" s="276"/>
      <c r="VOS9" s="276"/>
      <c r="VOT9" s="276"/>
      <c r="VOU9" s="276"/>
      <c r="VOV9" s="276"/>
      <c r="VOW9" s="276"/>
      <c r="VOX9" s="276"/>
      <c r="VOY9" s="276"/>
      <c r="VOZ9" s="276"/>
      <c r="VPA9" s="276"/>
      <c r="VPB9" s="276"/>
      <c r="VPC9" s="276"/>
      <c r="VPD9" s="276"/>
      <c r="VPE9" s="276"/>
      <c r="VPF9" s="276"/>
      <c r="VPG9" s="276"/>
      <c r="VPH9" s="276"/>
      <c r="VPI9" s="276"/>
      <c r="VPJ9" s="276"/>
      <c r="VPK9" s="276"/>
      <c r="VPL9" s="276"/>
      <c r="VPM9" s="276"/>
      <c r="VPN9" s="276"/>
      <c r="VPO9" s="276"/>
      <c r="VPP9" s="276"/>
      <c r="VPQ9" s="276"/>
      <c r="VPR9" s="276"/>
      <c r="VPS9" s="276"/>
      <c r="VPT9" s="276"/>
      <c r="VPU9" s="276"/>
      <c r="VPV9" s="276"/>
      <c r="VPW9" s="276"/>
      <c r="VPX9" s="276"/>
      <c r="VPY9" s="276"/>
      <c r="VPZ9" s="276"/>
      <c r="VQA9" s="276"/>
      <c r="VQB9" s="276"/>
      <c r="VQC9" s="276"/>
      <c r="VQD9" s="276"/>
      <c r="VQE9" s="276"/>
      <c r="VQF9" s="276"/>
      <c r="VQG9" s="276"/>
      <c r="VQH9" s="276"/>
      <c r="VQI9" s="276"/>
      <c r="VQJ9" s="276"/>
      <c r="VQK9" s="276"/>
      <c r="VQL9" s="276"/>
      <c r="VQM9" s="276"/>
      <c r="VQN9" s="276"/>
      <c r="VQO9" s="276"/>
      <c r="VQP9" s="276"/>
      <c r="VQQ9" s="276"/>
      <c r="VQR9" s="276"/>
      <c r="VQS9" s="276"/>
      <c r="VQT9" s="276"/>
      <c r="VQU9" s="276"/>
      <c r="VQV9" s="276"/>
      <c r="VQW9" s="276"/>
      <c r="VQX9" s="276"/>
      <c r="VQY9" s="276"/>
      <c r="VQZ9" s="276"/>
      <c r="VRA9" s="276"/>
      <c r="VRB9" s="276"/>
      <c r="VRC9" s="276"/>
      <c r="VRD9" s="276"/>
      <c r="VRE9" s="276"/>
      <c r="VRF9" s="276"/>
      <c r="VRG9" s="276"/>
      <c r="VRH9" s="276"/>
      <c r="VRI9" s="276"/>
      <c r="VRJ9" s="276"/>
      <c r="VRK9" s="276"/>
      <c r="VRL9" s="276"/>
      <c r="VRM9" s="276"/>
      <c r="VRN9" s="276"/>
      <c r="VRO9" s="276"/>
      <c r="VRP9" s="276"/>
      <c r="VRQ9" s="276"/>
      <c r="VRR9" s="276"/>
      <c r="VRS9" s="276"/>
      <c r="VRT9" s="276"/>
      <c r="VRU9" s="276"/>
      <c r="VRV9" s="276"/>
      <c r="VRW9" s="276"/>
      <c r="VRX9" s="276"/>
      <c r="VRY9" s="276"/>
      <c r="VRZ9" s="276"/>
      <c r="VSA9" s="276"/>
      <c r="VSB9" s="276"/>
      <c r="VSC9" s="276"/>
      <c r="VSD9" s="276"/>
      <c r="VSE9" s="276"/>
      <c r="VSF9" s="276"/>
      <c r="VSG9" s="276"/>
      <c r="VSH9" s="276"/>
      <c r="VSI9" s="276"/>
      <c r="VSJ9" s="276"/>
      <c r="VSK9" s="276"/>
      <c r="VSL9" s="276"/>
      <c r="VSM9" s="276"/>
      <c r="VSN9" s="276"/>
      <c r="VSO9" s="276"/>
      <c r="VSP9" s="276"/>
      <c r="VSQ9" s="276"/>
      <c r="VSR9" s="276"/>
      <c r="VSS9" s="276"/>
      <c r="VST9" s="276"/>
      <c r="VSU9" s="276"/>
      <c r="VSV9" s="276"/>
      <c r="VSW9" s="276"/>
      <c r="VSX9" s="276"/>
      <c r="VSY9" s="276"/>
      <c r="VSZ9" s="276"/>
      <c r="VTA9" s="276"/>
      <c r="VTB9" s="276"/>
      <c r="VTC9" s="276"/>
      <c r="VTD9" s="276"/>
      <c r="VTE9" s="276"/>
      <c r="VTF9" s="276"/>
      <c r="VTG9" s="276"/>
      <c r="VTH9" s="276"/>
      <c r="VTI9" s="276"/>
      <c r="VTJ9" s="276"/>
      <c r="VTK9" s="276"/>
      <c r="VTL9" s="276"/>
      <c r="VTM9" s="276"/>
      <c r="VTN9" s="276"/>
      <c r="VTO9" s="276"/>
      <c r="VTP9" s="276"/>
      <c r="VTQ9" s="276"/>
      <c r="VTR9" s="276"/>
      <c r="VTS9" s="276"/>
      <c r="VTT9" s="276"/>
      <c r="VTU9" s="276"/>
      <c r="VTV9" s="276"/>
      <c r="VTW9" s="276"/>
      <c r="VTX9" s="276"/>
      <c r="VTY9" s="276"/>
      <c r="VTZ9" s="276"/>
      <c r="VUA9" s="276"/>
      <c r="VUB9" s="276"/>
      <c r="VUC9" s="276"/>
      <c r="VUD9" s="276"/>
      <c r="VUE9" s="276"/>
      <c r="VUF9" s="276"/>
      <c r="VUG9" s="276"/>
      <c r="VUH9" s="276"/>
      <c r="VUI9" s="276"/>
      <c r="VUJ9" s="276"/>
      <c r="VUK9" s="276"/>
      <c r="VUL9" s="276"/>
      <c r="VUM9" s="276"/>
      <c r="VUN9" s="276"/>
      <c r="VUO9" s="276"/>
      <c r="VUP9" s="276"/>
      <c r="VUQ9" s="276"/>
      <c r="VUR9" s="276"/>
      <c r="VUS9" s="276"/>
      <c r="VUT9" s="276"/>
      <c r="VUU9" s="276"/>
      <c r="VUV9" s="276"/>
      <c r="VUW9" s="276"/>
      <c r="VUX9" s="276"/>
      <c r="VUY9" s="276"/>
      <c r="VUZ9" s="276"/>
      <c r="VVA9" s="276"/>
      <c r="VVB9" s="276"/>
      <c r="VVC9" s="276"/>
      <c r="VVD9" s="276"/>
      <c r="VVE9" s="276"/>
      <c r="VVF9" s="276"/>
      <c r="VVG9" s="276"/>
      <c r="VVH9" s="276"/>
      <c r="VVI9" s="276"/>
      <c r="VVJ9" s="276"/>
      <c r="VVK9" s="276"/>
      <c r="VVL9" s="276"/>
      <c r="VVM9" s="276"/>
      <c r="VVN9" s="276"/>
      <c r="VVO9" s="276"/>
      <c r="VVP9" s="276"/>
      <c r="VVQ9" s="276"/>
      <c r="VVR9" s="276"/>
      <c r="VVS9" s="276"/>
      <c r="VVT9" s="276"/>
      <c r="VVU9" s="276"/>
      <c r="VVV9" s="276"/>
      <c r="VVW9" s="276"/>
      <c r="VVX9" s="276"/>
      <c r="VVY9" s="276"/>
      <c r="VVZ9" s="276"/>
      <c r="VWA9" s="276"/>
      <c r="VWB9" s="276"/>
      <c r="VWC9" s="276"/>
      <c r="VWD9" s="276"/>
      <c r="VWE9" s="276"/>
      <c r="VWF9" s="276"/>
      <c r="VWG9" s="276"/>
      <c r="VWH9" s="276"/>
      <c r="VWI9" s="276"/>
      <c r="VWJ9" s="276"/>
      <c r="VWK9" s="276"/>
      <c r="VWL9" s="276"/>
      <c r="VWM9" s="276"/>
      <c r="VWN9" s="276"/>
      <c r="VWO9" s="276"/>
      <c r="VWP9" s="276"/>
      <c r="VWQ9" s="276"/>
      <c r="VWR9" s="276"/>
      <c r="VWS9" s="276"/>
      <c r="VWT9" s="276"/>
      <c r="VWU9" s="276"/>
      <c r="VWV9" s="276"/>
      <c r="VWW9" s="276"/>
      <c r="VWX9" s="276"/>
      <c r="VWY9" s="276"/>
      <c r="VWZ9" s="276"/>
      <c r="VXA9" s="276"/>
      <c r="VXB9" s="276"/>
      <c r="VXC9" s="276"/>
      <c r="VXD9" s="276"/>
      <c r="VXE9" s="276"/>
      <c r="VXF9" s="276"/>
      <c r="VXG9" s="276"/>
      <c r="VXH9" s="276"/>
      <c r="VXI9" s="276"/>
      <c r="VXJ9" s="276"/>
      <c r="VXK9" s="276"/>
      <c r="VXL9" s="276"/>
      <c r="VXM9" s="276"/>
      <c r="VXN9" s="276"/>
      <c r="VXO9" s="276"/>
      <c r="VXP9" s="276"/>
      <c r="VXQ9" s="276"/>
      <c r="VXR9" s="276"/>
      <c r="VXS9" s="276"/>
      <c r="VXT9" s="276"/>
      <c r="VXU9" s="276"/>
      <c r="VXV9" s="276"/>
      <c r="VXW9" s="276"/>
      <c r="VXX9" s="276"/>
      <c r="VXY9" s="276"/>
      <c r="VXZ9" s="276"/>
      <c r="VYA9" s="276"/>
      <c r="VYB9" s="276"/>
      <c r="VYC9" s="276"/>
      <c r="VYD9" s="276"/>
      <c r="VYE9" s="276"/>
      <c r="VYF9" s="276"/>
      <c r="VYG9" s="276"/>
      <c r="VYH9" s="276"/>
      <c r="VYI9" s="276"/>
      <c r="VYJ9" s="276"/>
      <c r="VYK9" s="276"/>
      <c r="VYL9" s="276"/>
      <c r="VYM9" s="276"/>
      <c r="VYN9" s="276"/>
      <c r="VYO9" s="276"/>
      <c r="VYP9" s="276"/>
      <c r="VYQ9" s="276"/>
      <c r="VYR9" s="276"/>
      <c r="VYS9" s="276"/>
      <c r="VYT9" s="276"/>
      <c r="VYU9" s="276"/>
      <c r="VYV9" s="276"/>
      <c r="VYW9" s="276"/>
      <c r="VYX9" s="276"/>
      <c r="VYY9" s="276"/>
      <c r="VYZ9" s="276"/>
      <c r="VZA9" s="276"/>
      <c r="VZB9" s="276"/>
      <c r="VZC9" s="276"/>
      <c r="VZD9" s="276"/>
      <c r="VZE9" s="276"/>
      <c r="VZF9" s="276"/>
      <c r="VZG9" s="276"/>
      <c r="VZH9" s="276"/>
      <c r="VZI9" s="276"/>
      <c r="VZJ9" s="276"/>
      <c r="VZK9" s="276"/>
      <c r="VZL9" s="276"/>
      <c r="VZM9" s="276"/>
      <c r="VZN9" s="276"/>
      <c r="VZO9" s="276"/>
      <c r="VZP9" s="276"/>
      <c r="VZQ9" s="276"/>
      <c r="VZR9" s="276"/>
      <c r="VZS9" s="276"/>
      <c r="VZT9" s="276"/>
      <c r="VZU9" s="276"/>
      <c r="VZV9" s="276"/>
      <c r="VZW9" s="276"/>
      <c r="VZX9" s="276"/>
      <c r="VZY9" s="276"/>
      <c r="VZZ9" s="276"/>
      <c r="WAA9" s="276"/>
      <c r="WAB9" s="276"/>
      <c r="WAC9" s="276"/>
      <c r="WAD9" s="276"/>
      <c r="WAE9" s="276"/>
      <c r="WAF9" s="276"/>
      <c r="WAG9" s="276"/>
      <c r="WAH9" s="276"/>
      <c r="WAI9" s="276"/>
      <c r="WAJ9" s="276"/>
      <c r="WAK9" s="276"/>
      <c r="WAL9" s="276"/>
      <c r="WAM9" s="276"/>
      <c r="WAN9" s="276"/>
      <c r="WAO9" s="276"/>
      <c r="WAP9" s="276"/>
      <c r="WAQ9" s="276"/>
      <c r="WAR9" s="276"/>
      <c r="WAS9" s="276"/>
      <c r="WAT9" s="276"/>
      <c r="WAU9" s="276"/>
      <c r="WAV9" s="276"/>
      <c r="WAW9" s="276"/>
      <c r="WAX9" s="276"/>
      <c r="WAY9" s="276"/>
      <c r="WAZ9" s="276"/>
      <c r="WBA9" s="276"/>
      <c r="WBB9" s="276"/>
      <c r="WBC9" s="276"/>
      <c r="WBD9" s="276"/>
      <c r="WBE9" s="276"/>
      <c r="WBF9" s="276"/>
      <c r="WBG9" s="276"/>
      <c r="WBH9" s="276"/>
      <c r="WBI9" s="276"/>
      <c r="WBJ9" s="276"/>
      <c r="WBK9" s="276"/>
      <c r="WBL9" s="276"/>
      <c r="WBM9" s="276"/>
      <c r="WBN9" s="276"/>
      <c r="WBO9" s="276"/>
      <c r="WBP9" s="276"/>
      <c r="WBQ9" s="276"/>
      <c r="WBR9" s="276"/>
      <c r="WBS9" s="276"/>
      <c r="WBT9" s="276"/>
      <c r="WBU9" s="276"/>
      <c r="WBV9" s="276"/>
      <c r="WBW9" s="276"/>
      <c r="WBX9" s="276"/>
      <c r="WBY9" s="276"/>
      <c r="WBZ9" s="276"/>
      <c r="WCA9" s="276"/>
      <c r="WCB9" s="276"/>
      <c r="WCC9" s="276"/>
      <c r="WCD9" s="276"/>
      <c r="WCE9" s="276"/>
      <c r="WCF9" s="276"/>
      <c r="WCG9" s="276"/>
      <c r="WCH9" s="276"/>
      <c r="WCI9" s="276"/>
      <c r="WCJ9" s="276"/>
      <c r="WCK9" s="276"/>
      <c r="WCL9" s="276"/>
      <c r="WCM9" s="276"/>
      <c r="WCN9" s="276"/>
      <c r="WCO9" s="276"/>
      <c r="WCP9" s="276"/>
      <c r="WCQ9" s="276"/>
      <c r="WCR9" s="276"/>
      <c r="WCS9" s="276"/>
      <c r="WCT9" s="276"/>
      <c r="WCU9" s="276"/>
      <c r="WCV9" s="276"/>
      <c r="WCW9" s="276"/>
      <c r="WCX9" s="276"/>
      <c r="WCY9" s="276"/>
      <c r="WCZ9" s="276"/>
      <c r="WDA9" s="276"/>
      <c r="WDB9" s="276"/>
      <c r="WDC9" s="276"/>
      <c r="WDD9" s="276"/>
      <c r="WDE9" s="276"/>
      <c r="WDF9" s="276"/>
      <c r="WDG9" s="276"/>
      <c r="WDH9" s="276"/>
      <c r="WDI9" s="276"/>
      <c r="WDJ9" s="276"/>
      <c r="WDK9" s="276"/>
      <c r="WDL9" s="276"/>
      <c r="WDM9" s="276"/>
      <c r="WDN9" s="276"/>
      <c r="WDO9" s="276"/>
      <c r="WDP9" s="276"/>
      <c r="WDQ9" s="276"/>
      <c r="WDR9" s="276"/>
      <c r="WDS9" s="276"/>
      <c r="WDT9" s="276"/>
      <c r="WDU9" s="276"/>
      <c r="WDV9" s="276"/>
      <c r="WDW9" s="276"/>
      <c r="WDX9" s="276"/>
      <c r="WDY9" s="276"/>
      <c r="WDZ9" s="276"/>
      <c r="WEA9" s="276"/>
      <c r="WEB9" s="276"/>
      <c r="WEC9" s="276"/>
      <c r="WED9" s="276"/>
      <c r="WEE9" s="276"/>
      <c r="WEF9" s="276"/>
      <c r="WEG9" s="276"/>
      <c r="WEH9" s="276"/>
      <c r="WEI9" s="276"/>
      <c r="WEJ9" s="276"/>
      <c r="WEK9" s="276"/>
      <c r="WEL9" s="276"/>
      <c r="WEM9" s="276"/>
      <c r="WEN9" s="276"/>
      <c r="WEO9" s="276"/>
      <c r="WEP9" s="276"/>
      <c r="WEQ9" s="276"/>
      <c r="WER9" s="276"/>
      <c r="WES9" s="276"/>
      <c r="WET9" s="276"/>
      <c r="WEU9" s="276"/>
      <c r="WEV9" s="276"/>
      <c r="WEW9" s="276"/>
      <c r="WEX9" s="276"/>
      <c r="WEY9" s="276"/>
      <c r="WEZ9" s="276"/>
      <c r="WFA9" s="276"/>
      <c r="WFB9" s="276"/>
      <c r="WFC9" s="276"/>
      <c r="WFD9" s="276"/>
      <c r="WFE9" s="276"/>
      <c r="WFF9" s="276"/>
      <c r="WFG9" s="276"/>
      <c r="WFH9" s="276"/>
      <c r="WFI9" s="276"/>
      <c r="WFJ9" s="276"/>
      <c r="WFK9" s="276"/>
      <c r="WFL9" s="276"/>
      <c r="WFM9" s="276"/>
      <c r="WFN9" s="276"/>
      <c r="WFO9" s="276"/>
      <c r="WFP9" s="276"/>
      <c r="WFQ9" s="276"/>
      <c r="WFR9" s="276"/>
      <c r="WFS9" s="276"/>
      <c r="WFT9" s="276"/>
      <c r="WFU9" s="276"/>
      <c r="WFV9" s="276"/>
      <c r="WFW9" s="276"/>
      <c r="WFX9" s="276"/>
      <c r="WFY9" s="276"/>
      <c r="WFZ9" s="276"/>
      <c r="WGA9" s="276"/>
      <c r="WGB9" s="276"/>
      <c r="WGC9" s="276"/>
      <c r="WGD9" s="276"/>
      <c r="WGE9" s="276"/>
      <c r="WGF9" s="276"/>
      <c r="WGG9" s="276"/>
      <c r="WGH9" s="276"/>
      <c r="WGI9" s="276"/>
      <c r="WGJ9" s="276"/>
      <c r="WGK9" s="276"/>
      <c r="WGL9" s="276"/>
      <c r="WGM9" s="276"/>
      <c r="WGN9" s="276"/>
      <c r="WGO9" s="276"/>
      <c r="WGP9" s="276"/>
      <c r="WGQ9" s="276"/>
      <c r="WGR9" s="276"/>
      <c r="WGS9" s="276"/>
      <c r="WGT9" s="276"/>
      <c r="WGU9" s="276"/>
      <c r="WGV9" s="276"/>
      <c r="WGW9" s="276"/>
      <c r="WGX9" s="276"/>
      <c r="WGY9" s="276"/>
      <c r="WGZ9" s="276"/>
      <c r="WHA9" s="276"/>
      <c r="WHB9" s="276"/>
      <c r="WHC9" s="276"/>
      <c r="WHD9" s="276"/>
      <c r="WHE9" s="276"/>
      <c r="WHF9" s="276"/>
      <c r="WHG9" s="276"/>
      <c r="WHH9" s="276"/>
      <c r="WHI9" s="276"/>
      <c r="WHJ9" s="276"/>
      <c r="WHK9" s="276"/>
      <c r="WHL9" s="276"/>
      <c r="WHM9" s="276"/>
      <c r="WHN9" s="276"/>
      <c r="WHO9" s="276"/>
      <c r="WHP9" s="276"/>
      <c r="WHQ9" s="276"/>
      <c r="WHR9" s="276"/>
      <c r="WHS9" s="276"/>
      <c r="WHT9" s="276"/>
      <c r="WHU9" s="276"/>
      <c r="WHV9" s="276"/>
      <c r="WHW9" s="276"/>
      <c r="WHX9" s="276"/>
      <c r="WHY9" s="276"/>
      <c r="WHZ9" s="276"/>
      <c r="WIA9" s="276"/>
      <c r="WIB9" s="276"/>
      <c r="WIC9" s="276"/>
      <c r="WID9" s="276"/>
      <c r="WIE9" s="276"/>
      <c r="WIF9" s="276"/>
      <c r="WIG9" s="276"/>
      <c r="WIH9" s="276"/>
      <c r="WII9" s="276"/>
      <c r="WIJ9" s="276"/>
      <c r="WIK9" s="276"/>
      <c r="WIL9" s="276"/>
      <c r="WIM9" s="276"/>
      <c r="WIN9" s="276"/>
      <c r="WIO9" s="276"/>
      <c r="WIP9" s="276"/>
      <c r="WIQ9" s="276"/>
      <c r="WIR9" s="276"/>
      <c r="WIS9" s="276"/>
      <c r="WIT9" s="276"/>
      <c r="WIU9" s="276"/>
      <c r="WIV9" s="276"/>
      <c r="WIW9" s="276"/>
      <c r="WIX9" s="276"/>
      <c r="WIY9" s="276"/>
      <c r="WIZ9" s="276"/>
      <c r="WJA9" s="276"/>
      <c r="WJB9" s="276"/>
      <c r="WJC9" s="276"/>
      <c r="WJD9" s="276"/>
      <c r="WJE9" s="276"/>
      <c r="WJF9" s="276"/>
      <c r="WJG9" s="276"/>
      <c r="WJH9" s="276"/>
      <c r="WJI9" s="276"/>
      <c r="WJJ9" s="276"/>
      <c r="WJK9" s="276"/>
      <c r="WJL9" s="276"/>
      <c r="WJM9" s="276"/>
      <c r="WJN9" s="276"/>
      <c r="WJO9" s="276"/>
      <c r="WJP9" s="276"/>
      <c r="WJQ9" s="276"/>
      <c r="WJR9" s="276"/>
      <c r="WJS9" s="276"/>
      <c r="WJT9" s="276"/>
      <c r="WJU9" s="276"/>
      <c r="WJV9" s="276"/>
      <c r="WJW9" s="276"/>
      <c r="WJX9" s="276"/>
      <c r="WJY9" s="276"/>
      <c r="WJZ9" s="276"/>
      <c r="WKA9" s="276"/>
      <c r="WKB9" s="276"/>
      <c r="WKC9" s="276"/>
      <c r="WKD9" s="276"/>
      <c r="WKE9" s="276"/>
      <c r="WKF9" s="276"/>
      <c r="WKG9" s="276"/>
      <c r="WKH9" s="276"/>
      <c r="WKI9" s="276"/>
      <c r="WKJ9" s="276"/>
      <c r="WKK9" s="276"/>
      <c r="WKL9" s="276"/>
      <c r="WKM9" s="276"/>
      <c r="WKN9" s="276"/>
      <c r="WKO9" s="276"/>
      <c r="WKP9" s="276"/>
      <c r="WKQ9" s="276"/>
      <c r="WKR9" s="276"/>
      <c r="WKS9" s="276"/>
      <c r="WKT9" s="276"/>
      <c r="WKU9" s="276"/>
      <c r="WKV9" s="276"/>
      <c r="WKW9" s="276"/>
      <c r="WKX9" s="276"/>
      <c r="WKY9" s="276"/>
      <c r="WKZ9" s="276"/>
      <c r="WLA9" s="276"/>
      <c r="WLB9" s="276"/>
      <c r="WLC9" s="276"/>
      <c r="WLD9" s="276"/>
      <c r="WLE9" s="276"/>
      <c r="WLF9" s="276"/>
      <c r="WLG9" s="276"/>
      <c r="WLH9" s="276"/>
      <c r="WLI9" s="276"/>
      <c r="WLJ9" s="276"/>
      <c r="WLK9" s="276"/>
      <c r="WLL9" s="276"/>
      <c r="WLM9" s="276"/>
      <c r="WLN9" s="276"/>
      <c r="WLO9" s="276"/>
      <c r="WLP9" s="276"/>
      <c r="WLQ9" s="276"/>
      <c r="WLR9" s="276"/>
      <c r="WLS9" s="276"/>
      <c r="WLT9" s="276"/>
      <c r="WLU9" s="276"/>
      <c r="WLV9" s="276"/>
      <c r="WLW9" s="276"/>
      <c r="WLX9" s="276"/>
      <c r="WLY9" s="276"/>
      <c r="WLZ9" s="276"/>
      <c r="WMA9" s="276"/>
      <c r="WMB9" s="276"/>
      <c r="WMC9" s="276"/>
      <c r="WMD9" s="276"/>
      <c r="WME9" s="276"/>
      <c r="WMF9" s="276"/>
      <c r="WMG9" s="276"/>
      <c r="WMH9" s="276"/>
      <c r="WMI9" s="276"/>
      <c r="WMJ9" s="276"/>
      <c r="WMK9" s="276"/>
      <c r="WML9" s="276"/>
      <c r="WMM9" s="276"/>
      <c r="WMN9" s="276"/>
      <c r="WMO9" s="276"/>
      <c r="WMP9" s="276"/>
      <c r="WMQ9" s="276"/>
      <c r="WMR9" s="276"/>
      <c r="WMS9" s="276"/>
      <c r="WMT9" s="276"/>
      <c r="WMU9" s="276"/>
      <c r="WMV9" s="276"/>
      <c r="WMW9" s="276"/>
      <c r="WMX9" s="276"/>
      <c r="WMY9" s="276"/>
      <c r="WMZ9" s="276"/>
      <c r="WNA9" s="276"/>
      <c r="WNB9" s="276"/>
      <c r="WNC9" s="276"/>
      <c r="WND9" s="276"/>
      <c r="WNE9" s="276"/>
      <c r="WNF9" s="276"/>
      <c r="WNG9" s="276"/>
      <c r="WNH9" s="276"/>
      <c r="WNI9" s="276"/>
      <c r="WNJ9" s="276"/>
      <c r="WNK9" s="276"/>
      <c r="WNL9" s="276"/>
      <c r="WNM9" s="276"/>
      <c r="WNN9" s="276"/>
      <c r="WNO9" s="276"/>
      <c r="WNP9" s="276"/>
      <c r="WNQ9" s="276"/>
      <c r="WNR9" s="276"/>
      <c r="WNS9" s="276"/>
      <c r="WNT9" s="276"/>
      <c r="WNU9" s="276"/>
      <c r="WNV9" s="276"/>
      <c r="WNW9" s="276"/>
      <c r="WNX9" s="276"/>
      <c r="WNY9" s="276"/>
      <c r="WNZ9" s="276"/>
      <c r="WOA9" s="276"/>
      <c r="WOB9" s="276"/>
      <c r="WOC9" s="276"/>
      <c r="WOD9" s="276"/>
      <c r="WOE9" s="276"/>
      <c r="WOF9" s="276"/>
      <c r="WOG9" s="276"/>
      <c r="WOH9" s="276"/>
      <c r="WOI9" s="276"/>
      <c r="WOJ9" s="276"/>
      <c r="WOK9" s="276"/>
      <c r="WOL9" s="276"/>
      <c r="WOM9" s="276"/>
      <c r="WON9" s="276"/>
      <c r="WOO9" s="276"/>
      <c r="WOP9" s="276"/>
      <c r="WOQ9" s="276"/>
      <c r="WOR9" s="276"/>
      <c r="WOS9" s="276"/>
      <c r="WOT9" s="276"/>
      <c r="WOU9" s="276"/>
      <c r="WOV9" s="276"/>
      <c r="WOW9" s="276"/>
      <c r="WOX9" s="276"/>
      <c r="WOY9" s="276"/>
      <c r="WOZ9" s="276"/>
      <c r="WPA9" s="276"/>
      <c r="WPB9" s="276"/>
      <c r="WPC9" s="276"/>
      <c r="WPD9" s="276"/>
      <c r="WPE9" s="276"/>
      <c r="WPF9" s="276"/>
      <c r="WPG9" s="276"/>
      <c r="WPH9" s="276"/>
      <c r="WPI9" s="276"/>
      <c r="WPJ9" s="276"/>
      <c r="WPK9" s="276"/>
      <c r="WPL9" s="276"/>
      <c r="WPM9" s="276"/>
      <c r="WPN9" s="276"/>
      <c r="WPO9" s="276"/>
      <c r="WPP9" s="276"/>
      <c r="WPQ9" s="276"/>
      <c r="WPR9" s="276"/>
      <c r="WPS9" s="276"/>
      <c r="WPT9" s="276"/>
      <c r="WPU9" s="276"/>
      <c r="WPV9" s="276"/>
      <c r="WPW9" s="276"/>
      <c r="WPX9" s="276"/>
      <c r="WPY9" s="276"/>
      <c r="WPZ9" s="276"/>
      <c r="WQA9" s="276"/>
      <c r="WQB9" s="276"/>
      <c r="WQC9" s="276"/>
      <c r="WQD9" s="276"/>
      <c r="WQE9" s="276"/>
      <c r="WQF9" s="276"/>
      <c r="WQG9" s="276"/>
      <c r="WQH9" s="276"/>
      <c r="WQI9" s="276"/>
      <c r="WQJ9" s="276"/>
      <c r="WQK9" s="276"/>
      <c r="WQL9" s="276"/>
      <c r="WQM9" s="276"/>
      <c r="WQN9" s="276"/>
      <c r="WQO9" s="276"/>
      <c r="WQP9" s="276"/>
      <c r="WQQ9" s="276"/>
      <c r="WQR9" s="276"/>
      <c r="WQS9" s="276"/>
      <c r="WQT9" s="276"/>
      <c r="WQU9" s="276"/>
      <c r="WQV9" s="276"/>
      <c r="WQW9" s="276"/>
      <c r="WQX9" s="276"/>
      <c r="WQY9" s="276"/>
      <c r="WQZ9" s="276"/>
      <c r="WRA9" s="276"/>
      <c r="WRB9" s="276"/>
      <c r="WRC9" s="276"/>
      <c r="WRD9" s="276"/>
      <c r="WRE9" s="276"/>
      <c r="WRF9" s="276"/>
      <c r="WRG9" s="276"/>
      <c r="WRH9" s="276"/>
      <c r="WRI9" s="276"/>
      <c r="WRJ9" s="276"/>
      <c r="WRK9" s="276"/>
      <c r="WRL9" s="276"/>
      <c r="WRM9" s="276"/>
      <c r="WRN9" s="276"/>
      <c r="WRO9" s="276"/>
      <c r="WRP9" s="276"/>
      <c r="WRQ9" s="276"/>
      <c r="WRR9" s="276"/>
      <c r="WRS9" s="276"/>
      <c r="WRT9" s="276"/>
      <c r="WRU9" s="276"/>
      <c r="WRV9" s="276"/>
      <c r="WRW9" s="276"/>
      <c r="WRX9" s="276"/>
      <c r="WRY9" s="276"/>
      <c r="WRZ9" s="276"/>
      <c r="WSA9" s="276"/>
      <c r="WSB9" s="276"/>
      <c r="WSC9" s="276"/>
      <c r="WSD9" s="276"/>
      <c r="WSE9" s="276"/>
      <c r="WSF9" s="276"/>
      <c r="WSG9" s="276"/>
      <c r="WSH9" s="276"/>
      <c r="WSI9" s="276"/>
      <c r="WSJ9" s="276"/>
      <c r="WSK9" s="276"/>
      <c r="WSL9" s="276"/>
      <c r="WSM9" s="276"/>
      <c r="WSN9" s="276"/>
      <c r="WSO9" s="276"/>
      <c r="WSP9" s="276"/>
      <c r="WSQ9" s="276"/>
      <c r="WSR9" s="276"/>
      <c r="WSS9" s="276"/>
      <c r="WST9" s="276"/>
      <c r="WSU9" s="276"/>
      <c r="WSV9" s="276"/>
      <c r="WSW9" s="276"/>
      <c r="WSX9" s="276"/>
      <c r="WSY9" s="276"/>
      <c r="WSZ9" s="276"/>
      <c r="WTA9" s="276"/>
      <c r="WTB9" s="276"/>
      <c r="WTC9" s="276"/>
      <c r="WTD9" s="276"/>
      <c r="WTE9" s="276"/>
      <c r="WTF9" s="276"/>
      <c r="WTG9" s="276"/>
      <c r="WTH9" s="276"/>
      <c r="WTI9" s="276"/>
      <c r="WTJ9" s="276"/>
      <c r="WTK9" s="276"/>
      <c r="WTL9" s="276"/>
      <c r="WTM9" s="276"/>
      <c r="WTN9" s="276"/>
      <c r="WTO9" s="276"/>
      <c r="WTP9" s="276"/>
      <c r="WTQ9" s="276"/>
      <c r="WTR9" s="276"/>
      <c r="WTS9" s="276"/>
      <c r="WTT9" s="276"/>
      <c r="WTU9" s="276"/>
      <c r="WTV9" s="276"/>
      <c r="WTW9" s="276"/>
      <c r="WTX9" s="276"/>
      <c r="WTY9" s="276"/>
      <c r="WTZ9" s="276"/>
      <c r="WUA9" s="276"/>
      <c r="WUB9" s="276"/>
      <c r="WUC9" s="276"/>
      <c r="WUD9" s="276"/>
      <c r="WUE9" s="276"/>
      <c r="WUF9" s="276"/>
      <c r="WUG9" s="276"/>
      <c r="WUH9" s="276"/>
      <c r="WUI9" s="276"/>
      <c r="WUJ9" s="276"/>
      <c r="WUK9" s="276"/>
      <c r="WUL9" s="276"/>
      <c r="WUM9" s="276"/>
      <c r="WUN9" s="276"/>
      <c r="WUO9" s="276"/>
      <c r="WUP9" s="276"/>
      <c r="WUQ9" s="276"/>
      <c r="WUR9" s="276"/>
      <c r="WUS9" s="276"/>
      <c r="WUT9" s="276"/>
      <c r="WUU9" s="276"/>
      <c r="WUV9" s="276"/>
      <c r="WUW9" s="276"/>
      <c r="WUX9" s="276"/>
      <c r="WUY9" s="276"/>
      <c r="WUZ9" s="276"/>
      <c r="WVA9" s="276"/>
      <c r="WVB9" s="276"/>
      <c r="WVC9" s="276"/>
      <c r="WVD9" s="276"/>
      <c r="WVE9" s="276"/>
      <c r="WVF9" s="276"/>
      <c r="WVG9" s="276"/>
      <c r="WVH9" s="276"/>
      <c r="WVI9" s="276"/>
      <c r="WVJ9" s="276"/>
      <c r="WVK9" s="276"/>
      <c r="WVL9" s="276"/>
      <c r="WVM9" s="276"/>
      <c r="WVN9" s="276"/>
      <c r="WVO9" s="276"/>
      <c r="WVP9" s="276"/>
      <c r="WVQ9" s="276"/>
      <c r="WVR9" s="276"/>
      <c r="WVS9" s="276"/>
      <c r="WVT9" s="276"/>
      <c r="WVU9" s="276"/>
      <c r="WVV9" s="276"/>
      <c r="WVW9" s="276"/>
      <c r="WVX9" s="276"/>
      <c r="WVY9" s="276"/>
      <c r="WVZ9" s="276"/>
      <c r="WWA9" s="276"/>
      <c r="WWB9" s="276"/>
      <c r="WWC9" s="276"/>
      <c r="WWD9" s="276"/>
      <c r="WWE9" s="276"/>
      <c r="WWF9" s="276"/>
      <c r="WWG9" s="276"/>
      <c r="WWH9" s="276"/>
      <c r="WWI9" s="276"/>
      <c r="WWJ9" s="276"/>
      <c r="WWK9" s="276"/>
      <c r="WWL9" s="276"/>
      <c r="WWM9" s="276"/>
      <c r="WWN9" s="276"/>
      <c r="WWO9" s="276"/>
      <c r="WWP9" s="276"/>
      <c r="WWQ9" s="276"/>
      <c r="WWR9" s="276"/>
      <c r="WWS9" s="276"/>
      <c r="WWT9" s="276"/>
      <c r="WWU9" s="276"/>
      <c r="WWV9" s="276"/>
      <c r="WWW9" s="276"/>
      <c r="WWX9" s="276"/>
      <c r="WWY9" s="276"/>
      <c r="WWZ9" s="276"/>
      <c r="WXA9" s="276"/>
      <c r="WXB9" s="276"/>
      <c r="WXC9" s="276"/>
      <c r="WXD9" s="276"/>
      <c r="WXE9" s="276"/>
      <c r="WXF9" s="276"/>
      <c r="WXG9" s="276"/>
      <c r="WXH9" s="276"/>
      <c r="WXI9" s="276"/>
      <c r="WXJ9" s="276"/>
      <c r="WXK9" s="276"/>
      <c r="WXL9" s="276"/>
      <c r="WXM9" s="276"/>
      <c r="WXN9" s="276"/>
      <c r="WXO9" s="276"/>
      <c r="WXP9" s="276"/>
      <c r="WXQ9" s="276"/>
      <c r="WXR9" s="276"/>
      <c r="WXS9" s="276"/>
      <c r="WXT9" s="276"/>
      <c r="WXU9" s="276"/>
      <c r="WXV9" s="276"/>
      <c r="WXW9" s="276"/>
      <c r="WXX9" s="276"/>
      <c r="WXY9" s="276"/>
      <c r="WXZ9" s="276"/>
      <c r="WYA9" s="276"/>
      <c r="WYB9" s="276"/>
      <c r="WYC9" s="276"/>
      <c r="WYD9" s="276"/>
      <c r="WYE9" s="276"/>
      <c r="WYF9" s="276"/>
      <c r="WYG9" s="276"/>
      <c r="WYH9" s="276"/>
      <c r="WYI9" s="276"/>
      <c r="WYJ9" s="276"/>
      <c r="WYK9" s="276"/>
      <c r="WYL9" s="276"/>
      <c r="WYM9" s="276"/>
      <c r="WYN9" s="276"/>
      <c r="WYO9" s="276"/>
      <c r="WYP9" s="276"/>
      <c r="WYQ9" s="276"/>
      <c r="WYR9" s="276"/>
      <c r="WYS9" s="276"/>
      <c r="WYT9" s="276"/>
      <c r="WYU9" s="276"/>
      <c r="WYV9" s="276"/>
      <c r="WYW9" s="276"/>
      <c r="WYX9" s="276"/>
      <c r="WYY9" s="276"/>
      <c r="WYZ9" s="276"/>
      <c r="WZA9" s="276"/>
      <c r="WZB9" s="276"/>
      <c r="WZC9" s="276"/>
      <c r="WZD9" s="276"/>
      <c r="WZE9" s="276"/>
      <c r="WZF9" s="276"/>
      <c r="WZG9" s="276"/>
      <c r="WZH9" s="276"/>
      <c r="WZI9" s="276"/>
      <c r="WZJ9" s="276"/>
      <c r="WZK9" s="276"/>
      <c r="WZL9" s="276"/>
      <c r="WZM9" s="276"/>
      <c r="WZN9" s="276"/>
      <c r="WZO9" s="276"/>
      <c r="WZP9" s="276"/>
      <c r="WZQ9" s="276"/>
      <c r="WZR9" s="276"/>
      <c r="WZS9" s="276"/>
      <c r="WZT9" s="276"/>
      <c r="WZU9" s="276"/>
      <c r="WZV9" s="276"/>
      <c r="WZW9" s="276"/>
      <c r="WZX9" s="276"/>
      <c r="WZY9" s="276"/>
      <c r="WZZ9" s="276"/>
      <c r="XAA9" s="276"/>
      <c r="XAB9" s="276"/>
      <c r="XAC9" s="276"/>
      <c r="XAD9" s="276"/>
      <c r="XAE9" s="276"/>
      <c r="XAF9" s="276"/>
      <c r="XAG9" s="276"/>
      <c r="XAH9" s="276"/>
      <c r="XAI9" s="276"/>
      <c r="XAJ9" s="276"/>
      <c r="XAK9" s="276"/>
      <c r="XAL9" s="276"/>
      <c r="XAM9" s="276"/>
      <c r="XAN9" s="276"/>
      <c r="XAO9" s="276"/>
      <c r="XAP9" s="276"/>
      <c r="XAQ9" s="276"/>
      <c r="XAR9" s="276"/>
      <c r="XAS9" s="276"/>
      <c r="XAT9" s="276"/>
      <c r="XAU9" s="276"/>
      <c r="XAV9" s="276"/>
      <c r="XAW9" s="276"/>
      <c r="XAX9" s="276"/>
      <c r="XAY9" s="276"/>
      <c r="XAZ9" s="276"/>
      <c r="XBA9" s="276"/>
      <c r="XBB9" s="276"/>
      <c r="XBC9" s="276"/>
      <c r="XBD9" s="276"/>
      <c r="XBE9" s="276"/>
      <c r="XBF9" s="276"/>
      <c r="XBG9" s="276"/>
      <c r="XBH9" s="276"/>
      <c r="XBI9" s="276"/>
      <c r="XBJ9" s="276"/>
      <c r="XBK9" s="276"/>
      <c r="XBL9" s="276"/>
      <c r="XBM9" s="276"/>
      <c r="XBN9" s="276"/>
      <c r="XBO9" s="276"/>
      <c r="XBP9" s="276"/>
      <c r="XBQ9" s="276"/>
      <c r="XBR9" s="276"/>
      <c r="XBS9" s="276"/>
      <c r="XBT9" s="276"/>
      <c r="XBU9" s="276"/>
      <c r="XBV9" s="276"/>
      <c r="XBW9" s="276"/>
      <c r="XBX9" s="276"/>
      <c r="XBY9" s="276"/>
      <c r="XBZ9" s="276"/>
      <c r="XCA9" s="276"/>
      <c r="XCB9" s="276"/>
      <c r="XCC9" s="276"/>
      <c r="XCD9" s="276"/>
      <c r="XCE9" s="276"/>
      <c r="XCF9" s="276"/>
      <c r="XCG9" s="276"/>
      <c r="XCH9" s="276"/>
      <c r="XCI9" s="276"/>
      <c r="XCJ9" s="276"/>
      <c r="XCK9" s="276"/>
      <c r="XCL9" s="276"/>
      <c r="XCM9" s="276"/>
      <c r="XCN9" s="276"/>
      <c r="XCO9" s="276"/>
      <c r="XCP9" s="276"/>
      <c r="XCQ9" s="276"/>
      <c r="XCR9" s="276"/>
      <c r="XCS9" s="276"/>
      <c r="XCT9" s="276"/>
      <c r="XCU9" s="276"/>
      <c r="XCV9" s="276"/>
      <c r="XCW9" s="276"/>
      <c r="XCX9" s="276"/>
      <c r="XCY9" s="276"/>
      <c r="XCZ9" s="276"/>
      <c r="XDA9" s="276"/>
      <c r="XDB9" s="276"/>
      <c r="XDC9" s="276"/>
      <c r="XDD9" s="276"/>
      <c r="XDE9" s="276"/>
      <c r="XDF9" s="276"/>
      <c r="XDG9" s="276"/>
      <c r="XDH9" s="276"/>
      <c r="XDI9" s="276"/>
      <c r="XDJ9" s="276"/>
      <c r="XDK9" s="276"/>
      <c r="XDL9" s="276"/>
      <c r="XDM9" s="276"/>
      <c r="XDN9" s="276"/>
      <c r="XDO9" s="276"/>
      <c r="XDP9" s="276"/>
      <c r="XDQ9" s="276"/>
      <c r="XDR9" s="276"/>
      <c r="XDS9" s="276"/>
      <c r="XDT9" s="276"/>
      <c r="XDU9" s="276"/>
      <c r="XDV9" s="276"/>
      <c r="XDW9" s="276"/>
      <c r="XDX9" s="276"/>
      <c r="XDY9" s="276"/>
      <c r="XDZ9" s="276"/>
      <c r="XEA9" s="276"/>
      <c r="XEB9" s="276"/>
      <c r="XEC9" s="276"/>
      <c r="XED9" s="276"/>
      <c r="XEE9" s="276"/>
      <c r="XEF9" s="276"/>
      <c r="XEG9" s="276"/>
      <c r="XEH9" s="276"/>
      <c r="XEI9" s="276"/>
      <c r="XEJ9" s="276"/>
      <c r="XEK9" s="276"/>
      <c r="XEL9" s="276"/>
      <c r="XEM9" s="276"/>
      <c r="XEN9" s="276"/>
      <c r="XEO9" s="276"/>
      <c r="XEP9" s="276"/>
      <c r="XEQ9" s="276"/>
      <c r="XER9" s="276"/>
      <c r="XES9" s="276"/>
      <c r="XET9" s="276"/>
      <c r="XEU9" s="276"/>
      <c r="XEV9" s="276"/>
      <c r="XEW9" s="276"/>
      <c r="XEX9" s="276"/>
      <c r="XEY9" s="276"/>
      <c r="XEZ9" s="276"/>
      <c r="XFA9" s="276"/>
    </row>
    <row r="10" spans="1:16381" x14ac:dyDescent="0.2">
      <c r="A10" t="str">
        <f>'TO Filter Tables'!A10</f>
        <v>KEYWORD_ROW</v>
      </c>
      <c r="C10" t="str">
        <f>'TO Filter Tables'!C10</f>
        <v>APID_NAME</v>
      </c>
      <c r="E10">
        <f>'TO Filter Tables'!E10</f>
        <v>0</v>
      </c>
      <c r="F10" t="str">
        <f>'TO Filter Tables'!F10</f>
        <v>APID</v>
      </c>
      <c r="G10">
        <f>'TO Filter Tables'!G10</f>
        <v>0</v>
      </c>
      <c r="H10">
        <f>'TO Filter Tables'!H10</f>
        <v>0</v>
      </c>
      <c r="I10">
        <f>'TO Filter Tables'!I10</f>
        <v>0</v>
      </c>
      <c r="J10">
        <f>'TO Filter Tables'!J10</f>
        <v>0</v>
      </c>
      <c r="K10">
        <f>'TO Filter Tables'!K10</f>
        <v>0</v>
      </c>
      <c r="L10" t="str">
        <f>'TO Filter Tables'!L10</f>
        <v>PIPE</v>
      </c>
      <c r="M10">
        <f>'TO Filter Tables'!M10</f>
        <v>0</v>
      </c>
      <c r="R10" s="39">
        <f>'TO Filter Tables'!R10</f>
        <v>0</v>
      </c>
      <c r="S10" s="39">
        <f>'TO Filter Tables'!X10</f>
        <v>0</v>
      </c>
      <c r="T10" s="39">
        <f>'TO Filter Tables'!AD10</f>
        <v>0</v>
      </c>
      <c r="U10" s="39">
        <f>'TO Filter Tables'!AP10</f>
        <v>0</v>
      </c>
      <c r="V10" s="39">
        <f>'TO Filter Tables'!AV10</f>
        <v>0</v>
      </c>
      <c r="W10" s="39">
        <f>'TO Filter Tables'!BB10</f>
        <v>0</v>
      </c>
      <c r="X10" s="39">
        <f>'TO Filter Tables'!BH10</f>
        <v>0</v>
      </c>
      <c r="AB10" s="39"/>
    </row>
    <row r="11" spans="1:16381" x14ac:dyDescent="0.2">
      <c r="A11">
        <f>'TO Filter Tables'!A11</f>
        <v>1</v>
      </c>
      <c r="B11" t="s">
        <v>1414</v>
      </c>
      <c r="C11" t="str">
        <f ca="1">'TO Filter Tables'!C11</f>
        <v>cFE Executive Services (ES) HK</v>
      </c>
      <c r="D11" t="s">
        <v>1418</v>
      </c>
      <c r="E11" t="str">
        <f ca="1">'TO Filter Tables'!E11</f>
        <v>Internal</v>
      </c>
      <c r="F11">
        <f ca="1">'TO Filter Tables'!F11</f>
        <v>0</v>
      </c>
      <c r="G11" t="str">
        <f ca="1">'TO Filter Tables'!G11</f>
        <v>0x000</v>
      </c>
      <c r="H11" t="str">
        <f ca="1">'TO Filter Tables'!H11</f>
        <v>0x800</v>
      </c>
      <c r="I11" t="str">
        <f>'TO Filter Tables'!I11</f>
        <v>NA</v>
      </c>
      <c r="J11">
        <f ca="1">'TO Filter Tables'!J11</f>
        <v>1248</v>
      </c>
      <c r="K11">
        <f ca="1">'TO Filter Tables'!K11</f>
        <v>5</v>
      </c>
      <c r="L11" t="str">
        <f ca="1">'TO Filter Tables'!L11</f>
        <v>Sync</v>
      </c>
      <c r="M11">
        <f ca="1">'TO Filter Tables'!M11</f>
        <v>249.6</v>
      </c>
      <c r="N11">
        <f ca="1">LOOKUP($F11,'DS Filter Tables'!$F$12:$F$353,'DS Filter Tables'!P$12:P$353)</f>
        <v>15</v>
      </c>
      <c r="O11">
        <f ca="1">LOOKUP($F11,'DS Filter Tables'!$F$12:$F$353,'DS Filter Tables'!X$12:X$353)</f>
        <v>60</v>
      </c>
      <c r="P11">
        <f ca="1">LOOKUP($F11,'DS Filter Tables'!$F$12:$F$353,'DS Filter Tables'!AF$12:AF$353)</f>
        <v>60</v>
      </c>
      <c r="Q11">
        <f ca="1">LOOKUP($F11,'DS Filter Tables'!$F$12:$F$353,'DS Filter Tables'!AN$12:AN$353)</f>
        <v>60</v>
      </c>
      <c r="R11" s="39">
        <f ca="1">'TO Filter Tables'!R11</f>
        <v>15</v>
      </c>
      <c r="S11" s="39">
        <f ca="1">'TO Filter Tables'!X11</f>
        <v>15</v>
      </c>
      <c r="T11" s="39">
        <f ca="1">'TO Filter Tables'!AD11</f>
        <v>120</v>
      </c>
      <c r="U11" s="39">
        <f ca="1">'TO Filter Tables'!AP11</f>
        <v>120</v>
      </c>
      <c r="V11" s="39">
        <f ca="1">'TO Filter Tables'!AV11</f>
        <v>120</v>
      </c>
      <c r="W11" s="39">
        <f ca="1">'TO Filter Tables'!BB11</f>
        <v>120</v>
      </c>
      <c r="X11" s="39">
        <f ca="1">'TO Filter Tables'!BH11</f>
        <v>0</v>
      </c>
      <c r="AA11" s="39"/>
      <c r="AB11" s="39">
        <f t="shared" ref="AB11:AB74" ca="1" si="0">IF(SUM(R11:X11)&gt;0,LARGE(R11:X11,COUNTIF(R11:X11,0)+1),K11)</f>
        <v>120</v>
      </c>
      <c r="AD11" t="s">
        <v>1429</v>
      </c>
      <c r="AH11">
        <v>1</v>
      </c>
    </row>
    <row r="12" spans="1:16381" x14ac:dyDescent="0.2">
      <c r="A12">
        <f>'TO Filter Tables'!A12</f>
        <v>2</v>
      </c>
      <c r="B12" t="s">
        <v>1414</v>
      </c>
      <c r="C12" t="str">
        <f ca="1">'TO Filter Tables'!C12</f>
        <v>cFE Event Services (EVS) HK</v>
      </c>
      <c r="D12" t="s">
        <v>1418</v>
      </c>
      <c r="E12" t="str">
        <f ca="1">'TO Filter Tables'!E12</f>
        <v>Internal</v>
      </c>
      <c r="F12">
        <f ca="1">'TO Filter Tables'!F12</f>
        <v>1</v>
      </c>
      <c r="G12" t="str">
        <f ca="1">'TO Filter Tables'!G12</f>
        <v>0x001</v>
      </c>
      <c r="H12" t="str">
        <f ca="1">'TO Filter Tables'!H12</f>
        <v>0x801</v>
      </c>
      <c r="I12" t="str">
        <f>'TO Filter Tables'!I12</f>
        <v>NA</v>
      </c>
      <c r="J12">
        <f ca="1">'TO Filter Tables'!J12</f>
        <v>2784</v>
      </c>
      <c r="K12">
        <f ca="1">'TO Filter Tables'!K12</f>
        <v>5</v>
      </c>
      <c r="L12" t="str">
        <f ca="1">'TO Filter Tables'!L12</f>
        <v>Sync</v>
      </c>
      <c r="M12">
        <f ca="1">'TO Filter Tables'!M12</f>
        <v>556.79999999999995</v>
      </c>
      <c r="N12">
        <f ca="1">LOOKUP($F12,'DS Filter Tables'!$F$12:$F$353,'DS Filter Tables'!P$12:P$353)</f>
        <v>15</v>
      </c>
      <c r="O12">
        <f ca="1">LOOKUP($F12,'DS Filter Tables'!$F$12:$F$353,'DS Filter Tables'!X$12:X$353)</f>
        <v>60</v>
      </c>
      <c r="P12">
        <f ca="1">LOOKUP($F12,'DS Filter Tables'!$F$12:$F$353,'DS Filter Tables'!AF$12:AF$353)</f>
        <v>60</v>
      </c>
      <c r="Q12">
        <f ca="1">LOOKUP($F12,'DS Filter Tables'!$F$12:$F$353,'DS Filter Tables'!AN$12:AN$353)</f>
        <v>60</v>
      </c>
      <c r="R12" s="39">
        <f ca="1">'TO Filter Tables'!R12</f>
        <v>15</v>
      </c>
      <c r="S12" s="39">
        <f ca="1">'TO Filter Tables'!X12</f>
        <v>15</v>
      </c>
      <c r="T12" s="39">
        <f ca="1">'TO Filter Tables'!AD12</f>
        <v>120</v>
      </c>
      <c r="U12" s="39">
        <f ca="1">'TO Filter Tables'!AP12</f>
        <v>120</v>
      </c>
      <c r="V12" s="39">
        <f ca="1">'TO Filter Tables'!AV12</f>
        <v>120</v>
      </c>
      <c r="W12" s="39">
        <f ca="1">'TO Filter Tables'!BB12</f>
        <v>120</v>
      </c>
      <c r="X12" s="39">
        <f ca="1">'TO Filter Tables'!BH12</f>
        <v>0</v>
      </c>
      <c r="AB12" s="39">
        <f t="shared" ca="1" si="0"/>
        <v>120</v>
      </c>
      <c r="AD12" t="s">
        <v>1429</v>
      </c>
    </row>
    <row r="13" spans="1:16381" x14ac:dyDescent="0.2">
      <c r="A13">
        <f>'TO Filter Tables'!A13</f>
        <v>3</v>
      </c>
      <c r="B13" t="s">
        <v>1414</v>
      </c>
      <c r="C13" t="str">
        <f ca="1">'TO Filter Tables'!C13</f>
        <v>cFE Software Bus (SB) HK</v>
      </c>
      <c r="D13" t="s">
        <v>1418</v>
      </c>
      <c r="E13" t="str">
        <f ca="1">'TO Filter Tables'!E13</f>
        <v>Internal</v>
      </c>
      <c r="F13">
        <f ca="1">'TO Filter Tables'!F13</f>
        <v>3</v>
      </c>
      <c r="G13" t="str">
        <f ca="1">'TO Filter Tables'!G13</f>
        <v>0x003</v>
      </c>
      <c r="H13" t="str">
        <f ca="1">'TO Filter Tables'!H13</f>
        <v>0x803</v>
      </c>
      <c r="I13" t="str">
        <f>'TO Filter Tables'!I13</f>
        <v>NA</v>
      </c>
      <c r="J13">
        <f ca="1">'TO Filter Tables'!J13</f>
        <v>320</v>
      </c>
      <c r="K13">
        <f ca="1">'TO Filter Tables'!K13</f>
        <v>5</v>
      </c>
      <c r="L13" t="str">
        <f ca="1">'TO Filter Tables'!L13</f>
        <v>Sync</v>
      </c>
      <c r="M13">
        <f ca="1">'TO Filter Tables'!M13</f>
        <v>64</v>
      </c>
      <c r="N13">
        <f ca="1">LOOKUP($F13,'DS Filter Tables'!$F$12:$F$353,'DS Filter Tables'!P$12:P$353)</f>
        <v>15</v>
      </c>
      <c r="O13">
        <f ca="1">LOOKUP($F13,'DS Filter Tables'!$F$12:$F$353,'DS Filter Tables'!X$12:X$353)</f>
        <v>60</v>
      </c>
      <c r="P13">
        <f ca="1">LOOKUP($F13,'DS Filter Tables'!$F$12:$F$353,'DS Filter Tables'!AF$12:AF$353)</f>
        <v>60</v>
      </c>
      <c r="Q13">
        <f ca="1">LOOKUP($F13,'DS Filter Tables'!$F$12:$F$353,'DS Filter Tables'!AN$12:AN$353)</f>
        <v>60</v>
      </c>
      <c r="R13" s="39">
        <f ca="1">'TO Filter Tables'!R13</f>
        <v>15</v>
      </c>
      <c r="S13" s="39">
        <f ca="1">'TO Filter Tables'!X13</f>
        <v>15</v>
      </c>
      <c r="T13" s="39">
        <f ca="1">'TO Filter Tables'!AD13</f>
        <v>120</v>
      </c>
      <c r="U13" s="39">
        <f ca="1">'TO Filter Tables'!AP13</f>
        <v>120</v>
      </c>
      <c r="V13" s="39">
        <f ca="1">'TO Filter Tables'!AV13</f>
        <v>120</v>
      </c>
      <c r="W13" s="39">
        <f ca="1">'TO Filter Tables'!BB13</f>
        <v>120</v>
      </c>
      <c r="X13" s="39">
        <f ca="1">'TO Filter Tables'!BH13</f>
        <v>0</v>
      </c>
      <c r="AB13" s="39">
        <f t="shared" ca="1" si="0"/>
        <v>120</v>
      </c>
      <c r="AD13" t="s">
        <v>1429</v>
      </c>
    </row>
    <row r="14" spans="1:16381" x14ac:dyDescent="0.2">
      <c r="A14">
        <f>'TO Filter Tables'!A14</f>
        <v>4</v>
      </c>
      <c r="B14" t="s">
        <v>1414</v>
      </c>
      <c r="C14" t="str">
        <f ca="1">'TO Filter Tables'!C14</f>
        <v>cFE Table Services (TBL) HK</v>
      </c>
      <c r="D14" t="s">
        <v>1418</v>
      </c>
      <c r="E14" t="str">
        <f ca="1">'TO Filter Tables'!E14</f>
        <v>Internal</v>
      </c>
      <c r="F14">
        <f ca="1">'TO Filter Tables'!F14</f>
        <v>4</v>
      </c>
      <c r="G14" t="str">
        <f ca="1">'TO Filter Tables'!G14</f>
        <v>0x004</v>
      </c>
      <c r="H14" t="str">
        <f ca="1">'TO Filter Tables'!H14</f>
        <v>0x804</v>
      </c>
      <c r="I14" t="str">
        <f>'TO Filter Tables'!I14</f>
        <v>NA</v>
      </c>
      <c r="J14">
        <f ca="1">'TO Filter Tables'!J14</f>
        <v>2016</v>
      </c>
      <c r="K14">
        <f ca="1">'TO Filter Tables'!K14</f>
        <v>5</v>
      </c>
      <c r="L14" t="str">
        <f ca="1">'TO Filter Tables'!L14</f>
        <v>Sync</v>
      </c>
      <c r="M14">
        <f ca="1">'TO Filter Tables'!M14</f>
        <v>403.2</v>
      </c>
      <c r="N14">
        <f ca="1">LOOKUP($F14,'DS Filter Tables'!$F$12:$F$353,'DS Filter Tables'!P$12:P$353)</f>
        <v>15</v>
      </c>
      <c r="O14">
        <f ca="1">LOOKUP($F14,'DS Filter Tables'!$F$12:$F$353,'DS Filter Tables'!X$12:X$353)</f>
        <v>60</v>
      </c>
      <c r="P14">
        <f ca="1">LOOKUP($F14,'DS Filter Tables'!$F$12:$F$353,'DS Filter Tables'!AF$12:AF$353)</f>
        <v>60</v>
      </c>
      <c r="Q14">
        <f ca="1">LOOKUP($F14,'DS Filter Tables'!$F$12:$F$353,'DS Filter Tables'!AN$12:AN$353)</f>
        <v>60</v>
      </c>
      <c r="R14" s="39">
        <f ca="1">'TO Filter Tables'!R14</f>
        <v>15</v>
      </c>
      <c r="S14" s="39">
        <f ca="1">'TO Filter Tables'!X14</f>
        <v>15</v>
      </c>
      <c r="T14" s="39">
        <f ca="1">'TO Filter Tables'!AD14</f>
        <v>120</v>
      </c>
      <c r="U14" s="39">
        <f ca="1">'TO Filter Tables'!AP14</f>
        <v>120</v>
      </c>
      <c r="V14" s="39">
        <f ca="1">'TO Filter Tables'!AV14</f>
        <v>120</v>
      </c>
      <c r="W14" s="39">
        <f ca="1">'TO Filter Tables'!BB14</f>
        <v>120</v>
      </c>
      <c r="X14" s="39">
        <f ca="1">'TO Filter Tables'!BH14</f>
        <v>0</v>
      </c>
      <c r="AB14" s="39">
        <f t="shared" ca="1" si="0"/>
        <v>120</v>
      </c>
      <c r="AD14" t="s">
        <v>1429</v>
      </c>
    </row>
    <row r="15" spans="1:16381" x14ac:dyDescent="0.2">
      <c r="A15">
        <f>'TO Filter Tables'!A15</f>
        <v>5</v>
      </c>
      <c r="B15" t="s">
        <v>1414</v>
      </c>
      <c r="C15" t="str">
        <f ca="1">'TO Filter Tables'!C15</f>
        <v>cFE Time Services (TIME) HK</v>
      </c>
      <c r="D15" t="s">
        <v>1418</v>
      </c>
      <c r="E15" t="str">
        <f ca="1">'TO Filter Tables'!E15</f>
        <v>Internal</v>
      </c>
      <c r="F15">
        <f ca="1">'TO Filter Tables'!F15</f>
        <v>5</v>
      </c>
      <c r="G15" t="str">
        <f ca="1">'TO Filter Tables'!G15</f>
        <v>0x005</v>
      </c>
      <c r="H15" t="str">
        <f ca="1">'TO Filter Tables'!H15</f>
        <v>0x805</v>
      </c>
      <c r="I15" t="str">
        <f>'TO Filter Tables'!I15</f>
        <v>NA</v>
      </c>
      <c r="J15">
        <f ca="1">'TO Filter Tables'!J15</f>
        <v>352</v>
      </c>
      <c r="K15">
        <f ca="1">'TO Filter Tables'!K15</f>
        <v>5</v>
      </c>
      <c r="L15" t="str">
        <f ca="1">'TO Filter Tables'!L15</f>
        <v>Sync</v>
      </c>
      <c r="M15">
        <f ca="1">'TO Filter Tables'!M15</f>
        <v>70.400000000000006</v>
      </c>
      <c r="N15">
        <f ca="1">LOOKUP($F15,'DS Filter Tables'!$F$12:$F$353,'DS Filter Tables'!P$12:P$353)</f>
        <v>15</v>
      </c>
      <c r="O15">
        <f ca="1">LOOKUP($F15,'DS Filter Tables'!$F$12:$F$353,'DS Filter Tables'!X$12:X$353)</f>
        <v>60</v>
      </c>
      <c r="P15">
        <f ca="1">LOOKUP($F15,'DS Filter Tables'!$F$12:$F$353,'DS Filter Tables'!AF$12:AF$353)</f>
        <v>60</v>
      </c>
      <c r="Q15">
        <f ca="1">LOOKUP($F15,'DS Filter Tables'!$F$12:$F$353,'DS Filter Tables'!AN$12:AN$353)</f>
        <v>60</v>
      </c>
      <c r="R15" s="39">
        <f ca="1">'TO Filter Tables'!R15</f>
        <v>15</v>
      </c>
      <c r="S15" s="39">
        <f ca="1">'TO Filter Tables'!X15</f>
        <v>15</v>
      </c>
      <c r="T15" s="39">
        <f ca="1">'TO Filter Tables'!AD15</f>
        <v>120</v>
      </c>
      <c r="U15" s="39">
        <f ca="1">'TO Filter Tables'!AP15</f>
        <v>120</v>
      </c>
      <c r="V15" s="39">
        <f ca="1">'TO Filter Tables'!AV15</f>
        <v>120</v>
      </c>
      <c r="W15" s="39">
        <f ca="1">'TO Filter Tables'!BB15</f>
        <v>120</v>
      </c>
      <c r="X15" s="39">
        <f ca="1">'TO Filter Tables'!BH15</f>
        <v>0</v>
      </c>
      <c r="AB15" s="39">
        <f t="shared" ca="1" si="0"/>
        <v>120</v>
      </c>
      <c r="AD15" t="s">
        <v>1429</v>
      </c>
    </row>
    <row r="16" spans="1:16381" hidden="1" x14ac:dyDescent="0.2">
      <c r="A16">
        <f>'TO Filter Tables'!A16</f>
        <v>6</v>
      </c>
      <c r="C16" t="str">
        <f ca="1">'TO Filter Tables'!C16</f>
        <v>cFE Time Services (TIME) DiagTlm</v>
      </c>
      <c r="E16" t="str">
        <f ca="1">'TO Filter Tables'!E16</f>
        <v>Internal</v>
      </c>
      <c r="F16">
        <f ca="1">'TO Filter Tables'!F16</f>
        <v>6</v>
      </c>
      <c r="G16" t="str">
        <f ca="1">'TO Filter Tables'!G16</f>
        <v>0x006</v>
      </c>
      <c r="H16" t="str">
        <f ca="1">'TO Filter Tables'!H16</f>
        <v>0x806</v>
      </c>
      <c r="I16" t="str">
        <f>'TO Filter Tables'!I16</f>
        <v>NA</v>
      </c>
      <c r="J16">
        <f ca="1">'TO Filter Tables'!J16</f>
        <v>1696</v>
      </c>
      <c r="K16">
        <f ca="1">'TO Filter Tables'!K16</f>
        <v>0</v>
      </c>
      <c r="L16" t="str">
        <f ca="1">'TO Filter Tables'!L16</f>
        <v>Async</v>
      </c>
      <c r="M16">
        <f ca="1">'TO Filter Tables'!M16</f>
        <v>0</v>
      </c>
      <c r="R16" s="39">
        <f ca="1">'TO Filter Tables'!R16</f>
        <v>0</v>
      </c>
      <c r="S16" s="39">
        <f ca="1">'TO Filter Tables'!X16</f>
        <v>0</v>
      </c>
      <c r="T16" s="39">
        <f ca="1">'TO Filter Tables'!AD16</f>
        <v>0</v>
      </c>
      <c r="U16" s="39">
        <f ca="1">'TO Filter Tables'!AP16</f>
        <v>0</v>
      </c>
      <c r="V16" s="39">
        <f ca="1">'TO Filter Tables'!AV16</f>
        <v>0</v>
      </c>
      <c r="W16" s="39">
        <f ca="1">'TO Filter Tables'!BB16</f>
        <v>0</v>
      </c>
      <c r="X16" s="39">
        <f ca="1">'TO Filter Tables'!BH16</f>
        <v>0</v>
      </c>
      <c r="AB16" s="39">
        <f t="shared" ca="1" si="0"/>
        <v>0</v>
      </c>
    </row>
    <row r="17" spans="1:30" hidden="1" x14ac:dyDescent="0.2">
      <c r="A17">
        <f>'TO Filter Tables'!A17</f>
        <v>7</v>
      </c>
      <c r="C17" t="str">
        <f ca="1">'TO Filter Tables'!C17</f>
        <v>cFE Event Service (EVS) Message Tlm</v>
      </c>
      <c r="E17" t="str">
        <f ca="1">'TO Filter Tables'!E17</f>
        <v>Internal</v>
      </c>
      <c r="F17">
        <f ca="1">'TO Filter Tables'!F17</f>
        <v>8</v>
      </c>
      <c r="G17" t="str">
        <f ca="1">'TO Filter Tables'!G17</f>
        <v>0x008</v>
      </c>
      <c r="H17" t="str">
        <f ca="1">'TO Filter Tables'!H17</f>
        <v>0x808</v>
      </c>
      <c r="I17" t="str">
        <f>'TO Filter Tables'!I17</f>
        <v>NA</v>
      </c>
      <c r="J17">
        <f ca="1">'TO Filter Tables'!J17</f>
        <v>1344</v>
      </c>
      <c r="K17">
        <f ca="1">'TO Filter Tables'!K17</f>
        <v>0</v>
      </c>
      <c r="L17" t="str">
        <f ca="1">'TO Filter Tables'!L17</f>
        <v>Async</v>
      </c>
      <c r="M17">
        <f ca="1">'TO Filter Tables'!M17</f>
        <v>0</v>
      </c>
      <c r="R17" s="39">
        <f ca="1">'TO Filter Tables'!R17</f>
        <v>0</v>
      </c>
      <c r="S17" s="39">
        <f ca="1">'TO Filter Tables'!X17</f>
        <v>0</v>
      </c>
      <c r="T17" s="39">
        <f ca="1">'TO Filter Tables'!AD17</f>
        <v>0</v>
      </c>
      <c r="U17" s="39">
        <f ca="1">'TO Filter Tables'!AP17</f>
        <v>0</v>
      </c>
      <c r="V17" s="39">
        <f ca="1">'TO Filter Tables'!AV17</f>
        <v>0</v>
      </c>
      <c r="W17" s="39">
        <f ca="1">'TO Filter Tables'!BB17</f>
        <v>0</v>
      </c>
      <c r="X17" s="39">
        <f ca="1">'TO Filter Tables'!BH17</f>
        <v>0</v>
      </c>
      <c r="AB17" s="39">
        <f t="shared" ca="1" si="0"/>
        <v>0</v>
      </c>
    </row>
    <row r="18" spans="1:30" hidden="1" x14ac:dyDescent="0.2">
      <c r="A18">
        <f>'TO Filter Tables'!A18</f>
        <v>8</v>
      </c>
      <c r="C18" t="str">
        <f ca="1">'TO Filter Tables'!C18</f>
        <v>cFE Software Bus (SB) Statistics Tlm</v>
      </c>
      <c r="E18" t="str">
        <f ca="1">'TO Filter Tables'!E18</f>
        <v>Internal</v>
      </c>
      <c r="F18">
        <f ca="1">'TO Filter Tables'!F18</f>
        <v>10</v>
      </c>
      <c r="G18" t="str">
        <f ca="1">'TO Filter Tables'!G18</f>
        <v>0x00A</v>
      </c>
      <c r="H18" t="str">
        <f ca="1">'TO Filter Tables'!H18</f>
        <v>0x80A</v>
      </c>
      <c r="I18" t="str">
        <f>'TO Filter Tables'!I18</f>
        <v>NA</v>
      </c>
      <c r="J18">
        <f ca="1">'TO Filter Tables'!J18</f>
        <v>6976</v>
      </c>
      <c r="K18">
        <f ca="1">'TO Filter Tables'!K18</f>
        <v>0</v>
      </c>
      <c r="L18" t="str">
        <f ca="1">'TO Filter Tables'!L18</f>
        <v>Async</v>
      </c>
      <c r="M18">
        <f ca="1">'TO Filter Tables'!M18</f>
        <v>0</v>
      </c>
      <c r="R18" s="39">
        <f ca="1">'TO Filter Tables'!R18</f>
        <v>0</v>
      </c>
      <c r="S18" s="39">
        <f ca="1">'TO Filter Tables'!X18</f>
        <v>0</v>
      </c>
      <c r="T18" s="39">
        <f ca="1">'TO Filter Tables'!AD18</f>
        <v>0</v>
      </c>
      <c r="U18" s="39">
        <f ca="1">'TO Filter Tables'!AP18</f>
        <v>0</v>
      </c>
      <c r="V18" s="39">
        <f ca="1">'TO Filter Tables'!AV18</f>
        <v>0</v>
      </c>
      <c r="W18" s="39">
        <f ca="1">'TO Filter Tables'!BB18</f>
        <v>0</v>
      </c>
      <c r="X18" s="39">
        <f ca="1">'TO Filter Tables'!BH18</f>
        <v>0</v>
      </c>
      <c r="AB18" s="39">
        <f t="shared" ca="1" si="0"/>
        <v>0</v>
      </c>
    </row>
    <row r="19" spans="1:30" x14ac:dyDescent="0.2">
      <c r="A19">
        <f>'TO Filter Tables'!A19</f>
        <v>9</v>
      </c>
      <c r="B19" t="s">
        <v>1414</v>
      </c>
      <c r="C19" t="str">
        <f ca="1">'TO Filter Tables'!C19</f>
        <v>cFE Executive Service (ES) Application Tlm</v>
      </c>
      <c r="D19" t="s">
        <v>1418</v>
      </c>
      <c r="E19" t="str">
        <f ca="1">'TO Filter Tables'!E19</f>
        <v>Internal</v>
      </c>
      <c r="F19">
        <f ca="1">'TO Filter Tables'!F19</f>
        <v>11</v>
      </c>
      <c r="G19" t="str">
        <f ca="1">'TO Filter Tables'!G19</f>
        <v>0x00B</v>
      </c>
      <c r="H19" t="str">
        <f ca="1">'TO Filter Tables'!H19</f>
        <v>0x80B</v>
      </c>
      <c r="I19" t="str">
        <f>'TO Filter Tables'!I19</f>
        <v>NA</v>
      </c>
      <c r="J19">
        <f ca="1">'TO Filter Tables'!J19</f>
        <v>1600</v>
      </c>
      <c r="K19">
        <f ca="1">'TO Filter Tables'!K19</f>
        <v>5</v>
      </c>
      <c r="L19" t="str">
        <f ca="1">'TO Filter Tables'!L19</f>
        <v>Sync</v>
      </c>
      <c r="M19">
        <f ca="1">'TO Filter Tables'!M19</f>
        <v>320</v>
      </c>
      <c r="N19">
        <f ca="1">LOOKUP($F19,'DS Filter Tables'!$F$12:$F$353,'DS Filter Tables'!P$12:P$353)</f>
        <v>15</v>
      </c>
      <c r="O19">
        <f ca="1">LOOKUP($F19,'DS Filter Tables'!$F$12:$F$353,'DS Filter Tables'!X$12:X$353)</f>
        <v>60</v>
      </c>
      <c r="P19">
        <f ca="1">LOOKUP($F19,'DS Filter Tables'!$F$12:$F$353,'DS Filter Tables'!AF$12:AF$353)</f>
        <v>60</v>
      </c>
      <c r="Q19">
        <f ca="1">LOOKUP($F19,'DS Filter Tables'!$F$12:$F$353,'DS Filter Tables'!AN$12:AN$353)</f>
        <v>60</v>
      </c>
      <c r="R19" s="39">
        <f ca="1">'TO Filter Tables'!R19</f>
        <v>15</v>
      </c>
      <c r="S19" s="39">
        <f ca="1">'TO Filter Tables'!X19</f>
        <v>15</v>
      </c>
      <c r="T19" s="39">
        <f ca="1">'TO Filter Tables'!AD19</f>
        <v>120</v>
      </c>
      <c r="U19" s="39">
        <f ca="1">'TO Filter Tables'!AP19</f>
        <v>120</v>
      </c>
      <c r="V19" s="39">
        <f ca="1">'TO Filter Tables'!AV19</f>
        <v>120</v>
      </c>
      <c r="W19" s="39">
        <f ca="1">'TO Filter Tables'!BB19</f>
        <v>120</v>
      </c>
      <c r="X19" s="39">
        <f ca="1">'TO Filter Tables'!BH19</f>
        <v>0</v>
      </c>
      <c r="AB19" s="39">
        <f t="shared" ca="1" si="0"/>
        <v>120</v>
      </c>
      <c r="AD19" t="s">
        <v>1429</v>
      </c>
    </row>
    <row r="20" spans="1:30" hidden="1" x14ac:dyDescent="0.2">
      <c r="A20">
        <f>'TO Filter Tables'!A20</f>
        <v>10</v>
      </c>
      <c r="C20" t="str">
        <f ca="1">'TO Filter Tables'!C20</f>
        <v>cFE Table Services (TBL) Register Tlm</v>
      </c>
      <c r="E20" t="str">
        <f ca="1">'TO Filter Tables'!E20</f>
        <v>Internal</v>
      </c>
      <c r="F20">
        <f ca="1">'TO Filter Tables'!F20</f>
        <v>12</v>
      </c>
      <c r="G20" t="str">
        <f ca="1">'TO Filter Tables'!G20</f>
        <v>0x00C</v>
      </c>
      <c r="H20" t="str">
        <f ca="1">'TO Filter Tables'!H20</f>
        <v>0x80C</v>
      </c>
      <c r="I20" t="str">
        <f>'TO Filter Tables'!I20</f>
        <v>NA</v>
      </c>
      <c r="J20">
        <f ca="1">'TO Filter Tables'!J20</f>
        <v>1408</v>
      </c>
      <c r="K20">
        <f ca="1">'TO Filter Tables'!K20</f>
        <v>0</v>
      </c>
      <c r="L20" t="str">
        <f ca="1">'TO Filter Tables'!L20</f>
        <v>Async</v>
      </c>
      <c r="M20">
        <f ca="1">'TO Filter Tables'!M20</f>
        <v>0</v>
      </c>
      <c r="R20" s="39">
        <f ca="1">'TO Filter Tables'!R20</f>
        <v>0</v>
      </c>
      <c r="S20" s="39">
        <f ca="1">'TO Filter Tables'!X20</f>
        <v>0</v>
      </c>
      <c r="T20" s="39">
        <f ca="1">'TO Filter Tables'!AD20</f>
        <v>0</v>
      </c>
      <c r="U20" s="39">
        <f ca="1">'TO Filter Tables'!AP20</f>
        <v>0</v>
      </c>
      <c r="V20" s="39">
        <f ca="1">'TO Filter Tables'!AV20</f>
        <v>0</v>
      </c>
      <c r="W20" s="39">
        <f ca="1">'TO Filter Tables'!BB20</f>
        <v>0</v>
      </c>
      <c r="X20" s="39">
        <f ca="1">'TO Filter Tables'!BH20</f>
        <v>0</v>
      </c>
      <c r="AB20" s="39">
        <f t="shared" ca="1" si="0"/>
        <v>0</v>
      </c>
    </row>
    <row r="21" spans="1:30" hidden="1" x14ac:dyDescent="0.2">
      <c r="A21">
        <f>'TO Filter Tables'!A21</f>
        <v>11</v>
      </c>
      <c r="C21" t="str">
        <f ca="1">'TO Filter Tables'!C21</f>
        <v>cFE Executive Service (ES) Shell Tlm</v>
      </c>
      <c r="E21" t="str">
        <f ca="1">'TO Filter Tables'!E21</f>
        <v>Internal</v>
      </c>
      <c r="F21">
        <f ca="1">'TO Filter Tables'!F21</f>
        <v>15</v>
      </c>
      <c r="G21" t="str">
        <f ca="1">'TO Filter Tables'!G21</f>
        <v>0x00F</v>
      </c>
      <c r="H21" t="str">
        <f ca="1">'TO Filter Tables'!H21</f>
        <v>0x80F</v>
      </c>
      <c r="I21" t="str">
        <f>'TO Filter Tables'!I21</f>
        <v>NA</v>
      </c>
      <c r="J21">
        <f ca="1">'TO Filter Tables'!J21</f>
        <v>608</v>
      </c>
      <c r="K21">
        <f ca="1">'TO Filter Tables'!K21</f>
        <v>0</v>
      </c>
      <c r="L21" t="str">
        <f ca="1">'TO Filter Tables'!L21</f>
        <v>Async</v>
      </c>
      <c r="M21">
        <f ca="1">'TO Filter Tables'!M21</f>
        <v>0</v>
      </c>
      <c r="R21" s="39">
        <f ca="1">'TO Filter Tables'!R21</f>
        <v>0</v>
      </c>
      <c r="S21" s="39">
        <f ca="1">'TO Filter Tables'!X21</f>
        <v>0</v>
      </c>
      <c r="T21" s="39">
        <f ca="1">'TO Filter Tables'!AD21</f>
        <v>0</v>
      </c>
      <c r="U21" s="39">
        <f ca="1">'TO Filter Tables'!AP21</f>
        <v>0</v>
      </c>
      <c r="V21" s="39">
        <f ca="1">'TO Filter Tables'!AV21</f>
        <v>0</v>
      </c>
      <c r="W21" s="39">
        <f ca="1">'TO Filter Tables'!BB21</f>
        <v>0</v>
      </c>
      <c r="X21" s="39">
        <f ca="1">'TO Filter Tables'!BH21</f>
        <v>0</v>
      </c>
      <c r="AB21" s="39">
        <f t="shared" ca="1" si="0"/>
        <v>0</v>
      </c>
    </row>
    <row r="22" spans="1:30" hidden="1" x14ac:dyDescent="0.2">
      <c r="A22">
        <f>'TO Filter Tables'!A22</f>
        <v>12</v>
      </c>
      <c r="C22" t="str">
        <f ca="1">'TO Filter Tables'!C22</f>
        <v>cFE Executive Service (ES) Memory Stats Tlm</v>
      </c>
      <c r="E22" t="str">
        <f ca="1">'TO Filter Tables'!E22</f>
        <v>Internal</v>
      </c>
      <c r="F22">
        <f ca="1">'TO Filter Tables'!F22</f>
        <v>16</v>
      </c>
      <c r="G22" t="str">
        <f ca="1">'TO Filter Tables'!G22</f>
        <v>0x010</v>
      </c>
      <c r="H22" t="str">
        <f ca="1">'TO Filter Tables'!H22</f>
        <v>0x810</v>
      </c>
      <c r="I22" t="str">
        <f>'TO Filter Tables'!I22</f>
        <v>NA</v>
      </c>
      <c r="J22">
        <f ca="1">'TO Filter Tables'!J22</f>
        <v>1888</v>
      </c>
      <c r="K22">
        <f ca="1">'TO Filter Tables'!K22</f>
        <v>0</v>
      </c>
      <c r="L22" t="str">
        <f ca="1">'TO Filter Tables'!L22</f>
        <v>Async</v>
      </c>
      <c r="M22">
        <f ca="1">'TO Filter Tables'!M22</f>
        <v>0</v>
      </c>
      <c r="R22" s="39">
        <f ca="1">'TO Filter Tables'!R22</f>
        <v>0</v>
      </c>
      <c r="S22" s="39">
        <f ca="1">'TO Filter Tables'!X22</f>
        <v>0</v>
      </c>
      <c r="T22" s="39">
        <f ca="1">'TO Filter Tables'!AD22</f>
        <v>0</v>
      </c>
      <c r="U22" s="39">
        <f ca="1">'TO Filter Tables'!AP22</f>
        <v>0</v>
      </c>
      <c r="V22" s="39">
        <f ca="1">'TO Filter Tables'!AV22</f>
        <v>0</v>
      </c>
      <c r="W22" s="39">
        <f ca="1">'TO Filter Tables'!BB22</f>
        <v>0</v>
      </c>
      <c r="X22" s="39">
        <f ca="1">'TO Filter Tables'!BH22</f>
        <v>0</v>
      </c>
      <c r="AB22" s="39">
        <f t="shared" ca="1" si="0"/>
        <v>0</v>
      </c>
    </row>
    <row r="23" spans="1:30" x14ac:dyDescent="0.2">
      <c r="A23">
        <f>'TO Filter Tables'!A23</f>
        <v>13</v>
      </c>
      <c r="B23" t="s">
        <v>1412</v>
      </c>
      <c r="C23" t="str">
        <f ca="1">'TO Filter Tables'!C23</f>
        <v>S-Comm A Xponder A HK</v>
      </c>
      <c r="D23" t="s">
        <v>1420</v>
      </c>
      <c r="E23" t="str">
        <f ca="1">'TO Filter Tables'!E23</f>
        <v>External</v>
      </c>
      <c r="F23">
        <f ca="1">'TO Filter Tables'!F23</f>
        <v>110</v>
      </c>
      <c r="G23" t="str">
        <f ca="1">'TO Filter Tables'!G23</f>
        <v>0x06E</v>
      </c>
      <c r="H23" t="str">
        <f ca="1">'TO Filter Tables'!H23</f>
        <v>0x86E</v>
      </c>
      <c r="I23" t="str">
        <f>'TO Filter Tables'!I23</f>
        <v>NA</v>
      </c>
      <c r="J23">
        <f ca="1">'TO Filter Tables'!J23</f>
        <v>384</v>
      </c>
      <c r="K23">
        <f ca="1">'TO Filter Tables'!K23</f>
        <v>0.5</v>
      </c>
      <c r="L23" t="str">
        <f ca="1">'TO Filter Tables'!L23</f>
        <v>Sync</v>
      </c>
      <c r="M23">
        <f ca="1">'TO Filter Tables'!M23</f>
        <v>768</v>
      </c>
      <c r="N23">
        <f ca="1">LOOKUP($F23,'DS Filter Tables'!$F$12:$F$353,'DS Filter Tables'!P$12:P$353)</f>
        <v>1</v>
      </c>
      <c r="O23">
        <f ca="1">LOOKUP($F23,'DS Filter Tables'!$F$12:$F$353,'DS Filter Tables'!X$12:X$353)</f>
        <v>1</v>
      </c>
      <c r="P23">
        <f ca="1">LOOKUP($F23,'DS Filter Tables'!$F$12:$F$353,'DS Filter Tables'!AF$12:AF$353)</f>
        <v>1</v>
      </c>
      <c r="Q23">
        <f ca="1">LOOKUP($F23,'DS Filter Tables'!$F$12:$F$353,'DS Filter Tables'!AN$12:AN$353)</f>
        <v>1</v>
      </c>
      <c r="R23" s="39">
        <f ca="1">'TO Filter Tables'!R23</f>
        <v>1</v>
      </c>
      <c r="S23" s="39">
        <f ca="1">'TO Filter Tables'!X23</f>
        <v>1</v>
      </c>
      <c r="T23" s="39">
        <f ca="1">'TO Filter Tables'!AD23</f>
        <v>15</v>
      </c>
      <c r="U23" s="39">
        <f ca="1">'TO Filter Tables'!AP23</f>
        <v>15</v>
      </c>
      <c r="V23" s="39">
        <f ca="1">'TO Filter Tables'!AV23</f>
        <v>15</v>
      </c>
      <c r="W23" s="39">
        <f ca="1">'TO Filter Tables'!BB23</f>
        <v>15</v>
      </c>
      <c r="X23" s="39">
        <f ca="1">'TO Filter Tables'!BH23</f>
        <v>30</v>
      </c>
      <c r="AB23" s="39">
        <f t="shared" ca="1" si="0"/>
        <v>30</v>
      </c>
      <c r="AD23" t="s">
        <v>1427</v>
      </c>
    </row>
    <row r="24" spans="1:30" x14ac:dyDescent="0.2">
      <c r="A24">
        <f>'TO Filter Tables'!A24</f>
        <v>14</v>
      </c>
      <c r="B24" t="s">
        <v>1412</v>
      </c>
      <c r="C24" t="str">
        <f ca="1">'TO Filter Tables'!C24</f>
        <v>S-Band Comm. Card A HK</v>
      </c>
      <c r="D24" t="s">
        <v>1420</v>
      </c>
      <c r="E24" t="str">
        <f ca="1">'TO Filter Tables'!E24</f>
        <v>External</v>
      </c>
      <c r="F24">
        <f ca="1">'TO Filter Tables'!F24</f>
        <v>111</v>
      </c>
      <c r="G24" t="str">
        <f ca="1">'TO Filter Tables'!G24</f>
        <v>0x06F</v>
      </c>
      <c r="H24" t="str">
        <f ca="1">'TO Filter Tables'!H24</f>
        <v>0x86F</v>
      </c>
      <c r="I24" t="str">
        <f>'TO Filter Tables'!I24</f>
        <v>NA</v>
      </c>
      <c r="J24">
        <f ca="1">'TO Filter Tables'!J24</f>
        <v>2192</v>
      </c>
      <c r="K24">
        <f ca="1">'TO Filter Tables'!K24</f>
        <v>1</v>
      </c>
      <c r="L24" t="str">
        <f ca="1">'TO Filter Tables'!L24</f>
        <v>Sync</v>
      </c>
      <c r="M24">
        <f ca="1">'TO Filter Tables'!M24</f>
        <v>2192</v>
      </c>
      <c r="N24">
        <f ca="1">LOOKUP($F24,'DS Filter Tables'!$F$12:$F$353,'DS Filter Tables'!P$12:P$353)</f>
        <v>2</v>
      </c>
      <c r="O24">
        <f ca="1">LOOKUP($F24,'DS Filter Tables'!$F$12:$F$353,'DS Filter Tables'!X$12:X$353)</f>
        <v>2</v>
      </c>
      <c r="P24">
        <f ca="1">LOOKUP($F24,'DS Filter Tables'!$F$12:$F$353,'DS Filter Tables'!AF$12:AF$353)</f>
        <v>2</v>
      </c>
      <c r="Q24">
        <f ca="1">LOOKUP($F24,'DS Filter Tables'!$F$12:$F$353,'DS Filter Tables'!AN$12:AN$353)</f>
        <v>2</v>
      </c>
      <c r="R24" s="39">
        <f ca="1">'TO Filter Tables'!R24</f>
        <v>60</v>
      </c>
      <c r="S24" s="39">
        <f ca="1">'TO Filter Tables'!X24</f>
        <v>60</v>
      </c>
      <c r="T24" s="39">
        <f ca="1">'TO Filter Tables'!AD24</f>
        <v>120</v>
      </c>
      <c r="U24" s="39">
        <f ca="1">'TO Filter Tables'!AP24</f>
        <v>120</v>
      </c>
      <c r="V24" s="39">
        <f ca="1">'TO Filter Tables'!AV24</f>
        <v>120</v>
      </c>
      <c r="W24" s="39">
        <f ca="1">'TO Filter Tables'!BB24</f>
        <v>120</v>
      </c>
      <c r="X24" s="39">
        <f ca="1">'TO Filter Tables'!BH24</f>
        <v>120</v>
      </c>
      <c r="AB24" s="39">
        <f t="shared" ca="1" si="0"/>
        <v>120</v>
      </c>
      <c r="AD24" t="s">
        <v>1427</v>
      </c>
    </row>
    <row r="25" spans="1:30" x14ac:dyDescent="0.2">
      <c r="A25">
        <f>'TO Filter Tables'!A25</f>
        <v>15</v>
      </c>
      <c r="B25" t="s">
        <v>1412</v>
      </c>
      <c r="C25" t="str">
        <f ca="1">'TO Filter Tables'!C25</f>
        <v>S-Comm A Xponder B HK</v>
      </c>
      <c r="D25" t="s">
        <v>1420</v>
      </c>
      <c r="E25" t="str">
        <f ca="1">'TO Filter Tables'!E25</f>
        <v>External</v>
      </c>
      <c r="F25">
        <f ca="1">'TO Filter Tables'!F25</f>
        <v>113</v>
      </c>
      <c r="G25" t="str">
        <f ca="1">'TO Filter Tables'!G25</f>
        <v>0x071</v>
      </c>
      <c r="H25" t="str">
        <f ca="1">'TO Filter Tables'!H25</f>
        <v>0x871</v>
      </c>
      <c r="I25" t="str">
        <f>'TO Filter Tables'!I25</f>
        <v>NA</v>
      </c>
      <c r="J25">
        <f ca="1">'TO Filter Tables'!J25</f>
        <v>384</v>
      </c>
      <c r="K25">
        <f ca="1">'TO Filter Tables'!K25</f>
        <v>0.5</v>
      </c>
      <c r="L25" t="str">
        <f ca="1">'TO Filter Tables'!L25</f>
        <v>Sync</v>
      </c>
      <c r="M25">
        <f ca="1">'TO Filter Tables'!M25</f>
        <v>768</v>
      </c>
      <c r="N25">
        <f ca="1">LOOKUP($F25,'DS Filter Tables'!$F$12:$F$353,'DS Filter Tables'!P$12:P$353)</f>
        <v>1</v>
      </c>
      <c r="O25">
        <f ca="1">LOOKUP($F25,'DS Filter Tables'!$F$12:$F$353,'DS Filter Tables'!X$12:X$353)</f>
        <v>1</v>
      </c>
      <c r="P25">
        <f ca="1">LOOKUP($F25,'DS Filter Tables'!$F$12:$F$353,'DS Filter Tables'!AF$12:AF$353)</f>
        <v>1</v>
      </c>
      <c r="Q25">
        <f ca="1">LOOKUP($F25,'DS Filter Tables'!$F$12:$F$353,'DS Filter Tables'!AN$12:AN$353)</f>
        <v>1</v>
      </c>
      <c r="R25" s="39">
        <f ca="1">'TO Filter Tables'!R25</f>
        <v>1</v>
      </c>
      <c r="S25" s="39">
        <f ca="1">'TO Filter Tables'!X25</f>
        <v>1</v>
      </c>
      <c r="T25" s="39">
        <f ca="1">'TO Filter Tables'!AD25</f>
        <v>15</v>
      </c>
      <c r="U25" s="39">
        <f ca="1">'TO Filter Tables'!AP25</f>
        <v>15</v>
      </c>
      <c r="V25" s="39">
        <f ca="1">'TO Filter Tables'!AV25</f>
        <v>15</v>
      </c>
      <c r="W25" s="39">
        <f ca="1">'TO Filter Tables'!BB25</f>
        <v>15</v>
      </c>
      <c r="X25" s="39">
        <f ca="1">'TO Filter Tables'!BH25</f>
        <v>30</v>
      </c>
      <c r="Y25" s="291" t="s">
        <v>1404</v>
      </c>
      <c r="Z25" s="291"/>
      <c r="AB25" s="39">
        <f t="shared" ca="1" si="0"/>
        <v>30</v>
      </c>
      <c r="AD25" t="s">
        <v>1427</v>
      </c>
    </row>
    <row r="26" spans="1:30" hidden="1" x14ac:dyDescent="0.2">
      <c r="A26" t="e">
        <f>'TO Filter Tables'!#REF!</f>
        <v>#REF!</v>
      </c>
      <c r="C26" t="e">
        <f>'TO Filter Tables'!#REF!</f>
        <v>#REF!</v>
      </c>
      <c r="E26" t="e">
        <f>'TO Filter Tables'!#REF!</f>
        <v>#REF!</v>
      </c>
      <c r="F26" t="e">
        <f>'TO Filter Tables'!#REF!</f>
        <v>#REF!</v>
      </c>
      <c r="G26" t="e">
        <f>'TO Filter Tables'!#REF!</f>
        <v>#REF!</v>
      </c>
      <c r="H26" t="e">
        <f>'TO Filter Tables'!#REF!</f>
        <v>#REF!</v>
      </c>
      <c r="I26" t="e">
        <f>'TO Filter Tables'!#REF!</f>
        <v>#REF!</v>
      </c>
      <c r="J26" t="e">
        <f>'TO Filter Tables'!#REF!</f>
        <v>#REF!</v>
      </c>
      <c r="K26" t="e">
        <f>'TO Filter Tables'!#REF!</f>
        <v>#REF!</v>
      </c>
      <c r="L26" t="e">
        <f>'TO Filter Tables'!#REF!</f>
        <v>#REF!</v>
      </c>
      <c r="M26" t="e">
        <f>'TO Filter Tables'!#REF!</f>
        <v>#REF!</v>
      </c>
      <c r="R26" s="39" t="e">
        <f>'TO Filter Tables'!#REF!</f>
        <v>#REF!</v>
      </c>
      <c r="S26" s="39" t="e">
        <f>'TO Filter Tables'!#REF!</f>
        <v>#REF!</v>
      </c>
      <c r="T26" s="39" t="e">
        <f>'TO Filter Tables'!#REF!</f>
        <v>#REF!</v>
      </c>
      <c r="U26" s="39" t="e">
        <f>'TO Filter Tables'!#REF!</f>
        <v>#REF!</v>
      </c>
      <c r="V26" s="39" t="e">
        <f>'TO Filter Tables'!#REF!</f>
        <v>#REF!</v>
      </c>
      <c r="W26" s="39" t="e">
        <f>'TO Filter Tables'!#REF!</f>
        <v>#REF!</v>
      </c>
      <c r="X26" s="39" t="e">
        <f>'TO Filter Tables'!#REF!</f>
        <v>#REF!</v>
      </c>
      <c r="AB26" s="39" t="e">
        <f t="shared" si="0"/>
        <v>#REF!</v>
      </c>
    </row>
    <row r="27" spans="1:30" x14ac:dyDescent="0.2">
      <c r="A27">
        <f>'TO Filter Tables'!A26</f>
        <v>17</v>
      </c>
      <c r="B27" t="s">
        <v>1412</v>
      </c>
      <c r="C27" t="str">
        <f ca="1">'TO Filter Tables'!C26</f>
        <v>S-Band Comm. Card B HK</v>
      </c>
      <c r="D27" t="s">
        <v>1420</v>
      </c>
      <c r="E27" t="str">
        <f ca="1">'TO Filter Tables'!E26</f>
        <v>External</v>
      </c>
      <c r="F27">
        <f ca="1">'TO Filter Tables'!F26</f>
        <v>121</v>
      </c>
      <c r="G27" t="str">
        <f ca="1">'TO Filter Tables'!G26</f>
        <v>0x079</v>
      </c>
      <c r="H27" t="str">
        <f ca="1">'TO Filter Tables'!H26</f>
        <v>0x879</v>
      </c>
      <c r="I27" t="str">
        <f>'TO Filter Tables'!I26</f>
        <v>NA</v>
      </c>
      <c r="J27">
        <f ca="1">'TO Filter Tables'!J26</f>
        <v>2192</v>
      </c>
      <c r="K27">
        <f ca="1">'TO Filter Tables'!K26</f>
        <v>1</v>
      </c>
      <c r="L27" t="str">
        <f ca="1">'TO Filter Tables'!L26</f>
        <v>Sync</v>
      </c>
      <c r="M27">
        <f ca="1">'TO Filter Tables'!M26</f>
        <v>2192</v>
      </c>
      <c r="N27">
        <f ca="1">LOOKUP($F27,'DS Filter Tables'!$F$12:$F$353,'DS Filter Tables'!P$12:P$353)</f>
        <v>2</v>
      </c>
      <c r="O27">
        <f ca="1">LOOKUP($F27,'DS Filter Tables'!$F$12:$F$353,'DS Filter Tables'!X$12:X$353)</f>
        <v>2</v>
      </c>
      <c r="P27">
        <f ca="1">LOOKUP($F27,'DS Filter Tables'!$F$12:$F$353,'DS Filter Tables'!AF$12:AF$353)</f>
        <v>2</v>
      </c>
      <c r="Q27">
        <f ca="1">LOOKUP($F27,'DS Filter Tables'!$F$12:$F$353,'DS Filter Tables'!AN$12:AN$353)</f>
        <v>2</v>
      </c>
      <c r="R27" s="39">
        <f ca="1">'TO Filter Tables'!R26</f>
        <v>60</v>
      </c>
      <c r="S27" s="39">
        <f ca="1">'TO Filter Tables'!X26</f>
        <v>60</v>
      </c>
      <c r="T27" s="39">
        <f ca="1">'TO Filter Tables'!AD26</f>
        <v>120</v>
      </c>
      <c r="U27" s="39">
        <f ca="1">'TO Filter Tables'!AP26</f>
        <v>120</v>
      </c>
      <c r="V27" s="39">
        <f ca="1">'TO Filter Tables'!AV26</f>
        <v>120</v>
      </c>
      <c r="W27" s="39">
        <f ca="1">'TO Filter Tables'!BB26</f>
        <v>120</v>
      </c>
      <c r="X27" s="39">
        <f ca="1">'TO Filter Tables'!BH26</f>
        <v>120</v>
      </c>
      <c r="AB27" s="39">
        <f t="shared" ca="1" si="0"/>
        <v>120</v>
      </c>
      <c r="AD27" t="s">
        <v>1427</v>
      </c>
    </row>
    <row r="28" spans="1:30" x14ac:dyDescent="0.2">
      <c r="A28">
        <f>'TO Filter Tables'!A27</f>
        <v>18</v>
      </c>
      <c r="B28" t="s">
        <v>1412</v>
      </c>
      <c r="C28" t="str">
        <f ca="1">'TO Filter Tables'!C27</f>
        <v>S-Comm B Xponder A HK</v>
      </c>
      <c r="D28" t="s">
        <v>1420</v>
      </c>
      <c r="E28" t="str">
        <f ca="1">'TO Filter Tables'!E27</f>
        <v>External</v>
      </c>
      <c r="F28">
        <f ca="1">'TO Filter Tables'!F27</f>
        <v>122</v>
      </c>
      <c r="G28" t="str">
        <f ca="1">'TO Filter Tables'!G27</f>
        <v>0x07A</v>
      </c>
      <c r="H28" t="str">
        <f ca="1">'TO Filter Tables'!H27</f>
        <v>0x87A</v>
      </c>
      <c r="I28" t="str">
        <f>'TO Filter Tables'!I27</f>
        <v>NA</v>
      </c>
      <c r="J28">
        <f ca="1">'TO Filter Tables'!J27</f>
        <v>384</v>
      </c>
      <c r="K28">
        <f ca="1">'TO Filter Tables'!K27</f>
        <v>0.5</v>
      </c>
      <c r="L28" t="str">
        <f ca="1">'TO Filter Tables'!L27</f>
        <v>Sync</v>
      </c>
      <c r="M28">
        <f ca="1">'TO Filter Tables'!M27</f>
        <v>768</v>
      </c>
      <c r="N28">
        <f ca="1">LOOKUP($F28,'DS Filter Tables'!$F$12:$F$353,'DS Filter Tables'!P$12:P$353)</f>
        <v>1</v>
      </c>
      <c r="O28">
        <f ca="1">LOOKUP($F28,'DS Filter Tables'!$F$12:$F$353,'DS Filter Tables'!X$12:X$353)</f>
        <v>1</v>
      </c>
      <c r="P28">
        <f ca="1">LOOKUP($F28,'DS Filter Tables'!$F$12:$F$353,'DS Filter Tables'!AF$12:AF$353)</f>
        <v>1</v>
      </c>
      <c r="Q28">
        <f ca="1">LOOKUP($F28,'DS Filter Tables'!$F$12:$F$353,'DS Filter Tables'!AN$12:AN$353)</f>
        <v>1</v>
      </c>
      <c r="R28" s="39">
        <f ca="1">'TO Filter Tables'!R27</f>
        <v>30</v>
      </c>
      <c r="S28" s="39">
        <f ca="1">'TO Filter Tables'!X27</f>
        <v>30</v>
      </c>
      <c r="T28" s="39">
        <f ca="1">'TO Filter Tables'!AD27</f>
        <v>60</v>
      </c>
      <c r="U28" s="39">
        <f ca="1">'TO Filter Tables'!AP27</f>
        <v>120</v>
      </c>
      <c r="V28" s="39">
        <f ca="1">'TO Filter Tables'!AV27</f>
        <v>120</v>
      </c>
      <c r="W28" s="39">
        <f ca="1">'TO Filter Tables'!BB27</f>
        <v>120</v>
      </c>
      <c r="X28" s="39">
        <f ca="1">'TO Filter Tables'!BH27</f>
        <v>120</v>
      </c>
      <c r="AB28" s="39">
        <f t="shared" ca="1" si="0"/>
        <v>120</v>
      </c>
      <c r="AD28" t="s">
        <v>1427</v>
      </c>
    </row>
    <row r="29" spans="1:30" x14ac:dyDescent="0.2">
      <c r="A29">
        <f>'TO Filter Tables'!A28</f>
        <v>19</v>
      </c>
      <c r="B29" t="s">
        <v>1412</v>
      </c>
      <c r="C29" t="str">
        <f ca="1">'TO Filter Tables'!C28</f>
        <v>S-Comm B Xponder B HK</v>
      </c>
      <c r="D29" t="s">
        <v>1420</v>
      </c>
      <c r="E29" t="str">
        <f ca="1">'TO Filter Tables'!E28</f>
        <v>External</v>
      </c>
      <c r="F29">
        <f ca="1">'TO Filter Tables'!F28</f>
        <v>123</v>
      </c>
      <c r="G29" t="str">
        <f ca="1">'TO Filter Tables'!G28</f>
        <v>0x07B</v>
      </c>
      <c r="H29" t="str">
        <f ca="1">'TO Filter Tables'!H28</f>
        <v>0x87B</v>
      </c>
      <c r="I29" t="str">
        <f>'TO Filter Tables'!I28</f>
        <v>NA</v>
      </c>
      <c r="J29">
        <f ca="1">'TO Filter Tables'!J28</f>
        <v>384</v>
      </c>
      <c r="K29">
        <f ca="1">'TO Filter Tables'!K28</f>
        <v>0.5</v>
      </c>
      <c r="L29" t="str">
        <f ca="1">'TO Filter Tables'!L28</f>
        <v>Sync</v>
      </c>
      <c r="M29">
        <f ca="1">'TO Filter Tables'!M28</f>
        <v>768</v>
      </c>
      <c r="N29">
        <f ca="1">LOOKUP($F29,'DS Filter Tables'!$F$12:$F$353,'DS Filter Tables'!P$12:P$353)</f>
        <v>1</v>
      </c>
      <c r="O29">
        <f ca="1">LOOKUP($F29,'DS Filter Tables'!$F$12:$F$353,'DS Filter Tables'!X$12:X$353)</f>
        <v>1</v>
      </c>
      <c r="P29">
        <f ca="1">LOOKUP($F29,'DS Filter Tables'!$F$12:$F$353,'DS Filter Tables'!AF$12:AF$353)</f>
        <v>1</v>
      </c>
      <c r="Q29">
        <f ca="1">LOOKUP($F29,'DS Filter Tables'!$F$12:$F$353,'DS Filter Tables'!AN$12:AN$353)</f>
        <v>1</v>
      </c>
      <c r="R29" s="39">
        <f ca="1">'TO Filter Tables'!R28</f>
        <v>30</v>
      </c>
      <c r="S29" s="39">
        <f ca="1">'TO Filter Tables'!X28</f>
        <v>30</v>
      </c>
      <c r="T29" s="39">
        <f ca="1">'TO Filter Tables'!AD28</f>
        <v>60</v>
      </c>
      <c r="U29" s="39">
        <f ca="1">'TO Filter Tables'!AP28</f>
        <v>120</v>
      </c>
      <c r="V29" s="39">
        <f ca="1">'TO Filter Tables'!AV28</f>
        <v>120</v>
      </c>
      <c r="W29" s="39">
        <f ca="1">'TO Filter Tables'!BB28</f>
        <v>120</v>
      </c>
      <c r="X29" s="39">
        <f ca="1">'TO Filter Tables'!BH28</f>
        <v>120</v>
      </c>
      <c r="AB29" s="39">
        <f t="shared" ca="1" si="0"/>
        <v>120</v>
      </c>
      <c r="AD29" t="s">
        <v>1427</v>
      </c>
    </row>
    <row r="30" spans="1:30" x14ac:dyDescent="0.2">
      <c r="A30">
        <f>'TO Filter Tables'!A29</f>
        <v>20</v>
      </c>
      <c r="B30" t="s">
        <v>1414</v>
      </c>
      <c r="C30" t="str">
        <f ca="1">'TO Filter Tables'!C29</f>
        <v>Telemetry Output (TO) HK (lab)</v>
      </c>
      <c r="D30" t="s">
        <v>1418</v>
      </c>
      <c r="E30" t="str">
        <f ca="1">'TO Filter Tables'!E29</f>
        <v>Internal</v>
      </c>
      <c r="F30">
        <f ca="1">'TO Filter Tables'!F29</f>
        <v>128</v>
      </c>
      <c r="G30" t="str">
        <f ca="1">'TO Filter Tables'!G29</f>
        <v>0x080</v>
      </c>
      <c r="H30" t="str">
        <f ca="1">'TO Filter Tables'!H29</f>
        <v>0x880</v>
      </c>
      <c r="I30" t="str">
        <f>'TO Filter Tables'!I29</f>
        <v>NA</v>
      </c>
      <c r="J30">
        <f ca="1">'TO Filter Tables'!J29</f>
        <v>128</v>
      </c>
      <c r="K30">
        <f ca="1">'TO Filter Tables'!K29</f>
        <v>5</v>
      </c>
      <c r="L30" t="str">
        <f ca="1">'TO Filter Tables'!L29</f>
        <v>Sync</v>
      </c>
      <c r="M30">
        <f ca="1">'TO Filter Tables'!M29</f>
        <v>25.6</v>
      </c>
      <c r="N30">
        <f ca="1">LOOKUP($F30,'DS Filter Tables'!$F$12:$F$353,'DS Filter Tables'!P$12:P$353)</f>
        <v>0</v>
      </c>
      <c r="O30">
        <f ca="1">LOOKUP($F30,'DS Filter Tables'!$F$12:$F$353,'DS Filter Tables'!X$12:X$353)</f>
        <v>0</v>
      </c>
      <c r="P30">
        <f ca="1">LOOKUP($F30,'DS Filter Tables'!$F$12:$F$353,'DS Filter Tables'!AF$12:AF$353)</f>
        <v>0</v>
      </c>
      <c r="Q30">
        <f ca="1">LOOKUP($F30,'DS Filter Tables'!$F$12:$F$353,'DS Filter Tables'!AN$12:AN$353)</f>
        <v>0</v>
      </c>
      <c r="R30" s="39">
        <f ca="1">'TO Filter Tables'!R29</f>
        <v>0</v>
      </c>
      <c r="S30" s="39">
        <f ca="1">'TO Filter Tables'!X29</f>
        <v>0</v>
      </c>
      <c r="T30" s="39">
        <f ca="1">'TO Filter Tables'!AD29</f>
        <v>0</v>
      </c>
      <c r="U30" s="39">
        <f ca="1">'TO Filter Tables'!AP29</f>
        <v>0</v>
      </c>
      <c r="V30" s="39">
        <f ca="1">'TO Filter Tables'!AV29</f>
        <v>0</v>
      </c>
      <c r="W30" s="39">
        <f ca="1">'TO Filter Tables'!BB29</f>
        <v>0</v>
      </c>
      <c r="X30" s="39">
        <f ca="1">'TO Filter Tables'!BH29</f>
        <v>0</v>
      </c>
      <c r="AB30" s="39">
        <f t="shared" ca="1" si="0"/>
        <v>5</v>
      </c>
      <c r="AD30" t="s">
        <v>1429</v>
      </c>
    </row>
    <row r="31" spans="1:30" hidden="1" x14ac:dyDescent="0.2">
      <c r="A31">
        <f>'TO Filter Tables'!A30</f>
        <v>21</v>
      </c>
      <c r="C31" t="str">
        <f ca="1">'TO Filter Tables'!C30</f>
        <v>Telemetry Output (TO) Data Types (lab)</v>
      </c>
      <c r="E31" t="str">
        <f ca="1">'TO Filter Tables'!E30</f>
        <v>Internal</v>
      </c>
      <c r="F31">
        <f ca="1">'TO Filter Tables'!F30</f>
        <v>129</v>
      </c>
      <c r="G31" t="str">
        <f ca="1">'TO Filter Tables'!G30</f>
        <v>0x081</v>
      </c>
      <c r="H31" t="str">
        <f ca="1">'TO Filter Tables'!H30</f>
        <v>0x881</v>
      </c>
      <c r="I31" t="str">
        <f>'TO Filter Tables'!I30</f>
        <v>NA</v>
      </c>
      <c r="J31">
        <f ca="1">'TO Filter Tables'!J30</f>
        <v>70</v>
      </c>
      <c r="K31">
        <f ca="1">'TO Filter Tables'!K30</f>
        <v>0</v>
      </c>
      <c r="L31" t="str">
        <f ca="1">'TO Filter Tables'!L30</f>
        <v>Async</v>
      </c>
      <c r="M31">
        <f ca="1">'TO Filter Tables'!M30</f>
        <v>0</v>
      </c>
      <c r="R31" s="39">
        <f ca="1">'TO Filter Tables'!R30</f>
        <v>0</v>
      </c>
      <c r="S31" s="39">
        <f ca="1">'TO Filter Tables'!X30</f>
        <v>0</v>
      </c>
      <c r="T31" s="39">
        <f ca="1">'TO Filter Tables'!AD30</f>
        <v>0</v>
      </c>
      <c r="U31" s="39">
        <f ca="1">'TO Filter Tables'!AP30</f>
        <v>0</v>
      </c>
      <c r="V31" s="39">
        <f ca="1">'TO Filter Tables'!AV30</f>
        <v>0</v>
      </c>
      <c r="W31" s="39">
        <f ca="1">'TO Filter Tables'!BB30</f>
        <v>0</v>
      </c>
      <c r="X31" s="39">
        <f ca="1">'TO Filter Tables'!BH30</f>
        <v>0</v>
      </c>
      <c r="AB31" s="39">
        <f t="shared" ca="1" si="0"/>
        <v>0</v>
      </c>
    </row>
    <row r="32" spans="1:30" x14ac:dyDescent="0.2">
      <c r="A32">
        <f>'TO Filter Tables'!A31</f>
        <v>22</v>
      </c>
      <c r="B32" t="s">
        <v>1414</v>
      </c>
      <c r="C32" t="str">
        <f ca="1">'TO Filter Tables'!C31</f>
        <v>Command Ingest (CI) HK (lab)</v>
      </c>
      <c r="D32" t="s">
        <v>1418</v>
      </c>
      <c r="E32" t="str">
        <f ca="1">'TO Filter Tables'!E31</f>
        <v>Internal</v>
      </c>
      <c r="F32">
        <f ca="1">'TO Filter Tables'!F31</f>
        <v>132</v>
      </c>
      <c r="G32" t="str">
        <f ca="1">'TO Filter Tables'!G31</f>
        <v>0x084</v>
      </c>
      <c r="H32" t="str">
        <f ca="1">'TO Filter Tables'!H31</f>
        <v>0x884</v>
      </c>
      <c r="I32" t="str">
        <f>'TO Filter Tables'!I31</f>
        <v>NA</v>
      </c>
      <c r="J32">
        <f ca="1">'TO Filter Tables'!J31</f>
        <v>224</v>
      </c>
      <c r="K32">
        <f ca="1">'TO Filter Tables'!K31</f>
        <v>5</v>
      </c>
      <c r="L32" t="str">
        <f ca="1">'TO Filter Tables'!L31</f>
        <v>Sync</v>
      </c>
      <c r="M32">
        <f ca="1">'TO Filter Tables'!M31</f>
        <v>44.8</v>
      </c>
      <c r="N32">
        <f ca="1">LOOKUP($F32,'DS Filter Tables'!$F$12:$F$353,'DS Filter Tables'!P$12:P$353)</f>
        <v>0</v>
      </c>
      <c r="O32">
        <f ca="1">LOOKUP($F32,'DS Filter Tables'!$F$12:$F$353,'DS Filter Tables'!X$12:X$353)</f>
        <v>0</v>
      </c>
      <c r="P32">
        <f ca="1">LOOKUP($F32,'DS Filter Tables'!$F$12:$F$353,'DS Filter Tables'!AF$12:AF$353)</f>
        <v>0</v>
      </c>
      <c r="Q32">
        <f ca="1">LOOKUP($F32,'DS Filter Tables'!$F$12:$F$353,'DS Filter Tables'!AN$12:AN$353)</f>
        <v>0</v>
      </c>
      <c r="R32" s="39">
        <f ca="1">'TO Filter Tables'!R31</f>
        <v>0</v>
      </c>
      <c r="S32" s="39">
        <f ca="1">'TO Filter Tables'!X31</f>
        <v>0</v>
      </c>
      <c r="T32" s="39">
        <f ca="1">'TO Filter Tables'!AD31</f>
        <v>0</v>
      </c>
      <c r="U32" s="39">
        <f ca="1">'TO Filter Tables'!AP31</f>
        <v>0</v>
      </c>
      <c r="V32" s="39">
        <f ca="1">'TO Filter Tables'!AV31</f>
        <v>0</v>
      </c>
      <c r="W32" s="39">
        <f ca="1">'TO Filter Tables'!BB31</f>
        <v>0</v>
      </c>
      <c r="X32" s="39">
        <f ca="1">'TO Filter Tables'!BH31</f>
        <v>0</v>
      </c>
      <c r="AB32" s="39">
        <f t="shared" ca="1" si="0"/>
        <v>5</v>
      </c>
      <c r="AD32" t="s">
        <v>1429</v>
      </c>
    </row>
    <row r="33" spans="1:30" x14ac:dyDescent="0.2">
      <c r="A33">
        <f>'TO Filter Tables'!A32</f>
        <v>23</v>
      </c>
      <c r="B33" t="s">
        <v>1414</v>
      </c>
      <c r="C33" t="str">
        <f ca="1">'TO Filter Tables'!C32</f>
        <v>Memory Manager (MM) HK</v>
      </c>
      <c r="D33" t="s">
        <v>1418</v>
      </c>
      <c r="E33" t="str">
        <f ca="1">'TO Filter Tables'!E32</f>
        <v>Internal</v>
      </c>
      <c r="F33">
        <f ca="1">'TO Filter Tables'!F32</f>
        <v>135</v>
      </c>
      <c r="G33" t="str">
        <f ca="1">'TO Filter Tables'!G32</f>
        <v>0x087</v>
      </c>
      <c r="H33" t="str">
        <f ca="1">'TO Filter Tables'!H32</f>
        <v>0x887</v>
      </c>
      <c r="I33" t="str">
        <f>'TO Filter Tables'!I32</f>
        <v>NA</v>
      </c>
      <c r="J33">
        <f ca="1">'TO Filter Tables'!J32</f>
        <v>736</v>
      </c>
      <c r="K33">
        <f ca="1">'TO Filter Tables'!K32</f>
        <v>5</v>
      </c>
      <c r="L33" t="str">
        <f ca="1">'TO Filter Tables'!L32</f>
        <v>Sync</v>
      </c>
      <c r="M33">
        <f ca="1">'TO Filter Tables'!M32</f>
        <v>147.19999999999999</v>
      </c>
      <c r="N33">
        <f ca="1">LOOKUP($F33,'DS Filter Tables'!$F$12:$F$353,'DS Filter Tables'!P$12:P$353)</f>
        <v>15</v>
      </c>
      <c r="O33">
        <f ca="1">LOOKUP($F33,'DS Filter Tables'!$F$12:$F$353,'DS Filter Tables'!X$12:X$353)</f>
        <v>30</v>
      </c>
      <c r="P33">
        <f ca="1">LOOKUP($F33,'DS Filter Tables'!$F$12:$F$353,'DS Filter Tables'!AF$12:AF$353)</f>
        <v>30</v>
      </c>
      <c r="Q33">
        <f ca="1">LOOKUP($F33,'DS Filter Tables'!$F$12:$F$353,'DS Filter Tables'!AN$12:AN$353)</f>
        <v>60</v>
      </c>
      <c r="R33" s="39">
        <f ca="1">'TO Filter Tables'!R32</f>
        <v>15</v>
      </c>
      <c r="S33" s="39">
        <f ca="1">'TO Filter Tables'!X32</f>
        <v>15</v>
      </c>
      <c r="T33" s="39">
        <f ca="1">'TO Filter Tables'!AD32</f>
        <v>120</v>
      </c>
      <c r="U33" s="39">
        <f ca="1">'TO Filter Tables'!AP32</f>
        <v>120</v>
      </c>
      <c r="V33" s="39">
        <f ca="1">'TO Filter Tables'!AV32</f>
        <v>120</v>
      </c>
      <c r="W33" s="39">
        <f ca="1">'TO Filter Tables'!BB32</f>
        <v>120</v>
      </c>
      <c r="X33" s="39">
        <f ca="1">'TO Filter Tables'!BH32</f>
        <v>0</v>
      </c>
      <c r="AB33" s="39">
        <f t="shared" ca="1" si="0"/>
        <v>120</v>
      </c>
      <c r="AD33" t="s">
        <v>1429</v>
      </c>
    </row>
    <row r="34" spans="1:30" x14ac:dyDescent="0.2">
      <c r="A34">
        <f>'TO Filter Tables'!A33</f>
        <v>24</v>
      </c>
      <c r="B34" t="s">
        <v>1414</v>
      </c>
      <c r="C34" t="str">
        <f ca="1">'TO Filter Tables'!C33</f>
        <v>File Manager (FM) HK</v>
      </c>
      <c r="D34" t="s">
        <v>1418</v>
      </c>
      <c r="E34" t="str">
        <f ca="1">'TO Filter Tables'!E33</f>
        <v>Internal</v>
      </c>
      <c r="F34">
        <f ca="1">'TO Filter Tables'!F33</f>
        <v>138</v>
      </c>
      <c r="G34" t="str">
        <f ca="1">'TO Filter Tables'!G33</f>
        <v>0x08A</v>
      </c>
      <c r="H34" t="str">
        <f ca="1">'TO Filter Tables'!H33</f>
        <v>0x88A</v>
      </c>
      <c r="I34" t="str">
        <f>'TO Filter Tables'!I33</f>
        <v>NA</v>
      </c>
      <c r="J34">
        <f ca="1">'TO Filter Tables'!J33</f>
        <v>176</v>
      </c>
      <c r="K34">
        <f ca="1">'TO Filter Tables'!K33</f>
        <v>5</v>
      </c>
      <c r="L34" t="str">
        <f ca="1">'TO Filter Tables'!L33</f>
        <v>Sync</v>
      </c>
      <c r="M34">
        <f ca="1">'TO Filter Tables'!M33</f>
        <v>35.200000000000003</v>
      </c>
      <c r="N34">
        <f ca="1">LOOKUP($F34,'DS Filter Tables'!$F$12:$F$353,'DS Filter Tables'!P$12:P$353)</f>
        <v>15</v>
      </c>
      <c r="O34">
        <f ca="1">LOOKUP($F34,'DS Filter Tables'!$F$12:$F$353,'DS Filter Tables'!X$12:X$353)</f>
        <v>30</v>
      </c>
      <c r="P34">
        <f ca="1">LOOKUP($F34,'DS Filter Tables'!$F$12:$F$353,'DS Filter Tables'!AF$12:AF$353)</f>
        <v>30</v>
      </c>
      <c r="Q34">
        <f ca="1">LOOKUP($F34,'DS Filter Tables'!$F$12:$F$353,'DS Filter Tables'!AN$12:AN$353)</f>
        <v>60</v>
      </c>
      <c r="R34" s="39">
        <f ca="1">'TO Filter Tables'!R33</f>
        <v>15</v>
      </c>
      <c r="S34" s="39">
        <f ca="1">'TO Filter Tables'!X33</f>
        <v>15</v>
      </c>
      <c r="T34" s="39">
        <f ca="1">'TO Filter Tables'!AD33</f>
        <v>120</v>
      </c>
      <c r="U34" s="39">
        <f ca="1">'TO Filter Tables'!AP33</f>
        <v>120</v>
      </c>
      <c r="V34" s="39">
        <f ca="1">'TO Filter Tables'!AV33</f>
        <v>120</v>
      </c>
      <c r="W34" s="39">
        <f ca="1">'TO Filter Tables'!BB33</f>
        <v>120</v>
      </c>
      <c r="X34" s="39">
        <f ca="1">'TO Filter Tables'!BH33</f>
        <v>120</v>
      </c>
      <c r="AB34" s="39">
        <f t="shared" ca="1" si="0"/>
        <v>120</v>
      </c>
      <c r="AD34" t="s">
        <v>1429</v>
      </c>
    </row>
    <row r="35" spans="1:30" hidden="1" x14ac:dyDescent="0.2">
      <c r="A35">
        <f>'TO Filter Tables'!A34</f>
        <v>25</v>
      </c>
      <c r="C35" t="str">
        <f ca="1">'TO Filter Tables'!C34</f>
        <v>File Manager (FM) File Stats Tlm</v>
      </c>
      <c r="E35" t="str">
        <f ca="1">'TO Filter Tables'!E34</f>
        <v>Internal</v>
      </c>
      <c r="F35">
        <f ca="1">'TO Filter Tables'!F34</f>
        <v>139</v>
      </c>
      <c r="G35" t="str">
        <f ca="1">'TO Filter Tables'!G34</f>
        <v>0x08B</v>
      </c>
      <c r="H35" t="str">
        <f ca="1">'TO Filter Tables'!H34</f>
        <v>0x88B</v>
      </c>
      <c r="I35" t="str">
        <f>'TO Filter Tables'!I34</f>
        <v>NA</v>
      </c>
      <c r="J35">
        <f ca="1">'TO Filter Tables'!J34</f>
        <v>736</v>
      </c>
      <c r="K35">
        <f ca="1">'TO Filter Tables'!K34</f>
        <v>0</v>
      </c>
      <c r="L35" t="str">
        <f ca="1">'TO Filter Tables'!L34</f>
        <v>Async</v>
      </c>
      <c r="M35">
        <f ca="1">'TO Filter Tables'!M34</f>
        <v>0</v>
      </c>
      <c r="R35" s="39">
        <f ca="1">'TO Filter Tables'!R34</f>
        <v>0</v>
      </c>
      <c r="S35" s="39">
        <f ca="1">'TO Filter Tables'!X34</f>
        <v>0</v>
      </c>
      <c r="T35" s="39">
        <f ca="1">'TO Filter Tables'!AD34</f>
        <v>0</v>
      </c>
      <c r="U35" s="39">
        <f ca="1">'TO Filter Tables'!AP34</f>
        <v>0</v>
      </c>
      <c r="V35" s="39">
        <f ca="1">'TO Filter Tables'!AV34</f>
        <v>0</v>
      </c>
      <c r="W35" s="39">
        <f ca="1">'TO Filter Tables'!BB34</f>
        <v>0</v>
      </c>
      <c r="X35" s="39">
        <f ca="1">'TO Filter Tables'!BH34</f>
        <v>0</v>
      </c>
      <c r="AB35" s="39">
        <f t="shared" ca="1" si="0"/>
        <v>0</v>
      </c>
    </row>
    <row r="36" spans="1:30" hidden="1" x14ac:dyDescent="0.2">
      <c r="A36">
        <f>'TO Filter Tables'!A35</f>
        <v>26</v>
      </c>
      <c r="C36" t="str">
        <f ca="1">'TO Filter Tables'!C35</f>
        <v>File Manager (FM) Directory Listing Tlm</v>
      </c>
      <c r="E36" t="str">
        <f ca="1">'TO Filter Tables'!E35</f>
        <v>Internal</v>
      </c>
      <c r="F36">
        <f ca="1">'TO Filter Tables'!F35</f>
        <v>140</v>
      </c>
      <c r="G36" t="str">
        <f ca="1">'TO Filter Tables'!G35</f>
        <v>0x08C</v>
      </c>
      <c r="H36" t="str">
        <f ca="1">'TO Filter Tables'!H35</f>
        <v>0x88C</v>
      </c>
      <c r="I36" t="str">
        <f>'TO Filter Tables'!I35</f>
        <v>NA</v>
      </c>
      <c r="J36">
        <f ca="1">'TO Filter Tables'!J35</f>
        <v>12224</v>
      </c>
      <c r="K36">
        <f ca="1">'TO Filter Tables'!K35</f>
        <v>0</v>
      </c>
      <c r="L36" t="str">
        <f ca="1">'TO Filter Tables'!L35</f>
        <v>Async</v>
      </c>
      <c r="M36">
        <f ca="1">'TO Filter Tables'!M35</f>
        <v>0</v>
      </c>
      <c r="R36" s="39">
        <f ca="1">'TO Filter Tables'!R35</f>
        <v>0</v>
      </c>
      <c r="S36" s="39">
        <f ca="1">'TO Filter Tables'!X35</f>
        <v>0</v>
      </c>
      <c r="T36" s="39">
        <f ca="1">'TO Filter Tables'!AD35</f>
        <v>0</v>
      </c>
      <c r="U36" s="39">
        <f ca="1">'TO Filter Tables'!AP35</f>
        <v>0</v>
      </c>
      <c r="V36" s="39">
        <f ca="1">'TO Filter Tables'!AV35</f>
        <v>0</v>
      </c>
      <c r="W36" s="39">
        <f ca="1">'TO Filter Tables'!BB35</f>
        <v>0</v>
      </c>
      <c r="X36" s="39">
        <f ca="1">'TO Filter Tables'!BH35</f>
        <v>0</v>
      </c>
      <c r="AB36" s="39">
        <f t="shared" ca="1" si="0"/>
        <v>0</v>
      </c>
    </row>
    <row r="37" spans="1:30" hidden="1" x14ac:dyDescent="0.2">
      <c r="A37">
        <f>'TO Filter Tables'!A36</f>
        <v>27</v>
      </c>
      <c r="C37" t="str">
        <f ca="1">'TO Filter Tables'!C36</f>
        <v>File Manager (FM) Open File Stats Tlm</v>
      </c>
      <c r="E37" t="str">
        <f ca="1">'TO Filter Tables'!E36</f>
        <v>Internal</v>
      </c>
      <c r="F37">
        <f ca="1">'TO Filter Tables'!F36</f>
        <v>141</v>
      </c>
      <c r="G37" t="str">
        <f ca="1">'TO Filter Tables'!G36</f>
        <v>0x08D</v>
      </c>
      <c r="H37" t="str">
        <f ca="1">'TO Filter Tables'!H36</f>
        <v>0x88D</v>
      </c>
      <c r="I37" t="str">
        <f>'TO Filter Tables'!I36</f>
        <v>NA</v>
      </c>
      <c r="J37">
        <f ca="1">'TO Filter Tables'!J36</f>
        <v>33728</v>
      </c>
      <c r="K37">
        <f ca="1">'TO Filter Tables'!K36</f>
        <v>0</v>
      </c>
      <c r="L37" t="str">
        <f ca="1">'TO Filter Tables'!L36</f>
        <v>Async</v>
      </c>
      <c r="M37">
        <f ca="1">'TO Filter Tables'!M36</f>
        <v>0</v>
      </c>
      <c r="R37" s="39">
        <f ca="1">'TO Filter Tables'!R36</f>
        <v>0</v>
      </c>
      <c r="S37" s="39">
        <f ca="1">'TO Filter Tables'!X36</f>
        <v>0</v>
      </c>
      <c r="T37" s="39">
        <f ca="1">'TO Filter Tables'!AD36</f>
        <v>0</v>
      </c>
      <c r="U37" s="39">
        <f ca="1">'TO Filter Tables'!AP36</f>
        <v>0</v>
      </c>
      <c r="V37" s="39">
        <f ca="1">'TO Filter Tables'!AV36</f>
        <v>0</v>
      </c>
      <c r="W37" s="39">
        <f ca="1">'TO Filter Tables'!BB36</f>
        <v>0</v>
      </c>
      <c r="X37" s="39">
        <f ca="1">'TO Filter Tables'!BH36</f>
        <v>0</v>
      </c>
      <c r="AB37" s="39">
        <f t="shared" ca="1" si="0"/>
        <v>0</v>
      </c>
    </row>
    <row r="38" spans="1:30" hidden="1" x14ac:dyDescent="0.2">
      <c r="A38">
        <f>'TO Filter Tables'!A37</f>
        <v>28</v>
      </c>
      <c r="C38" t="str">
        <f ca="1">'TO Filter Tables'!C37</f>
        <v>File Manager (FM) Free Space Tlm</v>
      </c>
      <c r="E38" t="str">
        <f ca="1">'TO Filter Tables'!E37</f>
        <v>Internal</v>
      </c>
      <c r="F38">
        <f ca="1">'TO Filter Tables'!F37</f>
        <v>142</v>
      </c>
      <c r="G38" t="str">
        <f ca="1">'TO Filter Tables'!G37</f>
        <v>0x08E</v>
      </c>
      <c r="H38" t="str">
        <f ca="1">'TO Filter Tables'!H37</f>
        <v>0x88E</v>
      </c>
      <c r="I38" t="str">
        <f>'TO Filter Tables'!I37</f>
        <v>NA</v>
      </c>
      <c r="J38">
        <f ca="1">'TO Filter Tables'!J37</f>
        <v>2400</v>
      </c>
      <c r="K38">
        <f ca="1">'TO Filter Tables'!K37</f>
        <v>0</v>
      </c>
      <c r="L38" t="str">
        <f ca="1">'TO Filter Tables'!L37</f>
        <v>Async</v>
      </c>
      <c r="M38">
        <f ca="1">'TO Filter Tables'!M37</f>
        <v>0</v>
      </c>
      <c r="R38" s="39">
        <f ca="1">'TO Filter Tables'!R37</f>
        <v>0</v>
      </c>
      <c r="S38" s="39">
        <f ca="1">'TO Filter Tables'!X37</f>
        <v>0</v>
      </c>
      <c r="T38" s="39">
        <f ca="1">'TO Filter Tables'!AD37</f>
        <v>0</v>
      </c>
      <c r="U38" s="39">
        <f ca="1">'TO Filter Tables'!AP37</f>
        <v>0</v>
      </c>
      <c r="V38" s="39">
        <f ca="1">'TO Filter Tables'!AV37</f>
        <v>0</v>
      </c>
      <c r="W38" s="39">
        <f ca="1">'TO Filter Tables'!BB37</f>
        <v>0</v>
      </c>
      <c r="X38" s="39">
        <f ca="1">'TO Filter Tables'!BH37</f>
        <v>0</v>
      </c>
      <c r="AB38" s="39">
        <f t="shared" ca="1" si="0"/>
        <v>0</v>
      </c>
    </row>
    <row r="39" spans="1:30" x14ac:dyDescent="0.2">
      <c r="A39">
        <f>'TO Filter Tables'!A38</f>
        <v>29</v>
      </c>
      <c r="B39" t="s">
        <v>1413</v>
      </c>
      <c r="C39" t="str">
        <f ca="1">'TO Filter Tables'!C38</f>
        <v>GMI Housekeeping #1</v>
      </c>
      <c r="D39" t="s">
        <v>1418</v>
      </c>
      <c r="E39" t="str">
        <f ca="1">'TO Filter Tables'!E38</f>
        <v>External</v>
      </c>
      <c r="F39">
        <f ca="1">'TO Filter Tables'!F38</f>
        <v>144</v>
      </c>
      <c r="G39" t="str">
        <f ca="1">'TO Filter Tables'!G38</f>
        <v>0x090</v>
      </c>
      <c r="H39" t="str">
        <f ca="1">'TO Filter Tables'!H38</f>
        <v>0x890</v>
      </c>
      <c r="I39" t="str">
        <f>'TO Filter Tables'!I38</f>
        <v>NA</v>
      </c>
      <c r="J39">
        <f ca="1">'TO Filter Tables'!J38</f>
        <v>4096</v>
      </c>
      <c r="K39">
        <f ca="1">'TO Filter Tables'!K38</f>
        <v>2</v>
      </c>
      <c r="L39" t="str">
        <f ca="1">'TO Filter Tables'!L38</f>
        <v>Sync</v>
      </c>
      <c r="M39">
        <f ca="1">'TO Filter Tables'!M38</f>
        <v>2048</v>
      </c>
      <c r="N39" s="292">
        <f ca="1">LOOKUP($F39,'DS Filter Tables'!$F$12:$F$353,'DS Filter Tables'!P$12:P$353)</f>
        <v>0</v>
      </c>
      <c r="O39" s="292">
        <f ca="1">LOOKUP($F39,'DS Filter Tables'!$F$12:$F$353,'DS Filter Tables'!X$12:X$353)</f>
        <v>0</v>
      </c>
      <c r="P39" s="292">
        <f ca="1">LOOKUP($F39,'DS Filter Tables'!$F$12:$F$353,'DS Filter Tables'!AF$12:AF$353)</f>
        <v>0</v>
      </c>
      <c r="Q39" s="292">
        <f ca="1">LOOKUP($F39,'DS Filter Tables'!$F$12:$F$353,'DS Filter Tables'!AN$12:AN$353)</f>
        <v>0</v>
      </c>
      <c r="R39" s="39">
        <f ca="1">'TO Filter Tables'!R38</f>
        <v>2</v>
      </c>
      <c r="S39" s="39">
        <f ca="1">'TO Filter Tables'!X38</f>
        <v>2</v>
      </c>
      <c r="T39" s="39">
        <f ca="1">'TO Filter Tables'!AD38</f>
        <v>120</v>
      </c>
      <c r="U39" s="39">
        <f ca="1">'TO Filter Tables'!AP38</f>
        <v>120</v>
      </c>
      <c r="V39" s="39">
        <f ca="1">'TO Filter Tables'!AV38</f>
        <v>120</v>
      </c>
      <c r="W39" s="39">
        <f ca="1">'TO Filter Tables'!BB38</f>
        <v>120</v>
      </c>
      <c r="X39" s="39">
        <f ca="1">'TO Filter Tables'!BH38</f>
        <v>0</v>
      </c>
      <c r="Y39" t="s">
        <v>1398</v>
      </c>
      <c r="AB39" s="39">
        <f t="shared" ca="1" si="0"/>
        <v>120</v>
      </c>
      <c r="AD39" t="s">
        <v>1429</v>
      </c>
    </row>
    <row r="40" spans="1:30" x14ac:dyDescent="0.2">
      <c r="A40">
        <f>'TO Filter Tables'!A39</f>
        <v>30</v>
      </c>
      <c r="B40" t="s">
        <v>1413</v>
      </c>
      <c r="C40" t="str">
        <f ca="1">'TO Filter Tables'!C39</f>
        <v>GMI Housekeeping #2</v>
      </c>
      <c r="D40" t="s">
        <v>1418</v>
      </c>
      <c r="E40" t="str">
        <f ca="1">'TO Filter Tables'!E39</f>
        <v>External</v>
      </c>
      <c r="F40">
        <f ca="1">'TO Filter Tables'!F39</f>
        <v>145</v>
      </c>
      <c r="G40" t="str">
        <f ca="1">'TO Filter Tables'!G39</f>
        <v>0x091</v>
      </c>
      <c r="H40" t="str">
        <f ca="1">'TO Filter Tables'!H39</f>
        <v>0x891</v>
      </c>
      <c r="I40" t="str">
        <f>'TO Filter Tables'!I39</f>
        <v>NA</v>
      </c>
      <c r="J40">
        <f ca="1">'TO Filter Tables'!J39</f>
        <v>4096</v>
      </c>
      <c r="K40">
        <f ca="1">'TO Filter Tables'!K39</f>
        <v>2</v>
      </c>
      <c r="L40" t="str">
        <f ca="1">'TO Filter Tables'!L39</f>
        <v>Sync</v>
      </c>
      <c r="M40">
        <f ca="1">'TO Filter Tables'!M39</f>
        <v>2048</v>
      </c>
      <c r="N40" s="292">
        <f ca="1">LOOKUP($F40,'DS Filter Tables'!$F$12:$F$353,'DS Filter Tables'!P$12:P$353)</f>
        <v>0</v>
      </c>
      <c r="O40" s="292">
        <f ca="1">LOOKUP($F40,'DS Filter Tables'!$F$12:$F$353,'DS Filter Tables'!X$12:X$353)</f>
        <v>0</v>
      </c>
      <c r="P40" s="292">
        <f ca="1">LOOKUP($F40,'DS Filter Tables'!$F$12:$F$353,'DS Filter Tables'!AF$12:AF$353)</f>
        <v>0</v>
      </c>
      <c r="Q40" s="292">
        <f ca="1">LOOKUP($F40,'DS Filter Tables'!$F$12:$F$353,'DS Filter Tables'!AN$12:AN$353)</f>
        <v>0</v>
      </c>
      <c r="R40" s="39">
        <f ca="1">'TO Filter Tables'!R39</f>
        <v>2</v>
      </c>
      <c r="S40" s="39">
        <f ca="1">'TO Filter Tables'!X39</f>
        <v>2</v>
      </c>
      <c r="T40" s="39">
        <f ca="1">'TO Filter Tables'!AD39</f>
        <v>120</v>
      </c>
      <c r="U40" s="39">
        <f ca="1">'TO Filter Tables'!AP39</f>
        <v>0</v>
      </c>
      <c r="V40" s="39">
        <f ca="1">'TO Filter Tables'!AV39</f>
        <v>120</v>
      </c>
      <c r="W40" s="39">
        <f ca="1">'TO Filter Tables'!BB39</f>
        <v>120</v>
      </c>
      <c r="X40" s="39">
        <f ca="1">'TO Filter Tables'!BH39</f>
        <v>0</v>
      </c>
      <c r="AB40" s="39">
        <f t="shared" ca="1" si="0"/>
        <v>120</v>
      </c>
      <c r="AD40" t="s">
        <v>1429</v>
      </c>
    </row>
    <row r="41" spans="1:30" x14ac:dyDescent="0.2">
      <c r="A41">
        <f>'TO Filter Tables'!A40</f>
        <v>31</v>
      </c>
      <c r="B41" t="s">
        <v>1413</v>
      </c>
      <c r="C41" t="str">
        <f ca="1">'TO Filter Tables'!C40</f>
        <v>GMI Science</v>
      </c>
      <c r="D41" t="s">
        <v>1418</v>
      </c>
      <c r="E41" t="str">
        <f ca="1">'TO Filter Tables'!E40</f>
        <v>External</v>
      </c>
      <c r="F41">
        <f ca="1">'TO Filter Tables'!F40</f>
        <v>146</v>
      </c>
      <c r="G41" t="str">
        <f ca="1">'TO Filter Tables'!G40</f>
        <v>0x092</v>
      </c>
      <c r="H41" t="str">
        <f ca="1">'TO Filter Tables'!H40</f>
        <v>0x892</v>
      </c>
      <c r="I41" t="str">
        <f>'TO Filter Tables'!I40</f>
        <v>NA</v>
      </c>
      <c r="J41">
        <f ca="1">'TO Filter Tables'!J40</f>
        <v>7168</v>
      </c>
      <c r="K41">
        <f ca="1">'TO Filter Tables'!K40</f>
        <v>0.2</v>
      </c>
      <c r="L41" t="str">
        <f ca="1">'TO Filter Tables'!L40</f>
        <v>Sync</v>
      </c>
      <c r="M41">
        <f ca="1">'TO Filter Tables'!M40</f>
        <v>35840</v>
      </c>
      <c r="N41">
        <f ca="1">LOOKUP($F41,'DS Filter Tables'!$F$12:$F$353,'DS Filter Tables'!P$12:P$353)</f>
        <v>0</v>
      </c>
      <c r="O41">
        <f ca="1">LOOKUP($F41,'DS Filter Tables'!$F$12:$F$353,'DS Filter Tables'!X$12:X$353)</f>
        <v>0</v>
      </c>
      <c r="P41">
        <f ca="1">LOOKUP($F41,'DS Filter Tables'!$F$12:$F$353,'DS Filter Tables'!AF$12:AF$353)</f>
        <v>0</v>
      </c>
      <c r="Q41">
        <f ca="1">LOOKUP($F41,'DS Filter Tables'!$F$12:$F$353,'DS Filter Tables'!AN$12:AN$353)</f>
        <v>0</v>
      </c>
      <c r="R41" s="39">
        <f ca="1">'TO Filter Tables'!R40</f>
        <v>0</v>
      </c>
      <c r="S41" s="39">
        <f ca="1">'TO Filter Tables'!X40</f>
        <v>0</v>
      </c>
      <c r="T41" s="39">
        <f ca="1">'TO Filter Tables'!AD40</f>
        <v>0</v>
      </c>
      <c r="U41" s="39">
        <f ca="1">'TO Filter Tables'!AP40</f>
        <v>0</v>
      </c>
      <c r="V41" s="39">
        <f ca="1">'TO Filter Tables'!AV40</f>
        <v>0</v>
      </c>
      <c r="W41" s="39">
        <f ca="1">'TO Filter Tables'!BB40</f>
        <v>0</v>
      </c>
      <c r="X41" s="39">
        <f ca="1">'TO Filter Tables'!BH40</f>
        <v>0</v>
      </c>
      <c r="AB41" s="39">
        <f t="shared" ca="1" si="0"/>
        <v>0.2</v>
      </c>
      <c r="AD41" t="s">
        <v>1429</v>
      </c>
    </row>
    <row r="42" spans="1:30" x14ac:dyDescent="0.2">
      <c r="A42">
        <f>'TO Filter Tables'!A41</f>
        <v>32</v>
      </c>
      <c r="B42" t="s">
        <v>1413</v>
      </c>
      <c r="C42" t="str">
        <f ca="1">'TO Filter Tables'!C41</f>
        <v>GMI Memory Dump</v>
      </c>
      <c r="D42" t="s">
        <v>1418</v>
      </c>
      <c r="E42" t="str">
        <f ca="1">'TO Filter Tables'!E41</f>
        <v>External</v>
      </c>
      <c r="F42">
        <f ca="1">'TO Filter Tables'!F41</f>
        <v>148</v>
      </c>
      <c r="G42" t="str">
        <f ca="1">'TO Filter Tables'!G41</f>
        <v>0x094</v>
      </c>
      <c r="H42" t="str">
        <f ca="1">'TO Filter Tables'!H41</f>
        <v>0x894</v>
      </c>
      <c r="I42" t="str">
        <f>'TO Filter Tables'!I41</f>
        <v>NA</v>
      </c>
      <c r="J42">
        <f ca="1">'TO Filter Tables'!J41</f>
        <v>7168</v>
      </c>
      <c r="K42">
        <f ca="1">'TO Filter Tables'!K41</f>
        <v>0.2</v>
      </c>
      <c r="L42" t="str">
        <f ca="1">'TO Filter Tables'!L41</f>
        <v>Sync</v>
      </c>
      <c r="M42">
        <f ca="1">'TO Filter Tables'!M41</f>
        <v>35840</v>
      </c>
      <c r="N42">
        <f ca="1">LOOKUP($F42,'DS Filter Tables'!$F$12:$F$353,'DS Filter Tables'!P$12:P$353)</f>
        <v>0</v>
      </c>
      <c r="O42">
        <f ca="1">LOOKUP($F42,'DS Filter Tables'!$F$12:$F$353,'DS Filter Tables'!X$12:X$353)</f>
        <v>0</v>
      </c>
      <c r="P42">
        <f ca="1">LOOKUP($F42,'DS Filter Tables'!$F$12:$F$353,'DS Filter Tables'!AF$12:AF$353)</f>
        <v>0</v>
      </c>
      <c r="Q42">
        <f ca="1">LOOKUP($F42,'DS Filter Tables'!$F$12:$F$353,'DS Filter Tables'!AN$12:AN$353)</f>
        <v>0</v>
      </c>
      <c r="R42" s="39">
        <f ca="1">'TO Filter Tables'!R41</f>
        <v>0</v>
      </c>
      <c r="S42" s="39">
        <f ca="1">'TO Filter Tables'!X41</f>
        <v>0</v>
      </c>
      <c r="T42" s="39">
        <f ca="1">'TO Filter Tables'!AD41</f>
        <v>0</v>
      </c>
      <c r="U42" s="39">
        <f ca="1">'TO Filter Tables'!AP41</f>
        <v>0</v>
      </c>
      <c r="V42" s="39">
        <f ca="1">'TO Filter Tables'!AV41</f>
        <v>0</v>
      </c>
      <c r="W42" s="39">
        <f ca="1">'TO Filter Tables'!BB41</f>
        <v>0</v>
      </c>
      <c r="X42" s="39">
        <f ca="1">'TO Filter Tables'!BH41</f>
        <v>0</v>
      </c>
      <c r="AB42" s="39">
        <f t="shared" ca="1" si="0"/>
        <v>0.2</v>
      </c>
      <c r="AD42" t="s">
        <v>1429</v>
      </c>
    </row>
    <row r="43" spans="1:30" x14ac:dyDescent="0.2">
      <c r="A43">
        <f>'TO Filter Tables'!A42</f>
        <v>33</v>
      </c>
      <c r="B43" t="s">
        <v>1413</v>
      </c>
      <c r="C43" t="str">
        <f ca="1">'TO Filter Tables'!C42</f>
        <v>GMI Calibration Data</v>
      </c>
      <c r="D43" t="s">
        <v>1418</v>
      </c>
      <c r="E43" t="str">
        <f ca="1">'TO Filter Tables'!E42</f>
        <v>External</v>
      </c>
      <c r="F43">
        <f ca="1">'TO Filter Tables'!F42</f>
        <v>149</v>
      </c>
      <c r="G43" t="str">
        <f ca="1">'TO Filter Tables'!G42</f>
        <v>0x095</v>
      </c>
      <c r="H43" t="str">
        <f ca="1">'TO Filter Tables'!H42</f>
        <v>0x895</v>
      </c>
      <c r="I43" t="str">
        <f>'TO Filter Tables'!I42</f>
        <v>NA</v>
      </c>
      <c r="J43">
        <f ca="1">'TO Filter Tables'!J42</f>
        <v>7168</v>
      </c>
      <c r="K43">
        <f ca="1">'TO Filter Tables'!K42</f>
        <v>0.2</v>
      </c>
      <c r="L43" t="str">
        <f ca="1">'TO Filter Tables'!L42</f>
        <v>Sync</v>
      </c>
      <c r="M43">
        <f ca="1">'TO Filter Tables'!M42</f>
        <v>35840</v>
      </c>
      <c r="N43">
        <f ca="1">LOOKUP($F43,'DS Filter Tables'!$F$12:$F$353,'DS Filter Tables'!P$12:P$353)</f>
        <v>0</v>
      </c>
      <c r="O43">
        <f ca="1">LOOKUP($F43,'DS Filter Tables'!$F$12:$F$353,'DS Filter Tables'!X$12:X$353)</f>
        <v>0</v>
      </c>
      <c r="P43">
        <f ca="1">LOOKUP($F43,'DS Filter Tables'!$F$12:$F$353,'DS Filter Tables'!AF$12:AF$353)</f>
        <v>0</v>
      </c>
      <c r="Q43">
        <f ca="1">LOOKUP($F43,'DS Filter Tables'!$F$12:$F$353,'DS Filter Tables'!AN$12:AN$353)</f>
        <v>0</v>
      </c>
      <c r="R43" s="39">
        <f ca="1">'TO Filter Tables'!R42</f>
        <v>0</v>
      </c>
      <c r="S43" s="39">
        <f ca="1">'TO Filter Tables'!X42</f>
        <v>0</v>
      </c>
      <c r="T43" s="39">
        <f ca="1">'TO Filter Tables'!AD42</f>
        <v>0</v>
      </c>
      <c r="U43" s="39">
        <f ca="1">'TO Filter Tables'!AP42</f>
        <v>0</v>
      </c>
      <c r="V43" s="39">
        <f ca="1">'TO Filter Tables'!AV42</f>
        <v>0</v>
      </c>
      <c r="W43" s="39">
        <f ca="1">'TO Filter Tables'!BB42</f>
        <v>0</v>
      </c>
      <c r="X43" s="39">
        <f ca="1">'TO Filter Tables'!BH42</f>
        <v>0</v>
      </c>
      <c r="AB43" s="39">
        <f t="shared" ca="1" si="0"/>
        <v>0.2</v>
      </c>
      <c r="AD43" t="s">
        <v>1429</v>
      </c>
    </row>
    <row r="44" spans="1:30" x14ac:dyDescent="0.2">
      <c r="A44">
        <f>'TO Filter Tables'!A43</f>
        <v>34</v>
      </c>
      <c r="B44" t="s">
        <v>1414</v>
      </c>
      <c r="C44" t="str">
        <f ca="1">'TO Filter Tables'!C43</f>
        <v xml:space="preserve">Scheduler (SCH) HK  </v>
      </c>
      <c r="D44" t="s">
        <v>1418</v>
      </c>
      <c r="E44" t="str">
        <f ca="1">'TO Filter Tables'!E43</f>
        <v>Internal</v>
      </c>
      <c r="F44">
        <f ca="1">'TO Filter Tables'!F43</f>
        <v>153</v>
      </c>
      <c r="G44" t="str">
        <f ca="1">'TO Filter Tables'!G43</f>
        <v>0x099</v>
      </c>
      <c r="H44" t="str">
        <f ca="1">'TO Filter Tables'!H43</f>
        <v>0x899</v>
      </c>
      <c r="I44" t="str">
        <f>'TO Filter Tables'!I43</f>
        <v>NA</v>
      </c>
      <c r="J44">
        <f ca="1">'TO Filter Tables'!J43</f>
        <v>544</v>
      </c>
      <c r="K44">
        <f ca="1">'TO Filter Tables'!K43</f>
        <v>5</v>
      </c>
      <c r="L44" t="str">
        <f ca="1">'TO Filter Tables'!L43</f>
        <v>Sync</v>
      </c>
      <c r="M44">
        <f ca="1">'TO Filter Tables'!M43</f>
        <v>108.8</v>
      </c>
      <c r="N44">
        <f ca="1">LOOKUP($F44,'DS Filter Tables'!$F$12:$F$353,'DS Filter Tables'!P$12:P$353)</f>
        <v>15</v>
      </c>
      <c r="O44">
        <f ca="1">LOOKUP($F44,'DS Filter Tables'!$F$12:$F$353,'DS Filter Tables'!X$12:X$353)</f>
        <v>30</v>
      </c>
      <c r="P44">
        <f ca="1">LOOKUP($F44,'DS Filter Tables'!$F$12:$F$353,'DS Filter Tables'!AF$12:AF$353)</f>
        <v>30</v>
      </c>
      <c r="Q44">
        <f ca="1">LOOKUP($F44,'DS Filter Tables'!$F$12:$F$353,'DS Filter Tables'!AN$12:AN$353)</f>
        <v>60</v>
      </c>
      <c r="R44" s="39">
        <f ca="1">'TO Filter Tables'!R43</f>
        <v>15</v>
      </c>
      <c r="S44" s="39">
        <f ca="1">'TO Filter Tables'!X43</f>
        <v>15</v>
      </c>
      <c r="T44" s="39">
        <f ca="1">'TO Filter Tables'!AD43</f>
        <v>120</v>
      </c>
      <c r="U44" s="39">
        <f ca="1">'TO Filter Tables'!AP43</f>
        <v>120</v>
      </c>
      <c r="V44" s="39">
        <f ca="1">'TO Filter Tables'!AV43</f>
        <v>120</v>
      </c>
      <c r="W44" s="39">
        <f ca="1">'TO Filter Tables'!BB43</f>
        <v>120</v>
      </c>
      <c r="X44" s="39">
        <f ca="1">'TO Filter Tables'!BH43</f>
        <v>0</v>
      </c>
      <c r="AB44" s="39">
        <f t="shared" ca="1" si="0"/>
        <v>120</v>
      </c>
      <c r="AD44" t="s">
        <v>1429</v>
      </c>
    </row>
    <row r="45" spans="1:30" hidden="1" x14ac:dyDescent="0.2">
      <c r="A45">
        <f>'TO Filter Tables'!A44</f>
        <v>35</v>
      </c>
      <c r="C45" t="str">
        <f ca="1">'TO Filter Tables'!C44</f>
        <v>Scheduler (SCH) Diag</v>
      </c>
      <c r="E45" t="str">
        <f ca="1">'TO Filter Tables'!E44</f>
        <v>Internal</v>
      </c>
      <c r="F45">
        <f ca="1">'TO Filter Tables'!F44</f>
        <v>154</v>
      </c>
      <c r="G45" t="str">
        <f ca="1">'TO Filter Tables'!G44</f>
        <v>0x09A</v>
      </c>
      <c r="H45" t="str">
        <f ca="1">'TO Filter Tables'!H44</f>
        <v>0x89A</v>
      </c>
      <c r="I45" t="str">
        <f>'TO Filter Tables'!I44</f>
        <v>NA</v>
      </c>
      <c r="J45">
        <f ca="1">'TO Filter Tables'!J44</f>
        <v>18096</v>
      </c>
      <c r="K45">
        <f ca="1">'TO Filter Tables'!K44</f>
        <v>0</v>
      </c>
      <c r="L45" t="str">
        <f ca="1">'TO Filter Tables'!L44</f>
        <v>Async</v>
      </c>
      <c r="M45">
        <f ca="1">'TO Filter Tables'!M44</f>
        <v>0</v>
      </c>
      <c r="R45" s="39">
        <f ca="1">'TO Filter Tables'!R44</f>
        <v>0</v>
      </c>
      <c r="S45" s="39">
        <f ca="1">'TO Filter Tables'!X44</f>
        <v>0</v>
      </c>
      <c r="T45" s="39">
        <f ca="1">'TO Filter Tables'!AD44</f>
        <v>0</v>
      </c>
      <c r="U45" s="39">
        <f ca="1">'TO Filter Tables'!AP44</f>
        <v>0</v>
      </c>
      <c r="V45" s="39">
        <f ca="1">'TO Filter Tables'!AV44</f>
        <v>0</v>
      </c>
      <c r="W45" s="39">
        <f ca="1">'TO Filter Tables'!BB44</f>
        <v>0</v>
      </c>
      <c r="X45" s="39">
        <f ca="1">'TO Filter Tables'!BH44</f>
        <v>0</v>
      </c>
      <c r="AB45" s="39">
        <f t="shared" ca="1" si="0"/>
        <v>0</v>
      </c>
    </row>
    <row r="46" spans="1:30" x14ac:dyDescent="0.2">
      <c r="A46">
        <f>'TO Filter Tables'!A45</f>
        <v>36</v>
      </c>
      <c r="B46" t="s">
        <v>1414</v>
      </c>
      <c r="C46" t="str">
        <f ca="1">'TO Filter Tables'!C45</f>
        <v>Housekeeping (HK) HK</v>
      </c>
      <c r="D46" t="s">
        <v>1418</v>
      </c>
      <c r="E46" t="str">
        <f ca="1">'TO Filter Tables'!E45</f>
        <v>Internal</v>
      </c>
      <c r="F46">
        <f ca="1">'TO Filter Tables'!F45</f>
        <v>155</v>
      </c>
      <c r="G46" t="str">
        <f ca="1">'TO Filter Tables'!G45</f>
        <v>0x09B</v>
      </c>
      <c r="H46" t="str">
        <f ca="1">'TO Filter Tables'!H45</f>
        <v>0x89B</v>
      </c>
      <c r="I46" t="str">
        <f>'TO Filter Tables'!I45</f>
        <v>NA</v>
      </c>
      <c r="J46">
        <f ca="1">'TO Filter Tables'!J45</f>
        <v>192</v>
      </c>
      <c r="K46">
        <f ca="1">'TO Filter Tables'!K45</f>
        <v>5</v>
      </c>
      <c r="L46" t="str">
        <f ca="1">'TO Filter Tables'!L45</f>
        <v>Sync</v>
      </c>
      <c r="M46">
        <f ca="1">'TO Filter Tables'!M45</f>
        <v>38.4</v>
      </c>
      <c r="N46">
        <f ca="1">LOOKUP($F46,'DS Filter Tables'!$F$12:$F$353,'DS Filter Tables'!P$12:P$353)</f>
        <v>15</v>
      </c>
      <c r="O46">
        <f ca="1">LOOKUP($F46,'DS Filter Tables'!$F$12:$F$353,'DS Filter Tables'!X$12:X$353)</f>
        <v>30</v>
      </c>
      <c r="P46">
        <f ca="1">LOOKUP($F46,'DS Filter Tables'!$F$12:$F$353,'DS Filter Tables'!AF$12:AF$353)</f>
        <v>30</v>
      </c>
      <c r="Q46">
        <f ca="1">LOOKUP($F46,'DS Filter Tables'!$F$12:$F$353,'DS Filter Tables'!AN$12:AN$353)</f>
        <v>60</v>
      </c>
      <c r="R46" s="39">
        <f ca="1">'TO Filter Tables'!R45</f>
        <v>15</v>
      </c>
      <c r="S46" s="39">
        <f ca="1">'TO Filter Tables'!X45</f>
        <v>15</v>
      </c>
      <c r="T46" s="39">
        <f ca="1">'TO Filter Tables'!AD45</f>
        <v>120</v>
      </c>
      <c r="U46" s="39">
        <f ca="1">'TO Filter Tables'!AP45</f>
        <v>120</v>
      </c>
      <c r="V46" s="39">
        <f ca="1">'TO Filter Tables'!AV45</f>
        <v>120</v>
      </c>
      <c r="W46" s="39">
        <f ca="1">'TO Filter Tables'!BB45</f>
        <v>120</v>
      </c>
      <c r="X46" s="39">
        <f ca="1">'TO Filter Tables'!BH45</f>
        <v>0</v>
      </c>
      <c r="AB46" s="39">
        <f t="shared" ca="1" si="0"/>
        <v>120</v>
      </c>
      <c r="AD46" t="s">
        <v>1429</v>
      </c>
    </row>
    <row r="47" spans="1:30" x14ac:dyDescent="0.2">
      <c r="A47">
        <f>'TO Filter Tables'!A46</f>
        <v>37</v>
      </c>
      <c r="B47" t="s">
        <v>1414</v>
      </c>
      <c r="C47" t="str">
        <f ca="1">'TO Filter Tables'!C46</f>
        <v>Housekeeping (HK) Combined1 - Xpndr</v>
      </c>
      <c r="D47" t="s">
        <v>1418</v>
      </c>
      <c r="E47" t="str">
        <f ca="1">'TO Filter Tables'!E46</f>
        <v>Internal</v>
      </c>
      <c r="F47">
        <f ca="1">'TO Filter Tables'!F46</f>
        <v>156</v>
      </c>
      <c r="G47" t="str">
        <f ca="1">'TO Filter Tables'!G46</f>
        <v>0x09C</v>
      </c>
      <c r="H47" t="str">
        <f ca="1">'TO Filter Tables'!H46</f>
        <v>0x89C</v>
      </c>
      <c r="I47" t="str">
        <f>'TO Filter Tables'!I46</f>
        <v>NA</v>
      </c>
      <c r="J47">
        <f ca="1">'TO Filter Tables'!J46</f>
        <v>448</v>
      </c>
      <c r="K47">
        <f ca="1">'TO Filter Tables'!K46</f>
        <v>5</v>
      </c>
      <c r="L47" t="str">
        <f ca="1">'TO Filter Tables'!L46</f>
        <v>Sync</v>
      </c>
      <c r="M47">
        <f ca="1">'TO Filter Tables'!M46</f>
        <v>89.6</v>
      </c>
      <c r="N47" s="291">
        <f ca="1">LOOKUP($F47,'DS Filter Tables'!$F$12:$F$353,'DS Filter Tables'!P$12:P$353)</f>
        <v>0</v>
      </c>
      <c r="O47" s="291">
        <f ca="1">LOOKUP($F47,'DS Filter Tables'!$F$12:$F$353,'DS Filter Tables'!X$12:X$353)</f>
        <v>0</v>
      </c>
      <c r="P47" s="291">
        <f ca="1">LOOKUP($F47,'DS Filter Tables'!$F$12:$F$353,'DS Filter Tables'!AF$12:AF$353)</f>
        <v>0</v>
      </c>
      <c r="Q47" s="291">
        <f ca="1">LOOKUP($F47,'DS Filter Tables'!$F$12:$F$353,'DS Filter Tables'!AN$12:AN$353)</f>
        <v>0</v>
      </c>
      <c r="R47" s="39">
        <f ca="1">'TO Filter Tables'!R46</f>
        <v>5</v>
      </c>
      <c r="S47" s="39">
        <f ca="1">'TO Filter Tables'!X46</f>
        <v>5</v>
      </c>
      <c r="T47" s="39">
        <f ca="1">'TO Filter Tables'!AD46</f>
        <v>5</v>
      </c>
      <c r="U47" s="39">
        <f ca="1">'TO Filter Tables'!AP46</f>
        <v>5</v>
      </c>
      <c r="V47" s="39">
        <f ca="1">'TO Filter Tables'!AV46</f>
        <v>5</v>
      </c>
      <c r="W47" s="39">
        <f ca="1">'TO Filter Tables'!BB46</f>
        <v>5</v>
      </c>
      <c r="X47" s="39">
        <f ca="1">'TO Filter Tables'!BH46</f>
        <v>15</v>
      </c>
      <c r="AB47" s="39">
        <f t="shared" ca="1" si="0"/>
        <v>15</v>
      </c>
      <c r="AD47" t="s">
        <v>1429</v>
      </c>
    </row>
    <row r="48" spans="1:30" x14ac:dyDescent="0.2">
      <c r="A48">
        <f>'TO Filter Tables'!A47</f>
        <v>38</v>
      </c>
      <c r="B48" t="s">
        <v>1414</v>
      </c>
      <c r="C48" t="str">
        <f ca="1">'TO Filter Tables'!C47</f>
        <v>Housekeeping (HK) Combined2 - CDH + MAC A</v>
      </c>
      <c r="D48" t="s">
        <v>1418</v>
      </c>
      <c r="E48" t="str">
        <f ca="1">'TO Filter Tables'!E47</f>
        <v>Internal</v>
      </c>
      <c r="F48">
        <f ca="1">'TO Filter Tables'!F47</f>
        <v>157</v>
      </c>
      <c r="G48" t="str">
        <f ca="1">'TO Filter Tables'!G47</f>
        <v>0x09D</v>
      </c>
      <c r="H48" t="str">
        <f ca="1">'TO Filter Tables'!H47</f>
        <v>0x89D</v>
      </c>
      <c r="I48" t="str">
        <f>'TO Filter Tables'!I47</f>
        <v>NA</v>
      </c>
      <c r="J48">
        <f ca="1">'TO Filter Tables'!J47</f>
        <v>480</v>
      </c>
      <c r="K48">
        <f ca="1">'TO Filter Tables'!K47</f>
        <v>5</v>
      </c>
      <c r="L48" t="str">
        <f ca="1">'TO Filter Tables'!L47</f>
        <v>Sync</v>
      </c>
      <c r="M48">
        <f ca="1">'TO Filter Tables'!M47</f>
        <v>96</v>
      </c>
      <c r="N48" s="291">
        <f ca="1">LOOKUP($F48,'DS Filter Tables'!$F$12:$F$353,'DS Filter Tables'!P$12:P$353)</f>
        <v>0</v>
      </c>
      <c r="O48" s="291">
        <f ca="1">LOOKUP($F48,'DS Filter Tables'!$F$12:$F$353,'DS Filter Tables'!X$12:X$353)</f>
        <v>0</v>
      </c>
      <c r="P48" s="291">
        <f ca="1">LOOKUP($F48,'DS Filter Tables'!$F$12:$F$353,'DS Filter Tables'!AF$12:AF$353)</f>
        <v>0</v>
      </c>
      <c r="Q48" s="291">
        <f ca="1">LOOKUP($F48,'DS Filter Tables'!$F$12:$F$353,'DS Filter Tables'!AN$12:AN$353)</f>
        <v>0</v>
      </c>
      <c r="R48" s="39">
        <f ca="1">'TO Filter Tables'!R47</f>
        <v>10</v>
      </c>
      <c r="S48" s="39">
        <f ca="1">'TO Filter Tables'!X47</f>
        <v>10</v>
      </c>
      <c r="T48" s="39">
        <f ca="1">'TO Filter Tables'!AD47</f>
        <v>15</v>
      </c>
      <c r="U48" s="39">
        <f ca="1">'TO Filter Tables'!AP47</f>
        <v>15</v>
      </c>
      <c r="V48" s="39">
        <f ca="1">'TO Filter Tables'!AV47</f>
        <v>15</v>
      </c>
      <c r="W48" s="39">
        <f ca="1">'TO Filter Tables'!BB47</f>
        <v>15</v>
      </c>
      <c r="X48" s="39">
        <f ca="1">'TO Filter Tables'!BH47</f>
        <v>30</v>
      </c>
      <c r="AB48" s="39">
        <f t="shared" ca="1" si="0"/>
        <v>30</v>
      </c>
      <c r="AD48" t="s">
        <v>1429</v>
      </c>
    </row>
    <row r="49" spans="1:30" x14ac:dyDescent="0.2">
      <c r="A49">
        <f>'TO Filter Tables'!A48</f>
        <v>39</v>
      </c>
      <c r="B49" t="s">
        <v>1414</v>
      </c>
      <c r="C49" t="str">
        <f ca="1">'TO Filter Tables'!C48</f>
        <v>Housekeeping (HK) Combined3 - CDH FSW HS</v>
      </c>
      <c r="D49" t="s">
        <v>1418</v>
      </c>
      <c r="E49" t="str">
        <f ca="1">'TO Filter Tables'!E48</f>
        <v>Internal</v>
      </c>
      <c r="F49">
        <f ca="1">'TO Filter Tables'!F48</f>
        <v>158</v>
      </c>
      <c r="G49" t="str">
        <f ca="1">'TO Filter Tables'!G48</f>
        <v>0x09E</v>
      </c>
      <c r="H49" t="str">
        <f ca="1">'TO Filter Tables'!H48</f>
        <v>0x89E</v>
      </c>
      <c r="I49" t="str">
        <f>'TO Filter Tables'!I48</f>
        <v>NA</v>
      </c>
      <c r="J49">
        <f ca="1">'TO Filter Tables'!J48</f>
        <v>3384</v>
      </c>
      <c r="K49">
        <f ca="1">'TO Filter Tables'!K48</f>
        <v>5</v>
      </c>
      <c r="L49" t="str">
        <f ca="1">'TO Filter Tables'!L48</f>
        <v>Sync</v>
      </c>
      <c r="M49">
        <f ca="1">'TO Filter Tables'!M48</f>
        <v>676.8</v>
      </c>
      <c r="N49">
        <f ca="1">LOOKUP($F49,'DS Filter Tables'!$F$12:$F$353,'DS Filter Tables'!P$12:P$353)</f>
        <v>0</v>
      </c>
      <c r="O49">
        <f ca="1">LOOKUP($F49,'DS Filter Tables'!$F$12:$F$353,'DS Filter Tables'!X$12:X$353)</f>
        <v>0</v>
      </c>
      <c r="P49">
        <f ca="1">LOOKUP($F49,'DS Filter Tables'!$F$12:$F$353,'DS Filter Tables'!AF$12:AF$353)</f>
        <v>0</v>
      </c>
      <c r="Q49">
        <f ca="1">LOOKUP($F49,'DS Filter Tables'!$F$12:$F$353,'DS Filter Tables'!AN$12:AN$353)</f>
        <v>0</v>
      </c>
      <c r="R49" s="39">
        <f ca="1">'TO Filter Tables'!R48</f>
        <v>0</v>
      </c>
      <c r="S49" s="39">
        <f ca="1">'TO Filter Tables'!X48</f>
        <v>0</v>
      </c>
      <c r="T49" s="39">
        <f ca="1">'TO Filter Tables'!AD48</f>
        <v>20</v>
      </c>
      <c r="U49" s="39">
        <f ca="1">'TO Filter Tables'!AP48</f>
        <v>20</v>
      </c>
      <c r="V49" s="39">
        <f ca="1">'TO Filter Tables'!AV48</f>
        <v>20</v>
      </c>
      <c r="W49" s="39">
        <f ca="1">'TO Filter Tables'!BB48</f>
        <v>20</v>
      </c>
      <c r="X49" s="39">
        <f ca="1">'TO Filter Tables'!BH48</f>
        <v>30</v>
      </c>
      <c r="AB49" s="39">
        <f t="shared" ca="1" si="0"/>
        <v>20</v>
      </c>
      <c r="AD49" t="s">
        <v>1429</v>
      </c>
    </row>
    <row r="50" spans="1:30" x14ac:dyDescent="0.2">
      <c r="A50">
        <f>'TO Filter Tables'!A49</f>
        <v>40</v>
      </c>
      <c r="B50" t="s">
        <v>1414</v>
      </c>
      <c r="C50" t="str">
        <f ca="1">'TO Filter Tables'!C49</f>
        <v>Housekeeping (HK) Combined4 - GNC FSW HS</v>
      </c>
      <c r="D50" t="s">
        <v>1418</v>
      </c>
      <c r="E50" t="str">
        <f ca="1">'TO Filter Tables'!E49</f>
        <v>Internal</v>
      </c>
      <c r="F50">
        <f ca="1">'TO Filter Tables'!F49</f>
        <v>159</v>
      </c>
      <c r="G50" t="str">
        <f ca="1">'TO Filter Tables'!G49</f>
        <v>0x09F</v>
      </c>
      <c r="H50" t="str">
        <f ca="1">'TO Filter Tables'!H49</f>
        <v>0x89F</v>
      </c>
      <c r="I50" t="str">
        <f>'TO Filter Tables'!I49</f>
        <v>NA</v>
      </c>
      <c r="J50">
        <f ca="1">'TO Filter Tables'!J49</f>
        <v>352</v>
      </c>
      <c r="K50">
        <f ca="1">'TO Filter Tables'!K49</f>
        <v>5</v>
      </c>
      <c r="L50" t="str">
        <f ca="1">'TO Filter Tables'!L49</f>
        <v>Sync</v>
      </c>
      <c r="M50">
        <f ca="1">'TO Filter Tables'!M49</f>
        <v>70.400000000000006</v>
      </c>
      <c r="N50">
        <f ca="1">LOOKUP($F50,'DS Filter Tables'!$F$12:$F$353,'DS Filter Tables'!P$12:P$353)</f>
        <v>0</v>
      </c>
      <c r="O50">
        <f ca="1">LOOKUP($F50,'DS Filter Tables'!$F$12:$F$353,'DS Filter Tables'!X$12:X$353)</f>
        <v>0</v>
      </c>
      <c r="P50">
        <f ca="1">LOOKUP($F50,'DS Filter Tables'!$F$12:$F$353,'DS Filter Tables'!AF$12:AF$353)</f>
        <v>0</v>
      </c>
      <c r="Q50">
        <f ca="1">LOOKUP($F50,'DS Filter Tables'!$F$12:$F$353,'DS Filter Tables'!AN$12:AN$353)</f>
        <v>0</v>
      </c>
      <c r="R50" s="39">
        <f ca="1">'TO Filter Tables'!R49</f>
        <v>0</v>
      </c>
      <c r="S50" s="39">
        <f ca="1">'TO Filter Tables'!X49</f>
        <v>5</v>
      </c>
      <c r="T50" s="39">
        <f ca="1">'TO Filter Tables'!AD49</f>
        <v>5</v>
      </c>
      <c r="U50" s="39">
        <f ca="1">'TO Filter Tables'!AP49</f>
        <v>5</v>
      </c>
      <c r="V50" s="39">
        <f ca="1">'TO Filter Tables'!AV49</f>
        <v>5</v>
      </c>
      <c r="W50" s="39">
        <f ca="1">'TO Filter Tables'!BB49</f>
        <v>5</v>
      </c>
      <c r="X50" s="39">
        <f ca="1">'TO Filter Tables'!BH49</f>
        <v>15</v>
      </c>
      <c r="AB50" s="39">
        <f t="shared" ca="1" si="0"/>
        <v>5</v>
      </c>
      <c r="AD50" t="s">
        <v>1429</v>
      </c>
    </row>
    <row r="51" spans="1:30" x14ac:dyDescent="0.2">
      <c r="A51">
        <f>'TO Filter Tables'!A50</f>
        <v>41</v>
      </c>
      <c r="B51" t="s">
        <v>1414</v>
      </c>
      <c r="C51" t="str">
        <f ca="1">'TO Filter Tables'!C50</f>
        <v>Housekeeping (HK) Combined5 - GNC CL DV</v>
      </c>
      <c r="D51" t="s">
        <v>1418</v>
      </c>
      <c r="E51" t="str">
        <f ca="1">'TO Filter Tables'!E50</f>
        <v>Internal</v>
      </c>
      <c r="F51">
        <f ca="1">'TO Filter Tables'!F50</f>
        <v>160</v>
      </c>
      <c r="G51" t="str">
        <f ca="1">'TO Filter Tables'!G50</f>
        <v>0x0A0</v>
      </c>
      <c r="H51" t="str">
        <f ca="1">'TO Filter Tables'!H50</f>
        <v>0x8A0</v>
      </c>
      <c r="I51" t="str">
        <f>'TO Filter Tables'!I50</f>
        <v>NA</v>
      </c>
      <c r="J51">
        <f ca="1">'TO Filter Tables'!J50</f>
        <v>904</v>
      </c>
      <c r="K51">
        <f ca="1">'TO Filter Tables'!K50</f>
        <v>0.1</v>
      </c>
      <c r="L51" t="str">
        <f ca="1">'TO Filter Tables'!L50</f>
        <v>Sync</v>
      </c>
      <c r="M51">
        <f ca="1">'TO Filter Tables'!M50</f>
        <v>9040</v>
      </c>
      <c r="N51">
        <f ca="1">LOOKUP($F51,'DS Filter Tables'!$F$12:$F$353,'DS Filter Tables'!P$12:P$353)</f>
        <v>0</v>
      </c>
      <c r="O51">
        <f ca="1">LOOKUP($F51,'DS Filter Tables'!$F$12:$F$353,'DS Filter Tables'!X$12:X$353)</f>
        <v>0</v>
      </c>
      <c r="P51">
        <f ca="1">LOOKUP($F51,'DS Filter Tables'!$F$12:$F$353,'DS Filter Tables'!AF$12:AF$353)</f>
        <v>1</v>
      </c>
      <c r="Q51">
        <f ca="1">LOOKUP($F51,'DS Filter Tables'!$F$12:$F$353,'DS Filter Tables'!AN$12:AN$353)</f>
        <v>0</v>
      </c>
      <c r="R51" s="39">
        <f ca="1">'TO Filter Tables'!R50</f>
        <v>0</v>
      </c>
      <c r="S51" s="39">
        <f ca="1">'TO Filter Tables'!X50</f>
        <v>3</v>
      </c>
      <c r="T51" s="39">
        <f ca="1">'TO Filter Tables'!AD50</f>
        <v>0</v>
      </c>
      <c r="U51" s="39">
        <f ca="1">'TO Filter Tables'!AP50</f>
        <v>3</v>
      </c>
      <c r="V51" s="39">
        <f ca="1">'TO Filter Tables'!AV50</f>
        <v>0</v>
      </c>
      <c r="W51" s="39">
        <f ca="1">'TO Filter Tables'!BB50</f>
        <v>0</v>
      </c>
      <c r="X51" s="39">
        <f ca="1">'TO Filter Tables'!BH50</f>
        <v>0</v>
      </c>
      <c r="AB51" s="39">
        <f t="shared" ca="1" si="0"/>
        <v>0</v>
      </c>
      <c r="AD51" t="s">
        <v>1429</v>
      </c>
    </row>
    <row r="52" spans="1:30" x14ac:dyDescent="0.2">
      <c r="A52">
        <f>'TO Filter Tables'!A51</f>
        <v>42</v>
      </c>
      <c r="B52" t="s">
        <v>1414</v>
      </c>
      <c r="C52" t="str">
        <f ca="1">'TO Filter Tables'!C51</f>
        <v>Housekeeping (HK) Combined6 - CDH + MAC B</v>
      </c>
      <c r="D52" t="s">
        <v>1418</v>
      </c>
      <c r="E52" t="str">
        <f ca="1">'TO Filter Tables'!E51</f>
        <v>Internal</v>
      </c>
      <c r="F52">
        <f ca="1">'TO Filter Tables'!F51</f>
        <v>161</v>
      </c>
      <c r="G52" t="str">
        <f ca="1">'TO Filter Tables'!G51</f>
        <v>0x0A1</v>
      </c>
      <c r="H52" t="str">
        <f ca="1">'TO Filter Tables'!H51</f>
        <v>0x8A1</v>
      </c>
      <c r="I52" t="str">
        <f>'TO Filter Tables'!I51</f>
        <v>NA</v>
      </c>
      <c r="J52">
        <f ca="1">'TO Filter Tables'!J51</f>
        <v>480</v>
      </c>
      <c r="K52">
        <f ca="1">'TO Filter Tables'!K51</f>
        <v>5</v>
      </c>
      <c r="L52" t="str">
        <f ca="1">'TO Filter Tables'!L51</f>
        <v>Sync</v>
      </c>
      <c r="M52">
        <f ca="1">'TO Filter Tables'!M51</f>
        <v>96</v>
      </c>
      <c r="N52">
        <f ca="1">LOOKUP($F52,'DS Filter Tables'!$F$12:$F$353,'DS Filter Tables'!P$12:P$353)</f>
        <v>0</v>
      </c>
      <c r="O52">
        <f ca="1">LOOKUP($F52,'DS Filter Tables'!$F$12:$F$353,'DS Filter Tables'!X$12:X$353)</f>
        <v>0</v>
      </c>
      <c r="P52">
        <f ca="1">LOOKUP($F52,'DS Filter Tables'!$F$12:$F$353,'DS Filter Tables'!AF$12:AF$353)</f>
        <v>0</v>
      </c>
      <c r="Q52">
        <f ca="1">LOOKUP($F52,'DS Filter Tables'!$F$12:$F$353,'DS Filter Tables'!AN$12:AN$353)</f>
        <v>0</v>
      </c>
      <c r="R52" s="39">
        <f ca="1">'TO Filter Tables'!R51</f>
        <v>0</v>
      </c>
      <c r="S52" s="39">
        <f ca="1">'TO Filter Tables'!X51</f>
        <v>0</v>
      </c>
      <c r="T52" s="39">
        <f ca="1">'TO Filter Tables'!AD51</f>
        <v>0</v>
      </c>
      <c r="U52" s="39">
        <f ca="1">'TO Filter Tables'!AP51</f>
        <v>0</v>
      </c>
      <c r="V52" s="39">
        <f ca="1">'TO Filter Tables'!AV51</f>
        <v>0</v>
      </c>
      <c r="W52" s="39">
        <f ca="1">'TO Filter Tables'!BB51</f>
        <v>0</v>
      </c>
      <c r="X52" s="39">
        <f ca="1">'TO Filter Tables'!BH51</f>
        <v>0</v>
      </c>
      <c r="AB52" s="39">
        <f t="shared" ca="1" si="0"/>
        <v>5</v>
      </c>
      <c r="AD52" t="s">
        <v>1429</v>
      </c>
    </row>
    <row r="53" spans="1:30" hidden="1" x14ac:dyDescent="0.2">
      <c r="A53">
        <f>'TO Filter Tables'!A52</f>
        <v>43</v>
      </c>
      <c r="C53" t="str">
        <f ca="1">'TO Filter Tables'!C52</f>
        <v>Spare</v>
      </c>
      <c r="E53" t="str">
        <f ca="1">'TO Filter Tables'!E52</f>
        <v>Internal</v>
      </c>
      <c r="F53">
        <f ca="1">'TO Filter Tables'!F52</f>
        <v>162</v>
      </c>
      <c r="G53" t="str">
        <f ca="1">'TO Filter Tables'!G52</f>
        <v>0x0A2</v>
      </c>
      <c r="H53" t="str">
        <f ca="1">'TO Filter Tables'!H52</f>
        <v>0x8A2</v>
      </c>
      <c r="I53" t="str">
        <f>'TO Filter Tables'!I52</f>
        <v>NA</v>
      </c>
      <c r="J53" t="str">
        <f ca="1">'TO Filter Tables'!J52</f>
        <v/>
      </c>
      <c r="K53">
        <f ca="1">'TO Filter Tables'!K52</f>
        <v>0</v>
      </c>
      <c r="L53" t="str">
        <f ca="1">'TO Filter Tables'!L52</f>
        <v>N/A</v>
      </c>
      <c r="M53">
        <f ca="1">'TO Filter Tables'!M52</f>
        <v>0</v>
      </c>
      <c r="R53" s="39">
        <f ca="1">'TO Filter Tables'!R52</f>
        <v>0</v>
      </c>
      <c r="S53" s="39">
        <f ca="1">'TO Filter Tables'!X52</f>
        <v>0</v>
      </c>
      <c r="T53" s="39">
        <f ca="1">'TO Filter Tables'!AD52</f>
        <v>0</v>
      </c>
      <c r="U53" s="39">
        <f ca="1">'TO Filter Tables'!AP52</f>
        <v>0</v>
      </c>
      <c r="V53" s="39">
        <f ca="1">'TO Filter Tables'!AV52</f>
        <v>0</v>
      </c>
      <c r="W53" s="39">
        <f ca="1">'TO Filter Tables'!BB52</f>
        <v>0</v>
      </c>
      <c r="X53" s="39">
        <f ca="1">'TO Filter Tables'!BH52</f>
        <v>0</v>
      </c>
      <c r="AB53" s="39">
        <f t="shared" ca="1" si="0"/>
        <v>0</v>
      </c>
    </row>
    <row r="54" spans="1:30" hidden="1" x14ac:dyDescent="0.2">
      <c r="A54">
        <f>'TO Filter Tables'!A53</f>
        <v>44</v>
      </c>
      <c r="C54" t="str">
        <f ca="1">'TO Filter Tables'!C53</f>
        <v>Spare</v>
      </c>
      <c r="E54" t="str">
        <f ca="1">'TO Filter Tables'!E53</f>
        <v>Internal</v>
      </c>
      <c r="F54">
        <f ca="1">'TO Filter Tables'!F53</f>
        <v>163</v>
      </c>
      <c r="G54" t="str">
        <f ca="1">'TO Filter Tables'!G53</f>
        <v>0x0A3</v>
      </c>
      <c r="H54" t="str">
        <f ca="1">'TO Filter Tables'!H53</f>
        <v>0x8A3</v>
      </c>
      <c r="I54" t="str">
        <f>'TO Filter Tables'!I53</f>
        <v>NA</v>
      </c>
      <c r="J54" t="str">
        <f ca="1">'TO Filter Tables'!J53</f>
        <v/>
      </c>
      <c r="K54">
        <f ca="1">'TO Filter Tables'!K53</f>
        <v>0</v>
      </c>
      <c r="L54" t="str">
        <f ca="1">'TO Filter Tables'!L53</f>
        <v>N/A</v>
      </c>
      <c r="M54">
        <f ca="1">'TO Filter Tables'!M53</f>
        <v>0</v>
      </c>
      <c r="R54" s="39">
        <f ca="1">'TO Filter Tables'!R53</f>
        <v>0</v>
      </c>
      <c r="S54" s="39">
        <f ca="1">'TO Filter Tables'!X53</f>
        <v>0</v>
      </c>
      <c r="T54" s="39">
        <f ca="1">'TO Filter Tables'!AD53</f>
        <v>0</v>
      </c>
      <c r="U54" s="39">
        <f ca="1">'TO Filter Tables'!AP53</f>
        <v>0</v>
      </c>
      <c r="V54" s="39">
        <f ca="1">'TO Filter Tables'!AV53</f>
        <v>0</v>
      </c>
      <c r="W54" s="39">
        <f ca="1">'TO Filter Tables'!BB53</f>
        <v>0</v>
      </c>
      <c r="X54" s="39">
        <f ca="1">'TO Filter Tables'!BH53</f>
        <v>0</v>
      </c>
      <c r="AB54" s="39">
        <f t="shared" ca="1" si="0"/>
        <v>0</v>
      </c>
    </row>
    <row r="55" spans="1:30" x14ac:dyDescent="0.2">
      <c r="A55">
        <f>'TO Filter Tables'!A54</f>
        <v>45</v>
      </c>
      <c r="B55" t="s">
        <v>1414</v>
      </c>
      <c r="C55" t="str">
        <f ca="1">'TO Filter Tables'!C54</f>
        <v>Checksum (CS) HK</v>
      </c>
      <c r="D55" t="s">
        <v>1418</v>
      </c>
      <c r="E55" t="str">
        <f ca="1">'TO Filter Tables'!E54</f>
        <v>Internal</v>
      </c>
      <c r="F55">
        <f ca="1">'TO Filter Tables'!F54</f>
        <v>164</v>
      </c>
      <c r="G55" t="str">
        <f ca="1">'TO Filter Tables'!G54</f>
        <v>0x0A4</v>
      </c>
      <c r="H55" t="str">
        <f ca="1">'TO Filter Tables'!H54</f>
        <v>0x8A4</v>
      </c>
      <c r="I55" t="str">
        <f>'TO Filter Tables'!I54</f>
        <v>NA</v>
      </c>
      <c r="J55">
        <f ca="1">'TO Filter Tables'!J54</f>
        <v>544</v>
      </c>
      <c r="K55">
        <f ca="1">'TO Filter Tables'!K54</f>
        <v>5</v>
      </c>
      <c r="L55" t="str">
        <f ca="1">'TO Filter Tables'!L54</f>
        <v>Sync</v>
      </c>
      <c r="M55">
        <f ca="1">'TO Filter Tables'!M54</f>
        <v>108.8</v>
      </c>
      <c r="N55">
        <f ca="1">LOOKUP($F55,'DS Filter Tables'!$F$12:$F$353,'DS Filter Tables'!P$12:P$353)</f>
        <v>15</v>
      </c>
      <c r="O55">
        <f ca="1">LOOKUP($F55,'DS Filter Tables'!$F$12:$F$353,'DS Filter Tables'!X$12:X$353)</f>
        <v>30</v>
      </c>
      <c r="P55">
        <f ca="1">LOOKUP($F55,'DS Filter Tables'!$F$12:$F$353,'DS Filter Tables'!AF$12:AF$353)</f>
        <v>30</v>
      </c>
      <c r="Q55">
        <f ca="1">LOOKUP($F55,'DS Filter Tables'!$F$12:$F$353,'DS Filter Tables'!AN$12:AN$353)</f>
        <v>60</v>
      </c>
      <c r="R55" s="39">
        <f ca="1">'TO Filter Tables'!R54</f>
        <v>15</v>
      </c>
      <c r="S55" s="39">
        <f ca="1">'TO Filter Tables'!X54</f>
        <v>15</v>
      </c>
      <c r="T55" s="39">
        <f ca="1">'TO Filter Tables'!AD54</f>
        <v>120</v>
      </c>
      <c r="U55" s="39">
        <f ca="1">'TO Filter Tables'!AP54</f>
        <v>120</v>
      </c>
      <c r="V55" s="39">
        <f ca="1">'TO Filter Tables'!AV54</f>
        <v>120</v>
      </c>
      <c r="W55" s="39">
        <f ca="1">'TO Filter Tables'!BB54</f>
        <v>120</v>
      </c>
      <c r="X55" s="39">
        <f ca="1">'TO Filter Tables'!BH54</f>
        <v>0</v>
      </c>
      <c r="AB55" s="39">
        <f t="shared" ca="1" si="0"/>
        <v>120</v>
      </c>
      <c r="AD55" t="s">
        <v>1429</v>
      </c>
    </row>
    <row r="56" spans="1:30" x14ac:dyDescent="0.2">
      <c r="A56">
        <f>'TO Filter Tables'!A55</f>
        <v>46</v>
      </c>
      <c r="B56" t="s">
        <v>1414</v>
      </c>
      <c r="C56" t="str">
        <f ca="1">'TO Filter Tables'!C55</f>
        <v>Limit Checker (LC) HK</v>
      </c>
      <c r="D56" t="s">
        <v>1418</v>
      </c>
      <c r="E56" t="str">
        <f ca="1">'TO Filter Tables'!E55</f>
        <v>Internal</v>
      </c>
      <c r="F56">
        <f ca="1">'TO Filter Tables'!F55</f>
        <v>167</v>
      </c>
      <c r="G56" t="str">
        <f ca="1">'TO Filter Tables'!G55</f>
        <v>0x0A7</v>
      </c>
      <c r="H56" t="str">
        <f ca="1">'TO Filter Tables'!H55</f>
        <v>0x8A7</v>
      </c>
      <c r="I56" t="str">
        <f>'TO Filter Tables'!I55</f>
        <v>NA</v>
      </c>
      <c r="J56">
        <f ca="1">'TO Filter Tables'!J55</f>
        <v>1344</v>
      </c>
      <c r="K56">
        <f ca="1">'TO Filter Tables'!K55</f>
        <v>5</v>
      </c>
      <c r="L56" t="str">
        <f ca="1">'TO Filter Tables'!L55</f>
        <v>Sync</v>
      </c>
      <c r="M56">
        <f ca="1">'TO Filter Tables'!M55</f>
        <v>268.8</v>
      </c>
      <c r="N56">
        <f ca="1">LOOKUP($F56,'DS Filter Tables'!$F$12:$F$353,'DS Filter Tables'!P$12:P$353)</f>
        <v>10</v>
      </c>
      <c r="O56">
        <f ca="1">LOOKUP($F56,'DS Filter Tables'!$F$12:$F$353,'DS Filter Tables'!X$12:X$353)</f>
        <v>15</v>
      </c>
      <c r="P56">
        <f ca="1">LOOKUP($F56,'DS Filter Tables'!$F$12:$F$353,'DS Filter Tables'!AF$12:AF$353)</f>
        <v>15</v>
      </c>
      <c r="Q56">
        <f ca="1">LOOKUP($F56,'DS Filter Tables'!$F$12:$F$353,'DS Filter Tables'!AN$12:AN$353)</f>
        <v>15</v>
      </c>
      <c r="R56" s="39">
        <f ca="1">'TO Filter Tables'!R55</f>
        <v>10</v>
      </c>
      <c r="S56" s="39">
        <f ca="1">'TO Filter Tables'!X55</f>
        <v>10</v>
      </c>
      <c r="T56" s="39">
        <f ca="1">'TO Filter Tables'!AD55</f>
        <v>60</v>
      </c>
      <c r="U56" s="39">
        <f ca="1">'TO Filter Tables'!AP55</f>
        <v>60</v>
      </c>
      <c r="V56" s="39">
        <f ca="1">'TO Filter Tables'!AV55</f>
        <v>60</v>
      </c>
      <c r="W56" s="39">
        <f ca="1">'TO Filter Tables'!BB55</f>
        <v>60</v>
      </c>
      <c r="X56" s="39">
        <f ca="1">'TO Filter Tables'!BH55</f>
        <v>120</v>
      </c>
      <c r="AB56" s="39">
        <f t="shared" ca="1" si="0"/>
        <v>120</v>
      </c>
      <c r="AD56" t="s">
        <v>1429</v>
      </c>
    </row>
    <row r="57" spans="1:30" x14ac:dyDescent="0.2">
      <c r="A57">
        <f>'TO Filter Tables'!A56</f>
        <v>47</v>
      </c>
      <c r="B57" t="s">
        <v>1414</v>
      </c>
      <c r="C57" t="str">
        <f ca="1">'TO Filter Tables'!C56</f>
        <v>Stored Command (SC) HK</v>
      </c>
      <c r="D57" t="s">
        <v>1418</v>
      </c>
      <c r="E57" t="str">
        <f ca="1">'TO Filter Tables'!E56</f>
        <v>Internal</v>
      </c>
      <c r="F57">
        <f ca="1">'TO Filter Tables'!F56</f>
        <v>170</v>
      </c>
      <c r="G57" t="str">
        <f ca="1">'TO Filter Tables'!G56</f>
        <v>0x0AA</v>
      </c>
      <c r="H57" t="str">
        <f ca="1">'TO Filter Tables'!H56</f>
        <v>0x8AA</v>
      </c>
      <c r="I57" t="str">
        <f>'TO Filter Tables'!I56</f>
        <v>NA</v>
      </c>
      <c r="J57">
        <f ca="1">'TO Filter Tables'!J56</f>
        <v>1120</v>
      </c>
      <c r="K57">
        <f ca="1">'TO Filter Tables'!K56</f>
        <v>5</v>
      </c>
      <c r="L57" t="str">
        <f ca="1">'TO Filter Tables'!L56</f>
        <v>Sync</v>
      </c>
      <c r="M57">
        <f ca="1">'TO Filter Tables'!M56</f>
        <v>224</v>
      </c>
      <c r="N57">
        <f ca="1">LOOKUP($F57,'DS Filter Tables'!$F$12:$F$353,'DS Filter Tables'!P$12:P$353)</f>
        <v>10</v>
      </c>
      <c r="O57">
        <f ca="1">LOOKUP($F57,'DS Filter Tables'!$F$12:$F$353,'DS Filter Tables'!X$12:X$353)</f>
        <v>15</v>
      </c>
      <c r="P57">
        <f ca="1">LOOKUP($F57,'DS Filter Tables'!$F$12:$F$353,'DS Filter Tables'!AF$12:AF$353)</f>
        <v>15</v>
      </c>
      <c r="Q57">
        <f ca="1">LOOKUP($F57,'DS Filter Tables'!$F$12:$F$353,'DS Filter Tables'!AN$12:AN$353)</f>
        <v>15</v>
      </c>
      <c r="R57" s="39">
        <f ca="1">'TO Filter Tables'!R56</f>
        <v>10</v>
      </c>
      <c r="S57" s="39">
        <f ca="1">'TO Filter Tables'!X56</f>
        <v>10</v>
      </c>
      <c r="T57" s="39">
        <f ca="1">'TO Filter Tables'!AD56</f>
        <v>60</v>
      </c>
      <c r="U57" s="39">
        <f ca="1">'TO Filter Tables'!AP56</f>
        <v>60</v>
      </c>
      <c r="V57" s="39">
        <f ca="1">'TO Filter Tables'!AV56</f>
        <v>60</v>
      </c>
      <c r="W57" s="39">
        <f ca="1">'TO Filter Tables'!BB56</f>
        <v>60</v>
      </c>
      <c r="X57" s="39">
        <f ca="1">'TO Filter Tables'!BH56</f>
        <v>120</v>
      </c>
      <c r="AB57" s="39">
        <f t="shared" ca="1" si="0"/>
        <v>120</v>
      </c>
      <c r="AD57" t="s">
        <v>1429</v>
      </c>
    </row>
    <row r="58" spans="1:30" x14ac:dyDescent="0.2">
      <c r="A58">
        <f>'TO Filter Tables'!A57</f>
        <v>48</v>
      </c>
      <c r="B58" t="s">
        <v>1414</v>
      </c>
      <c r="C58" t="str">
        <f ca="1">'TO Filter Tables'!C57</f>
        <v>Health and Safety (HS) HK</v>
      </c>
      <c r="D58" t="s">
        <v>1418</v>
      </c>
      <c r="E58" t="str">
        <f ca="1">'TO Filter Tables'!E57</f>
        <v>Internal</v>
      </c>
      <c r="F58">
        <f ca="1">'TO Filter Tables'!F57</f>
        <v>173</v>
      </c>
      <c r="G58" t="str">
        <f ca="1">'TO Filter Tables'!G57</f>
        <v>0x0AD</v>
      </c>
      <c r="H58" t="str">
        <f ca="1">'TO Filter Tables'!H57</f>
        <v>0x8AD</v>
      </c>
      <c r="I58" t="str">
        <f>'TO Filter Tables'!I57</f>
        <v>NA</v>
      </c>
      <c r="J58">
        <f ca="1">'TO Filter Tables'!J57</f>
        <v>1632</v>
      </c>
      <c r="K58">
        <f ca="1">'TO Filter Tables'!K57</f>
        <v>5</v>
      </c>
      <c r="L58" t="str">
        <f ca="1">'TO Filter Tables'!L57</f>
        <v>Sync</v>
      </c>
      <c r="M58">
        <f ca="1">'TO Filter Tables'!M57</f>
        <v>326.39999999999998</v>
      </c>
      <c r="N58">
        <f ca="1">LOOKUP($F58,'DS Filter Tables'!$F$12:$F$353,'DS Filter Tables'!P$12:P$353)</f>
        <v>10</v>
      </c>
      <c r="O58">
        <f ca="1">LOOKUP($F58,'DS Filter Tables'!$F$12:$F$353,'DS Filter Tables'!X$12:X$353)</f>
        <v>15</v>
      </c>
      <c r="P58">
        <f ca="1">LOOKUP($F58,'DS Filter Tables'!$F$12:$F$353,'DS Filter Tables'!AF$12:AF$353)</f>
        <v>15</v>
      </c>
      <c r="Q58">
        <f ca="1">LOOKUP($F58,'DS Filter Tables'!$F$12:$F$353,'DS Filter Tables'!AN$12:AN$353)</f>
        <v>15</v>
      </c>
      <c r="R58" s="39">
        <f ca="1">'TO Filter Tables'!R57</f>
        <v>10</v>
      </c>
      <c r="S58" s="39">
        <f ca="1">'TO Filter Tables'!X57</f>
        <v>10</v>
      </c>
      <c r="T58" s="39">
        <f ca="1">'TO Filter Tables'!AD57</f>
        <v>60</v>
      </c>
      <c r="U58" s="39">
        <f ca="1">'TO Filter Tables'!AP57</f>
        <v>60</v>
      </c>
      <c r="V58" s="39">
        <f ca="1">'TO Filter Tables'!AV57</f>
        <v>60</v>
      </c>
      <c r="W58" s="39">
        <f ca="1">'TO Filter Tables'!BB57</f>
        <v>60</v>
      </c>
      <c r="X58" s="39">
        <f ca="1">'TO Filter Tables'!BH57</f>
        <v>120</v>
      </c>
      <c r="AB58" s="39">
        <f t="shared" ca="1" si="0"/>
        <v>120</v>
      </c>
      <c r="AD58" t="s">
        <v>1429</v>
      </c>
    </row>
    <row r="59" spans="1:30" x14ac:dyDescent="0.2">
      <c r="A59">
        <f>'TO Filter Tables'!A58</f>
        <v>49</v>
      </c>
      <c r="B59" t="s">
        <v>1414</v>
      </c>
      <c r="C59" t="str">
        <f ca="1">'TO Filter Tables'!C58</f>
        <v>Health and Safety (HS) TEP HK</v>
      </c>
      <c r="D59" t="s">
        <v>1418</v>
      </c>
      <c r="E59" t="str">
        <f ca="1">'TO Filter Tables'!E58</f>
        <v>Internal</v>
      </c>
      <c r="F59">
        <f ca="1">'TO Filter Tables'!F58</f>
        <v>174</v>
      </c>
      <c r="G59" t="str">
        <f ca="1">'TO Filter Tables'!G58</f>
        <v>0x0AE</v>
      </c>
      <c r="H59" t="str">
        <f ca="1">'TO Filter Tables'!H58</f>
        <v>0x8AE</v>
      </c>
      <c r="I59" t="str">
        <f>'TO Filter Tables'!I58</f>
        <v>NA</v>
      </c>
      <c r="J59">
        <f ca="1">'TO Filter Tables'!J58</f>
        <v>9760</v>
      </c>
      <c r="K59">
        <f ca="1">'TO Filter Tables'!K58</f>
        <v>1</v>
      </c>
      <c r="L59" t="str">
        <f ca="1">'TO Filter Tables'!L58</f>
        <v>Sync</v>
      </c>
      <c r="M59">
        <f ca="1">'TO Filter Tables'!M58</f>
        <v>9760</v>
      </c>
      <c r="N59">
        <f ca="1">LOOKUP($F59,'DS Filter Tables'!$F$12:$F$353,'DS Filter Tables'!P$12:P$353)</f>
        <v>15</v>
      </c>
      <c r="O59">
        <f ca="1">LOOKUP($F59,'DS Filter Tables'!$F$12:$F$353,'DS Filter Tables'!X$12:X$353)</f>
        <v>30</v>
      </c>
      <c r="P59">
        <f ca="1">LOOKUP($F59,'DS Filter Tables'!$F$12:$F$353,'DS Filter Tables'!AF$12:AF$353)</f>
        <v>30</v>
      </c>
      <c r="Q59">
        <f ca="1">LOOKUP($F59,'DS Filter Tables'!$F$12:$F$353,'DS Filter Tables'!AN$12:AN$353)</f>
        <v>30</v>
      </c>
      <c r="R59" s="39">
        <f ca="1">'TO Filter Tables'!R58</f>
        <v>60</v>
      </c>
      <c r="S59" s="39">
        <f ca="1">'TO Filter Tables'!X58</f>
        <v>60</v>
      </c>
      <c r="T59" s="39">
        <f ca="1">'TO Filter Tables'!AD58</f>
        <v>0</v>
      </c>
      <c r="U59" s="39">
        <f ca="1">'TO Filter Tables'!AP58</f>
        <v>0</v>
      </c>
      <c r="V59" s="39">
        <f ca="1">'TO Filter Tables'!AV58</f>
        <v>0</v>
      </c>
      <c r="W59" s="39">
        <f ca="1">'TO Filter Tables'!BB58</f>
        <v>0</v>
      </c>
      <c r="X59" s="39">
        <f ca="1">'TO Filter Tables'!BH58</f>
        <v>0</v>
      </c>
      <c r="AB59" s="39">
        <f t="shared" ca="1" si="0"/>
        <v>0</v>
      </c>
      <c r="AD59" t="s">
        <v>1429</v>
      </c>
    </row>
    <row r="60" spans="1:30" x14ac:dyDescent="0.2">
      <c r="A60">
        <f>'TO Filter Tables'!A59</f>
        <v>50</v>
      </c>
      <c r="B60" t="s">
        <v>1414</v>
      </c>
      <c r="C60" t="str">
        <f ca="1">'TO Filter Tables'!C59</f>
        <v>CCSDS File Delivery Protocl (CF) HK</v>
      </c>
      <c r="D60" t="s">
        <v>1418</v>
      </c>
      <c r="E60" t="str">
        <f ca="1">'TO Filter Tables'!E59</f>
        <v>Internal</v>
      </c>
      <c r="F60">
        <f ca="1">'TO Filter Tables'!F59</f>
        <v>176</v>
      </c>
      <c r="G60" t="str">
        <f ca="1">'TO Filter Tables'!G59</f>
        <v>0x0B0</v>
      </c>
      <c r="H60" t="str">
        <f ca="1">'TO Filter Tables'!H59</f>
        <v>0x8B0</v>
      </c>
      <c r="I60" t="str">
        <f>'TO Filter Tables'!I59</f>
        <v>NA</v>
      </c>
      <c r="J60">
        <f ca="1">'TO Filter Tables'!J59</f>
        <v>3360</v>
      </c>
      <c r="K60">
        <f ca="1">'TO Filter Tables'!K59</f>
        <v>5</v>
      </c>
      <c r="L60" t="str">
        <f ca="1">'TO Filter Tables'!L59</f>
        <v>Sync</v>
      </c>
      <c r="M60">
        <f ca="1">'TO Filter Tables'!M59</f>
        <v>672</v>
      </c>
      <c r="N60">
        <f ca="1">LOOKUP($F60,'DS Filter Tables'!$F$12:$F$353,'DS Filter Tables'!P$12:P$353)</f>
        <v>15</v>
      </c>
      <c r="O60">
        <f ca="1">LOOKUP($F60,'DS Filter Tables'!$F$12:$F$353,'DS Filter Tables'!X$12:X$353)</f>
        <v>30</v>
      </c>
      <c r="P60">
        <f ca="1">LOOKUP($F60,'DS Filter Tables'!$F$12:$F$353,'DS Filter Tables'!AF$12:AF$353)</f>
        <v>30</v>
      </c>
      <c r="Q60">
        <f ca="1">LOOKUP($F60,'DS Filter Tables'!$F$12:$F$353,'DS Filter Tables'!AN$12:AN$353)</f>
        <v>60</v>
      </c>
      <c r="R60" s="39">
        <f ca="1">'TO Filter Tables'!R59</f>
        <v>15</v>
      </c>
      <c r="S60" s="39">
        <f ca="1">'TO Filter Tables'!X59</f>
        <v>15</v>
      </c>
      <c r="T60" s="39">
        <f ca="1">'TO Filter Tables'!AD59</f>
        <v>120</v>
      </c>
      <c r="U60" s="39">
        <f ca="1">'TO Filter Tables'!AP59</f>
        <v>120</v>
      </c>
      <c r="V60" s="39">
        <f ca="1">'TO Filter Tables'!AV59</f>
        <v>120</v>
      </c>
      <c r="W60" s="39">
        <f ca="1">'TO Filter Tables'!BB59</f>
        <v>120</v>
      </c>
      <c r="X60" s="39">
        <f ca="1">'TO Filter Tables'!BH59</f>
        <v>120</v>
      </c>
      <c r="AB60" s="39">
        <f t="shared" ca="1" si="0"/>
        <v>120</v>
      </c>
      <c r="AD60" t="s">
        <v>1429</v>
      </c>
    </row>
    <row r="61" spans="1:30" hidden="1" x14ac:dyDescent="0.2">
      <c r="A61">
        <f>'TO Filter Tables'!A60</f>
        <v>51</v>
      </c>
      <c r="C61" t="str">
        <f ca="1">'TO Filter Tables'!C60</f>
        <v>CF Transaction HK</v>
      </c>
      <c r="E61" t="str">
        <f ca="1">'TO Filter Tables'!E60</f>
        <v>Internal</v>
      </c>
      <c r="F61">
        <f ca="1">'TO Filter Tables'!F60</f>
        <v>177</v>
      </c>
      <c r="G61" t="str">
        <f ca="1">'TO Filter Tables'!G60</f>
        <v>0x0B1</v>
      </c>
      <c r="H61" t="str">
        <f ca="1">'TO Filter Tables'!H60</f>
        <v>0x8B1</v>
      </c>
      <c r="I61" t="str">
        <f>'TO Filter Tables'!I60</f>
        <v>NA</v>
      </c>
      <c r="J61">
        <f ca="1">'TO Filter Tables'!J60</f>
        <v>3552</v>
      </c>
      <c r="K61">
        <f ca="1">'TO Filter Tables'!K60</f>
        <v>0</v>
      </c>
      <c r="L61" t="str">
        <f ca="1">'TO Filter Tables'!L60</f>
        <v>Async</v>
      </c>
      <c r="M61">
        <f ca="1">'TO Filter Tables'!M60</f>
        <v>0</v>
      </c>
      <c r="R61" s="39">
        <f ca="1">'TO Filter Tables'!R60</f>
        <v>0</v>
      </c>
      <c r="S61" s="39">
        <f ca="1">'TO Filter Tables'!X60</f>
        <v>0</v>
      </c>
      <c r="T61" s="39">
        <f ca="1">'TO Filter Tables'!AD60</f>
        <v>0</v>
      </c>
      <c r="U61" s="39">
        <f ca="1">'TO Filter Tables'!AP60</f>
        <v>0</v>
      </c>
      <c r="V61" s="39">
        <f ca="1">'TO Filter Tables'!AV60</f>
        <v>0</v>
      </c>
      <c r="W61" s="39">
        <f ca="1">'TO Filter Tables'!BB60</f>
        <v>0</v>
      </c>
      <c r="X61" s="39">
        <f ca="1">'TO Filter Tables'!BH60</f>
        <v>0</v>
      </c>
      <c r="AB61" s="39">
        <f t="shared" ca="1" si="0"/>
        <v>0</v>
      </c>
    </row>
    <row r="62" spans="1:30" hidden="1" x14ac:dyDescent="0.2">
      <c r="A62">
        <f>'TO Filter Tables'!A61</f>
        <v>52</v>
      </c>
      <c r="C62" t="str">
        <f ca="1">'TO Filter Tables'!C61</f>
        <v>CF Config HK</v>
      </c>
      <c r="E62" t="str">
        <f ca="1">'TO Filter Tables'!E61</f>
        <v>Internal</v>
      </c>
      <c r="F62">
        <f ca="1">'TO Filter Tables'!F61</f>
        <v>179</v>
      </c>
      <c r="G62" t="str">
        <f ca="1">'TO Filter Tables'!G61</f>
        <v>0x0B3</v>
      </c>
      <c r="H62" t="str">
        <f ca="1">'TO Filter Tables'!H61</f>
        <v>0x8B3</v>
      </c>
      <c r="I62" t="str">
        <f>'TO Filter Tables'!I61</f>
        <v>NA</v>
      </c>
      <c r="J62">
        <f ca="1">'TO Filter Tables'!J61</f>
        <v>2880</v>
      </c>
      <c r="K62">
        <f ca="1">'TO Filter Tables'!K61</f>
        <v>0</v>
      </c>
      <c r="L62" t="str">
        <f ca="1">'TO Filter Tables'!L61</f>
        <v>Async</v>
      </c>
      <c r="M62">
        <f ca="1">'TO Filter Tables'!M61</f>
        <v>0</v>
      </c>
      <c r="R62" s="39">
        <f ca="1">'TO Filter Tables'!R61</f>
        <v>0</v>
      </c>
      <c r="S62" s="39">
        <f ca="1">'TO Filter Tables'!X61</f>
        <v>0</v>
      </c>
      <c r="T62" s="39">
        <f ca="1">'TO Filter Tables'!AD61</f>
        <v>0</v>
      </c>
      <c r="U62" s="39">
        <f ca="1">'TO Filter Tables'!AP61</f>
        <v>0</v>
      </c>
      <c r="V62" s="39">
        <f ca="1">'TO Filter Tables'!AV61</f>
        <v>0</v>
      </c>
      <c r="W62" s="39">
        <f ca="1">'TO Filter Tables'!BB61</f>
        <v>0</v>
      </c>
      <c r="X62" s="39">
        <f ca="1">'TO Filter Tables'!BH61</f>
        <v>0</v>
      </c>
      <c r="AB62" s="39">
        <f t="shared" ca="1" si="0"/>
        <v>0</v>
      </c>
    </row>
    <row r="63" spans="1:30" x14ac:dyDescent="0.2">
      <c r="A63">
        <f>'TO Filter Tables'!A62</f>
        <v>53</v>
      </c>
      <c r="B63" t="s">
        <v>1414</v>
      </c>
      <c r="C63" t="str">
        <f ca="1">'TO Filter Tables'!C62</f>
        <v>Data Storage (DS) HK</v>
      </c>
      <c r="D63" t="s">
        <v>1418</v>
      </c>
      <c r="E63" t="str">
        <f ca="1">'TO Filter Tables'!E62</f>
        <v>Internal</v>
      </c>
      <c r="F63">
        <f ca="1">'TO Filter Tables'!F62</f>
        <v>184</v>
      </c>
      <c r="G63" t="str">
        <f ca="1">'TO Filter Tables'!G62</f>
        <v>0x0B8</v>
      </c>
      <c r="H63" t="str">
        <f ca="1">'TO Filter Tables'!H62</f>
        <v>0x8B8</v>
      </c>
      <c r="I63" t="str">
        <f>'TO Filter Tables'!I62</f>
        <v>NA</v>
      </c>
      <c r="J63">
        <f ca="1">'TO Filter Tables'!J62</f>
        <v>3776</v>
      </c>
      <c r="K63">
        <f ca="1">'TO Filter Tables'!K62</f>
        <v>5</v>
      </c>
      <c r="L63" t="str">
        <f ca="1">'TO Filter Tables'!L62</f>
        <v>Sync</v>
      </c>
      <c r="M63">
        <f ca="1">'TO Filter Tables'!M62</f>
        <v>755.2</v>
      </c>
      <c r="N63">
        <f ca="1">LOOKUP($F63,'DS Filter Tables'!$F$12:$F$353,'DS Filter Tables'!P$12:P$353)</f>
        <v>15</v>
      </c>
      <c r="O63">
        <f ca="1">LOOKUP($F63,'DS Filter Tables'!$F$12:$F$353,'DS Filter Tables'!X$12:X$353)</f>
        <v>30</v>
      </c>
      <c r="P63">
        <f ca="1">LOOKUP($F63,'DS Filter Tables'!$F$12:$F$353,'DS Filter Tables'!AF$12:AF$353)</f>
        <v>30</v>
      </c>
      <c r="Q63">
        <f ca="1">LOOKUP($F63,'DS Filter Tables'!$F$12:$F$353,'DS Filter Tables'!AN$12:AN$353)</f>
        <v>60</v>
      </c>
      <c r="R63" s="39">
        <f ca="1">'TO Filter Tables'!R62</f>
        <v>15</v>
      </c>
      <c r="S63" s="39">
        <f ca="1">'TO Filter Tables'!X62</f>
        <v>15</v>
      </c>
      <c r="T63" s="39">
        <f ca="1">'TO Filter Tables'!AD62</f>
        <v>120</v>
      </c>
      <c r="U63" s="39">
        <f ca="1">'TO Filter Tables'!AP62</f>
        <v>120</v>
      </c>
      <c r="V63" s="39">
        <f ca="1">'TO Filter Tables'!AV62</f>
        <v>120</v>
      </c>
      <c r="W63" s="39">
        <f ca="1">'TO Filter Tables'!BB62</f>
        <v>120</v>
      </c>
      <c r="X63" s="39">
        <f ca="1">'TO Filter Tables'!BH62</f>
        <v>0</v>
      </c>
      <c r="AB63" s="39">
        <f t="shared" ca="1" si="0"/>
        <v>120</v>
      </c>
      <c r="AD63" t="s">
        <v>1429</v>
      </c>
    </row>
    <row r="64" spans="1:30" x14ac:dyDescent="0.2">
      <c r="A64">
        <f>'TO Filter Tables'!A63</f>
        <v>54</v>
      </c>
      <c r="B64" t="s">
        <v>1414</v>
      </c>
      <c r="C64" t="str">
        <f ca="1">'TO Filter Tables'!C63</f>
        <v>Memory Dwell (MD) HK</v>
      </c>
      <c r="D64" t="s">
        <v>1418</v>
      </c>
      <c r="E64" t="str">
        <f ca="1">'TO Filter Tables'!E63</f>
        <v>Internal</v>
      </c>
      <c r="F64">
        <f ca="1">'TO Filter Tables'!F63</f>
        <v>187</v>
      </c>
      <c r="G64" t="str">
        <f ca="1">'TO Filter Tables'!G63</f>
        <v>0x0BB</v>
      </c>
      <c r="H64" t="str">
        <f ca="1">'TO Filter Tables'!H63</f>
        <v>0x8BB</v>
      </c>
      <c r="I64" t="str">
        <f>'TO Filter Tables'!I63</f>
        <v>NA</v>
      </c>
      <c r="J64">
        <f ca="1">'TO Filter Tables'!J63</f>
        <v>512</v>
      </c>
      <c r="K64">
        <f ca="1">'TO Filter Tables'!K63</f>
        <v>5</v>
      </c>
      <c r="L64" t="str">
        <f ca="1">'TO Filter Tables'!L63</f>
        <v>Sync</v>
      </c>
      <c r="M64">
        <f ca="1">'TO Filter Tables'!M63</f>
        <v>102.4</v>
      </c>
      <c r="N64">
        <f ca="1">LOOKUP($F64,'DS Filter Tables'!$F$12:$F$353,'DS Filter Tables'!P$12:P$353)</f>
        <v>15</v>
      </c>
      <c r="O64">
        <f ca="1">LOOKUP($F64,'DS Filter Tables'!$F$12:$F$353,'DS Filter Tables'!X$12:X$353)</f>
        <v>30</v>
      </c>
      <c r="P64">
        <f ca="1">LOOKUP($F64,'DS Filter Tables'!$F$12:$F$353,'DS Filter Tables'!AF$12:AF$353)</f>
        <v>30</v>
      </c>
      <c r="Q64">
        <f ca="1">LOOKUP($F64,'DS Filter Tables'!$F$12:$F$353,'DS Filter Tables'!AN$12:AN$353)</f>
        <v>60</v>
      </c>
      <c r="R64" s="39">
        <f ca="1">'TO Filter Tables'!R63</f>
        <v>15</v>
      </c>
      <c r="S64" s="39">
        <f ca="1">'TO Filter Tables'!X63</f>
        <v>15</v>
      </c>
      <c r="T64" s="39">
        <f ca="1">'TO Filter Tables'!AD63</f>
        <v>120</v>
      </c>
      <c r="U64" s="39">
        <f ca="1">'TO Filter Tables'!AP63</f>
        <v>120</v>
      </c>
      <c r="V64" s="39">
        <f ca="1">'TO Filter Tables'!AV63</f>
        <v>120</v>
      </c>
      <c r="W64" s="39">
        <f ca="1">'TO Filter Tables'!BB63</f>
        <v>120</v>
      </c>
      <c r="X64" s="39">
        <f ca="1">'TO Filter Tables'!BH63</f>
        <v>0</v>
      </c>
      <c r="AB64" s="39">
        <f t="shared" ca="1" si="0"/>
        <v>120</v>
      </c>
      <c r="AD64" t="s">
        <v>1429</v>
      </c>
    </row>
    <row r="65" spans="1:30" x14ac:dyDescent="0.2">
      <c r="A65">
        <f>'TO Filter Tables'!A64</f>
        <v>55</v>
      </c>
      <c r="B65" t="s">
        <v>1414</v>
      </c>
      <c r="C65" t="str">
        <f ca="1">'TO Filter Tables'!C64</f>
        <v>MD Pkt1</v>
      </c>
      <c r="D65" t="s">
        <v>1418</v>
      </c>
      <c r="E65" t="str">
        <f ca="1">'TO Filter Tables'!E64</f>
        <v>Internal</v>
      </c>
      <c r="F65">
        <f ca="1">'TO Filter Tables'!F64</f>
        <v>188</v>
      </c>
      <c r="G65" t="str">
        <f ca="1">'TO Filter Tables'!G64</f>
        <v>0x0BC</v>
      </c>
      <c r="H65" t="str">
        <f ca="1">'TO Filter Tables'!H64</f>
        <v>0x8BC</v>
      </c>
      <c r="I65" t="str">
        <f>'TO Filter Tables'!I64</f>
        <v>NA</v>
      </c>
      <c r="J65">
        <f ca="1">'TO Filter Tables'!J64</f>
        <v>2208</v>
      </c>
      <c r="K65">
        <f ca="1">'TO Filter Tables'!K64</f>
        <v>0.05</v>
      </c>
      <c r="L65" t="str">
        <f ca="1">'TO Filter Tables'!L64</f>
        <v>Sync</v>
      </c>
      <c r="M65">
        <f ca="1">'TO Filter Tables'!M64</f>
        <v>44160</v>
      </c>
      <c r="N65">
        <f ca="1">LOOKUP($F65,'DS Filter Tables'!$F$12:$F$353,'DS Filter Tables'!P$12:P$353)</f>
        <v>0</v>
      </c>
      <c r="O65">
        <f ca="1">LOOKUP($F65,'DS Filter Tables'!$F$12:$F$353,'DS Filter Tables'!X$12:X$353)</f>
        <v>0</v>
      </c>
      <c r="P65">
        <f ca="1">LOOKUP($F65,'DS Filter Tables'!$F$12:$F$353,'DS Filter Tables'!AF$12:AF$353)</f>
        <v>0</v>
      </c>
      <c r="Q65">
        <f ca="1">LOOKUP($F65,'DS Filter Tables'!$F$12:$F$353,'DS Filter Tables'!AN$12:AN$353)</f>
        <v>0</v>
      </c>
      <c r="R65" s="39">
        <f ca="1">'TO Filter Tables'!R64</f>
        <v>0</v>
      </c>
      <c r="S65" s="39">
        <f ca="1">'TO Filter Tables'!X64</f>
        <v>0</v>
      </c>
      <c r="T65" s="39">
        <f ca="1">'TO Filter Tables'!AD64</f>
        <v>0</v>
      </c>
      <c r="U65" s="39">
        <f ca="1">'TO Filter Tables'!AP64</f>
        <v>0</v>
      </c>
      <c r="V65" s="39">
        <f ca="1">'TO Filter Tables'!AV64</f>
        <v>0</v>
      </c>
      <c r="W65" s="39">
        <f ca="1">'TO Filter Tables'!BB64</f>
        <v>0</v>
      </c>
      <c r="X65" s="39">
        <f ca="1">'TO Filter Tables'!BH64</f>
        <v>0</v>
      </c>
      <c r="AB65" s="39">
        <f t="shared" ca="1" si="0"/>
        <v>0.05</v>
      </c>
      <c r="AD65" t="s">
        <v>1429</v>
      </c>
    </row>
    <row r="66" spans="1:30" x14ac:dyDescent="0.2">
      <c r="A66">
        <f>'TO Filter Tables'!A65</f>
        <v>56</v>
      </c>
      <c r="B66" t="s">
        <v>1414</v>
      </c>
      <c r="C66" t="str">
        <f ca="1">'TO Filter Tables'!C65</f>
        <v>MD Pkt2</v>
      </c>
      <c r="D66" t="s">
        <v>1418</v>
      </c>
      <c r="E66" t="str">
        <f ca="1">'TO Filter Tables'!E65</f>
        <v>Internal</v>
      </c>
      <c r="F66">
        <f ca="1">'TO Filter Tables'!F65</f>
        <v>189</v>
      </c>
      <c r="G66" t="str">
        <f ca="1">'TO Filter Tables'!G65</f>
        <v>0x0BD</v>
      </c>
      <c r="H66" t="str">
        <f ca="1">'TO Filter Tables'!H65</f>
        <v>0x8BD</v>
      </c>
      <c r="I66" t="str">
        <f>'TO Filter Tables'!I65</f>
        <v>NA</v>
      </c>
      <c r="J66">
        <f ca="1">'TO Filter Tables'!J65</f>
        <v>2208</v>
      </c>
      <c r="K66">
        <f ca="1">'TO Filter Tables'!K65</f>
        <v>0.05</v>
      </c>
      <c r="L66" t="str">
        <f ca="1">'TO Filter Tables'!L65</f>
        <v>Sync</v>
      </c>
      <c r="M66">
        <f ca="1">'TO Filter Tables'!M65</f>
        <v>44160</v>
      </c>
      <c r="N66">
        <f ca="1">LOOKUP($F66,'DS Filter Tables'!$F$12:$F$353,'DS Filter Tables'!P$12:P$353)</f>
        <v>0</v>
      </c>
      <c r="O66">
        <f ca="1">LOOKUP($F66,'DS Filter Tables'!$F$12:$F$353,'DS Filter Tables'!X$12:X$353)</f>
        <v>0</v>
      </c>
      <c r="P66">
        <f ca="1">LOOKUP($F66,'DS Filter Tables'!$F$12:$F$353,'DS Filter Tables'!AF$12:AF$353)</f>
        <v>0</v>
      </c>
      <c r="Q66">
        <f ca="1">LOOKUP($F66,'DS Filter Tables'!$F$12:$F$353,'DS Filter Tables'!AN$12:AN$353)</f>
        <v>0</v>
      </c>
      <c r="R66" s="39">
        <f ca="1">'TO Filter Tables'!R65</f>
        <v>0</v>
      </c>
      <c r="S66" s="39">
        <f ca="1">'TO Filter Tables'!X65</f>
        <v>0</v>
      </c>
      <c r="T66" s="39">
        <f ca="1">'TO Filter Tables'!AD65</f>
        <v>0</v>
      </c>
      <c r="U66" s="39">
        <f ca="1">'TO Filter Tables'!AP65</f>
        <v>0</v>
      </c>
      <c r="V66" s="39">
        <f ca="1">'TO Filter Tables'!AV65</f>
        <v>0</v>
      </c>
      <c r="W66" s="39">
        <f ca="1">'TO Filter Tables'!BB65</f>
        <v>0</v>
      </c>
      <c r="X66" s="39">
        <f ca="1">'TO Filter Tables'!BH65</f>
        <v>0</v>
      </c>
      <c r="AB66" s="39">
        <f t="shared" ca="1" si="0"/>
        <v>0.05</v>
      </c>
      <c r="AD66" t="s">
        <v>1429</v>
      </c>
    </row>
    <row r="67" spans="1:30" x14ac:dyDescent="0.2">
      <c r="A67">
        <f>'TO Filter Tables'!A66</f>
        <v>57</v>
      </c>
      <c r="B67" t="s">
        <v>1414</v>
      </c>
      <c r="C67" t="str">
        <f ca="1">'TO Filter Tables'!C66</f>
        <v>MD Pkt3</v>
      </c>
      <c r="D67" t="s">
        <v>1418</v>
      </c>
      <c r="E67" t="str">
        <f ca="1">'TO Filter Tables'!E66</f>
        <v>Internal</v>
      </c>
      <c r="F67">
        <f ca="1">'TO Filter Tables'!F66</f>
        <v>190</v>
      </c>
      <c r="G67" t="str">
        <f ca="1">'TO Filter Tables'!G66</f>
        <v>0x0BE</v>
      </c>
      <c r="H67" t="str">
        <f ca="1">'TO Filter Tables'!H66</f>
        <v>0x8BE</v>
      </c>
      <c r="I67" t="str">
        <f>'TO Filter Tables'!I66</f>
        <v>NA</v>
      </c>
      <c r="J67">
        <f ca="1">'TO Filter Tables'!J66</f>
        <v>2208</v>
      </c>
      <c r="K67">
        <f ca="1">'TO Filter Tables'!K66</f>
        <v>0.05</v>
      </c>
      <c r="L67" t="str">
        <f ca="1">'TO Filter Tables'!L66</f>
        <v>Sync</v>
      </c>
      <c r="M67">
        <f ca="1">'TO Filter Tables'!M66</f>
        <v>44160</v>
      </c>
      <c r="N67">
        <f ca="1">LOOKUP($F67,'DS Filter Tables'!$F$12:$F$353,'DS Filter Tables'!P$12:P$353)</f>
        <v>0</v>
      </c>
      <c r="O67">
        <f ca="1">LOOKUP($F67,'DS Filter Tables'!$F$12:$F$353,'DS Filter Tables'!X$12:X$353)</f>
        <v>0</v>
      </c>
      <c r="P67">
        <f ca="1">LOOKUP($F67,'DS Filter Tables'!$F$12:$F$353,'DS Filter Tables'!AF$12:AF$353)</f>
        <v>0</v>
      </c>
      <c r="Q67">
        <f ca="1">LOOKUP($F67,'DS Filter Tables'!$F$12:$F$353,'DS Filter Tables'!AN$12:AN$353)</f>
        <v>0</v>
      </c>
      <c r="R67" s="39">
        <f ca="1">'TO Filter Tables'!R66</f>
        <v>0</v>
      </c>
      <c r="S67" s="39">
        <f ca="1">'TO Filter Tables'!X66</f>
        <v>0</v>
      </c>
      <c r="T67" s="39">
        <f ca="1">'TO Filter Tables'!AD66</f>
        <v>0</v>
      </c>
      <c r="U67" s="39">
        <f ca="1">'TO Filter Tables'!AP66</f>
        <v>0</v>
      </c>
      <c r="V67" s="39">
        <f ca="1">'TO Filter Tables'!AV66</f>
        <v>0</v>
      </c>
      <c r="W67" s="39">
        <f ca="1">'TO Filter Tables'!BB66</f>
        <v>0</v>
      </c>
      <c r="X67" s="39">
        <f ca="1">'TO Filter Tables'!BH66</f>
        <v>0</v>
      </c>
      <c r="AB67" s="39">
        <f t="shared" ca="1" si="0"/>
        <v>0.05</v>
      </c>
      <c r="AD67" t="s">
        <v>1429</v>
      </c>
    </row>
    <row r="68" spans="1:30" x14ac:dyDescent="0.2">
      <c r="A68">
        <f>'TO Filter Tables'!A67</f>
        <v>58</v>
      </c>
      <c r="B68" t="s">
        <v>1414</v>
      </c>
      <c r="C68" t="str">
        <f ca="1">'TO Filter Tables'!C67</f>
        <v>MD Pkt4</v>
      </c>
      <c r="D68" t="s">
        <v>1418</v>
      </c>
      <c r="E68" t="str">
        <f ca="1">'TO Filter Tables'!E67</f>
        <v>Internal</v>
      </c>
      <c r="F68">
        <f ca="1">'TO Filter Tables'!F67</f>
        <v>191</v>
      </c>
      <c r="G68" t="str">
        <f ca="1">'TO Filter Tables'!G67</f>
        <v>0x0BF</v>
      </c>
      <c r="H68" t="str">
        <f ca="1">'TO Filter Tables'!H67</f>
        <v>0x8BF</v>
      </c>
      <c r="I68" t="str">
        <f>'TO Filter Tables'!I67</f>
        <v>NA</v>
      </c>
      <c r="J68">
        <f ca="1">'TO Filter Tables'!J67</f>
        <v>2208</v>
      </c>
      <c r="K68">
        <f ca="1">'TO Filter Tables'!K67</f>
        <v>0.05</v>
      </c>
      <c r="L68" t="str">
        <f ca="1">'TO Filter Tables'!L67</f>
        <v>Sync</v>
      </c>
      <c r="M68">
        <f ca="1">'TO Filter Tables'!M67</f>
        <v>44160</v>
      </c>
      <c r="N68">
        <f ca="1">LOOKUP($F68,'DS Filter Tables'!$F$12:$F$353,'DS Filter Tables'!P$12:P$353)</f>
        <v>0</v>
      </c>
      <c r="O68">
        <f ca="1">LOOKUP($F68,'DS Filter Tables'!$F$12:$F$353,'DS Filter Tables'!X$12:X$353)</f>
        <v>0</v>
      </c>
      <c r="P68">
        <f ca="1">LOOKUP($F68,'DS Filter Tables'!$F$12:$F$353,'DS Filter Tables'!AF$12:AF$353)</f>
        <v>0</v>
      </c>
      <c r="Q68">
        <f ca="1">LOOKUP($F68,'DS Filter Tables'!$F$12:$F$353,'DS Filter Tables'!AN$12:AN$353)</f>
        <v>0</v>
      </c>
      <c r="R68" s="39">
        <f ca="1">'TO Filter Tables'!R67</f>
        <v>0</v>
      </c>
      <c r="S68" s="39">
        <f ca="1">'TO Filter Tables'!X67</f>
        <v>0</v>
      </c>
      <c r="T68" s="39">
        <f ca="1">'TO Filter Tables'!AD67</f>
        <v>0</v>
      </c>
      <c r="U68" s="39">
        <f ca="1">'TO Filter Tables'!AP67</f>
        <v>0</v>
      </c>
      <c r="V68" s="39">
        <f ca="1">'TO Filter Tables'!AV67</f>
        <v>0</v>
      </c>
      <c r="W68" s="39">
        <f ca="1">'TO Filter Tables'!BB67</f>
        <v>0</v>
      </c>
      <c r="X68" s="39">
        <f ca="1">'TO Filter Tables'!BH67</f>
        <v>0</v>
      </c>
      <c r="AB68" s="39">
        <f t="shared" ca="1" si="0"/>
        <v>0.05</v>
      </c>
      <c r="AD68" t="s">
        <v>1429</v>
      </c>
    </row>
    <row r="69" spans="1:30" x14ac:dyDescent="0.2">
      <c r="A69">
        <f>'TO Filter Tables'!A68</f>
        <v>59</v>
      </c>
      <c r="B69" t="s">
        <v>1439</v>
      </c>
      <c r="C69" t="str">
        <f ca="1">'TO Filter Tables'!C68</f>
        <v>AGS IRU A</v>
      </c>
      <c r="D69" t="s">
        <v>1418</v>
      </c>
      <c r="E69" t="str">
        <f ca="1">'TO Filter Tables'!E68</f>
        <v>Internal</v>
      </c>
      <c r="F69">
        <f ca="1">'TO Filter Tables'!F68</f>
        <v>250</v>
      </c>
      <c r="G69" t="str">
        <f ca="1">'TO Filter Tables'!G68</f>
        <v>0x0FA</v>
      </c>
      <c r="H69" t="str">
        <f ca="1">'TO Filter Tables'!H68</f>
        <v>0x8FA</v>
      </c>
      <c r="I69" t="str">
        <f>'TO Filter Tables'!I68</f>
        <v>NA</v>
      </c>
      <c r="J69">
        <f ca="1">'TO Filter Tables'!J68</f>
        <v>176</v>
      </c>
      <c r="K69">
        <f ca="1">'TO Filter Tables'!K68</f>
        <v>1</v>
      </c>
      <c r="L69" t="str">
        <f ca="1">'TO Filter Tables'!L68</f>
        <v>Sync</v>
      </c>
      <c r="M69">
        <f ca="1">'TO Filter Tables'!M68</f>
        <v>176</v>
      </c>
      <c r="N69" s="292">
        <f ca="1">LOOKUP($F69,'DS Filter Tables'!$F$12:$F$353,'DS Filter Tables'!P$12:P$353)</f>
        <v>0</v>
      </c>
      <c r="O69" s="292">
        <f ca="1">LOOKUP($F69,'DS Filter Tables'!$F$12:$F$353,'DS Filter Tables'!X$12:X$353)</f>
        <v>0</v>
      </c>
      <c r="P69" s="292">
        <f ca="1">LOOKUP($F69,'DS Filter Tables'!$F$12:$F$353,'DS Filter Tables'!AF$12:AF$353)</f>
        <v>0</v>
      </c>
      <c r="Q69" s="292">
        <f ca="1">LOOKUP($F69,'DS Filter Tables'!$F$12:$F$353,'DS Filter Tables'!AN$12:AN$353)</f>
        <v>0</v>
      </c>
      <c r="R69" s="39">
        <f ca="1">'TO Filter Tables'!R68</f>
        <v>0</v>
      </c>
      <c r="S69" s="39">
        <f ca="1">'TO Filter Tables'!X68</f>
        <v>0</v>
      </c>
      <c r="T69" s="39">
        <f ca="1">'TO Filter Tables'!AD68</f>
        <v>1</v>
      </c>
      <c r="U69" s="39">
        <f ca="1">'TO Filter Tables'!AP68</f>
        <v>2</v>
      </c>
      <c r="V69" s="39">
        <f ca="1">'TO Filter Tables'!AV68</f>
        <v>1</v>
      </c>
      <c r="W69" s="39">
        <f ca="1">'TO Filter Tables'!BB68</f>
        <v>2</v>
      </c>
      <c r="X69" s="39">
        <f ca="1">'TO Filter Tables'!BH68</f>
        <v>0</v>
      </c>
      <c r="AB69" s="39">
        <f t="shared" ca="1" si="0"/>
        <v>1</v>
      </c>
      <c r="AD69" t="s">
        <v>1429</v>
      </c>
    </row>
    <row r="70" spans="1:30" x14ac:dyDescent="0.2">
      <c r="A70">
        <f>'TO Filter Tables'!A69</f>
        <v>60</v>
      </c>
      <c r="B70" t="s">
        <v>1414</v>
      </c>
      <c r="C70" t="str">
        <f ca="1">'TO Filter Tables'!C69</f>
        <v>AGS ST A</v>
      </c>
      <c r="D70" t="s">
        <v>1418</v>
      </c>
      <c r="E70" t="str">
        <f ca="1">'TO Filter Tables'!E69</f>
        <v>Internal</v>
      </c>
      <c r="F70">
        <f ca="1">'TO Filter Tables'!F69</f>
        <v>251</v>
      </c>
      <c r="G70" t="str">
        <f ca="1">'TO Filter Tables'!G69</f>
        <v>0x0FB</v>
      </c>
      <c r="H70" t="str">
        <f ca="1">'TO Filter Tables'!H69</f>
        <v>0x8FB</v>
      </c>
      <c r="I70" t="str">
        <f>'TO Filter Tables'!I69</f>
        <v>NA</v>
      </c>
      <c r="J70">
        <f ca="1">'TO Filter Tables'!J69</f>
        <v>288</v>
      </c>
      <c r="K70">
        <f ca="1">'TO Filter Tables'!K69</f>
        <v>0.1</v>
      </c>
      <c r="L70" t="str">
        <f ca="1">'TO Filter Tables'!L69</f>
        <v>Sync</v>
      </c>
      <c r="M70">
        <f ca="1">'TO Filter Tables'!M69</f>
        <v>2880</v>
      </c>
      <c r="N70" s="292">
        <f ca="1">LOOKUP($F70,'DS Filter Tables'!$F$12:$F$353,'DS Filter Tables'!P$12:P$353)</f>
        <v>0</v>
      </c>
      <c r="O70" s="292">
        <f ca="1">LOOKUP($F70,'DS Filter Tables'!$F$12:$F$353,'DS Filter Tables'!X$12:X$353)</f>
        <v>0</v>
      </c>
      <c r="P70" s="292">
        <f ca="1">LOOKUP($F70,'DS Filter Tables'!$F$12:$F$353,'DS Filter Tables'!AF$12:AF$353)</f>
        <v>0</v>
      </c>
      <c r="Q70" s="292">
        <f ca="1">LOOKUP($F70,'DS Filter Tables'!$F$12:$F$353,'DS Filter Tables'!AN$12:AN$353)</f>
        <v>0</v>
      </c>
      <c r="R70" s="39">
        <f ca="1">'TO Filter Tables'!R69</f>
        <v>2</v>
      </c>
      <c r="S70" s="39">
        <f ca="1">'TO Filter Tables'!X69</f>
        <v>0</v>
      </c>
      <c r="T70" s="39">
        <f ca="1">'TO Filter Tables'!AD69</f>
        <v>20</v>
      </c>
      <c r="U70" s="39">
        <f ca="1">'TO Filter Tables'!AP69</f>
        <v>0</v>
      </c>
      <c r="V70" s="39">
        <f ca="1">'TO Filter Tables'!AV69</f>
        <v>10</v>
      </c>
      <c r="W70" s="39">
        <f ca="1">'TO Filter Tables'!BB69</f>
        <v>20</v>
      </c>
      <c r="X70" s="39">
        <f ca="1">'TO Filter Tables'!BH69</f>
        <v>0</v>
      </c>
      <c r="AB70" s="39">
        <f t="shared" ca="1" si="0"/>
        <v>2</v>
      </c>
      <c r="AD70" t="s">
        <v>1429</v>
      </c>
    </row>
    <row r="71" spans="1:30" x14ac:dyDescent="0.2">
      <c r="A71">
        <f>'TO Filter Tables'!A70</f>
        <v>61</v>
      </c>
      <c r="B71" t="s">
        <v>1414</v>
      </c>
      <c r="C71" t="str">
        <f ca="1">'TO Filter Tables'!C70</f>
        <v>AGS ATB A</v>
      </c>
      <c r="D71" t="s">
        <v>1418</v>
      </c>
      <c r="E71" t="str">
        <f ca="1">'TO Filter Tables'!E70</f>
        <v>Internal</v>
      </c>
      <c r="F71">
        <f ca="1">'TO Filter Tables'!F70</f>
        <v>252</v>
      </c>
      <c r="G71" t="str">
        <f ca="1">'TO Filter Tables'!G70</f>
        <v>0x0FC</v>
      </c>
      <c r="H71" t="str">
        <f ca="1">'TO Filter Tables'!H70</f>
        <v>0x8FC</v>
      </c>
      <c r="I71" t="str">
        <f>'TO Filter Tables'!I70</f>
        <v>NA</v>
      </c>
      <c r="J71">
        <f ca="1">'TO Filter Tables'!J70</f>
        <v>384</v>
      </c>
      <c r="K71">
        <f ca="1">'TO Filter Tables'!K70</f>
        <v>1</v>
      </c>
      <c r="L71" t="str">
        <f ca="1">'TO Filter Tables'!L70</f>
        <v>Sync</v>
      </c>
      <c r="M71">
        <f ca="1">'TO Filter Tables'!M70</f>
        <v>384</v>
      </c>
      <c r="N71" s="292">
        <f ca="1">LOOKUP($F71,'DS Filter Tables'!$F$12:$F$353,'DS Filter Tables'!P$12:P$353)</f>
        <v>0</v>
      </c>
      <c r="O71" s="292">
        <f ca="1">LOOKUP($F71,'DS Filter Tables'!$F$12:$F$353,'DS Filter Tables'!X$12:X$353)</f>
        <v>0</v>
      </c>
      <c r="P71" s="292">
        <f ca="1">LOOKUP($F71,'DS Filter Tables'!$F$12:$F$353,'DS Filter Tables'!AF$12:AF$353)</f>
        <v>0</v>
      </c>
      <c r="Q71" s="292">
        <f ca="1">LOOKUP($F71,'DS Filter Tables'!$F$12:$F$353,'DS Filter Tables'!AN$12:AN$353)</f>
        <v>0</v>
      </c>
      <c r="R71" s="293">
        <f ca="1">'TO Filter Tables'!R70</f>
        <v>0</v>
      </c>
      <c r="S71" s="39">
        <f ca="1">'TO Filter Tables'!X70</f>
        <v>0</v>
      </c>
      <c r="T71" s="39">
        <f ca="1">'TO Filter Tables'!AD70</f>
        <v>10</v>
      </c>
      <c r="U71" s="39">
        <f ca="1">'TO Filter Tables'!AP70</f>
        <v>0</v>
      </c>
      <c r="V71" s="39">
        <f ca="1">'TO Filter Tables'!AV70</f>
        <v>0</v>
      </c>
      <c r="W71" s="39">
        <f ca="1">'TO Filter Tables'!BB70</f>
        <v>10</v>
      </c>
      <c r="X71" s="39">
        <f ca="1">'TO Filter Tables'!BH70</f>
        <v>0</v>
      </c>
      <c r="AB71" s="39">
        <f t="shared" ca="1" si="0"/>
        <v>0</v>
      </c>
      <c r="AD71" t="s">
        <v>1429</v>
      </c>
    </row>
    <row r="72" spans="1:30" x14ac:dyDescent="0.2">
      <c r="A72">
        <f>'TO Filter Tables'!A71</f>
        <v>62</v>
      </c>
      <c r="B72" t="s">
        <v>1439</v>
      </c>
      <c r="C72" t="str">
        <f ca="1">'TO Filter Tables'!C71</f>
        <v>AGS IRU B</v>
      </c>
      <c r="D72" t="s">
        <v>1418</v>
      </c>
      <c r="E72" t="str">
        <f ca="1">'TO Filter Tables'!E71</f>
        <v>Internal</v>
      </c>
      <c r="F72">
        <f ca="1">'TO Filter Tables'!F71</f>
        <v>253</v>
      </c>
      <c r="G72" t="str">
        <f ca="1">'TO Filter Tables'!G71</f>
        <v>0x0FD</v>
      </c>
      <c r="H72" t="str">
        <f ca="1">'TO Filter Tables'!H71</f>
        <v>0x8FD</v>
      </c>
      <c r="I72" t="str">
        <f>'TO Filter Tables'!I71</f>
        <v>NA</v>
      </c>
      <c r="J72">
        <f ca="1">'TO Filter Tables'!J71</f>
        <v>176</v>
      </c>
      <c r="K72">
        <f ca="1">'TO Filter Tables'!K71</f>
        <v>1</v>
      </c>
      <c r="L72" t="str">
        <f ca="1">'TO Filter Tables'!L71</f>
        <v>Sync</v>
      </c>
      <c r="M72">
        <f ca="1">'TO Filter Tables'!M71</f>
        <v>176</v>
      </c>
      <c r="N72">
        <f ca="1">LOOKUP($F72,'DS Filter Tables'!$F$12:$F$353,'DS Filter Tables'!P$12:P$353)</f>
        <v>0</v>
      </c>
      <c r="O72">
        <f ca="1">LOOKUP($F72,'DS Filter Tables'!$F$12:$F$353,'DS Filter Tables'!X$12:X$353)</f>
        <v>0</v>
      </c>
      <c r="P72">
        <f ca="1">LOOKUP($F72,'DS Filter Tables'!$F$12:$F$353,'DS Filter Tables'!AF$12:AF$353)</f>
        <v>0</v>
      </c>
      <c r="Q72">
        <f ca="1">LOOKUP($F72,'DS Filter Tables'!$F$12:$F$353,'DS Filter Tables'!AN$12:AN$353)</f>
        <v>0</v>
      </c>
      <c r="R72" s="39">
        <f ca="1">'TO Filter Tables'!R71</f>
        <v>0</v>
      </c>
      <c r="S72" s="39">
        <f ca="1">'TO Filter Tables'!X71</f>
        <v>0</v>
      </c>
      <c r="T72" s="39">
        <f ca="1">'TO Filter Tables'!AD71</f>
        <v>0</v>
      </c>
      <c r="U72" s="39">
        <f ca="1">'TO Filter Tables'!AP71</f>
        <v>0</v>
      </c>
      <c r="V72" s="39">
        <f ca="1">'TO Filter Tables'!AV71</f>
        <v>0</v>
      </c>
      <c r="W72" s="39">
        <f ca="1">'TO Filter Tables'!BB71</f>
        <v>0</v>
      </c>
      <c r="X72" s="39">
        <f ca="1">'TO Filter Tables'!BH71</f>
        <v>0</v>
      </c>
      <c r="AB72" s="39">
        <f t="shared" ca="1" si="0"/>
        <v>1</v>
      </c>
      <c r="AD72" t="s">
        <v>1429</v>
      </c>
    </row>
    <row r="73" spans="1:30" x14ac:dyDescent="0.2">
      <c r="A73">
        <f>'TO Filter Tables'!A72</f>
        <v>63</v>
      </c>
      <c r="B73" t="s">
        <v>1414</v>
      </c>
      <c r="C73" t="str">
        <f ca="1">'TO Filter Tables'!C72</f>
        <v>AGS ST B</v>
      </c>
      <c r="D73" t="s">
        <v>1418</v>
      </c>
      <c r="E73" t="str">
        <f ca="1">'TO Filter Tables'!E72</f>
        <v>Internal</v>
      </c>
      <c r="F73">
        <f ca="1">'TO Filter Tables'!F72</f>
        <v>254</v>
      </c>
      <c r="G73" t="str">
        <f ca="1">'TO Filter Tables'!G72</f>
        <v>0x0FE</v>
      </c>
      <c r="H73" t="str">
        <f ca="1">'TO Filter Tables'!H72</f>
        <v>0x8FE</v>
      </c>
      <c r="I73" t="str">
        <f>'TO Filter Tables'!I72</f>
        <v>NA</v>
      </c>
      <c r="J73">
        <f ca="1">'TO Filter Tables'!J72</f>
        <v>288</v>
      </c>
      <c r="K73">
        <f ca="1">'TO Filter Tables'!K72</f>
        <v>0.1</v>
      </c>
      <c r="L73" t="str">
        <f ca="1">'TO Filter Tables'!L72</f>
        <v>Sync</v>
      </c>
      <c r="M73">
        <f ca="1">'TO Filter Tables'!M72</f>
        <v>2880</v>
      </c>
      <c r="N73">
        <f ca="1">LOOKUP($F73,'DS Filter Tables'!$F$12:$F$353,'DS Filter Tables'!P$12:P$353)</f>
        <v>0</v>
      </c>
      <c r="O73">
        <f ca="1">LOOKUP($F73,'DS Filter Tables'!$F$12:$F$353,'DS Filter Tables'!X$12:X$353)</f>
        <v>0</v>
      </c>
      <c r="P73">
        <f ca="1">LOOKUP($F73,'DS Filter Tables'!$F$12:$F$353,'DS Filter Tables'!AF$12:AF$353)</f>
        <v>0</v>
      </c>
      <c r="Q73">
        <f ca="1">LOOKUP($F73,'DS Filter Tables'!$F$12:$F$353,'DS Filter Tables'!AN$12:AN$353)</f>
        <v>0</v>
      </c>
      <c r="R73" s="39">
        <f ca="1">'TO Filter Tables'!R72</f>
        <v>2</v>
      </c>
      <c r="S73" s="39">
        <f ca="1">'TO Filter Tables'!X72</f>
        <v>0</v>
      </c>
      <c r="T73" s="39">
        <f ca="1">'TO Filter Tables'!AD72</f>
        <v>20</v>
      </c>
      <c r="U73" s="39">
        <f ca="1">'TO Filter Tables'!AP72</f>
        <v>0</v>
      </c>
      <c r="V73" s="39">
        <f ca="1">'TO Filter Tables'!AV72</f>
        <v>10</v>
      </c>
      <c r="W73" s="39">
        <f ca="1">'TO Filter Tables'!BB72</f>
        <v>20</v>
      </c>
      <c r="X73" s="39">
        <f ca="1">'TO Filter Tables'!BH72</f>
        <v>0</v>
      </c>
      <c r="AB73" s="39">
        <f t="shared" ca="1" si="0"/>
        <v>2</v>
      </c>
      <c r="AD73" t="s">
        <v>1429</v>
      </c>
    </row>
    <row r="74" spans="1:30" x14ac:dyDescent="0.2">
      <c r="A74">
        <f>'TO Filter Tables'!A73</f>
        <v>64</v>
      </c>
      <c r="B74" t="s">
        <v>1414</v>
      </c>
      <c r="C74" t="str">
        <f ca="1">'TO Filter Tables'!C73</f>
        <v>AGS ATB B</v>
      </c>
      <c r="D74" t="s">
        <v>1418</v>
      </c>
      <c r="E74" t="str">
        <f ca="1">'TO Filter Tables'!E73</f>
        <v>Internal</v>
      </c>
      <c r="F74">
        <f ca="1">'TO Filter Tables'!F73</f>
        <v>255</v>
      </c>
      <c r="G74" t="str">
        <f ca="1">'TO Filter Tables'!G73</f>
        <v>0x0FF</v>
      </c>
      <c r="H74" t="str">
        <f ca="1">'TO Filter Tables'!H73</f>
        <v>0x8FF</v>
      </c>
      <c r="I74" t="str">
        <f>'TO Filter Tables'!I73</f>
        <v>NA</v>
      </c>
      <c r="J74">
        <f ca="1">'TO Filter Tables'!J73</f>
        <v>384</v>
      </c>
      <c r="K74">
        <f ca="1">'TO Filter Tables'!K73</f>
        <v>1</v>
      </c>
      <c r="L74" t="str">
        <f ca="1">'TO Filter Tables'!L73</f>
        <v>Sync</v>
      </c>
      <c r="M74">
        <f ca="1">'TO Filter Tables'!M73</f>
        <v>384</v>
      </c>
      <c r="N74">
        <f ca="1">LOOKUP($F74,'DS Filter Tables'!$F$12:$F$353,'DS Filter Tables'!P$12:P$353)</f>
        <v>0</v>
      </c>
      <c r="O74">
        <f ca="1">LOOKUP($F74,'DS Filter Tables'!$F$12:$F$353,'DS Filter Tables'!X$12:X$353)</f>
        <v>0</v>
      </c>
      <c r="P74">
        <f ca="1">LOOKUP($F74,'DS Filter Tables'!$F$12:$F$353,'DS Filter Tables'!AF$12:AF$353)</f>
        <v>0</v>
      </c>
      <c r="Q74">
        <f ca="1">LOOKUP($F74,'DS Filter Tables'!$F$12:$F$353,'DS Filter Tables'!AN$12:AN$353)</f>
        <v>0</v>
      </c>
      <c r="R74" s="39">
        <f ca="1">'TO Filter Tables'!R73</f>
        <v>0</v>
      </c>
      <c r="S74" s="39">
        <f ca="1">'TO Filter Tables'!X73</f>
        <v>0</v>
      </c>
      <c r="T74" s="39">
        <f ca="1">'TO Filter Tables'!AD73</f>
        <v>0</v>
      </c>
      <c r="U74" s="39">
        <f ca="1">'TO Filter Tables'!AP73</f>
        <v>0</v>
      </c>
      <c r="V74" s="39">
        <f ca="1">'TO Filter Tables'!AV73</f>
        <v>0</v>
      </c>
      <c r="W74" s="39">
        <f ca="1">'TO Filter Tables'!BB73</f>
        <v>0</v>
      </c>
      <c r="X74" s="39">
        <f ca="1">'TO Filter Tables'!BH73</f>
        <v>0</v>
      </c>
      <c r="AB74" s="39">
        <f t="shared" ca="1" si="0"/>
        <v>1</v>
      </c>
      <c r="AD74" t="s">
        <v>1429</v>
      </c>
    </row>
    <row r="75" spans="1:30" hidden="1" x14ac:dyDescent="0.2">
      <c r="A75">
        <f>'TO Filter Tables'!A74</f>
        <v>65</v>
      </c>
      <c r="C75" t="str">
        <f ca="1">'TO Filter Tables'!C74</f>
        <v>Spare</v>
      </c>
      <c r="E75" t="str">
        <f ca="1">'TO Filter Tables'!E74</f>
        <v>Internal</v>
      </c>
      <c r="F75">
        <f ca="1">'TO Filter Tables'!F74</f>
        <v>400</v>
      </c>
      <c r="G75" t="str">
        <f ca="1">'TO Filter Tables'!G74</f>
        <v>0x190</v>
      </c>
      <c r="H75" t="str">
        <f ca="1">'TO Filter Tables'!H74</f>
        <v>0x990</v>
      </c>
      <c r="I75" t="str">
        <f>'TO Filter Tables'!I74</f>
        <v>NA</v>
      </c>
      <c r="J75" t="str">
        <f ca="1">'TO Filter Tables'!J74</f>
        <v/>
      </c>
      <c r="K75">
        <f ca="1">'TO Filter Tables'!K74</f>
        <v>0</v>
      </c>
      <c r="L75" t="str">
        <f ca="1">'TO Filter Tables'!L74</f>
        <v>N/A</v>
      </c>
      <c r="M75">
        <f ca="1">'TO Filter Tables'!M74</f>
        <v>0</v>
      </c>
      <c r="R75" s="39">
        <f ca="1">'TO Filter Tables'!R74</f>
        <v>0</v>
      </c>
      <c r="S75" s="39">
        <f ca="1">'TO Filter Tables'!X74</f>
        <v>0</v>
      </c>
      <c r="T75" s="39">
        <f ca="1">'TO Filter Tables'!AD74</f>
        <v>0</v>
      </c>
      <c r="U75" s="39">
        <f ca="1">'TO Filter Tables'!AP74</f>
        <v>0</v>
      </c>
      <c r="V75" s="39">
        <f ca="1">'TO Filter Tables'!AV74</f>
        <v>0</v>
      </c>
      <c r="W75" s="39">
        <f ca="1">'TO Filter Tables'!BB74</f>
        <v>0</v>
      </c>
      <c r="X75" s="39">
        <f ca="1">'TO Filter Tables'!BH74</f>
        <v>0</v>
      </c>
      <c r="AB75" s="39">
        <f t="shared" ref="AB75:AB138" ca="1" si="1">IF(SUM(R75:X75)&gt;0,LARGE(R75:X75,COUNTIF(R75:X75,0)+1),K75)</f>
        <v>0</v>
      </c>
    </row>
    <row r="76" spans="1:30" hidden="1" x14ac:dyDescent="0.2">
      <c r="A76">
        <f>'TO Filter Tables'!A75</f>
        <v>66</v>
      </c>
      <c r="C76" t="str">
        <f ca="1">'TO Filter Tables'!C75</f>
        <v>Spare</v>
      </c>
      <c r="E76" t="str">
        <f ca="1">'TO Filter Tables'!E75</f>
        <v>Internal</v>
      </c>
      <c r="F76">
        <f ca="1">'TO Filter Tables'!F75</f>
        <v>401</v>
      </c>
      <c r="G76" t="str">
        <f ca="1">'TO Filter Tables'!G75</f>
        <v>0x191</v>
      </c>
      <c r="H76" t="str">
        <f ca="1">'TO Filter Tables'!H75</f>
        <v>0x991</v>
      </c>
      <c r="I76" t="str">
        <f>'TO Filter Tables'!I75</f>
        <v>NA</v>
      </c>
      <c r="J76" t="str">
        <f ca="1">'TO Filter Tables'!J75</f>
        <v/>
      </c>
      <c r="K76">
        <f ca="1">'TO Filter Tables'!K75</f>
        <v>0</v>
      </c>
      <c r="L76" t="str">
        <f ca="1">'TO Filter Tables'!L75</f>
        <v>N/A</v>
      </c>
      <c r="M76">
        <f ca="1">'TO Filter Tables'!M75</f>
        <v>0</v>
      </c>
      <c r="R76" s="39">
        <f ca="1">'TO Filter Tables'!R75</f>
        <v>0</v>
      </c>
      <c r="S76" s="39">
        <f ca="1">'TO Filter Tables'!X75</f>
        <v>0</v>
      </c>
      <c r="T76" s="39">
        <f ca="1">'TO Filter Tables'!AD75</f>
        <v>0</v>
      </c>
      <c r="U76" s="39">
        <f ca="1">'TO Filter Tables'!AP75</f>
        <v>0</v>
      </c>
      <c r="V76" s="39">
        <f ca="1">'TO Filter Tables'!AV75</f>
        <v>0</v>
      </c>
      <c r="W76" s="39">
        <f ca="1">'TO Filter Tables'!BB75</f>
        <v>0</v>
      </c>
      <c r="X76" s="39">
        <f ca="1">'TO Filter Tables'!BH75</f>
        <v>0</v>
      </c>
      <c r="AB76" s="39">
        <f t="shared" ca="1" si="1"/>
        <v>0</v>
      </c>
    </row>
    <row r="77" spans="1:30" hidden="1" x14ac:dyDescent="0.2">
      <c r="A77">
        <f>'TO Filter Tables'!A76</f>
        <v>67</v>
      </c>
      <c r="C77" t="str">
        <f ca="1">'TO Filter Tables'!C76</f>
        <v>Spare</v>
      </c>
      <c r="E77" t="str">
        <f ca="1">'TO Filter Tables'!E76</f>
        <v>Internal</v>
      </c>
      <c r="F77">
        <f ca="1">'TO Filter Tables'!F76</f>
        <v>402</v>
      </c>
      <c r="G77" t="str">
        <f ca="1">'TO Filter Tables'!G76</f>
        <v>0x192</v>
      </c>
      <c r="H77" t="str">
        <f ca="1">'TO Filter Tables'!H76</f>
        <v>0x992</v>
      </c>
      <c r="I77" t="str">
        <f>'TO Filter Tables'!I76</f>
        <v>NA</v>
      </c>
      <c r="J77" t="str">
        <f ca="1">'TO Filter Tables'!J76</f>
        <v/>
      </c>
      <c r="K77">
        <f ca="1">'TO Filter Tables'!K76</f>
        <v>0</v>
      </c>
      <c r="L77" t="str">
        <f ca="1">'TO Filter Tables'!L76</f>
        <v>N/A</v>
      </c>
      <c r="M77">
        <f ca="1">'TO Filter Tables'!M76</f>
        <v>0</v>
      </c>
      <c r="R77" s="39">
        <f ca="1">'TO Filter Tables'!R76</f>
        <v>0</v>
      </c>
      <c r="S77" s="39">
        <f ca="1">'TO Filter Tables'!X76</f>
        <v>0</v>
      </c>
      <c r="T77" s="39">
        <f ca="1">'TO Filter Tables'!AD76</f>
        <v>0</v>
      </c>
      <c r="U77" s="39">
        <f ca="1">'TO Filter Tables'!AP76</f>
        <v>0</v>
      </c>
      <c r="V77" s="39">
        <f ca="1">'TO Filter Tables'!AV76</f>
        <v>0</v>
      </c>
      <c r="W77" s="39">
        <f ca="1">'TO Filter Tables'!BB76</f>
        <v>0</v>
      </c>
      <c r="X77" s="39">
        <f ca="1">'TO Filter Tables'!BH76</f>
        <v>0</v>
      </c>
      <c r="AB77" s="39">
        <f t="shared" ca="1" si="1"/>
        <v>0</v>
      </c>
    </row>
    <row r="78" spans="1:30" hidden="1" x14ac:dyDescent="0.2">
      <c r="A78">
        <f>'TO Filter Tables'!A77</f>
        <v>68</v>
      </c>
      <c r="C78" t="str">
        <f ca="1">'TO Filter Tables'!C77</f>
        <v>Spare</v>
      </c>
      <c r="E78" t="str">
        <f ca="1">'TO Filter Tables'!E77</f>
        <v>Internal</v>
      </c>
      <c r="F78">
        <f ca="1">'TO Filter Tables'!F77</f>
        <v>403</v>
      </c>
      <c r="G78" t="str">
        <f ca="1">'TO Filter Tables'!G77</f>
        <v>0x193</v>
      </c>
      <c r="H78" t="str">
        <f ca="1">'TO Filter Tables'!H77</f>
        <v>0x993</v>
      </c>
      <c r="I78" t="str">
        <f>'TO Filter Tables'!I77</f>
        <v>NA</v>
      </c>
      <c r="J78" t="str">
        <f ca="1">'TO Filter Tables'!J77</f>
        <v/>
      </c>
      <c r="K78">
        <f ca="1">'TO Filter Tables'!K77</f>
        <v>0</v>
      </c>
      <c r="L78" t="str">
        <f ca="1">'TO Filter Tables'!L77</f>
        <v>N/A</v>
      </c>
      <c r="M78">
        <f ca="1">'TO Filter Tables'!M77</f>
        <v>0</v>
      </c>
      <c r="R78" s="39">
        <f ca="1">'TO Filter Tables'!R77</f>
        <v>0</v>
      </c>
      <c r="S78" s="39">
        <f ca="1">'TO Filter Tables'!X77</f>
        <v>0</v>
      </c>
      <c r="T78" s="39">
        <f ca="1">'TO Filter Tables'!AD77</f>
        <v>0</v>
      </c>
      <c r="U78" s="39">
        <f ca="1">'TO Filter Tables'!AP77</f>
        <v>0</v>
      </c>
      <c r="V78" s="39">
        <f ca="1">'TO Filter Tables'!AV77</f>
        <v>0</v>
      </c>
      <c r="W78" s="39">
        <f ca="1">'TO Filter Tables'!BB77</f>
        <v>0</v>
      </c>
      <c r="X78" s="39">
        <f ca="1">'TO Filter Tables'!BH77</f>
        <v>0</v>
      </c>
      <c r="AB78" s="39">
        <f t="shared" ca="1" si="1"/>
        <v>0</v>
      </c>
    </row>
    <row r="79" spans="1:30" hidden="1" x14ac:dyDescent="0.2">
      <c r="A79">
        <f>'TO Filter Tables'!A78</f>
        <v>69</v>
      </c>
      <c r="C79" t="str">
        <f ca="1">'TO Filter Tables'!C78</f>
        <v>Spare</v>
      </c>
      <c r="E79" t="str">
        <f ca="1">'TO Filter Tables'!E78</f>
        <v>Internal</v>
      </c>
      <c r="F79">
        <f ca="1">'TO Filter Tables'!F78</f>
        <v>404</v>
      </c>
      <c r="G79" t="str">
        <f ca="1">'TO Filter Tables'!G78</f>
        <v>0x194</v>
      </c>
      <c r="H79" t="str">
        <f ca="1">'TO Filter Tables'!H78</f>
        <v>0x994</v>
      </c>
      <c r="I79" t="str">
        <f>'TO Filter Tables'!I78</f>
        <v>NA</v>
      </c>
      <c r="J79" t="str">
        <f ca="1">'TO Filter Tables'!J78</f>
        <v/>
      </c>
      <c r="K79">
        <f ca="1">'TO Filter Tables'!K78</f>
        <v>0</v>
      </c>
      <c r="L79" t="str">
        <f ca="1">'TO Filter Tables'!L78</f>
        <v>N/A</v>
      </c>
      <c r="M79">
        <f ca="1">'TO Filter Tables'!M78</f>
        <v>0</v>
      </c>
      <c r="R79" s="39">
        <f ca="1">'TO Filter Tables'!R78</f>
        <v>0</v>
      </c>
      <c r="S79" s="39">
        <f ca="1">'TO Filter Tables'!X78</f>
        <v>0</v>
      </c>
      <c r="T79" s="39">
        <f ca="1">'TO Filter Tables'!AD78</f>
        <v>0</v>
      </c>
      <c r="U79" s="39">
        <f ca="1">'TO Filter Tables'!AP78</f>
        <v>0</v>
      </c>
      <c r="V79" s="39">
        <f ca="1">'TO Filter Tables'!AV78</f>
        <v>0</v>
      </c>
      <c r="W79" s="39">
        <f ca="1">'TO Filter Tables'!BB78</f>
        <v>0</v>
      </c>
      <c r="X79" s="39">
        <f ca="1">'TO Filter Tables'!BH78</f>
        <v>0</v>
      </c>
      <c r="AB79" s="39">
        <f t="shared" ca="1" si="1"/>
        <v>0</v>
      </c>
    </row>
    <row r="80" spans="1:30" hidden="1" x14ac:dyDescent="0.2">
      <c r="A80">
        <f>'TO Filter Tables'!A79</f>
        <v>70</v>
      </c>
      <c r="C80" t="str">
        <f ca="1">'TO Filter Tables'!C79</f>
        <v>Spare</v>
      </c>
      <c r="E80" t="str">
        <f ca="1">'TO Filter Tables'!E79</f>
        <v>Internal</v>
      </c>
      <c r="F80">
        <f ca="1">'TO Filter Tables'!F79</f>
        <v>405</v>
      </c>
      <c r="G80" t="str">
        <f ca="1">'TO Filter Tables'!G79</f>
        <v>0x195</v>
      </c>
      <c r="H80" t="str">
        <f ca="1">'TO Filter Tables'!H79</f>
        <v>0x995</v>
      </c>
      <c r="I80" t="str">
        <f>'TO Filter Tables'!I79</f>
        <v>NA</v>
      </c>
      <c r="J80" t="str">
        <f ca="1">'TO Filter Tables'!J79</f>
        <v/>
      </c>
      <c r="K80">
        <f ca="1">'TO Filter Tables'!K79</f>
        <v>0</v>
      </c>
      <c r="L80" t="str">
        <f ca="1">'TO Filter Tables'!L79</f>
        <v>N/A</v>
      </c>
      <c r="M80">
        <f ca="1">'TO Filter Tables'!M79</f>
        <v>0</v>
      </c>
      <c r="R80" s="39">
        <f ca="1">'TO Filter Tables'!R79</f>
        <v>0</v>
      </c>
      <c r="S80" s="39">
        <f ca="1">'TO Filter Tables'!X79</f>
        <v>0</v>
      </c>
      <c r="T80" s="39">
        <f ca="1">'TO Filter Tables'!AD79</f>
        <v>0</v>
      </c>
      <c r="U80" s="39">
        <f ca="1">'TO Filter Tables'!AP79</f>
        <v>0</v>
      </c>
      <c r="V80" s="39">
        <f ca="1">'TO Filter Tables'!AV79</f>
        <v>0</v>
      </c>
      <c r="W80" s="39">
        <f ca="1">'TO Filter Tables'!BB79</f>
        <v>0</v>
      </c>
      <c r="X80" s="39">
        <f ca="1">'TO Filter Tables'!BH79</f>
        <v>0</v>
      </c>
      <c r="AB80" s="39">
        <f t="shared" ca="1" si="1"/>
        <v>0</v>
      </c>
    </row>
    <row r="81" spans="1:30" hidden="1" x14ac:dyDescent="0.2">
      <c r="A81">
        <f>'TO Filter Tables'!A80</f>
        <v>71</v>
      </c>
      <c r="C81" t="str">
        <f ca="1">'TO Filter Tables'!C80</f>
        <v>Spare</v>
      </c>
      <c r="E81" t="str">
        <f ca="1">'TO Filter Tables'!E80</f>
        <v>Internal</v>
      </c>
      <c r="F81">
        <f ca="1">'TO Filter Tables'!F80</f>
        <v>406</v>
      </c>
      <c r="G81" t="str">
        <f ca="1">'TO Filter Tables'!G80</f>
        <v>0x196</v>
      </c>
      <c r="H81" t="str">
        <f ca="1">'TO Filter Tables'!H80</f>
        <v>0x996</v>
      </c>
      <c r="I81" t="str">
        <f>'TO Filter Tables'!I80</f>
        <v>NA</v>
      </c>
      <c r="J81" t="str">
        <f ca="1">'TO Filter Tables'!J80</f>
        <v/>
      </c>
      <c r="K81">
        <f ca="1">'TO Filter Tables'!K80</f>
        <v>0</v>
      </c>
      <c r="L81" t="str">
        <f ca="1">'TO Filter Tables'!L80</f>
        <v>N/A</v>
      </c>
      <c r="M81">
        <f ca="1">'TO Filter Tables'!M80</f>
        <v>0</v>
      </c>
      <c r="R81" s="39">
        <f ca="1">'TO Filter Tables'!R80</f>
        <v>0</v>
      </c>
      <c r="S81" s="39">
        <f ca="1">'TO Filter Tables'!X80</f>
        <v>0</v>
      </c>
      <c r="T81" s="39">
        <f ca="1">'TO Filter Tables'!AD80</f>
        <v>0</v>
      </c>
      <c r="U81" s="39">
        <f ca="1">'TO Filter Tables'!AP80</f>
        <v>0</v>
      </c>
      <c r="V81" s="39">
        <f ca="1">'TO Filter Tables'!AV80</f>
        <v>0</v>
      </c>
      <c r="W81" s="39">
        <f ca="1">'TO Filter Tables'!BB80</f>
        <v>0</v>
      </c>
      <c r="X81" s="39">
        <f ca="1">'TO Filter Tables'!BH80</f>
        <v>0</v>
      </c>
      <c r="AB81" s="39">
        <f t="shared" ca="1" si="1"/>
        <v>0</v>
      </c>
    </row>
    <row r="82" spans="1:30" hidden="1" x14ac:dyDescent="0.2">
      <c r="A82">
        <f>'TO Filter Tables'!A81</f>
        <v>72</v>
      </c>
      <c r="C82" t="str">
        <f ca="1">'TO Filter Tables'!C81</f>
        <v>Spare</v>
      </c>
      <c r="E82" t="str">
        <f ca="1">'TO Filter Tables'!E81</f>
        <v>Internal</v>
      </c>
      <c r="F82">
        <f ca="1">'TO Filter Tables'!F81</f>
        <v>407</v>
      </c>
      <c r="G82" t="str">
        <f ca="1">'TO Filter Tables'!G81</f>
        <v>0x197</v>
      </c>
      <c r="H82" t="str">
        <f ca="1">'TO Filter Tables'!H81</f>
        <v>0x997</v>
      </c>
      <c r="I82" t="str">
        <f>'TO Filter Tables'!I81</f>
        <v>NA</v>
      </c>
      <c r="J82" t="str">
        <f ca="1">'TO Filter Tables'!J81</f>
        <v/>
      </c>
      <c r="K82">
        <f ca="1">'TO Filter Tables'!K81</f>
        <v>0</v>
      </c>
      <c r="L82" t="str">
        <f ca="1">'TO Filter Tables'!L81</f>
        <v>N/A</v>
      </c>
      <c r="M82">
        <f ca="1">'TO Filter Tables'!M81</f>
        <v>0</v>
      </c>
      <c r="R82" s="39">
        <f ca="1">'TO Filter Tables'!R81</f>
        <v>0</v>
      </c>
      <c r="S82" s="39">
        <f ca="1">'TO Filter Tables'!X81</f>
        <v>0</v>
      </c>
      <c r="T82" s="39">
        <f ca="1">'TO Filter Tables'!AD81</f>
        <v>0</v>
      </c>
      <c r="U82" s="39">
        <f ca="1">'TO Filter Tables'!AP81</f>
        <v>0</v>
      </c>
      <c r="V82" s="39">
        <f ca="1">'TO Filter Tables'!AV81</f>
        <v>0</v>
      </c>
      <c r="W82" s="39">
        <f ca="1">'TO Filter Tables'!BB81</f>
        <v>0</v>
      </c>
      <c r="X82" s="39">
        <f ca="1">'TO Filter Tables'!BH81</f>
        <v>0</v>
      </c>
      <c r="AB82" s="39">
        <f t="shared" ca="1" si="1"/>
        <v>0</v>
      </c>
    </row>
    <row r="83" spans="1:30" hidden="1" x14ac:dyDescent="0.2">
      <c r="A83">
        <f>'TO Filter Tables'!A82</f>
        <v>73</v>
      </c>
      <c r="C83" t="str">
        <f ca="1">'TO Filter Tables'!C82</f>
        <v>Spare</v>
      </c>
      <c r="E83" t="str">
        <f ca="1">'TO Filter Tables'!E82</f>
        <v>Internal</v>
      </c>
      <c r="F83">
        <f ca="1">'TO Filter Tables'!F82</f>
        <v>408</v>
      </c>
      <c r="G83" t="str">
        <f ca="1">'TO Filter Tables'!G82</f>
        <v>0x198</v>
      </c>
      <c r="H83" t="str">
        <f ca="1">'TO Filter Tables'!H82</f>
        <v>0x998</v>
      </c>
      <c r="I83" t="str">
        <f>'TO Filter Tables'!I82</f>
        <v>NA</v>
      </c>
      <c r="J83" t="str">
        <f ca="1">'TO Filter Tables'!J82</f>
        <v/>
      </c>
      <c r="K83">
        <f ca="1">'TO Filter Tables'!K82</f>
        <v>0</v>
      </c>
      <c r="L83" t="str">
        <f ca="1">'TO Filter Tables'!L82</f>
        <v>N/A</v>
      </c>
      <c r="M83">
        <f ca="1">'TO Filter Tables'!M82</f>
        <v>0</v>
      </c>
      <c r="R83" s="39">
        <f ca="1">'TO Filter Tables'!R82</f>
        <v>0</v>
      </c>
      <c r="S83" s="39">
        <f ca="1">'TO Filter Tables'!X82</f>
        <v>0</v>
      </c>
      <c r="T83" s="39">
        <f ca="1">'TO Filter Tables'!AD82</f>
        <v>0</v>
      </c>
      <c r="U83" s="39">
        <f ca="1">'TO Filter Tables'!AP82</f>
        <v>0</v>
      </c>
      <c r="V83" s="39">
        <f ca="1">'TO Filter Tables'!AV82</f>
        <v>0</v>
      </c>
      <c r="W83" s="39">
        <f ca="1">'TO Filter Tables'!BB82</f>
        <v>0</v>
      </c>
      <c r="X83" s="39">
        <f ca="1">'TO Filter Tables'!BH82</f>
        <v>0</v>
      </c>
      <c r="AB83" s="39">
        <f t="shared" ca="1" si="1"/>
        <v>0</v>
      </c>
    </row>
    <row r="84" spans="1:30" hidden="1" x14ac:dyDescent="0.2">
      <c r="A84">
        <f>'TO Filter Tables'!A83</f>
        <v>74</v>
      </c>
      <c r="C84" t="str">
        <f ca="1">'TO Filter Tables'!C83</f>
        <v>Spare</v>
      </c>
      <c r="E84" t="str">
        <f ca="1">'TO Filter Tables'!E83</f>
        <v>Internal</v>
      </c>
      <c r="F84">
        <f ca="1">'TO Filter Tables'!F83</f>
        <v>409</v>
      </c>
      <c r="G84" t="str">
        <f ca="1">'TO Filter Tables'!G83</f>
        <v>0x199</v>
      </c>
      <c r="H84" t="str">
        <f ca="1">'TO Filter Tables'!H83</f>
        <v>0x999</v>
      </c>
      <c r="I84" t="str">
        <f>'TO Filter Tables'!I83</f>
        <v>NA</v>
      </c>
      <c r="J84" t="str">
        <f ca="1">'TO Filter Tables'!J83</f>
        <v/>
      </c>
      <c r="K84">
        <f ca="1">'TO Filter Tables'!K83</f>
        <v>0</v>
      </c>
      <c r="L84" t="str">
        <f ca="1">'TO Filter Tables'!L83</f>
        <v>N/A</v>
      </c>
      <c r="M84">
        <f ca="1">'TO Filter Tables'!M83</f>
        <v>0</v>
      </c>
      <c r="R84" s="39">
        <f ca="1">'TO Filter Tables'!R83</f>
        <v>0</v>
      </c>
      <c r="S84" s="39">
        <f ca="1">'TO Filter Tables'!X83</f>
        <v>0</v>
      </c>
      <c r="T84" s="39">
        <f ca="1">'TO Filter Tables'!AD83</f>
        <v>0</v>
      </c>
      <c r="U84" s="39">
        <f ca="1">'TO Filter Tables'!AP83</f>
        <v>0</v>
      </c>
      <c r="V84" s="39">
        <f ca="1">'TO Filter Tables'!AV83</f>
        <v>0</v>
      </c>
      <c r="W84" s="39">
        <f ca="1">'TO Filter Tables'!BB83</f>
        <v>0</v>
      </c>
      <c r="X84" s="39">
        <f ca="1">'TO Filter Tables'!BH83</f>
        <v>0</v>
      </c>
      <c r="AB84" s="39">
        <f t="shared" ca="1" si="1"/>
        <v>0</v>
      </c>
    </row>
    <row r="85" spans="1:30" x14ac:dyDescent="0.2">
      <c r="A85">
        <f>'TO Filter Tables'!A84</f>
        <v>75</v>
      </c>
      <c r="B85" t="s">
        <v>1414</v>
      </c>
      <c r="C85" t="str">
        <f ca="1">'TO Filter Tables'!C84</f>
        <v>Spacewire (SW) EOP HK</v>
      </c>
      <c r="D85" t="s">
        <v>1418</v>
      </c>
      <c r="E85" t="str">
        <f ca="1">'TO Filter Tables'!E84</f>
        <v>Internal</v>
      </c>
      <c r="F85">
        <f ca="1">'TO Filter Tables'!F84</f>
        <v>410</v>
      </c>
      <c r="G85" t="str">
        <f ca="1">'TO Filter Tables'!G84</f>
        <v>0x19A</v>
      </c>
      <c r="H85" t="str">
        <f ca="1">'TO Filter Tables'!H84</f>
        <v>0x99A</v>
      </c>
      <c r="I85" t="str">
        <f>'TO Filter Tables'!I84</f>
        <v>NA</v>
      </c>
      <c r="J85">
        <f ca="1">'TO Filter Tables'!J84</f>
        <v>384</v>
      </c>
      <c r="K85">
        <f ca="1">'TO Filter Tables'!K84</f>
        <v>5</v>
      </c>
      <c r="L85" t="str">
        <f ca="1">'TO Filter Tables'!L84</f>
        <v>Sync</v>
      </c>
      <c r="M85">
        <f ca="1">'TO Filter Tables'!M84</f>
        <v>76.8</v>
      </c>
      <c r="N85">
        <f ca="1">LOOKUP($F85,'DS Filter Tables'!$F$12:$F$353,'DS Filter Tables'!P$12:P$353)</f>
        <v>60</v>
      </c>
      <c r="O85">
        <f ca="1">LOOKUP($F85,'DS Filter Tables'!$F$12:$F$353,'DS Filter Tables'!X$12:X$353)</f>
        <v>60</v>
      </c>
      <c r="P85">
        <f ca="1">LOOKUP($F85,'DS Filter Tables'!$F$12:$F$353,'DS Filter Tables'!AF$12:AF$353)</f>
        <v>60</v>
      </c>
      <c r="Q85">
        <f ca="1">LOOKUP($F85,'DS Filter Tables'!$F$12:$F$353,'DS Filter Tables'!AN$12:AN$353)</f>
        <v>60</v>
      </c>
      <c r="R85" s="39">
        <f ca="1">'TO Filter Tables'!R84</f>
        <v>60</v>
      </c>
      <c r="S85" s="39">
        <f ca="1">'TO Filter Tables'!X84</f>
        <v>60</v>
      </c>
      <c r="T85" s="39">
        <f ca="1">'TO Filter Tables'!AD84</f>
        <v>120</v>
      </c>
      <c r="U85" s="39">
        <f ca="1">'TO Filter Tables'!AP84</f>
        <v>120</v>
      </c>
      <c r="V85" s="39">
        <f ca="1">'TO Filter Tables'!AV84</f>
        <v>120</v>
      </c>
      <c r="W85" s="39">
        <f ca="1">'TO Filter Tables'!BB84</f>
        <v>120</v>
      </c>
      <c r="X85" s="39">
        <f ca="1">'TO Filter Tables'!BH84</f>
        <v>0</v>
      </c>
      <c r="AB85" s="39">
        <f t="shared" ca="1" si="1"/>
        <v>120</v>
      </c>
      <c r="AD85" t="s">
        <v>1429</v>
      </c>
    </row>
    <row r="86" spans="1:30" x14ac:dyDescent="0.2">
      <c r="A86">
        <f>'TO Filter Tables'!A85</f>
        <v>76</v>
      </c>
      <c r="B86" t="s">
        <v>1414</v>
      </c>
      <c r="C86" t="str">
        <f ca="1">'TO Filter Tables'!C85</f>
        <v>Spacewire (SW) S-Comm HK</v>
      </c>
      <c r="D86" t="s">
        <v>1418</v>
      </c>
      <c r="E86" t="str">
        <f ca="1">'TO Filter Tables'!E85</f>
        <v>Internal</v>
      </c>
      <c r="F86">
        <f ca="1">'TO Filter Tables'!F85</f>
        <v>411</v>
      </c>
      <c r="G86" t="str">
        <f ca="1">'TO Filter Tables'!G85</f>
        <v>0x19B</v>
      </c>
      <c r="H86" t="str">
        <f ca="1">'TO Filter Tables'!H85</f>
        <v>0x99B</v>
      </c>
      <c r="I86" t="str">
        <f>'TO Filter Tables'!I85</f>
        <v>NA</v>
      </c>
      <c r="J86">
        <f ca="1">'TO Filter Tables'!J85</f>
        <v>7936</v>
      </c>
      <c r="K86">
        <f ca="1">'TO Filter Tables'!K85</f>
        <v>5</v>
      </c>
      <c r="L86" t="str">
        <f ca="1">'TO Filter Tables'!L85</f>
        <v>Sync</v>
      </c>
      <c r="M86">
        <f ca="1">'TO Filter Tables'!M85</f>
        <v>1587.2</v>
      </c>
      <c r="N86">
        <f ca="1">LOOKUP($F86,'DS Filter Tables'!$F$12:$F$353,'DS Filter Tables'!P$12:P$353)</f>
        <v>60</v>
      </c>
      <c r="O86">
        <f ca="1">LOOKUP($F86,'DS Filter Tables'!$F$12:$F$353,'DS Filter Tables'!X$12:X$353)</f>
        <v>60</v>
      </c>
      <c r="P86">
        <f ca="1">LOOKUP($F86,'DS Filter Tables'!$F$12:$F$353,'DS Filter Tables'!AF$12:AF$353)</f>
        <v>60</v>
      </c>
      <c r="Q86">
        <f ca="1">LOOKUP($F86,'DS Filter Tables'!$F$12:$F$353,'DS Filter Tables'!AN$12:AN$353)</f>
        <v>60</v>
      </c>
      <c r="R86" s="39">
        <f ca="1">'TO Filter Tables'!R85</f>
        <v>60</v>
      </c>
      <c r="S86" s="39">
        <f ca="1">'TO Filter Tables'!X85</f>
        <v>60</v>
      </c>
      <c r="T86" s="39">
        <f ca="1">'TO Filter Tables'!AD85</f>
        <v>360</v>
      </c>
      <c r="U86" s="39">
        <f ca="1">'TO Filter Tables'!AP85</f>
        <v>360</v>
      </c>
      <c r="V86" s="39">
        <f ca="1">'TO Filter Tables'!AV85</f>
        <v>360</v>
      </c>
      <c r="W86" s="39">
        <f ca="1">'TO Filter Tables'!BB85</f>
        <v>360</v>
      </c>
      <c r="X86" s="39">
        <f ca="1">'TO Filter Tables'!BH85</f>
        <v>0</v>
      </c>
      <c r="AB86" s="39">
        <f t="shared" ca="1" si="1"/>
        <v>360</v>
      </c>
      <c r="AD86" t="s">
        <v>1429</v>
      </c>
    </row>
    <row r="87" spans="1:30" x14ac:dyDescent="0.2">
      <c r="A87">
        <f>'TO Filter Tables'!A86</f>
        <v>77</v>
      </c>
      <c r="B87" t="s">
        <v>1414</v>
      </c>
      <c r="C87" t="str">
        <f ca="1">'TO Filter Tables'!C86</f>
        <v>File Commanding (FC) HK</v>
      </c>
      <c r="D87" t="s">
        <v>1418</v>
      </c>
      <c r="E87" t="str">
        <f ca="1">'TO Filter Tables'!E86</f>
        <v>Internal</v>
      </c>
      <c r="F87">
        <f ca="1">'TO Filter Tables'!F86</f>
        <v>412</v>
      </c>
      <c r="G87" t="str">
        <f ca="1">'TO Filter Tables'!G86</f>
        <v>0x19C</v>
      </c>
      <c r="H87" t="str">
        <f ca="1">'TO Filter Tables'!H86</f>
        <v>0x99C</v>
      </c>
      <c r="I87" t="str">
        <f>'TO Filter Tables'!I86</f>
        <v>NA</v>
      </c>
      <c r="J87">
        <f ca="1">'TO Filter Tables'!J86</f>
        <v>688</v>
      </c>
      <c r="K87">
        <f ca="1">'TO Filter Tables'!K86</f>
        <v>5</v>
      </c>
      <c r="L87" t="str">
        <f ca="1">'TO Filter Tables'!L86</f>
        <v>Sync</v>
      </c>
      <c r="M87">
        <f ca="1">'TO Filter Tables'!M86</f>
        <v>137.6</v>
      </c>
      <c r="N87">
        <f ca="1">LOOKUP($F87,'DS Filter Tables'!$F$12:$F$353,'DS Filter Tables'!P$12:P$353)</f>
        <v>15</v>
      </c>
      <c r="O87">
        <f ca="1">LOOKUP($F87,'DS Filter Tables'!$F$12:$F$353,'DS Filter Tables'!X$12:X$353)</f>
        <v>30</v>
      </c>
      <c r="P87">
        <f ca="1">LOOKUP($F87,'DS Filter Tables'!$F$12:$F$353,'DS Filter Tables'!AF$12:AF$353)</f>
        <v>30</v>
      </c>
      <c r="Q87">
        <f ca="1">LOOKUP($F87,'DS Filter Tables'!$F$12:$F$353,'DS Filter Tables'!AN$12:AN$353)</f>
        <v>60</v>
      </c>
      <c r="R87" s="39">
        <f ca="1">'TO Filter Tables'!R86</f>
        <v>15</v>
      </c>
      <c r="S87" s="39">
        <f ca="1">'TO Filter Tables'!X86</f>
        <v>15</v>
      </c>
      <c r="T87" s="39">
        <f ca="1">'TO Filter Tables'!AD86</f>
        <v>120</v>
      </c>
      <c r="U87" s="39">
        <f ca="1">'TO Filter Tables'!AP86</f>
        <v>120</v>
      </c>
      <c r="V87" s="39">
        <f ca="1">'TO Filter Tables'!AV86</f>
        <v>120</v>
      </c>
      <c r="W87" s="39">
        <f ca="1">'TO Filter Tables'!BB86</f>
        <v>120</v>
      </c>
      <c r="X87" s="39">
        <f ca="1">'TO Filter Tables'!BH86</f>
        <v>0</v>
      </c>
      <c r="AB87" s="39">
        <f t="shared" ca="1" si="1"/>
        <v>120</v>
      </c>
      <c r="AD87" t="s">
        <v>1429</v>
      </c>
    </row>
    <row r="88" spans="1:30" x14ac:dyDescent="0.2">
      <c r="A88">
        <f>'TO Filter Tables'!A87</f>
        <v>78</v>
      </c>
      <c r="B88" t="s">
        <v>1414</v>
      </c>
      <c r="C88" t="str">
        <f ca="1">'TO Filter Tables'!C87</f>
        <v>Housekeeping Recorder (HR) HK</v>
      </c>
      <c r="D88" t="s">
        <v>1418</v>
      </c>
      <c r="E88" t="str">
        <f ca="1">'TO Filter Tables'!E87</f>
        <v>Internal</v>
      </c>
      <c r="F88">
        <f ca="1">'TO Filter Tables'!F87</f>
        <v>413</v>
      </c>
      <c r="G88" t="str">
        <f ca="1">'TO Filter Tables'!G87</f>
        <v>0x19D</v>
      </c>
      <c r="H88" t="str">
        <f ca="1">'TO Filter Tables'!H87</f>
        <v>0x99D</v>
      </c>
      <c r="I88" t="str">
        <f>'TO Filter Tables'!I87</f>
        <v>NA</v>
      </c>
      <c r="J88">
        <f ca="1">'TO Filter Tables'!J87</f>
        <v>176</v>
      </c>
      <c r="K88">
        <f ca="1">'TO Filter Tables'!K87</f>
        <v>5</v>
      </c>
      <c r="L88" t="str">
        <f ca="1">'TO Filter Tables'!L87</f>
        <v>Sync</v>
      </c>
      <c r="M88">
        <f ca="1">'TO Filter Tables'!M87</f>
        <v>35.200000000000003</v>
      </c>
      <c r="N88">
        <f ca="1">LOOKUP($F88,'DS Filter Tables'!$F$12:$F$353,'DS Filter Tables'!P$12:P$353)</f>
        <v>15</v>
      </c>
      <c r="O88">
        <f ca="1">LOOKUP($F88,'DS Filter Tables'!$F$12:$F$353,'DS Filter Tables'!X$12:X$353)</f>
        <v>30</v>
      </c>
      <c r="P88">
        <f ca="1">LOOKUP($F88,'DS Filter Tables'!$F$12:$F$353,'DS Filter Tables'!AF$12:AF$353)</f>
        <v>30</v>
      </c>
      <c r="Q88">
        <f ca="1">LOOKUP($F88,'DS Filter Tables'!$F$12:$F$353,'DS Filter Tables'!AN$12:AN$353)</f>
        <v>60</v>
      </c>
      <c r="R88" s="39">
        <f ca="1">'TO Filter Tables'!R87</f>
        <v>15</v>
      </c>
      <c r="S88" s="39">
        <f ca="1">'TO Filter Tables'!X87</f>
        <v>15</v>
      </c>
      <c r="T88" s="39">
        <f ca="1">'TO Filter Tables'!AD87</f>
        <v>120</v>
      </c>
      <c r="U88" s="39">
        <f ca="1">'TO Filter Tables'!AP87</f>
        <v>120</v>
      </c>
      <c r="V88" s="39">
        <f ca="1">'TO Filter Tables'!AV87</f>
        <v>120</v>
      </c>
      <c r="W88" s="39">
        <f ca="1">'TO Filter Tables'!BB87</f>
        <v>120</v>
      </c>
      <c r="X88" s="39">
        <f ca="1">'TO Filter Tables'!BH87</f>
        <v>0</v>
      </c>
      <c r="AB88" s="39">
        <f t="shared" ca="1" si="1"/>
        <v>120</v>
      </c>
      <c r="AD88" t="s">
        <v>1429</v>
      </c>
    </row>
    <row r="89" spans="1:30" x14ac:dyDescent="0.2">
      <c r="A89">
        <f>'TO Filter Tables'!A88</f>
        <v>79</v>
      </c>
      <c r="B89" t="s">
        <v>1414</v>
      </c>
      <c r="C89" t="str">
        <f ca="1">'TO Filter Tables'!C88</f>
        <v>Time Manager DIO Latch HK</v>
      </c>
      <c r="D89" t="s">
        <v>1418</v>
      </c>
      <c r="E89" t="str">
        <f ca="1">'TO Filter Tables'!E88</f>
        <v>Internal</v>
      </c>
      <c r="F89">
        <f ca="1">'TO Filter Tables'!F88</f>
        <v>414</v>
      </c>
      <c r="G89" t="str">
        <f ca="1">'TO Filter Tables'!G88</f>
        <v>0x19E</v>
      </c>
      <c r="H89" t="str">
        <f ca="1">'TO Filter Tables'!H88</f>
        <v>0x99E</v>
      </c>
      <c r="I89" t="str">
        <f>'TO Filter Tables'!I88</f>
        <v>NA</v>
      </c>
      <c r="J89">
        <f ca="1">'TO Filter Tables'!J88</f>
        <v>640</v>
      </c>
      <c r="K89">
        <f ca="1">'TO Filter Tables'!K88</f>
        <v>5</v>
      </c>
      <c r="L89" t="str">
        <f ca="1">'TO Filter Tables'!L88</f>
        <v>Sync</v>
      </c>
      <c r="M89">
        <f ca="1">'TO Filter Tables'!M88</f>
        <v>128</v>
      </c>
      <c r="N89">
        <f ca="1">LOOKUP($F89,'DS Filter Tables'!$F$12:$F$353,'DS Filter Tables'!P$12:P$353)</f>
        <v>5</v>
      </c>
      <c r="O89">
        <f ca="1">LOOKUP($F89,'DS Filter Tables'!$F$12:$F$353,'DS Filter Tables'!X$12:X$353)</f>
        <v>5</v>
      </c>
      <c r="P89">
        <f ca="1">LOOKUP($F89,'DS Filter Tables'!$F$12:$F$353,'DS Filter Tables'!AF$12:AF$353)</f>
        <v>5</v>
      </c>
      <c r="Q89">
        <f ca="1">LOOKUP($F89,'DS Filter Tables'!$F$12:$F$353,'DS Filter Tables'!AN$12:AN$353)</f>
        <v>5</v>
      </c>
      <c r="R89" s="39">
        <f ca="1">'TO Filter Tables'!R88</f>
        <v>0</v>
      </c>
      <c r="S89" s="39">
        <f ca="1">'TO Filter Tables'!X88</f>
        <v>0</v>
      </c>
      <c r="T89" s="39">
        <f ca="1">'TO Filter Tables'!AD88</f>
        <v>0</v>
      </c>
      <c r="U89" s="39">
        <f ca="1">'TO Filter Tables'!AP88</f>
        <v>0</v>
      </c>
      <c r="V89" s="39">
        <f ca="1">'TO Filter Tables'!AV88</f>
        <v>0</v>
      </c>
      <c r="W89" s="39">
        <f ca="1">'TO Filter Tables'!BB88</f>
        <v>0</v>
      </c>
      <c r="X89" s="39">
        <f ca="1">'TO Filter Tables'!BH88</f>
        <v>0</v>
      </c>
      <c r="AB89" s="39">
        <f t="shared" ca="1" si="1"/>
        <v>5</v>
      </c>
      <c r="AD89" t="s">
        <v>1429</v>
      </c>
    </row>
    <row r="90" spans="1:30" x14ac:dyDescent="0.2">
      <c r="A90">
        <f>'TO Filter Tables'!A89</f>
        <v>80</v>
      </c>
      <c r="B90" t="s">
        <v>1414</v>
      </c>
      <c r="C90" t="str">
        <f ca="1">'TO Filter Tables'!C89</f>
        <v>Time Manager DownSync HK</v>
      </c>
      <c r="D90" t="s">
        <v>1418</v>
      </c>
      <c r="E90" t="str">
        <f ca="1">'TO Filter Tables'!E89</f>
        <v>Internal</v>
      </c>
      <c r="F90">
        <f ca="1">'TO Filter Tables'!F89</f>
        <v>415</v>
      </c>
      <c r="G90" t="str">
        <f ca="1">'TO Filter Tables'!G89</f>
        <v>0x19F</v>
      </c>
      <c r="H90" t="str">
        <f ca="1">'TO Filter Tables'!H89</f>
        <v>0x99F</v>
      </c>
      <c r="I90" t="str">
        <f>'TO Filter Tables'!I89</f>
        <v>NA</v>
      </c>
      <c r="J90">
        <f ca="1">'TO Filter Tables'!J89</f>
        <v>352</v>
      </c>
      <c r="K90">
        <f ca="1">'TO Filter Tables'!K89</f>
        <v>128</v>
      </c>
      <c r="L90" t="str">
        <f ca="1">'TO Filter Tables'!L89</f>
        <v>Sync</v>
      </c>
      <c r="M90">
        <f ca="1">'TO Filter Tables'!M89</f>
        <v>2.75</v>
      </c>
      <c r="N90">
        <f ca="1">LOOKUP($F90,'DS Filter Tables'!$F$12:$F$353,'DS Filter Tables'!P$12:P$353)</f>
        <v>128</v>
      </c>
      <c r="O90">
        <f ca="1">LOOKUP($F90,'DS Filter Tables'!$F$12:$F$353,'DS Filter Tables'!X$12:X$353)</f>
        <v>128</v>
      </c>
      <c r="P90">
        <f ca="1">LOOKUP($F90,'DS Filter Tables'!$F$12:$F$353,'DS Filter Tables'!AF$12:AF$353)</f>
        <v>128</v>
      </c>
      <c r="Q90">
        <f ca="1">LOOKUP($F90,'DS Filter Tables'!$F$12:$F$353,'DS Filter Tables'!AN$12:AN$353)</f>
        <v>128</v>
      </c>
      <c r="R90" s="39">
        <f ca="1">'TO Filter Tables'!R89</f>
        <v>128</v>
      </c>
      <c r="S90" s="39">
        <f ca="1">'TO Filter Tables'!X89</f>
        <v>128</v>
      </c>
      <c r="T90" s="39">
        <f ca="1">'TO Filter Tables'!AD89</f>
        <v>128</v>
      </c>
      <c r="U90" s="39">
        <f ca="1">'TO Filter Tables'!AP89</f>
        <v>128</v>
      </c>
      <c r="V90" s="39">
        <f ca="1">'TO Filter Tables'!AV89</f>
        <v>128</v>
      </c>
      <c r="W90" s="39">
        <f ca="1">'TO Filter Tables'!BB89</f>
        <v>128</v>
      </c>
      <c r="X90" s="39">
        <f ca="1">'TO Filter Tables'!BH89</f>
        <v>0</v>
      </c>
      <c r="AB90" s="39">
        <f t="shared" ca="1" si="1"/>
        <v>128</v>
      </c>
      <c r="AD90" t="s">
        <v>1429</v>
      </c>
    </row>
    <row r="91" spans="1:30" x14ac:dyDescent="0.2">
      <c r="A91">
        <f>'TO Filter Tables'!A90</f>
        <v>81</v>
      </c>
      <c r="B91" t="s">
        <v>1414</v>
      </c>
      <c r="C91" t="str">
        <f ca="1">'TO Filter Tables'!C90</f>
        <v>Command Ingest (CI) HK</v>
      </c>
      <c r="D91" t="s">
        <v>1418</v>
      </c>
      <c r="E91" t="str">
        <f ca="1">'TO Filter Tables'!E90</f>
        <v>Internal</v>
      </c>
      <c r="F91">
        <f ca="1">'TO Filter Tables'!F90</f>
        <v>416</v>
      </c>
      <c r="G91" t="str">
        <f ca="1">'TO Filter Tables'!G90</f>
        <v>0x1A0</v>
      </c>
      <c r="H91" t="str">
        <f ca="1">'TO Filter Tables'!H90</f>
        <v>0x9A0</v>
      </c>
      <c r="I91" t="str">
        <f>'TO Filter Tables'!I90</f>
        <v>NA</v>
      </c>
      <c r="J91">
        <f ca="1">'TO Filter Tables'!J90</f>
        <v>736</v>
      </c>
      <c r="K91">
        <f ca="1">'TO Filter Tables'!K90</f>
        <v>5</v>
      </c>
      <c r="L91" t="str">
        <f ca="1">'TO Filter Tables'!L90</f>
        <v>Sync</v>
      </c>
      <c r="M91">
        <f ca="1">'TO Filter Tables'!M90</f>
        <v>147.19999999999999</v>
      </c>
      <c r="N91">
        <f ca="1">LOOKUP($F91,'DS Filter Tables'!$F$12:$F$353,'DS Filter Tables'!P$12:P$353)</f>
        <v>10</v>
      </c>
      <c r="O91">
        <f ca="1">LOOKUP($F91,'DS Filter Tables'!$F$12:$F$353,'DS Filter Tables'!X$12:X$353)</f>
        <v>15</v>
      </c>
      <c r="P91">
        <f ca="1">LOOKUP($F91,'DS Filter Tables'!$F$12:$F$353,'DS Filter Tables'!AF$12:AF$353)</f>
        <v>15</v>
      </c>
      <c r="Q91">
        <f ca="1">LOOKUP($F91,'DS Filter Tables'!$F$12:$F$353,'DS Filter Tables'!AN$12:AN$353)</f>
        <v>15</v>
      </c>
      <c r="R91" s="39">
        <f ca="1">'TO Filter Tables'!R90</f>
        <v>10</v>
      </c>
      <c r="S91" s="39">
        <f ca="1">'TO Filter Tables'!X90</f>
        <v>10</v>
      </c>
      <c r="T91" s="39">
        <f ca="1">'TO Filter Tables'!AD90</f>
        <v>60</v>
      </c>
      <c r="U91" s="39">
        <f ca="1">'TO Filter Tables'!AP90</f>
        <v>60</v>
      </c>
      <c r="V91" s="39">
        <f ca="1">'TO Filter Tables'!AV90</f>
        <v>60</v>
      </c>
      <c r="W91" s="39">
        <f ca="1">'TO Filter Tables'!BB90</f>
        <v>60</v>
      </c>
      <c r="X91" s="39">
        <f ca="1">'TO Filter Tables'!BH90</f>
        <v>120</v>
      </c>
      <c r="AB91" s="39">
        <f t="shared" ca="1" si="1"/>
        <v>120</v>
      </c>
      <c r="AD91" t="s">
        <v>1429</v>
      </c>
    </row>
    <row r="92" spans="1:30" x14ac:dyDescent="0.2">
      <c r="A92">
        <f>'TO Filter Tables'!A91</f>
        <v>82</v>
      </c>
      <c r="B92" t="s">
        <v>1414</v>
      </c>
      <c r="C92" t="str">
        <f ca="1">'TO Filter Tables'!C91</f>
        <v>Telemetry Output (TO) HK</v>
      </c>
      <c r="D92" t="s">
        <v>1418</v>
      </c>
      <c r="E92" t="str">
        <f ca="1">'TO Filter Tables'!E91</f>
        <v>Internal</v>
      </c>
      <c r="F92">
        <f ca="1">'TO Filter Tables'!F91</f>
        <v>417</v>
      </c>
      <c r="G92" t="str">
        <f ca="1">'TO Filter Tables'!G91</f>
        <v>0x1A1</v>
      </c>
      <c r="H92" t="str">
        <f ca="1">'TO Filter Tables'!H91</f>
        <v>0x9A1</v>
      </c>
      <c r="I92" t="str">
        <f>'TO Filter Tables'!I91</f>
        <v>NA</v>
      </c>
      <c r="J92">
        <f ca="1">'TO Filter Tables'!J91</f>
        <v>992</v>
      </c>
      <c r="K92">
        <f ca="1">'TO Filter Tables'!K91</f>
        <v>5</v>
      </c>
      <c r="L92" t="str">
        <f ca="1">'TO Filter Tables'!L91</f>
        <v>Sync</v>
      </c>
      <c r="M92">
        <f ca="1">'TO Filter Tables'!M91</f>
        <v>198.4</v>
      </c>
      <c r="N92">
        <f ca="1">LOOKUP($F92,'DS Filter Tables'!$F$12:$F$353,'DS Filter Tables'!P$12:P$353)</f>
        <v>10</v>
      </c>
      <c r="O92">
        <f ca="1">LOOKUP($F92,'DS Filter Tables'!$F$12:$F$353,'DS Filter Tables'!X$12:X$353)</f>
        <v>15</v>
      </c>
      <c r="P92">
        <f ca="1">LOOKUP($F92,'DS Filter Tables'!$F$12:$F$353,'DS Filter Tables'!AF$12:AF$353)</f>
        <v>15</v>
      </c>
      <c r="Q92">
        <f ca="1">LOOKUP($F92,'DS Filter Tables'!$F$12:$F$353,'DS Filter Tables'!AN$12:AN$353)</f>
        <v>15</v>
      </c>
      <c r="R92" s="39">
        <f ca="1">'TO Filter Tables'!R91</f>
        <v>10</v>
      </c>
      <c r="S92" s="39">
        <f ca="1">'TO Filter Tables'!X91</f>
        <v>10</v>
      </c>
      <c r="T92" s="39">
        <f ca="1">'TO Filter Tables'!AD91</f>
        <v>60</v>
      </c>
      <c r="U92" s="39">
        <f ca="1">'TO Filter Tables'!AP91</f>
        <v>60</v>
      </c>
      <c r="V92" s="39">
        <f ca="1">'TO Filter Tables'!AV91</f>
        <v>60</v>
      </c>
      <c r="W92" s="39">
        <f ca="1">'TO Filter Tables'!BB91</f>
        <v>60</v>
      </c>
      <c r="X92" s="39">
        <f ca="1">'TO Filter Tables'!BH91</f>
        <v>120</v>
      </c>
      <c r="AB92" s="39">
        <f t="shared" ca="1" si="1"/>
        <v>120</v>
      </c>
      <c r="AD92" t="s">
        <v>1429</v>
      </c>
    </row>
    <row r="93" spans="1:30" x14ac:dyDescent="0.2">
      <c r="A93">
        <f>'TO Filter Tables'!A92</f>
        <v>83</v>
      </c>
      <c r="B93" t="s">
        <v>1414</v>
      </c>
      <c r="C93" t="str">
        <f ca="1">'TO Filter Tables'!C92</f>
        <v>DPR Instrument Manager (DM) Tlm</v>
      </c>
      <c r="D93" t="s">
        <v>1418</v>
      </c>
      <c r="E93" t="str">
        <f ca="1">'TO Filter Tables'!E92</f>
        <v>Internal</v>
      </c>
      <c r="F93">
        <f ca="1">'TO Filter Tables'!F92</f>
        <v>418</v>
      </c>
      <c r="G93" t="str">
        <f ca="1">'TO Filter Tables'!G92</f>
        <v>0x1A2</v>
      </c>
      <c r="H93" t="str">
        <f ca="1">'TO Filter Tables'!H92</f>
        <v>0x9A2</v>
      </c>
      <c r="I93" t="str">
        <f>'TO Filter Tables'!I92</f>
        <v>NA</v>
      </c>
      <c r="J93">
        <f ca="1">'TO Filter Tables'!J92</f>
        <v>656</v>
      </c>
      <c r="K93">
        <f ca="1">'TO Filter Tables'!K92</f>
        <v>5</v>
      </c>
      <c r="L93" t="str">
        <f ca="1">'TO Filter Tables'!L92</f>
        <v>Sync</v>
      </c>
      <c r="M93">
        <f ca="1">'TO Filter Tables'!M92</f>
        <v>131.19999999999999</v>
      </c>
      <c r="N93">
        <f ca="1">LOOKUP($F93,'DS Filter Tables'!$F$12:$F$353,'DS Filter Tables'!P$12:P$353)</f>
        <v>15</v>
      </c>
      <c r="O93">
        <f ca="1">LOOKUP($F93,'DS Filter Tables'!$F$12:$F$353,'DS Filter Tables'!X$12:X$353)</f>
        <v>60</v>
      </c>
      <c r="P93">
        <f ca="1">LOOKUP($F93,'DS Filter Tables'!$F$12:$F$353,'DS Filter Tables'!AF$12:AF$353)</f>
        <v>60</v>
      </c>
      <c r="Q93">
        <f ca="1">LOOKUP($F93,'DS Filter Tables'!$F$12:$F$353,'DS Filter Tables'!AN$12:AN$353)</f>
        <v>60</v>
      </c>
      <c r="R93" s="39">
        <f ca="1">'TO Filter Tables'!R92</f>
        <v>15</v>
      </c>
      <c r="S93" s="39">
        <f ca="1">'TO Filter Tables'!X92</f>
        <v>15</v>
      </c>
      <c r="T93" s="39">
        <f ca="1">'TO Filter Tables'!AD92</f>
        <v>120</v>
      </c>
      <c r="U93" s="39">
        <f ca="1">'TO Filter Tables'!AP92</f>
        <v>120</v>
      </c>
      <c r="V93" s="39">
        <f ca="1">'TO Filter Tables'!AV92</f>
        <v>120</v>
      </c>
      <c r="W93" s="39">
        <f ca="1">'TO Filter Tables'!BB92</f>
        <v>120</v>
      </c>
      <c r="X93" s="39">
        <f ca="1">'TO Filter Tables'!BH92</f>
        <v>0</v>
      </c>
      <c r="AB93" s="39">
        <f t="shared" ca="1" si="1"/>
        <v>120</v>
      </c>
      <c r="AD93" t="s">
        <v>1429</v>
      </c>
    </row>
    <row r="94" spans="1:30" x14ac:dyDescent="0.2">
      <c r="A94">
        <f>'TO Filter Tables'!A93</f>
        <v>84</v>
      </c>
      <c r="B94" t="s">
        <v>1414</v>
      </c>
      <c r="C94" t="str">
        <f ca="1">'TO Filter Tables'!C93</f>
        <v>GMI Instrument Manager (GM) Tlm</v>
      </c>
      <c r="D94" t="s">
        <v>1418</v>
      </c>
      <c r="E94" t="str">
        <f ca="1">'TO Filter Tables'!E93</f>
        <v>Internal</v>
      </c>
      <c r="F94">
        <f ca="1">'TO Filter Tables'!F93</f>
        <v>419</v>
      </c>
      <c r="G94" t="str">
        <f ca="1">'TO Filter Tables'!G93</f>
        <v>0x1A3</v>
      </c>
      <c r="H94" t="str">
        <f ca="1">'TO Filter Tables'!H93</f>
        <v>0x9A3</v>
      </c>
      <c r="I94" t="str">
        <f>'TO Filter Tables'!I93</f>
        <v>NA</v>
      </c>
      <c r="J94">
        <f ca="1">'TO Filter Tables'!J93</f>
        <v>464</v>
      </c>
      <c r="K94">
        <f ca="1">'TO Filter Tables'!K93</f>
        <v>5</v>
      </c>
      <c r="L94" t="str">
        <f ca="1">'TO Filter Tables'!L93</f>
        <v>Sync</v>
      </c>
      <c r="M94">
        <f ca="1">'TO Filter Tables'!M93</f>
        <v>92.8</v>
      </c>
      <c r="N94">
        <f ca="1">LOOKUP($F94,'DS Filter Tables'!$F$12:$F$353,'DS Filter Tables'!P$12:P$353)</f>
        <v>15</v>
      </c>
      <c r="O94">
        <f ca="1">LOOKUP($F94,'DS Filter Tables'!$F$12:$F$353,'DS Filter Tables'!X$12:X$353)</f>
        <v>60</v>
      </c>
      <c r="P94">
        <f ca="1">LOOKUP($F94,'DS Filter Tables'!$F$12:$F$353,'DS Filter Tables'!AF$12:AF$353)</f>
        <v>60</v>
      </c>
      <c r="Q94">
        <f ca="1">LOOKUP($F94,'DS Filter Tables'!$F$12:$F$353,'DS Filter Tables'!AN$12:AN$353)</f>
        <v>60</v>
      </c>
      <c r="R94" s="39">
        <f ca="1">'TO Filter Tables'!R93</f>
        <v>15</v>
      </c>
      <c r="S94" s="39">
        <f ca="1">'TO Filter Tables'!X93</f>
        <v>15</v>
      </c>
      <c r="T94" s="39">
        <f ca="1">'TO Filter Tables'!AD93</f>
        <v>120</v>
      </c>
      <c r="U94" s="39">
        <f ca="1">'TO Filter Tables'!AP93</f>
        <v>120</v>
      </c>
      <c r="V94" s="39">
        <f ca="1">'TO Filter Tables'!AV93</f>
        <v>120</v>
      </c>
      <c r="W94" s="39">
        <f ca="1">'TO Filter Tables'!BB93</f>
        <v>120</v>
      </c>
      <c r="X94" s="39">
        <f ca="1">'TO Filter Tables'!BH93</f>
        <v>0</v>
      </c>
      <c r="AB94" s="39">
        <f t="shared" ca="1" si="1"/>
        <v>120</v>
      </c>
      <c r="AD94" t="s">
        <v>1429</v>
      </c>
    </row>
    <row r="95" spans="1:30" x14ac:dyDescent="0.2">
      <c r="A95">
        <f>'TO Filter Tables'!A94</f>
        <v>85</v>
      </c>
      <c r="B95" t="s">
        <v>1414</v>
      </c>
      <c r="C95" t="str">
        <f ca="1">'TO Filter Tables'!C94</f>
        <v>Memory Scrub (MS) HK</v>
      </c>
      <c r="D95" t="s">
        <v>1418</v>
      </c>
      <c r="E95" t="str">
        <f ca="1">'TO Filter Tables'!E94</f>
        <v>Internal</v>
      </c>
      <c r="F95">
        <f ca="1">'TO Filter Tables'!F94</f>
        <v>420</v>
      </c>
      <c r="G95" t="str">
        <f ca="1">'TO Filter Tables'!G94</f>
        <v>0x1A4</v>
      </c>
      <c r="H95" t="str">
        <f ca="1">'TO Filter Tables'!H94</f>
        <v>0x9A4</v>
      </c>
      <c r="I95" t="str">
        <f>'TO Filter Tables'!I94</f>
        <v>NA</v>
      </c>
      <c r="J95">
        <f ca="1">'TO Filter Tables'!J94</f>
        <v>928</v>
      </c>
      <c r="K95">
        <f ca="1">'TO Filter Tables'!K94</f>
        <v>5</v>
      </c>
      <c r="L95" t="str">
        <f ca="1">'TO Filter Tables'!L94</f>
        <v>Sync</v>
      </c>
      <c r="M95">
        <f ca="1">'TO Filter Tables'!M94</f>
        <v>185.6</v>
      </c>
      <c r="N95">
        <f ca="1">LOOKUP($F95,'DS Filter Tables'!$F$12:$F$353,'DS Filter Tables'!P$12:P$353)</f>
        <v>15</v>
      </c>
      <c r="O95">
        <f ca="1">LOOKUP($F95,'DS Filter Tables'!$F$12:$F$353,'DS Filter Tables'!X$12:X$353)</f>
        <v>30</v>
      </c>
      <c r="P95">
        <f ca="1">LOOKUP($F95,'DS Filter Tables'!$F$12:$F$353,'DS Filter Tables'!AF$12:AF$353)</f>
        <v>30</v>
      </c>
      <c r="Q95">
        <f ca="1">LOOKUP($F95,'DS Filter Tables'!$F$12:$F$353,'DS Filter Tables'!AN$12:AN$353)</f>
        <v>60</v>
      </c>
      <c r="R95" s="39">
        <f ca="1">'TO Filter Tables'!R94</f>
        <v>15</v>
      </c>
      <c r="S95" s="39">
        <f ca="1">'TO Filter Tables'!X94</f>
        <v>15</v>
      </c>
      <c r="T95" s="39">
        <f ca="1">'TO Filter Tables'!AD94</f>
        <v>120</v>
      </c>
      <c r="U95" s="39">
        <f ca="1">'TO Filter Tables'!AP94</f>
        <v>120</v>
      </c>
      <c r="V95" s="39">
        <f ca="1">'TO Filter Tables'!AV94</f>
        <v>120</v>
      </c>
      <c r="W95" s="39">
        <f ca="1">'TO Filter Tables'!BB94</f>
        <v>120</v>
      </c>
      <c r="X95" s="39">
        <f ca="1">'TO Filter Tables'!BH94</f>
        <v>0</v>
      </c>
      <c r="AB95" s="39">
        <f t="shared" ca="1" si="1"/>
        <v>120</v>
      </c>
      <c r="AD95" t="s">
        <v>1429</v>
      </c>
    </row>
    <row r="96" spans="1:30" x14ac:dyDescent="0.2">
      <c r="A96">
        <f>'TO Filter Tables'!A95</f>
        <v>86</v>
      </c>
      <c r="B96" t="s">
        <v>1414</v>
      </c>
      <c r="C96" t="str">
        <f ca="1">'TO Filter Tables'!C95</f>
        <v>Power and Support (PS) HK</v>
      </c>
      <c r="D96" t="s">
        <v>1418</v>
      </c>
      <c r="E96" t="str">
        <f ca="1">'TO Filter Tables'!E95</f>
        <v>Internal</v>
      </c>
      <c r="F96">
        <f ca="1">'TO Filter Tables'!F95</f>
        <v>421</v>
      </c>
      <c r="G96" t="str">
        <f ca="1">'TO Filter Tables'!G95</f>
        <v>0x1A5</v>
      </c>
      <c r="H96" t="str">
        <f ca="1">'TO Filter Tables'!H95</f>
        <v>0x9A5</v>
      </c>
      <c r="I96" t="str">
        <f>'TO Filter Tables'!I95</f>
        <v>NA</v>
      </c>
      <c r="J96">
        <f ca="1">'TO Filter Tables'!J95</f>
        <v>2368</v>
      </c>
      <c r="K96">
        <f ca="1">'TO Filter Tables'!K95</f>
        <v>5</v>
      </c>
      <c r="L96" t="str">
        <f ca="1">'TO Filter Tables'!L95</f>
        <v>Sync</v>
      </c>
      <c r="M96">
        <f ca="1">'TO Filter Tables'!M95</f>
        <v>473.6</v>
      </c>
      <c r="N96">
        <f ca="1">LOOKUP($F96,'DS Filter Tables'!$F$12:$F$353,'DS Filter Tables'!P$12:P$353)</f>
        <v>15</v>
      </c>
      <c r="O96">
        <f ca="1">LOOKUP($F96,'DS Filter Tables'!$F$12:$F$353,'DS Filter Tables'!X$12:X$353)</f>
        <v>30</v>
      </c>
      <c r="P96">
        <f ca="1">LOOKUP($F96,'DS Filter Tables'!$F$12:$F$353,'DS Filter Tables'!AF$12:AF$353)</f>
        <v>30</v>
      </c>
      <c r="Q96">
        <f ca="1">LOOKUP($F96,'DS Filter Tables'!$F$12:$F$353,'DS Filter Tables'!AN$12:AN$353)</f>
        <v>60</v>
      </c>
      <c r="R96" s="39">
        <f ca="1">'TO Filter Tables'!R95</f>
        <v>15</v>
      </c>
      <c r="S96" s="39">
        <f ca="1">'TO Filter Tables'!X95</f>
        <v>15</v>
      </c>
      <c r="T96" s="39">
        <f ca="1">'TO Filter Tables'!AD95</f>
        <v>120</v>
      </c>
      <c r="U96" s="39">
        <f ca="1">'TO Filter Tables'!AP95</f>
        <v>120</v>
      </c>
      <c r="V96" s="39">
        <f ca="1">'TO Filter Tables'!AV95</f>
        <v>120</v>
      </c>
      <c r="W96" s="39">
        <f ca="1">'TO Filter Tables'!BB95</f>
        <v>120</v>
      </c>
      <c r="X96" s="39">
        <f ca="1">'TO Filter Tables'!BH95</f>
        <v>120</v>
      </c>
      <c r="AB96" s="39">
        <f t="shared" ca="1" si="1"/>
        <v>120</v>
      </c>
      <c r="AD96" t="s">
        <v>1429</v>
      </c>
    </row>
    <row r="97" spans="1:30" x14ac:dyDescent="0.2">
      <c r="A97">
        <f>'TO Filter Tables'!A96</f>
        <v>87</v>
      </c>
      <c r="B97" t="s">
        <v>1414</v>
      </c>
      <c r="C97" t="str">
        <f ca="1">'TO Filter Tables'!C96</f>
        <v>Recorder Manager (RM) HK</v>
      </c>
      <c r="D97" t="s">
        <v>1418</v>
      </c>
      <c r="E97" t="str">
        <f ca="1">'TO Filter Tables'!E96</f>
        <v>Internal</v>
      </c>
      <c r="F97">
        <f ca="1">'TO Filter Tables'!F96</f>
        <v>422</v>
      </c>
      <c r="G97" t="str">
        <f ca="1">'TO Filter Tables'!G96</f>
        <v>0x1A6</v>
      </c>
      <c r="H97" t="str">
        <f ca="1">'TO Filter Tables'!H96</f>
        <v>0x9A6</v>
      </c>
      <c r="I97" t="str">
        <f>'TO Filter Tables'!I96</f>
        <v>NA</v>
      </c>
      <c r="J97">
        <f ca="1">'TO Filter Tables'!J96</f>
        <v>832</v>
      </c>
      <c r="K97">
        <f ca="1">'TO Filter Tables'!K96</f>
        <v>5</v>
      </c>
      <c r="L97" t="str">
        <f ca="1">'TO Filter Tables'!L96</f>
        <v>Sync</v>
      </c>
      <c r="M97">
        <f ca="1">'TO Filter Tables'!M96</f>
        <v>166.4</v>
      </c>
      <c r="N97">
        <f ca="1">LOOKUP($F97,'DS Filter Tables'!$F$12:$F$353,'DS Filter Tables'!P$12:P$353)</f>
        <v>15</v>
      </c>
      <c r="O97">
        <f ca="1">LOOKUP($F97,'DS Filter Tables'!$F$12:$F$353,'DS Filter Tables'!X$12:X$353)</f>
        <v>30</v>
      </c>
      <c r="P97">
        <f ca="1">LOOKUP($F97,'DS Filter Tables'!$F$12:$F$353,'DS Filter Tables'!AF$12:AF$353)</f>
        <v>30</v>
      </c>
      <c r="Q97">
        <f ca="1">LOOKUP($F97,'DS Filter Tables'!$F$12:$F$353,'DS Filter Tables'!AN$12:AN$353)</f>
        <v>60</v>
      </c>
      <c r="R97" s="39">
        <f ca="1">'TO Filter Tables'!R96</f>
        <v>15</v>
      </c>
      <c r="S97" s="39">
        <f ca="1">'TO Filter Tables'!X96</f>
        <v>15</v>
      </c>
      <c r="T97" s="39">
        <f ca="1">'TO Filter Tables'!AD96</f>
        <v>120</v>
      </c>
      <c r="U97" s="39">
        <f ca="1">'TO Filter Tables'!AP96</f>
        <v>120</v>
      </c>
      <c r="V97" s="39">
        <f ca="1">'TO Filter Tables'!AV96</f>
        <v>120</v>
      </c>
      <c r="W97" s="39">
        <f ca="1">'TO Filter Tables'!BB96</f>
        <v>120</v>
      </c>
      <c r="X97" s="39">
        <f ca="1">'TO Filter Tables'!BH96</f>
        <v>0</v>
      </c>
      <c r="AB97" s="39">
        <f t="shared" ca="1" si="1"/>
        <v>120</v>
      </c>
      <c r="AD97" t="s">
        <v>1429</v>
      </c>
    </row>
    <row r="98" spans="1:30" x14ac:dyDescent="0.2">
      <c r="A98">
        <f>'TO Filter Tables'!A97</f>
        <v>88</v>
      </c>
      <c r="B98" t="s">
        <v>1414</v>
      </c>
      <c r="C98" t="str">
        <f ca="1">'TO Filter Tables'!C97</f>
        <v>SpaceWire (SW) HK</v>
      </c>
      <c r="D98" t="s">
        <v>1418</v>
      </c>
      <c r="E98" t="str">
        <f ca="1">'TO Filter Tables'!E97</f>
        <v>Internal</v>
      </c>
      <c r="F98">
        <f ca="1">'TO Filter Tables'!F97</f>
        <v>423</v>
      </c>
      <c r="G98" t="str">
        <f ca="1">'TO Filter Tables'!G97</f>
        <v>0x1A7</v>
      </c>
      <c r="H98" t="str">
        <f ca="1">'TO Filter Tables'!H97</f>
        <v>0x9A7</v>
      </c>
      <c r="I98" t="str">
        <f>'TO Filter Tables'!I97</f>
        <v>NA</v>
      </c>
      <c r="J98">
        <f ca="1">'TO Filter Tables'!J97</f>
        <v>1536</v>
      </c>
      <c r="K98">
        <f ca="1">'TO Filter Tables'!K97</f>
        <v>5</v>
      </c>
      <c r="L98" t="str">
        <f ca="1">'TO Filter Tables'!L97</f>
        <v>Sync</v>
      </c>
      <c r="M98">
        <f ca="1">'TO Filter Tables'!M97</f>
        <v>307.2</v>
      </c>
      <c r="N98">
        <f ca="1">LOOKUP($F98,'DS Filter Tables'!$F$12:$F$353,'DS Filter Tables'!P$12:P$353)</f>
        <v>10</v>
      </c>
      <c r="O98">
        <f ca="1">LOOKUP($F98,'DS Filter Tables'!$F$12:$F$353,'DS Filter Tables'!X$12:X$353)</f>
        <v>15</v>
      </c>
      <c r="P98">
        <f ca="1">LOOKUP($F98,'DS Filter Tables'!$F$12:$F$353,'DS Filter Tables'!AF$12:AF$353)</f>
        <v>15</v>
      </c>
      <c r="Q98">
        <f ca="1">LOOKUP($F98,'DS Filter Tables'!$F$12:$F$353,'DS Filter Tables'!AN$12:AN$353)</f>
        <v>15</v>
      </c>
      <c r="R98" s="39">
        <f ca="1">'TO Filter Tables'!R97</f>
        <v>10</v>
      </c>
      <c r="S98" s="39">
        <f ca="1">'TO Filter Tables'!X97</f>
        <v>10</v>
      </c>
      <c r="T98" s="39">
        <f ca="1">'TO Filter Tables'!AD97</f>
        <v>60</v>
      </c>
      <c r="U98" s="39">
        <f ca="1">'TO Filter Tables'!AP97</f>
        <v>60</v>
      </c>
      <c r="V98" s="39">
        <f ca="1">'TO Filter Tables'!AV97</f>
        <v>60</v>
      </c>
      <c r="W98" s="39">
        <f ca="1">'TO Filter Tables'!BB97</f>
        <v>60</v>
      </c>
      <c r="X98" s="39">
        <f ca="1">'TO Filter Tables'!BH97</f>
        <v>120</v>
      </c>
      <c r="AB98" s="39">
        <f t="shared" ca="1" si="1"/>
        <v>120</v>
      </c>
      <c r="AD98" t="s">
        <v>1429</v>
      </c>
    </row>
    <row r="99" spans="1:30" x14ac:dyDescent="0.2">
      <c r="A99">
        <f>'TO Filter Tables'!A98</f>
        <v>89</v>
      </c>
      <c r="B99" t="s">
        <v>1414</v>
      </c>
      <c r="C99" t="str">
        <f ca="1">'TO Filter Tables'!C98</f>
        <v>External Bus (XB) HK</v>
      </c>
      <c r="D99" t="s">
        <v>1418</v>
      </c>
      <c r="E99" t="str">
        <f ca="1">'TO Filter Tables'!E98</f>
        <v>Internal</v>
      </c>
      <c r="F99">
        <f ca="1">'TO Filter Tables'!F98</f>
        <v>424</v>
      </c>
      <c r="G99" t="str">
        <f ca="1">'TO Filter Tables'!G98</f>
        <v>0x1A8</v>
      </c>
      <c r="H99" t="str">
        <f ca="1">'TO Filter Tables'!H98</f>
        <v>0x9A8</v>
      </c>
      <c r="I99" t="str">
        <f>'TO Filter Tables'!I98</f>
        <v>NA</v>
      </c>
      <c r="J99">
        <f ca="1">'TO Filter Tables'!J98</f>
        <v>1360</v>
      </c>
      <c r="K99">
        <f ca="1">'TO Filter Tables'!K98</f>
        <v>5</v>
      </c>
      <c r="L99" t="str">
        <f ca="1">'TO Filter Tables'!L98</f>
        <v>Sync</v>
      </c>
      <c r="M99">
        <f ca="1">'TO Filter Tables'!M98</f>
        <v>272</v>
      </c>
      <c r="N99">
        <f ca="1">LOOKUP($F99,'DS Filter Tables'!$F$12:$F$353,'DS Filter Tables'!P$12:P$353)</f>
        <v>10</v>
      </c>
      <c r="O99">
        <f ca="1">LOOKUP($F99,'DS Filter Tables'!$F$12:$F$353,'DS Filter Tables'!X$12:X$353)</f>
        <v>15</v>
      </c>
      <c r="P99">
        <f ca="1">LOOKUP($F99,'DS Filter Tables'!$F$12:$F$353,'DS Filter Tables'!AF$12:AF$353)</f>
        <v>15</v>
      </c>
      <c r="Q99">
        <f ca="1">LOOKUP($F99,'DS Filter Tables'!$F$12:$F$353,'DS Filter Tables'!AN$12:AN$353)</f>
        <v>15</v>
      </c>
      <c r="R99" s="39">
        <f ca="1">'TO Filter Tables'!R98</f>
        <v>10</v>
      </c>
      <c r="S99" s="39">
        <f ca="1">'TO Filter Tables'!X98</f>
        <v>10</v>
      </c>
      <c r="T99" s="39">
        <f ca="1">'TO Filter Tables'!AD98</f>
        <v>60</v>
      </c>
      <c r="U99" s="39">
        <f ca="1">'TO Filter Tables'!AP98</f>
        <v>60</v>
      </c>
      <c r="V99" s="39">
        <f ca="1">'TO Filter Tables'!AV98</f>
        <v>60</v>
      </c>
      <c r="W99" s="39">
        <f ca="1">'TO Filter Tables'!BB98</f>
        <v>60</v>
      </c>
      <c r="X99" s="39">
        <f ca="1">'TO Filter Tables'!BH98</f>
        <v>120</v>
      </c>
      <c r="AB99" s="39">
        <f t="shared" ca="1" si="1"/>
        <v>120</v>
      </c>
      <c r="AD99" t="s">
        <v>1429</v>
      </c>
    </row>
    <row r="100" spans="1:30" hidden="1" x14ac:dyDescent="0.2">
      <c r="A100">
        <f>'TO Filter Tables'!A99</f>
        <v>90</v>
      </c>
      <c r="C100" t="str">
        <f ca="1">'TO Filter Tables'!C99</f>
        <v>Telemetry Output (TO) Data Types</v>
      </c>
      <c r="E100" t="str">
        <f ca="1">'TO Filter Tables'!E99</f>
        <v>Internal</v>
      </c>
      <c r="F100">
        <f ca="1">'TO Filter Tables'!F99</f>
        <v>425</v>
      </c>
      <c r="G100" t="str">
        <f ca="1">'TO Filter Tables'!G99</f>
        <v>0x1A9</v>
      </c>
      <c r="H100" t="str">
        <f ca="1">'TO Filter Tables'!H99</f>
        <v>0x9A9</v>
      </c>
      <c r="I100" t="str">
        <f>'TO Filter Tables'!I99</f>
        <v>NA</v>
      </c>
      <c r="J100">
        <f ca="1">'TO Filter Tables'!J99</f>
        <v>640</v>
      </c>
      <c r="K100">
        <f ca="1">'TO Filter Tables'!K99</f>
        <v>0</v>
      </c>
      <c r="L100" t="str">
        <f ca="1">'TO Filter Tables'!L99</f>
        <v>Async</v>
      </c>
      <c r="M100">
        <f ca="1">'TO Filter Tables'!M99</f>
        <v>0</v>
      </c>
      <c r="R100" s="39">
        <f ca="1">'TO Filter Tables'!R99</f>
        <v>0</v>
      </c>
      <c r="S100" s="39">
        <f ca="1">'TO Filter Tables'!X99</f>
        <v>0</v>
      </c>
      <c r="T100" s="39">
        <f ca="1">'TO Filter Tables'!AD99</f>
        <v>0</v>
      </c>
      <c r="U100" s="39">
        <f ca="1">'TO Filter Tables'!AP99</f>
        <v>0</v>
      </c>
      <c r="V100" s="39">
        <f ca="1">'TO Filter Tables'!AV99</f>
        <v>0</v>
      </c>
      <c r="W100" s="39">
        <f ca="1">'TO Filter Tables'!BB99</f>
        <v>0</v>
      </c>
      <c r="X100" s="39">
        <f ca="1">'TO Filter Tables'!BH99</f>
        <v>0</v>
      </c>
      <c r="AB100" s="39">
        <f t="shared" ca="1" si="1"/>
        <v>0</v>
      </c>
    </row>
    <row r="101" spans="1:30" hidden="1" x14ac:dyDescent="0.2">
      <c r="A101">
        <f>'TO Filter Tables'!A100</f>
        <v>91</v>
      </c>
      <c r="C101" t="str">
        <f ca="1">'TO Filter Tables'!C100</f>
        <v>XB Diagnostic Telemetry</v>
      </c>
      <c r="E101" t="str">
        <f ca="1">'TO Filter Tables'!E100</f>
        <v>Internal</v>
      </c>
      <c r="F101">
        <f ca="1">'TO Filter Tables'!F100</f>
        <v>426</v>
      </c>
      <c r="G101" t="str">
        <f ca="1">'TO Filter Tables'!G100</f>
        <v>0x1AA</v>
      </c>
      <c r="H101" t="str">
        <f ca="1">'TO Filter Tables'!H100</f>
        <v>0x9AA</v>
      </c>
      <c r="I101" t="str">
        <f>'TO Filter Tables'!I100</f>
        <v>NA</v>
      </c>
      <c r="J101">
        <f ca="1">'TO Filter Tables'!J100</f>
        <v>928</v>
      </c>
      <c r="K101">
        <f ca="1">'TO Filter Tables'!K100</f>
        <v>0</v>
      </c>
      <c r="L101" t="str">
        <f ca="1">'TO Filter Tables'!L100</f>
        <v>Async</v>
      </c>
      <c r="M101">
        <f ca="1">'TO Filter Tables'!M100</f>
        <v>0</v>
      </c>
      <c r="R101" s="39">
        <f ca="1">'TO Filter Tables'!R100</f>
        <v>0</v>
      </c>
      <c r="S101" s="39">
        <f ca="1">'TO Filter Tables'!X100</f>
        <v>0</v>
      </c>
      <c r="T101" s="39">
        <f ca="1">'TO Filter Tables'!AD100</f>
        <v>0</v>
      </c>
      <c r="U101" s="39">
        <f ca="1">'TO Filter Tables'!AP100</f>
        <v>0</v>
      </c>
      <c r="V101" s="39">
        <f ca="1">'TO Filter Tables'!AV100</f>
        <v>0</v>
      </c>
      <c r="W101" s="39">
        <f ca="1">'TO Filter Tables'!BB100</f>
        <v>0</v>
      </c>
      <c r="X101" s="39">
        <f ca="1">'TO Filter Tables'!BH100</f>
        <v>0</v>
      </c>
      <c r="AB101" s="39">
        <f t="shared" ca="1" si="1"/>
        <v>0</v>
      </c>
    </row>
    <row r="102" spans="1:30" hidden="1" x14ac:dyDescent="0.2">
      <c r="A102">
        <f>'TO Filter Tables'!A101</f>
        <v>92</v>
      </c>
      <c r="C102" t="str">
        <f ca="1">'TO Filter Tables'!C101</f>
        <v>DM Diagnostic Telemetry</v>
      </c>
      <c r="E102" t="str">
        <f ca="1">'TO Filter Tables'!E101</f>
        <v>Internal</v>
      </c>
      <c r="F102">
        <f ca="1">'TO Filter Tables'!F101</f>
        <v>427</v>
      </c>
      <c r="G102" t="str">
        <f ca="1">'TO Filter Tables'!G101</f>
        <v>0x1AB</v>
      </c>
      <c r="H102" t="str">
        <f ca="1">'TO Filter Tables'!H101</f>
        <v>0x9AB</v>
      </c>
      <c r="I102" t="str">
        <f>'TO Filter Tables'!I101</f>
        <v>NA</v>
      </c>
      <c r="J102">
        <f ca="1">'TO Filter Tables'!J101</f>
        <v>6560</v>
      </c>
      <c r="K102">
        <f ca="1">'TO Filter Tables'!K101</f>
        <v>0</v>
      </c>
      <c r="L102" t="str">
        <f ca="1">'TO Filter Tables'!L101</f>
        <v>Async</v>
      </c>
      <c r="M102">
        <f ca="1">'TO Filter Tables'!M101</f>
        <v>0</v>
      </c>
      <c r="R102" s="39">
        <f ca="1">'TO Filter Tables'!R101</f>
        <v>0</v>
      </c>
      <c r="S102" s="39">
        <f ca="1">'TO Filter Tables'!X101</f>
        <v>0</v>
      </c>
      <c r="T102" s="39">
        <f ca="1">'TO Filter Tables'!AD101</f>
        <v>0</v>
      </c>
      <c r="U102" s="39">
        <f ca="1">'TO Filter Tables'!AP101</f>
        <v>0</v>
      </c>
      <c r="V102" s="39">
        <f ca="1">'TO Filter Tables'!AV101</f>
        <v>0</v>
      </c>
      <c r="W102" s="39">
        <f ca="1">'TO Filter Tables'!BB101</f>
        <v>0</v>
      </c>
      <c r="X102" s="39">
        <f ca="1">'TO Filter Tables'!BH101</f>
        <v>0</v>
      </c>
      <c r="AB102" s="39">
        <f t="shared" ca="1" si="1"/>
        <v>0</v>
      </c>
    </row>
    <row r="103" spans="1:30" hidden="1" x14ac:dyDescent="0.2">
      <c r="A103">
        <f>'TO Filter Tables'!A102</f>
        <v>93</v>
      </c>
      <c r="C103" t="str">
        <f ca="1">'TO Filter Tables'!C102</f>
        <v>GM Diagnostic Telemetry</v>
      </c>
      <c r="E103" t="str">
        <f ca="1">'TO Filter Tables'!E102</f>
        <v>Internal</v>
      </c>
      <c r="F103">
        <f ca="1">'TO Filter Tables'!F102</f>
        <v>428</v>
      </c>
      <c r="G103" t="str">
        <f ca="1">'TO Filter Tables'!G102</f>
        <v>0x1AC</v>
      </c>
      <c r="H103" t="str">
        <f ca="1">'TO Filter Tables'!H102</f>
        <v>0x9AC</v>
      </c>
      <c r="I103" t="str">
        <f>'TO Filter Tables'!I102</f>
        <v>NA</v>
      </c>
      <c r="J103">
        <f ca="1">'TO Filter Tables'!J102</f>
        <v>4096</v>
      </c>
      <c r="K103">
        <f ca="1">'TO Filter Tables'!K102</f>
        <v>0</v>
      </c>
      <c r="L103" t="str">
        <f ca="1">'TO Filter Tables'!L102</f>
        <v>Async</v>
      </c>
      <c r="M103">
        <f ca="1">'TO Filter Tables'!M102</f>
        <v>0</v>
      </c>
      <c r="R103" s="39">
        <f ca="1">'TO Filter Tables'!R102</f>
        <v>0</v>
      </c>
      <c r="S103" s="39">
        <f ca="1">'TO Filter Tables'!X102</f>
        <v>0</v>
      </c>
      <c r="T103" s="39">
        <f ca="1">'TO Filter Tables'!AD102</f>
        <v>0</v>
      </c>
      <c r="U103" s="39">
        <f ca="1">'TO Filter Tables'!AP102</f>
        <v>0</v>
      </c>
      <c r="V103" s="39">
        <f ca="1">'TO Filter Tables'!AV102</f>
        <v>0</v>
      </c>
      <c r="W103" s="39">
        <f ca="1">'TO Filter Tables'!BB102</f>
        <v>0</v>
      </c>
      <c r="X103" s="39">
        <f ca="1">'TO Filter Tables'!BH102</f>
        <v>0</v>
      </c>
      <c r="AB103" s="39">
        <f t="shared" ca="1" si="1"/>
        <v>0</v>
      </c>
    </row>
    <row r="104" spans="1:30" x14ac:dyDescent="0.2">
      <c r="A104">
        <f>'TO Filter Tables'!A103</f>
        <v>94</v>
      </c>
      <c r="B104" t="s">
        <v>1414</v>
      </c>
      <c r="C104" t="str">
        <f ca="1">'TO Filter Tables'!C103</f>
        <v>SDR Housekeeping Telemetry Packet</v>
      </c>
      <c r="D104" t="s">
        <v>1418</v>
      </c>
      <c r="E104" t="str">
        <f ca="1">'TO Filter Tables'!E103</f>
        <v>Internal</v>
      </c>
      <c r="F104">
        <f ca="1">'TO Filter Tables'!F103</f>
        <v>429</v>
      </c>
      <c r="G104" t="str">
        <f ca="1">'TO Filter Tables'!G103</f>
        <v>0x1AD</v>
      </c>
      <c r="H104" t="str">
        <f ca="1">'TO Filter Tables'!H103</f>
        <v>0x9AD</v>
      </c>
      <c r="I104" t="str">
        <f>'TO Filter Tables'!I103</f>
        <v>NA</v>
      </c>
      <c r="J104">
        <f ca="1">'TO Filter Tables'!J103</f>
        <v>2976</v>
      </c>
      <c r="K104">
        <f ca="1">'TO Filter Tables'!K103</f>
        <v>5</v>
      </c>
      <c r="L104" t="str">
        <f ca="1">'TO Filter Tables'!L103</f>
        <v>Sync</v>
      </c>
      <c r="M104">
        <f ca="1">'TO Filter Tables'!M103</f>
        <v>595.20000000000005</v>
      </c>
      <c r="N104">
        <f ca="1">LOOKUP($F104,'DS Filter Tables'!$F$12:$F$353,'DS Filter Tables'!P$12:P$353)</f>
        <v>15</v>
      </c>
      <c r="O104">
        <f ca="1">LOOKUP($F104,'DS Filter Tables'!$F$12:$F$353,'DS Filter Tables'!X$12:X$353)</f>
        <v>30</v>
      </c>
      <c r="P104">
        <f ca="1">LOOKUP($F104,'DS Filter Tables'!$F$12:$F$353,'DS Filter Tables'!AF$12:AF$353)</f>
        <v>30</v>
      </c>
      <c r="Q104">
        <f ca="1">LOOKUP($F104,'DS Filter Tables'!$F$12:$F$353,'DS Filter Tables'!AN$12:AN$353)</f>
        <v>60</v>
      </c>
      <c r="R104" s="39">
        <f ca="1">'TO Filter Tables'!R103</f>
        <v>15</v>
      </c>
      <c r="S104" s="39">
        <f ca="1">'TO Filter Tables'!X103</f>
        <v>15</v>
      </c>
      <c r="T104" s="39">
        <f ca="1">'TO Filter Tables'!AD103</f>
        <v>120</v>
      </c>
      <c r="U104" s="39">
        <f ca="1">'TO Filter Tables'!AP103</f>
        <v>120</v>
      </c>
      <c r="V104" s="39">
        <f ca="1">'TO Filter Tables'!AV103</f>
        <v>120</v>
      </c>
      <c r="W104" s="39">
        <f ca="1">'TO Filter Tables'!BB103</f>
        <v>120</v>
      </c>
      <c r="X104" s="39">
        <f ca="1">'TO Filter Tables'!BH103</f>
        <v>0</v>
      </c>
      <c r="AB104" s="39">
        <f t="shared" ca="1" si="1"/>
        <v>120</v>
      </c>
      <c r="AD104" t="s">
        <v>1429</v>
      </c>
    </row>
    <row r="105" spans="1:30" hidden="1" x14ac:dyDescent="0.2">
      <c r="A105">
        <f>'TO Filter Tables'!A104</f>
        <v>95</v>
      </c>
      <c r="C105" t="str">
        <f ca="1">'TO Filter Tables'!C104</f>
        <v>SDR Diagnostic Telemetry Packet</v>
      </c>
      <c r="E105" t="str">
        <f ca="1">'TO Filter Tables'!E104</f>
        <v>Internal</v>
      </c>
      <c r="F105">
        <f ca="1">'TO Filter Tables'!F104</f>
        <v>430</v>
      </c>
      <c r="G105" t="str">
        <f ca="1">'TO Filter Tables'!G104</f>
        <v>0x1AE</v>
      </c>
      <c r="H105" t="str">
        <f ca="1">'TO Filter Tables'!H104</f>
        <v>0x9AE</v>
      </c>
      <c r="I105" t="str">
        <f>'TO Filter Tables'!I104</f>
        <v>NA</v>
      </c>
      <c r="J105">
        <f ca="1">'TO Filter Tables'!J104</f>
        <v>4960</v>
      </c>
      <c r="K105">
        <f ca="1">'TO Filter Tables'!K104</f>
        <v>0</v>
      </c>
      <c r="L105" t="str">
        <f ca="1">'TO Filter Tables'!L104</f>
        <v>Async</v>
      </c>
      <c r="M105">
        <f ca="1">'TO Filter Tables'!M104</f>
        <v>0</v>
      </c>
      <c r="R105" s="39">
        <f ca="1">'TO Filter Tables'!R104</f>
        <v>0</v>
      </c>
      <c r="S105" s="39">
        <f ca="1">'TO Filter Tables'!X104</f>
        <v>0</v>
      </c>
      <c r="T105" s="39">
        <f ca="1">'TO Filter Tables'!AD104</f>
        <v>0</v>
      </c>
      <c r="U105" s="39">
        <f ca="1">'TO Filter Tables'!AP104</f>
        <v>0</v>
      </c>
      <c r="V105" s="39">
        <f ca="1">'TO Filter Tables'!AV104</f>
        <v>0</v>
      </c>
      <c r="W105" s="39">
        <f ca="1">'TO Filter Tables'!BB104</f>
        <v>0</v>
      </c>
      <c r="X105" s="39">
        <f ca="1">'TO Filter Tables'!BH104</f>
        <v>0</v>
      </c>
      <c r="AB105" s="39">
        <f t="shared" ca="1" si="1"/>
        <v>0</v>
      </c>
    </row>
    <row r="106" spans="1:30" hidden="1" x14ac:dyDescent="0.2">
      <c r="A106">
        <f>'TO Filter Tables'!A105</f>
        <v>96</v>
      </c>
      <c r="C106" t="str">
        <f ca="1">'TO Filter Tables'!C105</f>
        <v>SDR Bad Memory Map Diagnostic Packet</v>
      </c>
      <c r="E106" t="str">
        <f ca="1">'TO Filter Tables'!E105</f>
        <v>Internal</v>
      </c>
      <c r="F106">
        <f ca="1">'TO Filter Tables'!F105</f>
        <v>431</v>
      </c>
      <c r="G106" t="str">
        <f ca="1">'TO Filter Tables'!G105</f>
        <v>0x1AF</v>
      </c>
      <c r="H106" t="str">
        <f ca="1">'TO Filter Tables'!H105</f>
        <v>0x9AF</v>
      </c>
      <c r="I106" t="str">
        <f>'TO Filter Tables'!I105</f>
        <v>NA</v>
      </c>
      <c r="J106">
        <f ca="1">'TO Filter Tables'!J105</f>
        <v>4192</v>
      </c>
      <c r="K106">
        <f ca="1">'TO Filter Tables'!K105</f>
        <v>0</v>
      </c>
      <c r="L106" t="str">
        <f ca="1">'TO Filter Tables'!L105</f>
        <v>Async</v>
      </c>
      <c r="M106">
        <f ca="1">'TO Filter Tables'!M105</f>
        <v>0</v>
      </c>
      <c r="R106" s="39">
        <f ca="1">'TO Filter Tables'!R105</f>
        <v>0</v>
      </c>
      <c r="S106" s="39">
        <f ca="1">'TO Filter Tables'!X105</f>
        <v>0</v>
      </c>
      <c r="T106" s="39">
        <f ca="1">'TO Filter Tables'!AD105</f>
        <v>0</v>
      </c>
      <c r="U106" s="39">
        <f ca="1">'TO Filter Tables'!AP105</f>
        <v>0</v>
      </c>
      <c r="V106" s="39">
        <f ca="1">'TO Filter Tables'!AV105</f>
        <v>0</v>
      </c>
      <c r="W106" s="39">
        <f ca="1">'TO Filter Tables'!BB105</f>
        <v>0</v>
      </c>
      <c r="X106" s="39">
        <f ca="1">'TO Filter Tables'!BH105</f>
        <v>0</v>
      </c>
      <c r="AB106" s="39">
        <f t="shared" ca="1" si="1"/>
        <v>0</v>
      </c>
    </row>
    <row r="107" spans="1:30" x14ac:dyDescent="0.2">
      <c r="A107">
        <f>'TO Filter Tables'!A106</f>
        <v>97</v>
      </c>
      <c r="B107" t="s">
        <v>1414</v>
      </c>
      <c r="C107" t="str">
        <f ca="1">'TO Filter Tables'!C106</f>
        <v>RM SDB Diagnostic Packet</v>
      </c>
      <c r="D107" t="s">
        <v>1418</v>
      </c>
      <c r="E107" t="str">
        <f ca="1">'TO Filter Tables'!E106</f>
        <v>Internal</v>
      </c>
      <c r="F107">
        <f ca="1">'TO Filter Tables'!F106</f>
        <v>432</v>
      </c>
      <c r="G107" t="str">
        <f ca="1">'TO Filter Tables'!G106</f>
        <v>0x1B0</v>
      </c>
      <c r="H107" t="str">
        <f ca="1">'TO Filter Tables'!H106</f>
        <v>0x9B0</v>
      </c>
      <c r="I107" t="str">
        <f>'TO Filter Tables'!I106</f>
        <v>NA</v>
      </c>
      <c r="J107">
        <f ca="1">'TO Filter Tables'!J106</f>
        <v>512</v>
      </c>
      <c r="K107">
        <f ca="1">'TO Filter Tables'!K106</f>
        <v>5</v>
      </c>
      <c r="L107" t="str">
        <f ca="1">'TO Filter Tables'!L106</f>
        <v>Sync</v>
      </c>
      <c r="M107">
        <f ca="1">'TO Filter Tables'!M106</f>
        <v>102.4</v>
      </c>
      <c r="N107">
        <f ca="1">LOOKUP($F107,'DS Filter Tables'!$F$12:$F$353,'DS Filter Tables'!P$12:P$353)</f>
        <v>150</v>
      </c>
      <c r="O107">
        <f ca="1">LOOKUP($F107,'DS Filter Tables'!$F$12:$F$353,'DS Filter Tables'!X$12:X$353)</f>
        <v>300</v>
      </c>
      <c r="P107">
        <f ca="1">LOOKUP($F107,'DS Filter Tables'!$F$12:$F$353,'DS Filter Tables'!AF$12:AF$353)</f>
        <v>5</v>
      </c>
      <c r="Q107">
        <f ca="1">LOOKUP($F107,'DS Filter Tables'!$F$12:$F$353,'DS Filter Tables'!AN$12:AN$353)</f>
        <v>5</v>
      </c>
      <c r="R107" s="39">
        <f ca="1">'TO Filter Tables'!R106</f>
        <v>60</v>
      </c>
      <c r="S107" s="39">
        <f ca="1">'TO Filter Tables'!X106</f>
        <v>60</v>
      </c>
      <c r="T107" s="39">
        <f ca="1">'TO Filter Tables'!AD106</f>
        <v>120</v>
      </c>
      <c r="U107" s="39">
        <f ca="1">'TO Filter Tables'!AP106</f>
        <v>120</v>
      </c>
      <c r="V107" s="39">
        <f ca="1">'TO Filter Tables'!AV106</f>
        <v>120</v>
      </c>
      <c r="W107" s="39">
        <f ca="1">'TO Filter Tables'!BB106</f>
        <v>120</v>
      </c>
      <c r="X107" s="39">
        <f ca="1">'TO Filter Tables'!BH106</f>
        <v>0</v>
      </c>
      <c r="AB107" s="39">
        <f t="shared" ca="1" si="1"/>
        <v>120</v>
      </c>
      <c r="AD107" t="s">
        <v>1429</v>
      </c>
    </row>
    <row r="108" spans="1:30" x14ac:dyDescent="0.2">
      <c r="A108">
        <f>'TO Filter Tables'!A107</f>
        <v>98</v>
      </c>
      <c r="B108" t="s">
        <v>1414</v>
      </c>
      <c r="C108" t="str">
        <f ca="1">'TO Filter Tables'!C107</f>
        <v>Time Manager HK</v>
      </c>
      <c r="D108" t="s">
        <v>1418</v>
      </c>
      <c r="E108" t="str">
        <f ca="1">'TO Filter Tables'!E107</f>
        <v>Internal</v>
      </c>
      <c r="F108">
        <f ca="1">'TO Filter Tables'!F107</f>
        <v>433</v>
      </c>
      <c r="G108" t="str">
        <f ca="1">'TO Filter Tables'!G107</f>
        <v>0x1B1</v>
      </c>
      <c r="H108" t="str">
        <f ca="1">'TO Filter Tables'!H107</f>
        <v>0x9B1</v>
      </c>
      <c r="I108" t="str">
        <f>'TO Filter Tables'!I107</f>
        <v>NA</v>
      </c>
      <c r="J108">
        <f ca="1">'TO Filter Tables'!J107</f>
        <v>384</v>
      </c>
      <c r="K108">
        <f ca="1">'TO Filter Tables'!K107</f>
        <v>5</v>
      </c>
      <c r="L108" t="str">
        <f ca="1">'TO Filter Tables'!L107</f>
        <v>Sync</v>
      </c>
      <c r="M108">
        <f ca="1">'TO Filter Tables'!M107</f>
        <v>76.8</v>
      </c>
      <c r="N108">
        <f ca="1">LOOKUP($F108,'DS Filter Tables'!$F$12:$F$353,'DS Filter Tables'!P$12:P$353)</f>
        <v>15</v>
      </c>
      <c r="O108">
        <f ca="1">LOOKUP($F108,'DS Filter Tables'!$F$12:$F$353,'DS Filter Tables'!X$12:X$353)</f>
        <v>30</v>
      </c>
      <c r="P108">
        <f ca="1">LOOKUP($F108,'DS Filter Tables'!$F$12:$F$353,'DS Filter Tables'!AF$12:AF$353)</f>
        <v>30</v>
      </c>
      <c r="Q108">
        <f ca="1">LOOKUP($F108,'DS Filter Tables'!$F$12:$F$353,'DS Filter Tables'!AN$12:AN$353)</f>
        <v>60</v>
      </c>
      <c r="R108" s="39">
        <f ca="1">'TO Filter Tables'!R107</f>
        <v>15</v>
      </c>
      <c r="S108" s="39">
        <f ca="1">'TO Filter Tables'!X107</f>
        <v>15</v>
      </c>
      <c r="T108" s="39">
        <f ca="1">'TO Filter Tables'!AD107</f>
        <v>120</v>
      </c>
      <c r="U108" s="39">
        <f ca="1">'TO Filter Tables'!AP107</f>
        <v>120</v>
      </c>
      <c r="V108" s="39">
        <f ca="1">'TO Filter Tables'!AV107</f>
        <v>120</v>
      </c>
      <c r="W108" s="39">
        <f ca="1">'TO Filter Tables'!BB107</f>
        <v>120</v>
      </c>
      <c r="X108" s="39">
        <f ca="1">'TO Filter Tables'!BH107</f>
        <v>0</v>
      </c>
      <c r="AB108" s="39">
        <f t="shared" ca="1" si="1"/>
        <v>120</v>
      </c>
      <c r="AD108" t="s">
        <v>1429</v>
      </c>
    </row>
    <row r="109" spans="1:30" x14ac:dyDescent="0.2">
      <c r="A109">
        <f>'TO Filter Tables'!A108</f>
        <v>99</v>
      </c>
      <c r="B109" t="s">
        <v>1414</v>
      </c>
      <c r="C109" t="str">
        <f ca="1">'TO Filter Tables'!C108</f>
        <v>Time Manager Diag HK</v>
      </c>
      <c r="D109" t="s">
        <v>1418</v>
      </c>
      <c r="E109" t="str">
        <f ca="1">'TO Filter Tables'!E108</f>
        <v>Internal</v>
      </c>
      <c r="F109">
        <f ca="1">'TO Filter Tables'!F108</f>
        <v>434</v>
      </c>
      <c r="G109" t="str">
        <f ca="1">'TO Filter Tables'!G108</f>
        <v>0x1B2</v>
      </c>
      <c r="H109" t="str">
        <f ca="1">'TO Filter Tables'!H108</f>
        <v>0x9B2</v>
      </c>
      <c r="I109" t="str">
        <f>'TO Filter Tables'!I108</f>
        <v>NA</v>
      </c>
      <c r="J109">
        <f ca="1">'TO Filter Tables'!J108</f>
        <v>576</v>
      </c>
      <c r="K109">
        <f ca="1">'TO Filter Tables'!K108</f>
        <v>5</v>
      </c>
      <c r="L109" t="str">
        <f ca="1">'TO Filter Tables'!L108</f>
        <v>Sync</v>
      </c>
      <c r="M109">
        <f ca="1">'TO Filter Tables'!M108</f>
        <v>115.2</v>
      </c>
      <c r="N109">
        <f ca="1">LOOKUP($F109,'DS Filter Tables'!$F$12:$F$353,'DS Filter Tables'!P$12:P$353)</f>
        <v>30</v>
      </c>
      <c r="O109">
        <f ca="1">LOOKUP($F109,'DS Filter Tables'!$F$12:$F$353,'DS Filter Tables'!X$12:X$353)</f>
        <v>60</v>
      </c>
      <c r="P109">
        <f ca="1">LOOKUP($F109,'DS Filter Tables'!$F$12:$F$353,'DS Filter Tables'!AF$12:AF$353)</f>
        <v>60</v>
      </c>
      <c r="Q109">
        <f ca="1">LOOKUP($F109,'DS Filter Tables'!$F$12:$F$353,'DS Filter Tables'!AN$12:AN$353)</f>
        <v>60</v>
      </c>
      <c r="R109" s="39">
        <f ca="1">'TO Filter Tables'!R108</f>
        <v>60</v>
      </c>
      <c r="S109" s="39">
        <f ca="1">'TO Filter Tables'!X108</f>
        <v>60</v>
      </c>
      <c r="T109" s="39">
        <f ca="1">'TO Filter Tables'!AD108</f>
        <v>120</v>
      </c>
      <c r="U109" s="39">
        <f ca="1">'TO Filter Tables'!AP108</f>
        <v>120</v>
      </c>
      <c r="V109" s="39">
        <f ca="1">'TO Filter Tables'!AV108</f>
        <v>120</v>
      </c>
      <c r="W109" s="39">
        <f ca="1">'TO Filter Tables'!BB108</f>
        <v>120</v>
      </c>
      <c r="X109" s="39">
        <f ca="1">'TO Filter Tables'!BH108</f>
        <v>0</v>
      </c>
      <c r="AB109" s="39">
        <f t="shared" ca="1" si="1"/>
        <v>120</v>
      </c>
      <c r="AD109" t="s">
        <v>1429</v>
      </c>
    </row>
    <row r="110" spans="1:30" x14ac:dyDescent="0.2">
      <c r="A110">
        <f>'TO Filter Tables'!A109</f>
        <v>100</v>
      </c>
      <c r="B110" t="s">
        <v>1409</v>
      </c>
      <c r="C110" t="str">
        <f ca="1">'TO Filter Tables'!C109</f>
        <v>CL SA Diag Tlm</v>
      </c>
      <c r="D110" t="s">
        <v>1418</v>
      </c>
      <c r="E110" t="str">
        <f ca="1">'TO Filter Tables'!E109</f>
        <v>Internal</v>
      </c>
      <c r="F110">
        <f ca="1">'TO Filter Tables'!F109</f>
        <v>435</v>
      </c>
      <c r="G110" t="str">
        <f ca="1">'TO Filter Tables'!G109</f>
        <v>0x1B3</v>
      </c>
      <c r="H110" t="str">
        <f ca="1">'TO Filter Tables'!H109</f>
        <v>0x9B3</v>
      </c>
      <c r="I110" t="str">
        <f>'TO Filter Tables'!I109</f>
        <v>NA</v>
      </c>
      <c r="J110">
        <f ca="1">'TO Filter Tables'!J109</f>
        <v>1344</v>
      </c>
      <c r="K110">
        <f ca="1">'TO Filter Tables'!K109</f>
        <v>0.1</v>
      </c>
      <c r="L110" t="str">
        <f ca="1">'TO Filter Tables'!L109</f>
        <v>Sync</v>
      </c>
      <c r="M110">
        <f ca="1">'TO Filter Tables'!M109</f>
        <v>13440</v>
      </c>
      <c r="N110">
        <f ca="1">LOOKUP($F110,'DS Filter Tables'!$F$12:$F$353,'DS Filter Tables'!P$12:P$353)</f>
        <v>5</v>
      </c>
      <c r="O110">
        <f ca="1">LOOKUP($F110,'DS Filter Tables'!$F$12:$F$353,'DS Filter Tables'!X$12:X$353)</f>
        <v>10</v>
      </c>
      <c r="P110" s="292">
        <f ca="1">LOOKUP($F110,'DS Filter Tables'!$F$12:$F$353,'DS Filter Tables'!AF$12:AF$353)</f>
        <v>0</v>
      </c>
      <c r="Q110">
        <f ca="1">LOOKUP($F110,'DS Filter Tables'!$F$12:$F$353,'DS Filter Tables'!AN$12:AN$353)</f>
        <v>15</v>
      </c>
      <c r="R110" s="39">
        <f ca="1">'TO Filter Tables'!R109</f>
        <v>0</v>
      </c>
      <c r="S110" s="39">
        <f ca="1">'TO Filter Tables'!X109</f>
        <v>0</v>
      </c>
      <c r="T110" s="39">
        <f ca="1">'TO Filter Tables'!AD109</f>
        <v>0</v>
      </c>
      <c r="U110" s="39">
        <f ca="1">'TO Filter Tables'!AP109</f>
        <v>0</v>
      </c>
      <c r="V110" s="39">
        <f ca="1">'TO Filter Tables'!AV109</f>
        <v>0</v>
      </c>
      <c r="W110" s="39">
        <f ca="1">'TO Filter Tables'!BB109</f>
        <v>0</v>
      </c>
      <c r="X110" s="39">
        <f ca="1">'TO Filter Tables'!BH109</f>
        <v>0</v>
      </c>
      <c r="Y110" t="s">
        <v>1443</v>
      </c>
      <c r="AB110" s="39">
        <f t="shared" ca="1" si="1"/>
        <v>0.1</v>
      </c>
      <c r="AD110" t="s">
        <v>1429</v>
      </c>
    </row>
    <row r="111" spans="1:30" x14ac:dyDescent="0.2">
      <c r="A111">
        <f>'TO Filter Tables'!A110</f>
        <v>101</v>
      </c>
      <c r="B111" t="s">
        <v>1409</v>
      </c>
      <c r="C111" t="str">
        <f ca="1">'TO Filter Tables'!C110</f>
        <v>CL HGA Diag Tlm</v>
      </c>
      <c r="D111" t="s">
        <v>1418</v>
      </c>
      <c r="E111" t="str">
        <f ca="1">'TO Filter Tables'!E110</f>
        <v>Internal</v>
      </c>
      <c r="F111">
        <f ca="1">'TO Filter Tables'!F110</f>
        <v>436</v>
      </c>
      <c r="G111" t="str">
        <f ca="1">'TO Filter Tables'!G110</f>
        <v>0x1B4</v>
      </c>
      <c r="H111" t="str">
        <f ca="1">'TO Filter Tables'!H110</f>
        <v>0x9B4</v>
      </c>
      <c r="I111" t="str">
        <f>'TO Filter Tables'!I110</f>
        <v>NA</v>
      </c>
      <c r="J111">
        <f ca="1">'TO Filter Tables'!J110</f>
        <v>1344</v>
      </c>
      <c r="K111">
        <f ca="1">'TO Filter Tables'!K110</f>
        <v>0.1</v>
      </c>
      <c r="L111" t="str">
        <f ca="1">'TO Filter Tables'!L110</f>
        <v>Sync</v>
      </c>
      <c r="M111">
        <f ca="1">'TO Filter Tables'!M110</f>
        <v>13440</v>
      </c>
      <c r="N111">
        <f ca="1">LOOKUP($F111,'DS Filter Tables'!$F$12:$F$353,'DS Filter Tables'!P$12:P$353)</f>
        <v>5</v>
      </c>
      <c r="O111">
        <f ca="1">LOOKUP($F111,'DS Filter Tables'!$F$12:$F$353,'DS Filter Tables'!X$12:X$353)</f>
        <v>0</v>
      </c>
      <c r="P111">
        <f ca="1">LOOKUP($F111,'DS Filter Tables'!$F$12:$F$353,'DS Filter Tables'!AF$12:AF$353)</f>
        <v>0</v>
      </c>
      <c r="Q111">
        <f ca="1">LOOKUP($F111,'DS Filter Tables'!$F$12:$F$353,'DS Filter Tables'!AN$12:AN$353)</f>
        <v>0</v>
      </c>
      <c r="R111" s="39">
        <f ca="1">'TO Filter Tables'!R110</f>
        <v>0</v>
      </c>
      <c r="S111" s="39">
        <f ca="1">'TO Filter Tables'!X110</f>
        <v>0</v>
      </c>
      <c r="T111" s="39">
        <f ca="1">'TO Filter Tables'!AD110</f>
        <v>0</v>
      </c>
      <c r="U111" s="39">
        <f ca="1">'TO Filter Tables'!AP110</f>
        <v>0</v>
      </c>
      <c r="V111" s="39">
        <f ca="1">'TO Filter Tables'!AV110</f>
        <v>0</v>
      </c>
      <c r="W111" s="39">
        <f ca="1">'TO Filter Tables'!BB110</f>
        <v>0</v>
      </c>
      <c r="X111" s="39">
        <f ca="1">'TO Filter Tables'!BH110</f>
        <v>0</v>
      </c>
      <c r="AB111" s="39">
        <f t="shared" ca="1" si="1"/>
        <v>0.1</v>
      </c>
      <c r="AD111" t="s">
        <v>1429</v>
      </c>
    </row>
    <row r="112" spans="1:30" x14ac:dyDescent="0.2">
      <c r="A112">
        <f>'TO Filter Tables'!A111</f>
        <v>102</v>
      </c>
      <c r="B112" t="s">
        <v>1409</v>
      </c>
      <c r="C112" t="str">
        <f ca="1">'TO Filter Tables'!C111</f>
        <v>CL Target Diagnostic Generation</v>
      </c>
      <c r="D112" t="s">
        <v>1418</v>
      </c>
      <c r="E112" t="str">
        <f ca="1">'TO Filter Tables'!E111</f>
        <v>Internal</v>
      </c>
      <c r="F112">
        <f ca="1">'TO Filter Tables'!F111</f>
        <v>437</v>
      </c>
      <c r="G112" t="str">
        <f ca="1">'TO Filter Tables'!G111</f>
        <v>0x1B5</v>
      </c>
      <c r="H112" t="str">
        <f ca="1">'TO Filter Tables'!H111</f>
        <v>0x9B5</v>
      </c>
      <c r="I112" t="str">
        <f>'TO Filter Tables'!I111</f>
        <v>NA</v>
      </c>
      <c r="J112">
        <f ca="1">'TO Filter Tables'!J111</f>
        <v>480</v>
      </c>
      <c r="K112">
        <f ca="1">'TO Filter Tables'!K111</f>
        <v>0.1</v>
      </c>
      <c r="L112" t="str">
        <f ca="1">'TO Filter Tables'!L111</f>
        <v>Sync</v>
      </c>
      <c r="M112">
        <f ca="1">'TO Filter Tables'!M111</f>
        <v>4800</v>
      </c>
      <c r="N112">
        <f ca="1">LOOKUP($F112,'DS Filter Tables'!$F$12:$F$353,'DS Filter Tables'!P$12:P$353)</f>
        <v>5</v>
      </c>
      <c r="O112">
        <f ca="1">LOOKUP($F112,'DS Filter Tables'!$F$12:$F$353,'DS Filter Tables'!X$12:X$353)</f>
        <v>10</v>
      </c>
      <c r="P112">
        <f ca="1">LOOKUP($F112,'DS Filter Tables'!$F$12:$F$353,'DS Filter Tables'!AF$12:AF$353)</f>
        <v>15</v>
      </c>
      <c r="Q112">
        <f ca="1">LOOKUP($F112,'DS Filter Tables'!$F$12:$F$353,'DS Filter Tables'!AN$12:AN$353)</f>
        <v>15</v>
      </c>
      <c r="R112" s="39">
        <f ca="1">'TO Filter Tables'!R111</f>
        <v>0</v>
      </c>
      <c r="S112" s="39">
        <f ca="1">'TO Filter Tables'!X111</f>
        <v>0</v>
      </c>
      <c r="T112" s="39">
        <f ca="1">'TO Filter Tables'!AD111</f>
        <v>0</v>
      </c>
      <c r="U112" s="39">
        <f ca="1">'TO Filter Tables'!AP111</f>
        <v>0</v>
      </c>
      <c r="V112" s="39">
        <f ca="1">'TO Filter Tables'!AV111</f>
        <v>0</v>
      </c>
      <c r="W112" s="39">
        <f ca="1">'TO Filter Tables'!BB111</f>
        <v>0</v>
      </c>
      <c r="X112" s="39">
        <f ca="1">'TO Filter Tables'!BH111</f>
        <v>0</v>
      </c>
      <c r="AB112" s="39">
        <f t="shared" ca="1" si="1"/>
        <v>0.1</v>
      </c>
      <c r="AD112" t="s">
        <v>1429</v>
      </c>
    </row>
    <row r="113" spans="1:30" hidden="1" x14ac:dyDescent="0.2">
      <c r="A113">
        <f>'TO Filter Tables'!A112</f>
        <v>103</v>
      </c>
      <c r="C113" t="str">
        <f ca="1">'TO Filter Tables'!C112</f>
        <v>Spare</v>
      </c>
      <c r="E113" t="str">
        <f ca="1">'TO Filter Tables'!E112</f>
        <v>Internal</v>
      </c>
      <c r="F113">
        <f ca="1">'TO Filter Tables'!F112</f>
        <v>438</v>
      </c>
      <c r="G113" t="str">
        <f ca="1">'TO Filter Tables'!G112</f>
        <v>0x1B6</v>
      </c>
      <c r="H113" t="str">
        <f ca="1">'TO Filter Tables'!H112</f>
        <v>0x9B6</v>
      </c>
      <c r="I113" t="str">
        <f>'TO Filter Tables'!I112</f>
        <v>NA</v>
      </c>
      <c r="J113" t="str">
        <f ca="1">'TO Filter Tables'!J112</f>
        <v/>
      </c>
      <c r="K113">
        <f ca="1">'TO Filter Tables'!K112</f>
        <v>0</v>
      </c>
      <c r="L113" t="str">
        <f ca="1">'TO Filter Tables'!L112</f>
        <v>N/A</v>
      </c>
      <c r="M113">
        <f ca="1">'TO Filter Tables'!M112</f>
        <v>0</v>
      </c>
      <c r="R113" s="39">
        <f ca="1">'TO Filter Tables'!R112</f>
        <v>0</v>
      </c>
      <c r="S113" s="39">
        <f ca="1">'TO Filter Tables'!X112</f>
        <v>0</v>
      </c>
      <c r="T113" s="39">
        <f ca="1">'TO Filter Tables'!AD112</f>
        <v>0</v>
      </c>
      <c r="U113" s="39">
        <f ca="1">'TO Filter Tables'!AP112</f>
        <v>0</v>
      </c>
      <c r="V113" s="39">
        <f ca="1">'TO Filter Tables'!AV112</f>
        <v>0</v>
      </c>
      <c r="W113" s="39">
        <f ca="1">'TO Filter Tables'!BB112</f>
        <v>0</v>
      </c>
      <c r="X113" s="39">
        <f ca="1">'TO Filter Tables'!BH112</f>
        <v>0</v>
      </c>
      <c r="AB113" s="39">
        <f t="shared" ca="1" si="1"/>
        <v>0</v>
      </c>
    </row>
    <row r="114" spans="1:30" hidden="1" x14ac:dyDescent="0.2">
      <c r="A114">
        <f>'TO Filter Tables'!A113</f>
        <v>104</v>
      </c>
      <c r="C114" t="str">
        <f ca="1">'TO Filter Tables'!C113</f>
        <v>Spare</v>
      </c>
      <c r="E114" t="str">
        <f ca="1">'TO Filter Tables'!E113</f>
        <v>Internal</v>
      </c>
      <c r="F114">
        <f ca="1">'TO Filter Tables'!F113</f>
        <v>439</v>
      </c>
      <c r="G114" t="str">
        <f ca="1">'TO Filter Tables'!G113</f>
        <v>0x1B7</v>
      </c>
      <c r="H114" t="str">
        <f ca="1">'TO Filter Tables'!H113</f>
        <v>0x9B7</v>
      </c>
      <c r="I114" t="str">
        <f>'TO Filter Tables'!I113</f>
        <v>NA</v>
      </c>
      <c r="J114" t="str">
        <f ca="1">'TO Filter Tables'!J113</f>
        <v/>
      </c>
      <c r="K114">
        <f ca="1">'TO Filter Tables'!K113</f>
        <v>0</v>
      </c>
      <c r="L114" t="str">
        <f ca="1">'TO Filter Tables'!L113</f>
        <v>N/A</v>
      </c>
      <c r="M114">
        <f ca="1">'TO Filter Tables'!M113</f>
        <v>0</v>
      </c>
      <c r="R114" s="39">
        <f ca="1">'TO Filter Tables'!R113</f>
        <v>0</v>
      </c>
      <c r="S114" s="39">
        <f ca="1">'TO Filter Tables'!X113</f>
        <v>0</v>
      </c>
      <c r="T114" s="39">
        <f ca="1">'TO Filter Tables'!AD113</f>
        <v>0</v>
      </c>
      <c r="U114" s="39">
        <f ca="1">'TO Filter Tables'!AP113</f>
        <v>0</v>
      </c>
      <c r="V114" s="39">
        <f ca="1">'TO Filter Tables'!AV113</f>
        <v>0</v>
      </c>
      <c r="W114" s="39">
        <f ca="1">'TO Filter Tables'!BB113</f>
        <v>0</v>
      </c>
      <c r="X114" s="39">
        <f ca="1">'TO Filter Tables'!BH113</f>
        <v>0</v>
      </c>
      <c r="AB114" s="39">
        <f t="shared" ca="1" si="1"/>
        <v>0</v>
      </c>
    </row>
    <row r="115" spans="1:30" hidden="1" x14ac:dyDescent="0.2">
      <c r="A115">
        <f>'TO Filter Tables'!A114</f>
        <v>105</v>
      </c>
      <c r="C115" t="str">
        <f ca="1">'TO Filter Tables'!C114</f>
        <v>Spare</v>
      </c>
      <c r="E115" t="str">
        <f ca="1">'TO Filter Tables'!E114</f>
        <v>Internal</v>
      </c>
      <c r="F115">
        <f ca="1">'TO Filter Tables'!F114</f>
        <v>440</v>
      </c>
      <c r="G115" t="str">
        <f ca="1">'TO Filter Tables'!G114</f>
        <v>0x1B8</v>
      </c>
      <c r="H115" t="str">
        <f ca="1">'TO Filter Tables'!H114</f>
        <v>0x9B8</v>
      </c>
      <c r="I115" t="str">
        <f>'TO Filter Tables'!I114</f>
        <v>NA</v>
      </c>
      <c r="J115" t="str">
        <f ca="1">'TO Filter Tables'!J114</f>
        <v/>
      </c>
      <c r="K115">
        <f ca="1">'TO Filter Tables'!K114</f>
        <v>0</v>
      </c>
      <c r="L115" t="str">
        <f ca="1">'TO Filter Tables'!L114</f>
        <v>N/A</v>
      </c>
      <c r="M115">
        <f ca="1">'TO Filter Tables'!M114</f>
        <v>0</v>
      </c>
      <c r="R115" s="39">
        <f ca="1">'TO Filter Tables'!R114</f>
        <v>0</v>
      </c>
      <c r="S115" s="39">
        <f ca="1">'TO Filter Tables'!X114</f>
        <v>0</v>
      </c>
      <c r="T115" s="39">
        <f ca="1">'TO Filter Tables'!AD114</f>
        <v>0</v>
      </c>
      <c r="U115" s="39">
        <f ca="1">'TO Filter Tables'!AP114</f>
        <v>0</v>
      </c>
      <c r="V115" s="39">
        <f ca="1">'TO Filter Tables'!AV114</f>
        <v>0</v>
      </c>
      <c r="W115" s="39">
        <f ca="1">'TO Filter Tables'!BB114</f>
        <v>0</v>
      </c>
      <c r="X115" s="39">
        <f ca="1">'TO Filter Tables'!BH114</f>
        <v>0</v>
      </c>
      <c r="AB115" s="39">
        <f t="shared" ca="1" si="1"/>
        <v>0</v>
      </c>
    </row>
    <row r="116" spans="1:30" hidden="1" x14ac:dyDescent="0.2">
      <c r="A116">
        <f>'TO Filter Tables'!A115</f>
        <v>106</v>
      </c>
      <c r="C116" t="str">
        <f ca="1">'TO Filter Tables'!C115</f>
        <v>Spare</v>
      </c>
      <c r="E116" t="str">
        <f ca="1">'TO Filter Tables'!E115</f>
        <v>Internal</v>
      </c>
      <c r="F116">
        <f ca="1">'TO Filter Tables'!F115</f>
        <v>441</v>
      </c>
      <c r="G116" t="str">
        <f ca="1">'TO Filter Tables'!G115</f>
        <v>0x1B9</v>
      </c>
      <c r="H116" t="str">
        <f ca="1">'TO Filter Tables'!H115</f>
        <v>0x9B9</v>
      </c>
      <c r="I116" t="str">
        <f>'TO Filter Tables'!I115</f>
        <v>NA</v>
      </c>
      <c r="J116" t="str">
        <f ca="1">'TO Filter Tables'!J115</f>
        <v/>
      </c>
      <c r="K116">
        <f ca="1">'TO Filter Tables'!K115</f>
        <v>0</v>
      </c>
      <c r="L116" t="str">
        <f ca="1">'TO Filter Tables'!L115</f>
        <v>N/A</v>
      </c>
      <c r="M116">
        <f ca="1">'TO Filter Tables'!M115</f>
        <v>0</v>
      </c>
      <c r="R116" s="39">
        <f ca="1">'TO Filter Tables'!R115</f>
        <v>0</v>
      </c>
      <c r="S116" s="39">
        <f ca="1">'TO Filter Tables'!X115</f>
        <v>0</v>
      </c>
      <c r="T116" s="39">
        <f ca="1">'TO Filter Tables'!AD115</f>
        <v>0</v>
      </c>
      <c r="U116" s="39">
        <f ca="1">'TO Filter Tables'!AP115</f>
        <v>0</v>
      </c>
      <c r="V116" s="39">
        <f ca="1">'TO Filter Tables'!AV115</f>
        <v>0</v>
      </c>
      <c r="W116" s="39">
        <f ca="1">'TO Filter Tables'!BB115</f>
        <v>0</v>
      </c>
      <c r="X116" s="39">
        <f ca="1">'TO Filter Tables'!BH115</f>
        <v>0</v>
      </c>
      <c r="AB116" s="39">
        <f t="shared" ca="1" si="1"/>
        <v>0</v>
      </c>
    </row>
    <row r="117" spans="1:30" hidden="1" x14ac:dyDescent="0.2">
      <c r="A117">
        <f>'TO Filter Tables'!A116</f>
        <v>107</v>
      </c>
      <c r="C117" t="str">
        <f ca="1">'TO Filter Tables'!C116</f>
        <v>Spare</v>
      </c>
      <c r="E117" t="str">
        <f ca="1">'TO Filter Tables'!E116</f>
        <v>Internal</v>
      </c>
      <c r="F117">
        <f ca="1">'TO Filter Tables'!F116</f>
        <v>442</v>
      </c>
      <c r="G117" t="str">
        <f ca="1">'TO Filter Tables'!G116</f>
        <v>0x1BA</v>
      </c>
      <c r="H117" t="str">
        <f ca="1">'TO Filter Tables'!H116</f>
        <v>0x9BA</v>
      </c>
      <c r="I117" t="str">
        <f>'TO Filter Tables'!I116</f>
        <v>NA</v>
      </c>
      <c r="J117" t="str">
        <f ca="1">'TO Filter Tables'!J116</f>
        <v/>
      </c>
      <c r="K117">
        <f ca="1">'TO Filter Tables'!K116</f>
        <v>0</v>
      </c>
      <c r="L117" t="str">
        <f ca="1">'TO Filter Tables'!L116</f>
        <v>N/A</v>
      </c>
      <c r="M117">
        <f ca="1">'TO Filter Tables'!M116</f>
        <v>0</v>
      </c>
      <c r="R117" s="39">
        <f ca="1">'TO Filter Tables'!R116</f>
        <v>0</v>
      </c>
      <c r="S117" s="39">
        <f ca="1">'TO Filter Tables'!X116</f>
        <v>0</v>
      </c>
      <c r="T117" s="39">
        <f ca="1">'TO Filter Tables'!AD116</f>
        <v>0</v>
      </c>
      <c r="U117" s="39">
        <f ca="1">'TO Filter Tables'!AP116</f>
        <v>0</v>
      </c>
      <c r="V117" s="39">
        <f ca="1">'TO Filter Tables'!AV116</f>
        <v>0</v>
      </c>
      <c r="W117" s="39">
        <f ca="1">'TO Filter Tables'!BB116</f>
        <v>0</v>
      </c>
      <c r="X117" s="39">
        <f ca="1">'TO Filter Tables'!BH116</f>
        <v>0</v>
      </c>
      <c r="AB117" s="39">
        <f t="shared" ca="1" si="1"/>
        <v>0</v>
      </c>
    </row>
    <row r="118" spans="1:30" hidden="1" x14ac:dyDescent="0.2">
      <c r="A118">
        <f>'TO Filter Tables'!A117</f>
        <v>108</v>
      </c>
      <c r="C118" t="str">
        <f ca="1">'TO Filter Tables'!C117</f>
        <v>Spare</v>
      </c>
      <c r="E118" t="str">
        <f ca="1">'TO Filter Tables'!E117</f>
        <v>Internal</v>
      </c>
      <c r="F118">
        <f ca="1">'TO Filter Tables'!F117</f>
        <v>443</v>
      </c>
      <c r="G118" t="str">
        <f ca="1">'TO Filter Tables'!G117</f>
        <v>0x1BB</v>
      </c>
      <c r="H118" t="str">
        <f ca="1">'TO Filter Tables'!H117</f>
        <v>0x9BB</v>
      </c>
      <c r="I118" t="str">
        <f>'TO Filter Tables'!I117</f>
        <v>NA</v>
      </c>
      <c r="J118" t="str">
        <f ca="1">'TO Filter Tables'!J117</f>
        <v/>
      </c>
      <c r="K118">
        <f ca="1">'TO Filter Tables'!K117</f>
        <v>0</v>
      </c>
      <c r="L118" t="str">
        <f ca="1">'TO Filter Tables'!L117</f>
        <v>N/A</v>
      </c>
      <c r="M118">
        <f ca="1">'TO Filter Tables'!M117</f>
        <v>0</v>
      </c>
      <c r="R118" s="39">
        <f ca="1">'TO Filter Tables'!R117</f>
        <v>0</v>
      </c>
      <c r="S118" s="39">
        <f ca="1">'TO Filter Tables'!X117</f>
        <v>0</v>
      </c>
      <c r="T118" s="39">
        <f ca="1">'TO Filter Tables'!AD117</f>
        <v>0</v>
      </c>
      <c r="U118" s="39">
        <f ca="1">'TO Filter Tables'!AP117</f>
        <v>0</v>
      </c>
      <c r="V118" s="39">
        <f ca="1">'TO Filter Tables'!AV117</f>
        <v>0</v>
      </c>
      <c r="W118" s="39">
        <f ca="1">'TO Filter Tables'!BB117</f>
        <v>0</v>
      </c>
      <c r="X118" s="39">
        <f ca="1">'TO Filter Tables'!BH117</f>
        <v>0</v>
      </c>
      <c r="AB118" s="39">
        <f t="shared" ca="1" si="1"/>
        <v>0</v>
      </c>
    </row>
    <row r="119" spans="1:30" hidden="1" x14ac:dyDescent="0.2">
      <c r="A119">
        <f>'TO Filter Tables'!A118</f>
        <v>109</v>
      </c>
      <c r="C119" t="str">
        <f ca="1">'TO Filter Tables'!C118</f>
        <v>Spare</v>
      </c>
      <c r="E119" t="str">
        <f ca="1">'TO Filter Tables'!E118</f>
        <v>Internal</v>
      </c>
      <c r="F119">
        <f ca="1">'TO Filter Tables'!F118</f>
        <v>444</v>
      </c>
      <c r="G119" t="str">
        <f ca="1">'TO Filter Tables'!G118</f>
        <v>0x1BC</v>
      </c>
      <c r="H119" t="str">
        <f ca="1">'TO Filter Tables'!H118</f>
        <v>0x9BC</v>
      </c>
      <c r="I119" t="str">
        <f>'TO Filter Tables'!I118</f>
        <v>NA</v>
      </c>
      <c r="J119" t="str">
        <f ca="1">'TO Filter Tables'!J118</f>
        <v/>
      </c>
      <c r="K119">
        <f ca="1">'TO Filter Tables'!K118</f>
        <v>0</v>
      </c>
      <c r="L119" t="str">
        <f ca="1">'TO Filter Tables'!L118</f>
        <v>N/A</v>
      </c>
      <c r="M119">
        <f ca="1">'TO Filter Tables'!M118</f>
        <v>0</v>
      </c>
      <c r="R119" s="39">
        <f ca="1">'TO Filter Tables'!R118</f>
        <v>0</v>
      </c>
      <c r="S119" s="39">
        <f ca="1">'TO Filter Tables'!X118</f>
        <v>0</v>
      </c>
      <c r="T119" s="39">
        <f ca="1">'TO Filter Tables'!AD118</f>
        <v>0</v>
      </c>
      <c r="U119" s="39">
        <f ca="1">'TO Filter Tables'!AP118</f>
        <v>0</v>
      </c>
      <c r="V119" s="39">
        <f ca="1">'TO Filter Tables'!AV118</f>
        <v>0</v>
      </c>
      <c r="W119" s="39">
        <f ca="1">'TO Filter Tables'!BB118</f>
        <v>0</v>
      </c>
      <c r="X119" s="39">
        <f ca="1">'TO Filter Tables'!BH118</f>
        <v>0</v>
      </c>
      <c r="AB119" s="39">
        <f t="shared" ca="1" si="1"/>
        <v>0</v>
      </c>
    </row>
    <row r="120" spans="1:30" hidden="1" x14ac:dyDescent="0.2">
      <c r="A120">
        <f>'TO Filter Tables'!A119</f>
        <v>110</v>
      </c>
      <c r="C120" t="str">
        <f ca="1">'TO Filter Tables'!C119</f>
        <v>Spare</v>
      </c>
      <c r="E120" t="str">
        <f ca="1">'TO Filter Tables'!E119</f>
        <v>Internal</v>
      </c>
      <c r="F120">
        <f ca="1">'TO Filter Tables'!F119</f>
        <v>445</v>
      </c>
      <c r="G120" t="str">
        <f ca="1">'TO Filter Tables'!G119</f>
        <v>0x1BD</v>
      </c>
      <c r="H120" t="str">
        <f ca="1">'TO Filter Tables'!H119</f>
        <v>0x9BD</v>
      </c>
      <c r="I120" t="str">
        <f>'TO Filter Tables'!I119</f>
        <v>NA</v>
      </c>
      <c r="J120" t="str">
        <f ca="1">'TO Filter Tables'!J119</f>
        <v/>
      </c>
      <c r="K120">
        <f ca="1">'TO Filter Tables'!K119</f>
        <v>0</v>
      </c>
      <c r="L120" t="str">
        <f ca="1">'TO Filter Tables'!L119</f>
        <v>N/A</v>
      </c>
      <c r="M120">
        <f ca="1">'TO Filter Tables'!M119</f>
        <v>0</v>
      </c>
      <c r="R120" s="39">
        <f ca="1">'TO Filter Tables'!R119</f>
        <v>0</v>
      </c>
      <c r="S120" s="39">
        <f ca="1">'TO Filter Tables'!X119</f>
        <v>0</v>
      </c>
      <c r="T120" s="39">
        <f ca="1">'TO Filter Tables'!AD119</f>
        <v>0</v>
      </c>
      <c r="U120" s="39">
        <f ca="1">'TO Filter Tables'!AP119</f>
        <v>0</v>
      </c>
      <c r="V120" s="39">
        <f ca="1">'TO Filter Tables'!AV119</f>
        <v>0</v>
      </c>
      <c r="W120" s="39">
        <f ca="1">'TO Filter Tables'!BB119</f>
        <v>0</v>
      </c>
      <c r="X120" s="39">
        <f ca="1">'TO Filter Tables'!BH119</f>
        <v>0</v>
      </c>
      <c r="AB120" s="39">
        <f t="shared" ca="1" si="1"/>
        <v>0</v>
      </c>
    </row>
    <row r="121" spans="1:30" hidden="1" x14ac:dyDescent="0.2">
      <c r="A121">
        <f>'TO Filter Tables'!A120</f>
        <v>111</v>
      </c>
      <c r="C121" t="str">
        <f ca="1">'TO Filter Tables'!C120</f>
        <v>Spare</v>
      </c>
      <c r="E121" t="str">
        <f ca="1">'TO Filter Tables'!E120</f>
        <v>Internal</v>
      </c>
      <c r="F121">
        <f ca="1">'TO Filter Tables'!F120</f>
        <v>446</v>
      </c>
      <c r="G121" t="str">
        <f ca="1">'TO Filter Tables'!G120</f>
        <v>0x1BE</v>
      </c>
      <c r="H121" t="str">
        <f ca="1">'TO Filter Tables'!H120</f>
        <v>0x9BE</v>
      </c>
      <c r="I121" t="str">
        <f>'TO Filter Tables'!I120</f>
        <v>NA</v>
      </c>
      <c r="J121" t="str">
        <f ca="1">'TO Filter Tables'!J120</f>
        <v/>
      </c>
      <c r="K121">
        <f ca="1">'TO Filter Tables'!K120</f>
        <v>0</v>
      </c>
      <c r="L121" t="str">
        <f ca="1">'TO Filter Tables'!L120</f>
        <v>N/A</v>
      </c>
      <c r="M121">
        <f ca="1">'TO Filter Tables'!M120</f>
        <v>0</v>
      </c>
      <c r="R121" s="39">
        <f ca="1">'TO Filter Tables'!R120</f>
        <v>0</v>
      </c>
      <c r="S121" s="39">
        <f ca="1">'TO Filter Tables'!X120</f>
        <v>0</v>
      </c>
      <c r="T121" s="39">
        <f ca="1">'TO Filter Tables'!AD120</f>
        <v>0</v>
      </c>
      <c r="U121" s="39">
        <f ca="1">'TO Filter Tables'!AP120</f>
        <v>0</v>
      </c>
      <c r="V121" s="39">
        <f ca="1">'TO Filter Tables'!AV120</f>
        <v>0</v>
      </c>
      <c r="W121" s="39">
        <f ca="1">'TO Filter Tables'!BB120</f>
        <v>0</v>
      </c>
      <c r="X121" s="39">
        <f ca="1">'TO Filter Tables'!BH120</f>
        <v>0</v>
      </c>
      <c r="AB121" s="39">
        <f t="shared" ca="1" si="1"/>
        <v>0</v>
      </c>
    </row>
    <row r="122" spans="1:30" hidden="1" x14ac:dyDescent="0.2">
      <c r="A122">
        <f>'TO Filter Tables'!A121</f>
        <v>112</v>
      </c>
      <c r="C122" t="str">
        <f ca="1">'TO Filter Tables'!C121</f>
        <v>Spare</v>
      </c>
      <c r="E122" t="str">
        <f ca="1">'TO Filter Tables'!E121</f>
        <v>Internal</v>
      </c>
      <c r="F122">
        <f ca="1">'TO Filter Tables'!F121</f>
        <v>447</v>
      </c>
      <c r="G122" t="str">
        <f ca="1">'TO Filter Tables'!G121</f>
        <v>0x1BF</v>
      </c>
      <c r="H122" t="str">
        <f ca="1">'TO Filter Tables'!H121</f>
        <v>0x9BF</v>
      </c>
      <c r="I122" t="str">
        <f>'TO Filter Tables'!I121</f>
        <v>NA</v>
      </c>
      <c r="J122" t="str">
        <f ca="1">'TO Filter Tables'!J121</f>
        <v/>
      </c>
      <c r="K122">
        <f ca="1">'TO Filter Tables'!K121</f>
        <v>0</v>
      </c>
      <c r="L122" t="str">
        <f ca="1">'TO Filter Tables'!L121</f>
        <v>N/A</v>
      </c>
      <c r="M122">
        <f ca="1">'TO Filter Tables'!M121</f>
        <v>0</v>
      </c>
      <c r="R122" s="39">
        <f ca="1">'TO Filter Tables'!R121</f>
        <v>0</v>
      </c>
      <c r="S122" s="39">
        <f ca="1">'TO Filter Tables'!X121</f>
        <v>0</v>
      </c>
      <c r="T122" s="39">
        <f ca="1">'TO Filter Tables'!AD121</f>
        <v>0</v>
      </c>
      <c r="U122" s="39">
        <f ca="1">'TO Filter Tables'!AP121</f>
        <v>0</v>
      </c>
      <c r="V122" s="39">
        <f ca="1">'TO Filter Tables'!AV121</f>
        <v>0</v>
      </c>
      <c r="W122" s="39">
        <f ca="1">'TO Filter Tables'!BB121</f>
        <v>0</v>
      </c>
      <c r="X122" s="39">
        <f ca="1">'TO Filter Tables'!BH121</f>
        <v>0</v>
      </c>
      <c r="AB122" s="39">
        <f t="shared" ca="1" si="1"/>
        <v>0</v>
      </c>
    </row>
    <row r="123" spans="1:30" hidden="1" x14ac:dyDescent="0.2">
      <c r="A123">
        <f>'TO Filter Tables'!A122</f>
        <v>113</v>
      </c>
      <c r="C123" t="str">
        <f ca="1">'TO Filter Tables'!C122</f>
        <v>Spare</v>
      </c>
      <c r="E123" t="str">
        <f ca="1">'TO Filter Tables'!E122</f>
        <v>Internal</v>
      </c>
      <c r="F123">
        <f ca="1">'TO Filter Tables'!F122</f>
        <v>448</v>
      </c>
      <c r="G123" t="str">
        <f ca="1">'TO Filter Tables'!G122</f>
        <v>0x1C0</v>
      </c>
      <c r="H123" t="str">
        <f ca="1">'TO Filter Tables'!H122</f>
        <v>0x9C0</v>
      </c>
      <c r="I123" t="str">
        <f>'TO Filter Tables'!I122</f>
        <v>NA</v>
      </c>
      <c r="J123" t="str">
        <f ca="1">'TO Filter Tables'!J122</f>
        <v/>
      </c>
      <c r="K123">
        <f ca="1">'TO Filter Tables'!K122</f>
        <v>0</v>
      </c>
      <c r="L123" t="str">
        <f ca="1">'TO Filter Tables'!L122</f>
        <v>N/A</v>
      </c>
      <c r="M123">
        <f ca="1">'TO Filter Tables'!M122</f>
        <v>0</v>
      </c>
      <c r="R123" s="39">
        <f ca="1">'TO Filter Tables'!R122</f>
        <v>0</v>
      </c>
      <c r="S123" s="39">
        <f ca="1">'TO Filter Tables'!X122</f>
        <v>0</v>
      </c>
      <c r="T123" s="39">
        <f ca="1">'TO Filter Tables'!AD122</f>
        <v>0</v>
      </c>
      <c r="U123" s="39">
        <f ca="1">'TO Filter Tables'!AP122</f>
        <v>0</v>
      </c>
      <c r="V123" s="39">
        <f ca="1">'TO Filter Tables'!AV122</f>
        <v>0</v>
      </c>
      <c r="W123" s="39">
        <f ca="1">'TO Filter Tables'!BB122</f>
        <v>0</v>
      </c>
      <c r="X123" s="39">
        <f ca="1">'TO Filter Tables'!BH122</f>
        <v>0</v>
      </c>
      <c r="AB123" s="39">
        <f t="shared" ca="1" si="1"/>
        <v>0</v>
      </c>
    </row>
    <row r="124" spans="1:30" x14ac:dyDescent="0.2">
      <c r="A124">
        <f>'TO Filter Tables'!A123</f>
        <v>114</v>
      </c>
      <c r="B124" t="s">
        <v>1409</v>
      </c>
      <c r="C124" t="str">
        <f ca="1">'TO Filter Tables'!C123</f>
        <v>SD SS/TAM Diagnostic Telemetry</v>
      </c>
      <c r="D124" t="s">
        <v>1418</v>
      </c>
      <c r="E124" t="str">
        <f ca="1">'TO Filter Tables'!E123</f>
        <v>Internal</v>
      </c>
      <c r="F124">
        <f ca="1">'TO Filter Tables'!F123</f>
        <v>449</v>
      </c>
      <c r="G124" t="str">
        <f ca="1">'TO Filter Tables'!G123</f>
        <v>0x1C1</v>
      </c>
      <c r="H124" t="str">
        <f ca="1">'TO Filter Tables'!H123</f>
        <v>0x9C1</v>
      </c>
      <c r="I124" t="str">
        <f>'TO Filter Tables'!I123</f>
        <v>NA</v>
      </c>
      <c r="J124">
        <f ca="1">'TO Filter Tables'!J123</f>
        <v>1056</v>
      </c>
      <c r="K124">
        <f ca="1">'TO Filter Tables'!K123</f>
        <v>0.1</v>
      </c>
      <c r="L124" t="str">
        <f ca="1">'TO Filter Tables'!L123</f>
        <v>Sync</v>
      </c>
      <c r="M124">
        <f ca="1">'TO Filter Tables'!M123</f>
        <v>10560</v>
      </c>
      <c r="N124">
        <f ca="1">LOOKUP($F124,'DS Filter Tables'!$F$12:$F$353,'DS Filter Tables'!P$12:P$353)</f>
        <v>5</v>
      </c>
      <c r="O124">
        <f ca="1">LOOKUP($F124,'DS Filter Tables'!$F$12:$F$353,'DS Filter Tables'!X$12:X$353)</f>
        <v>5</v>
      </c>
      <c r="P124">
        <f ca="1">LOOKUP($F124,'DS Filter Tables'!$F$12:$F$353,'DS Filter Tables'!AF$12:AF$353)</f>
        <v>0</v>
      </c>
      <c r="Q124">
        <f ca="1">LOOKUP($F124,'DS Filter Tables'!$F$12:$F$353,'DS Filter Tables'!AN$12:AN$353)</f>
        <v>5</v>
      </c>
      <c r="R124" s="39">
        <f ca="1">'TO Filter Tables'!R123</f>
        <v>0</v>
      </c>
      <c r="S124" s="39">
        <f ca="1">'TO Filter Tables'!X123</f>
        <v>0</v>
      </c>
      <c r="T124" s="39">
        <f ca="1">'TO Filter Tables'!AD123</f>
        <v>0</v>
      </c>
      <c r="U124" s="39">
        <f ca="1">'TO Filter Tables'!AP123</f>
        <v>0</v>
      </c>
      <c r="V124" s="39">
        <f ca="1">'TO Filter Tables'!AV123</f>
        <v>0</v>
      </c>
      <c r="W124" s="39">
        <f ca="1">'TO Filter Tables'!BB123</f>
        <v>0</v>
      </c>
      <c r="X124" s="39">
        <f ca="1">'TO Filter Tables'!BH123</f>
        <v>0</v>
      </c>
      <c r="AB124" s="39">
        <f t="shared" ca="1" si="1"/>
        <v>0.1</v>
      </c>
      <c r="AD124" t="s">
        <v>1429</v>
      </c>
    </row>
    <row r="125" spans="1:30" x14ac:dyDescent="0.2">
      <c r="A125">
        <f>'TO Filter Tables'!A124</f>
        <v>115</v>
      </c>
      <c r="B125" t="s">
        <v>1409</v>
      </c>
      <c r="C125" t="str">
        <f ca="1">'TO Filter Tables'!C124</f>
        <v>SD KF Diagnostic Telemetry</v>
      </c>
      <c r="D125" t="s">
        <v>1418</v>
      </c>
      <c r="E125" t="str">
        <f ca="1">'TO Filter Tables'!E124</f>
        <v>Internal</v>
      </c>
      <c r="F125">
        <f ca="1">'TO Filter Tables'!F124</f>
        <v>450</v>
      </c>
      <c r="G125" t="str">
        <f ca="1">'TO Filter Tables'!G124</f>
        <v>0x1C2</v>
      </c>
      <c r="H125" t="str">
        <f ca="1">'TO Filter Tables'!H124</f>
        <v>0x9C2</v>
      </c>
      <c r="I125" t="str">
        <f>'TO Filter Tables'!I124</f>
        <v>NA</v>
      </c>
      <c r="J125">
        <f ca="1">'TO Filter Tables'!J124</f>
        <v>2336</v>
      </c>
      <c r="K125">
        <f ca="1">'TO Filter Tables'!K124</f>
        <v>0.1</v>
      </c>
      <c r="L125" t="str">
        <f ca="1">'TO Filter Tables'!L124</f>
        <v>Sync</v>
      </c>
      <c r="M125">
        <f ca="1">'TO Filter Tables'!M124</f>
        <v>23360</v>
      </c>
      <c r="N125">
        <f ca="1">LOOKUP($F125,'DS Filter Tables'!$F$12:$F$353,'DS Filter Tables'!P$12:P$353)</f>
        <v>2</v>
      </c>
      <c r="O125">
        <f ca="1">LOOKUP($F125,'DS Filter Tables'!$F$12:$F$353,'DS Filter Tables'!X$12:X$353)</f>
        <v>10</v>
      </c>
      <c r="P125">
        <f ca="1">LOOKUP($F125,'DS Filter Tables'!$F$12:$F$353,'DS Filter Tables'!AF$12:AF$353)</f>
        <v>0</v>
      </c>
      <c r="Q125">
        <f ca="1">LOOKUP($F125,'DS Filter Tables'!$F$12:$F$353,'DS Filter Tables'!AN$12:AN$353)</f>
        <v>10</v>
      </c>
      <c r="R125" s="39">
        <f ca="1">'TO Filter Tables'!R124</f>
        <v>0</v>
      </c>
      <c r="S125" s="39">
        <f ca="1">'TO Filter Tables'!X124</f>
        <v>0</v>
      </c>
      <c r="T125" s="39">
        <f ca="1">'TO Filter Tables'!AD124</f>
        <v>0</v>
      </c>
      <c r="U125" s="39">
        <f ca="1">'TO Filter Tables'!AP124</f>
        <v>0</v>
      </c>
      <c r="V125" s="39">
        <f ca="1">'TO Filter Tables'!AV124</f>
        <v>0</v>
      </c>
      <c r="W125" s="39">
        <f ca="1">'TO Filter Tables'!BB124</f>
        <v>0</v>
      </c>
      <c r="X125" s="39">
        <f ca="1">'TO Filter Tables'!BH124</f>
        <v>0</v>
      </c>
      <c r="AB125" s="39">
        <f t="shared" ca="1" si="1"/>
        <v>0.1</v>
      </c>
      <c r="AD125" t="s">
        <v>1429</v>
      </c>
    </row>
    <row r="126" spans="1:30" x14ac:dyDescent="0.2">
      <c r="A126">
        <f>'TO Filter Tables'!A125</f>
        <v>116</v>
      </c>
      <c r="B126" t="s">
        <v>1409</v>
      </c>
      <c r="C126" t="str">
        <f ca="1">'TO Filter Tables'!C125</f>
        <v>SD Momentum Telemetry</v>
      </c>
      <c r="D126" t="s">
        <v>1418</v>
      </c>
      <c r="E126" t="str">
        <f ca="1">'TO Filter Tables'!E125</f>
        <v>Internal</v>
      </c>
      <c r="F126">
        <f ca="1">'TO Filter Tables'!F125</f>
        <v>451</v>
      </c>
      <c r="G126" t="str">
        <f ca="1">'TO Filter Tables'!G125</f>
        <v>0x1C3</v>
      </c>
      <c r="H126" t="str">
        <f ca="1">'TO Filter Tables'!H125</f>
        <v>0x9C3</v>
      </c>
      <c r="I126" t="str">
        <f>'TO Filter Tables'!I125</f>
        <v>NA</v>
      </c>
      <c r="J126">
        <f ca="1">'TO Filter Tables'!J125</f>
        <v>1024</v>
      </c>
      <c r="K126">
        <f ca="1">'TO Filter Tables'!K125</f>
        <v>0.1</v>
      </c>
      <c r="L126" t="str">
        <f ca="1">'TO Filter Tables'!L125</f>
        <v>Sync</v>
      </c>
      <c r="M126">
        <f ca="1">'TO Filter Tables'!M125</f>
        <v>10240</v>
      </c>
      <c r="N126">
        <f ca="1">LOOKUP($F126,'DS Filter Tables'!$F$12:$F$353,'DS Filter Tables'!P$12:P$353)</f>
        <v>5</v>
      </c>
      <c r="O126">
        <f ca="1">LOOKUP($F126,'DS Filter Tables'!$F$12:$F$353,'DS Filter Tables'!X$12:X$353)</f>
        <v>5</v>
      </c>
      <c r="P126">
        <f ca="1">LOOKUP($F126,'DS Filter Tables'!$F$12:$F$353,'DS Filter Tables'!AF$12:AF$353)</f>
        <v>5</v>
      </c>
      <c r="Q126">
        <f ca="1">LOOKUP($F126,'DS Filter Tables'!$F$12:$F$353,'DS Filter Tables'!AN$12:AN$353)</f>
        <v>5</v>
      </c>
      <c r="R126" s="39">
        <f ca="1">'TO Filter Tables'!R125</f>
        <v>0</v>
      </c>
      <c r="S126" s="39">
        <f ca="1">'TO Filter Tables'!X125</f>
        <v>0</v>
      </c>
      <c r="T126" s="39">
        <f ca="1">'TO Filter Tables'!AD125</f>
        <v>0</v>
      </c>
      <c r="U126" s="39">
        <f ca="1">'TO Filter Tables'!AP125</f>
        <v>0</v>
      </c>
      <c r="V126" s="39">
        <f ca="1">'TO Filter Tables'!AV125</f>
        <v>0</v>
      </c>
      <c r="W126" s="39">
        <f ca="1">'TO Filter Tables'!BB125</f>
        <v>0</v>
      </c>
      <c r="X126" s="39">
        <f ca="1">'TO Filter Tables'!BH125</f>
        <v>0</v>
      </c>
      <c r="AB126" s="39">
        <f t="shared" ca="1" si="1"/>
        <v>0.1</v>
      </c>
      <c r="AD126" t="s">
        <v>1429</v>
      </c>
    </row>
    <row r="127" spans="1:30" x14ac:dyDescent="0.2">
      <c r="A127">
        <f>'TO Filter Tables'!A126</f>
        <v>117</v>
      </c>
      <c r="B127" t="s">
        <v>1409</v>
      </c>
      <c r="C127" t="str">
        <f ca="1">'TO Filter Tables'!C126</f>
        <v>CG MTB Diag Tlm</v>
      </c>
      <c r="D127" t="s">
        <v>1418</v>
      </c>
      <c r="E127" t="str">
        <f ca="1">'TO Filter Tables'!E126</f>
        <v>Internal</v>
      </c>
      <c r="F127">
        <f ca="1">'TO Filter Tables'!F126</f>
        <v>452</v>
      </c>
      <c r="G127" t="str">
        <f ca="1">'TO Filter Tables'!G126</f>
        <v>0x1C4</v>
      </c>
      <c r="H127" t="str">
        <f ca="1">'TO Filter Tables'!H126</f>
        <v>0x9C4</v>
      </c>
      <c r="I127" t="str">
        <f>'TO Filter Tables'!I126</f>
        <v>NA</v>
      </c>
      <c r="J127">
        <f ca="1">'TO Filter Tables'!J126</f>
        <v>480</v>
      </c>
      <c r="K127">
        <f ca="1">'TO Filter Tables'!K126</f>
        <v>0.1</v>
      </c>
      <c r="L127" t="str">
        <f ca="1">'TO Filter Tables'!L126</f>
        <v>Sync</v>
      </c>
      <c r="M127">
        <f ca="1">'TO Filter Tables'!M126</f>
        <v>4800</v>
      </c>
      <c r="N127">
        <f ca="1">LOOKUP($F127,'DS Filter Tables'!$F$12:$F$353,'DS Filter Tables'!P$12:P$353)</f>
        <v>5</v>
      </c>
      <c r="O127">
        <f ca="1">LOOKUP($F127,'DS Filter Tables'!$F$12:$F$353,'DS Filter Tables'!X$12:X$353)</f>
        <v>10</v>
      </c>
      <c r="P127">
        <f ca="1">LOOKUP($F127,'DS Filter Tables'!$F$12:$F$353,'DS Filter Tables'!AF$12:AF$353)</f>
        <v>0</v>
      </c>
      <c r="Q127">
        <f ca="1">LOOKUP($F127,'DS Filter Tables'!$F$12:$F$353,'DS Filter Tables'!AN$12:AN$353)</f>
        <v>10</v>
      </c>
      <c r="R127" s="39">
        <f ca="1">'TO Filter Tables'!R126</f>
        <v>0</v>
      </c>
      <c r="S127" s="39">
        <f ca="1">'TO Filter Tables'!X126</f>
        <v>0</v>
      </c>
      <c r="T127" s="39">
        <f ca="1">'TO Filter Tables'!AD126</f>
        <v>0</v>
      </c>
      <c r="U127" s="39">
        <f ca="1">'TO Filter Tables'!AP126</f>
        <v>0</v>
      </c>
      <c r="V127" s="39">
        <f ca="1">'TO Filter Tables'!AV126</f>
        <v>0</v>
      </c>
      <c r="W127" s="39">
        <f ca="1">'TO Filter Tables'!BB126</f>
        <v>0</v>
      </c>
      <c r="X127" s="39">
        <f ca="1">'TO Filter Tables'!BH126</f>
        <v>0</v>
      </c>
      <c r="AB127" s="39">
        <f t="shared" ca="1" si="1"/>
        <v>0.1</v>
      </c>
      <c r="AD127" t="s">
        <v>1429</v>
      </c>
    </row>
    <row r="128" spans="1:30" x14ac:dyDescent="0.2">
      <c r="A128">
        <f>'TO Filter Tables'!A127</f>
        <v>118</v>
      </c>
      <c r="B128" t="s">
        <v>1409</v>
      </c>
      <c r="C128" t="str">
        <f ca="1">'TO Filter Tables'!C127</f>
        <v>CG RW Diag Tlm</v>
      </c>
      <c r="D128" t="s">
        <v>1418</v>
      </c>
      <c r="E128" t="str">
        <f ca="1">'TO Filter Tables'!E127</f>
        <v>Internal</v>
      </c>
      <c r="F128">
        <f ca="1">'TO Filter Tables'!F127</f>
        <v>453</v>
      </c>
      <c r="G128" t="str">
        <f ca="1">'TO Filter Tables'!G127</f>
        <v>0x1C5</v>
      </c>
      <c r="H128" t="str">
        <f ca="1">'TO Filter Tables'!H127</f>
        <v>0x9C5</v>
      </c>
      <c r="I128" t="str">
        <f>'TO Filter Tables'!I127</f>
        <v>NA</v>
      </c>
      <c r="J128">
        <f ca="1">'TO Filter Tables'!J127</f>
        <v>3072</v>
      </c>
      <c r="K128">
        <f ca="1">'TO Filter Tables'!K127</f>
        <v>0.1</v>
      </c>
      <c r="L128" t="str">
        <f ca="1">'TO Filter Tables'!L127</f>
        <v>Sync</v>
      </c>
      <c r="M128">
        <f ca="1">'TO Filter Tables'!M127</f>
        <v>30720</v>
      </c>
      <c r="N128">
        <f ca="1">LOOKUP($F128,'DS Filter Tables'!$F$12:$F$353,'DS Filter Tables'!P$12:P$353)</f>
        <v>5</v>
      </c>
      <c r="O128">
        <f ca="1">LOOKUP($F128,'DS Filter Tables'!$F$12:$F$353,'DS Filter Tables'!X$12:X$353)</f>
        <v>10</v>
      </c>
      <c r="P128">
        <f ca="1">LOOKUP($F128,'DS Filter Tables'!$F$12:$F$353,'DS Filter Tables'!AF$12:AF$353)</f>
        <v>0</v>
      </c>
      <c r="Q128">
        <f ca="1">LOOKUP($F128,'DS Filter Tables'!$F$12:$F$353,'DS Filter Tables'!AN$12:AN$353)</f>
        <v>10</v>
      </c>
      <c r="R128" s="39">
        <f ca="1">'TO Filter Tables'!R127</f>
        <v>0</v>
      </c>
      <c r="S128" s="39">
        <f ca="1">'TO Filter Tables'!X127</f>
        <v>0</v>
      </c>
      <c r="T128" s="39">
        <f ca="1">'TO Filter Tables'!AD127</f>
        <v>0</v>
      </c>
      <c r="U128" s="39">
        <f ca="1">'TO Filter Tables'!AP127</f>
        <v>0</v>
      </c>
      <c r="V128" s="39">
        <f ca="1">'TO Filter Tables'!AV127</f>
        <v>0</v>
      </c>
      <c r="W128" s="39">
        <f ca="1">'TO Filter Tables'!BB127</f>
        <v>0</v>
      </c>
      <c r="X128" s="39">
        <f ca="1">'TO Filter Tables'!BH127</f>
        <v>0</v>
      </c>
      <c r="AB128" s="39">
        <f t="shared" ca="1" si="1"/>
        <v>0.1</v>
      </c>
      <c r="AD128" t="s">
        <v>1429</v>
      </c>
    </row>
    <row r="129" spans="1:30" x14ac:dyDescent="0.2">
      <c r="A129">
        <f>'TO Filter Tables'!A128</f>
        <v>119</v>
      </c>
      <c r="B129" t="s">
        <v>1409</v>
      </c>
      <c r="C129" t="str">
        <f ca="1">'TO Filter Tables'!C128</f>
        <v>CG SA Diag Tlm</v>
      </c>
      <c r="D129" t="s">
        <v>1418</v>
      </c>
      <c r="E129" t="str">
        <f ca="1">'TO Filter Tables'!E128</f>
        <v>Internal</v>
      </c>
      <c r="F129">
        <f ca="1">'TO Filter Tables'!F128</f>
        <v>454</v>
      </c>
      <c r="G129" t="str">
        <f ca="1">'TO Filter Tables'!G128</f>
        <v>0x1C6</v>
      </c>
      <c r="H129" t="str">
        <f ca="1">'TO Filter Tables'!H128</f>
        <v>0x9C6</v>
      </c>
      <c r="I129" t="str">
        <f>'TO Filter Tables'!I128</f>
        <v>NA</v>
      </c>
      <c r="J129">
        <f ca="1">'TO Filter Tables'!J128</f>
        <v>1312</v>
      </c>
      <c r="K129">
        <f ca="1">'TO Filter Tables'!K128</f>
        <v>0.1</v>
      </c>
      <c r="L129" t="str">
        <f ca="1">'TO Filter Tables'!L128</f>
        <v>Sync</v>
      </c>
      <c r="M129">
        <f ca="1">'TO Filter Tables'!M128</f>
        <v>13120</v>
      </c>
      <c r="N129">
        <f ca="1">LOOKUP($F129,'DS Filter Tables'!$F$12:$F$353,'DS Filter Tables'!P$12:P$353)</f>
        <v>5</v>
      </c>
      <c r="O129">
        <f ca="1">LOOKUP($F129,'DS Filter Tables'!$F$12:$F$353,'DS Filter Tables'!X$12:X$353)</f>
        <v>10</v>
      </c>
      <c r="P129">
        <f ca="1">LOOKUP($F129,'DS Filter Tables'!$F$12:$F$353,'DS Filter Tables'!AF$12:AF$353)</f>
        <v>0</v>
      </c>
      <c r="Q129">
        <f ca="1">LOOKUP($F129,'DS Filter Tables'!$F$12:$F$353,'DS Filter Tables'!AN$12:AN$353)</f>
        <v>15</v>
      </c>
      <c r="R129" s="39">
        <f ca="1">'TO Filter Tables'!R128</f>
        <v>0</v>
      </c>
      <c r="S129" s="39">
        <f ca="1">'TO Filter Tables'!X128</f>
        <v>0</v>
      </c>
      <c r="T129" s="39">
        <f ca="1">'TO Filter Tables'!AD128</f>
        <v>0</v>
      </c>
      <c r="U129" s="39">
        <f ca="1">'TO Filter Tables'!AP128</f>
        <v>0</v>
      </c>
      <c r="V129" s="39">
        <f ca="1">'TO Filter Tables'!AV128</f>
        <v>0</v>
      </c>
      <c r="W129" s="39">
        <f ca="1">'TO Filter Tables'!BB128</f>
        <v>0</v>
      </c>
      <c r="X129" s="39">
        <f ca="1">'TO Filter Tables'!BH128</f>
        <v>0</v>
      </c>
      <c r="AB129" s="39">
        <f t="shared" ca="1" si="1"/>
        <v>0.1</v>
      </c>
      <c r="AD129" t="s">
        <v>1429</v>
      </c>
    </row>
    <row r="130" spans="1:30" x14ac:dyDescent="0.2">
      <c r="A130">
        <f>'TO Filter Tables'!A129</f>
        <v>120</v>
      </c>
      <c r="B130" t="s">
        <v>1409</v>
      </c>
      <c r="C130" t="str">
        <f ca="1">'TO Filter Tables'!C129</f>
        <v>CG HGA Diag Tlm</v>
      </c>
      <c r="D130" t="s">
        <v>1418</v>
      </c>
      <c r="E130" t="str">
        <f ca="1">'TO Filter Tables'!E129</f>
        <v>Internal</v>
      </c>
      <c r="F130">
        <f ca="1">'TO Filter Tables'!F129</f>
        <v>455</v>
      </c>
      <c r="G130" t="str">
        <f ca="1">'TO Filter Tables'!G129</f>
        <v>0x1C7</v>
      </c>
      <c r="H130" t="str">
        <f ca="1">'TO Filter Tables'!H129</f>
        <v>0x9C7</v>
      </c>
      <c r="I130" t="str">
        <f>'TO Filter Tables'!I129</f>
        <v>NA</v>
      </c>
      <c r="J130">
        <f ca="1">'TO Filter Tables'!J129</f>
        <v>1312</v>
      </c>
      <c r="K130">
        <f ca="1">'TO Filter Tables'!K129</f>
        <v>0.1</v>
      </c>
      <c r="L130" t="str">
        <f ca="1">'TO Filter Tables'!L129</f>
        <v>Sync</v>
      </c>
      <c r="M130">
        <f ca="1">'TO Filter Tables'!M129</f>
        <v>13120</v>
      </c>
      <c r="N130">
        <f ca="1">LOOKUP($F130,'DS Filter Tables'!$F$12:$F$353,'DS Filter Tables'!P$12:P$353)</f>
        <v>5</v>
      </c>
      <c r="O130">
        <f ca="1">LOOKUP($F130,'DS Filter Tables'!$F$12:$F$353,'DS Filter Tables'!X$12:X$353)</f>
        <v>0</v>
      </c>
      <c r="P130">
        <f ca="1">LOOKUP($F130,'DS Filter Tables'!$F$12:$F$353,'DS Filter Tables'!AF$12:AF$353)</f>
        <v>0</v>
      </c>
      <c r="Q130">
        <f ca="1">LOOKUP($F130,'DS Filter Tables'!$F$12:$F$353,'DS Filter Tables'!AN$12:AN$353)</f>
        <v>0</v>
      </c>
      <c r="R130" s="39">
        <f ca="1">'TO Filter Tables'!R129</f>
        <v>0</v>
      </c>
      <c r="S130" s="39">
        <f ca="1">'TO Filter Tables'!X129</f>
        <v>0</v>
      </c>
      <c r="T130" s="39">
        <f ca="1">'TO Filter Tables'!AD129</f>
        <v>0</v>
      </c>
      <c r="U130" s="39">
        <f ca="1">'TO Filter Tables'!AP129</f>
        <v>0</v>
      </c>
      <c r="V130" s="39">
        <f ca="1">'TO Filter Tables'!AV129</f>
        <v>0</v>
      </c>
      <c r="W130" s="39">
        <f ca="1">'TO Filter Tables'!BB129</f>
        <v>0</v>
      </c>
      <c r="X130" s="39">
        <f ca="1">'TO Filter Tables'!BH129</f>
        <v>0</v>
      </c>
      <c r="AB130" s="39">
        <f t="shared" ca="1" si="1"/>
        <v>0.1</v>
      </c>
      <c r="AD130" t="s">
        <v>1429</v>
      </c>
    </row>
    <row r="131" spans="1:30" x14ac:dyDescent="0.2">
      <c r="A131">
        <f>'TO Filter Tables'!A130</f>
        <v>121</v>
      </c>
      <c r="B131" t="s">
        <v>1409</v>
      </c>
      <c r="C131" t="str">
        <f ca="1">'TO Filter Tables'!C130</f>
        <v>CG Prop Diag Tlm</v>
      </c>
      <c r="D131" t="s">
        <v>1418</v>
      </c>
      <c r="E131" t="str">
        <f ca="1">'TO Filter Tables'!E130</f>
        <v>Internal</v>
      </c>
      <c r="F131">
        <f ca="1">'TO Filter Tables'!F130</f>
        <v>456</v>
      </c>
      <c r="G131" t="str">
        <f ca="1">'TO Filter Tables'!G130</f>
        <v>0x1C8</v>
      </c>
      <c r="H131" t="str">
        <f ca="1">'TO Filter Tables'!H130</f>
        <v>0x9C8</v>
      </c>
      <c r="I131" t="str">
        <f>'TO Filter Tables'!I130</f>
        <v>NA</v>
      </c>
      <c r="J131">
        <f ca="1">'TO Filter Tables'!J130</f>
        <v>1152</v>
      </c>
      <c r="K131">
        <f ca="1">'TO Filter Tables'!K130</f>
        <v>0.1</v>
      </c>
      <c r="L131" t="str">
        <f ca="1">'TO Filter Tables'!L130</f>
        <v>Sync</v>
      </c>
      <c r="M131">
        <f ca="1">'TO Filter Tables'!M130</f>
        <v>11520</v>
      </c>
      <c r="N131" s="292">
        <f ca="1">LOOKUP($F131,'DS Filter Tables'!$F$12:$F$353,'DS Filter Tables'!P$12:P$353)</f>
        <v>0</v>
      </c>
      <c r="O131" s="292">
        <f ca="1">LOOKUP($F131,'DS Filter Tables'!$F$12:$F$353,'DS Filter Tables'!X$12:X$353)</f>
        <v>0</v>
      </c>
      <c r="P131" s="291">
        <f ca="1">LOOKUP($F131,'DS Filter Tables'!$F$12:$F$353,'DS Filter Tables'!AF$12:AF$353)</f>
        <v>2</v>
      </c>
      <c r="Q131">
        <f ca="1">LOOKUP($F131,'DS Filter Tables'!$F$12:$F$353,'DS Filter Tables'!AN$12:AN$353)</f>
        <v>0</v>
      </c>
      <c r="R131" s="293">
        <f ca="1">'TO Filter Tables'!R130</f>
        <v>0</v>
      </c>
      <c r="S131" s="293">
        <f ca="1">'TO Filter Tables'!X130</f>
        <v>0</v>
      </c>
      <c r="T131" s="293">
        <f ca="1">'TO Filter Tables'!AD130</f>
        <v>0</v>
      </c>
      <c r="U131" s="293">
        <f ca="1">'TO Filter Tables'!AP130</f>
        <v>0</v>
      </c>
      <c r="V131" s="293">
        <f ca="1">'TO Filter Tables'!AV130</f>
        <v>0</v>
      </c>
      <c r="W131" s="293">
        <f ca="1">'TO Filter Tables'!BB130</f>
        <v>0</v>
      </c>
      <c r="X131" s="293">
        <f ca="1">'TO Filter Tables'!BH130</f>
        <v>0</v>
      </c>
      <c r="Y131" t="s">
        <v>1442</v>
      </c>
      <c r="AB131" s="39">
        <f t="shared" ca="1" si="1"/>
        <v>0.1</v>
      </c>
      <c r="AD131" t="s">
        <v>1429</v>
      </c>
    </row>
    <row r="132" spans="1:30" x14ac:dyDescent="0.2">
      <c r="A132">
        <f>'TO Filter Tables'!A131</f>
        <v>122</v>
      </c>
      <c r="B132" t="s">
        <v>1409</v>
      </c>
      <c r="C132" t="str">
        <f ca="1">'TO Filter Tables'!C131</f>
        <v>DI HK</v>
      </c>
      <c r="D132" t="s">
        <v>1418</v>
      </c>
      <c r="E132" t="str">
        <f ca="1">'TO Filter Tables'!E131</f>
        <v>Internal</v>
      </c>
      <c r="F132">
        <f ca="1">'TO Filter Tables'!F131</f>
        <v>457</v>
      </c>
      <c r="G132" t="str">
        <f ca="1">'TO Filter Tables'!G131</f>
        <v>0x1C9</v>
      </c>
      <c r="H132" t="str">
        <f ca="1">'TO Filter Tables'!H131</f>
        <v>0x9C9</v>
      </c>
      <c r="I132" t="str">
        <f>'TO Filter Tables'!I131</f>
        <v>NA</v>
      </c>
      <c r="J132">
        <f ca="1">'TO Filter Tables'!J131</f>
        <v>320</v>
      </c>
      <c r="K132">
        <f ca="1">'TO Filter Tables'!K131</f>
        <v>1</v>
      </c>
      <c r="L132" t="str">
        <f ca="1">'TO Filter Tables'!L131</f>
        <v>Sync</v>
      </c>
      <c r="M132">
        <f ca="1">'TO Filter Tables'!M131</f>
        <v>320</v>
      </c>
      <c r="N132">
        <f ca="1">LOOKUP($F132,'DS Filter Tables'!$F$12:$F$353,'DS Filter Tables'!P$12:P$353)</f>
        <v>1</v>
      </c>
      <c r="O132">
        <f ca="1">LOOKUP($F132,'DS Filter Tables'!$F$12:$F$353,'DS Filter Tables'!X$12:X$353)</f>
        <v>5</v>
      </c>
      <c r="P132">
        <f ca="1">LOOKUP($F132,'DS Filter Tables'!$F$12:$F$353,'DS Filter Tables'!AF$12:AF$353)</f>
        <v>5</v>
      </c>
      <c r="Q132">
        <f ca="1">LOOKUP($F132,'DS Filter Tables'!$F$12:$F$353,'DS Filter Tables'!AN$12:AN$353)</f>
        <v>5</v>
      </c>
      <c r="R132" s="39">
        <f ca="1">'TO Filter Tables'!R131</f>
        <v>10</v>
      </c>
      <c r="S132" s="39">
        <f ca="1">'TO Filter Tables'!X131</f>
        <v>10</v>
      </c>
      <c r="T132" s="39">
        <f ca="1">'TO Filter Tables'!AD131</f>
        <v>60</v>
      </c>
      <c r="U132" s="39">
        <f ca="1">'TO Filter Tables'!AP131</f>
        <v>30</v>
      </c>
      <c r="V132" s="39">
        <f ca="1">'TO Filter Tables'!AV131</f>
        <v>60</v>
      </c>
      <c r="W132" s="39">
        <f ca="1">'TO Filter Tables'!BB131</f>
        <v>60</v>
      </c>
      <c r="X132" s="39">
        <f ca="1">'TO Filter Tables'!BH131</f>
        <v>60</v>
      </c>
      <c r="AB132" s="39">
        <f t="shared" ca="1" si="1"/>
        <v>60</v>
      </c>
      <c r="AD132" t="s">
        <v>1429</v>
      </c>
    </row>
    <row r="133" spans="1:30" x14ac:dyDescent="0.2">
      <c r="A133">
        <f>'TO Filter Tables'!A132</f>
        <v>123</v>
      </c>
      <c r="B133" t="s">
        <v>1409</v>
      </c>
      <c r="C133" t="str">
        <f ca="1">'TO Filter Tables'!C132</f>
        <v>OM HK</v>
      </c>
      <c r="D133" t="s">
        <v>1418</v>
      </c>
      <c r="E133" t="str">
        <f ca="1">'TO Filter Tables'!E132</f>
        <v>Internal</v>
      </c>
      <c r="F133">
        <f ca="1">'TO Filter Tables'!F132</f>
        <v>458</v>
      </c>
      <c r="G133" t="str">
        <f ca="1">'TO Filter Tables'!G132</f>
        <v>0x1CA</v>
      </c>
      <c r="H133" t="str">
        <f ca="1">'TO Filter Tables'!H132</f>
        <v>0x9CA</v>
      </c>
      <c r="I133" t="str">
        <f>'TO Filter Tables'!I132</f>
        <v>NA</v>
      </c>
      <c r="J133">
        <f ca="1">'TO Filter Tables'!J132</f>
        <v>320</v>
      </c>
      <c r="K133">
        <f ca="1">'TO Filter Tables'!K132</f>
        <v>1</v>
      </c>
      <c r="L133" t="str">
        <f ca="1">'TO Filter Tables'!L132</f>
        <v>Sync</v>
      </c>
      <c r="M133">
        <f ca="1">'TO Filter Tables'!M132</f>
        <v>320</v>
      </c>
      <c r="N133">
        <f ca="1">LOOKUP($F133,'DS Filter Tables'!$F$12:$F$353,'DS Filter Tables'!P$12:P$353)</f>
        <v>1</v>
      </c>
      <c r="O133">
        <f ca="1">LOOKUP($F133,'DS Filter Tables'!$F$12:$F$353,'DS Filter Tables'!X$12:X$353)</f>
        <v>5</v>
      </c>
      <c r="P133">
        <f ca="1">LOOKUP($F133,'DS Filter Tables'!$F$12:$F$353,'DS Filter Tables'!AF$12:AF$353)</f>
        <v>5</v>
      </c>
      <c r="Q133">
        <f ca="1">LOOKUP($F133,'DS Filter Tables'!$F$12:$F$353,'DS Filter Tables'!AN$12:AN$353)</f>
        <v>5</v>
      </c>
      <c r="R133" s="39">
        <f ca="1">'TO Filter Tables'!R132</f>
        <v>10</v>
      </c>
      <c r="S133" s="39">
        <f ca="1">'TO Filter Tables'!X132</f>
        <v>10</v>
      </c>
      <c r="T133" s="39">
        <f ca="1">'TO Filter Tables'!AD132</f>
        <v>60</v>
      </c>
      <c r="U133" s="39">
        <f ca="1">'TO Filter Tables'!AP132</f>
        <v>30</v>
      </c>
      <c r="V133" s="39">
        <f ca="1">'TO Filter Tables'!AV132</f>
        <v>60</v>
      </c>
      <c r="W133" s="39">
        <f ca="1">'TO Filter Tables'!BB132</f>
        <v>60</v>
      </c>
      <c r="X133" s="39">
        <f ca="1">'TO Filter Tables'!BH132</f>
        <v>60</v>
      </c>
      <c r="AB133" s="39">
        <f t="shared" ca="1" si="1"/>
        <v>60</v>
      </c>
      <c r="AD133" t="s">
        <v>1429</v>
      </c>
    </row>
    <row r="134" spans="1:30" x14ac:dyDescent="0.2">
      <c r="A134">
        <f>'TO Filter Tables'!A133</f>
        <v>124</v>
      </c>
      <c r="B134" t="s">
        <v>1409</v>
      </c>
      <c r="C134" t="str">
        <f ca="1">'TO Filter Tables'!C133</f>
        <v>SD HK</v>
      </c>
      <c r="D134" t="s">
        <v>1418</v>
      </c>
      <c r="E134" t="str">
        <f ca="1">'TO Filter Tables'!E133</f>
        <v>Internal</v>
      </c>
      <c r="F134">
        <f ca="1">'TO Filter Tables'!F133</f>
        <v>459</v>
      </c>
      <c r="G134" t="str">
        <f ca="1">'TO Filter Tables'!G133</f>
        <v>0x1CB</v>
      </c>
      <c r="H134" t="str">
        <f ca="1">'TO Filter Tables'!H133</f>
        <v>0x9CB</v>
      </c>
      <c r="I134" t="str">
        <f>'TO Filter Tables'!I133</f>
        <v>NA</v>
      </c>
      <c r="J134">
        <f ca="1">'TO Filter Tables'!J133</f>
        <v>320</v>
      </c>
      <c r="K134">
        <f ca="1">'TO Filter Tables'!K133</f>
        <v>1</v>
      </c>
      <c r="L134" t="str">
        <f ca="1">'TO Filter Tables'!L133</f>
        <v>Sync</v>
      </c>
      <c r="M134">
        <f ca="1">'TO Filter Tables'!M133</f>
        <v>320</v>
      </c>
      <c r="N134">
        <f ca="1">LOOKUP($F134,'DS Filter Tables'!$F$12:$F$353,'DS Filter Tables'!P$12:P$353)</f>
        <v>1</v>
      </c>
      <c r="O134">
        <f ca="1">LOOKUP($F134,'DS Filter Tables'!$F$12:$F$353,'DS Filter Tables'!X$12:X$353)</f>
        <v>5</v>
      </c>
      <c r="P134">
        <f ca="1">LOOKUP($F134,'DS Filter Tables'!$F$12:$F$353,'DS Filter Tables'!AF$12:AF$353)</f>
        <v>5</v>
      </c>
      <c r="Q134">
        <f ca="1">LOOKUP($F134,'DS Filter Tables'!$F$12:$F$353,'DS Filter Tables'!AN$12:AN$353)</f>
        <v>5</v>
      </c>
      <c r="R134" s="39">
        <f ca="1">'TO Filter Tables'!R133</f>
        <v>10</v>
      </c>
      <c r="S134" s="39">
        <f ca="1">'TO Filter Tables'!X133</f>
        <v>10</v>
      </c>
      <c r="T134" s="39">
        <f ca="1">'TO Filter Tables'!AD133</f>
        <v>60</v>
      </c>
      <c r="U134" s="39">
        <f ca="1">'TO Filter Tables'!AP133</f>
        <v>30</v>
      </c>
      <c r="V134" s="39">
        <f ca="1">'TO Filter Tables'!AV133</f>
        <v>60</v>
      </c>
      <c r="W134" s="39">
        <f ca="1">'TO Filter Tables'!BB133</f>
        <v>60</v>
      </c>
      <c r="X134" s="39">
        <f ca="1">'TO Filter Tables'!BH133</f>
        <v>60</v>
      </c>
      <c r="AB134" s="39">
        <f t="shared" ca="1" si="1"/>
        <v>60</v>
      </c>
      <c r="AD134" t="s">
        <v>1429</v>
      </c>
    </row>
    <row r="135" spans="1:30" x14ac:dyDescent="0.2">
      <c r="A135">
        <f>'TO Filter Tables'!A134</f>
        <v>125</v>
      </c>
      <c r="B135" t="s">
        <v>1409</v>
      </c>
      <c r="C135" t="str">
        <f ca="1">'TO Filter Tables'!C134</f>
        <v>CL HK</v>
      </c>
      <c r="D135" t="s">
        <v>1418</v>
      </c>
      <c r="E135" t="str">
        <f ca="1">'TO Filter Tables'!E134</f>
        <v>Internal</v>
      </c>
      <c r="F135">
        <f ca="1">'TO Filter Tables'!F134</f>
        <v>460</v>
      </c>
      <c r="G135" t="str">
        <f ca="1">'TO Filter Tables'!G134</f>
        <v>0x1CC</v>
      </c>
      <c r="H135" t="str">
        <f ca="1">'TO Filter Tables'!H134</f>
        <v>0x9CC</v>
      </c>
      <c r="I135" t="str">
        <f>'TO Filter Tables'!I134</f>
        <v>NA</v>
      </c>
      <c r="J135">
        <f ca="1">'TO Filter Tables'!J134</f>
        <v>320</v>
      </c>
      <c r="K135">
        <f ca="1">'TO Filter Tables'!K134</f>
        <v>1</v>
      </c>
      <c r="L135" t="str">
        <f ca="1">'TO Filter Tables'!L134</f>
        <v>Sync</v>
      </c>
      <c r="M135">
        <f ca="1">'TO Filter Tables'!M134</f>
        <v>320</v>
      </c>
      <c r="N135">
        <f ca="1">LOOKUP($F135,'DS Filter Tables'!$F$12:$F$353,'DS Filter Tables'!P$12:P$353)</f>
        <v>1</v>
      </c>
      <c r="O135">
        <f ca="1">LOOKUP($F135,'DS Filter Tables'!$F$12:$F$353,'DS Filter Tables'!X$12:X$353)</f>
        <v>5</v>
      </c>
      <c r="P135">
        <f ca="1">LOOKUP($F135,'DS Filter Tables'!$F$12:$F$353,'DS Filter Tables'!AF$12:AF$353)</f>
        <v>5</v>
      </c>
      <c r="Q135">
        <f ca="1">LOOKUP($F135,'DS Filter Tables'!$F$12:$F$353,'DS Filter Tables'!AN$12:AN$353)</f>
        <v>5</v>
      </c>
      <c r="R135" s="39">
        <f ca="1">'TO Filter Tables'!R134</f>
        <v>10</v>
      </c>
      <c r="S135" s="39">
        <f ca="1">'TO Filter Tables'!X134</f>
        <v>10</v>
      </c>
      <c r="T135" s="39">
        <f ca="1">'TO Filter Tables'!AD134</f>
        <v>60</v>
      </c>
      <c r="U135" s="39">
        <f ca="1">'TO Filter Tables'!AP134</f>
        <v>30</v>
      </c>
      <c r="V135" s="39">
        <f ca="1">'TO Filter Tables'!AV134</f>
        <v>60</v>
      </c>
      <c r="W135" s="39">
        <f ca="1">'TO Filter Tables'!BB134</f>
        <v>60</v>
      </c>
      <c r="X135" s="39">
        <f ca="1">'TO Filter Tables'!BH134</f>
        <v>60</v>
      </c>
      <c r="AB135" s="39">
        <f t="shared" ca="1" si="1"/>
        <v>60</v>
      </c>
      <c r="AD135" t="s">
        <v>1429</v>
      </c>
    </row>
    <row r="136" spans="1:30" x14ac:dyDescent="0.2">
      <c r="A136">
        <f>'TO Filter Tables'!A135</f>
        <v>126</v>
      </c>
      <c r="B136" t="s">
        <v>1409</v>
      </c>
      <c r="C136" t="str">
        <f ca="1">'TO Filter Tables'!C135</f>
        <v>CG HK</v>
      </c>
      <c r="D136" t="s">
        <v>1418</v>
      </c>
      <c r="E136" t="str">
        <f ca="1">'TO Filter Tables'!E135</f>
        <v>Internal</v>
      </c>
      <c r="F136">
        <f ca="1">'TO Filter Tables'!F135</f>
        <v>461</v>
      </c>
      <c r="G136" t="str">
        <f ca="1">'TO Filter Tables'!G135</f>
        <v>0x1CD</v>
      </c>
      <c r="H136" t="str">
        <f ca="1">'TO Filter Tables'!H135</f>
        <v>0x9CD</v>
      </c>
      <c r="I136" t="str">
        <f>'TO Filter Tables'!I135</f>
        <v>NA</v>
      </c>
      <c r="J136">
        <f ca="1">'TO Filter Tables'!J135</f>
        <v>320</v>
      </c>
      <c r="K136">
        <f ca="1">'TO Filter Tables'!K135</f>
        <v>1</v>
      </c>
      <c r="L136" t="str">
        <f ca="1">'TO Filter Tables'!L135</f>
        <v>Sync</v>
      </c>
      <c r="M136">
        <f ca="1">'TO Filter Tables'!M135</f>
        <v>320</v>
      </c>
      <c r="N136">
        <f ca="1">LOOKUP($F136,'DS Filter Tables'!$F$12:$F$353,'DS Filter Tables'!P$12:P$353)</f>
        <v>1</v>
      </c>
      <c r="O136">
        <f ca="1">LOOKUP($F136,'DS Filter Tables'!$F$12:$F$353,'DS Filter Tables'!X$12:X$353)</f>
        <v>5</v>
      </c>
      <c r="P136">
        <f ca="1">LOOKUP($F136,'DS Filter Tables'!$F$12:$F$353,'DS Filter Tables'!AF$12:AF$353)</f>
        <v>5</v>
      </c>
      <c r="Q136">
        <f ca="1">LOOKUP($F136,'DS Filter Tables'!$F$12:$F$353,'DS Filter Tables'!AN$12:AN$353)</f>
        <v>5</v>
      </c>
      <c r="R136" s="39">
        <f ca="1">'TO Filter Tables'!R135</f>
        <v>10</v>
      </c>
      <c r="S136" s="39">
        <f ca="1">'TO Filter Tables'!X135</f>
        <v>10</v>
      </c>
      <c r="T136" s="39">
        <f ca="1">'TO Filter Tables'!AD135</f>
        <v>60</v>
      </c>
      <c r="U136" s="39">
        <f ca="1">'TO Filter Tables'!AP135</f>
        <v>30</v>
      </c>
      <c r="V136" s="39">
        <f ca="1">'TO Filter Tables'!AV135</f>
        <v>60</v>
      </c>
      <c r="W136" s="39">
        <f ca="1">'TO Filter Tables'!BB135</f>
        <v>60</v>
      </c>
      <c r="X136" s="39">
        <f ca="1">'TO Filter Tables'!BH135</f>
        <v>60</v>
      </c>
      <c r="AB136" s="39">
        <f t="shared" ca="1" si="1"/>
        <v>60</v>
      </c>
      <c r="AD136" t="s">
        <v>1429</v>
      </c>
    </row>
    <row r="137" spans="1:30" x14ac:dyDescent="0.2">
      <c r="A137">
        <f>'TO Filter Tables'!A136</f>
        <v>127</v>
      </c>
      <c r="B137" t="s">
        <v>1409</v>
      </c>
      <c r="C137" t="str">
        <f ca="1">'TO Filter Tables'!C136</f>
        <v>DI FDC Tlm</v>
      </c>
      <c r="D137" t="s">
        <v>1418</v>
      </c>
      <c r="E137" t="str">
        <f ca="1">'TO Filter Tables'!E136</f>
        <v>Internal</v>
      </c>
      <c r="F137">
        <f ca="1">'TO Filter Tables'!F136</f>
        <v>462</v>
      </c>
      <c r="G137" t="str">
        <f ca="1">'TO Filter Tables'!G136</f>
        <v>0x1CE</v>
      </c>
      <c r="H137" t="str">
        <f ca="1">'TO Filter Tables'!H136</f>
        <v>0x9CE</v>
      </c>
      <c r="I137" t="str">
        <f>'TO Filter Tables'!I136</f>
        <v>NA</v>
      </c>
      <c r="J137">
        <f ca="1">'TO Filter Tables'!J136</f>
        <v>192</v>
      </c>
      <c r="K137">
        <f ca="1">'TO Filter Tables'!K136</f>
        <v>0.1</v>
      </c>
      <c r="L137" t="str">
        <f ca="1">'TO Filter Tables'!L136</f>
        <v>Sync</v>
      </c>
      <c r="M137">
        <f ca="1">'TO Filter Tables'!M136</f>
        <v>1920</v>
      </c>
      <c r="N137">
        <f ca="1">LOOKUP($F137,'DS Filter Tables'!$F$12:$F$353,'DS Filter Tables'!P$12:P$353)</f>
        <v>0</v>
      </c>
      <c r="O137">
        <f ca="1">LOOKUP($F137,'DS Filter Tables'!$F$12:$F$353,'DS Filter Tables'!X$12:X$353)</f>
        <v>0</v>
      </c>
      <c r="P137">
        <f ca="1">LOOKUP($F137,'DS Filter Tables'!$F$12:$F$353,'DS Filter Tables'!AF$12:AF$353)</f>
        <v>0</v>
      </c>
      <c r="Q137">
        <f ca="1">LOOKUP($F137,'DS Filter Tables'!$F$12:$F$353,'DS Filter Tables'!AN$12:AN$353)</f>
        <v>0</v>
      </c>
      <c r="R137" s="39">
        <f ca="1">'TO Filter Tables'!R136</f>
        <v>0</v>
      </c>
      <c r="S137" s="39">
        <f ca="1">'TO Filter Tables'!X136</f>
        <v>0</v>
      </c>
      <c r="T137" s="39">
        <f ca="1">'TO Filter Tables'!AD136</f>
        <v>0</v>
      </c>
      <c r="U137" s="39">
        <f ca="1">'TO Filter Tables'!AP136</f>
        <v>0</v>
      </c>
      <c r="V137" s="39">
        <f ca="1">'TO Filter Tables'!AV136</f>
        <v>0</v>
      </c>
      <c r="W137" s="39">
        <f ca="1">'TO Filter Tables'!BB136</f>
        <v>0</v>
      </c>
      <c r="X137" s="39">
        <f ca="1">'TO Filter Tables'!BH136</f>
        <v>0</v>
      </c>
      <c r="AB137" s="39">
        <f t="shared" ca="1" si="1"/>
        <v>0.1</v>
      </c>
      <c r="AD137" t="s">
        <v>1429</v>
      </c>
    </row>
    <row r="138" spans="1:30" x14ac:dyDescent="0.2">
      <c r="A138">
        <f>'TO Filter Tables'!A137</f>
        <v>128</v>
      </c>
      <c r="B138" t="s">
        <v>1409</v>
      </c>
      <c r="C138" t="str">
        <f ca="1">'TO Filter Tables'!C137</f>
        <v>OM FDC Tlm</v>
      </c>
      <c r="D138" t="s">
        <v>1418</v>
      </c>
      <c r="E138" t="str">
        <f ca="1">'TO Filter Tables'!E137</f>
        <v>Internal</v>
      </c>
      <c r="F138">
        <f ca="1">'TO Filter Tables'!F137</f>
        <v>463</v>
      </c>
      <c r="G138" t="str">
        <f ca="1">'TO Filter Tables'!G137</f>
        <v>0x1CF</v>
      </c>
      <c r="H138" t="str">
        <f ca="1">'TO Filter Tables'!H137</f>
        <v>0x9CF</v>
      </c>
      <c r="I138" t="str">
        <f>'TO Filter Tables'!I137</f>
        <v>NA</v>
      </c>
      <c r="J138">
        <f ca="1">'TO Filter Tables'!J137</f>
        <v>192</v>
      </c>
      <c r="K138">
        <f ca="1">'TO Filter Tables'!K137</f>
        <v>0.1</v>
      </c>
      <c r="L138" t="str">
        <f ca="1">'TO Filter Tables'!L137</f>
        <v>Sync</v>
      </c>
      <c r="M138">
        <f ca="1">'TO Filter Tables'!M137</f>
        <v>1920</v>
      </c>
      <c r="N138">
        <f ca="1">LOOKUP($F138,'DS Filter Tables'!$F$12:$F$353,'DS Filter Tables'!P$12:P$353)</f>
        <v>0</v>
      </c>
      <c r="O138">
        <f ca="1">LOOKUP($F138,'DS Filter Tables'!$F$12:$F$353,'DS Filter Tables'!X$12:X$353)</f>
        <v>0</v>
      </c>
      <c r="P138">
        <f ca="1">LOOKUP($F138,'DS Filter Tables'!$F$12:$F$353,'DS Filter Tables'!AF$12:AF$353)</f>
        <v>0</v>
      </c>
      <c r="Q138">
        <f ca="1">LOOKUP($F138,'DS Filter Tables'!$F$12:$F$353,'DS Filter Tables'!AN$12:AN$353)</f>
        <v>0</v>
      </c>
      <c r="R138" s="39">
        <f ca="1">'TO Filter Tables'!R137</f>
        <v>0</v>
      </c>
      <c r="S138" s="39">
        <f ca="1">'TO Filter Tables'!X137</f>
        <v>0</v>
      </c>
      <c r="T138" s="39">
        <f ca="1">'TO Filter Tables'!AD137</f>
        <v>0</v>
      </c>
      <c r="U138" s="39">
        <f ca="1">'TO Filter Tables'!AP137</f>
        <v>0</v>
      </c>
      <c r="V138" s="39">
        <f ca="1">'TO Filter Tables'!AV137</f>
        <v>0</v>
      </c>
      <c r="W138" s="39">
        <f ca="1">'TO Filter Tables'!BB137</f>
        <v>0</v>
      </c>
      <c r="X138" s="39">
        <f ca="1">'TO Filter Tables'!BH137</f>
        <v>0</v>
      </c>
      <c r="AB138" s="39">
        <f t="shared" ca="1" si="1"/>
        <v>0.1</v>
      </c>
      <c r="AD138" t="s">
        <v>1429</v>
      </c>
    </row>
    <row r="139" spans="1:30" x14ac:dyDescent="0.2">
      <c r="A139">
        <f>'TO Filter Tables'!A138</f>
        <v>129</v>
      </c>
      <c r="B139" t="s">
        <v>1409</v>
      </c>
      <c r="C139" t="str">
        <f ca="1">'TO Filter Tables'!C138</f>
        <v>SD FDC Tlm</v>
      </c>
      <c r="D139" t="s">
        <v>1418</v>
      </c>
      <c r="E139" t="str">
        <f ca="1">'TO Filter Tables'!E138</f>
        <v>Internal</v>
      </c>
      <c r="F139">
        <f ca="1">'TO Filter Tables'!F138</f>
        <v>464</v>
      </c>
      <c r="G139" t="str">
        <f ca="1">'TO Filter Tables'!G138</f>
        <v>0x1D0</v>
      </c>
      <c r="H139" t="str">
        <f ca="1">'TO Filter Tables'!H138</f>
        <v>0x9D0</v>
      </c>
      <c r="I139" t="str">
        <f>'TO Filter Tables'!I138</f>
        <v>NA</v>
      </c>
      <c r="J139">
        <f ca="1">'TO Filter Tables'!J138</f>
        <v>192</v>
      </c>
      <c r="K139">
        <f ca="1">'TO Filter Tables'!K138</f>
        <v>0.1</v>
      </c>
      <c r="L139" t="str">
        <f ca="1">'TO Filter Tables'!L138</f>
        <v>Sync</v>
      </c>
      <c r="M139">
        <f ca="1">'TO Filter Tables'!M138</f>
        <v>1920</v>
      </c>
      <c r="N139">
        <f ca="1">LOOKUP($F139,'DS Filter Tables'!$F$12:$F$353,'DS Filter Tables'!P$12:P$353)</f>
        <v>0</v>
      </c>
      <c r="O139">
        <f ca="1">LOOKUP($F139,'DS Filter Tables'!$F$12:$F$353,'DS Filter Tables'!X$12:X$353)</f>
        <v>0</v>
      </c>
      <c r="P139">
        <f ca="1">LOOKUP($F139,'DS Filter Tables'!$F$12:$F$353,'DS Filter Tables'!AF$12:AF$353)</f>
        <v>0</v>
      </c>
      <c r="Q139">
        <f ca="1">LOOKUP($F139,'DS Filter Tables'!$F$12:$F$353,'DS Filter Tables'!AN$12:AN$353)</f>
        <v>0</v>
      </c>
      <c r="R139" s="39">
        <f ca="1">'TO Filter Tables'!R138</f>
        <v>0</v>
      </c>
      <c r="S139" s="39">
        <f ca="1">'TO Filter Tables'!X138</f>
        <v>0</v>
      </c>
      <c r="T139" s="39">
        <f ca="1">'TO Filter Tables'!AD138</f>
        <v>0</v>
      </c>
      <c r="U139" s="39">
        <f ca="1">'TO Filter Tables'!AP138</f>
        <v>0</v>
      </c>
      <c r="V139" s="39">
        <f ca="1">'TO Filter Tables'!AV138</f>
        <v>0</v>
      </c>
      <c r="W139" s="39">
        <f ca="1">'TO Filter Tables'!BB138</f>
        <v>0</v>
      </c>
      <c r="X139" s="39">
        <f ca="1">'TO Filter Tables'!BH138</f>
        <v>0</v>
      </c>
      <c r="AB139" s="39">
        <f t="shared" ref="AB139:AB202" ca="1" si="2">IF(SUM(R139:X139)&gt;0,LARGE(R139:X139,COUNTIF(R139:X139,0)+1),K139)</f>
        <v>0.1</v>
      </c>
      <c r="AD139" t="s">
        <v>1429</v>
      </c>
    </row>
    <row r="140" spans="1:30" x14ac:dyDescent="0.2">
      <c r="A140">
        <f>'TO Filter Tables'!A139</f>
        <v>130</v>
      </c>
      <c r="B140" t="s">
        <v>1409</v>
      </c>
      <c r="C140" t="str">
        <f ca="1">'TO Filter Tables'!C139</f>
        <v>CL FDC Tlm</v>
      </c>
      <c r="D140" t="s">
        <v>1418</v>
      </c>
      <c r="E140" t="str">
        <f ca="1">'TO Filter Tables'!E139</f>
        <v>Internal</v>
      </c>
      <c r="F140">
        <f ca="1">'TO Filter Tables'!F139</f>
        <v>465</v>
      </c>
      <c r="G140" t="str">
        <f ca="1">'TO Filter Tables'!G139</f>
        <v>0x1D1</v>
      </c>
      <c r="H140" t="str">
        <f ca="1">'TO Filter Tables'!H139</f>
        <v>0x9D1</v>
      </c>
      <c r="I140" t="str">
        <f>'TO Filter Tables'!I139</f>
        <v>NA</v>
      </c>
      <c r="J140">
        <f ca="1">'TO Filter Tables'!J139</f>
        <v>192</v>
      </c>
      <c r="K140">
        <f ca="1">'TO Filter Tables'!K139</f>
        <v>0.1</v>
      </c>
      <c r="L140" t="str">
        <f ca="1">'TO Filter Tables'!L139</f>
        <v>Sync</v>
      </c>
      <c r="M140">
        <f ca="1">'TO Filter Tables'!M139</f>
        <v>1920</v>
      </c>
      <c r="N140">
        <f ca="1">LOOKUP($F140,'DS Filter Tables'!$F$12:$F$353,'DS Filter Tables'!P$12:P$353)</f>
        <v>0</v>
      </c>
      <c r="O140">
        <f ca="1">LOOKUP($F140,'DS Filter Tables'!$F$12:$F$353,'DS Filter Tables'!X$12:X$353)</f>
        <v>0</v>
      </c>
      <c r="P140">
        <f ca="1">LOOKUP($F140,'DS Filter Tables'!$F$12:$F$353,'DS Filter Tables'!AF$12:AF$353)</f>
        <v>0</v>
      </c>
      <c r="Q140">
        <f ca="1">LOOKUP($F140,'DS Filter Tables'!$F$12:$F$353,'DS Filter Tables'!AN$12:AN$353)</f>
        <v>0</v>
      </c>
      <c r="R140" s="39">
        <f ca="1">'TO Filter Tables'!R139</f>
        <v>0</v>
      </c>
      <c r="S140" s="39">
        <f ca="1">'TO Filter Tables'!X139</f>
        <v>0</v>
      </c>
      <c r="T140" s="39">
        <f ca="1">'TO Filter Tables'!AD139</f>
        <v>0</v>
      </c>
      <c r="U140" s="39">
        <f ca="1">'TO Filter Tables'!AP139</f>
        <v>0</v>
      </c>
      <c r="V140" s="39">
        <f ca="1">'TO Filter Tables'!AV139</f>
        <v>0</v>
      </c>
      <c r="W140" s="39">
        <f ca="1">'TO Filter Tables'!BB139</f>
        <v>0</v>
      </c>
      <c r="X140" s="39">
        <f ca="1">'TO Filter Tables'!BH139</f>
        <v>0</v>
      </c>
      <c r="AB140" s="39">
        <f t="shared" ca="1" si="2"/>
        <v>0.1</v>
      </c>
      <c r="AD140" t="s">
        <v>1429</v>
      </c>
    </row>
    <row r="141" spans="1:30" x14ac:dyDescent="0.2">
      <c r="A141">
        <f>'TO Filter Tables'!A140</f>
        <v>131</v>
      </c>
      <c r="B141" t="s">
        <v>1409</v>
      </c>
      <c r="C141" t="str">
        <f ca="1">'TO Filter Tables'!C140</f>
        <v>CG FDC Tlm</v>
      </c>
      <c r="D141" t="s">
        <v>1418</v>
      </c>
      <c r="E141" t="str">
        <f ca="1">'TO Filter Tables'!E140</f>
        <v>Internal</v>
      </c>
      <c r="F141">
        <f ca="1">'TO Filter Tables'!F140</f>
        <v>466</v>
      </c>
      <c r="G141" t="str">
        <f ca="1">'TO Filter Tables'!G140</f>
        <v>0x1D2</v>
      </c>
      <c r="H141" t="str">
        <f ca="1">'TO Filter Tables'!H140</f>
        <v>0x9D2</v>
      </c>
      <c r="I141" t="str">
        <f>'TO Filter Tables'!I140</f>
        <v>NA</v>
      </c>
      <c r="J141">
        <f ca="1">'TO Filter Tables'!J140</f>
        <v>192</v>
      </c>
      <c r="K141">
        <f ca="1">'TO Filter Tables'!K140</f>
        <v>0.1</v>
      </c>
      <c r="L141" t="str">
        <f ca="1">'TO Filter Tables'!L140</f>
        <v>Sync</v>
      </c>
      <c r="M141">
        <f ca="1">'TO Filter Tables'!M140</f>
        <v>1920</v>
      </c>
      <c r="N141">
        <f ca="1">LOOKUP($F141,'DS Filter Tables'!$F$12:$F$353,'DS Filter Tables'!P$12:P$353)</f>
        <v>0</v>
      </c>
      <c r="O141">
        <f ca="1">LOOKUP($F141,'DS Filter Tables'!$F$12:$F$353,'DS Filter Tables'!X$12:X$353)</f>
        <v>0</v>
      </c>
      <c r="P141">
        <f ca="1">LOOKUP($F141,'DS Filter Tables'!$F$12:$F$353,'DS Filter Tables'!AF$12:AF$353)</f>
        <v>0</v>
      </c>
      <c r="Q141">
        <f ca="1">LOOKUP($F141,'DS Filter Tables'!$F$12:$F$353,'DS Filter Tables'!AN$12:AN$353)</f>
        <v>0</v>
      </c>
      <c r="R141" s="39">
        <f ca="1">'TO Filter Tables'!R140</f>
        <v>0</v>
      </c>
      <c r="S141" s="39">
        <f ca="1">'TO Filter Tables'!X140</f>
        <v>0</v>
      </c>
      <c r="T141" s="39">
        <f ca="1">'TO Filter Tables'!AD140</f>
        <v>0</v>
      </c>
      <c r="U141" s="39">
        <f ca="1">'TO Filter Tables'!AP140</f>
        <v>0</v>
      </c>
      <c r="V141" s="39">
        <f ca="1">'TO Filter Tables'!AV140</f>
        <v>0</v>
      </c>
      <c r="W141" s="39">
        <f ca="1">'TO Filter Tables'!BB140</f>
        <v>0</v>
      </c>
      <c r="X141" s="39">
        <f ca="1">'TO Filter Tables'!BH140</f>
        <v>0</v>
      </c>
      <c r="AB141" s="39">
        <f t="shared" ca="1" si="2"/>
        <v>0.1</v>
      </c>
      <c r="AD141" t="s">
        <v>1429</v>
      </c>
    </row>
    <row r="142" spans="1:30" x14ac:dyDescent="0.2">
      <c r="A142">
        <f>'TO Filter Tables'!A141</f>
        <v>132</v>
      </c>
      <c r="B142" t="s">
        <v>1409</v>
      </c>
      <c r="C142" t="str">
        <f ca="1">'TO Filter Tables'!C141</f>
        <v>DI Downlink Telemetry</v>
      </c>
      <c r="D142" t="s">
        <v>1418</v>
      </c>
      <c r="E142" t="str">
        <f ca="1">'TO Filter Tables'!E141</f>
        <v>Internal</v>
      </c>
      <c r="F142">
        <f ca="1">'TO Filter Tables'!F141</f>
        <v>467</v>
      </c>
      <c r="G142" t="str">
        <f ca="1">'TO Filter Tables'!G141</f>
        <v>0x1D3</v>
      </c>
      <c r="H142" t="str">
        <f ca="1">'TO Filter Tables'!H141</f>
        <v>0x9D3</v>
      </c>
      <c r="I142" t="str">
        <f>'TO Filter Tables'!I141</f>
        <v>NA</v>
      </c>
      <c r="J142">
        <f ca="1">'TO Filter Tables'!J141</f>
        <v>1312</v>
      </c>
      <c r="K142">
        <f ca="1">'TO Filter Tables'!K141</f>
        <v>0.1</v>
      </c>
      <c r="L142" t="str">
        <f ca="1">'TO Filter Tables'!L141</f>
        <v>Sync</v>
      </c>
      <c r="M142">
        <f ca="1">'TO Filter Tables'!M141</f>
        <v>13120</v>
      </c>
      <c r="N142">
        <f ca="1">LOOKUP($F142,'DS Filter Tables'!$F$12:$F$353,'DS Filter Tables'!P$12:P$353)</f>
        <v>1</v>
      </c>
      <c r="O142">
        <f ca="1">LOOKUP($F142,'DS Filter Tables'!$F$12:$F$353,'DS Filter Tables'!X$12:X$353)</f>
        <v>10</v>
      </c>
      <c r="P142">
        <f ca="1">LOOKUP($F142,'DS Filter Tables'!$F$12:$F$353,'DS Filter Tables'!AF$12:AF$353)</f>
        <v>10</v>
      </c>
      <c r="Q142">
        <f ca="1">LOOKUP($F142,'DS Filter Tables'!$F$12:$F$353,'DS Filter Tables'!AN$12:AN$353)</f>
        <v>10</v>
      </c>
      <c r="R142" s="39">
        <f ca="1">'TO Filter Tables'!R141</f>
        <v>1</v>
      </c>
      <c r="S142" s="39">
        <f ca="1">'TO Filter Tables'!X141</f>
        <v>1</v>
      </c>
      <c r="T142" s="39">
        <f ca="1">'TO Filter Tables'!AD141</f>
        <v>15</v>
      </c>
      <c r="U142" s="39">
        <f ca="1">'TO Filter Tables'!AP141</f>
        <v>30</v>
      </c>
      <c r="V142" s="39">
        <f ca="1">'TO Filter Tables'!AV141</f>
        <v>30</v>
      </c>
      <c r="W142" s="39">
        <f ca="1">'TO Filter Tables'!BB141</f>
        <v>15</v>
      </c>
      <c r="X142" s="39">
        <f ca="1">'TO Filter Tables'!BH141</f>
        <v>30</v>
      </c>
      <c r="AB142" s="39">
        <f t="shared" ca="1" si="2"/>
        <v>30</v>
      </c>
      <c r="AD142" t="s">
        <v>1429</v>
      </c>
    </row>
    <row r="143" spans="1:30" x14ac:dyDescent="0.2">
      <c r="A143">
        <f>'TO Filter Tables'!A142</f>
        <v>133</v>
      </c>
      <c r="B143" t="s">
        <v>1409</v>
      </c>
      <c r="C143" t="str">
        <f ca="1">'TO Filter Tables'!C142</f>
        <v>OM Downllink Telemetry</v>
      </c>
      <c r="D143" t="s">
        <v>1418</v>
      </c>
      <c r="E143" t="str">
        <f ca="1">'TO Filter Tables'!E142</f>
        <v>Internal</v>
      </c>
      <c r="F143">
        <f ca="1">'TO Filter Tables'!F142</f>
        <v>468</v>
      </c>
      <c r="G143" t="str">
        <f ca="1">'TO Filter Tables'!G142</f>
        <v>0x1D4</v>
      </c>
      <c r="H143" t="str">
        <f ca="1">'TO Filter Tables'!H142</f>
        <v>0x9D4</v>
      </c>
      <c r="I143" t="str">
        <f>'TO Filter Tables'!I142</f>
        <v>NA</v>
      </c>
      <c r="J143">
        <f ca="1">'TO Filter Tables'!J142</f>
        <v>384</v>
      </c>
      <c r="K143">
        <f ca="1">'TO Filter Tables'!K142</f>
        <v>0.1</v>
      </c>
      <c r="L143" t="str">
        <f ca="1">'TO Filter Tables'!L142</f>
        <v>Sync</v>
      </c>
      <c r="M143">
        <f ca="1">'TO Filter Tables'!M142</f>
        <v>3840</v>
      </c>
      <c r="N143">
        <f ca="1">LOOKUP($F143,'DS Filter Tables'!$F$12:$F$353,'DS Filter Tables'!P$12:P$353)</f>
        <v>5</v>
      </c>
      <c r="O143">
        <f ca="1">LOOKUP($F143,'DS Filter Tables'!$F$12:$F$353,'DS Filter Tables'!X$12:X$353)</f>
        <v>10</v>
      </c>
      <c r="P143">
        <f ca="1">LOOKUP($F143,'DS Filter Tables'!$F$12:$F$353,'DS Filter Tables'!AF$12:AF$353)</f>
        <v>30</v>
      </c>
      <c r="Q143">
        <f ca="1">LOOKUP($F143,'DS Filter Tables'!$F$12:$F$353,'DS Filter Tables'!AN$12:AN$353)</f>
        <v>10</v>
      </c>
      <c r="R143" s="39">
        <f ca="1">'TO Filter Tables'!R142</f>
        <v>5</v>
      </c>
      <c r="S143" s="39">
        <f ca="1">'TO Filter Tables'!X142</f>
        <v>5</v>
      </c>
      <c r="T143" s="39">
        <f ca="1">'TO Filter Tables'!AD142</f>
        <v>30</v>
      </c>
      <c r="U143" s="39">
        <f ca="1">'TO Filter Tables'!AP142</f>
        <v>60</v>
      </c>
      <c r="V143" s="39">
        <f ca="1">'TO Filter Tables'!AV142</f>
        <v>30</v>
      </c>
      <c r="W143" s="39">
        <f ca="1">'TO Filter Tables'!BB142</f>
        <v>30</v>
      </c>
      <c r="X143" s="39">
        <f ca="1">'TO Filter Tables'!BH142</f>
        <v>60</v>
      </c>
      <c r="AB143" s="39">
        <f t="shared" ca="1" si="2"/>
        <v>60</v>
      </c>
      <c r="AD143" t="s">
        <v>1429</v>
      </c>
    </row>
    <row r="144" spans="1:30" x14ac:dyDescent="0.2">
      <c r="A144">
        <f>'TO Filter Tables'!A143</f>
        <v>134</v>
      </c>
      <c r="B144" t="s">
        <v>1409</v>
      </c>
      <c r="C144" t="str">
        <f ca="1">'TO Filter Tables'!C143</f>
        <v>SD Downlink Telemetry</v>
      </c>
      <c r="D144" t="s">
        <v>1418</v>
      </c>
      <c r="E144" t="str">
        <f ca="1">'TO Filter Tables'!E143</f>
        <v>Internal</v>
      </c>
      <c r="F144">
        <f ca="1">'TO Filter Tables'!F143</f>
        <v>469</v>
      </c>
      <c r="G144" t="str">
        <f ca="1">'TO Filter Tables'!G143</f>
        <v>0x1D5</v>
      </c>
      <c r="H144" t="str">
        <f ca="1">'TO Filter Tables'!H143</f>
        <v>0x9D5</v>
      </c>
      <c r="I144" t="str">
        <f>'TO Filter Tables'!I143</f>
        <v>NA</v>
      </c>
      <c r="J144">
        <f ca="1">'TO Filter Tables'!J143</f>
        <v>1344</v>
      </c>
      <c r="K144">
        <f ca="1">'TO Filter Tables'!K143</f>
        <v>0.1</v>
      </c>
      <c r="L144" t="str">
        <f ca="1">'TO Filter Tables'!L143</f>
        <v>Sync</v>
      </c>
      <c r="M144">
        <f ca="1">'TO Filter Tables'!M143</f>
        <v>13440</v>
      </c>
      <c r="N144">
        <f ca="1">LOOKUP($F144,'DS Filter Tables'!$F$12:$F$353,'DS Filter Tables'!P$12:P$353)</f>
        <v>1</v>
      </c>
      <c r="O144">
        <f ca="1">LOOKUP($F144,'DS Filter Tables'!$F$12:$F$353,'DS Filter Tables'!X$12:X$353)</f>
        <v>10</v>
      </c>
      <c r="P144">
        <f ca="1">LOOKUP($F144,'DS Filter Tables'!$F$12:$F$353,'DS Filter Tables'!AF$12:AF$353)</f>
        <v>5</v>
      </c>
      <c r="Q144">
        <f ca="1">LOOKUP($F144,'DS Filter Tables'!$F$12:$F$353,'DS Filter Tables'!AN$12:AN$353)</f>
        <v>15</v>
      </c>
      <c r="R144" s="39">
        <f ca="1">'TO Filter Tables'!R143</f>
        <v>1</v>
      </c>
      <c r="S144" s="39">
        <f ca="1">'TO Filter Tables'!X143</f>
        <v>1</v>
      </c>
      <c r="T144" s="39">
        <f ca="1">'TO Filter Tables'!AD143</f>
        <v>15</v>
      </c>
      <c r="U144" s="39">
        <f ca="1">'TO Filter Tables'!AP143</f>
        <v>15</v>
      </c>
      <c r="V144" s="39">
        <f ca="1">'TO Filter Tables'!AV143</f>
        <v>10</v>
      </c>
      <c r="W144" s="39">
        <f ca="1">'TO Filter Tables'!BB143</f>
        <v>15</v>
      </c>
      <c r="X144" s="39">
        <f ca="1">'TO Filter Tables'!BH143</f>
        <v>30</v>
      </c>
      <c r="AB144" s="39">
        <f t="shared" ca="1" si="2"/>
        <v>30</v>
      </c>
      <c r="AD144" t="s">
        <v>1429</v>
      </c>
    </row>
    <row r="145" spans="1:30" x14ac:dyDescent="0.2">
      <c r="A145">
        <f>'TO Filter Tables'!A144</f>
        <v>135</v>
      </c>
      <c r="B145" t="s">
        <v>1409</v>
      </c>
      <c r="C145" t="str">
        <f ca="1">'TO Filter Tables'!C144</f>
        <v>CL Downlink Telemetry</v>
      </c>
      <c r="D145" t="s">
        <v>1418</v>
      </c>
      <c r="E145" t="str">
        <f ca="1">'TO Filter Tables'!E144</f>
        <v>Internal</v>
      </c>
      <c r="F145">
        <f ca="1">'TO Filter Tables'!F144</f>
        <v>470</v>
      </c>
      <c r="G145" t="str">
        <f ca="1">'TO Filter Tables'!G144</f>
        <v>0x1D6</v>
      </c>
      <c r="H145" t="str">
        <f ca="1">'TO Filter Tables'!H144</f>
        <v>0x9D6</v>
      </c>
      <c r="I145" t="str">
        <f>'TO Filter Tables'!I144</f>
        <v>NA</v>
      </c>
      <c r="J145">
        <f ca="1">'TO Filter Tables'!J144</f>
        <v>1632</v>
      </c>
      <c r="K145">
        <f ca="1">'TO Filter Tables'!K144</f>
        <v>0.1</v>
      </c>
      <c r="L145" t="str">
        <f ca="1">'TO Filter Tables'!L144</f>
        <v>Sync</v>
      </c>
      <c r="M145">
        <f ca="1">'TO Filter Tables'!M144</f>
        <v>16320</v>
      </c>
      <c r="N145">
        <f ca="1">LOOKUP($F145,'DS Filter Tables'!$F$12:$F$353,'DS Filter Tables'!P$12:P$353)</f>
        <v>1</v>
      </c>
      <c r="O145">
        <f ca="1">LOOKUP($F145,'DS Filter Tables'!$F$12:$F$353,'DS Filter Tables'!X$12:X$353)</f>
        <v>10</v>
      </c>
      <c r="P145">
        <f ca="1">LOOKUP($F145,'DS Filter Tables'!$F$12:$F$353,'DS Filter Tables'!AF$12:AF$353)</f>
        <v>5</v>
      </c>
      <c r="Q145">
        <f ca="1">LOOKUP($F145,'DS Filter Tables'!$F$12:$F$353,'DS Filter Tables'!AN$12:AN$353)</f>
        <v>10</v>
      </c>
      <c r="R145" s="39">
        <f ca="1">'TO Filter Tables'!R144</f>
        <v>1</v>
      </c>
      <c r="S145" s="39">
        <f ca="1">'TO Filter Tables'!X144</f>
        <v>1</v>
      </c>
      <c r="T145" s="39">
        <f ca="1">'TO Filter Tables'!AD144</f>
        <v>10</v>
      </c>
      <c r="U145" s="39">
        <f ca="1">'TO Filter Tables'!AP144</f>
        <v>0</v>
      </c>
      <c r="V145" s="39">
        <f ca="1">'TO Filter Tables'!AV144</f>
        <v>10</v>
      </c>
      <c r="W145" s="39">
        <f ca="1">'TO Filter Tables'!BB144</f>
        <v>10</v>
      </c>
      <c r="X145" s="39">
        <f ca="1">'TO Filter Tables'!BH144</f>
        <v>30</v>
      </c>
      <c r="AB145" s="39">
        <f t="shared" ca="1" si="2"/>
        <v>10</v>
      </c>
      <c r="AD145" t="s">
        <v>1429</v>
      </c>
    </row>
    <row r="146" spans="1:30" x14ac:dyDescent="0.2">
      <c r="A146">
        <f>'TO Filter Tables'!A145</f>
        <v>136</v>
      </c>
      <c r="B146" t="s">
        <v>1409</v>
      </c>
      <c r="C146" t="str">
        <f ca="1">'TO Filter Tables'!C145</f>
        <v>CG Downlink Telemetry</v>
      </c>
      <c r="D146" t="s">
        <v>1418</v>
      </c>
      <c r="E146" t="str">
        <f ca="1">'TO Filter Tables'!E145</f>
        <v>Internal</v>
      </c>
      <c r="F146">
        <f ca="1">'TO Filter Tables'!F145</f>
        <v>471</v>
      </c>
      <c r="G146" t="str">
        <f ca="1">'TO Filter Tables'!G145</f>
        <v>0x1D7</v>
      </c>
      <c r="H146" t="str">
        <f ca="1">'TO Filter Tables'!H145</f>
        <v>0x9D7</v>
      </c>
      <c r="I146" t="str">
        <f>'TO Filter Tables'!I145</f>
        <v>NA</v>
      </c>
      <c r="J146">
        <f ca="1">'TO Filter Tables'!J145</f>
        <v>576</v>
      </c>
      <c r="K146">
        <f ca="1">'TO Filter Tables'!K145</f>
        <v>0.1</v>
      </c>
      <c r="L146" t="str">
        <f ca="1">'TO Filter Tables'!L145</f>
        <v>Sync</v>
      </c>
      <c r="M146">
        <f ca="1">'TO Filter Tables'!M145</f>
        <v>5760</v>
      </c>
      <c r="N146">
        <f ca="1">LOOKUP($F146,'DS Filter Tables'!$F$12:$F$353,'DS Filter Tables'!P$12:P$353)</f>
        <v>1</v>
      </c>
      <c r="O146">
        <f ca="1">LOOKUP($F146,'DS Filter Tables'!$F$12:$F$353,'DS Filter Tables'!X$12:X$353)</f>
        <v>10</v>
      </c>
      <c r="P146">
        <f ca="1">LOOKUP($F146,'DS Filter Tables'!$F$12:$F$353,'DS Filter Tables'!AF$12:AF$353)</f>
        <v>15</v>
      </c>
      <c r="Q146">
        <f ca="1">LOOKUP($F146,'DS Filter Tables'!$F$12:$F$353,'DS Filter Tables'!AN$12:AN$353)</f>
        <v>10</v>
      </c>
      <c r="R146" s="39">
        <f ca="1">'TO Filter Tables'!R145</f>
        <v>1</v>
      </c>
      <c r="S146" s="39">
        <f ca="1">'TO Filter Tables'!X145</f>
        <v>1</v>
      </c>
      <c r="T146" s="39">
        <f ca="1">'TO Filter Tables'!AD145</f>
        <v>10</v>
      </c>
      <c r="U146" s="39">
        <f ca="1">'TO Filter Tables'!AP145</f>
        <v>30</v>
      </c>
      <c r="V146" s="39">
        <f ca="1">'TO Filter Tables'!AV145</f>
        <v>15</v>
      </c>
      <c r="W146" s="39">
        <f ca="1">'TO Filter Tables'!BB145</f>
        <v>10</v>
      </c>
      <c r="X146" s="39">
        <f ca="1">'TO Filter Tables'!BH145</f>
        <v>30</v>
      </c>
      <c r="AB146" s="39">
        <f t="shared" ca="1" si="2"/>
        <v>30</v>
      </c>
      <c r="AD146" t="s">
        <v>1429</v>
      </c>
    </row>
    <row r="147" spans="1:30" x14ac:dyDescent="0.2">
      <c r="A147">
        <f>'TO Filter Tables'!A146</f>
        <v>137</v>
      </c>
      <c r="B147" t="s">
        <v>1409</v>
      </c>
      <c r="C147" t="str">
        <f ca="1">'TO Filter Tables'!C146</f>
        <v>DI to OM Internal Telemetry</v>
      </c>
      <c r="D147" t="s">
        <v>1418</v>
      </c>
      <c r="E147" t="str">
        <f ca="1">'TO Filter Tables'!E146</f>
        <v>Internal</v>
      </c>
      <c r="F147">
        <f ca="1">'TO Filter Tables'!F146</f>
        <v>472</v>
      </c>
      <c r="G147" t="str">
        <f ca="1">'TO Filter Tables'!G146</f>
        <v>0x1D8</v>
      </c>
      <c r="H147" t="str">
        <f ca="1">'TO Filter Tables'!H146</f>
        <v>0x9D8</v>
      </c>
      <c r="I147" t="str">
        <f>'TO Filter Tables'!I146</f>
        <v>NA</v>
      </c>
      <c r="J147">
        <f ca="1">'TO Filter Tables'!J146</f>
        <v>640</v>
      </c>
      <c r="K147">
        <f ca="1">'TO Filter Tables'!K146</f>
        <v>0.1</v>
      </c>
      <c r="L147" t="str">
        <f ca="1">'TO Filter Tables'!L146</f>
        <v>Sync</v>
      </c>
      <c r="M147">
        <f ca="1">'TO Filter Tables'!M146</f>
        <v>6400</v>
      </c>
      <c r="N147">
        <f ca="1">LOOKUP($F147,'DS Filter Tables'!$F$12:$F$353,'DS Filter Tables'!P$12:P$353)</f>
        <v>0</v>
      </c>
      <c r="O147">
        <f ca="1">LOOKUP($F147,'DS Filter Tables'!$F$12:$F$353,'DS Filter Tables'!X$12:X$353)</f>
        <v>0</v>
      </c>
      <c r="P147">
        <f ca="1">LOOKUP($F147,'DS Filter Tables'!$F$12:$F$353,'DS Filter Tables'!AF$12:AF$353)</f>
        <v>0</v>
      </c>
      <c r="Q147">
        <f ca="1">LOOKUP($F147,'DS Filter Tables'!$F$12:$F$353,'DS Filter Tables'!AN$12:AN$353)</f>
        <v>0</v>
      </c>
      <c r="R147" s="39">
        <f ca="1">'TO Filter Tables'!R146</f>
        <v>0</v>
      </c>
      <c r="S147" s="39">
        <f ca="1">'TO Filter Tables'!X146</f>
        <v>0</v>
      </c>
      <c r="T147" s="39">
        <f ca="1">'TO Filter Tables'!AD146</f>
        <v>0</v>
      </c>
      <c r="U147" s="39">
        <f ca="1">'TO Filter Tables'!AP146</f>
        <v>0</v>
      </c>
      <c r="V147" s="39">
        <f ca="1">'TO Filter Tables'!AV146</f>
        <v>0</v>
      </c>
      <c r="W147" s="39">
        <f ca="1">'TO Filter Tables'!BB146</f>
        <v>0</v>
      </c>
      <c r="X147" s="39">
        <f ca="1">'TO Filter Tables'!BH146</f>
        <v>0</v>
      </c>
      <c r="AB147" s="39">
        <f t="shared" ca="1" si="2"/>
        <v>0.1</v>
      </c>
      <c r="AD147" t="s">
        <v>1429</v>
      </c>
    </row>
    <row r="148" spans="1:30" x14ac:dyDescent="0.2">
      <c r="A148">
        <f>'TO Filter Tables'!A147</f>
        <v>138</v>
      </c>
      <c r="B148" t="s">
        <v>1409</v>
      </c>
      <c r="C148" t="str">
        <f ca="1">'TO Filter Tables'!C147</f>
        <v>OM to SD Internal Telemetry</v>
      </c>
      <c r="D148" t="s">
        <v>1418</v>
      </c>
      <c r="E148" t="str">
        <f ca="1">'TO Filter Tables'!E147</f>
        <v>Internal</v>
      </c>
      <c r="F148">
        <f ca="1">'TO Filter Tables'!F147</f>
        <v>473</v>
      </c>
      <c r="G148" t="str">
        <f ca="1">'TO Filter Tables'!G147</f>
        <v>0x1D9</v>
      </c>
      <c r="H148" t="str">
        <f ca="1">'TO Filter Tables'!H147</f>
        <v>0x9D9</v>
      </c>
      <c r="I148" t="str">
        <f>'TO Filter Tables'!I147</f>
        <v>NA</v>
      </c>
      <c r="J148">
        <f ca="1">'TO Filter Tables'!J147</f>
        <v>1856</v>
      </c>
      <c r="K148">
        <f ca="1">'TO Filter Tables'!K147</f>
        <v>0.1</v>
      </c>
      <c r="L148" t="str">
        <f ca="1">'TO Filter Tables'!L147</f>
        <v>Sync</v>
      </c>
      <c r="M148">
        <f ca="1">'TO Filter Tables'!M147</f>
        <v>18560</v>
      </c>
      <c r="N148">
        <f ca="1">LOOKUP($F148,'DS Filter Tables'!$F$12:$F$353,'DS Filter Tables'!P$12:P$353)</f>
        <v>0</v>
      </c>
      <c r="O148">
        <f ca="1">LOOKUP($F148,'DS Filter Tables'!$F$12:$F$353,'DS Filter Tables'!X$12:X$353)</f>
        <v>0</v>
      </c>
      <c r="P148">
        <f ca="1">LOOKUP($F148,'DS Filter Tables'!$F$12:$F$353,'DS Filter Tables'!AF$12:AF$353)</f>
        <v>0</v>
      </c>
      <c r="Q148">
        <f ca="1">LOOKUP($F148,'DS Filter Tables'!$F$12:$F$353,'DS Filter Tables'!AN$12:AN$353)</f>
        <v>0</v>
      </c>
      <c r="R148" s="39">
        <f ca="1">'TO Filter Tables'!R147</f>
        <v>0</v>
      </c>
      <c r="S148" s="39">
        <f ca="1">'TO Filter Tables'!X147</f>
        <v>0</v>
      </c>
      <c r="T148" s="39">
        <f ca="1">'TO Filter Tables'!AD147</f>
        <v>0</v>
      </c>
      <c r="U148" s="39">
        <f ca="1">'TO Filter Tables'!AP147</f>
        <v>0</v>
      </c>
      <c r="V148" s="39">
        <f ca="1">'TO Filter Tables'!AV147</f>
        <v>0</v>
      </c>
      <c r="W148" s="39">
        <f ca="1">'TO Filter Tables'!BB147</f>
        <v>0</v>
      </c>
      <c r="X148" s="39">
        <f ca="1">'TO Filter Tables'!BH147</f>
        <v>0</v>
      </c>
      <c r="AB148" s="39">
        <f t="shared" ca="1" si="2"/>
        <v>0.1</v>
      </c>
      <c r="AD148" t="s">
        <v>1429</v>
      </c>
    </row>
    <row r="149" spans="1:30" x14ac:dyDescent="0.2">
      <c r="A149">
        <f>'TO Filter Tables'!A148</f>
        <v>139</v>
      </c>
      <c r="B149" t="s">
        <v>1409</v>
      </c>
      <c r="C149" t="str">
        <f ca="1">'TO Filter Tables'!C148</f>
        <v>SD to CL Internal Telemetry</v>
      </c>
      <c r="D149" t="s">
        <v>1418</v>
      </c>
      <c r="E149" t="str">
        <f ca="1">'TO Filter Tables'!E148</f>
        <v>Internal</v>
      </c>
      <c r="F149">
        <f ca="1">'TO Filter Tables'!F148</f>
        <v>474</v>
      </c>
      <c r="G149" t="str">
        <f ca="1">'TO Filter Tables'!G148</f>
        <v>0x1DA</v>
      </c>
      <c r="H149" t="str">
        <f ca="1">'TO Filter Tables'!H148</f>
        <v>0x9DA</v>
      </c>
      <c r="I149" t="str">
        <f>'TO Filter Tables'!I148</f>
        <v>NA</v>
      </c>
      <c r="J149">
        <f ca="1">'TO Filter Tables'!J148</f>
        <v>5120</v>
      </c>
      <c r="K149">
        <f ca="1">'TO Filter Tables'!K148</f>
        <v>0.1</v>
      </c>
      <c r="L149" t="str">
        <f ca="1">'TO Filter Tables'!L148</f>
        <v>Sync</v>
      </c>
      <c r="M149">
        <f ca="1">'TO Filter Tables'!M148</f>
        <v>51200</v>
      </c>
      <c r="N149">
        <f ca="1">LOOKUP($F149,'DS Filter Tables'!$F$12:$F$353,'DS Filter Tables'!P$12:P$353)</f>
        <v>0</v>
      </c>
      <c r="O149">
        <f ca="1">LOOKUP($F149,'DS Filter Tables'!$F$12:$F$353,'DS Filter Tables'!X$12:X$353)</f>
        <v>0</v>
      </c>
      <c r="P149">
        <f ca="1">LOOKUP($F149,'DS Filter Tables'!$F$12:$F$353,'DS Filter Tables'!AF$12:AF$353)</f>
        <v>0</v>
      </c>
      <c r="Q149">
        <f ca="1">LOOKUP($F149,'DS Filter Tables'!$F$12:$F$353,'DS Filter Tables'!AN$12:AN$353)</f>
        <v>0</v>
      </c>
      <c r="R149" s="39">
        <f ca="1">'TO Filter Tables'!R148</f>
        <v>0</v>
      </c>
      <c r="S149" s="39">
        <f ca="1">'TO Filter Tables'!X148</f>
        <v>0</v>
      </c>
      <c r="T149" s="39">
        <f ca="1">'TO Filter Tables'!AD148</f>
        <v>0</v>
      </c>
      <c r="U149" s="39">
        <f ca="1">'TO Filter Tables'!AP148</f>
        <v>0</v>
      </c>
      <c r="V149" s="39">
        <f ca="1">'TO Filter Tables'!AV148</f>
        <v>0</v>
      </c>
      <c r="W149" s="39">
        <f ca="1">'TO Filter Tables'!BB148</f>
        <v>0</v>
      </c>
      <c r="X149" s="39">
        <f ca="1">'TO Filter Tables'!BH148</f>
        <v>0</v>
      </c>
      <c r="AB149" s="39">
        <f t="shared" ca="1" si="2"/>
        <v>0.1</v>
      </c>
      <c r="AD149" t="s">
        <v>1429</v>
      </c>
    </row>
    <row r="150" spans="1:30" x14ac:dyDescent="0.2">
      <c r="A150">
        <f>'TO Filter Tables'!A149</f>
        <v>140</v>
      </c>
      <c r="B150" t="s">
        <v>1409</v>
      </c>
      <c r="C150" t="str">
        <f ca="1">'TO Filter Tables'!C149</f>
        <v>CL to CG Internal Telemetry</v>
      </c>
      <c r="D150" t="s">
        <v>1418</v>
      </c>
      <c r="E150" t="str">
        <f ca="1">'TO Filter Tables'!E149</f>
        <v>Internal</v>
      </c>
      <c r="F150">
        <f ca="1">'TO Filter Tables'!F149</f>
        <v>475</v>
      </c>
      <c r="G150" t="str">
        <f ca="1">'TO Filter Tables'!G149</f>
        <v>0x1DB</v>
      </c>
      <c r="H150" t="str">
        <f ca="1">'TO Filter Tables'!H149</f>
        <v>0x9DB</v>
      </c>
      <c r="I150" t="str">
        <f>'TO Filter Tables'!I149</f>
        <v>NA</v>
      </c>
      <c r="J150">
        <f ca="1">'TO Filter Tables'!J149</f>
        <v>3008</v>
      </c>
      <c r="K150">
        <f ca="1">'TO Filter Tables'!K149</f>
        <v>0.1</v>
      </c>
      <c r="L150" t="str">
        <f ca="1">'TO Filter Tables'!L149</f>
        <v>Sync</v>
      </c>
      <c r="M150">
        <f ca="1">'TO Filter Tables'!M149</f>
        <v>30080</v>
      </c>
      <c r="N150">
        <f ca="1">LOOKUP($F150,'DS Filter Tables'!$F$12:$F$353,'DS Filter Tables'!P$12:P$353)</f>
        <v>0</v>
      </c>
      <c r="O150">
        <f ca="1">LOOKUP($F150,'DS Filter Tables'!$F$12:$F$353,'DS Filter Tables'!X$12:X$353)</f>
        <v>0</v>
      </c>
      <c r="P150">
        <f ca="1">LOOKUP($F150,'DS Filter Tables'!$F$12:$F$353,'DS Filter Tables'!AF$12:AF$353)</f>
        <v>0</v>
      </c>
      <c r="Q150">
        <f ca="1">LOOKUP($F150,'DS Filter Tables'!$F$12:$F$353,'DS Filter Tables'!AN$12:AN$353)</f>
        <v>0</v>
      </c>
      <c r="R150" s="39">
        <f ca="1">'TO Filter Tables'!R149</f>
        <v>0</v>
      </c>
      <c r="S150" s="39">
        <f ca="1">'TO Filter Tables'!X149</f>
        <v>0</v>
      </c>
      <c r="T150" s="39">
        <f ca="1">'TO Filter Tables'!AD149</f>
        <v>0</v>
      </c>
      <c r="U150" s="39">
        <f ca="1">'TO Filter Tables'!AP149</f>
        <v>0</v>
      </c>
      <c r="V150" s="39">
        <f ca="1">'TO Filter Tables'!AV149</f>
        <v>0</v>
      </c>
      <c r="W150" s="39">
        <f ca="1">'TO Filter Tables'!BB149</f>
        <v>0</v>
      </c>
      <c r="X150" s="39">
        <f ca="1">'TO Filter Tables'!BH149</f>
        <v>0</v>
      </c>
      <c r="AB150" s="39">
        <f t="shared" ca="1" si="2"/>
        <v>0.1</v>
      </c>
      <c r="AD150" t="s">
        <v>1429</v>
      </c>
    </row>
    <row r="151" spans="1:30" x14ac:dyDescent="0.2">
      <c r="A151">
        <f>'TO Filter Tables'!A150</f>
        <v>141</v>
      </c>
      <c r="B151" t="s">
        <v>1425</v>
      </c>
      <c r="C151" t="str">
        <f ca="1">'TO Filter Tables'!C150</f>
        <v>ATB A Raw Thermal Telemetry</v>
      </c>
      <c r="D151" t="s">
        <v>1420</v>
      </c>
      <c r="E151" t="str">
        <f ca="1">'TO Filter Tables'!E150</f>
        <v>External</v>
      </c>
      <c r="F151">
        <f ca="1">'TO Filter Tables'!F150</f>
        <v>477</v>
      </c>
      <c r="G151" t="str">
        <f ca="1">'TO Filter Tables'!G150</f>
        <v>0x1DD</v>
      </c>
      <c r="H151" t="str">
        <f ca="1">'TO Filter Tables'!H150</f>
        <v>0x9DD</v>
      </c>
      <c r="I151" t="str">
        <f>'TO Filter Tables'!I150</f>
        <v>No Err Pkt</v>
      </c>
      <c r="J151">
        <f ca="1">'TO Filter Tables'!J150</f>
        <v>448</v>
      </c>
      <c r="K151">
        <f ca="1">'TO Filter Tables'!K150</f>
        <v>1</v>
      </c>
      <c r="L151" t="str">
        <f ca="1">'TO Filter Tables'!L150</f>
        <v>Sync</v>
      </c>
      <c r="M151">
        <f ca="1">'TO Filter Tables'!M150</f>
        <v>448</v>
      </c>
      <c r="N151">
        <f ca="1">LOOKUP($F151,'DS Filter Tables'!$F$12:$F$353,'DS Filter Tables'!P$12:P$353)</f>
        <v>15</v>
      </c>
      <c r="O151">
        <f ca="1">LOOKUP($F151,'DS Filter Tables'!$F$12:$F$353,'DS Filter Tables'!X$12:X$353)</f>
        <v>15</v>
      </c>
      <c r="P151">
        <f ca="1">LOOKUP($F151,'DS Filter Tables'!$F$12:$F$353,'DS Filter Tables'!AF$12:AF$353)</f>
        <v>5</v>
      </c>
      <c r="Q151">
        <f ca="1">LOOKUP($F151,'DS Filter Tables'!$F$12:$F$353,'DS Filter Tables'!AN$12:AN$353)</f>
        <v>30</v>
      </c>
      <c r="R151" s="39">
        <f ca="1">'TO Filter Tables'!R150</f>
        <v>30</v>
      </c>
      <c r="S151" s="39">
        <f ca="1">'TO Filter Tables'!X150</f>
        <v>10</v>
      </c>
      <c r="T151" s="39">
        <f ca="1">'TO Filter Tables'!AD150</f>
        <v>60</v>
      </c>
      <c r="U151" s="39">
        <f ca="1">'TO Filter Tables'!AP150</f>
        <v>10</v>
      </c>
      <c r="V151" s="39">
        <f ca="1">'TO Filter Tables'!AV150</f>
        <v>60</v>
      </c>
      <c r="W151" s="39">
        <f ca="1">'TO Filter Tables'!BB150</f>
        <v>60</v>
      </c>
      <c r="X151" s="39">
        <f ca="1">'TO Filter Tables'!BH150</f>
        <v>60</v>
      </c>
      <c r="AB151" s="39">
        <f t="shared" ca="1" si="2"/>
        <v>60</v>
      </c>
      <c r="AD151" t="s">
        <v>1429</v>
      </c>
    </row>
    <row r="152" spans="1:30" x14ac:dyDescent="0.2">
      <c r="A152">
        <f>'TO Filter Tables'!A151</f>
        <v>142</v>
      </c>
      <c r="B152" t="s">
        <v>1425</v>
      </c>
      <c r="C152" t="str">
        <f ca="1">'TO Filter Tables'!C151</f>
        <v>ATB A Raw Position Telemetry</v>
      </c>
      <c r="D152" t="s">
        <v>1420</v>
      </c>
      <c r="E152" t="str">
        <f ca="1">'TO Filter Tables'!E151</f>
        <v>External</v>
      </c>
      <c r="F152">
        <f ca="1">'TO Filter Tables'!F151</f>
        <v>478</v>
      </c>
      <c r="G152" t="str">
        <f ca="1">'TO Filter Tables'!G151</f>
        <v>0x1DE</v>
      </c>
      <c r="H152" t="str">
        <f ca="1">'TO Filter Tables'!H151</f>
        <v>0x9DE</v>
      </c>
      <c r="I152" t="str">
        <f>'TO Filter Tables'!I151</f>
        <v>No Err Pkt</v>
      </c>
      <c r="J152">
        <f ca="1">'TO Filter Tables'!J151</f>
        <v>400</v>
      </c>
      <c r="K152">
        <f ca="1">'TO Filter Tables'!K151</f>
        <v>1</v>
      </c>
      <c r="L152" t="str">
        <f ca="1">'TO Filter Tables'!L151</f>
        <v>Sync</v>
      </c>
      <c r="M152">
        <f ca="1">'TO Filter Tables'!M151</f>
        <v>400</v>
      </c>
      <c r="N152">
        <f ca="1">LOOKUP($F152,'DS Filter Tables'!$F$12:$F$353,'DS Filter Tables'!P$12:P$353)</f>
        <v>30</v>
      </c>
      <c r="O152">
        <f ca="1">LOOKUP($F152,'DS Filter Tables'!$F$12:$F$353,'DS Filter Tables'!X$12:X$353)</f>
        <v>1</v>
      </c>
      <c r="P152">
        <f ca="1">LOOKUP($F152,'DS Filter Tables'!$F$12:$F$353,'DS Filter Tables'!AF$12:AF$353)</f>
        <v>30</v>
      </c>
      <c r="Q152">
        <f ca="1">LOOKUP($F152,'DS Filter Tables'!$F$12:$F$353,'DS Filter Tables'!AN$12:AN$353)</f>
        <v>60</v>
      </c>
      <c r="R152" s="39">
        <f ca="1">'TO Filter Tables'!R151</f>
        <v>60</v>
      </c>
      <c r="S152" s="39">
        <f ca="1">'TO Filter Tables'!X151</f>
        <v>60</v>
      </c>
      <c r="T152" s="39">
        <f ca="1">'TO Filter Tables'!AD151</f>
        <v>10</v>
      </c>
      <c r="U152" s="39">
        <f ca="1">'TO Filter Tables'!AP151</f>
        <v>60</v>
      </c>
      <c r="V152" s="39">
        <f ca="1">'TO Filter Tables'!AV151</f>
        <v>60</v>
      </c>
      <c r="W152" s="39">
        <f ca="1">'TO Filter Tables'!BB151</f>
        <v>60</v>
      </c>
      <c r="X152" s="39">
        <f ca="1">'TO Filter Tables'!BH151</f>
        <v>60</v>
      </c>
      <c r="AB152" s="39">
        <f t="shared" ca="1" si="2"/>
        <v>60</v>
      </c>
      <c r="AD152" t="s">
        <v>1429</v>
      </c>
    </row>
    <row r="153" spans="1:30" x14ac:dyDescent="0.2">
      <c r="A153">
        <f>'TO Filter Tables'!A152</f>
        <v>143</v>
      </c>
      <c r="B153" t="s">
        <v>1425</v>
      </c>
      <c r="C153" t="str">
        <f ca="1">'TO Filter Tables'!C152</f>
        <v>ATB B Raw Thermal Telemetry</v>
      </c>
      <c r="D153" t="s">
        <v>1420</v>
      </c>
      <c r="E153" t="str">
        <f ca="1">'TO Filter Tables'!E152</f>
        <v>External</v>
      </c>
      <c r="F153">
        <f ca="1">'TO Filter Tables'!F152</f>
        <v>479</v>
      </c>
      <c r="G153" t="str">
        <f ca="1">'TO Filter Tables'!G152</f>
        <v>0x1DF</v>
      </c>
      <c r="H153" t="str">
        <f ca="1">'TO Filter Tables'!H152</f>
        <v>0x9DF</v>
      </c>
      <c r="I153" t="str">
        <f>'TO Filter Tables'!I152</f>
        <v>No Err Pkt</v>
      </c>
      <c r="J153">
        <f ca="1">'TO Filter Tables'!J152</f>
        <v>448</v>
      </c>
      <c r="K153">
        <f ca="1">'TO Filter Tables'!K152</f>
        <v>1</v>
      </c>
      <c r="L153" t="str">
        <f ca="1">'TO Filter Tables'!L152</f>
        <v>Sync</v>
      </c>
      <c r="M153">
        <f ca="1">'TO Filter Tables'!M152</f>
        <v>448</v>
      </c>
      <c r="N153">
        <f ca="1">LOOKUP($F153,'DS Filter Tables'!$F$12:$F$353,'DS Filter Tables'!P$12:P$353)</f>
        <v>15</v>
      </c>
      <c r="O153">
        <f ca="1">LOOKUP($F153,'DS Filter Tables'!$F$12:$F$353,'DS Filter Tables'!X$12:X$353)</f>
        <v>15</v>
      </c>
      <c r="P153">
        <f ca="1">LOOKUP($F153,'DS Filter Tables'!$F$12:$F$353,'DS Filter Tables'!AF$12:AF$353)</f>
        <v>5</v>
      </c>
      <c r="Q153">
        <f ca="1">LOOKUP($F153,'DS Filter Tables'!$F$12:$F$353,'DS Filter Tables'!AN$12:AN$353)</f>
        <v>30</v>
      </c>
      <c r="R153" s="39">
        <f ca="1">'TO Filter Tables'!R152</f>
        <v>30</v>
      </c>
      <c r="S153" s="39">
        <f ca="1">'TO Filter Tables'!X152</f>
        <v>20</v>
      </c>
      <c r="T153" s="39">
        <f ca="1">'TO Filter Tables'!AD152</f>
        <v>60</v>
      </c>
      <c r="U153" s="39">
        <f ca="1">'TO Filter Tables'!AP152</f>
        <v>20</v>
      </c>
      <c r="V153" s="39">
        <f ca="1">'TO Filter Tables'!AV152</f>
        <v>60</v>
      </c>
      <c r="W153" s="39">
        <f ca="1">'TO Filter Tables'!BB152</f>
        <v>60</v>
      </c>
      <c r="X153" s="39">
        <f ca="1">'TO Filter Tables'!BH152</f>
        <v>60</v>
      </c>
      <c r="AB153" s="39">
        <f t="shared" ca="1" si="2"/>
        <v>60</v>
      </c>
      <c r="AD153" t="s">
        <v>1429</v>
      </c>
    </row>
    <row r="154" spans="1:30" x14ac:dyDescent="0.2">
      <c r="A154">
        <f>'TO Filter Tables'!A153</f>
        <v>144</v>
      </c>
      <c r="B154" t="s">
        <v>1425</v>
      </c>
      <c r="C154" t="str">
        <f ca="1">'TO Filter Tables'!C153</f>
        <v>ATB B Raw Position Telemetry</v>
      </c>
      <c r="D154" t="s">
        <v>1420</v>
      </c>
      <c r="E154" t="str">
        <f ca="1">'TO Filter Tables'!E153</f>
        <v>External</v>
      </c>
      <c r="F154">
        <f ca="1">'TO Filter Tables'!F153</f>
        <v>480</v>
      </c>
      <c r="G154" t="str">
        <f ca="1">'TO Filter Tables'!G153</f>
        <v>0x1E0</v>
      </c>
      <c r="H154" t="str">
        <f ca="1">'TO Filter Tables'!H153</f>
        <v>0x9E0</v>
      </c>
      <c r="I154" t="str">
        <f>'TO Filter Tables'!I153</f>
        <v>No Err Pkt</v>
      </c>
      <c r="J154">
        <f ca="1">'TO Filter Tables'!J153</f>
        <v>400</v>
      </c>
      <c r="K154">
        <f ca="1">'TO Filter Tables'!K153</f>
        <v>1</v>
      </c>
      <c r="L154" t="str">
        <f ca="1">'TO Filter Tables'!L153</f>
        <v>Sync</v>
      </c>
      <c r="M154">
        <f ca="1">'TO Filter Tables'!M153</f>
        <v>400</v>
      </c>
      <c r="N154">
        <f ca="1">LOOKUP($F154,'DS Filter Tables'!$F$12:$F$353,'DS Filter Tables'!P$12:P$353)</f>
        <v>30</v>
      </c>
      <c r="O154">
        <f ca="1">LOOKUP($F154,'DS Filter Tables'!$F$12:$F$353,'DS Filter Tables'!X$12:X$353)</f>
        <v>1</v>
      </c>
      <c r="P154">
        <f ca="1">LOOKUP($F154,'DS Filter Tables'!$F$12:$F$353,'DS Filter Tables'!AF$12:AF$353)</f>
        <v>30</v>
      </c>
      <c r="Q154">
        <f ca="1">LOOKUP($F154,'DS Filter Tables'!$F$12:$F$353,'DS Filter Tables'!AN$12:AN$353)</f>
        <v>60</v>
      </c>
      <c r="R154" s="39">
        <f ca="1">'TO Filter Tables'!R153</f>
        <v>60</v>
      </c>
      <c r="S154" s="39">
        <f ca="1">'TO Filter Tables'!X153</f>
        <v>60</v>
      </c>
      <c r="T154" s="39">
        <f ca="1">'TO Filter Tables'!AD153</f>
        <v>20</v>
      </c>
      <c r="U154" s="39">
        <f ca="1">'TO Filter Tables'!AP153</f>
        <v>60</v>
      </c>
      <c r="V154" s="39">
        <f ca="1">'TO Filter Tables'!AV153</f>
        <v>60</v>
      </c>
      <c r="W154" s="39">
        <f ca="1">'TO Filter Tables'!BB153</f>
        <v>60</v>
      </c>
      <c r="X154" s="39">
        <f ca="1">'TO Filter Tables'!BH153</f>
        <v>60</v>
      </c>
      <c r="AB154" s="39">
        <f t="shared" ca="1" si="2"/>
        <v>60</v>
      </c>
      <c r="AD154" t="s">
        <v>1429</v>
      </c>
    </row>
    <row r="155" spans="1:30" x14ac:dyDescent="0.2">
      <c r="A155">
        <f>'TO Filter Tables'!A154</f>
        <v>145</v>
      </c>
      <c r="B155" t="s">
        <v>1439</v>
      </c>
      <c r="C155" t="str">
        <f ca="1">'TO Filter Tables'!C154</f>
        <v>IRU A BIT Raw Telemetry</v>
      </c>
      <c r="D155" t="s">
        <v>1419</v>
      </c>
      <c r="E155" t="str">
        <f ca="1">'TO Filter Tables'!E154</f>
        <v>External</v>
      </c>
      <c r="F155">
        <f ca="1">'TO Filter Tables'!F154</f>
        <v>483</v>
      </c>
      <c r="G155" t="str">
        <f ca="1">'TO Filter Tables'!G154</f>
        <v>0x1E3</v>
      </c>
      <c r="H155" t="str">
        <f ca="1">'TO Filter Tables'!H154</f>
        <v>0x9E3</v>
      </c>
      <c r="I155" t="str">
        <f>'TO Filter Tables'!I154</f>
        <v>No Err Pkt</v>
      </c>
      <c r="J155">
        <f ca="1">'TO Filter Tables'!J154</f>
        <v>304</v>
      </c>
      <c r="K155">
        <f ca="1">'TO Filter Tables'!K154</f>
        <v>1</v>
      </c>
      <c r="L155" t="str">
        <f ca="1">'TO Filter Tables'!L154</f>
        <v>Sync</v>
      </c>
      <c r="M155">
        <f ca="1">'TO Filter Tables'!M154</f>
        <v>304</v>
      </c>
      <c r="N155">
        <f ca="1">LOOKUP($F155,'DS Filter Tables'!$F$12:$F$353,'DS Filter Tables'!P$12:P$353)</f>
        <v>5</v>
      </c>
      <c r="O155">
        <f ca="1">LOOKUP($F155,'DS Filter Tables'!$F$12:$F$353,'DS Filter Tables'!X$12:X$353)</f>
        <v>30</v>
      </c>
      <c r="P155">
        <f ca="1">LOOKUP($F155,'DS Filter Tables'!$F$12:$F$353,'DS Filter Tables'!AF$12:AF$353)</f>
        <v>30</v>
      </c>
      <c r="Q155">
        <f ca="1">LOOKUP($F155,'DS Filter Tables'!$F$12:$F$353,'DS Filter Tables'!AN$12:AN$353)</f>
        <v>30</v>
      </c>
      <c r="R155" s="39">
        <f ca="1">'TO Filter Tables'!R154</f>
        <v>10</v>
      </c>
      <c r="S155" s="39">
        <f ca="1">'TO Filter Tables'!X154</f>
        <v>10</v>
      </c>
      <c r="T155" s="39">
        <f ca="1">'TO Filter Tables'!AD154</f>
        <v>60</v>
      </c>
      <c r="U155" s="39">
        <f ca="1">'TO Filter Tables'!AP154</f>
        <v>60</v>
      </c>
      <c r="V155" s="39">
        <f ca="1">'TO Filter Tables'!AV154</f>
        <v>60</v>
      </c>
      <c r="W155" s="39">
        <f ca="1">'TO Filter Tables'!BB154</f>
        <v>60</v>
      </c>
      <c r="X155" s="39">
        <f ca="1">'TO Filter Tables'!BH154</f>
        <v>60</v>
      </c>
      <c r="Y155" t="s">
        <v>1419</v>
      </c>
      <c r="AB155" s="39">
        <f t="shared" ca="1" si="2"/>
        <v>60</v>
      </c>
      <c r="AD155" t="s">
        <v>1429</v>
      </c>
    </row>
    <row r="156" spans="1:30" x14ac:dyDescent="0.2">
      <c r="A156">
        <f>'TO Filter Tables'!A155</f>
        <v>146</v>
      </c>
      <c r="B156" t="s">
        <v>1439</v>
      </c>
      <c r="C156" t="str">
        <f ca="1">'TO Filter Tables'!C155</f>
        <v>IRU B BIT Raw Telemetry</v>
      </c>
      <c r="D156" t="s">
        <v>1421</v>
      </c>
      <c r="E156" t="str">
        <f ca="1">'TO Filter Tables'!E155</f>
        <v>External</v>
      </c>
      <c r="F156">
        <f ca="1">'TO Filter Tables'!F155</f>
        <v>484</v>
      </c>
      <c r="G156" t="str">
        <f ca="1">'TO Filter Tables'!G155</f>
        <v>0x1E4</v>
      </c>
      <c r="H156" t="str">
        <f ca="1">'TO Filter Tables'!H155</f>
        <v>0x9E4</v>
      </c>
      <c r="I156" t="str">
        <f>'TO Filter Tables'!I155</f>
        <v>No Err Pkt</v>
      </c>
      <c r="J156">
        <f ca="1">'TO Filter Tables'!J155</f>
        <v>304</v>
      </c>
      <c r="K156">
        <f ca="1">'TO Filter Tables'!K155</f>
        <v>1</v>
      </c>
      <c r="L156" t="str">
        <f ca="1">'TO Filter Tables'!L155</f>
        <v>Sync</v>
      </c>
      <c r="M156">
        <f ca="1">'TO Filter Tables'!M155</f>
        <v>304</v>
      </c>
      <c r="N156">
        <f ca="1">LOOKUP($F156,'DS Filter Tables'!$F$12:$F$353,'DS Filter Tables'!P$12:P$353)</f>
        <v>5</v>
      </c>
      <c r="O156">
        <f ca="1">LOOKUP($F156,'DS Filter Tables'!$F$12:$F$353,'DS Filter Tables'!X$12:X$353)</f>
        <v>30</v>
      </c>
      <c r="P156">
        <f ca="1">LOOKUP($F156,'DS Filter Tables'!$F$12:$F$353,'DS Filter Tables'!AF$12:AF$353)</f>
        <v>30</v>
      </c>
      <c r="Q156">
        <f ca="1">LOOKUP($F156,'DS Filter Tables'!$F$12:$F$353,'DS Filter Tables'!AN$12:AN$353)</f>
        <v>30</v>
      </c>
      <c r="R156" s="39">
        <f ca="1">'TO Filter Tables'!R155</f>
        <v>10</v>
      </c>
      <c r="S156" s="39">
        <f ca="1">'TO Filter Tables'!X155</f>
        <v>10</v>
      </c>
      <c r="T156" s="39">
        <f ca="1">'TO Filter Tables'!AD155</f>
        <v>60</v>
      </c>
      <c r="U156" s="39">
        <f ca="1">'TO Filter Tables'!AP155</f>
        <v>60</v>
      </c>
      <c r="V156" s="39">
        <f ca="1">'TO Filter Tables'!AV155</f>
        <v>60</v>
      </c>
      <c r="W156" s="39">
        <f ca="1">'TO Filter Tables'!BB155</f>
        <v>60</v>
      </c>
      <c r="X156" s="39">
        <f ca="1">'TO Filter Tables'!BH155</f>
        <v>60</v>
      </c>
      <c r="Y156" t="s">
        <v>1428</v>
      </c>
      <c r="AB156" s="39">
        <f t="shared" ca="1" si="2"/>
        <v>60</v>
      </c>
      <c r="AD156" t="s">
        <v>1429</v>
      </c>
    </row>
    <row r="157" spans="1:30" x14ac:dyDescent="0.2">
      <c r="A157">
        <f>'TO Filter Tables'!A156</f>
        <v>147</v>
      </c>
      <c r="B157" t="s">
        <v>1411</v>
      </c>
      <c r="C157" t="str">
        <f ca="1">'TO Filter Tables'!C156</f>
        <v>Prop Card A1 Raw Telemetry</v>
      </c>
      <c r="D157" t="s">
        <v>1419</v>
      </c>
      <c r="E157" t="str">
        <f ca="1">'TO Filter Tables'!E156</f>
        <v>External</v>
      </c>
      <c r="F157">
        <f ca="1">'TO Filter Tables'!F156</f>
        <v>485</v>
      </c>
      <c r="G157" t="str">
        <f ca="1">'TO Filter Tables'!G156</f>
        <v>0x1E5</v>
      </c>
      <c r="H157" t="str">
        <f ca="1">'TO Filter Tables'!H156</f>
        <v>0x9E5</v>
      </c>
      <c r="I157" t="str">
        <f>'TO Filter Tables'!I156</f>
        <v>No Err Pkt</v>
      </c>
      <c r="J157">
        <f ca="1">'TO Filter Tables'!J156</f>
        <v>336</v>
      </c>
      <c r="K157">
        <f ca="1">'TO Filter Tables'!K156</f>
        <v>0.1</v>
      </c>
      <c r="L157" t="str">
        <f ca="1">'TO Filter Tables'!L156</f>
        <v>Sync</v>
      </c>
      <c r="M157">
        <f ca="1">'TO Filter Tables'!M156</f>
        <v>3360</v>
      </c>
      <c r="N157">
        <f ca="1">LOOKUP($F157,'DS Filter Tables'!$F$12:$F$353,'DS Filter Tables'!P$12:P$353)</f>
        <v>60</v>
      </c>
      <c r="O157">
        <f ca="1">LOOKUP($F157,'DS Filter Tables'!$F$12:$F$353,'DS Filter Tables'!X$12:X$353)</f>
        <v>0</v>
      </c>
      <c r="P157">
        <f ca="1">LOOKUP($F157,'DS Filter Tables'!$F$12:$F$353,'DS Filter Tables'!AF$12:AF$353)</f>
        <v>5</v>
      </c>
      <c r="Q157">
        <f ca="1">LOOKUP($F157,'DS Filter Tables'!$F$12:$F$353,'DS Filter Tables'!AN$12:AN$353)</f>
        <v>0</v>
      </c>
      <c r="R157" s="39">
        <f ca="1">'TO Filter Tables'!R156</f>
        <v>60</v>
      </c>
      <c r="S157" s="39">
        <f ca="1">'TO Filter Tables'!X156</f>
        <v>5</v>
      </c>
      <c r="T157" s="39">
        <f ca="1">'TO Filter Tables'!AD156</f>
        <v>120</v>
      </c>
      <c r="U157" s="39">
        <f ca="1">'TO Filter Tables'!AP156</f>
        <v>5</v>
      </c>
      <c r="V157" s="39">
        <f ca="1">'TO Filter Tables'!AV156</f>
        <v>0</v>
      </c>
      <c r="W157" s="39">
        <f ca="1">'TO Filter Tables'!BB156</f>
        <v>0</v>
      </c>
      <c r="X157" s="39">
        <f ca="1">'TO Filter Tables'!BH156</f>
        <v>0</v>
      </c>
      <c r="Y157" t="s">
        <v>1400</v>
      </c>
      <c r="AB157" s="39">
        <f t="shared" ca="1" si="2"/>
        <v>5</v>
      </c>
    </row>
    <row r="158" spans="1:30" x14ac:dyDescent="0.2">
      <c r="A158">
        <f>'TO Filter Tables'!A157</f>
        <v>148</v>
      </c>
      <c r="B158" t="s">
        <v>1411</v>
      </c>
      <c r="C158" t="str">
        <f ca="1">'TO Filter Tables'!C157</f>
        <v>Prop Card A2 Raw Telemetry</v>
      </c>
      <c r="D158" t="s">
        <v>1419</v>
      </c>
      <c r="E158" t="str">
        <f ca="1">'TO Filter Tables'!E157</f>
        <v>External</v>
      </c>
      <c r="F158">
        <f ca="1">'TO Filter Tables'!F157</f>
        <v>486</v>
      </c>
      <c r="G158" t="str">
        <f ca="1">'TO Filter Tables'!G157</f>
        <v>0x1E6</v>
      </c>
      <c r="H158" t="str">
        <f ca="1">'TO Filter Tables'!H157</f>
        <v>0x9E6</v>
      </c>
      <c r="I158" t="str">
        <f>'TO Filter Tables'!I157</f>
        <v>No Err Pkt</v>
      </c>
      <c r="J158">
        <f ca="1">'TO Filter Tables'!J157</f>
        <v>336</v>
      </c>
      <c r="K158">
        <f ca="1">'TO Filter Tables'!K157</f>
        <v>0.1</v>
      </c>
      <c r="L158" t="str">
        <f ca="1">'TO Filter Tables'!L157</f>
        <v>Sync</v>
      </c>
      <c r="M158">
        <f ca="1">'TO Filter Tables'!M157</f>
        <v>3360</v>
      </c>
      <c r="N158">
        <f ca="1">LOOKUP($F158,'DS Filter Tables'!$F$12:$F$353,'DS Filter Tables'!P$12:P$353)</f>
        <v>60</v>
      </c>
      <c r="O158">
        <f ca="1">LOOKUP($F158,'DS Filter Tables'!$F$12:$F$353,'DS Filter Tables'!X$12:X$353)</f>
        <v>0</v>
      </c>
      <c r="P158">
        <f ca="1">LOOKUP($F158,'DS Filter Tables'!$F$12:$F$353,'DS Filter Tables'!AF$12:AF$353)</f>
        <v>5</v>
      </c>
      <c r="Q158">
        <f ca="1">LOOKUP($F158,'DS Filter Tables'!$F$12:$F$353,'DS Filter Tables'!AN$12:AN$353)</f>
        <v>0</v>
      </c>
      <c r="R158" s="39">
        <f ca="1">'TO Filter Tables'!R157</f>
        <v>60</v>
      </c>
      <c r="S158" s="39">
        <f ca="1">'TO Filter Tables'!X157</f>
        <v>5</v>
      </c>
      <c r="T158" s="39">
        <f ca="1">'TO Filter Tables'!AD157</f>
        <v>120</v>
      </c>
      <c r="U158" s="39">
        <f ca="1">'TO Filter Tables'!AP157</f>
        <v>5</v>
      </c>
      <c r="V158" s="39">
        <f ca="1">'TO Filter Tables'!AV157</f>
        <v>0</v>
      </c>
      <c r="W158" s="39">
        <f ca="1">'TO Filter Tables'!BB157</f>
        <v>0</v>
      </c>
      <c r="X158" s="39">
        <f ca="1">'TO Filter Tables'!BH157</f>
        <v>0</v>
      </c>
      <c r="AB158" s="39">
        <f t="shared" ca="1" si="2"/>
        <v>5</v>
      </c>
    </row>
    <row r="159" spans="1:30" x14ac:dyDescent="0.2">
      <c r="A159">
        <f>'TO Filter Tables'!A158</f>
        <v>149</v>
      </c>
      <c r="B159" t="s">
        <v>1411</v>
      </c>
      <c r="C159" t="str">
        <f ca="1">'TO Filter Tables'!C158</f>
        <v>Prop Card B1 Raw Telemetry</v>
      </c>
      <c r="D159" t="str">
        <f>D$6</f>
        <v>B</v>
      </c>
      <c r="E159" t="str">
        <f ca="1">'TO Filter Tables'!E158</f>
        <v>External</v>
      </c>
      <c r="F159">
        <f ca="1">'TO Filter Tables'!F158</f>
        <v>487</v>
      </c>
      <c r="G159" t="str">
        <f ca="1">'TO Filter Tables'!G158</f>
        <v>0x1E7</v>
      </c>
      <c r="H159" t="str">
        <f ca="1">'TO Filter Tables'!H158</f>
        <v>0x9E7</v>
      </c>
      <c r="I159" t="str">
        <f>'TO Filter Tables'!I158</f>
        <v>No Err Pkt</v>
      </c>
      <c r="J159">
        <f ca="1">'TO Filter Tables'!J158</f>
        <v>336</v>
      </c>
      <c r="K159">
        <f ca="1">'TO Filter Tables'!K158</f>
        <v>0.1</v>
      </c>
      <c r="L159" t="str">
        <f ca="1">'TO Filter Tables'!L158</f>
        <v>Sync</v>
      </c>
      <c r="M159">
        <f ca="1">'TO Filter Tables'!M158</f>
        <v>3360</v>
      </c>
      <c r="N159">
        <f ca="1">LOOKUP($F159,'DS Filter Tables'!$F$12:$F$353,'DS Filter Tables'!P$12:P$353)</f>
        <v>60</v>
      </c>
      <c r="O159">
        <f ca="1">LOOKUP($F159,'DS Filter Tables'!$F$12:$F$353,'DS Filter Tables'!X$12:X$353)</f>
        <v>0</v>
      </c>
      <c r="P159">
        <f ca="1">LOOKUP($F159,'DS Filter Tables'!$F$12:$F$353,'DS Filter Tables'!AF$12:AF$353)</f>
        <v>5</v>
      </c>
      <c r="Q159">
        <f ca="1">LOOKUP($F159,'DS Filter Tables'!$F$12:$F$353,'DS Filter Tables'!AN$12:AN$353)</f>
        <v>0</v>
      </c>
      <c r="R159" s="39">
        <f ca="1">'TO Filter Tables'!R158</f>
        <v>60</v>
      </c>
      <c r="S159" s="39">
        <f ca="1">'TO Filter Tables'!X158</f>
        <v>5</v>
      </c>
      <c r="T159" s="39">
        <f ca="1">'TO Filter Tables'!AD158</f>
        <v>120</v>
      </c>
      <c r="U159" s="39">
        <f ca="1">'TO Filter Tables'!AP158</f>
        <v>5</v>
      </c>
      <c r="V159" s="39">
        <f ca="1">'TO Filter Tables'!AV158</f>
        <v>0</v>
      </c>
      <c r="W159" s="39">
        <f ca="1">'TO Filter Tables'!BB158</f>
        <v>0</v>
      </c>
      <c r="X159" s="39">
        <f ca="1">'TO Filter Tables'!BH158</f>
        <v>0</v>
      </c>
      <c r="AB159" s="39">
        <f t="shared" ca="1" si="2"/>
        <v>5</v>
      </c>
    </row>
    <row r="160" spans="1:30" x14ac:dyDescent="0.2">
      <c r="A160">
        <f>'TO Filter Tables'!A159</f>
        <v>150</v>
      </c>
      <c r="B160" t="s">
        <v>1411</v>
      </c>
      <c r="C160" t="str">
        <f ca="1">'TO Filter Tables'!C159</f>
        <v>Prop Card B2 Raw Telemetry</v>
      </c>
      <c r="D160" t="str">
        <f>D$6</f>
        <v>B</v>
      </c>
      <c r="E160" t="str">
        <f ca="1">'TO Filter Tables'!E159</f>
        <v>External</v>
      </c>
      <c r="F160">
        <f ca="1">'TO Filter Tables'!F159</f>
        <v>488</v>
      </c>
      <c r="G160" t="str">
        <f ca="1">'TO Filter Tables'!G159</f>
        <v>0x1E8</v>
      </c>
      <c r="H160" t="str">
        <f ca="1">'TO Filter Tables'!H159</f>
        <v>0x9E8</v>
      </c>
      <c r="I160" t="str">
        <f>'TO Filter Tables'!I159</f>
        <v>No Err Pkt</v>
      </c>
      <c r="J160">
        <f ca="1">'TO Filter Tables'!J159</f>
        <v>336</v>
      </c>
      <c r="K160">
        <f ca="1">'TO Filter Tables'!K159</f>
        <v>0.1</v>
      </c>
      <c r="L160" t="str">
        <f ca="1">'TO Filter Tables'!L159</f>
        <v>Sync</v>
      </c>
      <c r="M160">
        <f ca="1">'TO Filter Tables'!M159</f>
        <v>3360</v>
      </c>
      <c r="N160">
        <f ca="1">LOOKUP($F160,'DS Filter Tables'!$F$12:$F$353,'DS Filter Tables'!P$12:P$353)</f>
        <v>60</v>
      </c>
      <c r="O160">
        <f ca="1">LOOKUP($F160,'DS Filter Tables'!$F$12:$F$353,'DS Filter Tables'!X$12:X$353)</f>
        <v>0</v>
      </c>
      <c r="P160">
        <f ca="1">LOOKUP($F160,'DS Filter Tables'!$F$12:$F$353,'DS Filter Tables'!AF$12:AF$353)</f>
        <v>5</v>
      </c>
      <c r="Q160">
        <f ca="1">LOOKUP($F160,'DS Filter Tables'!$F$12:$F$353,'DS Filter Tables'!AN$12:AN$353)</f>
        <v>0</v>
      </c>
      <c r="R160" s="39">
        <f ca="1">'TO Filter Tables'!R159</f>
        <v>60</v>
      </c>
      <c r="S160" s="39">
        <f ca="1">'TO Filter Tables'!X159</f>
        <v>5</v>
      </c>
      <c r="T160" s="39">
        <f ca="1">'TO Filter Tables'!AD159</f>
        <v>120</v>
      </c>
      <c r="U160" s="39">
        <f ca="1">'TO Filter Tables'!AP159</f>
        <v>5</v>
      </c>
      <c r="V160" s="39">
        <f ca="1">'TO Filter Tables'!AV159</f>
        <v>0</v>
      </c>
      <c r="W160" s="39">
        <f ca="1">'TO Filter Tables'!BB159</f>
        <v>0</v>
      </c>
      <c r="X160" s="39">
        <f ca="1">'TO Filter Tables'!BH159</f>
        <v>0</v>
      </c>
      <c r="AB160" s="39">
        <f t="shared" ca="1" si="2"/>
        <v>5</v>
      </c>
    </row>
    <row r="161" spans="1:30" x14ac:dyDescent="0.2">
      <c r="A161">
        <f>'TO Filter Tables'!A160</f>
        <v>151</v>
      </c>
      <c r="B161" t="s">
        <v>1415</v>
      </c>
      <c r="C161" t="str">
        <f ca="1">'TO Filter Tables'!C160</f>
        <v>HGA MCE A Raw Gimbal Telemetry</v>
      </c>
      <c r="D161" t="s">
        <v>1419</v>
      </c>
      <c r="E161" t="str">
        <f ca="1">'TO Filter Tables'!E160</f>
        <v>External</v>
      </c>
      <c r="F161">
        <f ca="1">'TO Filter Tables'!F160</f>
        <v>489</v>
      </c>
      <c r="G161" t="str">
        <f ca="1">'TO Filter Tables'!G160</f>
        <v>0x1E9</v>
      </c>
      <c r="H161" t="str">
        <f ca="1">'TO Filter Tables'!H160</f>
        <v>0x9E9</v>
      </c>
      <c r="I161" t="str">
        <f>'TO Filter Tables'!I160</f>
        <v>Err Pkt</v>
      </c>
      <c r="J161">
        <f ca="1">'TO Filter Tables'!J160</f>
        <v>544</v>
      </c>
      <c r="K161">
        <f ca="1">'TO Filter Tables'!K160</f>
        <v>0.1</v>
      </c>
      <c r="L161" t="str">
        <f ca="1">'TO Filter Tables'!L160</f>
        <v>Sync</v>
      </c>
      <c r="M161">
        <f ca="1">'TO Filter Tables'!M160</f>
        <v>5440</v>
      </c>
      <c r="N161">
        <f ca="1">LOOKUP($F161,'DS Filter Tables'!$F$12:$F$353,'DS Filter Tables'!P$12:P$353)</f>
        <v>1</v>
      </c>
      <c r="O161">
        <f ca="1">LOOKUP($F161,'DS Filter Tables'!$F$12:$F$353,'DS Filter Tables'!X$12:X$353)</f>
        <v>5</v>
      </c>
      <c r="P161">
        <f ca="1">LOOKUP($F161,'DS Filter Tables'!$F$12:$F$353,'DS Filter Tables'!AF$12:AF$353)</f>
        <v>0</v>
      </c>
      <c r="Q161">
        <f ca="1">LOOKUP($F161,'DS Filter Tables'!$F$12:$F$353,'DS Filter Tables'!AN$12:AN$353)</f>
        <v>10</v>
      </c>
      <c r="R161" s="39">
        <f ca="1">'TO Filter Tables'!R160</f>
        <v>15</v>
      </c>
      <c r="S161" s="39">
        <f ca="1">'TO Filter Tables'!X160</f>
        <v>15</v>
      </c>
      <c r="T161" s="39">
        <f ca="1">'TO Filter Tables'!AD160</f>
        <v>60</v>
      </c>
      <c r="U161" s="39">
        <f ca="1">'TO Filter Tables'!AP160</f>
        <v>60</v>
      </c>
      <c r="V161" s="39">
        <f ca="1">'TO Filter Tables'!AV160</f>
        <v>60</v>
      </c>
      <c r="W161" s="39">
        <f ca="1">'TO Filter Tables'!BB160</f>
        <v>60</v>
      </c>
      <c r="X161" s="39">
        <f ca="1">'TO Filter Tables'!BH160</f>
        <v>60</v>
      </c>
      <c r="AB161" s="39">
        <f t="shared" ca="1" si="2"/>
        <v>60</v>
      </c>
      <c r="AD161" t="s">
        <v>1429</v>
      </c>
    </row>
    <row r="162" spans="1:30" x14ac:dyDescent="0.2">
      <c r="A162">
        <f>'TO Filter Tables'!A161</f>
        <v>152</v>
      </c>
      <c r="B162" t="s">
        <v>1439</v>
      </c>
      <c r="C162" t="str">
        <f ca="1">'TO Filter Tables'!C161</f>
        <v>IRU A Raw Telemetry</v>
      </c>
      <c r="D162" t="s">
        <v>1419</v>
      </c>
      <c r="E162" t="str">
        <f ca="1">'TO Filter Tables'!E161</f>
        <v>External</v>
      </c>
      <c r="F162">
        <f ca="1">'TO Filter Tables'!F161</f>
        <v>490</v>
      </c>
      <c r="G162" t="str">
        <f ca="1">'TO Filter Tables'!G161</f>
        <v>0x1EA</v>
      </c>
      <c r="H162" t="str">
        <f ca="1">'TO Filter Tables'!H161</f>
        <v>0x9EA</v>
      </c>
      <c r="I162" t="str">
        <f>'TO Filter Tables'!I161</f>
        <v>Err Pkt</v>
      </c>
      <c r="J162">
        <f ca="1">'TO Filter Tables'!J161</f>
        <v>352</v>
      </c>
      <c r="K162">
        <f ca="1">'TO Filter Tables'!K161</f>
        <v>0.1</v>
      </c>
      <c r="L162" t="str">
        <f ca="1">'TO Filter Tables'!L161</f>
        <v>Sync</v>
      </c>
      <c r="M162">
        <f ca="1">'TO Filter Tables'!M161</f>
        <v>3520</v>
      </c>
      <c r="N162" s="294">
        <f ca="1">LOOKUP($F162,'DS Filter Tables'!$F$12:$F$353,'DS Filter Tables'!P$12:P$353)</f>
        <v>1</v>
      </c>
      <c r="O162">
        <f ca="1">LOOKUP($F162,'DS Filter Tables'!$F$12:$F$353,'DS Filter Tables'!X$12:X$353)</f>
        <v>5</v>
      </c>
      <c r="P162">
        <f ca="1">LOOKUP($F162,'DS Filter Tables'!$F$12:$F$353,'DS Filter Tables'!AF$12:AF$353)</f>
        <v>5</v>
      </c>
      <c r="Q162">
        <f ca="1">LOOKUP($F162,'DS Filter Tables'!$F$12:$F$353,'DS Filter Tables'!AN$12:AN$353)</f>
        <v>5</v>
      </c>
      <c r="R162" s="39">
        <f ca="1">'TO Filter Tables'!R161</f>
        <v>1</v>
      </c>
      <c r="S162" s="39">
        <f ca="1">'TO Filter Tables'!X161</f>
        <v>1</v>
      </c>
      <c r="T162" s="39">
        <f ca="1">'TO Filter Tables'!AD161</f>
        <v>60</v>
      </c>
      <c r="U162" s="39">
        <f ca="1">'TO Filter Tables'!AP161</f>
        <v>60</v>
      </c>
      <c r="V162" s="39">
        <f ca="1">'TO Filter Tables'!AV161</f>
        <v>60</v>
      </c>
      <c r="W162" s="39">
        <f ca="1">'TO Filter Tables'!BB161</f>
        <v>60</v>
      </c>
      <c r="X162" s="39">
        <f ca="1">'TO Filter Tables'!BH161</f>
        <v>60</v>
      </c>
      <c r="Y162" t="s">
        <v>1419</v>
      </c>
      <c r="AB162" s="39">
        <f t="shared" ca="1" si="2"/>
        <v>60</v>
      </c>
      <c r="AD162" t="s">
        <v>1429</v>
      </c>
    </row>
    <row r="163" spans="1:30" x14ac:dyDescent="0.2">
      <c r="A163">
        <f>'TO Filter Tables'!A162</f>
        <v>153</v>
      </c>
      <c r="B163" t="s">
        <v>1441</v>
      </c>
      <c r="C163" s="291" t="str">
        <f ca="1">'TO Filter Tables'!C162</f>
        <v>RW Raw Telemetry</v>
      </c>
      <c r="D163" s="291" t="s">
        <v>1419</v>
      </c>
      <c r="E163" t="str">
        <f ca="1">'TO Filter Tables'!E162</f>
        <v>External</v>
      </c>
      <c r="F163">
        <f ca="1">'TO Filter Tables'!F162</f>
        <v>491</v>
      </c>
      <c r="G163" t="str">
        <f ca="1">'TO Filter Tables'!G162</f>
        <v>0x1EB</v>
      </c>
      <c r="H163" t="str">
        <f ca="1">'TO Filter Tables'!H162</f>
        <v>0x9EB</v>
      </c>
      <c r="I163" t="str">
        <f>'TO Filter Tables'!I162</f>
        <v>Err Pkt</v>
      </c>
      <c r="J163">
        <f ca="1">'TO Filter Tables'!J162</f>
        <v>1328</v>
      </c>
      <c r="K163">
        <f ca="1">'TO Filter Tables'!K162</f>
        <v>0.1</v>
      </c>
      <c r="L163" t="str">
        <f ca="1">'TO Filter Tables'!L162</f>
        <v>Sync</v>
      </c>
      <c r="M163">
        <f ca="1">'TO Filter Tables'!M162</f>
        <v>13280</v>
      </c>
      <c r="N163">
        <f ca="1">LOOKUP($F163,'DS Filter Tables'!$F$12:$F$353,'DS Filter Tables'!P$12:P$353)</f>
        <v>1</v>
      </c>
      <c r="O163">
        <f ca="1">LOOKUP($F163,'DS Filter Tables'!$F$12:$F$353,'DS Filter Tables'!X$12:X$353)</f>
        <v>5</v>
      </c>
      <c r="P163">
        <f ca="1">LOOKUP($F163,'DS Filter Tables'!$F$12:$F$353,'DS Filter Tables'!AF$12:AF$353)</f>
        <v>5</v>
      </c>
      <c r="Q163">
        <f ca="1">LOOKUP($F163,'DS Filter Tables'!$F$12:$F$353,'DS Filter Tables'!AN$12:AN$353)</f>
        <v>5</v>
      </c>
      <c r="R163" s="39">
        <f ca="1">'TO Filter Tables'!R162</f>
        <v>1</v>
      </c>
      <c r="S163" s="39">
        <f ca="1">'TO Filter Tables'!X162</f>
        <v>1</v>
      </c>
      <c r="T163" s="39">
        <f ca="1">'TO Filter Tables'!AD162</f>
        <v>60</v>
      </c>
      <c r="U163" s="39">
        <f ca="1">'TO Filter Tables'!AP162</f>
        <v>60</v>
      </c>
      <c r="V163" s="39">
        <f ca="1">'TO Filter Tables'!AV162</f>
        <v>60</v>
      </c>
      <c r="W163" s="39">
        <f ca="1">'TO Filter Tables'!BB162</f>
        <v>30</v>
      </c>
      <c r="X163" s="39">
        <f ca="1">'TO Filter Tables'!BH162</f>
        <v>60</v>
      </c>
      <c r="Y163" t="s">
        <v>1407</v>
      </c>
      <c r="AB163" s="39">
        <f t="shared" ca="1" si="2"/>
        <v>60</v>
      </c>
      <c r="AD163" t="s">
        <v>1429</v>
      </c>
    </row>
    <row r="164" spans="1:30" x14ac:dyDescent="0.2">
      <c r="A164">
        <f>'TO Filter Tables'!A163</f>
        <v>154</v>
      </c>
      <c r="B164" t="s">
        <v>1425</v>
      </c>
      <c r="C164" t="str">
        <f ca="1">'TO Filter Tables'!C163</f>
        <v>ATB A Raw MTB/SS/TAM Telemetry</v>
      </c>
      <c r="D164" t="s">
        <v>1420</v>
      </c>
      <c r="E164" t="str">
        <f ca="1">'TO Filter Tables'!E163</f>
        <v>External</v>
      </c>
      <c r="F164">
        <f ca="1">'TO Filter Tables'!F163</f>
        <v>492</v>
      </c>
      <c r="G164" t="str">
        <f ca="1">'TO Filter Tables'!G163</f>
        <v>0x1EC</v>
      </c>
      <c r="H164" t="str">
        <f ca="1">'TO Filter Tables'!H163</f>
        <v>0x9EC</v>
      </c>
      <c r="I164" t="str">
        <f>'TO Filter Tables'!I163</f>
        <v>Err Pkt</v>
      </c>
      <c r="J164">
        <f ca="1">'TO Filter Tables'!J163</f>
        <v>688</v>
      </c>
      <c r="K164">
        <f ca="1">'TO Filter Tables'!K163</f>
        <v>0.1</v>
      </c>
      <c r="L164" t="str">
        <f ca="1">'TO Filter Tables'!L163</f>
        <v>Sync</v>
      </c>
      <c r="M164">
        <f ca="1">'TO Filter Tables'!M163</f>
        <v>6880</v>
      </c>
      <c r="N164">
        <f ca="1">LOOKUP($F164,'DS Filter Tables'!$F$12:$F$353,'DS Filter Tables'!P$12:P$353)</f>
        <v>1</v>
      </c>
      <c r="O164" s="291">
        <f ca="1">LOOKUP($F164,'DS Filter Tables'!$F$12:$F$353,'DS Filter Tables'!X$12:X$353)</f>
        <v>5</v>
      </c>
      <c r="P164">
        <f ca="1">LOOKUP($F164,'DS Filter Tables'!$F$12:$F$353,'DS Filter Tables'!AF$12:AF$353)</f>
        <v>5</v>
      </c>
      <c r="Q164">
        <f ca="1">LOOKUP($F164,'DS Filter Tables'!$F$12:$F$353,'DS Filter Tables'!AN$12:AN$353)</f>
        <v>5</v>
      </c>
      <c r="R164" s="39">
        <f ca="1">'TO Filter Tables'!R163</f>
        <v>10</v>
      </c>
      <c r="S164" s="39">
        <f ca="1">'TO Filter Tables'!X163</f>
        <v>5</v>
      </c>
      <c r="T164" s="39">
        <f ca="1">'TO Filter Tables'!AD163</f>
        <v>30</v>
      </c>
      <c r="U164" s="39">
        <f ca="1">'TO Filter Tables'!AP163</f>
        <v>30</v>
      </c>
      <c r="V164" s="39">
        <f ca="1">'TO Filter Tables'!AV163</f>
        <v>30</v>
      </c>
      <c r="W164" s="39">
        <f ca="1">'TO Filter Tables'!BB163</f>
        <v>20</v>
      </c>
      <c r="X164" s="39">
        <f ca="1">'TO Filter Tables'!BH163</f>
        <v>60</v>
      </c>
      <c r="AB164" s="39">
        <f t="shared" ca="1" si="2"/>
        <v>60</v>
      </c>
      <c r="AD164" t="s">
        <v>1429</v>
      </c>
    </row>
    <row r="165" spans="1:30" x14ac:dyDescent="0.2">
      <c r="A165">
        <f>'TO Filter Tables'!A164</f>
        <v>155</v>
      </c>
      <c r="B165" t="s">
        <v>1440</v>
      </c>
      <c r="C165" t="str">
        <f ca="1">'TO Filter Tables'!C164</f>
        <v>Star Tracker A Raw Quaternion Telemetry</v>
      </c>
      <c r="D165" s="300" t="s">
        <v>1420</v>
      </c>
      <c r="E165" t="str">
        <f ca="1">'TO Filter Tables'!E164</f>
        <v>External</v>
      </c>
      <c r="F165">
        <f ca="1">'TO Filter Tables'!F164</f>
        <v>494</v>
      </c>
      <c r="G165" t="str">
        <f ca="1">'TO Filter Tables'!G164</f>
        <v>0x1EE</v>
      </c>
      <c r="H165" t="str">
        <f ca="1">'TO Filter Tables'!H164</f>
        <v>0x9EE</v>
      </c>
      <c r="I165" t="str">
        <f>'TO Filter Tables'!I164</f>
        <v>Err Pkt</v>
      </c>
      <c r="J165">
        <f ca="1">'TO Filter Tables'!J164</f>
        <v>608</v>
      </c>
      <c r="K165">
        <f ca="1">'TO Filter Tables'!K164</f>
        <v>0.1</v>
      </c>
      <c r="L165" t="str">
        <f ca="1">'TO Filter Tables'!L164</f>
        <v>Sync</v>
      </c>
      <c r="M165">
        <f ca="1">'TO Filter Tables'!M164</f>
        <v>6080</v>
      </c>
      <c r="N165">
        <f ca="1">LOOKUP($F165,'DS Filter Tables'!$F$12:$F$353,'DS Filter Tables'!P$12:P$353)</f>
        <v>1</v>
      </c>
      <c r="O165">
        <f ca="1">LOOKUP($F165,'DS Filter Tables'!$F$12:$F$353,'DS Filter Tables'!X$12:X$353)</f>
        <v>15</v>
      </c>
      <c r="P165">
        <f ca="1">LOOKUP($F165,'DS Filter Tables'!$F$12:$F$353,'DS Filter Tables'!AF$12:AF$353)</f>
        <v>15</v>
      </c>
      <c r="Q165">
        <f ca="1">LOOKUP($F165,'DS Filter Tables'!$F$12:$F$353,'DS Filter Tables'!AN$12:AN$353)</f>
        <v>15</v>
      </c>
      <c r="R165" s="39">
        <f ca="1">'TO Filter Tables'!R164</f>
        <v>5</v>
      </c>
      <c r="S165" s="39">
        <f ca="1">'TO Filter Tables'!X164</f>
        <v>5</v>
      </c>
      <c r="T165" s="39">
        <f ca="1">'TO Filter Tables'!AD164</f>
        <v>60</v>
      </c>
      <c r="U165" s="39">
        <f ca="1">'TO Filter Tables'!AP164</f>
        <v>60</v>
      </c>
      <c r="V165" s="39">
        <f ca="1">'TO Filter Tables'!AV164</f>
        <v>60</v>
      </c>
      <c r="W165" s="39">
        <f ca="1">'TO Filter Tables'!BB164</f>
        <v>60</v>
      </c>
      <c r="X165" s="39">
        <f ca="1">'TO Filter Tables'!BH164</f>
        <v>60</v>
      </c>
      <c r="Y165" t="s">
        <v>1419</v>
      </c>
      <c r="AB165" s="39">
        <f t="shared" ca="1" si="2"/>
        <v>60</v>
      </c>
      <c r="AD165" t="s">
        <v>1429</v>
      </c>
    </row>
    <row r="166" spans="1:30" x14ac:dyDescent="0.2">
      <c r="A166">
        <f>'TO Filter Tables'!A165</f>
        <v>156</v>
      </c>
      <c r="B166" t="s">
        <v>1409</v>
      </c>
      <c r="C166" t="str">
        <f ca="1">'TO Filter Tables'!C165</f>
        <v>DI to SD Internal Telemetry</v>
      </c>
      <c r="D166" t="s">
        <v>1418</v>
      </c>
      <c r="E166" t="str">
        <f ca="1">'TO Filter Tables'!E165</f>
        <v>External</v>
      </c>
      <c r="F166">
        <f ca="1">'TO Filter Tables'!F165</f>
        <v>495</v>
      </c>
      <c r="G166" t="str">
        <f ca="1">'TO Filter Tables'!G165</f>
        <v>0x1EF</v>
      </c>
      <c r="H166" t="str">
        <f ca="1">'TO Filter Tables'!H165</f>
        <v>0x9EF</v>
      </c>
      <c r="I166" t="str">
        <f>'TO Filter Tables'!I165</f>
        <v>NA</v>
      </c>
      <c r="J166">
        <f ca="1">'TO Filter Tables'!J165</f>
        <v>2816</v>
      </c>
      <c r="K166">
        <f ca="1">'TO Filter Tables'!K165</f>
        <v>0.1</v>
      </c>
      <c r="L166" t="str">
        <f ca="1">'TO Filter Tables'!L165</f>
        <v>Sync</v>
      </c>
      <c r="M166">
        <f ca="1">'TO Filter Tables'!M165</f>
        <v>28160</v>
      </c>
      <c r="N166">
        <f ca="1">LOOKUP($F166,'DS Filter Tables'!$F$12:$F$353,'DS Filter Tables'!P$12:P$353)</f>
        <v>0</v>
      </c>
      <c r="O166">
        <f ca="1">LOOKUP($F166,'DS Filter Tables'!$F$12:$F$353,'DS Filter Tables'!X$12:X$353)</f>
        <v>0</v>
      </c>
      <c r="P166">
        <f ca="1">LOOKUP($F166,'DS Filter Tables'!$F$12:$F$353,'DS Filter Tables'!AF$12:AF$353)</f>
        <v>0</v>
      </c>
      <c r="Q166">
        <f ca="1">LOOKUP($F166,'DS Filter Tables'!$F$12:$F$353,'DS Filter Tables'!AN$12:AN$353)</f>
        <v>0</v>
      </c>
      <c r="R166" s="39">
        <f ca="1">'TO Filter Tables'!R165</f>
        <v>0</v>
      </c>
      <c r="S166" s="39">
        <f ca="1">'TO Filter Tables'!X165</f>
        <v>0</v>
      </c>
      <c r="T166" s="39">
        <f ca="1">'TO Filter Tables'!AD165</f>
        <v>0</v>
      </c>
      <c r="U166" s="39">
        <f ca="1">'TO Filter Tables'!AP165</f>
        <v>0</v>
      </c>
      <c r="V166" s="39">
        <f ca="1">'TO Filter Tables'!AV165</f>
        <v>0</v>
      </c>
      <c r="W166" s="39">
        <f ca="1">'TO Filter Tables'!BB165</f>
        <v>0</v>
      </c>
      <c r="X166" s="39">
        <f ca="1">'TO Filter Tables'!BH165</f>
        <v>0</v>
      </c>
      <c r="AB166" s="39">
        <f t="shared" ca="1" si="2"/>
        <v>0.1</v>
      </c>
      <c r="AD166" t="s">
        <v>1429</v>
      </c>
    </row>
    <row r="167" spans="1:30" x14ac:dyDescent="0.2">
      <c r="A167">
        <f>'TO Filter Tables'!A166</f>
        <v>157</v>
      </c>
      <c r="B167" t="s">
        <v>1415</v>
      </c>
      <c r="C167" t="str">
        <f ca="1">'TO Filter Tables'!C166</f>
        <v>SA MCE A Raw Gimbal Telemetry</v>
      </c>
      <c r="D167" t="s">
        <v>1419</v>
      </c>
      <c r="E167" t="str">
        <f ca="1">'TO Filter Tables'!E166</f>
        <v>External</v>
      </c>
      <c r="F167">
        <f ca="1">'TO Filter Tables'!F166</f>
        <v>496</v>
      </c>
      <c r="G167" t="str">
        <f ca="1">'TO Filter Tables'!G166</f>
        <v>0x1F0</v>
      </c>
      <c r="H167" t="str">
        <f ca="1">'TO Filter Tables'!H166</f>
        <v>0x9F0</v>
      </c>
      <c r="I167" t="str">
        <f>'TO Filter Tables'!I166</f>
        <v>Err Pkt</v>
      </c>
      <c r="J167">
        <f ca="1">'TO Filter Tables'!J166</f>
        <v>544</v>
      </c>
      <c r="K167">
        <f ca="1">'TO Filter Tables'!K166</f>
        <v>0.1</v>
      </c>
      <c r="L167" t="str">
        <f ca="1">'TO Filter Tables'!L166</f>
        <v>Sync</v>
      </c>
      <c r="M167">
        <f ca="1">'TO Filter Tables'!M166</f>
        <v>5440</v>
      </c>
      <c r="N167">
        <f ca="1">LOOKUP($F167,'DS Filter Tables'!$F$12:$F$353,'DS Filter Tables'!P$12:P$353)</f>
        <v>1</v>
      </c>
      <c r="O167">
        <f ca="1">LOOKUP($F167,'DS Filter Tables'!$F$12:$F$353,'DS Filter Tables'!X$12:X$353)</f>
        <v>5</v>
      </c>
      <c r="P167">
        <f ca="1">LOOKUP($F167,'DS Filter Tables'!$F$12:$F$353,'DS Filter Tables'!AF$12:AF$353)</f>
        <v>15</v>
      </c>
      <c r="Q167">
        <f ca="1">LOOKUP($F167,'DS Filter Tables'!$F$12:$F$353,'DS Filter Tables'!AN$12:AN$353)</f>
        <v>15</v>
      </c>
      <c r="R167" s="39">
        <f ca="1">'TO Filter Tables'!R166</f>
        <v>15</v>
      </c>
      <c r="S167" s="39">
        <f ca="1">'TO Filter Tables'!X166</f>
        <v>15</v>
      </c>
      <c r="T167" s="39">
        <f ca="1">'TO Filter Tables'!AD166</f>
        <v>60</v>
      </c>
      <c r="U167" s="39">
        <f ca="1">'TO Filter Tables'!AP166</f>
        <v>60</v>
      </c>
      <c r="V167" s="39">
        <f ca="1">'TO Filter Tables'!AV166</f>
        <v>60</v>
      </c>
      <c r="W167" s="39">
        <f ca="1">'TO Filter Tables'!BB166</f>
        <v>60</v>
      </c>
      <c r="X167" s="39">
        <f ca="1">'TO Filter Tables'!BH166</f>
        <v>60</v>
      </c>
      <c r="AB167" s="39">
        <f t="shared" ca="1" si="2"/>
        <v>60</v>
      </c>
      <c r="AD167" t="s">
        <v>1429</v>
      </c>
    </row>
    <row r="168" spans="1:30" x14ac:dyDescent="0.2">
      <c r="A168">
        <f>'TO Filter Tables'!A167</f>
        <v>158</v>
      </c>
      <c r="B168" t="s">
        <v>1416</v>
      </c>
      <c r="C168" t="str">
        <f ca="1">'TO Filter Tables'!C167</f>
        <v>Deploy Card A1 Raw Telemetry</v>
      </c>
      <c r="D168" t="s">
        <v>1420</v>
      </c>
      <c r="E168" t="str">
        <f ca="1">'TO Filter Tables'!E167</f>
        <v>External</v>
      </c>
      <c r="F168">
        <f ca="1">'TO Filter Tables'!F167</f>
        <v>500</v>
      </c>
      <c r="G168" t="str">
        <f ca="1">'TO Filter Tables'!G167</f>
        <v>0x1F4</v>
      </c>
      <c r="H168" t="str">
        <f ca="1">'TO Filter Tables'!H167</f>
        <v>0x9F4</v>
      </c>
      <c r="I168" t="str">
        <f>'TO Filter Tables'!I167</f>
        <v>No Err Pkt</v>
      </c>
      <c r="J168">
        <f ca="1">'TO Filter Tables'!J167</f>
        <v>240</v>
      </c>
      <c r="K168">
        <f ca="1">'TO Filter Tables'!K167</f>
        <v>1</v>
      </c>
      <c r="L168" t="str">
        <f ca="1">'TO Filter Tables'!L167</f>
        <v>Sync</v>
      </c>
      <c r="M168">
        <f ca="1">'TO Filter Tables'!M167</f>
        <v>240</v>
      </c>
      <c r="N168">
        <f ca="1">LOOKUP($F168,'DS Filter Tables'!$F$12:$F$353,'DS Filter Tables'!P$12:P$353)</f>
        <v>60</v>
      </c>
      <c r="O168">
        <f ca="1">LOOKUP($F168,'DS Filter Tables'!$F$12:$F$353,'DS Filter Tables'!X$12:X$353)</f>
        <v>5</v>
      </c>
      <c r="P168">
        <f ca="1">LOOKUP($F168,'DS Filter Tables'!$F$12:$F$353,'DS Filter Tables'!AF$12:AF$353)</f>
        <v>0</v>
      </c>
      <c r="Q168">
        <f ca="1">LOOKUP($F168,'DS Filter Tables'!$F$12:$F$353,'DS Filter Tables'!AN$12:AN$353)</f>
        <v>0</v>
      </c>
      <c r="R168" s="39">
        <f ca="1">'TO Filter Tables'!R167</f>
        <v>60</v>
      </c>
      <c r="S168" s="39">
        <f ca="1">'TO Filter Tables'!X167</f>
        <v>60</v>
      </c>
      <c r="T168" s="39">
        <f ca="1">'TO Filter Tables'!AD167</f>
        <v>10</v>
      </c>
      <c r="U168" s="39">
        <f ca="1">'TO Filter Tables'!AP167</f>
        <v>120</v>
      </c>
      <c r="V168" s="39">
        <f ca="1">'TO Filter Tables'!AV167</f>
        <v>120</v>
      </c>
      <c r="W168" s="39">
        <f ca="1">'TO Filter Tables'!BB167</f>
        <v>120</v>
      </c>
      <c r="X168" s="39">
        <f ca="1">'TO Filter Tables'!BH167</f>
        <v>120</v>
      </c>
      <c r="AB168" s="39">
        <f t="shared" ca="1" si="2"/>
        <v>120</v>
      </c>
      <c r="AD168" t="s">
        <v>1429</v>
      </c>
    </row>
    <row r="169" spans="1:30" x14ac:dyDescent="0.2">
      <c r="A169">
        <f>'TO Filter Tables'!A168</f>
        <v>159</v>
      </c>
      <c r="B169" t="s">
        <v>1416</v>
      </c>
      <c r="C169" t="str">
        <f ca="1">'TO Filter Tables'!C168</f>
        <v>Deploy Card A2 Raw Telemetry</v>
      </c>
      <c r="D169" t="s">
        <v>1420</v>
      </c>
      <c r="E169" t="str">
        <f ca="1">'TO Filter Tables'!E168</f>
        <v>External</v>
      </c>
      <c r="F169">
        <f ca="1">'TO Filter Tables'!F168</f>
        <v>501</v>
      </c>
      <c r="G169" t="str">
        <f ca="1">'TO Filter Tables'!G168</f>
        <v>0x1F5</v>
      </c>
      <c r="H169" t="str">
        <f ca="1">'TO Filter Tables'!H168</f>
        <v>0x9F5</v>
      </c>
      <c r="I169" t="str">
        <f>'TO Filter Tables'!I168</f>
        <v>No Err Pkt</v>
      </c>
      <c r="J169">
        <f ca="1">'TO Filter Tables'!J168</f>
        <v>240</v>
      </c>
      <c r="K169">
        <f ca="1">'TO Filter Tables'!K168</f>
        <v>1</v>
      </c>
      <c r="L169" t="str">
        <f ca="1">'TO Filter Tables'!L168</f>
        <v>Sync</v>
      </c>
      <c r="M169">
        <f ca="1">'TO Filter Tables'!M168</f>
        <v>240</v>
      </c>
      <c r="N169">
        <f ca="1">LOOKUP($F169,'DS Filter Tables'!$F$12:$F$353,'DS Filter Tables'!P$12:P$353)</f>
        <v>60</v>
      </c>
      <c r="O169">
        <f ca="1">LOOKUP($F169,'DS Filter Tables'!$F$12:$F$353,'DS Filter Tables'!X$12:X$353)</f>
        <v>5</v>
      </c>
      <c r="P169">
        <f ca="1">LOOKUP($F169,'DS Filter Tables'!$F$12:$F$353,'DS Filter Tables'!AF$12:AF$353)</f>
        <v>0</v>
      </c>
      <c r="Q169">
        <f ca="1">LOOKUP($F169,'DS Filter Tables'!$F$12:$F$353,'DS Filter Tables'!AN$12:AN$353)</f>
        <v>0</v>
      </c>
      <c r="R169" s="39">
        <f ca="1">'TO Filter Tables'!R168</f>
        <v>60</v>
      </c>
      <c r="S169" s="39">
        <f ca="1">'TO Filter Tables'!X168</f>
        <v>60</v>
      </c>
      <c r="T169" s="39">
        <f ca="1">'TO Filter Tables'!AD168</f>
        <v>10</v>
      </c>
      <c r="U169" s="39">
        <f ca="1">'TO Filter Tables'!AP168</f>
        <v>120</v>
      </c>
      <c r="V169" s="39">
        <f ca="1">'TO Filter Tables'!AV168</f>
        <v>120</v>
      </c>
      <c r="W169" s="39">
        <f ca="1">'TO Filter Tables'!BB168</f>
        <v>120</v>
      </c>
      <c r="X169" s="39">
        <f ca="1">'TO Filter Tables'!BH168</f>
        <v>120</v>
      </c>
      <c r="AB169" s="39">
        <f t="shared" ca="1" si="2"/>
        <v>120</v>
      </c>
      <c r="AD169" t="s">
        <v>1429</v>
      </c>
    </row>
    <row r="170" spans="1:30" x14ac:dyDescent="0.2">
      <c r="A170">
        <f>'TO Filter Tables'!A169</f>
        <v>160</v>
      </c>
      <c r="B170" t="s">
        <v>1416</v>
      </c>
      <c r="C170" t="str">
        <f ca="1">'TO Filter Tables'!C169</f>
        <v>Deploy Card B1 Raw Telemetry</v>
      </c>
      <c r="D170" t="s">
        <v>1420</v>
      </c>
      <c r="E170" t="str">
        <f ca="1">'TO Filter Tables'!E169</f>
        <v>External</v>
      </c>
      <c r="F170">
        <f ca="1">'TO Filter Tables'!F169</f>
        <v>502</v>
      </c>
      <c r="G170" t="str">
        <f ca="1">'TO Filter Tables'!G169</f>
        <v>0x1F6</v>
      </c>
      <c r="H170" t="str">
        <f ca="1">'TO Filter Tables'!H169</f>
        <v>0x9F6</v>
      </c>
      <c r="I170" t="str">
        <f>'TO Filter Tables'!I169</f>
        <v>No Err Pkt</v>
      </c>
      <c r="J170">
        <f ca="1">'TO Filter Tables'!J169</f>
        <v>240</v>
      </c>
      <c r="K170">
        <f ca="1">'TO Filter Tables'!K169</f>
        <v>1</v>
      </c>
      <c r="L170" t="str">
        <f ca="1">'TO Filter Tables'!L169</f>
        <v>Sync</v>
      </c>
      <c r="M170">
        <f ca="1">'TO Filter Tables'!M169</f>
        <v>240</v>
      </c>
      <c r="N170">
        <f ca="1">LOOKUP($F170,'DS Filter Tables'!$F$12:$F$353,'DS Filter Tables'!P$12:P$353)</f>
        <v>60</v>
      </c>
      <c r="O170">
        <f ca="1">LOOKUP($F170,'DS Filter Tables'!$F$12:$F$353,'DS Filter Tables'!X$12:X$353)</f>
        <v>5</v>
      </c>
      <c r="P170">
        <f ca="1">LOOKUP($F170,'DS Filter Tables'!$F$12:$F$353,'DS Filter Tables'!AF$12:AF$353)</f>
        <v>0</v>
      </c>
      <c r="Q170">
        <f ca="1">LOOKUP($F170,'DS Filter Tables'!$F$12:$F$353,'DS Filter Tables'!AN$12:AN$353)</f>
        <v>0</v>
      </c>
      <c r="R170" s="39">
        <f ca="1">'TO Filter Tables'!R169</f>
        <v>60</v>
      </c>
      <c r="S170" s="39">
        <f ca="1">'TO Filter Tables'!X169</f>
        <v>60</v>
      </c>
      <c r="T170" s="39">
        <f ca="1">'TO Filter Tables'!AD169</f>
        <v>10</v>
      </c>
      <c r="U170" s="39">
        <f ca="1">'TO Filter Tables'!AP169</f>
        <v>120</v>
      </c>
      <c r="V170" s="39">
        <f ca="1">'TO Filter Tables'!AV169</f>
        <v>120</v>
      </c>
      <c r="W170" s="39">
        <f ca="1">'TO Filter Tables'!BB169</f>
        <v>120</v>
      </c>
      <c r="X170" s="39">
        <f ca="1">'TO Filter Tables'!BH169</f>
        <v>120</v>
      </c>
      <c r="AB170" s="39">
        <f t="shared" ca="1" si="2"/>
        <v>120</v>
      </c>
      <c r="AD170" t="s">
        <v>1429</v>
      </c>
    </row>
    <row r="171" spans="1:30" x14ac:dyDescent="0.2">
      <c r="A171">
        <f>'TO Filter Tables'!A170</f>
        <v>161</v>
      </c>
      <c r="B171" t="s">
        <v>1416</v>
      </c>
      <c r="C171" t="str">
        <f ca="1">'TO Filter Tables'!C170</f>
        <v>Deploy Card B2 Raw Telemetry</v>
      </c>
      <c r="D171" t="s">
        <v>1420</v>
      </c>
      <c r="E171" t="str">
        <f ca="1">'TO Filter Tables'!E170</f>
        <v>External</v>
      </c>
      <c r="F171">
        <f ca="1">'TO Filter Tables'!F170</f>
        <v>503</v>
      </c>
      <c r="G171" t="str">
        <f ca="1">'TO Filter Tables'!G170</f>
        <v>0x1F7</v>
      </c>
      <c r="H171" t="str">
        <f ca="1">'TO Filter Tables'!H170</f>
        <v>0x9F7</v>
      </c>
      <c r="I171" t="str">
        <f>'TO Filter Tables'!I170</f>
        <v>No Err Pkt</v>
      </c>
      <c r="J171">
        <f ca="1">'TO Filter Tables'!J170</f>
        <v>240</v>
      </c>
      <c r="K171">
        <f ca="1">'TO Filter Tables'!K170</f>
        <v>1</v>
      </c>
      <c r="L171" t="str">
        <f ca="1">'TO Filter Tables'!L170</f>
        <v>Sync</v>
      </c>
      <c r="M171">
        <f ca="1">'TO Filter Tables'!M170</f>
        <v>240</v>
      </c>
      <c r="N171">
        <f ca="1">LOOKUP($F171,'DS Filter Tables'!$F$12:$F$353,'DS Filter Tables'!P$12:P$353)</f>
        <v>60</v>
      </c>
      <c r="O171">
        <f ca="1">LOOKUP($F171,'DS Filter Tables'!$F$12:$F$353,'DS Filter Tables'!X$12:X$353)</f>
        <v>5</v>
      </c>
      <c r="P171">
        <f ca="1">LOOKUP($F171,'DS Filter Tables'!$F$12:$F$353,'DS Filter Tables'!AF$12:AF$353)</f>
        <v>0</v>
      </c>
      <c r="Q171">
        <f ca="1">LOOKUP($F171,'DS Filter Tables'!$F$12:$F$353,'DS Filter Tables'!AN$12:AN$353)</f>
        <v>0</v>
      </c>
      <c r="R171" s="39">
        <f ca="1">'TO Filter Tables'!R170</f>
        <v>60</v>
      </c>
      <c r="S171" s="39">
        <f ca="1">'TO Filter Tables'!X170</f>
        <v>60</v>
      </c>
      <c r="T171" s="39">
        <f ca="1">'TO Filter Tables'!AD170</f>
        <v>10</v>
      </c>
      <c r="U171" s="39">
        <f ca="1">'TO Filter Tables'!AP170</f>
        <v>120</v>
      </c>
      <c r="V171" s="39">
        <f ca="1">'TO Filter Tables'!AV170</f>
        <v>120</v>
      </c>
      <c r="W171" s="39">
        <f ca="1">'TO Filter Tables'!BB170</f>
        <v>120</v>
      </c>
      <c r="X171" s="39">
        <f ca="1">'TO Filter Tables'!BH170</f>
        <v>120</v>
      </c>
      <c r="AB171" s="39">
        <f t="shared" ca="1" si="2"/>
        <v>120</v>
      </c>
      <c r="AD171" t="s">
        <v>1429</v>
      </c>
    </row>
    <row r="172" spans="1:30" x14ac:dyDescent="0.2">
      <c r="A172">
        <f>'TO Filter Tables'!A171</f>
        <v>162</v>
      </c>
      <c r="B172" t="s">
        <v>1415</v>
      </c>
      <c r="C172" t="str">
        <f ca="1">'TO Filter Tables'!C171</f>
        <v>HGA MCE B Raw Gimbal Telemetry</v>
      </c>
      <c r="D172" t="str">
        <f>D$7</f>
        <v>B</v>
      </c>
      <c r="E172" t="str">
        <f ca="1">'TO Filter Tables'!E171</f>
        <v>External</v>
      </c>
      <c r="F172">
        <f ca="1">'TO Filter Tables'!F171</f>
        <v>505</v>
      </c>
      <c r="G172" t="str">
        <f ca="1">'TO Filter Tables'!G171</f>
        <v>0x1F9</v>
      </c>
      <c r="H172" t="str">
        <f ca="1">'TO Filter Tables'!H171</f>
        <v>0x9F9</v>
      </c>
      <c r="I172" t="str">
        <f>'TO Filter Tables'!I171</f>
        <v>Err Pkt</v>
      </c>
      <c r="J172">
        <f ca="1">'TO Filter Tables'!J171</f>
        <v>544</v>
      </c>
      <c r="K172">
        <f ca="1">'TO Filter Tables'!K171</f>
        <v>0.1</v>
      </c>
      <c r="L172" t="str">
        <f ca="1">'TO Filter Tables'!L171</f>
        <v>Sync</v>
      </c>
      <c r="M172">
        <f ca="1">'TO Filter Tables'!M171</f>
        <v>5440</v>
      </c>
      <c r="N172" s="292">
        <f ca="1">LOOKUP($F172,'DS Filter Tables'!$F$12:$F$353,'DS Filter Tables'!P$12:P$353)</f>
        <v>0</v>
      </c>
      <c r="O172" s="292">
        <f ca="1">LOOKUP($F172,'DS Filter Tables'!$F$12:$F$353,'DS Filter Tables'!X$12:X$353)</f>
        <v>0</v>
      </c>
      <c r="P172" s="292">
        <f ca="1">LOOKUP($F172,'DS Filter Tables'!$F$12:$F$353,'DS Filter Tables'!AF$12:AF$353)</f>
        <v>0</v>
      </c>
      <c r="Q172" s="292">
        <f ca="1">LOOKUP($F172,'DS Filter Tables'!$F$12:$F$353,'DS Filter Tables'!AN$12:AN$353)</f>
        <v>0</v>
      </c>
      <c r="R172" s="39">
        <f ca="1">'TO Filter Tables'!R171</f>
        <v>15</v>
      </c>
      <c r="S172" s="39">
        <f ca="1">'TO Filter Tables'!X171</f>
        <v>15</v>
      </c>
      <c r="T172" s="39">
        <f ca="1">'TO Filter Tables'!AD171</f>
        <v>60</v>
      </c>
      <c r="U172" s="39">
        <f ca="1">'TO Filter Tables'!AP171</f>
        <v>60</v>
      </c>
      <c r="V172" s="39">
        <f ca="1">'TO Filter Tables'!AV171</f>
        <v>60</v>
      </c>
      <c r="W172" s="39">
        <f ca="1">'TO Filter Tables'!BB171</f>
        <v>60</v>
      </c>
      <c r="X172" s="39">
        <f ca="1">'TO Filter Tables'!BH171</f>
        <v>60</v>
      </c>
      <c r="Y172" t="s">
        <v>1430</v>
      </c>
      <c r="AB172" s="39">
        <f t="shared" ca="1" si="2"/>
        <v>60</v>
      </c>
      <c r="AD172" t="s">
        <v>1429</v>
      </c>
    </row>
    <row r="173" spans="1:30" x14ac:dyDescent="0.2">
      <c r="A173">
        <f>'TO Filter Tables'!A172</f>
        <v>163</v>
      </c>
      <c r="B173" t="s">
        <v>1439</v>
      </c>
      <c r="C173" t="str">
        <f ca="1">'TO Filter Tables'!C172</f>
        <v>IRU B Raw Rate Data</v>
      </c>
      <c r="D173" t="s">
        <v>1421</v>
      </c>
      <c r="E173" t="str">
        <f ca="1">'TO Filter Tables'!E172</f>
        <v>External</v>
      </c>
      <c r="F173">
        <f ca="1">'TO Filter Tables'!F172</f>
        <v>506</v>
      </c>
      <c r="G173" t="str">
        <f ca="1">'TO Filter Tables'!G172</f>
        <v>0x1FA</v>
      </c>
      <c r="H173" t="str">
        <f ca="1">'TO Filter Tables'!H172</f>
        <v>0x9FA</v>
      </c>
      <c r="I173" t="str">
        <f>'TO Filter Tables'!I172</f>
        <v>Err Pkt</v>
      </c>
      <c r="J173">
        <f ca="1">'TO Filter Tables'!J172</f>
        <v>352</v>
      </c>
      <c r="K173">
        <f ca="1">'TO Filter Tables'!K172</f>
        <v>0.1</v>
      </c>
      <c r="L173" t="str">
        <f ca="1">'TO Filter Tables'!L172</f>
        <v>Sync</v>
      </c>
      <c r="M173">
        <f ca="1">'TO Filter Tables'!M172</f>
        <v>3520</v>
      </c>
      <c r="N173" s="292">
        <f ca="1">LOOKUP($F173,'DS Filter Tables'!$F$12:$F$353,'DS Filter Tables'!P$12:P$353)</f>
        <v>0</v>
      </c>
      <c r="O173" s="292">
        <f ca="1">LOOKUP($F173,'DS Filter Tables'!$F$12:$F$353,'DS Filter Tables'!X$12:X$353)</f>
        <v>0</v>
      </c>
      <c r="P173" s="292">
        <f ca="1">LOOKUP($F173,'DS Filter Tables'!$F$12:$F$353,'DS Filter Tables'!AF$12:AF$353)</f>
        <v>0</v>
      </c>
      <c r="Q173" s="292">
        <f ca="1">LOOKUP($F173,'DS Filter Tables'!$F$12:$F$353,'DS Filter Tables'!AN$12:AN$353)</f>
        <v>0</v>
      </c>
      <c r="R173" s="39">
        <f ca="1">'TO Filter Tables'!R172</f>
        <v>1</v>
      </c>
      <c r="S173" s="39">
        <f ca="1">'TO Filter Tables'!X172</f>
        <v>1</v>
      </c>
      <c r="T173" s="39">
        <f ca="1">'TO Filter Tables'!AD172</f>
        <v>60</v>
      </c>
      <c r="U173" s="39">
        <f ca="1">'TO Filter Tables'!AP172</f>
        <v>60</v>
      </c>
      <c r="V173" s="39">
        <f ca="1">'TO Filter Tables'!AV172</f>
        <v>60</v>
      </c>
      <c r="W173" s="39">
        <f ca="1">'TO Filter Tables'!BB172</f>
        <v>60</v>
      </c>
      <c r="X173" s="39">
        <f ca="1">'TO Filter Tables'!BH172</f>
        <v>60</v>
      </c>
      <c r="Y173" t="s">
        <v>1428</v>
      </c>
      <c r="AB173" s="39">
        <f t="shared" ca="1" si="2"/>
        <v>60</v>
      </c>
      <c r="AD173" t="s">
        <v>1429</v>
      </c>
    </row>
    <row r="174" spans="1:30" x14ac:dyDescent="0.2">
      <c r="A174">
        <f>'TO Filter Tables'!A173</f>
        <v>164</v>
      </c>
      <c r="B174" t="s">
        <v>1415</v>
      </c>
      <c r="C174" t="str">
        <f ca="1">'TO Filter Tables'!C173</f>
        <v>SA MCE B Raw Gimbal Data</v>
      </c>
      <c r="D174" t="str">
        <f>D$7</f>
        <v>B</v>
      </c>
      <c r="E174" t="str">
        <f ca="1">'TO Filter Tables'!E173</f>
        <v>External</v>
      </c>
      <c r="F174">
        <f ca="1">'TO Filter Tables'!F173</f>
        <v>507</v>
      </c>
      <c r="G174" t="str">
        <f ca="1">'TO Filter Tables'!G173</f>
        <v>0x1FB</v>
      </c>
      <c r="H174" t="str">
        <f ca="1">'TO Filter Tables'!H173</f>
        <v>0x9FB</v>
      </c>
      <c r="I174" t="str">
        <f>'TO Filter Tables'!I173</f>
        <v>Err Pkt</v>
      </c>
      <c r="J174">
        <f ca="1">'TO Filter Tables'!J173</f>
        <v>544</v>
      </c>
      <c r="K174">
        <f ca="1">'TO Filter Tables'!K173</f>
        <v>0.1</v>
      </c>
      <c r="L174" t="str">
        <f ca="1">'TO Filter Tables'!L173</f>
        <v>Sync</v>
      </c>
      <c r="M174">
        <f ca="1">'TO Filter Tables'!M173</f>
        <v>5440</v>
      </c>
      <c r="N174" s="292">
        <f ca="1">LOOKUP($F174,'DS Filter Tables'!$F$12:$F$353,'DS Filter Tables'!P$12:P$353)</f>
        <v>0</v>
      </c>
      <c r="O174" s="292">
        <f ca="1">LOOKUP($F174,'DS Filter Tables'!$F$12:$F$353,'DS Filter Tables'!X$12:X$353)</f>
        <v>0</v>
      </c>
      <c r="P174" s="292">
        <f ca="1">LOOKUP($F174,'DS Filter Tables'!$F$12:$F$353,'DS Filter Tables'!AF$12:AF$353)</f>
        <v>0</v>
      </c>
      <c r="Q174" s="292">
        <f ca="1">LOOKUP($F174,'DS Filter Tables'!$F$12:$F$353,'DS Filter Tables'!AN$12:AN$353)</f>
        <v>0</v>
      </c>
      <c r="R174" s="39">
        <f ca="1">'TO Filter Tables'!R173</f>
        <v>15</v>
      </c>
      <c r="S174" s="39">
        <f ca="1">'TO Filter Tables'!X173</f>
        <v>15</v>
      </c>
      <c r="T174" s="39">
        <f ca="1">'TO Filter Tables'!AD173</f>
        <v>60</v>
      </c>
      <c r="U174" s="39">
        <f ca="1">'TO Filter Tables'!AP173</f>
        <v>60</v>
      </c>
      <c r="V174" s="39">
        <f ca="1">'TO Filter Tables'!AV173</f>
        <v>60</v>
      </c>
      <c r="W174" s="39">
        <f ca="1">'TO Filter Tables'!BB173</f>
        <v>60</v>
      </c>
      <c r="X174" s="39">
        <f ca="1">'TO Filter Tables'!BH173</f>
        <v>60</v>
      </c>
      <c r="Y174" t="s">
        <v>1430</v>
      </c>
      <c r="AB174" s="39">
        <f t="shared" ca="1" si="2"/>
        <v>60</v>
      </c>
      <c r="AD174" t="s">
        <v>1429</v>
      </c>
    </row>
    <row r="175" spans="1:30" x14ac:dyDescent="0.2">
      <c r="A175">
        <f>'TO Filter Tables'!A174</f>
        <v>165</v>
      </c>
      <c r="B175" t="s">
        <v>1425</v>
      </c>
      <c r="C175" t="str">
        <f ca="1">'TO Filter Tables'!C174</f>
        <v>ATB B Raw MTB/SS/TAM Telemetry</v>
      </c>
      <c r="D175" t="s">
        <v>1420</v>
      </c>
      <c r="E175" t="str">
        <f ca="1">'TO Filter Tables'!E174</f>
        <v>External</v>
      </c>
      <c r="F175">
        <f ca="1">'TO Filter Tables'!F174</f>
        <v>508</v>
      </c>
      <c r="G175" t="str">
        <f ca="1">'TO Filter Tables'!G174</f>
        <v>0x1FC</v>
      </c>
      <c r="H175" t="str">
        <f ca="1">'TO Filter Tables'!H174</f>
        <v>0x9FC</v>
      </c>
      <c r="I175" t="str">
        <f>'TO Filter Tables'!I174</f>
        <v>Err Pkt</v>
      </c>
      <c r="J175">
        <f ca="1">'TO Filter Tables'!J174</f>
        <v>688</v>
      </c>
      <c r="K175">
        <f ca="1">'TO Filter Tables'!K174</f>
        <v>0.1</v>
      </c>
      <c r="L175" t="str">
        <f ca="1">'TO Filter Tables'!L174</f>
        <v>Sync</v>
      </c>
      <c r="M175">
        <f ca="1">'TO Filter Tables'!M174</f>
        <v>6880</v>
      </c>
      <c r="N175">
        <f ca="1">LOOKUP($F175,'DS Filter Tables'!$F$12:$F$353,'DS Filter Tables'!P$12:P$353)</f>
        <v>1</v>
      </c>
      <c r="O175" s="292">
        <f ca="1">LOOKUP($F175,'DS Filter Tables'!$F$12:$F$353,'DS Filter Tables'!X$12:X$353)</f>
        <v>5</v>
      </c>
      <c r="P175">
        <f ca="1">LOOKUP($F175,'DS Filter Tables'!$F$12:$F$353,'DS Filter Tables'!AF$12:AF$353)</f>
        <v>5</v>
      </c>
      <c r="Q175">
        <f ca="1">LOOKUP($F175,'DS Filter Tables'!$F$12:$F$353,'DS Filter Tables'!AN$12:AN$353)</f>
        <v>5</v>
      </c>
      <c r="R175" s="39">
        <f ca="1">'TO Filter Tables'!R174</f>
        <v>10</v>
      </c>
      <c r="S175" s="39">
        <f ca="1">'TO Filter Tables'!X174</f>
        <v>10</v>
      </c>
      <c r="T175" s="39">
        <f ca="1">'TO Filter Tables'!AD174</f>
        <v>30</v>
      </c>
      <c r="U175" s="39">
        <f ca="1">'TO Filter Tables'!AP174</f>
        <v>30</v>
      </c>
      <c r="V175" s="39">
        <f ca="1">'TO Filter Tables'!AV174</f>
        <v>30</v>
      </c>
      <c r="W175" s="39">
        <f ca="1">'TO Filter Tables'!BB174</f>
        <v>20</v>
      </c>
      <c r="X175" s="39">
        <f ca="1">'TO Filter Tables'!BH174</f>
        <v>120</v>
      </c>
      <c r="AB175" s="39">
        <f t="shared" ca="1" si="2"/>
        <v>120</v>
      </c>
      <c r="AD175" t="s">
        <v>1429</v>
      </c>
    </row>
    <row r="176" spans="1:30" x14ac:dyDescent="0.2">
      <c r="A176">
        <f>'TO Filter Tables'!A175</f>
        <v>166</v>
      </c>
      <c r="B176" t="s">
        <v>1440</v>
      </c>
      <c r="C176" t="str">
        <f ca="1">'TO Filter Tables'!C175</f>
        <v>Star Tracker B Raw Quaternion Data</v>
      </c>
      <c r="D176" s="39" t="s">
        <v>1420</v>
      </c>
      <c r="E176" t="str">
        <f ca="1">'TO Filter Tables'!E175</f>
        <v>External</v>
      </c>
      <c r="F176">
        <f ca="1">'TO Filter Tables'!F175</f>
        <v>510</v>
      </c>
      <c r="G176" t="str">
        <f ca="1">'TO Filter Tables'!G175</f>
        <v>0x1FE</v>
      </c>
      <c r="H176" t="str">
        <f ca="1">'TO Filter Tables'!H175</f>
        <v>0x9FE</v>
      </c>
      <c r="I176" t="str">
        <f>'TO Filter Tables'!I175</f>
        <v>Err Pkt</v>
      </c>
      <c r="J176">
        <f ca="1">'TO Filter Tables'!J175</f>
        <v>608</v>
      </c>
      <c r="K176">
        <f ca="1">'TO Filter Tables'!K175</f>
        <v>0.1</v>
      </c>
      <c r="L176" t="str">
        <f ca="1">'TO Filter Tables'!L175</f>
        <v>Sync</v>
      </c>
      <c r="M176">
        <f ca="1">'TO Filter Tables'!M175</f>
        <v>6080</v>
      </c>
      <c r="N176" s="292">
        <f ca="1">LOOKUP($F176,'DS Filter Tables'!$F$12:$F$353,'DS Filter Tables'!P$12:P$353)</f>
        <v>1</v>
      </c>
      <c r="O176" s="292">
        <f ca="1">LOOKUP($F176,'DS Filter Tables'!$F$12:$F$353,'DS Filter Tables'!X$12:X$353)</f>
        <v>15</v>
      </c>
      <c r="P176" s="292">
        <f ca="1">LOOKUP($F176,'DS Filter Tables'!$F$12:$F$353,'DS Filter Tables'!AF$12:AF$353)</f>
        <v>0</v>
      </c>
      <c r="Q176" s="292">
        <f ca="1">LOOKUP($F176,'DS Filter Tables'!$F$12:$F$353,'DS Filter Tables'!AN$12:AN$353)</f>
        <v>0</v>
      </c>
      <c r="R176" s="39">
        <f ca="1">'TO Filter Tables'!R175</f>
        <v>5</v>
      </c>
      <c r="S176" s="39">
        <f ca="1">'TO Filter Tables'!X175</f>
        <v>5</v>
      </c>
      <c r="T176" s="39">
        <f ca="1">'TO Filter Tables'!AD175</f>
        <v>60</v>
      </c>
      <c r="U176" s="39">
        <f ca="1">'TO Filter Tables'!AP175</f>
        <v>60</v>
      </c>
      <c r="V176" s="39">
        <f ca="1">'TO Filter Tables'!AV175</f>
        <v>60</v>
      </c>
      <c r="W176" s="39">
        <f ca="1">'TO Filter Tables'!BB175</f>
        <v>60</v>
      </c>
      <c r="X176" s="39">
        <f ca="1">'TO Filter Tables'!BH175</f>
        <v>60</v>
      </c>
      <c r="Y176" t="s">
        <v>1428</v>
      </c>
      <c r="AB176" s="39">
        <f t="shared" ca="1" si="2"/>
        <v>60</v>
      </c>
      <c r="AD176" t="s">
        <v>1429</v>
      </c>
    </row>
    <row r="177" spans="1:30" x14ac:dyDescent="0.2">
      <c r="A177">
        <f>'TO Filter Tables'!A176</f>
        <v>167</v>
      </c>
      <c r="B177" t="s">
        <v>1417</v>
      </c>
      <c r="C177" t="str">
        <f ca="1">'TO Filter Tables'!C176</f>
        <v>MAC A HK Telemetry</v>
      </c>
      <c r="D177" t="s">
        <v>1419</v>
      </c>
      <c r="E177" t="str">
        <f ca="1">'TO Filter Tables'!E176</f>
        <v>External</v>
      </c>
      <c r="F177">
        <f ca="1">'TO Filter Tables'!F176</f>
        <v>512</v>
      </c>
      <c r="G177" t="str">
        <f ca="1">'TO Filter Tables'!G176</f>
        <v>0x200</v>
      </c>
      <c r="H177" t="str">
        <f ca="1">'TO Filter Tables'!H176</f>
        <v>0xA00</v>
      </c>
      <c r="I177" t="str">
        <f>'TO Filter Tables'!I176</f>
        <v>Err Pkt</v>
      </c>
      <c r="J177">
        <f ca="1">'TO Filter Tables'!J176</f>
        <v>5376</v>
      </c>
      <c r="K177">
        <f ca="1">'TO Filter Tables'!K176</f>
        <v>1</v>
      </c>
      <c r="L177" t="str">
        <f ca="1">'TO Filter Tables'!L176</f>
        <v>Sync</v>
      </c>
      <c r="M177">
        <f ca="1">'TO Filter Tables'!M176</f>
        <v>5376</v>
      </c>
      <c r="N177">
        <f ca="1">LOOKUP($F177,'DS Filter Tables'!$F$12:$F$353,'DS Filter Tables'!P$12:P$353)</f>
        <v>30</v>
      </c>
      <c r="O177">
        <f ca="1">LOOKUP($F177,'DS Filter Tables'!$F$12:$F$353,'DS Filter Tables'!X$12:X$353)</f>
        <v>30</v>
      </c>
      <c r="P177">
        <f ca="1">LOOKUP($F177,'DS Filter Tables'!$F$12:$F$353,'DS Filter Tables'!AF$12:AF$353)</f>
        <v>30</v>
      </c>
      <c r="Q177">
        <f ca="1">LOOKUP($F177,'DS Filter Tables'!$F$12:$F$353,'DS Filter Tables'!AN$12:AN$353)</f>
        <v>30</v>
      </c>
      <c r="R177" s="39">
        <f ca="1">'TO Filter Tables'!R176</f>
        <v>30</v>
      </c>
      <c r="S177" s="39">
        <f ca="1">'TO Filter Tables'!X176</f>
        <v>30</v>
      </c>
      <c r="T177" s="39">
        <f ca="1">'TO Filter Tables'!AD176</f>
        <v>120</v>
      </c>
      <c r="U177" s="39">
        <f ca="1">'TO Filter Tables'!AP176</f>
        <v>120</v>
      </c>
      <c r="V177" s="39">
        <f ca="1">'TO Filter Tables'!AV176</f>
        <v>120</v>
      </c>
      <c r="W177" s="39">
        <f ca="1">'TO Filter Tables'!BB176</f>
        <v>120</v>
      </c>
      <c r="X177" s="39">
        <f ca="1">'TO Filter Tables'!BH176</f>
        <v>120</v>
      </c>
      <c r="Y177" t="s">
        <v>1405</v>
      </c>
      <c r="AB177" s="39">
        <f t="shared" ca="1" si="2"/>
        <v>120</v>
      </c>
      <c r="AD177" t="s">
        <v>1427</v>
      </c>
    </row>
    <row r="178" spans="1:30" hidden="1" x14ac:dyDescent="0.2">
      <c r="A178">
        <f>'TO Filter Tables'!A177</f>
        <v>168</v>
      </c>
      <c r="C178" t="str">
        <f ca="1">'TO Filter Tables'!C177</f>
        <v>MAC A Diagnostic Telemetry</v>
      </c>
      <c r="E178" t="str">
        <f ca="1">'TO Filter Tables'!E177</f>
        <v>External</v>
      </c>
      <c r="F178">
        <f ca="1">'TO Filter Tables'!F177</f>
        <v>513</v>
      </c>
      <c r="G178" t="str">
        <f ca="1">'TO Filter Tables'!G177</f>
        <v>0x201</v>
      </c>
      <c r="H178" t="str">
        <f ca="1">'TO Filter Tables'!H177</f>
        <v>0xA01</v>
      </c>
      <c r="I178" t="str">
        <f>'TO Filter Tables'!I177</f>
        <v>NA</v>
      </c>
      <c r="J178">
        <f ca="1">'TO Filter Tables'!J177</f>
        <v>5376</v>
      </c>
      <c r="K178">
        <f ca="1">'TO Filter Tables'!K177</f>
        <v>0</v>
      </c>
      <c r="L178" t="str">
        <f ca="1">'TO Filter Tables'!L177</f>
        <v>Async</v>
      </c>
      <c r="M178">
        <f ca="1">'TO Filter Tables'!M177</f>
        <v>0</v>
      </c>
      <c r="R178" s="39">
        <f ca="1">'TO Filter Tables'!R177</f>
        <v>0</v>
      </c>
      <c r="S178" s="39">
        <f ca="1">'TO Filter Tables'!X177</f>
        <v>0</v>
      </c>
      <c r="T178" s="39">
        <f ca="1">'TO Filter Tables'!AD177</f>
        <v>0</v>
      </c>
      <c r="U178" s="39">
        <f ca="1">'TO Filter Tables'!AP177</f>
        <v>0</v>
      </c>
      <c r="V178" s="39">
        <f ca="1">'TO Filter Tables'!AV177</f>
        <v>0</v>
      </c>
      <c r="W178" s="39">
        <f ca="1">'TO Filter Tables'!BB177</f>
        <v>0</v>
      </c>
      <c r="X178" s="39">
        <f ca="1">'TO Filter Tables'!BH177</f>
        <v>0</v>
      </c>
      <c r="AB178" s="39">
        <f t="shared" ca="1" si="2"/>
        <v>0</v>
      </c>
    </row>
    <row r="179" spans="1:30" x14ac:dyDescent="0.2">
      <c r="A179">
        <f>'TO Filter Tables'!A178</f>
        <v>169</v>
      </c>
      <c r="B179" t="s">
        <v>1417</v>
      </c>
      <c r="C179" t="str">
        <f ca="1">'TO Filter Tables'!C178</f>
        <v>MAC B HK Telemetry</v>
      </c>
      <c r="D179" t="s">
        <v>1421</v>
      </c>
      <c r="E179" t="str">
        <f ca="1">'TO Filter Tables'!E178</f>
        <v>External</v>
      </c>
      <c r="F179">
        <f ca="1">'TO Filter Tables'!F178</f>
        <v>514</v>
      </c>
      <c r="G179" t="str">
        <f ca="1">'TO Filter Tables'!G178</f>
        <v>0x202</v>
      </c>
      <c r="H179" t="str">
        <f ca="1">'TO Filter Tables'!H178</f>
        <v>0xA02</v>
      </c>
      <c r="I179" t="str">
        <f>'TO Filter Tables'!I178</f>
        <v>Err Pkt</v>
      </c>
      <c r="J179">
        <f ca="1">'TO Filter Tables'!J178</f>
        <v>5376</v>
      </c>
      <c r="K179">
        <f ca="1">'TO Filter Tables'!K178</f>
        <v>1</v>
      </c>
      <c r="L179" t="str">
        <f ca="1">'TO Filter Tables'!L178</f>
        <v>Sync</v>
      </c>
      <c r="M179">
        <f ca="1">'TO Filter Tables'!M178</f>
        <v>5376</v>
      </c>
      <c r="N179" s="292">
        <f ca="1">LOOKUP($F179,'DS Filter Tables'!$F$12:$F$353,'DS Filter Tables'!P$12:P$353)</f>
        <v>0</v>
      </c>
      <c r="O179">
        <f ca="1">LOOKUP($F179,'DS Filter Tables'!$F$12:$F$353,'DS Filter Tables'!X$12:X$353)</f>
        <v>30</v>
      </c>
      <c r="P179" s="292">
        <f ca="1">LOOKUP($F179,'DS Filter Tables'!$F$12:$F$353,'DS Filter Tables'!AF$12:AF$353)</f>
        <v>0</v>
      </c>
      <c r="Q179" s="292">
        <f ca="1">LOOKUP($F179,'DS Filter Tables'!$F$12:$F$353,'DS Filter Tables'!AN$12:AN$353)</f>
        <v>0</v>
      </c>
      <c r="R179" s="39">
        <f ca="1">'TO Filter Tables'!R178</f>
        <v>30</v>
      </c>
      <c r="S179" s="39">
        <f ca="1">'TO Filter Tables'!X178</f>
        <v>30</v>
      </c>
      <c r="T179" s="39">
        <f ca="1">'TO Filter Tables'!AD178</f>
        <v>120</v>
      </c>
      <c r="U179" s="39">
        <f ca="1">'TO Filter Tables'!AP178</f>
        <v>120</v>
      </c>
      <c r="V179" s="39">
        <f ca="1">'TO Filter Tables'!AV178</f>
        <v>120</v>
      </c>
      <c r="W179" s="39">
        <f ca="1">'TO Filter Tables'!BB178</f>
        <v>120</v>
      </c>
      <c r="X179" s="39">
        <f ca="1">'TO Filter Tables'!BH178</f>
        <v>120</v>
      </c>
      <c r="Y179" t="s">
        <v>1405</v>
      </c>
      <c r="AB179" s="39">
        <f t="shared" ca="1" si="2"/>
        <v>120</v>
      </c>
      <c r="AD179" t="s">
        <v>1427</v>
      </c>
    </row>
    <row r="180" spans="1:30" hidden="1" x14ac:dyDescent="0.2">
      <c r="A180">
        <f>'TO Filter Tables'!A179</f>
        <v>170</v>
      </c>
      <c r="C180" t="str">
        <f ca="1">'TO Filter Tables'!C179</f>
        <v>MAC B Diagnostic Telemetry</v>
      </c>
      <c r="E180" t="str">
        <f ca="1">'TO Filter Tables'!E179</f>
        <v>External</v>
      </c>
      <c r="F180">
        <f ca="1">'TO Filter Tables'!F179</f>
        <v>515</v>
      </c>
      <c r="G180" t="str">
        <f ca="1">'TO Filter Tables'!G179</f>
        <v>0x203</v>
      </c>
      <c r="H180" t="str">
        <f ca="1">'TO Filter Tables'!H179</f>
        <v>0xA03</v>
      </c>
      <c r="I180" t="str">
        <f>'TO Filter Tables'!I179</f>
        <v>NA</v>
      </c>
      <c r="J180">
        <f ca="1">'TO Filter Tables'!J179</f>
        <v>5376</v>
      </c>
      <c r="K180">
        <f ca="1">'TO Filter Tables'!K179</f>
        <v>0</v>
      </c>
      <c r="L180" t="str">
        <f ca="1">'TO Filter Tables'!L179</f>
        <v>Async</v>
      </c>
      <c r="M180">
        <f ca="1">'TO Filter Tables'!M179</f>
        <v>0</v>
      </c>
      <c r="R180" s="39">
        <f ca="1">'TO Filter Tables'!R179</f>
        <v>0</v>
      </c>
      <c r="S180" s="39">
        <f ca="1">'TO Filter Tables'!X179</f>
        <v>0</v>
      </c>
      <c r="T180" s="39">
        <f ca="1">'TO Filter Tables'!AD179</f>
        <v>0</v>
      </c>
      <c r="U180" s="39">
        <f ca="1">'TO Filter Tables'!AP179</f>
        <v>0</v>
      </c>
      <c r="V180" s="39">
        <f ca="1">'TO Filter Tables'!AV179</f>
        <v>0</v>
      </c>
      <c r="W180" s="39">
        <f ca="1">'TO Filter Tables'!BB179</f>
        <v>0</v>
      </c>
      <c r="X180" s="39">
        <f ca="1">'TO Filter Tables'!BH179</f>
        <v>0</v>
      </c>
      <c r="AB180" s="39">
        <f t="shared" ca="1" si="2"/>
        <v>0</v>
      </c>
    </row>
    <row r="181" spans="1:30" x14ac:dyDescent="0.2">
      <c r="A181">
        <f>'TO Filter Tables'!A180</f>
        <v>171</v>
      </c>
      <c r="B181" t="s">
        <v>1425</v>
      </c>
      <c r="C181" t="str">
        <f ca="1">'TO Filter Tables'!C180</f>
        <v>ATB A HK Telemetry</v>
      </c>
      <c r="D181" t="s">
        <v>1420</v>
      </c>
      <c r="E181" t="str">
        <f ca="1">'TO Filter Tables'!E180</f>
        <v>External</v>
      </c>
      <c r="F181">
        <f ca="1">'TO Filter Tables'!F180</f>
        <v>516</v>
      </c>
      <c r="G181" t="str">
        <f ca="1">'TO Filter Tables'!G180</f>
        <v>0x204</v>
      </c>
      <c r="H181" t="str">
        <f ca="1">'TO Filter Tables'!H180</f>
        <v>0xA04</v>
      </c>
      <c r="I181" t="str">
        <f>'TO Filter Tables'!I180</f>
        <v>No Err Pkt</v>
      </c>
      <c r="J181">
        <f ca="1">'TO Filter Tables'!J180</f>
        <v>432</v>
      </c>
      <c r="K181">
        <f ca="1">'TO Filter Tables'!K180</f>
        <v>1</v>
      </c>
      <c r="L181" t="str">
        <f ca="1">'TO Filter Tables'!L180</f>
        <v>Sync</v>
      </c>
      <c r="M181">
        <f ca="1">'TO Filter Tables'!M180</f>
        <v>432</v>
      </c>
      <c r="N181">
        <f ca="1">LOOKUP($F181,'DS Filter Tables'!$F$12:$F$353,'DS Filter Tables'!P$12:P$353)</f>
        <v>15</v>
      </c>
      <c r="O181" s="292">
        <f ca="1">LOOKUP($F181,'DS Filter Tables'!$F$12:$F$353,'DS Filter Tables'!X$12:X$353)</f>
        <v>30</v>
      </c>
      <c r="P181">
        <f ca="1">LOOKUP($F181,'DS Filter Tables'!$F$12:$F$353,'DS Filter Tables'!AF$12:AF$353)</f>
        <v>30</v>
      </c>
      <c r="Q181">
        <f ca="1">LOOKUP($F181,'DS Filter Tables'!$F$12:$F$353,'DS Filter Tables'!AN$12:AN$353)</f>
        <v>30</v>
      </c>
      <c r="R181" s="39">
        <f ca="1">'TO Filter Tables'!R180</f>
        <v>30</v>
      </c>
      <c r="S181" s="39">
        <f ca="1">'TO Filter Tables'!X180</f>
        <v>30</v>
      </c>
      <c r="T181" s="39">
        <f ca="1">'TO Filter Tables'!AD180</f>
        <v>60</v>
      </c>
      <c r="U181" s="39">
        <f ca="1">'TO Filter Tables'!AP180</f>
        <v>60</v>
      </c>
      <c r="V181" s="39">
        <f ca="1">'TO Filter Tables'!AV180</f>
        <v>60</v>
      </c>
      <c r="W181" s="39">
        <f ca="1">'TO Filter Tables'!BB180</f>
        <v>60</v>
      </c>
      <c r="X181" s="39">
        <f ca="1">'TO Filter Tables'!BH180</f>
        <v>60</v>
      </c>
      <c r="AB181" s="39">
        <f t="shared" ca="1" si="2"/>
        <v>60</v>
      </c>
      <c r="AD181" t="s">
        <v>1429</v>
      </c>
    </row>
    <row r="182" spans="1:30" x14ac:dyDescent="0.2">
      <c r="A182">
        <f>'TO Filter Tables'!A181</f>
        <v>172</v>
      </c>
      <c r="B182" t="s">
        <v>1425</v>
      </c>
      <c r="C182" t="str">
        <f ca="1">'TO Filter Tables'!C181</f>
        <v>ATB A FPGA HK Telemetry</v>
      </c>
      <c r="D182" t="s">
        <v>1420</v>
      </c>
      <c r="E182" t="str">
        <f ca="1">'TO Filter Tables'!E181</f>
        <v>External</v>
      </c>
      <c r="F182">
        <f ca="1">'TO Filter Tables'!F181</f>
        <v>517</v>
      </c>
      <c r="G182" t="str">
        <f ca="1">'TO Filter Tables'!G181</f>
        <v>0x205</v>
      </c>
      <c r="H182" t="str">
        <f ca="1">'TO Filter Tables'!H181</f>
        <v>0xA05</v>
      </c>
      <c r="I182" t="str">
        <f>'TO Filter Tables'!I181</f>
        <v>No Err Pkt</v>
      </c>
      <c r="J182">
        <f ca="1">'TO Filter Tables'!J181</f>
        <v>176</v>
      </c>
      <c r="K182">
        <f ca="1">'TO Filter Tables'!K181</f>
        <v>1</v>
      </c>
      <c r="L182" t="str">
        <f ca="1">'TO Filter Tables'!L181</f>
        <v>Sync</v>
      </c>
      <c r="M182">
        <f ca="1">'TO Filter Tables'!M181</f>
        <v>176</v>
      </c>
      <c r="N182">
        <f ca="1">LOOKUP($F182,'DS Filter Tables'!$F$12:$F$353,'DS Filter Tables'!P$12:P$353)</f>
        <v>15</v>
      </c>
      <c r="O182">
        <f ca="1">LOOKUP($F182,'DS Filter Tables'!$F$12:$F$353,'DS Filter Tables'!X$12:X$353)</f>
        <v>30</v>
      </c>
      <c r="P182">
        <f ca="1">LOOKUP($F182,'DS Filter Tables'!$F$12:$F$353,'DS Filter Tables'!AF$12:AF$353)</f>
        <v>30</v>
      </c>
      <c r="Q182">
        <f ca="1">LOOKUP($F182,'DS Filter Tables'!$F$12:$F$353,'DS Filter Tables'!AN$12:AN$353)</f>
        <v>30</v>
      </c>
      <c r="R182" s="39">
        <f ca="1">'TO Filter Tables'!R181</f>
        <v>60</v>
      </c>
      <c r="S182" s="39">
        <f ca="1">'TO Filter Tables'!X181</f>
        <v>60</v>
      </c>
      <c r="T182" s="39">
        <f ca="1">'TO Filter Tables'!AD181</f>
        <v>60</v>
      </c>
      <c r="U182" s="39">
        <f ca="1">'TO Filter Tables'!AP181</f>
        <v>60</v>
      </c>
      <c r="V182" s="39">
        <f ca="1">'TO Filter Tables'!AV181</f>
        <v>60</v>
      </c>
      <c r="W182" s="39">
        <f ca="1">'TO Filter Tables'!BB181</f>
        <v>60</v>
      </c>
      <c r="X182" s="39">
        <f ca="1">'TO Filter Tables'!BH181</f>
        <v>60</v>
      </c>
      <c r="AB182" s="39">
        <f t="shared" ca="1" si="2"/>
        <v>60</v>
      </c>
      <c r="AD182" t="s">
        <v>1429</v>
      </c>
    </row>
    <row r="183" spans="1:30" x14ac:dyDescent="0.2">
      <c r="A183">
        <f>'TO Filter Tables'!A182</f>
        <v>173</v>
      </c>
      <c r="B183" t="s">
        <v>1425</v>
      </c>
      <c r="C183" t="str">
        <f ca="1">'TO Filter Tables'!C182</f>
        <v>ATB A Voltage (test) Telemetry</v>
      </c>
      <c r="D183" t="s">
        <v>1420</v>
      </c>
      <c r="E183" t="str">
        <f ca="1">'TO Filter Tables'!E182</f>
        <v>External</v>
      </c>
      <c r="F183">
        <f ca="1">'TO Filter Tables'!F182</f>
        <v>518</v>
      </c>
      <c r="G183" t="str">
        <f ca="1">'TO Filter Tables'!G182</f>
        <v>0x206</v>
      </c>
      <c r="H183" t="str">
        <f ca="1">'TO Filter Tables'!H182</f>
        <v>0xA06</v>
      </c>
      <c r="I183" t="str">
        <f>'TO Filter Tables'!I182</f>
        <v>No Err Pkt</v>
      </c>
      <c r="J183">
        <f ca="1">'TO Filter Tables'!J182</f>
        <v>144</v>
      </c>
      <c r="K183">
        <f ca="1">'TO Filter Tables'!K182</f>
        <v>1</v>
      </c>
      <c r="L183" t="str">
        <f ca="1">'TO Filter Tables'!L182</f>
        <v>Sync</v>
      </c>
      <c r="M183">
        <f ca="1">'TO Filter Tables'!M182</f>
        <v>144</v>
      </c>
      <c r="N183">
        <f ca="1">LOOKUP($F183,'DS Filter Tables'!$F$12:$F$353,'DS Filter Tables'!P$12:P$353)</f>
        <v>15</v>
      </c>
      <c r="O183">
        <f ca="1">LOOKUP($F183,'DS Filter Tables'!$F$12:$F$353,'DS Filter Tables'!X$12:X$353)</f>
        <v>30</v>
      </c>
      <c r="P183">
        <f ca="1">LOOKUP($F183,'DS Filter Tables'!$F$12:$F$353,'DS Filter Tables'!AF$12:AF$353)</f>
        <v>30</v>
      </c>
      <c r="Q183">
        <f ca="1">LOOKUP($F183,'DS Filter Tables'!$F$12:$F$353,'DS Filter Tables'!AN$12:AN$353)</f>
        <v>30</v>
      </c>
      <c r="R183" s="39">
        <f ca="1">'TO Filter Tables'!R182</f>
        <v>0</v>
      </c>
      <c r="S183" s="39">
        <f ca="1">'TO Filter Tables'!X182</f>
        <v>0</v>
      </c>
      <c r="T183" s="39">
        <f ca="1">'TO Filter Tables'!AD182</f>
        <v>0</v>
      </c>
      <c r="U183" s="39">
        <f ca="1">'TO Filter Tables'!AP182</f>
        <v>0</v>
      </c>
      <c r="V183" s="39">
        <f ca="1">'TO Filter Tables'!AV182</f>
        <v>0</v>
      </c>
      <c r="W183" s="39">
        <f ca="1">'TO Filter Tables'!BB182</f>
        <v>0</v>
      </c>
      <c r="X183" s="39">
        <f ca="1">'TO Filter Tables'!BH182</f>
        <v>0</v>
      </c>
      <c r="AB183" s="39">
        <f t="shared" ca="1" si="2"/>
        <v>1</v>
      </c>
      <c r="AD183" t="s">
        <v>1429</v>
      </c>
    </row>
    <row r="184" spans="1:30" x14ac:dyDescent="0.2">
      <c r="A184">
        <f>'TO Filter Tables'!A183</f>
        <v>174</v>
      </c>
      <c r="B184" t="s">
        <v>1425</v>
      </c>
      <c r="C184" t="str">
        <f ca="1">'TO Filter Tables'!C183</f>
        <v>ATB A DAC (test) Telemetry</v>
      </c>
      <c r="D184" t="s">
        <v>1420</v>
      </c>
      <c r="E184" t="str">
        <f ca="1">'TO Filter Tables'!E183</f>
        <v>External</v>
      </c>
      <c r="F184">
        <f ca="1">'TO Filter Tables'!F183</f>
        <v>519</v>
      </c>
      <c r="G184" t="str">
        <f ca="1">'TO Filter Tables'!G183</f>
        <v>0x207</v>
      </c>
      <c r="H184" t="str">
        <f ca="1">'TO Filter Tables'!H183</f>
        <v>0xA07</v>
      </c>
      <c r="I184" t="str">
        <f>'TO Filter Tables'!I183</f>
        <v>No Err Pkt</v>
      </c>
      <c r="J184">
        <f ca="1">'TO Filter Tables'!J183</f>
        <v>160</v>
      </c>
      <c r="K184">
        <f ca="1">'TO Filter Tables'!K183</f>
        <v>1</v>
      </c>
      <c r="L184" t="str">
        <f ca="1">'TO Filter Tables'!L183</f>
        <v>Sync</v>
      </c>
      <c r="M184">
        <f ca="1">'TO Filter Tables'!M183</f>
        <v>160</v>
      </c>
      <c r="N184">
        <f ca="1">LOOKUP($F184,'DS Filter Tables'!$F$12:$F$353,'DS Filter Tables'!P$12:P$353)</f>
        <v>15</v>
      </c>
      <c r="O184">
        <f ca="1">LOOKUP($F184,'DS Filter Tables'!$F$12:$F$353,'DS Filter Tables'!X$12:X$353)</f>
        <v>30</v>
      </c>
      <c r="P184">
        <f ca="1">LOOKUP($F184,'DS Filter Tables'!$F$12:$F$353,'DS Filter Tables'!AF$12:AF$353)</f>
        <v>30</v>
      </c>
      <c r="Q184">
        <f ca="1">LOOKUP($F184,'DS Filter Tables'!$F$12:$F$353,'DS Filter Tables'!AN$12:AN$353)</f>
        <v>30</v>
      </c>
      <c r="R184" s="39">
        <f ca="1">'TO Filter Tables'!R183</f>
        <v>0</v>
      </c>
      <c r="S184" s="39">
        <f ca="1">'TO Filter Tables'!X183</f>
        <v>0</v>
      </c>
      <c r="T184" s="39">
        <f ca="1">'TO Filter Tables'!AD183</f>
        <v>0</v>
      </c>
      <c r="U184" s="39">
        <f ca="1">'TO Filter Tables'!AP183</f>
        <v>0</v>
      </c>
      <c r="V184" s="39">
        <f ca="1">'TO Filter Tables'!AV183</f>
        <v>0</v>
      </c>
      <c r="W184" s="39">
        <f ca="1">'TO Filter Tables'!BB183</f>
        <v>0</v>
      </c>
      <c r="X184" s="39">
        <f ca="1">'TO Filter Tables'!BH183</f>
        <v>0</v>
      </c>
      <c r="AB184" s="39">
        <f t="shared" ca="1" si="2"/>
        <v>1</v>
      </c>
      <c r="AD184" t="s">
        <v>1429</v>
      </c>
    </row>
    <row r="185" spans="1:30" x14ac:dyDescent="0.2">
      <c r="A185">
        <f>'TO Filter Tables'!A184</f>
        <v>175</v>
      </c>
      <c r="B185" t="s">
        <v>1425</v>
      </c>
      <c r="C185" t="str">
        <f ca="1">'TO Filter Tables'!C184</f>
        <v>ATB B HK Telemetry</v>
      </c>
      <c r="D185" t="s">
        <v>1420</v>
      </c>
      <c r="E185" t="str">
        <f ca="1">'TO Filter Tables'!E184</f>
        <v>External</v>
      </c>
      <c r="F185">
        <f ca="1">'TO Filter Tables'!F184</f>
        <v>521</v>
      </c>
      <c r="G185" t="str">
        <f ca="1">'TO Filter Tables'!G184</f>
        <v>0x209</v>
      </c>
      <c r="H185" t="str">
        <f ca="1">'TO Filter Tables'!H184</f>
        <v>0xA09</v>
      </c>
      <c r="I185" t="str">
        <f>'TO Filter Tables'!I184</f>
        <v>No Err Pkt</v>
      </c>
      <c r="J185">
        <f ca="1">'TO Filter Tables'!J184</f>
        <v>432</v>
      </c>
      <c r="K185">
        <f ca="1">'TO Filter Tables'!K184</f>
        <v>1</v>
      </c>
      <c r="L185" t="str">
        <f ca="1">'TO Filter Tables'!L184</f>
        <v>Sync</v>
      </c>
      <c r="M185">
        <f ca="1">'TO Filter Tables'!M184</f>
        <v>432</v>
      </c>
      <c r="N185">
        <f ca="1">LOOKUP($F185,'DS Filter Tables'!$F$12:$F$353,'DS Filter Tables'!P$12:P$353)</f>
        <v>15</v>
      </c>
      <c r="O185" s="292">
        <f ca="1">LOOKUP($F185,'DS Filter Tables'!$F$12:$F$353,'DS Filter Tables'!X$12:X$353)</f>
        <v>30</v>
      </c>
      <c r="P185">
        <f ca="1">LOOKUP($F185,'DS Filter Tables'!$F$12:$F$353,'DS Filter Tables'!AF$12:AF$353)</f>
        <v>30</v>
      </c>
      <c r="Q185">
        <f ca="1">LOOKUP($F185,'DS Filter Tables'!$F$12:$F$353,'DS Filter Tables'!AN$12:AN$353)</f>
        <v>30</v>
      </c>
      <c r="R185" s="39">
        <f ca="1">'TO Filter Tables'!R184</f>
        <v>30</v>
      </c>
      <c r="S185" s="39">
        <f ca="1">'TO Filter Tables'!X184</f>
        <v>30</v>
      </c>
      <c r="T185" s="39">
        <f ca="1">'TO Filter Tables'!AD184</f>
        <v>60</v>
      </c>
      <c r="U185" s="39">
        <f ca="1">'TO Filter Tables'!AP184</f>
        <v>60</v>
      </c>
      <c r="V185" s="39">
        <f ca="1">'TO Filter Tables'!AV184</f>
        <v>60</v>
      </c>
      <c r="W185" s="39">
        <f ca="1">'TO Filter Tables'!BB184</f>
        <v>60</v>
      </c>
      <c r="X185" s="39">
        <f ca="1">'TO Filter Tables'!BH184</f>
        <v>60</v>
      </c>
      <c r="AB185" s="39">
        <f t="shared" ca="1" si="2"/>
        <v>60</v>
      </c>
      <c r="AD185" t="s">
        <v>1429</v>
      </c>
    </row>
    <row r="186" spans="1:30" x14ac:dyDescent="0.2">
      <c r="A186">
        <f>'TO Filter Tables'!A185</f>
        <v>176</v>
      </c>
      <c r="B186" t="s">
        <v>1425</v>
      </c>
      <c r="C186" t="str">
        <f ca="1">'TO Filter Tables'!C185</f>
        <v>ATB B FPGA HK Telemetry</v>
      </c>
      <c r="D186" t="s">
        <v>1420</v>
      </c>
      <c r="E186" t="str">
        <f ca="1">'TO Filter Tables'!E185</f>
        <v>External</v>
      </c>
      <c r="F186">
        <f ca="1">'TO Filter Tables'!F185</f>
        <v>522</v>
      </c>
      <c r="G186" t="str">
        <f ca="1">'TO Filter Tables'!G185</f>
        <v>0x20A</v>
      </c>
      <c r="H186" t="str">
        <f ca="1">'TO Filter Tables'!H185</f>
        <v>0xA0A</v>
      </c>
      <c r="I186" t="str">
        <f>'TO Filter Tables'!I185</f>
        <v>No Err Pkt</v>
      </c>
      <c r="J186">
        <f ca="1">'TO Filter Tables'!J185</f>
        <v>176</v>
      </c>
      <c r="K186">
        <f ca="1">'TO Filter Tables'!K185</f>
        <v>1</v>
      </c>
      <c r="L186" t="str">
        <f ca="1">'TO Filter Tables'!L185</f>
        <v>Sync</v>
      </c>
      <c r="M186">
        <f ca="1">'TO Filter Tables'!M185</f>
        <v>176</v>
      </c>
      <c r="N186">
        <f ca="1">LOOKUP($F186,'DS Filter Tables'!$F$12:$F$353,'DS Filter Tables'!P$12:P$353)</f>
        <v>15</v>
      </c>
      <c r="O186">
        <f ca="1">LOOKUP($F186,'DS Filter Tables'!$F$12:$F$353,'DS Filter Tables'!X$12:X$353)</f>
        <v>30</v>
      </c>
      <c r="P186">
        <f ca="1">LOOKUP($F186,'DS Filter Tables'!$F$12:$F$353,'DS Filter Tables'!AF$12:AF$353)</f>
        <v>30</v>
      </c>
      <c r="Q186">
        <f ca="1">LOOKUP($F186,'DS Filter Tables'!$F$12:$F$353,'DS Filter Tables'!AN$12:AN$353)</f>
        <v>30</v>
      </c>
      <c r="R186" s="39">
        <f ca="1">'TO Filter Tables'!R185</f>
        <v>60</v>
      </c>
      <c r="S186" s="39">
        <f ca="1">'TO Filter Tables'!X185</f>
        <v>60</v>
      </c>
      <c r="T186" s="39">
        <f ca="1">'TO Filter Tables'!AD185</f>
        <v>60</v>
      </c>
      <c r="U186" s="39">
        <f ca="1">'TO Filter Tables'!AP185</f>
        <v>60</v>
      </c>
      <c r="V186" s="39">
        <f ca="1">'TO Filter Tables'!AV185</f>
        <v>60</v>
      </c>
      <c r="W186" s="39">
        <f ca="1">'TO Filter Tables'!BB185</f>
        <v>60</v>
      </c>
      <c r="X186" s="39">
        <f ca="1">'TO Filter Tables'!BH185</f>
        <v>60</v>
      </c>
      <c r="AB186" s="39">
        <f t="shared" ca="1" si="2"/>
        <v>60</v>
      </c>
      <c r="AD186" t="s">
        <v>1429</v>
      </c>
    </row>
    <row r="187" spans="1:30" x14ac:dyDescent="0.2">
      <c r="A187">
        <f>'TO Filter Tables'!A186</f>
        <v>177</v>
      </c>
      <c r="B187" t="s">
        <v>1425</v>
      </c>
      <c r="C187" t="str">
        <f ca="1">'TO Filter Tables'!C186</f>
        <v>ATB B Voltage (test) Telemetry</v>
      </c>
      <c r="D187" t="s">
        <v>1420</v>
      </c>
      <c r="E187" t="str">
        <f ca="1">'TO Filter Tables'!E186</f>
        <v>External</v>
      </c>
      <c r="F187">
        <f ca="1">'TO Filter Tables'!F186</f>
        <v>523</v>
      </c>
      <c r="G187" t="str">
        <f ca="1">'TO Filter Tables'!G186</f>
        <v>0x20B</v>
      </c>
      <c r="H187" t="str">
        <f ca="1">'TO Filter Tables'!H186</f>
        <v>0xA0B</v>
      </c>
      <c r="I187" t="str">
        <f>'TO Filter Tables'!I186</f>
        <v>No Err Pkt</v>
      </c>
      <c r="J187">
        <f ca="1">'TO Filter Tables'!J186</f>
        <v>144</v>
      </c>
      <c r="K187">
        <f ca="1">'TO Filter Tables'!K186</f>
        <v>1</v>
      </c>
      <c r="L187" t="str">
        <f ca="1">'TO Filter Tables'!L186</f>
        <v>Sync</v>
      </c>
      <c r="M187">
        <f ca="1">'TO Filter Tables'!M186</f>
        <v>144</v>
      </c>
      <c r="N187">
        <f ca="1">LOOKUP($F187,'DS Filter Tables'!$F$12:$F$353,'DS Filter Tables'!P$12:P$353)</f>
        <v>15</v>
      </c>
      <c r="O187">
        <f ca="1">LOOKUP($F187,'DS Filter Tables'!$F$12:$F$353,'DS Filter Tables'!X$12:X$353)</f>
        <v>30</v>
      </c>
      <c r="P187">
        <f ca="1">LOOKUP($F187,'DS Filter Tables'!$F$12:$F$353,'DS Filter Tables'!AF$12:AF$353)</f>
        <v>30</v>
      </c>
      <c r="Q187">
        <f ca="1">LOOKUP($F187,'DS Filter Tables'!$F$12:$F$353,'DS Filter Tables'!AN$12:AN$353)</f>
        <v>30</v>
      </c>
      <c r="R187" s="39">
        <f ca="1">'TO Filter Tables'!R186</f>
        <v>0</v>
      </c>
      <c r="S187" s="39">
        <f ca="1">'TO Filter Tables'!X186</f>
        <v>0</v>
      </c>
      <c r="T187" s="39">
        <f ca="1">'TO Filter Tables'!AD186</f>
        <v>0</v>
      </c>
      <c r="U187" s="39">
        <f ca="1">'TO Filter Tables'!AP186</f>
        <v>0</v>
      </c>
      <c r="V187" s="39">
        <f ca="1">'TO Filter Tables'!AV186</f>
        <v>0</v>
      </c>
      <c r="W187" s="39">
        <f ca="1">'TO Filter Tables'!BB186</f>
        <v>0</v>
      </c>
      <c r="X187" s="39">
        <f ca="1">'TO Filter Tables'!BH186</f>
        <v>0</v>
      </c>
      <c r="AB187" s="39">
        <f t="shared" ca="1" si="2"/>
        <v>1</v>
      </c>
      <c r="AD187" t="s">
        <v>1429</v>
      </c>
    </row>
    <row r="188" spans="1:30" x14ac:dyDescent="0.2">
      <c r="A188">
        <f>'TO Filter Tables'!A187</f>
        <v>178</v>
      </c>
      <c r="B188" t="s">
        <v>1425</v>
      </c>
      <c r="C188" t="str">
        <f ca="1">'TO Filter Tables'!C187</f>
        <v>ATB B DAC (test) Telemetry</v>
      </c>
      <c r="D188" t="s">
        <v>1420</v>
      </c>
      <c r="E188" t="str">
        <f ca="1">'TO Filter Tables'!E187</f>
        <v>External</v>
      </c>
      <c r="F188">
        <f ca="1">'TO Filter Tables'!F187</f>
        <v>524</v>
      </c>
      <c r="G188" t="str">
        <f ca="1">'TO Filter Tables'!G187</f>
        <v>0x20C</v>
      </c>
      <c r="H188" t="str">
        <f ca="1">'TO Filter Tables'!H187</f>
        <v>0xA0C</v>
      </c>
      <c r="I188" t="str">
        <f>'TO Filter Tables'!I187</f>
        <v>No Err Pkt</v>
      </c>
      <c r="J188">
        <f ca="1">'TO Filter Tables'!J187</f>
        <v>160</v>
      </c>
      <c r="K188">
        <f ca="1">'TO Filter Tables'!K187</f>
        <v>1</v>
      </c>
      <c r="L188" t="str">
        <f ca="1">'TO Filter Tables'!L187</f>
        <v>Sync</v>
      </c>
      <c r="M188">
        <f ca="1">'TO Filter Tables'!M187</f>
        <v>160</v>
      </c>
      <c r="N188">
        <f ca="1">LOOKUP($F188,'DS Filter Tables'!$F$12:$F$353,'DS Filter Tables'!P$12:P$353)</f>
        <v>15</v>
      </c>
      <c r="O188">
        <f ca="1">LOOKUP($F188,'DS Filter Tables'!$F$12:$F$353,'DS Filter Tables'!X$12:X$353)</f>
        <v>30</v>
      </c>
      <c r="P188">
        <f ca="1">LOOKUP($F188,'DS Filter Tables'!$F$12:$F$353,'DS Filter Tables'!AF$12:AF$353)</f>
        <v>30</v>
      </c>
      <c r="Q188">
        <f ca="1">LOOKUP($F188,'DS Filter Tables'!$F$12:$F$353,'DS Filter Tables'!AN$12:AN$353)</f>
        <v>30</v>
      </c>
      <c r="R188" s="39">
        <f ca="1">'TO Filter Tables'!R187</f>
        <v>0</v>
      </c>
      <c r="S188" s="39">
        <f ca="1">'TO Filter Tables'!X187</f>
        <v>0</v>
      </c>
      <c r="T188" s="39">
        <f ca="1">'TO Filter Tables'!AD187</f>
        <v>0</v>
      </c>
      <c r="U188" s="39">
        <f ca="1">'TO Filter Tables'!AP187</f>
        <v>0</v>
      </c>
      <c r="V188" s="39">
        <f ca="1">'TO Filter Tables'!AV187</f>
        <v>0</v>
      </c>
      <c r="W188" s="39">
        <f ca="1">'TO Filter Tables'!BB187</f>
        <v>0</v>
      </c>
      <c r="X188" s="39">
        <f ca="1">'TO Filter Tables'!BH187</f>
        <v>0</v>
      </c>
      <c r="AB188" s="39">
        <f t="shared" ca="1" si="2"/>
        <v>1</v>
      </c>
      <c r="AD188" t="s">
        <v>1429</v>
      </c>
    </row>
    <row r="189" spans="1:30" hidden="1" x14ac:dyDescent="0.2">
      <c r="A189">
        <f>'TO Filter Tables'!A188</f>
        <v>179</v>
      </c>
      <c r="C189" t="str">
        <f ca="1">'TO Filter Tables'!C188</f>
        <v>Raw 1553 Read</v>
      </c>
      <c r="E189" t="str">
        <f ca="1">'TO Filter Tables'!E188</f>
        <v>External</v>
      </c>
      <c r="F189">
        <f ca="1">'TO Filter Tables'!F188</f>
        <v>525</v>
      </c>
      <c r="G189" t="str">
        <f ca="1">'TO Filter Tables'!G188</f>
        <v>0x20D</v>
      </c>
      <c r="H189" t="str">
        <f ca="1">'TO Filter Tables'!H188</f>
        <v>0xA0D</v>
      </c>
      <c r="I189" t="str">
        <f>'TO Filter Tables'!I188</f>
        <v>NA</v>
      </c>
      <c r="J189">
        <f ca="1">'TO Filter Tables'!J188</f>
        <v>2176</v>
      </c>
      <c r="K189">
        <f ca="1">'TO Filter Tables'!K188</f>
        <v>0</v>
      </c>
      <c r="L189" t="str">
        <f ca="1">'TO Filter Tables'!L188</f>
        <v>Async</v>
      </c>
      <c r="M189">
        <f ca="1">'TO Filter Tables'!M188</f>
        <v>0</v>
      </c>
      <c r="R189" s="39">
        <f ca="1">'TO Filter Tables'!R188</f>
        <v>0</v>
      </c>
      <c r="S189" s="39">
        <f ca="1">'TO Filter Tables'!X188</f>
        <v>0</v>
      </c>
      <c r="T189" s="39">
        <f ca="1">'TO Filter Tables'!AD188</f>
        <v>0</v>
      </c>
      <c r="U189" s="39">
        <f ca="1">'TO Filter Tables'!AP188</f>
        <v>0</v>
      </c>
      <c r="V189" s="39">
        <f ca="1">'TO Filter Tables'!AV188</f>
        <v>0</v>
      </c>
      <c r="W189" s="39">
        <f ca="1">'TO Filter Tables'!BB188</f>
        <v>0</v>
      </c>
      <c r="X189" s="39">
        <f ca="1">'TO Filter Tables'!BH188</f>
        <v>0</v>
      </c>
      <c r="AB189" s="39">
        <f t="shared" ca="1" si="2"/>
        <v>0</v>
      </c>
    </row>
    <row r="190" spans="1:30" x14ac:dyDescent="0.2">
      <c r="A190">
        <f>'TO Filter Tables'!A189</f>
        <v>180</v>
      </c>
      <c r="B190" t="s">
        <v>1415</v>
      </c>
      <c r="C190" t="str">
        <f ca="1">'TO Filter Tables'!C189</f>
        <v>SA MCE A HK Telemetry</v>
      </c>
      <c r="D190" t="s">
        <v>1419</v>
      </c>
      <c r="E190" t="str">
        <f ca="1">'TO Filter Tables'!E189</f>
        <v>External</v>
      </c>
      <c r="F190">
        <f ca="1">'TO Filter Tables'!F189</f>
        <v>528</v>
      </c>
      <c r="G190" t="str">
        <f ca="1">'TO Filter Tables'!G189</f>
        <v>0x210</v>
      </c>
      <c r="H190" t="str">
        <f ca="1">'TO Filter Tables'!H189</f>
        <v>0xA10</v>
      </c>
      <c r="I190" t="str">
        <f>'TO Filter Tables'!I189</f>
        <v>No Err Pkt</v>
      </c>
      <c r="J190">
        <f ca="1">'TO Filter Tables'!J189</f>
        <v>352</v>
      </c>
      <c r="K190">
        <f ca="1">'TO Filter Tables'!K189</f>
        <v>1</v>
      </c>
      <c r="L190" t="str">
        <f ca="1">'TO Filter Tables'!L189</f>
        <v>Sync</v>
      </c>
      <c r="M190">
        <f ca="1">'TO Filter Tables'!M189</f>
        <v>352</v>
      </c>
      <c r="N190">
        <f ca="1">LOOKUP($F190,'DS Filter Tables'!$F$12:$F$353,'DS Filter Tables'!P$12:P$353)</f>
        <v>15</v>
      </c>
      <c r="O190">
        <f ca="1">LOOKUP($F190,'DS Filter Tables'!$F$12:$F$353,'DS Filter Tables'!X$12:X$353)</f>
        <v>30</v>
      </c>
      <c r="P190">
        <f ca="1">LOOKUP($F190,'DS Filter Tables'!$F$12:$F$353,'DS Filter Tables'!AF$12:AF$353)</f>
        <v>30</v>
      </c>
      <c r="Q190">
        <f ca="1">LOOKUP($F190,'DS Filter Tables'!$F$12:$F$353,'DS Filter Tables'!AN$12:AN$353)</f>
        <v>30</v>
      </c>
      <c r="R190" s="39">
        <f ca="1">'TO Filter Tables'!R189</f>
        <v>60</v>
      </c>
      <c r="S190" s="39">
        <f ca="1">'TO Filter Tables'!X189</f>
        <v>60</v>
      </c>
      <c r="T190" s="39">
        <f ca="1">'TO Filter Tables'!AD189</f>
        <v>60</v>
      </c>
      <c r="U190" s="39">
        <f ca="1">'TO Filter Tables'!AP189</f>
        <v>60</v>
      </c>
      <c r="V190" s="39">
        <f ca="1">'TO Filter Tables'!AV189</f>
        <v>60</v>
      </c>
      <c r="W190" s="39">
        <f ca="1">'TO Filter Tables'!BB189</f>
        <v>60</v>
      </c>
      <c r="X190" s="39">
        <f ca="1">'TO Filter Tables'!BH189</f>
        <v>60</v>
      </c>
      <c r="AB190" s="39">
        <f t="shared" ca="1" si="2"/>
        <v>60</v>
      </c>
      <c r="AD190" t="s">
        <v>1427</v>
      </c>
    </row>
    <row r="191" spans="1:30" x14ac:dyDescent="0.2">
      <c r="A191">
        <f>'TO Filter Tables'!A190</f>
        <v>181</v>
      </c>
      <c r="B191" t="s">
        <v>1415</v>
      </c>
      <c r="C191" t="str">
        <f ca="1">'TO Filter Tables'!C190</f>
        <v>SA MCE B HK Telemetry</v>
      </c>
      <c r="D191" t="str">
        <f>D$7</f>
        <v>B</v>
      </c>
      <c r="E191" t="str">
        <f ca="1">'TO Filter Tables'!E190</f>
        <v>External</v>
      </c>
      <c r="F191">
        <f ca="1">'TO Filter Tables'!F190</f>
        <v>529</v>
      </c>
      <c r="G191" t="str">
        <f ca="1">'TO Filter Tables'!G190</f>
        <v>0x211</v>
      </c>
      <c r="H191" t="str">
        <f ca="1">'TO Filter Tables'!H190</f>
        <v>0xA11</v>
      </c>
      <c r="I191" t="str">
        <f>'TO Filter Tables'!I190</f>
        <v>No Err Pkt</v>
      </c>
      <c r="J191">
        <f ca="1">'TO Filter Tables'!J190</f>
        <v>352</v>
      </c>
      <c r="K191">
        <f ca="1">'TO Filter Tables'!K190</f>
        <v>1</v>
      </c>
      <c r="L191" t="str">
        <f ca="1">'TO Filter Tables'!L190</f>
        <v>Sync</v>
      </c>
      <c r="M191">
        <f ca="1">'TO Filter Tables'!M190</f>
        <v>352</v>
      </c>
      <c r="N191">
        <f ca="1">LOOKUP($F191,'DS Filter Tables'!$F$12:$F$353,'DS Filter Tables'!P$12:P$353)</f>
        <v>15</v>
      </c>
      <c r="O191">
        <f ca="1">LOOKUP($F191,'DS Filter Tables'!$F$12:$F$353,'DS Filter Tables'!X$12:X$353)</f>
        <v>30</v>
      </c>
      <c r="P191">
        <f ca="1">LOOKUP($F191,'DS Filter Tables'!$F$12:$F$353,'DS Filter Tables'!AF$12:AF$353)</f>
        <v>30</v>
      </c>
      <c r="Q191">
        <f ca="1">LOOKUP($F191,'DS Filter Tables'!$F$12:$F$353,'DS Filter Tables'!AN$12:AN$353)</f>
        <v>30</v>
      </c>
      <c r="R191" s="39">
        <f ca="1">'TO Filter Tables'!R190</f>
        <v>60</v>
      </c>
      <c r="S191" s="39">
        <f ca="1">'TO Filter Tables'!X190</f>
        <v>60</v>
      </c>
      <c r="T191" s="39">
        <f ca="1">'TO Filter Tables'!AD190</f>
        <v>60</v>
      </c>
      <c r="U191" s="39">
        <f ca="1">'TO Filter Tables'!AP190</f>
        <v>60</v>
      </c>
      <c r="V191" s="39">
        <f ca="1">'TO Filter Tables'!AV190</f>
        <v>60</v>
      </c>
      <c r="W191" s="39">
        <f ca="1">'TO Filter Tables'!BB190</f>
        <v>60</v>
      </c>
      <c r="X191" s="39">
        <f ca="1">'TO Filter Tables'!BH190</f>
        <v>60</v>
      </c>
      <c r="AB191" s="39">
        <f t="shared" ca="1" si="2"/>
        <v>60</v>
      </c>
      <c r="AD191" t="s">
        <v>1427</v>
      </c>
    </row>
    <row r="192" spans="1:30" x14ac:dyDescent="0.2">
      <c r="A192">
        <f>'TO Filter Tables'!A191</f>
        <v>182</v>
      </c>
      <c r="B192" t="s">
        <v>1415</v>
      </c>
      <c r="C192" t="str">
        <f ca="1">'TO Filter Tables'!C191</f>
        <v>HGA MCE A HK Telemetry</v>
      </c>
      <c r="D192" t="s">
        <v>1419</v>
      </c>
      <c r="E192" t="str">
        <f ca="1">'TO Filter Tables'!E191</f>
        <v>External</v>
      </c>
      <c r="F192">
        <f ca="1">'TO Filter Tables'!F191</f>
        <v>531</v>
      </c>
      <c r="G192" t="str">
        <f ca="1">'TO Filter Tables'!G191</f>
        <v>0x213</v>
      </c>
      <c r="H192" t="str">
        <f ca="1">'TO Filter Tables'!H191</f>
        <v>0xA13</v>
      </c>
      <c r="I192" t="str">
        <f>'TO Filter Tables'!I191</f>
        <v>No Err Pkt</v>
      </c>
      <c r="J192">
        <f ca="1">'TO Filter Tables'!J191</f>
        <v>352</v>
      </c>
      <c r="K192">
        <f ca="1">'TO Filter Tables'!K191</f>
        <v>1</v>
      </c>
      <c r="L192" t="str">
        <f ca="1">'TO Filter Tables'!L191</f>
        <v>Sync</v>
      </c>
      <c r="M192">
        <f ca="1">'TO Filter Tables'!M191</f>
        <v>352</v>
      </c>
      <c r="N192">
        <f ca="1">LOOKUP($F192,'DS Filter Tables'!$F$12:$F$353,'DS Filter Tables'!P$12:P$353)</f>
        <v>15</v>
      </c>
      <c r="O192">
        <f ca="1">LOOKUP($F192,'DS Filter Tables'!$F$12:$F$353,'DS Filter Tables'!X$12:X$353)</f>
        <v>30</v>
      </c>
      <c r="P192" s="292">
        <f ca="1">LOOKUP($F192,'DS Filter Tables'!$F$12:$F$353,'DS Filter Tables'!AF$12:AF$353)</f>
        <v>30</v>
      </c>
      <c r="Q192" s="292">
        <f ca="1">LOOKUP($F192,'DS Filter Tables'!$F$12:$F$353,'DS Filter Tables'!AN$12:AN$353)</f>
        <v>30</v>
      </c>
      <c r="R192" s="39">
        <f ca="1">'TO Filter Tables'!R191</f>
        <v>60</v>
      </c>
      <c r="S192" s="39">
        <f ca="1">'TO Filter Tables'!X191</f>
        <v>60</v>
      </c>
      <c r="T192" s="39">
        <f ca="1">'TO Filter Tables'!AD191</f>
        <v>60</v>
      </c>
      <c r="U192" s="39">
        <f ca="1">'TO Filter Tables'!AP191</f>
        <v>60</v>
      </c>
      <c r="V192" s="39">
        <f ca="1">'TO Filter Tables'!AV191</f>
        <v>60</v>
      </c>
      <c r="W192" s="39">
        <f ca="1">'TO Filter Tables'!BB191</f>
        <v>60</v>
      </c>
      <c r="X192" s="39">
        <f ca="1">'TO Filter Tables'!BH191</f>
        <v>60</v>
      </c>
      <c r="AB192" s="39">
        <f t="shared" ca="1" si="2"/>
        <v>60</v>
      </c>
      <c r="AD192" t="s">
        <v>1427</v>
      </c>
    </row>
    <row r="193" spans="1:30" x14ac:dyDescent="0.2">
      <c r="A193">
        <f>'TO Filter Tables'!A192</f>
        <v>183</v>
      </c>
      <c r="B193" t="s">
        <v>1415</v>
      </c>
      <c r="C193" t="str">
        <f ca="1">'TO Filter Tables'!C192</f>
        <v>HGA MCE B HK Telemetry</v>
      </c>
      <c r="D193" t="str">
        <f>D$7</f>
        <v>B</v>
      </c>
      <c r="E193" t="str">
        <f ca="1">'TO Filter Tables'!E192</f>
        <v>External</v>
      </c>
      <c r="F193">
        <f ca="1">'TO Filter Tables'!F192</f>
        <v>532</v>
      </c>
      <c r="G193" t="str">
        <f ca="1">'TO Filter Tables'!G192</f>
        <v>0x214</v>
      </c>
      <c r="H193" t="str">
        <f ca="1">'TO Filter Tables'!H192</f>
        <v>0xA14</v>
      </c>
      <c r="I193" t="str">
        <f>'TO Filter Tables'!I192</f>
        <v>No Err Pkt</v>
      </c>
      <c r="J193">
        <f ca="1">'TO Filter Tables'!J192</f>
        <v>352</v>
      </c>
      <c r="K193">
        <f ca="1">'TO Filter Tables'!K192</f>
        <v>1</v>
      </c>
      <c r="L193" t="str">
        <f ca="1">'TO Filter Tables'!L192</f>
        <v>Sync</v>
      </c>
      <c r="M193">
        <f ca="1">'TO Filter Tables'!M192</f>
        <v>352</v>
      </c>
      <c r="N193">
        <f ca="1">LOOKUP($F193,'DS Filter Tables'!$F$12:$F$353,'DS Filter Tables'!P$12:P$353)</f>
        <v>15</v>
      </c>
      <c r="O193">
        <f ca="1">LOOKUP($F193,'DS Filter Tables'!$F$12:$F$353,'DS Filter Tables'!X$12:X$353)</f>
        <v>30</v>
      </c>
      <c r="P193" s="292">
        <f ca="1">LOOKUP($F193,'DS Filter Tables'!$F$12:$F$353,'DS Filter Tables'!AF$12:AF$353)</f>
        <v>30</v>
      </c>
      <c r="Q193" s="292">
        <f ca="1">LOOKUP($F193,'DS Filter Tables'!$F$12:$F$353,'DS Filter Tables'!AN$12:AN$353)</f>
        <v>30</v>
      </c>
      <c r="R193" s="39">
        <f ca="1">'TO Filter Tables'!R192</f>
        <v>60</v>
      </c>
      <c r="S193" s="39">
        <f ca="1">'TO Filter Tables'!X192</f>
        <v>60</v>
      </c>
      <c r="T193" s="39">
        <f ca="1">'TO Filter Tables'!AD192</f>
        <v>60</v>
      </c>
      <c r="U193" s="39">
        <f ca="1">'TO Filter Tables'!AP192</f>
        <v>60</v>
      </c>
      <c r="V193" s="39">
        <f ca="1">'TO Filter Tables'!AV192</f>
        <v>60</v>
      </c>
      <c r="W193" s="39">
        <f ca="1">'TO Filter Tables'!BB192</f>
        <v>60</v>
      </c>
      <c r="X193" s="39">
        <f ca="1">'TO Filter Tables'!BH192</f>
        <v>60</v>
      </c>
      <c r="AB193" s="39">
        <f t="shared" ca="1" si="2"/>
        <v>60</v>
      </c>
      <c r="AD193" t="s">
        <v>1427</v>
      </c>
    </row>
    <row r="194" spans="1:30" x14ac:dyDescent="0.2">
      <c r="A194">
        <f>'TO Filter Tables'!A193</f>
        <v>184</v>
      </c>
      <c r="B194" t="s">
        <v>1410</v>
      </c>
      <c r="C194" t="str">
        <f ca="1">'TO Filter Tables'!C193</f>
        <v>PSE A Analog HK Telemetry</v>
      </c>
      <c r="D194" t="s">
        <v>1420</v>
      </c>
      <c r="E194" t="str">
        <f ca="1">'TO Filter Tables'!E193</f>
        <v>External</v>
      </c>
      <c r="F194">
        <f ca="1">'TO Filter Tables'!F193</f>
        <v>534</v>
      </c>
      <c r="G194" t="str">
        <f ca="1">'TO Filter Tables'!G193</f>
        <v>0x216</v>
      </c>
      <c r="H194" t="str">
        <f ca="1">'TO Filter Tables'!H193</f>
        <v>0xA16</v>
      </c>
      <c r="I194" t="str">
        <f>'TO Filter Tables'!I193</f>
        <v>Err Pkt</v>
      </c>
      <c r="J194">
        <f ca="1">'TO Filter Tables'!J193</f>
        <v>3584</v>
      </c>
      <c r="K194">
        <f ca="1">'TO Filter Tables'!K193</f>
        <v>1</v>
      </c>
      <c r="L194" t="str">
        <f ca="1">'TO Filter Tables'!L193</f>
        <v>Sync</v>
      </c>
      <c r="M194">
        <f ca="1">'TO Filter Tables'!M193</f>
        <v>3584</v>
      </c>
      <c r="N194">
        <f ca="1">LOOKUP($F194,'DS Filter Tables'!$F$12:$F$353,'DS Filter Tables'!P$12:P$353)</f>
        <v>15</v>
      </c>
      <c r="O194">
        <f ca="1">LOOKUP($F194,'DS Filter Tables'!$F$12:$F$353,'DS Filter Tables'!X$12:X$353)</f>
        <v>30</v>
      </c>
      <c r="P194">
        <f ca="1">LOOKUP($F194,'DS Filter Tables'!$F$12:$F$353,'DS Filter Tables'!AF$12:AF$353)</f>
        <v>30</v>
      </c>
      <c r="Q194">
        <f ca="1">LOOKUP($F194,'DS Filter Tables'!$F$12:$F$353,'DS Filter Tables'!AN$12:AN$353)</f>
        <v>30</v>
      </c>
      <c r="R194" s="39">
        <f ca="1">'TO Filter Tables'!R193</f>
        <v>2</v>
      </c>
      <c r="S194" s="39">
        <f ca="1">'TO Filter Tables'!X193</f>
        <v>2</v>
      </c>
      <c r="T194" s="39">
        <f ca="1">'TO Filter Tables'!AD193</f>
        <v>20</v>
      </c>
      <c r="U194" s="39">
        <f ca="1">'TO Filter Tables'!AP193</f>
        <v>20</v>
      </c>
      <c r="V194" s="39">
        <f ca="1">'TO Filter Tables'!AV193</f>
        <v>20</v>
      </c>
      <c r="W194" s="39">
        <f ca="1">'TO Filter Tables'!BB193</f>
        <v>20</v>
      </c>
      <c r="X194" s="39">
        <f ca="1">'TO Filter Tables'!BH193</f>
        <v>30</v>
      </c>
      <c r="Y194" t="s">
        <v>1432</v>
      </c>
      <c r="AB194" s="39">
        <f t="shared" ca="1" si="2"/>
        <v>30</v>
      </c>
      <c r="AD194" t="s">
        <v>1427</v>
      </c>
    </row>
    <row r="195" spans="1:30" x14ac:dyDescent="0.2">
      <c r="A195">
        <f>'TO Filter Tables'!A194</f>
        <v>185</v>
      </c>
      <c r="B195" t="s">
        <v>1410</v>
      </c>
      <c r="C195" t="str">
        <f ca="1">'TO Filter Tables'!C194</f>
        <v>PSE A FDC HK Telemetry</v>
      </c>
      <c r="D195" t="s">
        <v>1420</v>
      </c>
      <c r="E195" t="str">
        <f ca="1">'TO Filter Tables'!E194</f>
        <v>External</v>
      </c>
      <c r="F195">
        <f ca="1">'TO Filter Tables'!F194</f>
        <v>535</v>
      </c>
      <c r="G195" t="str">
        <f ca="1">'TO Filter Tables'!G194</f>
        <v>0x217</v>
      </c>
      <c r="H195" t="str">
        <f ca="1">'TO Filter Tables'!H194</f>
        <v>0xA17</v>
      </c>
      <c r="I195" t="str">
        <f>'TO Filter Tables'!I194</f>
        <v>No Err Pkt</v>
      </c>
      <c r="J195">
        <f ca="1">'TO Filter Tables'!J194</f>
        <v>2112</v>
      </c>
      <c r="K195">
        <f ca="1">'TO Filter Tables'!K194</f>
        <v>1</v>
      </c>
      <c r="L195" t="str">
        <f ca="1">'TO Filter Tables'!L194</f>
        <v>Sync</v>
      </c>
      <c r="M195">
        <f ca="1">'TO Filter Tables'!M194</f>
        <v>2112</v>
      </c>
      <c r="N195">
        <f ca="1">LOOKUP($F195,'DS Filter Tables'!$F$12:$F$353,'DS Filter Tables'!P$12:P$353)</f>
        <v>15</v>
      </c>
      <c r="O195">
        <f ca="1">LOOKUP($F195,'DS Filter Tables'!$F$12:$F$353,'DS Filter Tables'!X$12:X$353)</f>
        <v>30</v>
      </c>
      <c r="P195">
        <f ca="1">LOOKUP($F195,'DS Filter Tables'!$F$12:$F$353,'DS Filter Tables'!AF$12:AF$353)</f>
        <v>30</v>
      </c>
      <c r="Q195">
        <f ca="1">LOOKUP($F195,'DS Filter Tables'!$F$12:$F$353,'DS Filter Tables'!AN$12:AN$353)</f>
        <v>30</v>
      </c>
      <c r="R195" s="39">
        <f ca="1">'TO Filter Tables'!R194</f>
        <v>5</v>
      </c>
      <c r="S195" s="39">
        <f ca="1">'TO Filter Tables'!X194</f>
        <v>5</v>
      </c>
      <c r="T195" s="39">
        <f ca="1">'TO Filter Tables'!AD194</f>
        <v>30</v>
      </c>
      <c r="U195" s="39">
        <f ca="1">'TO Filter Tables'!AP194</f>
        <v>30</v>
      </c>
      <c r="V195" s="39">
        <f ca="1">'TO Filter Tables'!AV194</f>
        <v>30</v>
      </c>
      <c r="W195" s="39">
        <f ca="1">'TO Filter Tables'!BB194</f>
        <v>30</v>
      </c>
      <c r="X195" s="39">
        <f ca="1">'TO Filter Tables'!BH194</f>
        <v>60</v>
      </c>
      <c r="AB195" s="39">
        <f t="shared" ca="1" si="2"/>
        <v>60</v>
      </c>
      <c r="AD195" t="s">
        <v>1427</v>
      </c>
    </row>
    <row r="196" spans="1:30" x14ac:dyDescent="0.2">
      <c r="A196">
        <f>'TO Filter Tables'!A195</f>
        <v>186</v>
      </c>
      <c r="B196" t="s">
        <v>1410</v>
      </c>
      <c r="C196" t="str">
        <f ca="1">'TO Filter Tables'!C195</f>
        <v>PSE A Debug HK Telemetry</v>
      </c>
      <c r="D196" t="s">
        <v>1420</v>
      </c>
      <c r="E196" t="str">
        <f ca="1">'TO Filter Tables'!E195</f>
        <v>External</v>
      </c>
      <c r="F196">
        <f ca="1">'TO Filter Tables'!F195</f>
        <v>536</v>
      </c>
      <c r="G196" t="str">
        <f ca="1">'TO Filter Tables'!G195</f>
        <v>0x218</v>
      </c>
      <c r="H196" t="str">
        <f ca="1">'TO Filter Tables'!H195</f>
        <v>0xA18</v>
      </c>
      <c r="I196" t="str">
        <f>'TO Filter Tables'!I195</f>
        <v>No Err Pkt</v>
      </c>
      <c r="J196">
        <f ca="1">'TO Filter Tables'!J195</f>
        <v>5248</v>
      </c>
      <c r="K196">
        <f ca="1">'TO Filter Tables'!K195</f>
        <v>1</v>
      </c>
      <c r="L196" t="str">
        <f ca="1">'TO Filter Tables'!L195</f>
        <v>Sync</v>
      </c>
      <c r="M196">
        <f ca="1">'TO Filter Tables'!M195</f>
        <v>5248</v>
      </c>
      <c r="N196">
        <f ca="1">LOOKUP($F196,'DS Filter Tables'!$F$12:$F$353,'DS Filter Tables'!P$12:P$353)</f>
        <v>15</v>
      </c>
      <c r="O196" s="292">
        <f ca="1">LOOKUP($F196,'DS Filter Tables'!$F$12:$F$353,'DS Filter Tables'!X$12:X$353)</f>
        <v>30</v>
      </c>
      <c r="P196" s="292">
        <f ca="1">LOOKUP($F196,'DS Filter Tables'!$F$12:$F$353,'DS Filter Tables'!AF$12:AF$353)</f>
        <v>30</v>
      </c>
      <c r="Q196" s="292">
        <f ca="1">LOOKUP($F196,'DS Filter Tables'!$F$12:$F$353,'DS Filter Tables'!AN$12:AN$353)</f>
        <v>30</v>
      </c>
      <c r="R196" s="39">
        <f ca="1">'TO Filter Tables'!R195</f>
        <v>60</v>
      </c>
      <c r="S196" s="39">
        <f ca="1">'TO Filter Tables'!X195</f>
        <v>60</v>
      </c>
      <c r="T196" s="39">
        <f ca="1">'TO Filter Tables'!AD195</f>
        <v>0</v>
      </c>
      <c r="U196" s="39">
        <f ca="1">'TO Filter Tables'!AP195</f>
        <v>0</v>
      </c>
      <c r="V196" s="39">
        <f ca="1">'TO Filter Tables'!AV195</f>
        <v>0</v>
      </c>
      <c r="W196" s="39">
        <f ca="1">'TO Filter Tables'!BB195</f>
        <v>0</v>
      </c>
      <c r="X196" s="39">
        <f ca="1">'TO Filter Tables'!BH195</f>
        <v>0</v>
      </c>
      <c r="AB196" s="39">
        <f t="shared" ca="1" si="2"/>
        <v>0</v>
      </c>
      <c r="AD196" t="s">
        <v>1427</v>
      </c>
    </row>
    <row r="197" spans="1:30" x14ac:dyDescent="0.2">
      <c r="A197">
        <f>'TO Filter Tables'!A196</f>
        <v>187</v>
      </c>
      <c r="B197" t="s">
        <v>1410</v>
      </c>
      <c r="C197" t="str">
        <f ca="1">'TO Filter Tables'!C196</f>
        <v>PSE A Overview HK Telemetry</v>
      </c>
      <c r="D197" t="s">
        <v>1420</v>
      </c>
      <c r="E197" t="str">
        <f ca="1">'TO Filter Tables'!E196</f>
        <v>External</v>
      </c>
      <c r="F197">
        <f ca="1">'TO Filter Tables'!F196</f>
        <v>537</v>
      </c>
      <c r="G197" t="str">
        <f ca="1">'TO Filter Tables'!G196</f>
        <v>0x219</v>
      </c>
      <c r="H197" t="str">
        <f ca="1">'TO Filter Tables'!H196</f>
        <v>0xA19</v>
      </c>
      <c r="I197" t="str">
        <f>'TO Filter Tables'!I196</f>
        <v>Err Pkt</v>
      </c>
      <c r="J197">
        <f ca="1">'TO Filter Tables'!J196</f>
        <v>496</v>
      </c>
      <c r="K197">
        <f ca="1">'TO Filter Tables'!K196</f>
        <v>1</v>
      </c>
      <c r="L197" t="str">
        <f ca="1">'TO Filter Tables'!L196</f>
        <v>Sync</v>
      </c>
      <c r="M197">
        <f ca="1">'TO Filter Tables'!M196</f>
        <v>496</v>
      </c>
      <c r="N197">
        <f ca="1">LOOKUP($F197,'DS Filter Tables'!$F$12:$F$353,'DS Filter Tables'!P$12:P$353)</f>
        <v>15</v>
      </c>
      <c r="O197">
        <f ca="1">LOOKUP($F197,'DS Filter Tables'!$F$12:$F$353,'DS Filter Tables'!X$12:X$353)</f>
        <v>30</v>
      </c>
      <c r="P197">
        <f ca="1">LOOKUP($F197,'DS Filter Tables'!$F$12:$F$353,'DS Filter Tables'!AF$12:AF$353)</f>
        <v>30</v>
      </c>
      <c r="Q197">
        <f ca="1">LOOKUP($F197,'DS Filter Tables'!$F$12:$F$353,'DS Filter Tables'!AN$12:AN$353)</f>
        <v>30</v>
      </c>
      <c r="R197" s="39">
        <f ca="1">'TO Filter Tables'!R196</f>
        <v>1</v>
      </c>
      <c r="S197" s="39">
        <f ca="1">'TO Filter Tables'!X196</f>
        <v>1</v>
      </c>
      <c r="T197" s="39">
        <f ca="1">'TO Filter Tables'!AD196</f>
        <v>5</v>
      </c>
      <c r="U197" s="39">
        <f ca="1">'TO Filter Tables'!AP196</f>
        <v>5</v>
      </c>
      <c r="V197" s="39">
        <f ca="1">'TO Filter Tables'!AV196</f>
        <v>5</v>
      </c>
      <c r="W197" s="39">
        <f ca="1">'TO Filter Tables'!BB196</f>
        <v>5</v>
      </c>
      <c r="X197" s="39">
        <f ca="1">'TO Filter Tables'!BH196</f>
        <v>15</v>
      </c>
      <c r="Y197" t="s">
        <v>1433</v>
      </c>
      <c r="AB197" s="39">
        <f t="shared" ca="1" si="2"/>
        <v>15</v>
      </c>
      <c r="AD197" t="s">
        <v>1427</v>
      </c>
    </row>
    <row r="198" spans="1:30" x14ac:dyDescent="0.2">
      <c r="A198">
        <f>'TO Filter Tables'!A197</f>
        <v>188</v>
      </c>
      <c r="B198" t="s">
        <v>1410</v>
      </c>
      <c r="C198" t="str">
        <f ca="1">'TO Filter Tables'!C197</f>
        <v>PSE B Analog HK Telemetry</v>
      </c>
      <c r="D198" t="s">
        <v>1420</v>
      </c>
      <c r="E198" t="str">
        <f ca="1">'TO Filter Tables'!E197</f>
        <v>External</v>
      </c>
      <c r="F198">
        <f ca="1">'TO Filter Tables'!F197</f>
        <v>538</v>
      </c>
      <c r="G198" t="str">
        <f ca="1">'TO Filter Tables'!G197</f>
        <v>0x21A</v>
      </c>
      <c r="H198" t="str">
        <f ca="1">'TO Filter Tables'!H197</f>
        <v>0xA1A</v>
      </c>
      <c r="I198" t="str">
        <f>'TO Filter Tables'!I197</f>
        <v>Err Pkt</v>
      </c>
      <c r="J198">
        <f ca="1">'TO Filter Tables'!J197</f>
        <v>3584</v>
      </c>
      <c r="K198">
        <f ca="1">'TO Filter Tables'!K197</f>
        <v>1</v>
      </c>
      <c r="L198" t="str">
        <f ca="1">'TO Filter Tables'!L197</f>
        <v>Sync</v>
      </c>
      <c r="M198">
        <f ca="1">'TO Filter Tables'!M197</f>
        <v>3584</v>
      </c>
      <c r="N198">
        <f ca="1">LOOKUP($F198,'DS Filter Tables'!$F$12:$F$353,'DS Filter Tables'!P$12:P$353)</f>
        <v>15</v>
      </c>
      <c r="O198">
        <f ca="1">LOOKUP($F198,'DS Filter Tables'!$F$12:$F$353,'DS Filter Tables'!X$12:X$353)</f>
        <v>30</v>
      </c>
      <c r="P198">
        <f ca="1">LOOKUP($F198,'DS Filter Tables'!$F$12:$F$353,'DS Filter Tables'!AF$12:AF$353)</f>
        <v>30</v>
      </c>
      <c r="Q198">
        <f ca="1">LOOKUP($F198,'DS Filter Tables'!$F$12:$F$353,'DS Filter Tables'!AN$12:AN$353)</f>
        <v>30</v>
      </c>
      <c r="R198" s="39">
        <f ca="1">'TO Filter Tables'!R197</f>
        <v>5</v>
      </c>
      <c r="S198" s="39">
        <f ca="1">'TO Filter Tables'!X197</f>
        <v>5</v>
      </c>
      <c r="T198" s="39">
        <f ca="1">'TO Filter Tables'!AD197</f>
        <v>60</v>
      </c>
      <c r="U198" s="39">
        <f ca="1">'TO Filter Tables'!AP197</f>
        <v>60</v>
      </c>
      <c r="V198" s="39">
        <f ca="1">'TO Filter Tables'!AV197</f>
        <v>60</v>
      </c>
      <c r="W198" s="39">
        <f ca="1">'TO Filter Tables'!BB197</f>
        <v>60</v>
      </c>
      <c r="X198" s="39">
        <f ca="1">'TO Filter Tables'!BH197</f>
        <v>60</v>
      </c>
      <c r="AB198" s="39">
        <f t="shared" ca="1" si="2"/>
        <v>60</v>
      </c>
      <c r="AD198" t="s">
        <v>1427</v>
      </c>
    </row>
    <row r="199" spans="1:30" x14ac:dyDescent="0.2">
      <c r="A199">
        <f>'TO Filter Tables'!A198</f>
        <v>189</v>
      </c>
      <c r="B199" t="s">
        <v>1410</v>
      </c>
      <c r="C199" t="str">
        <f ca="1">'TO Filter Tables'!C198</f>
        <v>PSE B FDC HK Telemetry</v>
      </c>
      <c r="D199" t="s">
        <v>1420</v>
      </c>
      <c r="E199" t="str">
        <f ca="1">'TO Filter Tables'!E198</f>
        <v>External</v>
      </c>
      <c r="F199">
        <f ca="1">'TO Filter Tables'!F198</f>
        <v>539</v>
      </c>
      <c r="G199" t="str">
        <f ca="1">'TO Filter Tables'!G198</f>
        <v>0x21B</v>
      </c>
      <c r="H199" t="str">
        <f ca="1">'TO Filter Tables'!H198</f>
        <v>0xA1B</v>
      </c>
      <c r="I199" t="str">
        <f>'TO Filter Tables'!I198</f>
        <v>No Err Pkt</v>
      </c>
      <c r="J199">
        <f ca="1">'TO Filter Tables'!J198</f>
        <v>2112</v>
      </c>
      <c r="K199">
        <f ca="1">'TO Filter Tables'!K198</f>
        <v>1</v>
      </c>
      <c r="L199" t="str">
        <f ca="1">'TO Filter Tables'!L198</f>
        <v>Sync</v>
      </c>
      <c r="M199">
        <f ca="1">'TO Filter Tables'!M198</f>
        <v>2112</v>
      </c>
      <c r="N199">
        <f ca="1">LOOKUP($F199,'DS Filter Tables'!$F$12:$F$353,'DS Filter Tables'!P$12:P$353)</f>
        <v>15</v>
      </c>
      <c r="O199">
        <f ca="1">LOOKUP($F199,'DS Filter Tables'!$F$12:$F$353,'DS Filter Tables'!X$12:X$353)</f>
        <v>30</v>
      </c>
      <c r="P199">
        <f ca="1">LOOKUP($F199,'DS Filter Tables'!$F$12:$F$353,'DS Filter Tables'!AF$12:AF$353)</f>
        <v>30</v>
      </c>
      <c r="Q199">
        <f ca="1">LOOKUP($F199,'DS Filter Tables'!$F$12:$F$353,'DS Filter Tables'!AN$12:AN$353)</f>
        <v>30</v>
      </c>
      <c r="R199" s="39">
        <f ca="1">'TO Filter Tables'!R198</f>
        <v>10</v>
      </c>
      <c r="S199" s="39">
        <f ca="1">'TO Filter Tables'!X198</f>
        <v>10</v>
      </c>
      <c r="T199" s="39">
        <f ca="1">'TO Filter Tables'!AD198</f>
        <v>60</v>
      </c>
      <c r="U199" s="39">
        <f ca="1">'TO Filter Tables'!AP198</f>
        <v>60</v>
      </c>
      <c r="V199" s="39">
        <f ca="1">'TO Filter Tables'!AV198</f>
        <v>60</v>
      </c>
      <c r="W199" s="39">
        <f ca="1">'TO Filter Tables'!BB198</f>
        <v>60</v>
      </c>
      <c r="X199" s="39">
        <f ca="1">'TO Filter Tables'!BH198</f>
        <v>60</v>
      </c>
      <c r="AB199" s="39">
        <f t="shared" ca="1" si="2"/>
        <v>60</v>
      </c>
      <c r="AD199" t="s">
        <v>1427</v>
      </c>
    </row>
    <row r="200" spans="1:30" x14ac:dyDescent="0.2">
      <c r="A200">
        <f>'TO Filter Tables'!A199</f>
        <v>190</v>
      </c>
      <c r="B200" t="s">
        <v>1410</v>
      </c>
      <c r="C200" t="str">
        <f ca="1">'TO Filter Tables'!C199</f>
        <v>PSE B Debug HK Telemetry</v>
      </c>
      <c r="D200" t="s">
        <v>1420</v>
      </c>
      <c r="E200" t="str">
        <f ca="1">'TO Filter Tables'!E199</f>
        <v>External</v>
      </c>
      <c r="F200">
        <f ca="1">'TO Filter Tables'!F199</f>
        <v>540</v>
      </c>
      <c r="G200" t="str">
        <f ca="1">'TO Filter Tables'!G199</f>
        <v>0x21C</v>
      </c>
      <c r="H200" t="str">
        <f ca="1">'TO Filter Tables'!H199</f>
        <v>0xA1C</v>
      </c>
      <c r="I200" t="str">
        <f>'TO Filter Tables'!I199</f>
        <v>No Err Pkt</v>
      </c>
      <c r="J200">
        <f ca="1">'TO Filter Tables'!J199</f>
        <v>5248</v>
      </c>
      <c r="K200">
        <f ca="1">'TO Filter Tables'!K199</f>
        <v>1</v>
      </c>
      <c r="L200" t="str">
        <f ca="1">'TO Filter Tables'!L199</f>
        <v>Sync</v>
      </c>
      <c r="M200">
        <f ca="1">'TO Filter Tables'!M199</f>
        <v>5248</v>
      </c>
      <c r="N200">
        <f ca="1">LOOKUP($F200,'DS Filter Tables'!$F$12:$F$353,'DS Filter Tables'!P$12:P$353)</f>
        <v>15</v>
      </c>
      <c r="O200" s="292">
        <f ca="1">LOOKUP($F200,'DS Filter Tables'!$F$12:$F$353,'DS Filter Tables'!X$12:X$353)</f>
        <v>30</v>
      </c>
      <c r="P200" s="292">
        <f ca="1">LOOKUP($F200,'DS Filter Tables'!$F$12:$F$353,'DS Filter Tables'!AF$12:AF$353)</f>
        <v>30</v>
      </c>
      <c r="Q200" s="292">
        <f ca="1">LOOKUP($F200,'DS Filter Tables'!$F$12:$F$353,'DS Filter Tables'!AN$12:AN$353)</f>
        <v>30</v>
      </c>
      <c r="R200" s="39">
        <f ca="1">'TO Filter Tables'!R199</f>
        <v>120</v>
      </c>
      <c r="S200" s="39">
        <f ca="1">'TO Filter Tables'!X199</f>
        <v>120</v>
      </c>
      <c r="T200" s="39">
        <f ca="1">'TO Filter Tables'!AD199</f>
        <v>0</v>
      </c>
      <c r="U200" s="39">
        <f ca="1">'TO Filter Tables'!AP199</f>
        <v>0</v>
      </c>
      <c r="V200" s="39">
        <f ca="1">'TO Filter Tables'!AV199</f>
        <v>0</v>
      </c>
      <c r="W200" s="39">
        <f ca="1">'TO Filter Tables'!BB199</f>
        <v>0</v>
      </c>
      <c r="X200" s="39">
        <f ca="1">'TO Filter Tables'!BH199</f>
        <v>0</v>
      </c>
      <c r="AB200" s="39">
        <f t="shared" ca="1" si="2"/>
        <v>0</v>
      </c>
      <c r="AD200" t="s">
        <v>1427</v>
      </c>
    </row>
    <row r="201" spans="1:30" x14ac:dyDescent="0.2">
      <c r="A201">
        <f>'TO Filter Tables'!A200</f>
        <v>191</v>
      </c>
      <c r="B201" t="s">
        <v>1410</v>
      </c>
      <c r="C201" t="str">
        <f ca="1">'TO Filter Tables'!C200</f>
        <v>PSE B Overview HK Telemetry</v>
      </c>
      <c r="D201" t="s">
        <v>1420</v>
      </c>
      <c r="E201" t="str">
        <f ca="1">'TO Filter Tables'!E200</f>
        <v>External</v>
      </c>
      <c r="F201">
        <f ca="1">'TO Filter Tables'!F200</f>
        <v>541</v>
      </c>
      <c r="G201" t="str">
        <f ca="1">'TO Filter Tables'!G200</f>
        <v>0x21D</v>
      </c>
      <c r="H201" t="str">
        <f ca="1">'TO Filter Tables'!H200</f>
        <v>0xA1D</v>
      </c>
      <c r="I201" t="str">
        <f>'TO Filter Tables'!I200</f>
        <v>Err Pkt</v>
      </c>
      <c r="J201">
        <f ca="1">'TO Filter Tables'!J200</f>
        <v>496</v>
      </c>
      <c r="K201">
        <f ca="1">'TO Filter Tables'!K200</f>
        <v>1</v>
      </c>
      <c r="L201" t="str">
        <f ca="1">'TO Filter Tables'!L200</f>
        <v>Sync</v>
      </c>
      <c r="M201">
        <f ca="1">'TO Filter Tables'!M200</f>
        <v>496</v>
      </c>
      <c r="N201">
        <f ca="1">LOOKUP($F201,'DS Filter Tables'!$F$12:$F$353,'DS Filter Tables'!P$12:P$353)</f>
        <v>15</v>
      </c>
      <c r="O201">
        <f ca="1">LOOKUP($F201,'DS Filter Tables'!$F$12:$F$353,'DS Filter Tables'!X$12:X$353)</f>
        <v>30</v>
      </c>
      <c r="P201">
        <f ca="1">LOOKUP($F201,'DS Filter Tables'!$F$12:$F$353,'DS Filter Tables'!AF$12:AF$353)</f>
        <v>30</v>
      </c>
      <c r="Q201">
        <f ca="1">LOOKUP($F201,'DS Filter Tables'!$F$12:$F$353,'DS Filter Tables'!AN$12:AN$353)</f>
        <v>30</v>
      </c>
      <c r="R201" s="39">
        <f ca="1">'TO Filter Tables'!R200</f>
        <v>2</v>
      </c>
      <c r="S201" s="39">
        <f ca="1">'TO Filter Tables'!X200</f>
        <v>2</v>
      </c>
      <c r="T201" s="39">
        <f ca="1">'TO Filter Tables'!AD200</f>
        <v>15</v>
      </c>
      <c r="U201" s="39">
        <f ca="1">'TO Filter Tables'!AP200</f>
        <v>15</v>
      </c>
      <c r="V201" s="39">
        <f ca="1">'TO Filter Tables'!AV200</f>
        <v>15</v>
      </c>
      <c r="W201" s="39">
        <f ca="1">'TO Filter Tables'!BB200</f>
        <v>15</v>
      </c>
      <c r="X201" s="39">
        <f ca="1">'TO Filter Tables'!BH200</f>
        <v>30</v>
      </c>
      <c r="AB201" s="39">
        <f t="shared" ca="1" si="2"/>
        <v>30</v>
      </c>
      <c r="AD201" t="s">
        <v>1427</v>
      </c>
    </row>
    <row r="202" spans="1:30" x14ac:dyDescent="0.2">
      <c r="A202">
        <f>'TO Filter Tables'!A201</f>
        <v>192</v>
      </c>
      <c r="B202" t="s">
        <v>1440</v>
      </c>
      <c r="C202" t="str">
        <f ca="1">'TO Filter Tables'!C201</f>
        <v>Star Tracker A Housekeeping Telemetry</v>
      </c>
      <c r="D202" s="300" t="s">
        <v>1420</v>
      </c>
      <c r="E202" t="str">
        <f ca="1">'TO Filter Tables'!E201</f>
        <v>External</v>
      </c>
      <c r="F202">
        <f ca="1">'TO Filter Tables'!F201</f>
        <v>542</v>
      </c>
      <c r="G202" t="str">
        <f ca="1">'TO Filter Tables'!G201</f>
        <v>0x21E</v>
      </c>
      <c r="H202" t="str">
        <f ca="1">'TO Filter Tables'!H201</f>
        <v>0xA1E</v>
      </c>
      <c r="I202" t="str">
        <f>'TO Filter Tables'!I201</f>
        <v>No Err Pkt</v>
      </c>
      <c r="J202">
        <f ca="1">'TO Filter Tables'!J201</f>
        <v>640</v>
      </c>
      <c r="K202">
        <f ca="1">'TO Filter Tables'!K201</f>
        <v>1</v>
      </c>
      <c r="L202" t="str">
        <f ca="1">'TO Filter Tables'!L201</f>
        <v>Sync</v>
      </c>
      <c r="M202">
        <f ca="1">'TO Filter Tables'!M201</f>
        <v>640</v>
      </c>
      <c r="N202">
        <f ca="1">LOOKUP($F202,'DS Filter Tables'!$F$12:$F$353,'DS Filter Tables'!P$12:P$353)</f>
        <v>15</v>
      </c>
      <c r="O202">
        <f ca="1">LOOKUP($F202,'DS Filter Tables'!$F$12:$F$353,'DS Filter Tables'!X$12:X$353)</f>
        <v>30</v>
      </c>
      <c r="P202">
        <f ca="1">LOOKUP($F202,'DS Filter Tables'!$F$12:$F$353,'DS Filter Tables'!AF$12:AF$353)</f>
        <v>30</v>
      </c>
      <c r="Q202">
        <f ca="1">LOOKUP($F202,'DS Filter Tables'!$F$12:$F$353,'DS Filter Tables'!AN$12:AN$353)</f>
        <v>30</v>
      </c>
      <c r="R202" s="39">
        <f ca="1">'TO Filter Tables'!R201</f>
        <v>10</v>
      </c>
      <c r="S202" s="39">
        <f ca="1">'TO Filter Tables'!X201</f>
        <v>10</v>
      </c>
      <c r="T202" s="39">
        <f ca="1">'TO Filter Tables'!AD201</f>
        <v>60</v>
      </c>
      <c r="U202" s="39">
        <f ca="1">'TO Filter Tables'!AP201</f>
        <v>60</v>
      </c>
      <c r="V202" s="39">
        <f ca="1">'TO Filter Tables'!AV201</f>
        <v>60</v>
      </c>
      <c r="W202" s="39">
        <f ca="1">'TO Filter Tables'!BB201</f>
        <v>60</v>
      </c>
      <c r="X202" s="39">
        <f ca="1">'TO Filter Tables'!BH201</f>
        <v>60</v>
      </c>
      <c r="AB202" s="39">
        <f t="shared" ca="1" si="2"/>
        <v>60</v>
      </c>
      <c r="AD202" t="s">
        <v>1429</v>
      </c>
    </row>
    <row r="203" spans="1:30" x14ac:dyDescent="0.2">
      <c r="A203">
        <f>'TO Filter Tables'!A202</f>
        <v>193</v>
      </c>
      <c r="B203" t="s">
        <v>1440</v>
      </c>
      <c r="C203" t="str">
        <f ca="1">'TO Filter Tables'!C202</f>
        <v>Star Tracker A Diagnostic Telemetry</v>
      </c>
      <c r="D203" s="300" t="s">
        <v>1420</v>
      </c>
      <c r="E203" t="str">
        <f ca="1">'TO Filter Tables'!E202</f>
        <v>External</v>
      </c>
      <c r="F203">
        <f ca="1">'TO Filter Tables'!F202</f>
        <v>543</v>
      </c>
      <c r="G203" t="str">
        <f ca="1">'TO Filter Tables'!G202</f>
        <v>0x21F</v>
      </c>
      <c r="H203" t="str">
        <f ca="1">'TO Filter Tables'!H202</f>
        <v>0xA1F</v>
      </c>
      <c r="I203" t="str">
        <f>'TO Filter Tables'!I202</f>
        <v>No Err Pkt</v>
      </c>
      <c r="J203">
        <f ca="1">'TO Filter Tables'!J202</f>
        <v>2112</v>
      </c>
      <c r="K203">
        <f ca="1">'TO Filter Tables'!K202</f>
        <v>1</v>
      </c>
      <c r="L203" t="str">
        <f ca="1">'TO Filter Tables'!L202</f>
        <v>Sync</v>
      </c>
      <c r="M203">
        <f ca="1">'TO Filter Tables'!M202</f>
        <v>2112</v>
      </c>
      <c r="N203">
        <f ca="1">LOOKUP($F203,'DS Filter Tables'!$F$12:$F$353,'DS Filter Tables'!P$12:P$353)</f>
        <v>15</v>
      </c>
      <c r="O203">
        <f ca="1">LOOKUP($F203,'DS Filter Tables'!$F$12:$F$353,'DS Filter Tables'!X$12:X$353)</f>
        <v>30</v>
      </c>
      <c r="P203">
        <f ca="1">LOOKUP($F203,'DS Filter Tables'!$F$12:$F$353,'DS Filter Tables'!AF$12:AF$353)</f>
        <v>30</v>
      </c>
      <c r="Q203">
        <f ca="1">LOOKUP($F203,'DS Filter Tables'!$F$12:$F$353,'DS Filter Tables'!AN$12:AN$353)</f>
        <v>30</v>
      </c>
      <c r="R203" s="39">
        <f ca="1">'TO Filter Tables'!R202</f>
        <v>0</v>
      </c>
      <c r="S203" s="39">
        <f ca="1">'TO Filter Tables'!X202</f>
        <v>0</v>
      </c>
      <c r="T203" s="39">
        <f ca="1">'TO Filter Tables'!AD202</f>
        <v>0</v>
      </c>
      <c r="U203" s="39">
        <f ca="1">'TO Filter Tables'!AP202</f>
        <v>0</v>
      </c>
      <c r="V203" s="39">
        <f ca="1">'TO Filter Tables'!AV202</f>
        <v>0</v>
      </c>
      <c r="W203" s="39">
        <f ca="1">'TO Filter Tables'!BB202</f>
        <v>0</v>
      </c>
      <c r="X203" s="39">
        <f ca="1">'TO Filter Tables'!BH202</f>
        <v>0</v>
      </c>
      <c r="AB203" s="39">
        <f t="shared" ref="AB203:AB266" ca="1" si="3">IF(SUM(R203:X203)&gt;0,LARGE(R203:X203,COUNTIF(R203:X203,0)+1),K203)</f>
        <v>1</v>
      </c>
      <c r="AD203" t="s">
        <v>1429</v>
      </c>
    </row>
    <row r="204" spans="1:30" x14ac:dyDescent="0.2">
      <c r="A204">
        <f>'TO Filter Tables'!A203</f>
        <v>194</v>
      </c>
      <c r="B204" t="s">
        <v>1440</v>
      </c>
      <c r="C204" t="str">
        <f ca="1">'TO Filter Tables'!C203</f>
        <v>Star Tracker A Star Field Telemetry</v>
      </c>
      <c r="D204" s="300" t="s">
        <v>1420</v>
      </c>
      <c r="E204" t="str">
        <f ca="1">'TO Filter Tables'!E203</f>
        <v>External</v>
      </c>
      <c r="F204">
        <f ca="1">'TO Filter Tables'!F203</f>
        <v>544</v>
      </c>
      <c r="G204" t="str">
        <f ca="1">'TO Filter Tables'!G203</f>
        <v>0x220</v>
      </c>
      <c r="H204" t="str">
        <f ca="1">'TO Filter Tables'!H203</f>
        <v>0xA20</v>
      </c>
      <c r="I204" t="str">
        <f>'TO Filter Tables'!I203</f>
        <v>No Err Pkt</v>
      </c>
      <c r="J204">
        <f ca="1">'TO Filter Tables'!J203</f>
        <v>1152</v>
      </c>
      <c r="K204">
        <f ca="1">'TO Filter Tables'!K203</f>
        <v>1</v>
      </c>
      <c r="L204" t="str">
        <f ca="1">'TO Filter Tables'!L203</f>
        <v>Sync</v>
      </c>
      <c r="M204">
        <f ca="1">'TO Filter Tables'!M203</f>
        <v>1152</v>
      </c>
      <c r="N204">
        <f ca="1">LOOKUP($F204,'DS Filter Tables'!$F$12:$F$353,'DS Filter Tables'!P$12:P$353)</f>
        <v>15</v>
      </c>
      <c r="O204">
        <f ca="1">LOOKUP($F204,'DS Filter Tables'!$F$12:$F$353,'DS Filter Tables'!X$12:X$353)</f>
        <v>30</v>
      </c>
      <c r="P204">
        <f ca="1">LOOKUP($F204,'DS Filter Tables'!$F$12:$F$353,'DS Filter Tables'!AF$12:AF$353)</f>
        <v>30</v>
      </c>
      <c r="Q204">
        <f ca="1">LOOKUP($F204,'DS Filter Tables'!$F$12:$F$353,'DS Filter Tables'!AN$12:AN$353)</f>
        <v>30</v>
      </c>
      <c r="R204" s="39">
        <f ca="1">'TO Filter Tables'!R203</f>
        <v>0</v>
      </c>
      <c r="S204" s="39">
        <f ca="1">'TO Filter Tables'!X203</f>
        <v>0</v>
      </c>
      <c r="T204" s="39">
        <f ca="1">'TO Filter Tables'!AD203</f>
        <v>0</v>
      </c>
      <c r="U204" s="39">
        <f ca="1">'TO Filter Tables'!AP203</f>
        <v>0</v>
      </c>
      <c r="V204" s="39">
        <f ca="1">'TO Filter Tables'!AV203</f>
        <v>0</v>
      </c>
      <c r="W204" s="39">
        <f ca="1">'TO Filter Tables'!BB203</f>
        <v>0</v>
      </c>
      <c r="X204" s="39">
        <f ca="1">'TO Filter Tables'!BH203</f>
        <v>0</v>
      </c>
      <c r="AB204" s="39">
        <f t="shared" ca="1" si="3"/>
        <v>1</v>
      </c>
      <c r="AD204" t="s">
        <v>1429</v>
      </c>
    </row>
    <row r="205" spans="1:30" x14ac:dyDescent="0.2">
      <c r="A205">
        <f>'TO Filter Tables'!A204</f>
        <v>195</v>
      </c>
      <c r="B205" t="s">
        <v>1440</v>
      </c>
      <c r="C205" t="str">
        <f ca="1">'TO Filter Tables'!C204</f>
        <v>Star Tracker B Housekeeping Telemetry</v>
      </c>
      <c r="D205" s="300" t="s">
        <v>1420</v>
      </c>
      <c r="E205" t="str">
        <f ca="1">'TO Filter Tables'!E204</f>
        <v>External</v>
      </c>
      <c r="F205">
        <f ca="1">'TO Filter Tables'!F204</f>
        <v>545</v>
      </c>
      <c r="G205" t="str">
        <f ca="1">'TO Filter Tables'!G204</f>
        <v>0x221</v>
      </c>
      <c r="H205" t="str">
        <f ca="1">'TO Filter Tables'!H204</f>
        <v>0xA21</v>
      </c>
      <c r="I205" t="str">
        <f>'TO Filter Tables'!I204</f>
        <v>No Err Pkt</v>
      </c>
      <c r="J205">
        <f ca="1">'TO Filter Tables'!J204</f>
        <v>640</v>
      </c>
      <c r="K205">
        <f ca="1">'TO Filter Tables'!K204</f>
        <v>1</v>
      </c>
      <c r="L205" t="str">
        <f ca="1">'TO Filter Tables'!L204</f>
        <v>Sync</v>
      </c>
      <c r="M205">
        <f ca="1">'TO Filter Tables'!M204</f>
        <v>640</v>
      </c>
      <c r="N205" s="292">
        <f ca="1">LOOKUP($F205,'DS Filter Tables'!$F$12:$F$353,'DS Filter Tables'!P$12:P$353)</f>
        <v>15</v>
      </c>
      <c r="O205" s="292">
        <f ca="1">LOOKUP($F205,'DS Filter Tables'!$F$12:$F$353,'DS Filter Tables'!X$12:X$353)</f>
        <v>30</v>
      </c>
      <c r="P205">
        <f ca="1">LOOKUP($F205,'DS Filter Tables'!$F$12:$F$353,'DS Filter Tables'!AF$12:AF$353)</f>
        <v>30</v>
      </c>
      <c r="Q205">
        <f ca="1">LOOKUP($F205,'DS Filter Tables'!$F$12:$F$353,'DS Filter Tables'!AN$12:AN$353)</f>
        <v>30</v>
      </c>
      <c r="R205" s="39">
        <f ca="1">'TO Filter Tables'!R204</f>
        <v>10</v>
      </c>
      <c r="S205" s="39">
        <f ca="1">'TO Filter Tables'!X204</f>
        <v>10</v>
      </c>
      <c r="T205" s="39">
        <f ca="1">'TO Filter Tables'!AD204</f>
        <v>60</v>
      </c>
      <c r="U205" s="39">
        <f ca="1">'TO Filter Tables'!AP204</f>
        <v>60</v>
      </c>
      <c r="V205" s="39">
        <f ca="1">'TO Filter Tables'!AV204</f>
        <v>60</v>
      </c>
      <c r="W205" s="39">
        <f ca="1">'TO Filter Tables'!BB204</f>
        <v>60</v>
      </c>
      <c r="X205" s="39">
        <f ca="1">'TO Filter Tables'!BH204</f>
        <v>60</v>
      </c>
      <c r="AB205" s="39">
        <f t="shared" ca="1" si="3"/>
        <v>60</v>
      </c>
      <c r="AD205" t="s">
        <v>1429</v>
      </c>
    </row>
    <row r="206" spans="1:30" x14ac:dyDescent="0.2">
      <c r="A206">
        <f>'TO Filter Tables'!A205</f>
        <v>196</v>
      </c>
      <c r="B206" t="s">
        <v>1440</v>
      </c>
      <c r="C206" t="str">
        <f ca="1">'TO Filter Tables'!C205</f>
        <v>Star Tracker B Diagnostic Telemetry</v>
      </c>
      <c r="D206" s="300" t="s">
        <v>1420</v>
      </c>
      <c r="E206" t="str">
        <f ca="1">'TO Filter Tables'!E205</f>
        <v>External</v>
      </c>
      <c r="F206">
        <f ca="1">'TO Filter Tables'!F205</f>
        <v>546</v>
      </c>
      <c r="G206" t="str">
        <f ca="1">'TO Filter Tables'!G205</f>
        <v>0x222</v>
      </c>
      <c r="H206" t="str">
        <f ca="1">'TO Filter Tables'!H205</f>
        <v>0xA22</v>
      </c>
      <c r="I206" t="str">
        <f>'TO Filter Tables'!I205</f>
        <v>No Err Pkt</v>
      </c>
      <c r="J206">
        <f ca="1">'TO Filter Tables'!J205</f>
        <v>2112</v>
      </c>
      <c r="K206">
        <f ca="1">'TO Filter Tables'!K205</f>
        <v>1</v>
      </c>
      <c r="L206" t="str">
        <f ca="1">'TO Filter Tables'!L205</f>
        <v>Sync</v>
      </c>
      <c r="M206">
        <f ca="1">'TO Filter Tables'!M205</f>
        <v>2112</v>
      </c>
      <c r="N206">
        <f ca="1">LOOKUP($F206,'DS Filter Tables'!$F$12:$F$353,'DS Filter Tables'!P$12:P$353)</f>
        <v>15</v>
      </c>
      <c r="O206">
        <f ca="1">LOOKUP($F206,'DS Filter Tables'!$F$12:$F$353,'DS Filter Tables'!X$12:X$353)</f>
        <v>30</v>
      </c>
      <c r="P206">
        <f ca="1">LOOKUP($F206,'DS Filter Tables'!$F$12:$F$353,'DS Filter Tables'!AF$12:AF$353)</f>
        <v>30</v>
      </c>
      <c r="Q206">
        <f ca="1">LOOKUP($F206,'DS Filter Tables'!$F$12:$F$353,'DS Filter Tables'!AN$12:AN$353)</f>
        <v>30</v>
      </c>
      <c r="R206" s="39">
        <f ca="1">'TO Filter Tables'!R205</f>
        <v>0</v>
      </c>
      <c r="S206" s="39">
        <f ca="1">'TO Filter Tables'!X205</f>
        <v>0</v>
      </c>
      <c r="T206" s="39">
        <f ca="1">'TO Filter Tables'!AD205</f>
        <v>0</v>
      </c>
      <c r="U206" s="39">
        <f ca="1">'TO Filter Tables'!AP205</f>
        <v>0</v>
      </c>
      <c r="V206" s="39">
        <f ca="1">'TO Filter Tables'!AV205</f>
        <v>0</v>
      </c>
      <c r="W206" s="39">
        <f ca="1">'TO Filter Tables'!BB205</f>
        <v>0</v>
      </c>
      <c r="X206" s="39">
        <f ca="1">'TO Filter Tables'!BH205</f>
        <v>0</v>
      </c>
      <c r="AB206" s="39">
        <f t="shared" ca="1" si="3"/>
        <v>1</v>
      </c>
      <c r="AD206" t="s">
        <v>1429</v>
      </c>
    </row>
    <row r="207" spans="1:30" x14ac:dyDescent="0.2">
      <c r="A207">
        <f>'TO Filter Tables'!A206</f>
        <v>197</v>
      </c>
      <c r="B207" t="s">
        <v>1440</v>
      </c>
      <c r="C207" t="str">
        <f ca="1">'TO Filter Tables'!C206</f>
        <v>Star Tracker B Star Field Telemetry</v>
      </c>
      <c r="D207" s="300" t="s">
        <v>1420</v>
      </c>
      <c r="E207" t="str">
        <f ca="1">'TO Filter Tables'!E206</f>
        <v>External</v>
      </c>
      <c r="F207">
        <f ca="1">'TO Filter Tables'!F206</f>
        <v>547</v>
      </c>
      <c r="G207" t="str">
        <f ca="1">'TO Filter Tables'!G206</f>
        <v>0x223</v>
      </c>
      <c r="H207" t="str">
        <f ca="1">'TO Filter Tables'!H206</f>
        <v>0xA23</v>
      </c>
      <c r="I207" t="str">
        <f>'TO Filter Tables'!I206</f>
        <v>No Err Pkt</v>
      </c>
      <c r="J207">
        <f ca="1">'TO Filter Tables'!J206</f>
        <v>1152</v>
      </c>
      <c r="K207">
        <f ca="1">'TO Filter Tables'!K206</f>
        <v>1</v>
      </c>
      <c r="L207" t="str">
        <f ca="1">'TO Filter Tables'!L206</f>
        <v>Sync</v>
      </c>
      <c r="M207">
        <f ca="1">'TO Filter Tables'!M206</f>
        <v>1152</v>
      </c>
      <c r="N207">
        <f ca="1">LOOKUP($F207,'DS Filter Tables'!$F$12:$F$353,'DS Filter Tables'!P$12:P$353)</f>
        <v>15</v>
      </c>
      <c r="O207">
        <f ca="1">LOOKUP($F207,'DS Filter Tables'!$F$12:$F$353,'DS Filter Tables'!X$12:X$353)</f>
        <v>30</v>
      </c>
      <c r="P207">
        <f ca="1">LOOKUP($F207,'DS Filter Tables'!$F$12:$F$353,'DS Filter Tables'!AF$12:AF$353)</f>
        <v>30</v>
      </c>
      <c r="Q207">
        <f ca="1">LOOKUP($F207,'DS Filter Tables'!$F$12:$F$353,'DS Filter Tables'!AN$12:AN$353)</f>
        <v>30</v>
      </c>
      <c r="R207" s="39">
        <f ca="1">'TO Filter Tables'!R206</f>
        <v>0</v>
      </c>
      <c r="S207" s="39">
        <f ca="1">'TO Filter Tables'!X206</f>
        <v>0</v>
      </c>
      <c r="T207" s="39">
        <f ca="1">'TO Filter Tables'!AD206</f>
        <v>0</v>
      </c>
      <c r="U207" s="39">
        <f ca="1">'TO Filter Tables'!AP206</f>
        <v>0</v>
      </c>
      <c r="V207" s="39">
        <f ca="1">'TO Filter Tables'!AV206</f>
        <v>0</v>
      </c>
      <c r="W207" s="39">
        <f ca="1">'TO Filter Tables'!BB206</f>
        <v>0</v>
      </c>
      <c r="X207" s="39">
        <f ca="1">'TO Filter Tables'!BH206</f>
        <v>0</v>
      </c>
      <c r="AB207" s="39">
        <f t="shared" ca="1" si="3"/>
        <v>1</v>
      </c>
      <c r="AD207" t="s">
        <v>1429</v>
      </c>
    </row>
    <row r="208" spans="1:30" x14ac:dyDescent="0.2">
      <c r="A208">
        <f>'TO Filter Tables'!A207</f>
        <v>198</v>
      </c>
      <c r="B208" t="s">
        <v>1441</v>
      </c>
      <c r="C208" t="str">
        <f ca="1">'TO Filter Tables'!C207</f>
        <v>DiRWA #1 HK (SAs 3,5,6,7,8,9)</v>
      </c>
      <c r="D208" t="s">
        <v>1419</v>
      </c>
      <c r="E208" t="str">
        <f ca="1">'TO Filter Tables'!E207</f>
        <v>External</v>
      </c>
      <c r="F208">
        <f ca="1">'TO Filter Tables'!F207</f>
        <v>548</v>
      </c>
      <c r="G208" t="str">
        <f ca="1">'TO Filter Tables'!G207</f>
        <v>0x224</v>
      </c>
      <c r="H208" t="str">
        <f ca="1">'TO Filter Tables'!H207</f>
        <v>0xA24</v>
      </c>
      <c r="I208" t="str">
        <f>'TO Filter Tables'!I207</f>
        <v>No Err Pkt</v>
      </c>
      <c r="J208">
        <f ca="1">'TO Filter Tables'!J207</f>
        <v>1600</v>
      </c>
      <c r="K208">
        <f ca="1">'TO Filter Tables'!K207</f>
        <v>1</v>
      </c>
      <c r="L208" t="str">
        <f ca="1">'TO Filter Tables'!L207</f>
        <v>Sync</v>
      </c>
      <c r="M208">
        <f ca="1">'TO Filter Tables'!M207</f>
        <v>1600</v>
      </c>
      <c r="N208">
        <f ca="1">LOOKUP($F208,'DS Filter Tables'!$F$12:$F$353,'DS Filter Tables'!P$12:P$353)</f>
        <v>15</v>
      </c>
      <c r="O208">
        <f ca="1">LOOKUP($F208,'DS Filter Tables'!$F$12:$F$353,'DS Filter Tables'!X$12:X$353)</f>
        <v>30</v>
      </c>
      <c r="P208">
        <f ca="1">LOOKUP($F208,'DS Filter Tables'!$F$12:$F$353,'DS Filter Tables'!AF$12:AF$353)</f>
        <v>30</v>
      </c>
      <c r="Q208">
        <f ca="1">LOOKUP($F208,'DS Filter Tables'!$F$12:$F$353,'DS Filter Tables'!AN$12:AN$353)</f>
        <v>30</v>
      </c>
      <c r="R208" s="39">
        <f ca="1">'TO Filter Tables'!R207</f>
        <v>15</v>
      </c>
      <c r="S208" s="39">
        <f ca="1">'TO Filter Tables'!X207</f>
        <v>15</v>
      </c>
      <c r="T208" s="39">
        <f ca="1">'TO Filter Tables'!AD207</f>
        <v>60</v>
      </c>
      <c r="U208" s="39">
        <f ca="1">'TO Filter Tables'!AP207</f>
        <v>60</v>
      </c>
      <c r="V208" s="39">
        <f ca="1">'TO Filter Tables'!AV207</f>
        <v>60</v>
      </c>
      <c r="W208" s="39">
        <f ca="1">'TO Filter Tables'!BB207</f>
        <v>60</v>
      </c>
      <c r="X208" s="39">
        <f ca="1">'TO Filter Tables'!BH207</f>
        <v>60</v>
      </c>
      <c r="AB208" s="39">
        <f t="shared" ca="1" si="3"/>
        <v>60</v>
      </c>
      <c r="AD208" t="s">
        <v>1429</v>
      </c>
    </row>
    <row r="209" spans="1:30" x14ac:dyDescent="0.2">
      <c r="A209">
        <f>'TO Filter Tables'!A208</f>
        <v>199</v>
      </c>
      <c r="B209" t="s">
        <v>1441</v>
      </c>
      <c r="C209" t="str">
        <f ca="1">'TO Filter Tables'!C208</f>
        <v>DiRWA #2 HK (SAs 3,5,6,7,8,9)</v>
      </c>
      <c r="D209" t="s">
        <v>1419</v>
      </c>
      <c r="E209" t="str">
        <f ca="1">'TO Filter Tables'!E208</f>
        <v>External</v>
      </c>
      <c r="F209">
        <f ca="1">'TO Filter Tables'!F208</f>
        <v>549</v>
      </c>
      <c r="G209" t="str">
        <f ca="1">'TO Filter Tables'!G208</f>
        <v>0x225</v>
      </c>
      <c r="H209" t="str">
        <f ca="1">'TO Filter Tables'!H208</f>
        <v>0xA25</v>
      </c>
      <c r="I209" t="str">
        <f>'TO Filter Tables'!I208</f>
        <v>No Err Pkt</v>
      </c>
      <c r="J209">
        <f ca="1">'TO Filter Tables'!J208</f>
        <v>1600</v>
      </c>
      <c r="K209">
        <f ca="1">'TO Filter Tables'!K208</f>
        <v>1</v>
      </c>
      <c r="L209" t="str">
        <f ca="1">'TO Filter Tables'!L208</f>
        <v>Sync</v>
      </c>
      <c r="M209">
        <f ca="1">'TO Filter Tables'!M208</f>
        <v>1600</v>
      </c>
      <c r="N209">
        <f ca="1">LOOKUP($F209,'DS Filter Tables'!$F$12:$F$353,'DS Filter Tables'!P$12:P$353)</f>
        <v>15</v>
      </c>
      <c r="O209">
        <f ca="1">LOOKUP($F209,'DS Filter Tables'!$F$12:$F$353,'DS Filter Tables'!X$12:X$353)</f>
        <v>30</v>
      </c>
      <c r="P209">
        <f ca="1">LOOKUP($F209,'DS Filter Tables'!$F$12:$F$353,'DS Filter Tables'!AF$12:AF$353)</f>
        <v>30</v>
      </c>
      <c r="Q209">
        <f ca="1">LOOKUP($F209,'DS Filter Tables'!$F$12:$F$353,'DS Filter Tables'!AN$12:AN$353)</f>
        <v>30</v>
      </c>
      <c r="R209" s="39">
        <f ca="1">'TO Filter Tables'!R208</f>
        <v>15</v>
      </c>
      <c r="S209" s="39">
        <f ca="1">'TO Filter Tables'!X208</f>
        <v>15</v>
      </c>
      <c r="T209" s="39">
        <f ca="1">'TO Filter Tables'!AD208</f>
        <v>60</v>
      </c>
      <c r="U209" s="39">
        <f ca="1">'TO Filter Tables'!AP208</f>
        <v>60</v>
      </c>
      <c r="V209" s="39">
        <f ca="1">'TO Filter Tables'!AV208</f>
        <v>60</v>
      </c>
      <c r="W209" s="39">
        <f ca="1">'TO Filter Tables'!BB208</f>
        <v>60</v>
      </c>
      <c r="X209" s="39">
        <f ca="1">'TO Filter Tables'!BH208</f>
        <v>60</v>
      </c>
      <c r="AB209" s="39">
        <f t="shared" ca="1" si="3"/>
        <v>60</v>
      </c>
      <c r="AD209" t="s">
        <v>1429</v>
      </c>
    </row>
    <row r="210" spans="1:30" x14ac:dyDescent="0.2">
      <c r="A210">
        <f>'TO Filter Tables'!A209</f>
        <v>200</v>
      </c>
      <c r="B210" t="s">
        <v>1441</v>
      </c>
      <c r="C210" t="str">
        <f ca="1">'TO Filter Tables'!C209</f>
        <v>DiRWA #3 HK (SAs 3,5,6,7,8,9)</v>
      </c>
      <c r="D210" t="s">
        <v>1419</v>
      </c>
      <c r="E210" t="str">
        <f ca="1">'TO Filter Tables'!E209</f>
        <v>External</v>
      </c>
      <c r="F210">
        <f ca="1">'TO Filter Tables'!F209</f>
        <v>550</v>
      </c>
      <c r="G210" t="str">
        <f ca="1">'TO Filter Tables'!G209</f>
        <v>0x226</v>
      </c>
      <c r="H210" t="str">
        <f ca="1">'TO Filter Tables'!H209</f>
        <v>0xA26</v>
      </c>
      <c r="I210" t="str">
        <f>'TO Filter Tables'!I209</f>
        <v>No Err Pkt</v>
      </c>
      <c r="J210">
        <f ca="1">'TO Filter Tables'!J209</f>
        <v>1600</v>
      </c>
      <c r="K210">
        <f ca="1">'TO Filter Tables'!K209</f>
        <v>1</v>
      </c>
      <c r="L210" t="str">
        <f ca="1">'TO Filter Tables'!L209</f>
        <v>Sync</v>
      </c>
      <c r="M210">
        <f ca="1">'TO Filter Tables'!M209</f>
        <v>1600</v>
      </c>
      <c r="N210">
        <f ca="1">LOOKUP($F210,'DS Filter Tables'!$F$12:$F$353,'DS Filter Tables'!P$12:P$353)</f>
        <v>15</v>
      </c>
      <c r="O210">
        <f ca="1">LOOKUP($F210,'DS Filter Tables'!$F$12:$F$353,'DS Filter Tables'!X$12:X$353)</f>
        <v>30</v>
      </c>
      <c r="P210">
        <f ca="1">LOOKUP($F210,'DS Filter Tables'!$F$12:$F$353,'DS Filter Tables'!AF$12:AF$353)</f>
        <v>30</v>
      </c>
      <c r="Q210">
        <f ca="1">LOOKUP($F210,'DS Filter Tables'!$F$12:$F$353,'DS Filter Tables'!AN$12:AN$353)</f>
        <v>30</v>
      </c>
      <c r="R210" s="39">
        <f ca="1">'TO Filter Tables'!R209</f>
        <v>15</v>
      </c>
      <c r="S210" s="39">
        <f ca="1">'TO Filter Tables'!X209</f>
        <v>15</v>
      </c>
      <c r="T210" s="39">
        <f ca="1">'TO Filter Tables'!AD209</f>
        <v>60</v>
      </c>
      <c r="U210" s="39">
        <f ca="1">'TO Filter Tables'!AP209</f>
        <v>60</v>
      </c>
      <c r="V210" s="39">
        <f ca="1">'TO Filter Tables'!AV209</f>
        <v>60</v>
      </c>
      <c r="W210" s="39">
        <f ca="1">'TO Filter Tables'!BB209</f>
        <v>60</v>
      </c>
      <c r="X210" s="39">
        <f ca="1">'TO Filter Tables'!BH209</f>
        <v>60</v>
      </c>
      <c r="AB210" s="39">
        <f t="shared" ca="1" si="3"/>
        <v>60</v>
      </c>
      <c r="AD210" t="s">
        <v>1429</v>
      </c>
    </row>
    <row r="211" spans="1:30" x14ac:dyDescent="0.2">
      <c r="A211">
        <f>'TO Filter Tables'!A210</f>
        <v>201</v>
      </c>
      <c r="B211" t="s">
        <v>1441</v>
      </c>
      <c r="C211" t="str">
        <f ca="1">'TO Filter Tables'!C210</f>
        <v>DiRWA #4 HK (SAs 3,5,6,7,8,9)</v>
      </c>
      <c r="D211" t="s">
        <v>1419</v>
      </c>
      <c r="E211" t="str">
        <f ca="1">'TO Filter Tables'!E210</f>
        <v>External</v>
      </c>
      <c r="F211">
        <f ca="1">'TO Filter Tables'!F210</f>
        <v>551</v>
      </c>
      <c r="G211" t="str">
        <f ca="1">'TO Filter Tables'!G210</f>
        <v>0x227</v>
      </c>
      <c r="H211" t="str">
        <f ca="1">'TO Filter Tables'!H210</f>
        <v>0xA27</v>
      </c>
      <c r="I211" t="str">
        <f>'TO Filter Tables'!I210</f>
        <v>No Err Pkt</v>
      </c>
      <c r="J211">
        <f ca="1">'TO Filter Tables'!J210</f>
        <v>1600</v>
      </c>
      <c r="K211">
        <f ca="1">'TO Filter Tables'!K210</f>
        <v>1</v>
      </c>
      <c r="L211" t="str">
        <f ca="1">'TO Filter Tables'!L210</f>
        <v>Sync</v>
      </c>
      <c r="M211">
        <f ca="1">'TO Filter Tables'!M210</f>
        <v>1600</v>
      </c>
      <c r="N211">
        <f ca="1">LOOKUP($F211,'DS Filter Tables'!$F$12:$F$353,'DS Filter Tables'!P$12:P$353)</f>
        <v>15</v>
      </c>
      <c r="O211">
        <f ca="1">LOOKUP($F211,'DS Filter Tables'!$F$12:$F$353,'DS Filter Tables'!X$12:X$353)</f>
        <v>30</v>
      </c>
      <c r="P211">
        <f ca="1">LOOKUP($F211,'DS Filter Tables'!$F$12:$F$353,'DS Filter Tables'!AF$12:AF$353)</f>
        <v>30</v>
      </c>
      <c r="Q211">
        <f ca="1">LOOKUP($F211,'DS Filter Tables'!$F$12:$F$353,'DS Filter Tables'!AN$12:AN$353)</f>
        <v>30</v>
      </c>
      <c r="R211" s="39">
        <f ca="1">'TO Filter Tables'!R210</f>
        <v>15</v>
      </c>
      <c r="S211" s="39">
        <f ca="1">'TO Filter Tables'!X210</f>
        <v>15</v>
      </c>
      <c r="T211" s="39">
        <f ca="1">'TO Filter Tables'!AD210</f>
        <v>60</v>
      </c>
      <c r="U211" s="39">
        <f ca="1">'TO Filter Tables'!AP210</f>
        <v>60</v>
      </c>
      <c r="V211" s="39">
        <f ca="1">'TO Filter Tables'!AV210</f>
        <v>60</v>
      </c>
      <c r="W211" s="39">
        <f ca="1">'TO Filter Tables'!BB210</f>
        <v>60</v>
      </c>
      <c r="X211" s="39">
        <f ca="1">'TO Filter Tables'!BH210</f>
        <v>60</v>
      </c>
      <c r="AB211" s="39">
        <f t="shared" ca="1" si="3"/>
        <v>60</v>
      </c>
      <c r="AD211" t="s">
        <v>1429</v>
      </c>
    </row>
    <row r="212" spans="1:30" x14ac:dyDescent="0.2">
      <c r="A212">
        <f>'TO Filter Tables'!A211</f>
        <v>202</v>
      </c>
      <c r="B212" t="s">
        <v>1441</v>
      </c>
      <c r="C212" t="str">
        <f ca="1">'TO Filter Tables'!C211</f>
        <v>DiRWA #5 HK (SAs 3,5,6,7,8,9)</v>
      </c>
      <c r="D212" t="s">
        <v>1419</v>
      </c>
      <c r="E212" t="str">
        <f ca="1">'TO Filter Tables'!E211</f>
        <v>External</v>
      </c>
      <c r="F212">
        <f ca="1">'TO Filter Tables'!F211</f>
        <v>552</v>
      </c>
      <c r="G212" t="str">
        <f ca="1">'TO Filter Tables'!G211</f>
        <v>0x228</v>
      </c>
      <c r="H212" t="str">
        <f ca="1">'TO Filter Tables'!H211</f>
        <v>0xA28</v>
      </c>
      <c r="I212" t="str">
        <f>'TO Filter Tables'!I211</f>
        <v>No Err Pkt</v>
      </c>
      <c r="J212">
        <f ca="1">'TO Filter Tables'!J211</f>
        <v>1600</v>
      </c>
      <c r="K212">
        <f ca="1">'TO Filter Tables'!K211</f>
        <v>1</v>
      </c>
      <c r="L212" t="str">
        <f ca="1">'TO Filter Tables'!L211</f>
        <v>Sync</v>
      </c>
      <c r="M212">
        <f ca="1">'TO Filter Tables'!M211</f>
        <v>1600</v>
      </c>
      <c r="N212">
        <f ca="1">LOOKUP($F212,'DS Filter Tables'!$F$12:$F$353,'DS Filter Tables'!P$12:P$353)</f>
        <v>15</v>
      </c>
      <c r="O212">
        <f ca="1">LOOKUP($F212,'DS Filter Tables'!$F$12:$F$353,'DS Filter Tables'!X$12:X$353)</f>
        <v>30</v>
      </c>
      <c r="P212">
        <f ca="1">LOOKUP($F212,'DS Filter Tables'!$F$12:$F$353,'DS Filter Tables'!AF$12:AF$353)</f>
        <v>30</v>
      </c>
      <c r="Q212">
        <f ca="1">LOOKUP($F212,'DS Filter Tables'!$F$12:$F$353,'DS Filter Tables'!AN$12:AN$353)</f>
        <v>30</v>
      </c>
      <c r="R212" s="39">
        <f ca="1">'TO Filter Tables'!R211</f>
        <v>15</v>
      </c>
      <c r="S212" s="39">
        <f ca="1">'TO Filter Tables'!X211</f>
        <v>15</v>
      </c>
      <c r="T212" s="39">
        <f ca="1">'TO Filter Tables'!AD211</f>
        <v>60</v>
      </c>
      <c r="U212" s="39">
        <f ca="1">'TO Filter Tables'!AP211</f>
        <v>60</v>
      </c>
      <c r="V212" s="39">
        <f ca="1">'TO Filter Tables'!AV211</f>
        <v>60</v>
      </c>
      <c r="W212" s="39">
        <f ca="1">'TO Filter Tables'!BB211</f>
        <v>60</v>
      </c>
      <c r="X212" s="39">
        <f ca="1">'TO Filter Tables'!BH211</f>
        <v>60</v>
      </c>
      <c r="AB212" s="39">
        <f t="shared" ca="1" si="3"/>
        <v>60</v>
      </c>
      <c r="AD212" t="s">
        <v>1429</v>
      </c>
    </row>
    <row r="213" spans="1:30" hidden="1" x14ac:dyDescent="0.2">
      <c r="A213">
        <f>'TO Filter Tables'!A212</f>
        <v>203</v>
      </c>
      <c r="C213" t="str">
        <f ca="1">'TO Filter Tables'!C212</f>
        <v>RW SW Command Response</v>
      </c>
      <c r="E213" t="str">
        <f ca="1">'TO Filter Tables'!E212</f>
        <v>External</v>
      </c>
      <c r="F213">
        <f ca="1">'TO Filter Tables'!F212</f>
        <v>553</v>
      </c>
      <c r="G213" t="str">
        <f ca="1">'TO Filter Tables'!G212</f>
        <v>0x229</v>
      </c>
      <c r="H213" t="str">
        <f ca="1">'TO Filter Tables'!H212</f>
        <v>0xA29</v>
      </c>
      <c r="I213" t="str">
        <f>'TO Filter Tables'!I212</f>
        <v>NA</v>
      </c>
      <c r="J213">
        <f ca="1">'TO Filter Tables'!J212</f>
        <v>640</v>
      </c>
      <c r="K213">
        <f ca="1">'TO Filter Tables'!K212</f>
        <v>0</v>
      </c>
      <c r="L213" t="str">
        <f ca="1">'TO Filter Tables'!L212</f>
        <v>Async</v>
      </c>
      <c r="M213">
        <f ca="1">'TO Filter Tables'!M212</f>
        <v>0</v>
      </c>
      <c r="R213" s="39">
        <f ca="1">'TO Filter Tables'!R212</f>
        <v>0</v>
      </c>
      <c r="S213" s="39">
        <f ca="1">'TO Filter Tables'!X212</f>
        <v>0</v>
      </c>
      <c r="T213" s="39">
        <f ca="1">'TO Filter Tables'!AD212</f>
        <v>0</v>
      </c>
      <c r="U213" s="39">
        <f ca="1">'TO Filter Tables'!AP212</f>
        <v>0</v>
      </c>
      <c r="V213" s="39">
        <f ca="1">'TO Filter Tables'!AV212</f>
        <v>0</v>
      </c>
      <c r="W213" s="39">
        <f ca="1">'TO Filter Tables'!BB212</f>
        <v>0</v>
      </c>
      <c r="X213" s="39">
        <f ca="1">'TO Filter Tables'!BH212</f>
        <v>0</v>
      </c>
      <c r="AB213" s="39">
        <f t="shared" ca="1" si="3"/>
        <v>0</v>
      </c>
    </row>
    <row r="214" spans="1:30" x14ac:dyDescent="0.2">
      <c r="A214">
        <f>'TO Filter Tables'!A213</f>
        <v>204</v>
      </c>
      <c r="B214" t="s">
        <v>1439</v>
      </c>
      <c r="C214" t="str">
        <f ca="1">'TO Filter Tables'!C213</f>
        <v>IRU Interface Card A Telemetry</v>
      </c>
      <c r="D214" t="s">
        <v>1419</v>
      </c>
      <c r="E214" t="str">
        <f ca="1">'TO Filter Tables'!E213</f>
        <v>External</v>
      </c>
      <c r="F214">
        <f ca="1">'TO Filter Tables'!F213</f>
        <v>555</v>
      </c>
      <c r="G214" t="str">
        <f ca="1">'TO Filter Tables'!G213</f>
        <v>0x22B</v>
      </c>
      <c r="H214" t="str">
        <f ca="1">'TO Filter Tables'!H213</f>
        <v>0xA2B</v>
      </c>
      <c r="I214" t="str">
        <f>'TO Filter Tables'!I213</f>
        <v>No Err Pkt</v>
      </c>
      <c r="J214">
        <f ca="1">'TO Filter Tables'!J213</f>
        <v>240</v>
      </c>
      <c r="K214">
        <f ca="1">'TO Filter Tables'!K213</f>
        <v>1</v>
      </c>
      <c r="L214" t="str">
        <f ca="1">'TO Filter Tables'!L213</f>
        <v>Sync</v>
      </c>
      <c r="M214">
        <f ca="1">'TO Filter Tables'!M213</f>
        <v>240</v>
      </c>
      <c r="N214">
        <f ca="1">LOOKUP($F214,'DS Filter Tables'!$F$12:$F$353,'DS Filter Tables'!P$12:P$353)</f>
        <v>15</v>
      </c>
      <c r="O214" s="292">
        <f ca="1">LOOKUP($F214,'DS Filter Tables'!$F$12:$F$353,'DS Filter Tables'!X$12:X$353)</f>
        <v>30</v>
      </c>
      <c r="P214" s="292">
        <f ca="1">LOOKUP($F214,'DS Filter Tables'!$F$12:$F$353,'DS Filter Tables'!AF$12:AF$353)</f>
        <v>30</v>
      </c>
      <c r="Q214" s="292">
        <f ca="1">LOOKUP($F214,'DS Filter Tables'!$F$12:$F$353,'DS Filter Tables'!AN$12:AN$353)</f>
        <v>30</v>
      </c>
      <c r="R214" s="39">
        <f ca="1">'TO Filter Tables'!R213</f>
        <v>5</v>
      </c>
      <c r="S214" s="39">
        <f ca="1">'TO Filter Tables'!X213</f>
        <v>5</v>
      </c>
      <c r="T214" s="39">
        <f ca="1">'TO Filter Tables'!AD213</f>
        <v>60</v>
      </c>
      <c r="U214" s="39">
        <f ca="1">'TO Filter Tables'!AP213</f>
        <v>60</v>
      </c>
      <c r="V214" s="39">
        <f ca="1">'TO Filter Tables'!AV213</f>
        <v>60</v>
      </c>
      <c r="W214" s="39">
        <f ca="1">'TO Filter Tables'!BB213</f>
        <v>60</v>
      </c>
      <c r="X214" s="39">
        <f ca="1">'TO Filter Tables'!BH213</f>
        <v>120</v>
      </c>
      <c r="Y214" t="s">
        <v>1399</v>
      </c>
      <c r="AB214" s="39">
        <f t="shared" ca="1" si="3"/>
        <v>120</v>
      </c>
      <c r="AD214" t="s">
        <v>1429</v>
      </c>
    </row>
    <row r="215" spans="1:30" x14ac:dyDescent="0.2">
      <c r="A215">
        <f>'TO Filter Tables'!A214</f>
        <v>205</v>
      </c>
      <c r="B215" t="s">
        <v>1439</v>
      </c>
      <c r="C215" t="str">
        <f ca="1">'TO Filter Tables'!C214</f>
        <v>IRU Interface Card B Telemetry</v>
      </c>
      <c r="D215" t="s">
        <v>1421</v>
      </c>
      <c r="E215" t="str">
        <f ca="1">'TO Filter Tables'!E214</f>
        <v>External</v>
      </c>
      <c r="F215">
        <f ca="1">'TO Filter Tables'!F214</f>
        <v>557</v>
      </c>
      <c r="G215" t="str">
        <f ca="1">'TO Filter Tables'!G214</f>
        <v>0x22D</v>
      </c>
      <c r="H215" t="str">
        <f ca="1">'TO Filter Tables'!H214</f>
        <v>0xA2D</v>
      </c>
      <c r="I215" t="str">
        <f>'TO Filter Tables'!I214</f>
        <v>No Err Pkt</v>
      </c>
      <c r="J215">
        <f ca="1">'TO Filter Tables'!J214</f>
        <v>240</v>
      </c>
      <c r="K215">
        <f ca="1">'TO Filter Tables'!K214</f>
        <v>1</v>
      </c>
      <c r="L215" t="str">
        <f ca="1">'TO Filter Tables'!L214</f>
        <v>Sync</v>
      </c>
      <c r="M215">
        <f ca="1">'TO Filter Tables'!M214</f>
        <v>240</v>
      </c>
      <c r="N215">
        <f ca="1">LOOKUP($F215,'DS Filter Tables'!$F$12:$F$353,'DS Filter Tables'!P$12:P$353)</f>
        <v>15</v>
      </c>
      <c r="O215" s="292">
        <f ca="1">LOOKUP($F215,'DS Filter Tables'!$F$12:$F$353,'DS Filter Tables'!X$12:X$353)</f>
        <v>30</v>
      </c>
      <c r="P215" s="292">
        <f ca="1">LOOKUP($F215,'DS Filter Tables'!$F$12:$F$353,'DS Filter Tables'!AF$12:AF$353)</f>
        <v>30</v>
      </c>
      <c r="Q215" s="292">
        <f ca="1">LOOKUP($F215,'DS Filter Tables'!$F$12:$F$353,'DS Filter Tables'!AN$12:AN$353)</f>
        <v>30</v>
      </c>
      <c r="R215" s="39">
        <f ca="1">'TO Filter Tables'!R214</f>
        <v>5</v>
      </c>
      <c r="S215" s="39">
        <f ca="1">'TO Filter Tables'!X214</f>
        <v>5</v>
      </c>
      <c r="T215" s="39">
        <f ca="1">'TO Filter Tables'!AD214</f>
        <v>60</v>
      </c>
      <c r="U215" s="39">
        <f ca="1">'TO Filter Tables'!AP214</f>
        <v>60</v>
      </c>
      <c r="V215" s="39">
        <f ca="1">'TO Filter Tables'!AV214</f>
        <v>60</v>
      </c>
      <c r="W215" s="39">
        <f ca="1">'TO Filter Tables'!BB214</f>
        <v>60</v>
      </c>
      <c r="X215" s="39">
        <f ca="1">'TO Filter Tables'!BH214</f>
        <v>120</v>
      </c>
      <c r="Y215" t="s">
        <v>1428</v>
      </c>
      <c r="AB215" s="39">
        <f t="shared" ca="1" si="3"/>
        <v>120</v>
      </c>
      <c r="AD215" t="s">
        <v>1429</v>
      </c>
    </row>
    <row r="216" spans="1:30" x14ac:dyDescent="0.2">
      <c r="A216">
        <f>'TO Filter Tables'!A215</f>
        <v>206</v>
      </c>
      <c r="B216" t="s">
        <v>1439</v>
      </c>
      <c r="C216" t="str">
        <f ca="1">'TO Filter Tables'!C215</f>
        <v>IRU A Absolute Read</v>
      </c>
      <c r="D216" t="s">
        <v>1419</v>
      </c>
      <c r="E216" t="str">
        <f ca="1">'TO Filter Tables'!E215</f>
        <v>External</v>
      </c>
      <c r="F216">
        <f ca="1">'TO Filter Tables'!F215</f>
        <v>559</v>
      </c>
      <c r="G216" t="str">
        <f ca="1">'TO Filter Tables'!G215</f>
        <v>0x22F</v>
      </c>
      <c r="H216" t="str">
        <f ca="1">'TO Filter Tables'!H215</f>
        <v>0xA2F</v>
      </c>
      <c r="I216" t="str">
        <f>'TO Filter Tables'!I215</f>
        <v>NA</v>
      </c>
      <c r="J216">
        <f ca="1">'TO Filter Tables'!J215</f>
        <v>640</v>
      </c>
      <c r="K216">
        <f ca="1">'TO Filter Tables'!K215</f>
        <v>1</v>
      </c>
      <c r="L216" t="str">
        <f ca="1">'TO Filter Tables'!L215</f>
        <v>Sync</v>
      </c>
      <c r="M216">
        <f ca="1">'TO Filter Tables'!M215</f>
        <v>640</v>
      </c>
      <c r="N216">
        <f ca="1">LOOKUP($F216,'DS Filter Tables'!$F$12:$F$353,'DS Filter Tables'!P$12:P$353)</f>
        <v>15</v>
      </c>
      <c r="O216">
        <f ca="1">LOOKUP($F216,'DS Filter Tables'!$F$12:$F$353,'DS Filter Tables'!X$12:X$353)</f>
        <v>30</v>
      </c>
      <c r="P216">
        <f ca="1">LOOKUP($F216,'DS Filter Tables'!$F$12:$F$353,'DS Filter Tables'!AF$12:AF$353)</f>
        <v>30</v>
      </c>
      <c r="Q216">
        <f ca="1">LOOKUP($F216,'DS Filter Tables'!$F$12:$F$353,'DS Filter Tables'!AN$12:AN$353)</f>
        <v>30</v>
      </c>
      <c r="R216" s="39">
        <f ca="1">'TO Filter Tables'!R215</f>
        <v>0</v>
      </c>
      <c r="S216" s="39">
        <f ca="1">'TO Filter Tables'!X215</f>
        <v>0</v>
      </c>
      <c r="T216" s="39">
        <f ca="1">'TO Filter Tables'!AD215</f>
        <v>0</v>
      </c>
      <c r="U216" s="39">
        <f ca="1">'TO Filter Tables'!AP215</f>
        <v>0</v>
      </c>
      <c r="V216" s="39">
        <f ca="1">'TO Filter Tables'!AV215</f>
        <v>0</v>
      </c>
      <c r="W216" s="39">
        <f ca="1">'TO Filter Tables'!BB215</f>
        <v>0</v>
      </c>
      <c r="X216" s="39">
        <f ca="1">'TO Filter Tables'!BH215</f>
        <v>0</v>
      </c>
      <c r="AB216" s="39">
        <f t="shared" ca="1" si="3"/>
        <v>1</v>
      </c>
      <c r="AD216" t="s">
        <v>1429</v>
      </c>
    </row>
    <row r="217" spans="1:30" x14ac:dyDescent="0.2">
      <c r="A217">
        <f>'TO Filter Tables'!A216</f>
        <v>207</v>
      </c>
      <c r="B217" t="s">
        <v>1439</v>
      </c>
      <c r="C217" t="str">
        <f ca="1">'TO Filter Tables'!C216</f>
        <v>IRU A Gyro A Output</v>
      </c>
      <c r="D217" t="s">
        <v>1419</v>
      </c>
      <c r="E217" t="str">
        <f ca="1">'TO Filter Tables'!E216</f>
        <v>External</v>
      </c>
      <c r="F217">
        <f ca="1">'TO Filter Tables'!F216</f>
        <v>560</v>
      </c>
      <c r="G217" t="str">
        <f ca="1">'TO Filter Tables'!G216</f>
        <v>0x230</v>
      </c>
      <c r="H217" t="str">
        <f ca="1">'TO Filter Tables'!H216</f>
        <v>0xA30</v>
      </c>
      <c r="I217" t="str">
        <f>'TO Filter Tables'!I216</f>
        <v>No Err Pkt</v>
      </c>
      <c r="J217">
        <f ca="1">'TO Filter Tables'!J216</f>
        <v>640</v>
      </c>
      <c r="K217">
        <f ca="1">'TO Filter Tables'!K216</f>
        <v>1</v>
      </c>
      <c r="L217" t="str">
        <f ca="1">'TO Filter Tables'!L216</f>
        <v>Sync</v>
      </c>
      <c r="M217">
        <f ca="1">'TO Filter Tables'!M216</f>
        <v>640</v>
      </c>
      <c r="N217">
        <f ca="1">LOOKUP($F217,'DS Filter Tables'!$F$12:$F$353,'DS Filter Tables'!P$12:P$353)</f>
        <v>15</v>
      </c>
      <c r="O217">
        <f ca="1">LOOKUP($F217,'DS Filter Tables'!$F$12:$F$353,'DS Filter Tables'!X$12:X$353)</f>
        <v>30</v>
      </c>
      <c r="P217">
        <f ca="1">LOOKUP($F217,'DS Filter Tables'!$F$12:$F$353,'DS Filter Tables'!AF$12:AF$353)</f>
        <v>30</v>
      </c>
      <c r="Q217">
        <f ca="1">LOOKUP($F217,'DS Filter Tables'!$F$12:$F$353,'DS Filter Tables'!AN$12:AN$353)</f>
        <v>30</v>
      </c>
      <c r="R217" s="39">
        <f ca="1">'TO Filter Tables'!R216</f>
        <v>10</v>
      </c>
      <c r="S217" s="39">
        <f ca="1">'TO Filter Tables'!X216</f>
        <v>10</v>
      </c>
      <c r="T217" s="39">
        <f ca="1">'TO Filter Tables'!AD216</f>
        <v>60</v>
      </c>
      <c r="U217" s="39">
        <f ca="1">'TO Filter Tables'!AP216</f>
        <v>60</v>
      </c>
      <c r="V217" s="39">
        <f ca="1">'TO Filter Tables'!AV216</f>
        <v>60</v>
      </c>
      <c r="W217" s="39">
        <f ca="1">'TO Filter Tables'!BB216</f>
        <v>60</v>
      </c>
      <c r="X217" s="39">
        <f ca="1">'TO Filter Tables'!BH216</f>
        <v>60</v>
      </c>
      <c r="AB217" s="39">
        <f t="shared" ca="1" si="3"/>
        <v>60</v>
      </c>
      <c r="AD217" t="s">
        <v>1429</v>
      </c>
    </row>
    <row r="218" spans="1:30" x14ac:dyDescent="0.2">
      <c r="A218">
        <f>'TO Filter Tables'!A217</f>
        <v>208</v>
      </c>
      <c r="B218" t="s">
        <v>1439</v>
      </c>
      <c r="C218" t="str">
        <f ca="1">'TO Filter Tables'!C217</f>
        <v>IRU A Gyro B Output</v>
      </c>
      <c r="D218" t="s">
        <v>1419</v>
      </c>
      <c r="E218" t="str">
        <f ca="1">'TO Filter Tables'!E217</f>
        <v>External</v>
      </c>
      <c r="F218">
        <f ca="1">'TO Filter Tables'!F217</f>
        <v>561</v>
      </c>
      <c r="G218" t="str">
        <f ca="1">'TO Filter Tables'!G217</f>
        <v>0x231</v>
      </c>
      <c r="H218" t="str">
        <f ca="1">'TO Filter Tables'!H217</f>
        <v>0xA31</v>
      </c>
      <c r="I218" t="str">
        <f>'TO Filter Tables'!I217</f>
        <v>No Err Pkt</v>
      </c>
      <c r="J218">
        <f ca="1">'TO Filter Tables'!J217</f>
        <v>640</v>
      </c>
      <c r="K218">
        <f ca="1">'TO Filter Tables'!K217</f>
        <v>1</v>
      </c>
      <c r="L218" t="str">
        <f ca="1">'TO Filter Tables'!L217</f>
        <v>Sync</v>
      </c>
      <c r="M218">
        <f ca="1">'TO Filter Tables'!M217</f>
        <v>640</v>
      </c>
      <c r="N218">
        <f ca="1">LOOKUP($F218,'DS Filter Tables'!$F$12:$F$353,'DS Filter Tables'!P$12:P$353)</f>
        <v>15</v>
      </c>
      <c r="O218">
        <f ca="1">LOOKUP($F218,'DS Filter Tables'!$F$12:$F$353,'DS Filter Tables'!X$12:X$353)</f>
        <v>30</v>
      </c>
      <c r="P218">
        <f ca="1">LOOKUP($F218,'DS Filter Tables'!$F$12:$F$353,'DS Filter Tables'!AF$12:AF$353)</f>
        <v>30</v>
      </c>
      <c r="Q218">
        <f ca="1">LOOKUP($F218,'DS Filter Tables'!$F$12:$F$353,'DS Filter Tables'!AN$12:AN$353)</f>
        <v>30</v>
      </c>
      <c r="R218" s="39">
        <f ca="1">'TO Filter Tables'!R217</f>
        <v>10</v>
      </c>
      <c r="S218" s="39">
        <f ca="1">'TO Filter Tables'!X217</f>
        <v>10</v>
      </c>
      <c r="T218" s="39">
        <f ca="1">'TO Filter Tables'!AD217</f>
        <v>60</v>
      </c>
      <c r="U218" s="39">
        <f ca="1">'TO Filter Tables'!AP217</f>
        <v>60</v>
      </c>
      <c r="V218" s="39">
        <f ca="1">'TO Filter Tables'!AV217</f>
        <v>60</v>
      </c>
      <c r="W218" s="39">
        <f ca="1">'TO Filter Tables'!BB217</f>
        <v>60</v>
      </c>
      <c r="X218" s="39">
        <f ca="1">'TO Filter Tables'!BH217</f>
        <v>60</v>
      </c>
      <c r="AB218" s="39">
        <f t="shared" ca="1" si="3"/>
        <v>60</v>
      </c>
      <c r="AD218" t="s">
        <v>1429</v>
      </c>
    </row>
    <row r="219" spans="1:30" x14ac:dyDescent="0.2">
      <c r="A219">
        <f>'TO Filter Tables'!A218</f>
        <v>209</v>
      </c>
      <c r="B219" t="s">
        <v>1439</v>
      </c>
      <c r="C219" t="str">
        <f ca="1">'TO Filter Tables'!C218</f>
        <v>IRU A Gyro C Output</v>
      </c>
      <c r="D219" t="s">
        <v>1419</v>
      </c>
      <c r="E219" t="str">
        <f ca="1">'TO Filter Tables'!E218</f>
        <v>External</v>
      </c>
      <c r="F219">
        <f ca="1">'TO Filter Tables'!F218</f>
        <v>562</v>
      </c>
      <c r="G219" t="str">
        <f ca="1">'TO Filter Tables'!G218</f>
        <v>0x232</v>
      </c>
      <c r="H219" t="str">
        <f ca="1">'TO Filter Tables'!H218</f>
        <v>0xA32</v>
      </c>
      <c r="I219" t="str">
        <f>'TO Filter Tables'!I218</f>
        <v>No Err Pkt</v>
      </c>
      <c r="J219">
        <f ca="1">'TO Filter Tables'!J218</f>
        <v>640</v>
      </c>
      <c r="K219">
        <f ca="1">'TO Filter Tables'!K218</f>
        <v>1</v>
      </c>
      <c r="L219" t="str">
        <f ca="1">'TO Filter Tables'!L218</f>
        <v>Sync</v>
      </c>
      <c r="M219">
        <f ca="1">'TO Filter Tables'!M218</f>
        <v>640</v>
      </c>
      <c r="N219">
        <f ca="1">LOOKUP($F219,'DS Filter Tables'!$F$12:$F$353,'DS Filter Tables'!P$12:P$353)</f>
        <v>15</v>
      </c>
      <c r="O219">
        <f ca="1">LOOKUP($F219,'DS Filter Tables'!$F$12:$F$353,'DS Filter Tables'!X$12:X$353)</f>
        <v>30</v>
      </c>
      <c r="P219">
        <f ca="1">LOOKUP($F219,'DS Filter Tables'!$F$12:$F$353,'DS Filter Tables'!AF$12:AF$353)</f>
        <v>30</v>
      </c>
      <c r="Q219">
        <f ca="1">LOOKUP($F219,'DS Filter Tables'!$F$12:$F$353,'DS Filter Tables'!AN$12:AN$353)</f>
        <v>30</v>
      </c>
      <c r="R219" s="39">
        <f ca="1">'TO Filter Tables'!R218</f>
        <v>10</v>
      </c>
      <c r="S219" s="39">
        <f ca="1">'TO Filter Tables'!X218</f>
        <v>10</v>
      </c>
      <c r="T219" s="39">
        <f ca="1">'TO Filter Tables'!AD218</f>
        <v>60</v>
      </c>
      <c r="U219" s="39">
        <f ca="1">'TO Filter Tables'!AP218</f>
        <v>60</v>
      </c>
      <c r="V219" s="39">
        <f ca="1">'TO Filter Tables'!AV218</f>
        <v>60</v>
      </c>
      <c r="W219" s="39">
        <f ca="1">'TO Filter Tables'!BB218</f>
        <v>60</v>
      </c>
      <c r="X219" s="39">
        <f ca="1">'TO Filter Tables'!BH218</f>
        <v>60</v>
      </c>
      <c r="AB219" s="39">
        <f t="shared" ca="1" si="3"/>
        <v>60</v>
      </c>
      <c r="AD219" t="s">
        <v>1429</v>
      </c>
    </row>
    <row r="220" spans="1:30" x14ac:dyDescent="0.2">
      <c r="A220">
        <f>'TO Filter Tables'!A219</f>
        <v>210</v>
      </c>
      <c r="B220" t="s">
        <v>1439</v>
      </c>
      <c r="C220" t="str">
        <f ca="1">'TO Filter Tables'!C219</f>
        <v>IRU A Gyro D Output</v>
      </c>
      <c r="D220" t="s">
        <v>1419</v>
      </c>
      <c r="E220" t="str">
        <f ca="1">'TO Filter Tables'!E219</f>
        <v>External</v>
      </c>
      <c r="F220">
        <f ca="1">'TO Filter Tables'!F219</f>
        <v>563</v>
      </c>
      <c r="G220" t="str">
        <f ca="1">'TO Filter Tables'!G219</f>
        <v>0x233</v>
      </c>
      <c r="H220" t="str">
        <f ca="1">'TO Filter Tables'!H219</f>
        <v>0xA33</v>
      </c>
      <c r="I220" t="str">
        <f>'TO Filter Tables'!I219</f>
        <v>No Err Pkt</v>
      </c>
      <c r="J220">
        <f ca="1">'TO Filter Tables'!J219</f>
        <v>640</v>
      </c>
      <c r="K220">
        <f ca="1">'TO Filter Tables'!K219</f>
        <v>1</v>
      </c>
      <c r="L220" t="str">
        <f ca="1">'TO Filter Tables'!L219</f>
        <v>Sync</v>
      </c>
      <c r="M220">
        <f ca="1">'TO Filter Tables'!M219</f>
        <v>640</v>
      </c>
      <c r="N220">
        <f ca="1">LOOKUP($F220,'DS Filter Tables'!$F$12:$F$353,'DS Filter Tables'!P$12:P$353)</f>
        <v>15</v>
      </c>
      <c r="O220">
        <f ca="1">LOOKUP($F220,'DS Filter Tables'!$F$12:$F$353,'DS Filter Tables'!X$12:X$353)</f>
        <v>30</v>
      </c>
      <c r="P220">
        <f ca="1">LOOKUP($F220,'DS Filter Tables'!$F$12:$F$353,'DS Filter Tables'!AF$12:AF$353)</f>
        <v>30</v>
      </c>
      <c r="Q220">
        <f ca="1">LOOKUP($F220,'DS Filter Tables'!$F$12:$F$353,'DS Filter Tables'!AN$12:AN$353)</f>
        <v>30</v>
      </c>
      <c r="R220" s="39">
        <f ca="1">'TO Filter Tables'!R219</f>
        <v>10</v>
      </c>
      <c r="S220" s="39">
        <f ca="1">'TO Filter Tables'!X219</f>
        <v>10</v>
      </c>
      <c r="T220" s="39">
        <f ca="1">'TO Filter Tables'!AD219</f>
        <v>60</v>
      </c>
      <c r="U220" s="39">
        <f ca="1">'TO Filter Tables'!AP219</f>
        <v>60</v>
      </c>
      <c r="V220" s="39">
        <f ca="1">'TO Filter Tables'!AV219</f>
        <v>60</v>
      </c>
      <c r="W220" s="39">
        <f ca="1">'TO Filter Tables'!BB219</f>
        <v>60</v>
      </c>
      <c r="X220" s="39">
        <f ca="1">'TO Filter Tables'!BH219</f>
        <v>60</v>
      </c>
      <c r="AB220" s="39">
        <f t="shared" ca="1" si="3"/>
        <v>60</v>
      </c>
      <c r="AD220" t="s">
        <v>1429</v>
      </c>
    </row>
    <row r="221" spans="1:30" x14ac:dyDescent="0.2">
      <c r="A221">
        <f>'TO Filter Tables'!A220</f>
        <v>211</v>
      </c>
      <c r="B221" t="s">
        <v>1439</v>
      </c>
      <c r="C221" t="str">
        <f ca="1">'TO Filter Tables'!C220</f>
        <v>IRU B Absolute Read</v>
      </c>
      <c r="D221" t="s">
        <v>1421</v>
      </c>
      <c r="E221" t="str">
        <f ca="1">'TO Filter Tables'!E220</f>
        <v>External</v>
      </c>
      <c r="F221">
        <f ca="1">'TO Filter Tables'!F220</f>
        <v>564</v>
      </c>
      <c r="G221" t="str">
        <f ca="1">'TO Filter Tables'!G220</f>
        <v>0x234</v>
      </c>
      <c r="H221" t="str">
        <f ca="1">'TO Filter Tables'!H220</f>
        <v>0xA34</v>
      </c>
      <c r="I221" t="str">
        <f>'TO Filter Tables'!I220</f>
        <v>NA</v>
      </c>
      <c r="J221">
        <f ca="1">'TO Filter Tables'!J220</f>
        <v>640</v>
      </c>
      <c r="K221">
        <f ca="1">'TO Filter Tables'!K220</f>
        <v>1</v>
      </c>
      <c r="L221" t="str">
        <f ca="1">'TO Filter Tables'!L220</f>
        <v>Sync</v>
      </c>
      <c r="M221">
        <f ca="1">'TO Filter Tables'!M220</f>
        <v>640</v>
      </c>
      <c r="N221">
        <f ca="1">LOOKUP($F221,'DS Filter Tables'!$F$12:$F$353,'DS Filter Tables'!P$12:P$353)</f>
        <v>15</v>
      </c>
      <c r="O221">
        <f ca="1">LOOKUP($F221,'DS Filter Tables'!$F$12:$F$353,'DS Filter Tables'!X$12:X$353)</f>
        <v>30</v>
      </c>
      <c r="P221">
        <f ca="1">LOOKUP($F221,'DS Filter Tables'!$F$12:$F$353,'DS Filter Tables'!AF$12:AF$353)</f>
        <v>30</v>
      </c>
      <c r="Q221">
        <f ca="1">LOOKUP($F221,'DS Filter Tables'!$F$12:$F$353,'DS Filter Tables'!AN$12:AN$353)</f>
        <v>30</v>
      </c>
      <c r="R221" s="39">
        <f ca="1">'TO Filter Tables'!R220</f>
        <v>0</v>
      </c>
      <c r="S221" s="39">
        <f ca="1">'TO Filter Tables'!X220</f>
        <v>0</v>
      </c>
      <c r="T221" s="39">
        <f ca="1">'TO Filter Tables'!AD220</f>
        <v>0</v>
      </c>
      <c r="U221" s="39">
        <f ca="1">'TO Filter Tables'!AP220</f>
        <v>0</v>
      </c>
      <c r="V221" s="39">
        <f ca="1">'TO Filter Tables'!AV220</f>
        <v>0</v>
      </c>
      <c r="W221" s="39">
        <f ca="1">'TO Filter Tables'!BB220</f>
        <v>0</v>
      </c>
      <c r="X221" s="39">
        <f ca="1">'TO Filter Tables'!BH220</f>
        <v>0</v>
      </c>
      <c r="Y221" t="s">
        <v>1428</v>
      </c>
      <c r="AB221" s="39">
        <f t="shared" ca="1" si="3"/>
        <v>1</v>
      </c>
      <c r="AD221" t="s">
        <v>1429</v>
      </c>
    </row>
    <row r="222" spans="1:30" x14ac:dyDescent="0.2">
      <c r="A222">
        <f>'TO Filter Tables'!A221</f>
        <v>212</v>
      </c>
      <c r="B222" t="s">
        <v>1439</v>
      </c>
      <c r="C222" t="str">
        <f ca="1">'TO Filter Tables'!C221</f>
        <v>IRU B Gyro A Output</v>
      </c>
      <c r="D222" t="s">
        <v>1421</v>
      </c>
      <c r="E222" t="str">
        <f ca="1">'TO Filter Tables'!E221</f>
        <v>External</v>
      </c>
      <c r="F222">
        <f ca="1">'TO Filter Tables'!F221</f>
        <v>565</v>
      </c>
      <c r="G222" t="str">
        <f ca="1">'TO Filter Tables'!G221</f>
        <v>0x235</v>
      </c>
      <c r="H222" t="str">
        <f ca="1">'TO Filter Tables'!H221</f>
        <v>0xA35</v>
      </c>
      <c r="I222" t="str">
        <f>'TO Filter Tables'!I221</f>
        <v>No Err Pkt</v>
      </c>
      <c r="J222">
        <f ca="1">'TO Filter Tables'!J221</f>
        <v>640</v>
      </c>
      <c r="K222">
        <f ca="1">'TO Filter Tables'!K221</f>
        <v>1</v>
      </c>
      <c r="L222" t="str">
        <f ca="1">'TO Filter Tables'!L221</f>
        <v>Sync</v>
      </c>
      <c r="M222">
        <f ca="1">'TO Filter Tables'!M221</f>
        <v>640</v>
      </c>
      <c r="N222">
        <f ca="1">LOOKUP($F222,'DS Filter Tables'!$F$12:$F$353,'DS Filter Tables'!P$12:P$353)</f>
        <v>15</v>
      </c>
      <c r="O222">
        <f ca="1">LOOKUP($F222,'DS Filter Tables'!$F$12:$F$353,'DS Filter Tables'!X$12:X$353)</f>
        <v>30</v>
      </c>
      <c r="P222">
        <f ca="1">LOOKUP($F222,'DS Filter Tables'!$F$12:$F$353,'DS Filter Tables'!AF$12:AF$353)</f>
        <v>30</v>
      </c>
      <c r="Q222">
        <f ca="1">LOOKUP($F222,'DS Filter Tables'!$F$12:$F$353,'DS Filter Tables'!AN$12:AN$353)</f>
        <v>30</v>
      </c>
      <c r="R222" s="39">
        <f ca="1">'TO Filter Tables'!R221</f>
        <v>10</v>
      </c>
      <c r="S222" s="39">
        <f ca="1">'TO Filter Tables'!X221</f>
        <v>10</v>
      </c>
      <c r="T222" s="39">
        <f ca="1">'TO Filter Tables'!AD221</f>
        <v>60</v>
      </c>
      <c r="U222" s="39">
        <f ca="1">'TO Filter Tables'!AP221</f>
        <v>60</v>
      </c>
      <c r="V222" s="39">
        <f ca="1">'TO Filter Tables'!AV221</f>
        <v>60</v>
      </c>
      <c r="W222" s="39">
        <f ca="1">'TO Filter Tables'!BB221</f>
        <v>60</v>
      </c>
      <c r="X222" s="39">
        <f ca="1">'TO Filter Tables'!BH221</f>
        <v>60</v>
      </c>
      <c r="Y222" t="s">
        <v>1428</v>
      </c>
      <c r="AB222" s="39">
        <f t="shared" ca="1" si="3"/>
        <v>60</v>
      </c>
      <c r="AD222" t="s">
        <v>1429</v>
      </c>
    </row>
    <row r="223" spans="1:30" x14ac:dyDescent="0.2">
      <c r="A223">
        <f>'TO Filter Tables'!A222</f>
        <v>213</v>
      </c>
      <c r="B223" t="s">
        <v>1439</v>
      </c>
      <c r="C223" t="str">
        <f ca="1">'TO Filter Tables'!C222</f>
        <v>IRU B Gyro B Output</v>
      </c>
      <c r="D223" t="s">
        <v>1421</v>
      </c>
      <c r="E223" t="str">
        <f ca="1">'TO Filter Tables'!E222</f>
        <v>External</v>
      </c>
      <c r="F223">
        <f ca="1">'TO Filter Tables'!F222</f>
        <v>566</v>
      </c>
      <c r="G223" t="str">
        <f ca="1">'TO Filter Tables'!G222</f>
        <v>0x236</v>
      </c>
      <c r="H223" t="str">
        <f ca="1">'TO Filter Tables'!H222</f>
        <v>0xA36</v>
      </c>
      <c r="I223" t="str">
        <f>'TO Filter Tables'!I222</f>
        <v>No Err Pkt</v>
      </c>
      <c r="J223">
        <f ca="1">'TO Filter Tables'!J222</f>
        <v>640</v>
      </c>
      <c r="K223">
        <f ca="1">'TO Filter Tables'!K222</f>
        <v>1</v>
      </c>
      <c r="L223" t="str">
        <f ca="1">'TO Filter Tables'!L222</f>
        <v>Sync</v>
      </c>
      <c r="M223">
        <f ca="1">'TO Filter Tables'!M222</f>
        <v>640</v>
      </c>
      <c r="N223">
        <f ca="1">LOOKUP($F223,'DS Filter Tables'!$F$12:$F$353,'DS Filter Tables'!P$12:P$353)</f>
        <v>15</v>
      </c>
      <c r="O223">
        <f ca="1">LOOKUP($F223,'DS Filter Tables'!$F$12:$F$353,'DS Filter Tables'!X$12:X$353)</f>
        <v>30</v>
      </c>
      <c r="P223">
        <f ca="1">LOOKUP($F223,'DS Filter Tables'!$F$12:$F$353,'DS Filter Tables'!AF$12:AF$353)</f>
        <v>30</v>
      </c>
      <c r="Q223">
        <f ca="1">LOOKUP($F223,'DS Filter Tables'!$F$12:$F$353,'DS Filter Tables'!AN$12:AN$353)</f>
        <v>30</v>
      </c>
      <c r="R223" s="39">
        <f ca="1">'TO Filter Tables'!R222</f>
        <v>10</v>
      </c>
      <c r="S223" s="39">
        <f ca="1">'TO Filter Tables'!X222</f>
        <v>10</v>
      </c>
      <c r="T223" s="39">
        <f ca="1">'TO Filter Tables'!AD222</f>
        <v>60</v>
      </c>
      <c r="U223" s="39">
        <f ca="1">'TO Filter Tables'!AP222</f>
        <v>60</v>
      </c>
      <c r="V223" s="39">
        <f ca="1">'TO Filter Tables'!AV222</f>
        <v>60</v>
      </c>
      <c r="W223" s="39">
        <f ca="1">'TO Filter Tables'!BB222</f>
        <v>60</v>
      </c>
      <c r="X223" s="39">
        <f ca="1">'TO Filter Tables'!BH222</f>
        <v>60</v>
      </c>
      <c r="Y223" t="s">
        <v>1428</v>
      </c>
      <c r="AB223" s="39">
        <f t="shared" ca="1" si="3"/>
        <v>60</v>
      </c>
      <c r="AD223" t="s">
        <v>1429</v>
      </c>
    </row>
    <row r="224" spans="1:30" x14ac:dyDescent="0.2">
      <c r="A224">
        <f>'TO Filter Tables'!A223</f>
        <v>214</v>
      </c>
      <c r="B224" t="s">
        <v>1439</v>
      </c>
      <c r="C224" t="str">
        <f ca="1">'TO Filter Tables'!C223</f>
        <v>IRU B Gyro C Output</v>
      </c>
      <c r="D224" t="s">
        <v>1421</v>
      </c>
      <c r="E224" t="str">
        <f ca="1">'TO Filter Tables'!E223</f>
        <v>External</v>
      </c>
      <c r="F224">
        <f ca="1">'TO Filter Tables'!F223</f>
        <v>567</v>
      </c>
      <c r="G224" t="str">
        <f ca="1">'TO Filter Tables'!G223</f>
        <v>0x237</v>
      </c>
      <c r="H224" t="str">
        <f ca="1">'TO Filter Tables'!H223</f>
        <v>0xA37</v>
      </c>
      <c r="I224" t="str">
        <f>'TO Filter Tables'!I223</f>
        <v>No Err Pkt</v>
      </c>
      <c r="J224">
        <f ca="1">'TO Filter Tables'!J223</f>
        <v>640</v>
      </c>
      <c r="K224">
        <f ca="1">'TO Filter Tables'!K223</f>
        <v>1</v>
      </c>
      <c r="L224" t="str">
        <f ca="1">'TO Filter Tables'!L223</f>
        <v>Sync</v>
      </c>
      <c r="M224">
        <f ca="1">'TO Filter Tables'!M223</f>
        <v>640</v>
      </c>
      <c r="N224">
        <f ca="1">LOOKUP($F224,'DS Filter Tables'!$F$12:$F$353,'DS Filter Tables'!P$12:P$353)</f>
        <v>15</v>
      </c>
      <c r="O224">
        <f ca="1">LOOKUP($F224,'DS Filter Tables'!$F$12:$F$353,'DS Filter Tables'!X$12:X$353)</f>
        <v>30</v>
      </c>
      <c r="P224">
        <f ca="1">LOOKUP($F224,'DS Filter Tables'!$F$12:$F$353,'DS Filter Tables'!AF$12:AF$353)</f>
        <v>30</v>
      </c>
      <c r="Q224">
        <f ca="1">LOOKUP($F224,'DS Filter Tables'!$F$12:$F$353,'DS Filter Tables'!AN$12:AN$353)</f>
        <v>30</v>
      </c>
      <c r="R224" s="39">
        <f ca="1">'TO Filter Tables'!R223</f>
        <v>10</v>
      </c>
      <c r="S224" s="39">
        <f ca="1">'TO Filter Tables'!X223</f>
        <v>10</v>
      </c>
      <c r="T224" s="39">
        <f ca="1">'TO Filter Tables'!AD223</f>
        <v>60</v>
      </c>
      <c r="U224" s="39">
        <f ca="1">'TO Filter Tables'!AP223</f>
        <v>60</v>
      </c>
      <c r="V224" s="39">
        <f ca="1">'TO Filter Tables'!AV223</f>
        <v>60</v>
      </c>
      <c r="W224" s="39">
        <f ca="1">'TO Filter Tables'!BB223</f>
        <v>60</v>
      </c>
      <c r="X224" s="39">
        <f ca="1">'TO Filter Tables'!BH223</f>
        <v>60</v>
      </c>
      <c r="Y224" t="s">
        <v>1428</v>
      </c>
      <c r="AB224" s="39">
        <f t="shared" ca="1" si="3"/>
        <v>60</v>
      </c>
      <c r="AD224" t="s">
        <v>1429</v>
      </c>
    </row>
    <row r="225" spans="1:30" x14ac:dyDescent="0.2">
      <c r="A225">
        <f>'TO Filter Tables'!A224</f>
        <v>215</v>
      </c>
      <c r="B225" t="s">
        <v>1439</v>
      </c>
      <c r="C225" t="str">
        <f ca="1">'TO Filter Tables'!C224</f>
        <v>IRU B Gyro D Output</v>
      </c>
      <c r="D225" t="s">
        <v>1421</v>
      </c>
      <c r="E225" t="str">
        <f ca="1">'TO Filter Tables'!E224</f>
        <v>External</v>
      </c>
      <c r="F225">
        <f ca="1">'TO Filter Tables'!F224</f>
        <v>568</v>
      </c>
      <c r="G225" t="str">
        <f ca="1">'TO Filter Tables'!G224</f>
        <v>0x238</v>
      </c>
      <c r="H225" t="str">
        <f ca="1">'TO Filter Tables'!H224</f>
        <v>0xA38</v>
      </c>
      <c r="I225" t="str">
        <f>'TO Filter Tables'!I224</f>
        <v>No Err Pkt</v>
      </c>
      <c r="J225">
        <f ca="1">'TO Filter Tables'!J224</f>
        <v>640</v>
      </c>
      <c r="K225">
        <f ca="1">'TO Filter Tables'!K224</f>
        <v>1</v>
      </c>
      <c r="L225" t="str">
        <f ca="1">'TO Filter Tables'!L224</f>
        <v>Sync</v>
      </c>
      <c r="M225">
        <f ca="1">'TO Filter Tables'!M224</f>
        <v>640</v>
      </c>
      <c r="N225">
        <f ca="1">LOOKUP($F225,'DS Filter Tables'!$F$12:$F$353,'DS Filter Tables'!P$12:P$353)</f>
        <v>15</v>
      </c>
      <c r="O225">
        <f ca="1">LOOKUP($F225,'DS Filter Tables'!$F$12:$F$353,'DS Filter Tables'!X$12:X$353)</f>
        <v>30</v>
      </c>
      <c r="P225">
        <f ca="1">LOOKUP($F225,'DS Filter Tables'!$F$12:$F$353,'DS Filter Tables'!AF$12:AF$353)</f>
        <v>30</v>
      </c>
      <c r="Q225">
        <f ca="1">LOOKUP($F225,'DS Filter Tables'!$F$12:$F$353,'DS Filter Tables'!AN$12:AN$353)</f>
        <v>30</v>
      </c>
      <c r="R225" s="39">
        <f ca="1">'TO Filter Tables'!R224</f>
        <v>10</v>
      </c>
      <c r="S225" s="39">
        <f ca="1">'TO Filter Tables'!X224</f>
        <v>10</v>
      </c>
      <c r="T225" s="39">
        <f ca="1">'TO Filter Tables'!AD224</f>
        <v>60</v>
      </c>
      <c r="U225" s="39">
        <f ca="1">'TO Filter Tables'!AP224</f>
        <v>60</v>
      </c>
      <c r="V225" s="39">
        <f ca="1">'TO Filter Tables'!AV224</f>
        <v>60</v>
      </c>
      <c r="W225" s="39">
        <f ca="1">'TO Filter Tables'!BB224</f>
        <v>60</v>
      </c>
      <c r="X225" s="39">
        <f ca="1">'TO Filter Tables'!BH224</f>
        <v>60</v>
      </c>
      <c r="Y225" t="s">
        <v>1428</v>
      </c>
      <c r="AB225" s="39">
        <f t="shared" ca="1" si="3"/>
        <v>60</v>
      </c>
      <c r="AD225" t="s">
        <v>1429</v>
      </c>
    </row>
    <row r="226" spans="1:30" x14ac:dyDescent="0.2">
      <c r="A226">
        <f>'TO Filter Tables'!A225</f>
        <v>216</v>
      </c>
      <c r="B226" t="s">
        <v>1409</v>
      </c>
      <c r="C226" t="str">
        <f ca="1">'TO Filter Tables'!C225</f>
        <v>CL Rate Null Mode Diagnostic</v>
      </c>
      <c r="D226" t="s">
        <v>1418</v>
      </c>
      <c r="E226" t="str">
        <f ca="1">'TO Filter Tables'!E225</f>
        <v>External</v>
      </c>
      <c r="F226">
        <f ca="1">'TO Filter Tables'!F225</f>
        <v>569</v>
      </c>
      <c r="G226" t="str">
        <f ca="1">'TO Filter Tables'!G225</f>
        <v>0x239</v>
      </c>
      <c r="H226" t="str">
        <f ca="1">'TO Filter Tables'!H225</f>
        <v>0xA39</v>
      </c>
      <c r="I226" t="str">
        <f>'TO Filter Tables'!I225</f>
        <v>NA</v>
      </c>
      <c r="J226">
        <f ca="1">'TO Filter Tables'!J225</f>
        <v>576</v>
      </c>
      <c r="K226">
        <f ca="1">'TO Filter Tables'!K225</f>
        <v>0.1</v>
      </c>
      <c r="L226" t="str">
        <f ca="1">'TO Filter Tables'!L225</f>
        <v>Sync</v>
      </c>
      <c r="M226">
        <f ca="1">'TO Filter Tables'!M225</f>
        <v>5760</v>
      </c>
      <c r="N226">
        <f ca="1">LOOKUP($F226,'DS Filter Tables'!$F$12:$F$353,'DS Filter Tables'!P$12:P$353)</f>
        <v>15</v>
      </c>
      <c r="O226">
        <f ca="1">LOOKUP($F226,'DS Filter Tables'!$F$12:$F$353,'DS Filter Tables'!X$12:X$353)</f>
        <v>30</v>
      </c>
      <c r="P226">
        <f ca="1">LOOKUP($F226,'DS Filter Tables'!$F$12:$F$353,'DS Filter Tables'!AF$12:AF$353)</f>
        <v>30</v>
      </c>
      <c r="Q226">
        <f ca="1">LOOKUP($F226,'DS Filter Tables'!$F$12:$F$353,'DS Filter Tables'!AN$12:AN$353)</f>
        <v>30</v>
      </c>
      <c r="R226" s="39">
        <f ca="1">'TO Filter Tables'!R225</f>
        <v>0</v>
      </c>
      <c r="S226" s="39">
        <f ca="1">'TO Filter Tables'!X225</f>
        <v>0</v>
      </c>
      <c r="T226" s="39">
        <f ca="1">'TO Filter Tables'!AD225</f>
        <v>0</v>
      </c>
      <c r="U226" s="39">
        <f ca="1">'TO Filter Tables'!AP225</f>
        <v>0</v>
      </c>
      <c r="V226" s="39">
        <f ca="1">'TO Filter Tables'!AV225</f>
        <v>0</v>
      </c>
      <c r="W226" s="39">
        <f ca="1">'TO Filter Tables'!BB225</f>
        <v>0</v>
      </c>
      <c r="X226" s="39">
        <f ca="1">'TO Filter Tables'!BH225</f>
        <v>0</v>
      </c>
      <c r="AB226" s="39">
        <f t="shared" ca="1" si="3"/>
        <v>0.1</v>
      </c>
      <c r="AD226" t="s">
        <v>1429</v>
      </c>
    </row>
    <row r="227" spans="1:30" x14ac:dyDescent="0.2">
      <c r="A227">
        <f>'TO Filter Tables'!A226</f>
        <v>217</v>
      </c>
      <c r="B227" t="s">
        <v>1409</v>
      </c>
      <c r="C227" t="str">
        <f ca="1">'TO Filter Tables'!C226</f>
        <v>CL Sun Point Mode Diagnostic</v>
      </c>
      <c r="D227" t="s">
        <v>1418</v>
      </c>
      <c r="E227" t="str">
        <f ca="1">'TO Filter Tables'!E226</f>
        <v>External</v>
      </c>
      <c r="F227">
        <f ca="1">'TO Filter Tables'!F226</f>
        <v>570</v>
      </c>
      <c r="G227" t="str">
        <f ca="1">'TO Filter Tables'!G226</f>
        <v>0x23A</v>
      </c>
      <c r="H227" t="str">
        <f ca="1">'TO Filter Tables'!H226</f>
        <v>0xA3A</v>
      </c>
      <c r="I227" t="str">
        <f>'TO Filter Tables'!I226</f>
        <v>NA</v>
      </c>
      <c r="J227">
        <f ca="1">'TO Filter Tables'!J226</f>
        <v>896</v>
      </c>
      <c r="K227">
        <f ca="1">'TO Filter Tables'!K226</f>
        <v>0.1</v>
      </c>
      <c r="L227" t="str">
        <f ca="1">'TO Filter Tables'!L226</f>
        <v>Sync</v>
      </c>
      <c r="M227">
        <f ca="1">'TO Filter Tables'!M226</f>
        <v>8960</v>
      </c>
      <c r="N227">
        <f ca="1">LOOKUP($F227,'DS Filter Tables'!$F$12:$F$353,'DS Filter Tables'!P$12:P$353)</f>
        <v>15</v>
      </c>
      <c r="O227">
        <f ca="1">LOOKUP($F227,'DS Filter Tables'!$F$12:$F$353,'DS Filter Tables'!X$12:X$353)</f>
        <v>30</v>
      </c>
      <c r="P227">
        <f ca="1">LOOKUP($F227,'DS Filter Tables'!$F$12:$F$353,'DS Filter Tables'!AF$12:AF$353)</f>
        <v>30</v>
      </c>
      <c r="Q227">
        <f ca="1">LOOKUP($F227,'DS Filter Tables'!$F$12:$F$353,'DS Filter Tables'!AN$12:AN$353)</f>
        <v>30</v>
      </c>
      <c r="R227" s="39">
        <f ca="1">'TO Filter Tables'!R226</f>
        <v>0</v>
      </c>
      <c r="S227" s="39">
        <f ca="1">'TO Filter Tables'!X226</f>
        <v>0</v>
      </c>
      <c r="T227" s="39">
        <f ca="1">'TO Filter Tables'!AD226</f>
        <v>0</v>
      </c>
      <c r="U227" s="39">
        <f ca="1">'TO Filter Tables'!AP226</f>
        <v>0</v>
      </c>
      <c r="V227" s="39">
        <f ca="1">'TO Filter Tables'!AV226</f>
        <v>0</v>
      </c>
      <c r="W227" s="39">
        <f ca="1">'TO Filter Tables'!BB226</f>
        <v>0</v>
      </c>
      <c r="X227" s="39">
        <f ca="1">'TO Filter Tables'!BH226</f>
        <v>0</v>
      </c>
      <c r="AB227" s="39">
        <f t="shared" ca="1" si="3"/>
        <v>0.1</v>
      </c>
      <c r="AD227" t="s">
        <v>1429</v>
      </c>
    </row>
    <row r="228" spans="1:30" x14ac:dyDescent="0.2">
      <c r="A228">
        <f>'TO Filter Tables'!A227</f>
        <v>218</v>
      </c>
      <c r="B228" t="s">
        <v>1409</v>
      </c>
      <c r="C228" t="str">
        <f ca="1">'TO Filter Tables'!C227</f>
        <v>CL Gyroless Sun Point Mode Diagnostic</v>
      </c>
      <c r="D228" t="s">
        <v>1418</v>
      </c>
      <c r="E228" t="str">
        <f ca="1">'TO Filter Tables'!E227</f>
        <v>External</v>
      </c>
      <c r="F228">
        <f ca="1">'TO Filter Tables'!F227</f>
        <v>571</v>
      </c>
      <c r="G228" t="str">
        <f ca="1">'TO Filter Tables'!G227</f>
        <v>0x23B</v>
      </c>
      <c r="H228" t="str">
        <f ca="1">'TO Filter Tables'!H227</f>
        <v>0xA3B</v>
      </c>
      <c r="I228" t="str">
        <f>'TO Filter Tables'!I227</f>
        <v>NA</v>
      </c>
      <c r="J228">
        <f ca="1">'TO Filter Tables'!J227</f>
        <v>800</v>
      </c>
      <c r="K228">
        <f ca="1">'TO Filter Tables'!K227</f>
        <v>0.1</v>
      </c>
      <c r="L228" t="str">
        <f ca="1">'TO Filter Tables'!L227</f>
        <v>Sync</v>
      </c>
      <c r="M228">
        <f ca="1">'TO Filter Tables'!M227</f>
        <v>8000</v>
      </c>
      <c r="N228">
        <f ca="1">LOOKUP($F228,'DS Filter Tables'!$F$12:$F$353,'DS Filter Tables'!P$12:P$353)</f>
        <v>15</v>
      </c>
      <c r="O228">
        <f ca="1">LOOKUP($F228,'DS Filter Tables'!$F$12:$F$353,'DS Filter Tables'!X$12:X$353)</f>
        <v>30</v>
      </c>
      <c r="P228">
        <f ca="1">LOOKUP($F228,'DS Filter Tables'!$F$12:$F$353,'DS Filter Tables'!AF$12:AF$353)</f>
        <v>30</v>
      </c>
      <c r="Q228">
        <f ca="1">LOOKUP($F228,'DS Filter Tables'!$F$12:$F$353,'DS Filter Tables'!AN$12:AN$353)</f>
        <v>30</v>
      </c>
      <c r="R228" s="39">
        <f ca="1">'TO Filter Tables'!R227</f>
        <v>0</v>
      </c>
      <c r="S228" s="39">
        <f ca="1">'TO Filter Tables'!X227</f>
        <v>0</v>
      </c>
      <c r="T228" s="39">
        <f ca="1">'TO Filter Tables'!AD227</f>
        <v>0</v>
      </c>
      <c r="U228" s="39">
        <f ca="1">'TO Filter Tables'!AP227</f>
        <v>0</v>
      </c>
      <c r="V228" s="39">
        <f ca="1">'TO Filter Tables'!AV227</f>
        <v>0</v>
      </c>
      <c r="W228" s="39">
        <f ca="1">'TO Filter Tables'!BB227</f>
        <v>0</v>
      </c>
      <c r="X228" s="39">
        <f ca="1">'TO Filter Tables'!BH227</f>
        <v>0</v>
      </c>
      <c r="AB228" s="39">
        <f t="shared" ca="1" si="3"/>
        <v>0.1</v>
      </c>
      <c r="AD228" t="s">
        <v>1429</v>
      </c>
    </row>
    <row r="229" spans="1:30" x14ac:dyDescent="0.2">
      <c r="A229">
        <f>'TO Filter Tables'!A228</f>
        <v>219</v>
      </c>
      <c r="B229" t="s">
        <v>1409</v>
      </c>
      <c r="C229" t="str">
        <f ca="1">'TO Filter Tables'!C228</f>
        <v>CL Mission Science Mode Diagnostic</v>
      </c>
      <c r="D229" t="s">
        <v>1418</v>
      </c>
      <c r="E229" t="str">
        <f ca="1">'TO Filter Tables'!E228</f>
        <v>External</v>
      </c>
      <c r="F229">
        <f ca="1">'TO Filter Tables'!F228</f>
        <v>572</v>
      </c>
      <c r="G229" t="str">
        <f ca="1">'TO Filter Tables'!G228</f>
        <v>0x23C</v>
      </c>
      <c r="H229" t="str">
        <f ca="1">'TO Filter Tables'!H228</f>
        <v>0xA3C</v>
      </c>
      <c r="I229" t="str">
        <f>'TO Filter Tables'!I228</f>
        <v>NA</v>
      </c>
      <c r="J229">
        <f ca="1">'TO Filter Tables'!J228</f>
        <v>1120</v>
      </c>
      <c r="K229">
        <f ca="1">'TO Filter Tables'!K228</f>
        <v>0.1</v>
      </c>
      <c r="L229" t="str">
        <f ca="1">'TO Filter Tables'!L228</f>
        <v>Sync</v>
      </c>
      <c r="M229">
        <f ca="1">'TO Filter Tables'!M228</f>
        <v>11200</v>
      </c>
      <c r="N229">
        <f ca="1">LOOKUP($F229,'DS Filter Tables'!$F$12:$F$353,'DS Filter Tables'!P$12:P$353)</f>
        <v>15</v>
      </c>
      <c r="O229">
        <f ca="1">LOOKUP($F229,'DS Filter Tables'!$F$12:$F$353,'DS Filter Tables'!X$12:X$353)</f>
        <v>30</v>
      </c>
      <c r="P229">
        <f ca="1">LOOKUP($F229,'DS Filter Tables'!$F$12:$F$353,'DS Filter Tables'!AF$12:AF$353)</f>
        <v>30</v>
      </c>
      <c r="Q229">
        <f ca="1">LOOKUP($F229,'DS Filter Tables'!$F$12:$F$353,'DS Filter Tables'!AN$12:AN$353)</f>
        <v>30</v>
      </c>
      <c r="R229" s="39">
        <f ca="1">'TO Filter Tables'!R228</f>
        <v>0</v>
      </c>
      <c r="S229" s="39">
        <f ca="1">'TO Filter Tables'!X228</f>
        <v>0</v>
      </c>
      <c r="T229" s="39">
        <f ca="1">'TO Filter Tables'!AD228</f>
        <v>0</v>
      </c>
      <c r="U229" s="39">
        <f ca="1">'TO Filter Tables'!AP228</f>
        <v>0</v>
      </c>
      <c r="V229" s="39">
        <f ca="1">'TO Filter Tables'!AV228</f>
        <v>0</v>
      </c>
      <c r="W229" s="39">
        <f ca="1">'TO Filter Tables'!BB228</f>
        <v>0</v>
      </c>
      <c r="X229" s="39">
        <f ca="1">'TO Filter Tables'!BH228</f>
        <v>0</v>
      </c>
      <c r="AB229" s="39">
        <f t="shared" ca="1" si="3"/>
        <v>0.1</v>
      </c>
      <c r="AD229" t="s">
        <v>1429</v>
      </c>
    </row>
    <row r="230" spans="1:30" x14ac:dyDescent="0.2">
      <c r="A230">
        <f>'TO Filter Tables'!A229</f>
        <v>220</v>
      </c>
      <c r="B230" t="s">
        <v>1409</v>
      </c>
      <c r="C230" t="str">
        <f ca="1">'TO Filter Tables'!C229</f>
        <v>CL Slew Mode Diagnostic</v>
      </c>
      <c r="D230" t="s">
        <v>1418</v>
      </c>
      <c r="E230" t="str">
        <f ca="1">'TO Filter Tables'!E229</f>
        <v>External</v>
      </c>
      <c r="F230">
        <f ca="1">'TO Filter Tables'!F229</f>
        <v>573</v>
      </c>
      <c r="G230" t="str">
        <f ca="1">'TO Filter Tables'!G229</f>
        <v>0x23D</v>
      </c>
      <c r="H230" t="str">
        <f ca="1">'TO Filter Tables'!H229</f>
        <v>0xA3D</v>
      </c>
      <c r="I230" t="str">
        <f>'TO Filter Tables'!I229</f>
        <v>NA</v>
      </c>
      <c r="J230">
        <f ca="1">'TO Filter Tables'!J229</f>
        <v>1760</v>
      </c>
      <c r="K230">
        <f ca="1">'TO Filter Tables'!K229</f>
        <v>0.1</v>
      </c>
      <c r="L230" t="str">
        <f ca="1">'TO Filter Tables'!L229</f>
        <v>Sync</v>
      </c>
      <c r="M230">
        <f ca="1">'TO Filter Tables'!M229</f>
        <v>17600</v>
      </c>
      <c r="N230">
        <f ca="1">LOOKUP($F230,'DS Filter Tables'!$F$12:$F$353,'DS Filter Tables'!P$12:P$353)</f>
        <v>15</v>
      </c>
      <c r="O230">
        <f ca="1">LOOKUP($F230,'DS Filter Tables'!$F$12:$F$353,'DS Filter Tables'!X$12:X$353)</f>
        <v>30</v>
      </c>
      <c r="P230">
        <f ca="1">LOOKUP($F230,'DS Filter Tables'!$F$12:$F$353,'DS Filter Tables'!AF$12:AF$353)</f>
        <v>30</v>
      </c>
      <c r="Q230">
        <f ca="1">LOOKUP($F230,'DS Filter Tables'!$F$12:$F$353,'DS Filter Tables'!AN$12:AN$353)</f>
        <v>30</v>
      </c>
      <c r="R230" s="39">
        <f ca="1">'TO Filter Tables'!R229</f>
        <v>0</v>
      </c>
      <c r="S230" s="39">
        <f ca="1">'TO Filter Tables'!X229</f>
        <v>0</v>
      </c>
      <c r="T230" s="39">
        <f ca="1">'TO Filter Tables'!AD229</f>
        <v>0</v>
      </c>
      <c r="U230" s="39">
        <f ca="1">'TO Filter Tables'!AP229</f>
        <v>0</v>
      </c>
      <c r="V230" s="39">
        <f ca="1">'TO Filter Tables'!AV229</f>
        <v>0</v>
      </c>
      <c r="W230" s="39">
        <f ca="1">'TO Filter Tables'!BB229</f>
        <v>0</v>
      </c>
      <c r="X230" s="39">
        <f ca="1">'TO Filter Tables'!BH229</f>
        <v>0</v>
      </c>
      <c r="AB230" s="39">
        <f t="shared" ca="1" si="3"/>
        <v>0.1</v>
      </c>
      <c r="AD230" t="s">
        <v>1429</v>
      </c>
    </row>
    <row r="231" spans="1:30" x14ac:dyDescent="0.2">
      <c r="A231">
        <f>'TO Filter Tables'!A230</f>
        <v>221</v>
      </c>
      <c r="B231" t="s">
        <v>1409</v>
      </c>
      <c r="C231" t="str">
        <f ca="1">'TO Filter Tables'!C230</f>
        <v>CL Delta H Mode Diagnostic</v>
      </c>
      <c r="D231" t="s">
        <v>1418</v>
      </c>
      <c r="E231" t="str">
        <f ca="1">'TO Filter Tables'!E230</f>
        <v>External</v>
      </c>
      <c r="F231">
        <f ca="1">'TO Filter Tables'!F230</f>
        <v>574</v>
      </c>
      <c r="G231" t="str">
        <f ca="1">'TO Filter Tables'!G230</f>
        <v>0x23E</v>
      </c>
      <c r="H231" t="str">
        <f ca="1">'TO Filter Tables'!H230</f>
        <v>0xA3E</v>
      </c>
      <c r="I231" t="str">
        <f>'TO Filter Tables'!I230</f>
        <v>NA</v>
      </c>
      <c r="J231">
        <f ca="1">'TO Filter Tables'!J230</f>
        <v>1024</v>
      </c>
      <c r="K231">
        <f ca="1">'TO Filter Tables'!K230</f>
        <v>0.1</v>
      </c>
      <c r="L231" t="str">
        <f ca="1">'TO Filter Tables'!L230</f>
        <v>Sync</v>
      </c>
      <c r="M231">
        <f ca="1">'TO Filter Tables'!M230</f>
        <v>10240</v>
      </c>
      <c r="N231">
        <f ca="1">LOOKUP($F231,'DS Filter Tables'!$F$12:$F$353,'DS Filter Tables'!P$12:P$353)</f>
        <v>15</v>
      </c>
      <c r="O231">
        <f ca="1">LOOKUP($F231,'DS Filter Tables'!$F$12:$F$353,'DS Filter Tables'!X$12:X$353)</f>
        <v>30</v>
      </c>
      <c r="P231">
        <f ca="1">LOOKUP($F231,'DS Filter Tables'!$F$12:$F$353,'DS Filter Tables'!AF$12:AF$353)</f>
        <v>30</v>
      </c>
      <c r="Q231">
        <f ca="1">LOOKUP($F231,'DS Filter Tables'!$F$12:$F$353,'DS Filter Tables'!AN$12:AN$353)</f>
        <v>30</v>
      </c>
      <c r="R231" s="39">
        <f ca="1">'TO Filter Tables'!R230</f>
        <v>0</v>
      </c>
      <c r="S231" s="39">
        <f ca="1">'TO Filter Tables'!X230</f>
        <v>0</v>
      </c>
      <c r="T231" s="39">
        <f ca="1">'TO Filter Tables'!AD230</f>
        <v>0</v>
      </c>
      <c r="U231" s="39">
        <f ca="1">'TO Filter Tables'!AP230</f>
        <v>0</v>
      </c>
      <c r="V231" s="39">
        <f ca="1">'TO Filter Tables'!AV230</f>
        <v>0</v>
      </c>
      <c r="W231" s="39">
        <f ca="1">'TO Filter Tables'!BB230</f>
        <v>0</v>
      </c>
      <c r="X231" s="39">
        <f ca="1">'TO Filter Tables'!BH230</f>
        <v>0</v>
      </c>
      <c r="AB231" s="39">
        <f t="shared" ca="1" si="3"/>
        <v>0.1</v>
      </c>
      <c r="AD231" t="s">
        <v>1429</v>
      </c>
    </row>
    <row r="232" spans="1:30" x14ac:dyDescent="0.2">
      <c r="A232">
        <f>'TO Filter Tables'!A231</f>
        <v>222</v>
      </c>
      <c r="B232" t="s">
        <v>1409</v>
      </c>
      <c r="C232" t="str">
        <f ca="1">'TO Filter Tables'!C231</f>
        <v>CL Delta V Mode Diagnostic</v>
      </c>
      <c r="D232" t="s">
        <v>1418</v>
      </c>
      <c r="E232" t="str">
        <f ca="1">'TO Filter Tables'!E231</f>
        <v>External</v>
      </c>
      <c r="F232">
        <f ca="1">'TO Filter Tables'!F231</f>
        <v>575</v>
      </c>
      <c r="G232" t="str">
        <f ca="1">'TO Filter Tables'!G231</f>
        <v>0x23F</v>
      </c>
      <c r="H232" t="str">
        <f ca="1">'TO Filter Tables'!H231</f>
        <v>0xA3F</v>
      </c>
      <c r="I232" t="str">
        <f>'TO Filter Tables'!I231</f>
        <v>NA</v>
      </c>
      <c r="J232">
        <f ca="1">'TO Filter Tables'!J231</f>
        <v>640</v>
      </c>
      <c r="K232">
        <f ca="1">'TO Filter Tables'!K231</f>
        <v>0.1</v>
      </c>
      <c r="L232" t="str">
        <f ca="1">'TO Filter Tables'!L231</f>
        <v>Sync</v>
      </c>
      <c r="M232">
        <f ca="1">'TO Filter Tables'!M231</f>
        <v>6400</v>
      </c>
      <c r="N232">
        <f ca="1">LOOKUP($F232,'DS Filter Tables'!$F$12:$F$353,'DS Filter Tables'!P$12:P$353)</f>
        <v>15</v>
      </c>
      <c r="O232">
        <f ca="1">LOOKUP($F232,'DS Filter Tables'!$F$12:$F$353,'DS Filter Tables'!X$12:X$353)</f>
        <v>30</v>
      </c>
      <c r="P232">
        <f ca="1">LOOKUP($F232,'DS Filter Tables'!$F$12:$F$353,'DS Filter Tables'!AF$12:AF$353)</f>
        <v>30</v>
      </c>
      <c r="Q232">
        <f ca="1">LOOKUP($F232,'DS Filter Tables'!$F$12:$F$353,'DS Filter Tables'!AN$12:AN$353)</f>
        <v>30</v>
      </c>
      <c r="R232" s="39">
        <f ca="1">'TO Filter Tables'!R231</f>
        <v>0</v>
      </c>
      <c r="S232" s="39">
        <f ca="1">'TO Filter Tables'!X231</f>
        <v>0</v>
      </c>
      <c r="T232" s="39">
        <f ca="1">'TO Filter Tables'!AD231</f>
        <v>0</v>
      </c>
      <c r="U232" s="39">
        <f ca="1">'TO Filter Tables'!AP231</f>
        <v>0</v>
      </c>
      <c r="V232" s="39">
        <f ca="1">'TO Filter Tables'!AV231</f>
        <v>0</v>
      </c>
      <c r="W232" s="39">
        <f ca="1">'TO Filter Tables'!BB231</f>
        <v>0</v>
      </c>
      <c r="X232" s="39">
        <f ca="1">'TO Filter Tables'!BH231</f>
        <v>0</v>
      </c>
      <c r="AB232" s="39">
        <f t="shared" ca="1" si="3"/>
        <v>0.1</v>
      </c>
      <c r="AD232" t="s">
        <v>1429</v>
      </c>
    </row>
    <row r="233" spans="1:30" hidden="1" x14ac:dyDescent="0.2">
      <c r="A233">
        <f>'TO Filter Tables'!A232</f>
        <v>223</v>
      </c>
      <c r="C233" t="str">
        <f ca="1">'TO Filter Tables'!C232</f>
        <v>GPS A - Reserved</v>
      </c>
      <c r="D233" t="s">
        <v>1419</v>
      </c>
      <c r="E233" t="str">
        <f ca="1">'TO Filter Tables'!E232</f>
        <v>External</v>
      </c>
      <c r="F233">
        <f ca="1">'TO Filter Tables'!F232</f>
        <v>576</v>
      </c>
      <c r="G233" t="str">
        <f ca="1">'TO Filter Tables'!G232</f>
        <v>0x240</v>
      </c>
      <c r="H233" t="str">
        <f ca="1">'TO Filter Tables'!H232</f>
        <v>0xA40</v>
      </c>
      <c r="I233" t="str">
        <f>'TO Filter Tables'!I232</f>
        <v>NA</v>
      </c>
      <c r="J233" t="str">
        <f ca="1">'TO Filter Tables'!J232</f>
        <v/>
      </c>
      <c r="K233">
        <f ca="1">'TO Filter Tables'!K232</f>
        <v>0</v>
      </c>
      <c r="L233" t="str">
        <f ca="1">'TO Filter Tables'!L232</f>
        <v>N/A</v>
      </c>
      <c r="M233">
        <f ca="1">'TO Filter Tables'!M232</f>
        <v>0</v>
      </c>
      <c r="R233" s="39">
        <f ca="1">'TO Filter Tables'!R232</f>
        <v>0</v>
      </c>
      <c r="S233" s="39">
        <f ca="1">'TO Filter Tables'!X232</f>
        <v>0</v>
      </c>
      <c r="T233" s="39">
        <f ca="1">'TO Filter Tables'!AD232</f>
        <v>0</v>
      </c>
      <c r="U233" s="39">
        <f ca="1">'TO Filter Tables'!AP232</f>
        <v>0</v>
      </c>
      <c r="V233" s="39">
        <f ca="1">'TO Filter Tables'!AV232</f>
        <v>0</v>
      </c>
      <c r="W233" s="39">
        <f ca="1">'TO Filter Tables'!BB232</f>
        <v>0</v>
      </c>
      <c r="X233" s="39">
        <f ca="1">'TO Filter Tables'!BH232</f>
        <v>0</v>
      </c>
      <c r="AB233" s="39">
        <f t="shared" ca="1" si="3"/>
        <v>0</v>
      </c>
    </row>
    <row r="234" spans="1:30" hidden="1" x14ac:dyDescent="0.2">
      <c r="A234">
        <f>'TO Filter Tables'!A233</f>
        <v>224</v>
      </c>
      <c r="C234" t="str">
        <f ca="1">'TO Filter Tables'!C233</f>
        <v>GPS A - Reserved</v>
      </c>
      <c r="D234" t="s">
        <v>1419</v>
      </c>
      <c r="E234" t="str">
        <f ca="1">'TO Filter Tables'!E233</f>
        <v>External</v>
      </c>
      <c r="F234">
        <f ca="1">'TO Filter Tables'!F233</f>
        <v>577</v>
      </c>
      <c r="G234" t="str">
        <f ca="1">'TO Filter Tables'!G233</f>
        <v>0x241</v>
      </c>
      <c r="H234" t="str">
        <f ca="1">'TO Filter Tables'!H233</f>
        <v>0xA41</v>
      </c>
      <c r="I234" t="str">
        <f>'TO Filter Tables'!I233</f>
        <v>NA</v>
      </c>
      <c r="J234" t="str">
        <f ca="1">'TO Filter Tables'!J233</f>
        <v/>
      </c>
      <c r="K234">
        <f ca="1">'TO Filter Tables'!K233</f>
        <v>0</v>
      </c>
      <c r="L234" t="str">
        <f ca="1">'TO Filter Tables'!L233</f>
        <v>N/A</v>
      </c>
      <c r="M234">
        <f ca="1">'TO Filter Tables'!M233</f>
        <v>0</v>
      </c>
      <c r="R234" s="39">
        <f ca="1">'TO Filter Tables'!R233</f>
        <v>0</v>
      </c>
      <c r="S234" s="39">
        <f ca="1">'TO Filter Tables'!X233</f>
        <v>0</v>
      </c>
      <c r="T234" s="39">
        <f ca="1">'TO Filter Tables'!AD233</f>
        <v>0</v>
      </c>
      <c r="U234" s="39">
        <f ca="1">'TO Filter Tables'!AP233</f>
        <v>0</v>
      </c>
      <c r="V234" s="39">
        <f ca="1">'TO Filter Tables'!AV233</f>
        <v>0</v>
      </c>
      <c r="W234" s="39">
        <f ca="1">'TO Filter Tables'!BB233</f>
        <v>0</v>
      </c>
      <c r="X234" s="39">
        <f ca="1">'TO Filter Tables'!BH233</f>
        <v>0</v>
      </c>
      <c r="AB234" s="39">
        <f t="shared" ca="1" si="3"/>
        <v>0</v>
      </c>
    </row>
    <row r="235" spans="1:30" x14ac:dyDescent="0.2">
      <c r="A235">
        <f>'TO Filter Tables'!A234</f>
        <v>225</v>
      </c>
      <c r="B235" t="s">
        <v>1423</v>
      </c>
      <c r="C235" t="str">
        <f ca="1">'TO Filter Tables'!C234</f>
        <v>GPS A - Board Health</v>
      </c>
      <c r="D235" t="s">
        <v>1419</v>
      </c>
      <c r="E235" t="str">
        <f ca="1">'TO Filter Tables'!E234</f>
        <v>External</v>
      </c>
      <c r="F235">
        <f ca="1">'TO Filter Tables'!F234</f>
        <v>578</v>
      </c>
      <c r="G235" t="str">
        <f ca="1">'TO Filter Tables'!G234</f>
        <v>0x242</v>
      </c>
      <c r="H235" t="str">
        <f ca="1">'TO Filter Tables'!H234</f>
        <v>0xA42</v>
      </c>
      <c r="I235" t="str">
        <f>'TO Filter Tables'!I234</f>
        <v>NA</v>
      </c>
      <c r="J235">
        <f ca="1">'TO Filter Tables'!J234</f>
        <v>2000</v>
      </c>
      <c r="K235">
        <f ca="1">'TO Filter Tables'!K234</f>
        <v>5</v>
      </c>
      <c r="L235" t="str">
        <f ca="1">'TO Filter Tables'!L234</f>
        <v>Sync</v>
      </c>
      <c r="M235">
        <f ca="1">'TO Filter Tables'!M234</f>
        <v>400</v>
      </c>
      <c r="N235">
        <f ca="1">LOOKUP($F235,'DS Filter Tables'!$F$12:$F$353,'DS Filter Tables'!P$12:P$353)</f>
        <v>15</v>
      </c>
      <c r="O235" s="292">
        <f ca="1">LOOKUP($F235,'DS Filter Tables'!$F$12:$F$353,'DS Filter Tables'!X$12:X$353)</f>
        <v>30</v>
      </c>
      <c r="P235">
        <f ca="1">LOOKUP($F235,'DS Filter Tables'!$F$12:$F$353,'DS Filter Tables'!AF$12:AF$353)</f>
        <v>30</v>
      </c>
      <c r="Q235">
        <f ca="1">LOOKUP($F235,'DS Filter Tables'!$F$12:$F$353,'DS Filter Tables'!AN$12:AN$353)</f>
        <v>30</v>
      </c>
      <c r="R235" s="39">
        <f ca="1">'TO Filter Tables'!R234</f>
        <v>5</v>
      </c>
      <c r="S235" s="39">
        <f ca="1">'TO Filter Tables'!X234</f>
        <v>5</v>
      </c>
      <c r="T235" s="39">
        <f ca="1">'TO Filter Tables'!AD234</f>
        <v>60</v>
      </c>
      <c r="U235" s="39">
        <f ca="1">'TO Filter Tables'!AP234</f>
        <v>60</v>
      </c>
      <c r="V235" s="39">
        <f ca="1">'TO Filter Tables'!AV234</f>
        <v>60</v>
      </c>
      <c r="W235" s="39">
        <f ca="1">'TO Filter Tables'!BB234</f>
        <v>60</v>
      </c>
      <c r="X235" s="39">
        <f ca="1">'TO Filter Tables'!BH234</f>
        <v>60</v>
      </c>
      <c r="Y235" t="s">
        <v>1401</v>
      </c>
      <c r="AB235" s="39">
        <f t="shared" ca="1" si="3"/>
        <v>60</v>
      </c>
      <c r="AD235" t="s">
        <v>1427</v>
      </c>
    </row>
    <row r="236" spans="1:30" x14ac:dyDescent="0.2">
      <c r="A236">
        <f>'TO Filter Tables'!A235</f>
        <v>226</v>
      </c>
      <c r="B236" t="s">
        <v>1423</v>
      </c>
      <c r="C236" t="str">
        <f ca="1">'TO Filter Tables'!C235</f>
        <v>GPS A - Task Health</v>
      </c>
      <c r="D236" t="s">
        <v>1419</v>
      </c>
      <c r="E236" t="str">
        <f ca="1">'TO Filter Tables'!E235</f>
        <v>External</v>
      </c>
      <c r="F236">
        <f ca="1">'TO Filter Tables'!F235</f>
        <v>579</v>
      </c>
      <c r="G236" t="str">
        <f ca="1">'TO Filter Tables'!G235</f>
        <v>0x243</v>
      </c>
      <c r="H236" t="str">
        <f ca="1">'TO Filter Tables'!H235</f>
        <v>0xA43</v>
      </c>
      <c r="I236" t="str">
        <f>'TO Filter Tables'!I235</f>
        <v>NA</v>
      </c>
      <c r="J236">
        <f ca="1">'TO Filter Tables'!J235</f>
        <v>1776</v>
      </c>
      <c r="K236">
        <f ca="1">'TO Filter Tables'!K235</f>
        <v>30</v>
      </c>
      <c r="L236" t="str">
        <f ca="1">'TO Filter Tables'!L235</f>
        <v>Sync</v>
      </c>
      <c r="M236">
        <f ca="1">'TO Filter Tables'!M235</f>
        <v>59.2</v>
      </c>
      <c r="N236">
        <f ca="1">LOOKUP($F236,'DS Filter Tables'!$F$12:$F$353,'DS Filter Tables'!P$12:P$353)</f>
        <v>15</v>
      </c>
      <c r="O236" s="292">
        <f ca="1">LOOKUP($F236,'DS Filter Tables'!$F$12:$F$353,'DS Filter Tables'!X$12:X$353)</f>
        <v>30</v>
      </c>
      <c r="P236">
        <f ca="1">LOOKUP($F236,'DS Filter Tables'!$F$12:$F$353,'DS Filter Tables'!AF$12:AF$353)</f>
        <v>30</v>
      </c>
      <c r="Q236">
        <f ca="1">LOOKUP($F236,'DS Filter Tables'!$F$12:$F$353,'DS Filter Tables'!AN$12:AN$353)</f>
        <v>30</v>
      </c>
      <c r="R236" s="39">
        <f ca="1">'TO Filter Tables'!R235</f>
        <v>30</v>
      </c>
      <c r="S236" s="39">
        <f ca="1">'TO Filter Tables'!X235</f>
        <v>30</v>
      </c>
      <c r="T236" s="39">
        <f ca="1">'TO Filter Tables'!AD235</f>
        <v>120</v>
      </c>
      <c r="U236" s="39">
        <f ca="1">'TO Filter Tables'!AP235</f>
        <v>60</v>
      </c>
      <c r="V236" s="39">
        <f ca="1">'TO Filter Tables'!AV235</f>
        <v>60</v>
      </c>
      <c r="W236" s="39">
        <f ca="1">'TO Filter Tables'!BB235</f>
        <v>60</v>
      </c>
      <c r="X236" s="39">
        <f ca="1">'TO Filter Tables'!BH235</f>
        <v>60</v>
      </c>
      <c r="AB236" s="39">
        <f t="shared" ca="1" si="3"/>
        <v>120</v>
      </c>
      <c r="AD236" t="s">
        <v>1427</v>
      </c>
    </row>
    <row r="237" spans="1:30" x14ac:dyDescent="0.2">
      <c r="A237">
        <f>'TO Filter Tables'!A236</f>
        <v>227</v>
      </c>
      <c r="B237" t="s">
        <v>1423</v>
      </c>
      <c r="C237" t="str">
        <f ca="1">'TO Filter Tables'!C236</f>
        <v>GPS A - Single Point Solution</v>
      </c>
      <c r="D237" t="s">
        <v>1419</v>
      </c>
      <c r="E237" t="str">
        <f ca="1">'TO Filter Tables'!E236</f>
        <v>External</v>
      </c>
      <c r="F237">
        <f ca="1">'TO Filter Tables'!F236</f>
        <v>580</v>
      </c>
      <c r="G237" t="str">
        <f ca="1">'TO Filter Tables'!G236</f>
        <v>0x244</v>
      </c>
      <c r="H237" t="str">
        <f ca="1">'TO Filter Tables'!H236</f>
        <v>0xA44</v>
      </c>
      <c r="I237" t="str">
        <f>'TO Filter Tables'!I236</f>
        <v>NA</v>
      </c>
      <c r="J237">
        <f ca="1">'TO Filter Tables'!J236</f>
        <v>1712</v>
      </c>
      <c r="K237">
        <f ca="1">'TO Filter Tables'!K236</f>
        <v>5</v>
      </c>
      <c r="L237" t="str">
        <f ca="1">'TO Filter Tables'!L236</f>
        <v>Sync</v>
      </c>
      <c r="M237">
        <f ca="1">'TO Filter Tables'!M236</f>
        <v>342.4</v>
      </c>
      <c r="N237">
        <f ca="1">LOOKUP($F237,'DS Filter Tables'!$F$12:$F$353,'DS Filter Tables'!P$12:P$353)</f>
        <v>15</v>
      </c>
      <c r="O237" s="292">
        <f ca="1">LOOKUP($F237,'DS Filter Tables'!$F$12:$F$353,'DS Filter Tables'!X$12:X$353)</f>
        <v>30</v>
      </c>
      <c r="P237">
        <f ca="1">LOOKUP($F237,'DS Filter Tables'!$F$12:$F$353,'DS Filter Tables'!AF$12:AF$353)</f>
        <v>30</v>
      </c>
      <c r="Q237">
        <f ca="1">LOOKUP($F237,'DS Filter Tables'!$F$12:$F$353,'DS Filter Tables'!AN$12:AN$353)</f>
        <v>30</v>
      </c>
      <c r="R237" s="39">
        <f ca="1">'TO Filter Tables'!R236</f>
        <v>5</v>
      </c>
      <c r="S237" s="39">
        <f ca="1">'TO Filter Tables'!X236</f>
        <v>5</v>
      </c>
      <c r="T237" s="284">
        <f ca="1">'TO Filter Tables'!AD236</f>
        <v>60</v>
      </c>
      <c r="U237" s="39">
        <f ca="1">'TO Filter Tables'!AP236</f>
        <v>60</v>
      </c>
      <c r="V237" s="39">
        <f ca="1">'TO Filter Tables'!AV236</f>
        <v>60</v>
      </c>
      <c r="W237" s="39">
        <f ca="1">'TO Filter Tables'!BB236</f>
        <v>60</v>
      </c>
      <c r="X237" s="39">
        <f ca="1">'TO Filter Tables'!BH236</f>
        <v>0</v>
      </c>
      <c r="AB237" s="39">
        <f t="shared" ca="1" si="3"/>
        <v>60</v>
      </c>
      <c r="AD237" t="s">
        <v>1427</v>
      </c>
    </row>
    <row r="238" spans="1:30" x14ac:dyDescent="0.2">
      <c r="A238">
        <f>'TO Filter Tables'!A237</f>
        <v>228</v>
      </c>
      <c r="B238" t="s">
        <v>1423</v>
      </c>
      <c r="C238" t="str">
        <f ca="1">'TO Filter Tables'!C237</f>
        <v>GPS A - Time of Tone</v>
      </c>
      <c r="D238" t="s">
        <v>1419</v>
      </c>
      <c r="E238" t="str">
        <f ca="1">'TO Filter Tables'!E237</f>
        <v>External</v>
      </c>
      <c r="F238">
        <f ca="1">'TO Filter Tables'!F237</f>
        <v>581</v>
      </c>
      <c r="G238" t="str">
        <f ca="1">'TO Filter Tables'!G237</f>
        <v>0x245</v>
      </c>
      <c r="H238" t="str">
        <f ca="1">'TO Filter Tables'!H237</f>
        <v>0xA45</v>
      </c>
      <c r="I238" t="str">
        <f>'TO Filter Tables'!I237</f>
        <v>NA</v>
      </c>
      <c r="J238">
        <f ca="1">'TO Filter Tables'!J237</f>
        <v>240</v>
      </c>
      <c r="K238">
        <f ca="1">'TO Filter Tables'!K237</f>
        <v>1</v>
      </c>
      <c r="L238" t="str">
        <f ca="1">'TO Filter Tables'!L237</f>
        <v>Sync</v>
      </c>
      <c r="M238">
        <f ca="1">'TO Filter Tables'!M237</f>
        <v>240</v>
      </c>
      <c r="N238">
        <f ca="1">LOOKUP($F238,'DS Filter Tables'!$F$12:$F$353,'DS Filter Tables'!P$12:P$353)</f>
        <v>15</v>
      </c>
      <c r="O238" s="292">
        <f ca="1">LOOKUP($F238,'DS Filter Tables'!$F$12:$F$353,'DS Filter Tables'!X$12:X$353)</f>
        <v>30</v>
      </c>
      <c r="P238">
        <f ca="1">LOOKUP($F238,'DS Filter Tables'!$F$12:$F$353,'DS Filter Tables'!AF$12:AF$353)</f>
        <v>30</v>
      </c>
      <c r="Q238">
        <f ca="1">LOOKUP($F238,'DS Filter Tables'!$F$12:$F$353,'DS Filter Tables'!AN$12:AN$353)</f>
        <v>30</v>
      </c>
      <c r="R238" s="39">
        <f ca="1">'TO Filter Tables'!R237</f>
        <v>1</v>
      </c>
      <c r="S238" s="39">
        <f ca="1">'TO Filter Tables'!X237</f>
        <v>1</v>
      </c>
      <c r="T238" s="284">
        <f ca="1">'TO Filter Tables'!AD237</f>
        <v>120</v>
      </c>
      <c r="U238" s="39">
        <f ca="1">'TO Filter Tables'!AP237</f>
        <v>60</v>
      </c>
      <c r="V238" s="39">
        <f ca="1">'TO Filter Tables'!AV237</f>
        <v>60</v>
      </c>
      <c r="W238" s="39">
        <f ca="1">'TO Filter Tables'!BB237</f>
        <v>60</v>
      </c>
      <c r="X238" s="39">
        <f ca="1">'TO Filter Tables'!BH237</f>
        <v>0</v>
      </c>
      <c r="AB238" s="39">
        <f t="shared" ca="1" si="3"/>
        <v>60</v>
      </c>
      <c r="AD238" t="s">
        <v>1427</v>
      </c>
    </row>
    <row r="239" spans="1:30" x14ac:dyDescent="0.2">
      <c r="A239">
        <f>'TO Filter Tables'!A238</f>
        <v>229</v>
      </c>
      <c r="B239" t="s">
        <v>1423</v>
      </c>
      <c r="C239" t="str">
        <f ca="1">'TO Filter Tables'!C238</f>
        <v>GPS A - PPS</v>
      </c>
      <c r="D239" t="s">
        <v>1419</v>
      </c>
      <c r="E239" t="str">
        <f ca="1">'TO Filter Tables'!E238</f>
        <v>External</v>
      </c>
      <c r="F239">
        <f ca="1">'TO Filter Tables'!F238</f>
        <v>582</v>
      </c>
      <c r="G239" t="str">
        <f ca="1">'TO Filter Tables'!G238</f>
        <v>0x246</v>
      </c>
      <c r="H239" t="str">
        <f ca="1">'TO Filter Tables'!H238</f>
        <v>0xA46</v>
      </c>
      <c r="I239" t="str">
        <f>'TO Filter Tables'!I238</f>
        <v>NA</v>
      </c>
      <c r="J239">
        <f ca="1">'TO Filter Tables'!J238</f>
        <v>560</v>
      </c>
      <c r="K239">
        <f ca="1">'TO Filter Tables'!K238</f>
        <v>30</v>
      </c>
      <c r="L239" t="str">
        <f ca="1">'TO Filter Tables'!L238</f>
        <v>Sync</v>
      </c>
      <c r="M239">
        <f ca="1">'TO Filter Tables'!M238</f>
        <v>18.666666666666668</v>
      </c>
      <c r="N239">
        <f ca="1">LOOKUP($F239,'DS Filter Tables'!$F$12:$F$353,'DS Filter Tables'!P$12:P$353)</f>
        <v>15</v>
      </c>
      <c r="O239" s="292">
        <f ca="1">LOOKUP($F239,'DS Filter Tables'!$F$12:$F$353,'DS Filter Tables'!X$12:X$353)</f>
        <v>30</v>
      </c>
      <c r="P239">
        <f ca="1">LOOKUP($F239,'DS Filter Tables'!$F$12:$F$353,'DS Filter Tables'!AF$12:AF$353)</f>
        <v>30</v>
      </c>
      <c r="Q239">
        <f ca="1">LOOKUP($F239,'DS Filter Tables'!$F$12:$F$353,'DS Filter Tables'!AN$12:AN$353)</f>
        <v>30</v>
      </c>
      <c r="R239" s="39">
        <f ca="1">'TO Filter Tables'!R238</f>
        <v>30</v>
      </c>
      <c r="S239" s="39">
        <f ca="1">'TO Filter Tables'!X238</f>
        <v>30</v>
      </c>
      <c r="T239" s="284">
        <f ca="1">'TO Filter Tables'!AD238</f>
        <v>120</v>
      </c>
      <c r="U239" s="39">
        <f ca="1">'TO Filter Tables'!AP238</f>
        <v>60</v>
      </c>
      <c r="V239" s="39">
        <f ca="1">'TO Filter Tables'!AV238</f>
        <v>60</v>
      </c>
      <c r="W239" s="39">
        <f ca="1">'TO Filter Tables'!BB238</f>
        <v>60</v>
      </c>
      <c r="X239" s="39">
        <f ca="1">'TO Filter Tables'!BH238</f>
        <v>0</v>
      </c>
      <c r="AB239" s="39">
        <f t="shared" ca="1" si="3"/>
        <v>60</v>
      </c>
      <c r="AD239" t="s">
        <v>1427</v>
      </c>
    </row>
    <row r="240" spans="1:30" x14ac:dyDescent="0.2">
      <c r="A240">
        <f>'TO Filter Tables'!A239</f>
        <v>230</v>
      </c>
      <c r="B240" t="s">
        <v>1423</v>
      </c>
      <c r="C240" t="str">
        <f ca="1">'TO Filter Tables'!C239</f>
        <v>GPS A - Clock</v>
      </c>
      <c r="D240" t="s">
        <v>1419</v>
      </c>
      <c r="E240" t="str">
        <f ca="1">'TO Filter Tables'!E239</f>
        <v>External</v>
      </c>
      <c r="F240">
        <f ca="1">'TO Filter Tables'!F239</f>
        <v>583</v>
      </c>
      <c r="G240" t="str">
        <f ca="1">'TO Filter Tables'!G239</f>
        <v>0x247</v>
      </c>
      <c r="H240" t="str">
        <f ca="1">'TO Filter Tables'!H239</f>
        <v>0xA47</v>
      </c>
      <c r="I240" t="str">
        <f>'TO Filter Tables'!I239</f>
        <v>NA</v>
      </c>
      <c r="J240">
        <f ca="1">'TO Filter Tables'!J239</f>
        <v>720</v>
      </c>
      <c r="K240">
        <f ca="1">'TO Filter Tables'!K239</f>
        <v>5</v>
      </c>
      <c r="L240" t="str">
        <f ca="1">'TO Filter Tables'!L239</f>
        <v>Sync</v>
      </c>
      <c r="M240">
        <f ca="1">'TO Filter Tables'!M239</f>
        <v>144</v>
      </c>
      <c r="N240">
        <f ca="1">LOOKUP($F240,'DS Filter Tables'!$F$12:$F$353,'DS Filter Tables'!P$12:P$353)</f>
        <v>15</v>
      </c>
      <c r="O240" s="292">
        <f ca="1">LOOKUP($F240,'DS Filter Tables'!$F$12:$F$353,'DS Filter Tables'!X$12:X$353)</f>
        <v>30</v>
      </c>
      <c r="P240">
        <f ca="1">LOOKUP($F240,'DS Filter Tables'!$F$12:$F$353,'DS Filter Tables'!AF$12:AF$353)</f>
        <v>30</v>
      </c>
      <c r="Q240">
        <f ca="1">LOOKUP($F240,'DS Filter Tables'!$F$12:$F$353,'DS Filter Tables'!AN$12:AN$353)</f>
        <v>30</v>
      </c>
      <c r="R240" s="39">
        <f ca="1">'TO Filter Tables'!R239</f>
        <v>5</v>
      </c>
      <c r="S240" s="39">
        <f ca="1">'TO Filter Tables'!X239</f>
        <v>5</v>
      </c>
      <c r="T240" s="284">
        <f ca="1">'TO Filter Tables'!AD239</f>
        <v>120</v>
      </c>
      <c r="U240" s="39">
        <f ca="1">'TO Filter Tables'!AP239</f>
        <v>120</v>
      </c>
      <c r="V240" s="39">
        <f ca="1">'TO Filter Tables'!AV239</f>
        <v>60</v>
      </c>
      <c r="W240" s="39">
        <f ca="1">'TO Filter Tables'!BB239</f>
        <v>60</v>
      </c>
      <c r="X240" s="39">
        <f ca="1">'TO Filter Tables'!BH239</f>
        <v>0</v>
      </c>
      <c r="AB240" s="39">
        <f t="shared" ca="1" si="3"/>
        <v>120</v>
      </c>
      <c r="AD240" t="s">
        <v>1427</v>
      </c>
    </row>
    <row r="241" spans="1:30" x14ac:dyDescent="0.2">
      <c r="A241">
        <f>'TO Filter Tables'!A240</f>
        <v>231</v>
      </c>
      <c r="B241" t="s">
        <v>1423</v>
      </c>
      <c r="C241" t="str">
        <f ca="1">'TO Filter Tables'!C240</f>
        <v>GPS A - Channel</v>
      </c>
      <c r="D241" t="s">
        <v>1419</v>
      </c>
      <c r="E241" t="str">
        <f ca="1">'TO Filter Tables'!E240</f>
        <v>External</v>
      </c>
      <c r="F241">
        <f ca="1">'TO Filter Tables'!F240</f>
        <v>584</v>
      </c>
      <c r="G241" t="str">
        <f ca="1">'TO Filter Tables'!G240</f>
        <v>0x248</v>
      </c>
      <c r="H241" t="str">
        <f ca="1">'TO Filter Tables'!H240</f>
        <v>0xA48</v>
      </c>
      <c r="I241" t="str">
        <f>'TO Filter Tables'!I240</f>
        <v>NA</v>
      </c>
      <c r="J241">
        <f ca="1">'TO Filter Tables'!J240</f>
        <v>2912</v>
      </c>
      <c r="K241">
        <f ca="1">'TO Filter Tables'!K240</f>
        <v>1</v>
      </c>
      <c r="L241" t="str">
        <f ca="1">'TO Filter Tables'!L240</f>
        <v>Sync</v>
      </c>
      <c r="M241">
        <f ca="1">'TO Filter Tables'!M240</f>
        <v>2912</v>
      </c>
      <c r="N241">
        <f ca="1">LOOKUP($F241,'DS Filter Tables'!$F$12:$F$353,'DS Filter Tables'!P$12:P$353)</f>
        <v>15</v>
      </c>
      <c r="O241">
        <f ca="1">LOOKUP($F241,'DS Filter Tables'!$F$12:$F$353,'DS Filter Tables'!X$12:X$353)</f>
        <v>30</v>
      </c>
      <c r="P241">
        <f ca="1">LOOKUP($F241,'DS Filter Tables'!$F$12:$F$353,'DS Filter Tables'!AF$12:AF$353)</f>
        <v>30</v>
      </c>
      <c r="Q241">
        <f ca="1">LOOKUP($F241,'DS Filter Tables'!$F$12:$F$353,'DS Filter Tables'!AN$12:AN$353)</f>
        <v>30</v>
      </c>
      <c r="R241" s="39">
        <f ca="1">'TO Filter Tables'!R240</f>
        <v>0</v>
      </c>
      <c r="S241" s="39">
        <f ca="1">'TO Filter Tables'!X240</f>
        <v>0</v>
      </c>
      <c r="T241" s="39">
        <f ca="1">'TO Filter Tables'!AD240</f>
        <v>0</v>
      </c>
      <c r="U241" s="39">
        <f ca="1">'TO Filter Tables'!AP240</f>
        <v>0</v>
      </c>
      <c r="V241" s="39">
        <f ca="1">'TO Filter Tables'!AV240</f>
        <v>0</v>
      </c>
      <c r="W241" s="39">
        <f ca="1">'TO Filter Tables'!BB240</f>
        <v>0</v>
      </c>
      <c r="X241" s="39">
        <f ca="1">'TO Filter Tables'!BH240</f>
        <v>0</v>
      </c>
      <c r="AB241" s="39">
        <f t="shared" ca="1" si="3"/>
        <v>1</v>
      </c>
      <c r="AD241" t="s">
        <v>1427</v>
      </c>
    </row>
    <row r="242" spans="1:30" x14ac:dyDescent="0.2">
      <c r="A242">
        <f>'TO Filter Tables'!A241</f>
        <v>232</v>
      </c>
      <c r="B242" t="s">
        <v>1423</v>
      </c>
      <c r="C242" t="str">
        <f ca="1">'TO Filter Tables'!C241</f>
        <v>GPS A - SV Position</v>
      </c>
      <c r="D242" t="s">
        <v>1419</v>
      </c>
      <c r="E242" t="str">
        <f ca="1">'TO Filter Tables'!E241</f>
        <v>External</v>
      </c>
      <c r="F242">
        <f ca="1">'TO Filter Tables'!F241</f>
        <v>585</v>
      </c>
      <c r="G242" t="str">
        <f ca="1">'TO Filter Tables'!G241</f>
        <v>0x249</v>
      </c>
      <c r="H242" t="str">
        <f ca="1">'TO Filter Tables'!H241</f>
        <v>0xA49</v>
      </c>
      <c r="I242" t="str">
        <f>'TO Filter Tables'!I241</f>
        <v>NA</v>
      </c>
      <c r="J242">
        <f ca="1">'TO Filter Tables'!J241</f>
        <v>2864</v>
      </c>
      <c r="K242">
        <f ca="1">'TO Filter Tables'!K241</f>
        <v>5</v>
      </c>
      <c r="L242" t="str">
        <f ca="1">'TO Filter Tables'!L241</f>
        <v>Sync</v>
      </c>
      <c r="M242">
        <f ca="1">'TO Filter Tables'!M241</f>
        <v>572.79999999999995</v>
      </c>
      <c r="N242">
        <f ca="1">LOOKUP($F242,'DS Filter Tables'!$F$12:$F$353,'DS Filter Tables'!P$12:P$353)</f>
        <v>15</v>
      </c>
      <c r="O242">
        <f ca="1">LOOKUP($F242,'DS Filter Tables'!$F$12:$F$353,'DS Filter Tables'!X$12:X$353)</f>
        <v>30</v>
      </c>
      <c r="P242">
        <f ca="1">LOOKUP($F242,'DS Filter Tables'!$F$12:$F$353,'DS Filter Tables'!AF$12:AF$353)</f>
        <v>30</v>
      </c>
      <c r="Q242">
        <f ca="1">LOOKUP($F242,'DS Filter Tables'!$F$12:$F$353,'DS Filter Tables'!AN$12:AN$353)</f>
        <v>30</v>
      </c>
      <c r="R242" s="39">
        <f ca="1">'TO Filter Tables'!R241</f>
        <v>0</v>
      </c>
      <c r="S242" s="39">
        <f ca="1">'TO Filter Tables'!X241</f>
        <v>0</v>
      </c>
      <c r="T242" s="39">
        <f ca="1">'TO Filter Tables'!AD241</f>
        <v>0</v>
      </c>
      <c r="U242" s="39">
        <f ca="1">'TO Filter Tables'!AP241</f>
        <v>0</v>
      </c>
      <c r="V242" s="39">
        <f ca="1">'TO Filter Tables'!AV241</f>
        <v>0</v>
      </c>
      <c r="W242" s="39">
        <f ca="1">'TO Filter Tables'!BB241</f>
        <v>0</v>
      </c>
      <c r="X242" s="39">
        <f ca="1">'TO Filter Tables'!BH241</f>
        <v>0</v>
      </c>
      <c r="AB242" s="39">
        <f t="shared" ca="1" si="3"/>
        <v>5</v>
      </c>
      <c r="AD242" t="s">
        <v>1427</v>
      </c>
    </row>
    <row r="243" spans="1:30" x14ac:dyDescent="0.2">
      <c r="A243">
        <f>'TO Filter Tables'!A242</f>
        <v>233</v>
      </c>
      <c r="B243" t="s">
        <v>1423</v>
      </c>
      <c r="C243" t="str">
        <f ca="1">'TO Filter Tables'!C242</f>
        <v>GPS A - Measurement</v>
      </c>
      <c r="D243" t="s">
        <v>1419</v>
      </c>
      <c r="E243" t="str">
        <f ca="1">'TO Filter Tables'!E242</f>
        <v>External</v>
      </c>
      <c r="F243">
        <f ca="1">'TO Filter Tables'!F242</f>
        <v>586</v>
      </c>
      <c r="G243" t="str">
        <f ca="1">'TO Filter Tables'!G242</f>
        <v>0x24A</v>
      </c>
      <c r="H243" t="str">
        <f ca="1">'TO Filter Tables'!H242</f>
        <v>0xA4A</v>
      </c>
      <c r="I243" t="str">
        <f>'TO Filter Tables'!I242</f>
        <v>NA</v>
      </c>
      <c r="J243">
        <f ca="1">'TO Filter Tables'!J242</f>
        <v>3040</v>
      </c>
      <c r="K243">
        <f ca="1">'TO Filter Tables'!K242</f>
        <v>5</v>
      </c>
      <c r="L243" t="str">
        <f ca="1">'TO Filter Tables'!L242</f>
        <v>Sync</v>
      </c>
      <c r="M243">
        <f ca="1">'TO Filter Tables'!M242</f>
        <v>608</v>
      </c>
      <c r="N243">
        <f ca="1">LOOKUP($F243,'DS Filter Tables'!$F$12:$F$353,'DS Filter Tables'!P$12:P$353)</f>
        <v>15</v>
      </c>
      <c r="O243">
        <f ca="1">LOOKUP($F243,'DS Filter Tables'!$F$12:$F$353,'DS Filter Tables'!X$12:X$353)</f>
        <v>30</v>
      </c>
      <c r="P243">
        <f ca="1">LOOKUP($F243,'DS Filter Tables'!$F$12:$F$353,'DS Filter Tables'!AF$12:AF$353)</f>
        <v>30</v>
      </c>
      <c r="Q243">
        <f ca="1">LOOKUP($F243,'DS Filter Tables'!$F$12:$F$353,'DS Filter Tables'!AN$12:AN$353)</f>
        <v>30</v>
      </c>
      <c r="R243" s="39">
        <f ca="1">'TO Filter Tables'!R242</f>
        <v>0</v>
      </c>
      <c r="S243" s="39">
        <f ca="1">'TO Filter Tables'!X242</f>
        <v>0</v>
      </c>
      <c r="T243" s="39">
        <f ca="1">'TO Filter Tables'!AD242</f>
        <v>0</v>
      </c>
      <c r="U243" s="39">
        <f ca="1">'TO Filter Tables'!AP242</f>
        <v>0</v>
      </c>
      <c r="V243" s="39">
        <f ca="1">'TO Filter Tables'!AV242</f>
        <v>0</v>
      </c>
      <c r="W243" s="39">
        <f ca="1">'TO Filter Tables'!BB242</f>
        <v>0</v>
      </c>
      <c r="X243" s="39">
        <f ca="1">'TO Filter Tables'!BH242</f>
        <v>0</v>
      </c>
      <c r="AB243" s="39">
        <f t="shared" ca="1" si="3"/>
        <v>5</v>
      </c>
      <c r="AD243" t="s">
        <v>1427</v>
      </c>
    </row>
    <row r="244" spans="1:30" x14ac:dyDescent="0.2">
      <c r="A244">
        <f>'TO Filter Tables'!A243</f>
        <v>234</v>
      </c>
      <c r="B244" t="s">
        <v>1423</v>
      </c>
      <c r="C244" t="str">
        <f ca="1">'TO Filter Tables'!C243</f>
        <v>GPS A - Pseudorange</v>
      </c>
      <c r="D244" t="s">
        <v>1419</v>
      </c>
      <c r="E244" t="str">
        <f ca="1">'TO Filter Tables'!E243</f>
        <v>External</v>
      </c>
      <c r="F244">
        <f ca="1">'TO Filter Tables'!F243</f>
        <v>587</v>
      </c>
      <c r="G244" t="str">
        <f ca="1">'TO Filter Tables'!G243</f>
        <v>0x24B</v>
      </c>
      <c r="H244" t="str">
        <f ca="1">'TO Filter Tables'!H243</f>
        <v>0xA4B</v>
      </c>
      <c r="I244" t="str">
        <f>'TO Filter Tables'!I243</f>
        <v>NA</v>
      </c>
      <c r="J244">
        <f ca="1">'TO Filter Tables'!J243</f>
        <v>2928</v>
      </c>
      <c r="K244">
        <f ca="1">'TO Filter Tables'!K243</f>
        <v>5</v>
      </c>
      <c r="L244" t="str">
        <f ca="1">'TO Filter Tables'!L243</f>
        <v>Sync</v>
      </c>
      <c r="M244">
        <f ca="1">'TO Filter Tables'!M243</f>
        <v>585.6</v>
      </c>
      <c r="N244">
        <f ca="1">LOOKUP($F244,'DS Filter Tables'!$F$12:$F$353,'DS Filter Tables'!P$12:P$353)</f>
        <v>15</v>
      </c>
      <c r="O244">
        <f ca="1">LOOKUP($F244,'DS Filter Tables'!$F$12:$F$353,'DS Filter Tables'!X$12:X$353)</f>
        <v>30</v>
      </c>
      <c r="P244">
        <f ca="1">LOOKUP($F244,'DS Filter Tables'!$F$12:$F$353,'DS Filter Tables'!AF$12:AF$353)</f>
        <v>30</v>
      </c>
      <c r="Q244">
        <f ca="1">LOOKUP($F244,'DS Filter Tables'!$F$12:$F$353,'DS Filter Tables'!AN$12:AN$353)</f>
        <v>30</v>
      </c>
      <c r="R244" s="39">
        <f ca="1">'TO Filter Tables'!R243</f>
        <v>0</v>
      </c>
      <c r="S244" s="39">
        <f ca="1">'TO Filter Tables'!X243</f>
        <v>0</v>
      </c>
      <c r="T244" s="39">
        <f ca="1">'TO Filter Tables'!AD243</f>
        <v>0</v>
      </c>
      <c r="U244" s="39">
        <f ca="1">'TO Filter Tables'!AP243</f>
        <v>0</v>
      </c>
      <c r="V244" s="39">
        <f ca="1">'TO Filter Tables'!AV243</f>
        <v>0</v>
      </c>
      <c r="W244" s="39">
        <f ca="1">'TO Filter Tables'!BB243</f>
        <v>0</v>
      </c>
      <c r="X244" s="39">
        <f ca="1">'TO Filter Tables'!BH243</f>
        <v>0</v>
      </c>
      <c r="AB244" s="39">
        <f t="shared" ca="1" si="3"/>
        <v>5</v>
      </c>
      <c r="AD244" t="s">
        <v>1427</v>
      </c>
    </row>
    <row r="245" spans="1:30" x14ac:dyDescent="0.2">
      <c r="A245">
        <f>'TO Filter Tables'!A244</f>
        <v>235</v>
      </c>
      <c r="B245" t="s">
        <v>1423</v>
      </c>
      <c r="C245" t="str">
        <f ca="1">'TO Filter Tables'!C244</f>
        <v>GPS A - SV Prediction</v>
      </c>
      <c r="D245" t="s">
        <v>1419</v>
      </c>
      <c r="E245" t="str">
        <f ca="1">'TO Filter Tables'!E244</f>
        <v>External</v>
      </c>
      <c r="F245">
        <f ca="1">'TO Filter Tables'!F244</f>
        <v>588</v>
      </c>
      <c r="G245" t="str">
        <f ca="1">'TO Filter Tables'!G244</f>
        <v>0x24C</v>
      </c>
      <c r="H245" t="str">
        <f ca="1">'TO Filter Tables'!H244</f>
        <v>0xA4C</v>
      </c>
      <c r="I245" t="str">
        <f>'TO Filter Tables'!I244</f>
        <v>NA</v>
      </c>
      <c r="J245">
        <f ca="1">'TO Filter Tables'!J244</f>
        <v>816</v>
      </c>
      <c r="K245">
        <f ca="1">'TO Filter Tables'!K244</f>
        <v>1</v>
      </c>
      <c r="L245" t="str">
        <f ca="1">'TO Filter Tables'!L244</f>
        <v>Sync</v>
      </c>
      <c r="M245">
        <f ca="1">'TO Filter Tables'!M244</f>
        <v>816</v>
      </c>
      <c r="N245">
        <f ca="1">LOOKUP($F245,'DS Filter Tables'!$F$12:$F$353,'DS Filter Tables'!P$12:P$353)</f>
        <v>15</v>
      </c>
      <c r="O245">
        <f ca="1">LOOKUP($F245,'DS Filter Tables'!$F$12:$F$353,'DS Filter Tables'!X$12:X$353)</f>
        <v>30</v>
      </c>
      <c r="P245">
        <f ca="1">LOOKUP($F245,'DS Filter Tables'!$F$12:$F$353,'DS Filter Tables'!AF$12:AF$353)</f>
        <v>30</v>
      </c>
      <c r="Q245">
        <f ca="1">LOOKUP($F245,'DS Filter Tables'!$F$12:$F$353,'DS Filter Tables'!AN$12:AN$353)</f>
        <v>30</v>
      </c>
      <c r="R245" s="39">
        <f ca="1">'TO Filter Tables'!R244</f>
        <v>0</v>
      </c>
      <c r="S245" s="39">
        <f ca="1">'TO Filter Tables'!X244</f>
        <v>0</v>
      </c>
      <c r="T245" s="39">
        <f ca="1">'TO Filter Tables'!AD244</f>
        <v>0</v>
      </c>
      <c r="U245" s="39">
        <f ca="1">'TO Filter Tables'!AP244</f>
        <v>0</v>
      </c>
      <c r="V245" s="39">
        <f ca="1">'TO Filter Tables'!AV244</f>
        <v>0</v>
      </c>
      <c r="W245" s="39">
        <f ca="1">'TO Filter Tables'!BB244</f>
        <v>0</v>
      </c>
      <c r="X245" s="39">
        <f ca="1">'TO Filter Tables'!BH244</f>
        <v>0</v>
      </c>
      <c r="AB245" s="39">
        <f t="shared" ca="1" si="3"/>
        <v>1</v>
      </c>
      <c r="AD245" t="s">
        <v>1427</v>
      </c>
    </row>
    <row r="246" spans="1:30" hidden="1" x14ac:dyDescent="0.2">
      <c r="A246">
        <f>'TO Filter Tables'!A245</f>
        <v>236</v>
      </c>
      <c r="C246" t="str">
        <f ca="1">'TO Filter Tables'!C245</f>
        <v>GPS A - Reserved</v>
      </c>
      <c r="D246" t="s">
        <v>1419</v>
      </c>
      <c r="E246" t="str">
        <f ca="1">'TO Filter Tables'!E245</f>
        <v>External</v>
      </c>
      <c r="F246">
        <f ca="1">'TO Filter Tables'!F245</f>
        <v>589</v>
      </c>
      <c r="G246" t="str">
        <f ca="1">'TO Filter Tables'!G245</f>
        <v>0x24D</v>
      </c>
      <c r="H246" t="str">
        <f ca="1">'TO Filter Tables'!H245</f>
        <v>0xA4D</v>
      </c>
      <c r="I246" t="str">
        <f>'TO Filter Tables'!I245</f>
        <v>NA</v>
      </c>
      <c r="J246" t="str">
        <f ca="1">'TO Filter Tables'!J245</f>
        <v/>
      </c>
      <c r="K246">
        <f ca="1">'TO Filter Tables'!K245</f>
        <v>0</v>
      </c>
      <c r="L246" t="str">
        <f ca="1">'TO Filter Tables'!L245</f>
        <v>N/A</v>
      </c>
      <c r="M246">
        <f ca="1">'TO Filter Tables'!M245</f>
        <v>0</v>
      </c>
      <c r="R246" s="39">
        <f ca="1">'TO Filter Tables'!R245</f>
        <v>0</v>
      </c>
      <c r="S246" s="39">
        <f ca="1">'TO Filter Tables'!X245</f>
        <v>0</v>
      </c>
      <c r="T246" s="39">
        <f ca="1">'TO Filter Tables'!AD245</f>
        <v>0</v>
      </c>
      <c r="U246" s="39">
        <f ca="1">'TO Filter Tables'!AP245</f>
        <v>0</v>
      </c>
      <c r="V246" s="39">
        <f ca="1">'TO Filter Tables'!AV245</f>
        <v>0</v>
      </c>
      <c r="W246" s="39">
        <f ca="1">'TO Filter Tables'!BB245</f>
        <v>0</v>
      </c>
      <c r="X246" s="39">
        <f ca="1">'TO Filter Tables'!BH245</f>
        <v>0</v>
      </c>
      <c r="AB246" s="39">
        <f t="shared" ca="1" si="3"/>
        <v>0</v>
      </c>
    </row>
    <row r="247" spans="1:30" x14ac:dyDescent="0.2">
      <c r="A247">
        <f>'TO Filter Tables'!A246</f>
        <v>237</v>
      </c>
      <c r="B247" t="s">
        <v>1423</v>
      </c>
      <c r="C247" t="str">
        <f ca="1">'TO Filter Tables'!C246</f>
        <v>GPS A - GEONS Real Time State</v>
      </c>
      <c r="D247" t="s">
        <v>1419</v>
      </c>
      <c r="E247" t="str">
        <f ca="1">'TO Filter Tables'!E246</f>
        <v>External</v>
      </c>
      <c r="F247">
        <f ca="1">'TO Filter Tables'!F246</f>
        <v>590</v>
      </c>
      <c r="G247" t="str">
        <f ca="1">'TO Filter Tables'!G246</f>
        <v>0x24E</v>
      </c>
      <c r="H247" t="str">
        <f ca="1">'TO Filter Tables'!H246</f>
        <v>0xA4E</v>
      </c>
      <c r="I247" t="str">
        <f>'TO Filter Tables'!I246</f>
        <v>NA</v>
      </c>
      <c r="J247">
        <f ca="1">'TO Filter Tables'!J246</f>
        <v>1200</v>
      </c>
      <c r="K247">
        <f ca="1">'TO Filter Tables'!K246</f>
        <v>5</v>
      </c>
      <c r="L247" t="str">
        <f ca="1">'TO Filter Tables'!L246</f>
        <v>Sync</v>
      </c>
      <c r="M247">
        <f ca="1">'TO Filter Tables'!M246</f>
        <v>240</v>
      </c>
      <c r="N247">
        <f ca="1">LOOKUP($F247,'DS Filter Tables'!$F$12:$F$353,'DS Filter Tables'!P$12:P$353)</f>
        <v>15</v>
      </c>
      <c r="O247" s="292">
        <f ca="1">LOOKUP($F247,'DS Filter Tables'!$F$12:$F$353,'DS Filter Tables'!X$12:X$353)</f>
        <v>30</v>
      </c>
      <c r="P247">
        <f ca="1">LOOKUP($F247,'DS Filter Tables'!$F$12:$F$353,'DS Filter Tables'!AF$12:AF$353)</f>
        <v>30</v>
      </c>
      <c r="Q247">
        <f ca="1">LOOKUP($F247,'DS Filter Tables'!$F$12:$F$353,'DS Filter Tables'!AN$12:AN$353)</f>
        <v>30</v>
      </c>
      <c r="R247" s="39">
        <f ca="1">'TO Filter Tables'!R246</f>
        <v>5</v>
      </c>
      <c r="S247" s="39">
        <f ca="1">'TO Filter Tables'!X246</f>
        <v>5</v>
      </c>
      <c r="T247" s="284">
        <f ca="1">'TO Filter Tables'!AD246</f>
        <v>120</v>
      </c>
      <c r="U247" s="39">
        <f ca="1">'TO Filter Tables'!AP246</f>
        <v>120</v>
      </c>
      <c r="V247" s="39">
        <f ca="1">'TO Filter Tables'!AV246</f>
        <v>60</v>
      </c>
      <c r="W247" s="39">
        <f ca="1">'TO Filter Tables'!BB246</f>
        <v>60</v>
      </c>
      <c r="X247" s="39">
        <f ca="1">'TO Filter Tables'!BH246</f>
        <v>0</v>
      </c>
      <c r="AB247" s="39">
        <f t="shared" ca="1" si="3"/>
        <v>120</v>
      </c>
      <c r="AD247" t="s">
        <v>1427</v>
      </c>
    </row>
    <row r="248" spans="1:30" x14ac:dyDescent="0.2">
      <c r="A248">
        <f>'TO Filter Tables'!A247</f>
        <v>238</v>
      </c>
      <c r="B248" t="s">
        <v>1423</v>
      </c>
      <c r="C248" t="str">
        <f ca="1">'TO Filter Tables'!C247</f>
        <v>GPS A - GEONS Covariance</v>
      </c>
      <c r="D248" t="s">
        <v>1419</v>
      </c>
      <c r="E248" t="str">
        <f ca="1">'TO Filter Tables'!E247</f>
        <v>External</v>
      </c>
      <c r="F248">
        <f ca="1">'TO Filter Tables'!F247</f>
        <v>591</v>
      </c>
      <c r="G248" t="str">
        <f ca="1">'TO Filter Tables'!G247</f>
        <v>0x24F</v>
      </c>
      <c r="H248" t="str">
        <f ca="1">'TO Filter Tables'!H247</f>
        <v>0xA4F</v>
      </c>
      <c r="I248" t="str">
        <f>'TO Filter Tables'!I247</f>
        <v>NA</v>
      </c>
      <c r="J248">
        <f ca="1">'TO Filter Tables'!J247</f>
        <v>1008</v>
      </c>
      <c r="K248">
        <f ca="1">'TO Filter Tables'!K247</f>
        <v>30</v>
      </c>
      <c r="L248" t="str">
        <f ca="1">'TO Filter Tables'!L247</f>
        <v>Sync</v>
      </c>
      <c r="M248">
        <f ca="1">'TO Filter Tables'!M247</f>
        <v>33.6</v>
      </c>
      <c r="N248">
        <f ca="1">LOOKUP($F248,'DS Filter Tables'!$F$12:$F$353,'DS Filter Tables'!P$12:P$353)</f>
        <v>15</v>
      </c>
      <c r="O248" s="292">
        <f ca="1">LOOKUP($F248,'DS Filter Tables'!$F$12:$F$353,'DS Filter Tables'!X$12:X$353)</f>
        <v>30</v>
      </c>
      <c r="P248">
        <f ca="1">LOOKUP($F248,'DS Filter Tables'!$F$12:$F$353,'DS Filter Tables'!AF$12:AF$353)</f>
        <v>30</v>
      </c>
      <c r="Q248">
        <f ca="1">LOOKUP($F248,'DS Filter Tables'!$F$12:$F$353,'DS Filter Tables'!AN$12:AN$353)</f>
        <v>30</v>
      </c>
      <c r="R248" s="39">
        <f ca="1">'TO Filter Tables'!R247</f>
        <v>30</v>
      </c>
      <c r="S248" s="39">
        <f ca="1">'TO Filter Tables'!X247</f>
        <v>30</v>
      </c>
      <c r="T248" s="284">
        <f ca="1">'TO Filter Tables'!AD247</f>
        <v>120</v>
      </c>
      <c r="U248" s="39">
        <f ca="1">'TO Filter Tables'!AP247</f>
        <v>120</v>
      </c>
      <c r="V248" s="39">
        <f ca="1">'TO Filter Tables'!AV247</f>
        <v>60</v>
      </c>
      <c r="W248" s="39">
        <f ca="1">'TO Filter Tables'!BB247</f>
        <v>60</v>
      </c>
      <c r="X248" s="39">
        <f ca="1">'TO Filter Tables'!BH247</f>
        <v>0</v>
      </c>
      <c r="AB248" s="39">
        <f t="shared" ca="1" si="3"/>
        <v>120</v>
      </c>
      <c r="AD248" t="s">
        <v>1427</v>
      </c>
    </row>
    <row r="249" spans="1:30" x14ac:dyDescent="0.2">
      <c r="A249">
        <f>'TO Filter Tables'!A248</f>
        <v>239</v>
      </c>
      <c r="B249" t="s">
        <v>1423</v>
      </c>
      <c r="C249" t="str">
        <f ca="1">'TO Filter Tables'!C248</f>
        <v>GPS A - GEONS Residual</v>
      </c>
      <c r="D249" t="s">
        <v>1419</v>
      </c>
      <c r="E249" t="str">
        <f ca="1">'TO Filter Tables'!E248</f>
        <v>External</v>
      </c>
      <c r="F249">
        <f ca="1">'TO Filter Tables'!F248</f>
        <v>592</v>
      </c>
      <c r="G249" t="str">
        <f ca="1">'TO Filter Tables'!G248</f>
        <v>0x250</v>
      </c>
      <c r="H249" t="str">
        <f ca="1">'TO Filter Tables'!H248</f>
        <v>0xA50</v>
      </c>
      <c r="I249" t="str">
        <f>'TO Filter Tables'!I248</f>
        <v>NA</v>
      </c>
      <c r="J249">
        <f ca="1">'TO Filter Tables'!J248</f>
        <v>2432</v>
      </c>
      <c r="K249">
        <f ca="1">'TO Filter Tables'!K248</f>
        <v>30</v>
      </c>
      <c r="L249" t="str">
        <f ca="1">'TO Filter Tables'!L248</f>
        <v>Sync</v>
      </c>
      <c r="M249">
        <f ca="1">'TO Filter Tables'!M248</f>
        <v>81.066666666666663</v>
      </c>
      <c r="N249">
        <f ca="1">LOOKUP($F249,'DS Filter Tables'!$F$12:$F$353,'DS Filter Tables'!P$12:P$353)</f>
        <v>15</v>
      </c>
      <c r="O249" s="292">
        <f ca="1">LOOKUP($F249,'DS Filter Tables'!$F$12:$F$353,'DS Filter Tables'!X$12:X$353)</f>
        <v>30</v>
      </c>
      <c r="P249">
        <f ca="1">LOOKUP($F249,'DS Filter Tables'!$F$12:$F$353,'DS Filter Tables'!AF$12:AF$353)</f>
        <v>30</v>
      </c>
      <c r="Q249">
        <f ca="1">LOOKUP($F249,'DS Filter Tables'!$F$12:$F$353,'DS Filter Tables'!AN$12:AN$353)</f>
        <v>30</v>
      </c>
      <c r="R249" s="39">
        <f ca="1">'TO Filter Tables'!R248</f>
        <v>30</v>
      </c>
      <c r="S249" s="39">
        <f ca="1">'TO Filter Tables'!X248</f>
        <v>30</v>
      </c>
      <c r="T249" s="284">
        <f ca="1">'TO Filter Tables'!AD248</f>
        <v>120</v>
      </c>
      <c r="U249" s="39">
        <f ca="1">'TO Filter Tables'!AP248</f>
        <v>120</v>
      </c>
      <c r="V249" s="39">
        <f ca="1">'TO Filter Tables'!AV248</f>
        <v>120</v>
      </c>
      <c r="W249" s="39">
        <f ca="1">'TO Filter Tables'!BB248</f>
        <v>120</v>
      </c>
      <c r="X249" s="39">
        <f ca="1">'TO Filter Tables'!BH248</f>
        <v>0</v>
      </c>
      <c r="AB249" s="39">
        <f t="shared" ca="1" si="3"/>
        <v>120</v>
      </c>
      <c r="AD249" t="s">
        <v>1427</v>
      </c>
    </row>
    <row r="250" spans="1:30" x14ac:dyDescent="0.2">
      <c r="A250">
        <f>'TO Filter Tables'!A249</f>
        <v>240</v>
      </c>
      <c r="B250" t="s">
        <v>1423</v>
      </c>
      <c r="C250" t="str">
        <f ca="1">'TO Filter Tables'!C249</f>
        <v>GPS A - GEONS Estimated State</v>
      </c>
      <c r="D250" t="s">
        <v>1419</v>
      </c>
      <c r="E250" t="str">
        <f ca="1">'TO Filter Tables'!E249</f>
        <v>External</v>
      </c>
      <c r="F250">
        <f ca="1">'TO Filter Tables'!F249</f>
        <v>593</v>
      </c>
      <c r="G250" t="str">
        <f ca="1">'TO Filter Tables'!G249</f>
        <v>0x251</v>
      </c>
      <c r="H250" t="str">
        <f ca="1">'TO Filter Tables'!H249</f>
        <v>0xA51</v>
      </c>
      <c r="I250" t="str">
        <f>'TO Filter Tables'!I249</f>
        <v>NA</v>
      </c>
      <c r="J250">
        <f ca="1">'TO Filter Tables'!J249</f>
        <v>1200</v>
      </c>
      <c r="K250">
        <f ca="1">'TO Filter Tables'!K249</f>
        <v>30</v>
      </c>
      <c r="L250" t="str">
        <f ca="1">'TO Filter Tables'!L249</f>
        <v>Sync</v>
      </c>
      <c r="M250">
        <f ca="1">'TO Filter Tables'!M249</f>
        <v>40</v>
      </c>
      <c r="N250" s="292">
        <f ca="1">LOOKUP($F250,'DS Filter Tables'!$F$12:$F$353,'DS Filter Tables'!P$12:P$353)</f>
        <v>15</v>
      </c>
      <c r="O250" s="292">
        <f ca="1">LOOKUP($F250,'DS Filter Tables'!$F$12:$F$353,'DS Filter Tables'!X$12:X$353)</f>
        <v>30</v>
      </c>
      <c r="P250" s="292">
        <f ca="1">LOOKUP($F250,'DS Filter Tables'!$F$12:$F$353,'DS Filter Tables'!AF$12:AF$353)</f>
        <v>30</v>
      </c>
      <c r="Q250" s="292">
        <f ca="1">LOOKUP($F250,'DS Filter Tables'!$F$12:$F$353,'DS Filter Tables'!AN$12:AN$353)</f>
        <v>30</v>
      </c>
      <c r="R250" s="39">
        <f ca="1">'TO Filter Tables'!R249</f>
        <v>30</v>
      </c>
      <c r="S250" s="39">
        <f ca="1">'TO Filter Tables'!X249</f>
        <v>30</v>
      </c>
      <c r="T250" s="284">
        <f ca="1">'TO Filter Tables'!AD249</f>
        <v>120</v>
      </c>
      <c r="U250" s="39">
        <f ca="1">'TO Filter Tables'!AP249</f>
        <v>0</v>
      </c>
      <c r="V250" s="39">
        <f ca="1">'TO Filter Tables'!AV249</f>
        <v>0</v>
      </c>
      <c r="W250" s="39">
        <f ca="1">'TO Filter Tables'!BB249</f>
        <v>0</v>
      </c>
      <c r="X250" s="39">
        <f ca="1">'TO Filter Tables'!BH249</f>
        <v>0</v>
      </c>
      <c r="AB250" s="39">
        <f t="shared" ca="1" si="3"/>
        <v>0</v>
      </c>
      <c r="AD250" t="s">
        <v>1427</v>
      </c>
    </row>
    <row r="251" spans="1:30" hidden="1" x14ac:dyDescent="0.2">
      <c r="A251">
        <f>'TO Filter Tables'!A250</f>
        <v>241</v>
      </c>
      <c r="C251" t="str">
        <f ca="1">'TO Filter Tables'!C250</f>
        <v>GPS A - Command Ack</v>
      </c>
      <c r="D251" t="s">
        <v>1419</v>
      </c>
      <c r="E251" t="str">
        <f ca="1">'TO Filter Tables'!E250</f>
        <v>External</v>
      </c>
      <c r="F251">
        <f ca="1">'TO Filter Tables'!F250</f>
        <v>594</v>
      </c>
      <c r="G251" t="str">
        <f ca="1">'TO Filter Tables'!G250</f>
        <v>0x252</v>
      </c>
      <c r="H251" t="str">
        <f ca="1">'TO Filter Tables'!H250</f>
        <v>0xA52</v>
      </c>
      <c r="I251" t="str">
        <f>'TO Filter Tables'!I250</f>
        <v>NA</v>
      </c>
      <c r="J251">
        <f ca="1">'TO Filter Tables'!J250</f>
        <v>272</v>
      </c>
      <c r="K251">
        <f ca="1">'TO Filter Tables'!K250</f>
        <v>0</v>
      </c>
      <c r="L251" t="str">
        <f ca="1">'TO Filter Tables'!L250</f>
        <v>Async</v>
      </c>
      <c r="M251">
        <f ca="1">'TO Filter Tables'!M250</f>
        <v>0</v>
      </c>
      <c r="R251" s="39">
        <f ca="1">'TO Filter Tables'!R250</f>
        <v>0</v>
      </c>
      <c r="S251" s="39">
        <f ca="1">'TO Filter Tables'!X250</f>
        <v>0</v>
      </c>
      <c r="T251" s="39">
        <f ca="1">'TO Filter Tables'!AD250</f>
        <v>0</v>
      </c>
      <c r="U251" s="39">
        <f ca="1">'TO Filter Tables'!AP250</f>
        <v>0</v>
      </c>
      <c r="V251" s="39">
        <f ca="1">'TO Filter Tables'!AV250</f>
        <v>0</v>
      </c>
      <c r="W251" s="39">
        <f ca="1">'TO Filter Tables'!BB250</f>
        <v>0</v>
      </c>
      <c r="X251" s="39">
        <f ca="1">'TO Filter Tables'!BH250</f>
        <v>0</v>
      </c>
      <c r="AB251" s="39">
        <f t="shared" ca="1" si="3"/>
        <v>0</v>
      </c>
    </row>
    <row r="252" spans="1:30" hidden="1" x14ac:dyDescent="0.2">
      <c r="A252">
        <f>'TO Filter Tables'!A251</f>
        <v>242</v>
      </c>
      <c r="C252" t="str">
        <f ca="1">'TO Filter Tables'!C251</f>
        <v>GPS A - Ephemeris</v>
      </c>
      <c r="D252" t="s">
        <v>1419</v>
      </c>
      <c r="E252" t="str">
        <f ca="1">'TO Filter Tables'!E251</f>
        <v>External</v>
      </c>
      <c r="F252">
        <f ca="1">'TO Filter Tables'!F251</f>
        <v>595</v>
      </c>
      <c r="G252" t="str">
        <f ca="1">'TO Filter Tables'!G251</f>
        <v>0x253</v>
      </c>
      <c r="H252" t="str">
        <f ca="1">'TO Filter Tables'!H251</f>
        <v>0xA53</v>
      </c>
      <c r="I252" t="str">
        <f>'TO Filter Tables'!I251</f>
        <v>NA</v>
      </c>
      <c r="J252">
        <f ca="1">'TO Filter Tables'!J251</f>
        <v>2192</v>
      </c>
      <c r="K252">
        <f ca="1">'TO Filter Tables'!K251</f>
        <v>0</v>
      </c>
      <c r="L252" t="str">
        <f ca="1">'TO Filter Tables'!L251</f>
        <v>Async</v>
      </c>
      <c r="M252">
        <f ca="1">'TO Filter Tables'!M251</f>
        <v>0</v>
      </c>
      <c r="R252" s="39">
        <f ca="1">'TO Filter Tables'!R251</f>
        <v>0</v>
      </c>
      <c r="S252" s="39">
        <f ca="1">'TO Filter Tables'!X251</f>
        <v>0</v>
      </c>
      <c r="T252" s="39">
        <f ca="1">'TO Filter Tables'!AD251</f>
        <v>0</v>
      </c>
      <c r="U252" s="39">
        <f ca="1">'TO Filter Tables'!AP251</f>
        <v>0</v>
      </c>
      <c r="V252" s="39">
        <f ca="1">'TO Filter Tables'!AV251</f>
        <v>0</v>
      </c>
      <c r="W252" s="39">
        <f ca="1">'TO Filter Tables'!BB251</f>
        <v>0</v>
      </c>
      <c r="X252" s="39">
        <f ca="1">'TO Filter Tables'!BH251</f>
        <v>0</v>
      </c>
      <c r="AB252" s="39">
        <f t="shared" ca="1" si="3"/>
        <v>0</v>
      </c>
    </row>
    <row r="253" spans="1:30" hidden="1" x14ac:dyDescent="0.2">
      <c r="A253">
        <f>'TO Filter Tables'!A252</f>
        <v>243</v>
      </c>
      <c r="C253" t="str">
        <f ca="1">'TO Filter Tables'!C252</f>
        <v>GPS A - Almanac</v>
      </c>
      <c r="D253" t="s">
        <v>1419</v>
      </c>
      <c r="E253" t="str">
        <f ca="1">'TO Filter Tables'!E252</f>
        <v>External</v>
      </c>
      <c r="F253">
        <f ca="1">'TO Filter Tables'!F252</f>
        <v>596</v>
      </c>
      <c r="G253" t="str">
        <f ca="1">'TO Filter Tables'!G252</f>
        <v>0x254</v>
      </c>
      <c r="H253" t="str">
        <f ca="1">'TO Filter Tables'!H252</f>
        <v>0xA54</v>
      </c>
      <c r="I253" t="str">
        <f>'TO Filter Tables'!I252</f>
        <v>NA</v>
      </c>
      <c r="J253">
        <f ca="1">'TO Filter Tables'!J252</f>
        <v>944</v>
      </c>
      <c r="K253">
        <f ca="1">'TO Filter Tables'!K252</f>
        <v>0</v>
      </c>
      <c r="L253" t="str">
        <f ca="1">'TO Filter Tables'!L252</f>
        <v>Async</v>
      </c>
      <c r="M253">
        <f ca="1">'TO Filter Tables'!M252</f>
        <v>0</v>
      </c>
      <c r="R253" s="39">
        <f ca="1">'TO Filter Tables'!R252</f>
        <v>0</v>
      </c>
      <c r="S253" s="39">
        <f ca="1">'TO Filter Tables'!X252</f>
        <v>0</v>
      </c>
      <c r="T253" s="39">
        <f ca="1">'TO Filter Tables'!AD252</f>
        <v>0</v>
      </c>
      <c r="U253" s="39">
        <f ca="1">'TO Filter Tables'!AP252</f>
        <v>0</v>
      </c>
      <c r="V253" s="39">
        <f ca="1">'TO Filter Tables'!AV252</f>
        <v>0</v>
      </c>
      <c r="W253" s="39">
        <f ca="1">'TO Filter Tables'!BB252</f>
        <v>0</v>
      </c>
      <c r="X253" s="39">
        <f ca="1">'TO Filter Tables'!BH252</f>
        <v>0</v>
      </c>
      <c r="AB253" s="39">
        <f t="shared" ca="1" si="3"/>
        <v>0</v>
      </c>
    </row>
    <row r="254" spans="1:30" hidden="1" x14ac:dyDescent="0.2">
      <c r="A254">
        <f>'TO Filter Tables'!A253</f>
        <v>244</v>
      </c>
      <c r="C254" t="str">
        <f ca="1">'TO Filter Tables'!C253</f>
        <v>GPS A - Ephemeris Status</v>
      </c>
      <c r="D254" t="s">
        <v>1419</v>
      </c>
      <c r="E254" t="str">
        <f ca="1">'TO Filter Tables'!E253</f>
        <v>External</v>
      </c>
      <c r="F254">
        <f ca="1">'TO Filter Tables'!F253</f>
        <v>597</v>
      </c>
      <c r="G254" t="str">
        <f ca="1">'TO Filter Tables'!G253</f>
        <v>0x255</v>
      </c>
      <c r="H254" t="str">
        <f ca="1">'TO Filter Tables'!H253</f>
        <v>0xA55</v>
      </c>
      <c r="I254" t="str">
        <f>'TO Filter Tables'!I253</f>
        <v>NA</v>
      </c>
      <c r="J254">
        <f ca="1">'TO Filter Tables'!J253</f>
        <v>3248</v>
      </c>
      <c r="K254">
        <f ca="1">'TO Filter Tables'!K253</f>
        <v>0</v>
      </c>
      <c r="L254" t="str">
        <f ca="1">'TO Filter Tables'!L253</f>
        <v>Async</v>
      </c>
      <c r="M254">
        <f ca="1">'TO Filter Tables'!M253</f>
        <v>0</v>
      </c>
      <c r="R254" s="39">
        <f ca="1">'TO Filter Tables'!R253</f>
        <v>0</v>
      </c>
      <c r="S254" s="39">
        <f ca="1">'TO Filter Tables'!X253</f>
        <v>0</v>
      </c>
      <c r="T254" s="39">
        <f ca="1">'TO Filter Tables'!AD253</f>
        <v>0</v>
      </c>
      <c r="U254" s="39">
        <f ca="1">'TO Filter Tables'!AP253</f>
        <v>0</v>
      </c>
      <c r="V254" s="39">
        <f ca="1">'TO Filter Tables'!AV253</f>
        <v>0</v>
      </c>
      <c r="W254" s="39">
        <f ca="1">'TO Filter Tables'!BB253</f>
        <v>0</v>
      </c>
      <c r="X254" s="39">
        <f ca="1">'TO Filter Tables'!BH253</f>
        <v>0</v>
      </c>
      <c r="AB254" s="39">
        <f t="shared" ca="1" si="3"/>
        <v>0</v>
      </c>
    </row>
    <row r="255" spans="1:30" hidden="1" x14ac:dyDescent="0.2">
      <c r="A255">
        <f>'TO Filter Tables'!A254</f>
        <v>245</v>
      </c>
      <c r="C255" t="str">
        <f ca="1">'TO Filter Tables'!C254</f>
        <v>GPS A - SV Select Status</v>
      </c>
      <c r="D255" t="s">
        <v>1419</v>
      </c>
      <c r="E255" t="str">
        <f ca="1">'TO Filter Tables'!E254</f>
        <v>External</v>
      </c>
      <c r="F255">
        <f ca="1">'TO Filter Tables'!F254</f>
        <v>598</v>
      </c>
      <c r="G255" t="str">
        <f ca="1">'TO Filter Tables'!G254</f>
        <v>0x256</v>
      </c>
      <c r="H255" t="str">
        <f ca="1">'TO Filter Tables'!H254</f>
        <v>0xA56</v>
      </c>
      <c r="I255" t="str">
        <f>'TO Filter Tables'!I254</f>
        <v>NA</v>
      </c>
      <c r="J255">
        <f ca="1">'TO Filter Tables'!J254</f>
        <v>1296</v>
      </c>
      <c r="K255">
        <f ca="1">'TO Filter Tables'!K254</f>
        <v>0</v>
      </c>
      <c r="L255" t="str">
        <f ca="1">'TO Filter Tables'!L254</f>
        <v>Async</v>
      </c>
      <c r="M255">
        <f ca="1">'TO Filter Tables'!M254</f>
        <v>0</v>
      </c>
      <c r="R255" s="39">
        <f ca="1">'TO Filter Tables'!R254</f>
        <v>0</v>
      </c>
      <c r="S255" s="39">
        <f ca="1">'TO Filter Tables'!X254</f>
        <v>0</v>
      </c>
      <c r="T255" s="39">
        <f ca="1">'TO Filter Tables'!AD254</f>
        <v>0</v>
      </c>
      <c r="U255" s="39">
        <f ca="1">'TO Filter Tables'!AP254</f>
        <v>0</v>
      </c>
      <c r="V255" s="39">
        <f ca="1">'TO Filter Tables'!AV254</f>
        <v>0</v>
      </c>
      <c r="W255" s="39">
        <f ca="1">'TO Filter Tables'!BB254</f>
        <v>0</v>
      </c>
      <c r="X255" s="39">
        <f ca="1">'TO Filter Tables'!BH254</f>
        <v>0</v>
      </c>
      <c r="AB255" s="39">
        <f t="shared" ca="1" si="3"/>
        <v>0</v>
      </c>
    </row>
    <row r="256" spans="1:30" hidden="1" x14ac:dyDescent="0.2">
      <c r="A256">
        <f>'TO Filter Tables'!A255</f>
        <v>246</v>
      </c>
      <c r="C256" t="str">
        <f ca="1">'TO Filter Tables'!C255</f>
        <v>GPS A - Reserved</v>
      </c>
      <c r="D256" t="s">
        <v>1419</v>
      </c>
      <c r="E256" t="str">
        <f ca="1">'TO Filter Tables'!E255</f>
        <v>External</v>
      </c>
      <c r="F256">
        <f ca="1">'TO Filter Tables'!F255</f>
        <v>599</v>
      </c>
      <c r="G256" t="str">
        <f ca="1">'TO Filter Tables'!G255</f>
        <v>0x257</v>
      </c>
      <c r="H256" t="str">
        <f ca="1">'TO Filter Tables'!H255</f>
        <v>0xA57</v>
      </c>
      <c r="I256" t="str">
        <f>'TO Filter Tables'!I255</f>
        <v>NA</v>
      </c>
      <c r="J256" t="str">
        <f ca="1">'TO Filter Tables'!J255</f>
        <v/>
      </c>
      <c r="K256">
        <f ca="1">'TO Filter Tables'!K255</f>
        <v>0</v>
      </c>
      <c r="L256" t="str">
        <f ca="1">'TO Filter Tables'!L255</f>
        <v>N/A</v>
      </c>
      <c r="M256">
        <f ca="1">'TO Filter Tables'!M255</f>
        <v>0</v>
      </c>
      <c r="R256" s="39">
        <f ca="1">'TO Filter Tables'!R255</f>
        <v>0</v>
      </c>
      <c r="S256" s="39">
        <f ca="1">'TO Filter Tables'!X255</f>
        <v>0</v>
      </c>
      <c r="T256" s="39">
        <f ca="1">'TO Filter Tables'!AD255</f>
        <v>0</v>
      </c>
      <c r="U256" s="39">
        <f ca="1">'TO Filter Tables'!AP255</f>
        <v>0</v>
      </c>
      <c r="V256" s="39">
        <f ca="1">'TO Filter Tables'!AV255</f>
        <v>0</v>
      </c>
      <c r="W256" s="39">
        <f ca="1">'TO Filter Tables'!BB255</f>
        <v>0</v>
      </c>
      <c r="X256" s="39">
        <f ca="1">'TO Filter Tables'!BH255</f>
        <v>0</v>
      </c>
      <c r="AB256" s="39">
        <f t="shared" ca="1" si="3"/>
        <v>0</v>
      </c>
    </row>
    <row r="257" spans="1:30" hidden="1" x14ac:dyDescent="0.2">
      <c r="A257">
        <f>'TO Filter Tables'!A256</f>
        <v>247</v>
      </c>
      <c r="C257" t="str">
        <f ca="1">'TO Filter Tables'!C256</f>
        <v>GPS A - FPGA Data</v>
      </c>
      <c r="D257" t="s">
        <v>1419</v>
      </c>
      <c r="E257" t="str">
        <f ca="1">'TO Filter Tables'!E256</f>
        <v>External</v>
      </c>
      <c r="F257">
        <f ca="1">'TO Filter Tables'!F256</f>
        <v>600</v>
      </c>
      <c r="G257" t="str">
        <f ca="1">'TO Filter Tables'!G256</f>
        <v>0x258</v>
      </c>
      <c r="H257" t="str">
        <f ca="1">'TO Filter Tables'!H256</f>
        <v>0xA58</v>
      </c>
      <c r="I257" t="str">
        <f>'TO Filter Tables'!I256</f>
        <v>NA</v>
      </c>
      <c r="J257">
        <f ca="1">'TO Filter Tables'!J256</f>
        <v>240</v>
      </c>
      <c r="K257">
        <f ca="1">'TO Filter Tables'!K256</f>
        <v>0</v>
      </c>
      <c r="L257" t="str">
        <f ca="1">'TO Filter Tables'!L256</f>
        <v>Async</v>
      </c>
      <c r="M257">
        <f ca="1">'TO Filter Tables'!M256</f>
        <v>0</v>
      </c>
      <c r="R257" s="39">
        <f ca="1">'TO Filter Tables'!R256</f>
        <v>0</v>
      </c>
      <c r="S257" s="39">
        <f ca="1">'TO Filter Tables'!X256</f>
        <v>0</v>
      </c>
      <c r="T257" s="39">
        <f ca="1">'TO Filter Tables'!AD256</f>
        <v>0</v>
      </c>
      <c r="U257" s="39">
        <f ca="1">'TO Filter Tables'!AP256</f>
        <v>0</v>
      </c>
      <c r="V257" s="39">
        <f ca="1">'TO Filter Tables'!AV256</f>
        <v>0</v>
      </c>
      <c r="W257" s="39">
        <f ca="1">'TO Filter Tables'!BB256</f>
        <v>0</v>
      </c>
      <c r="X257" s="39">
        <f ca="1">'TO Filter Tables'!BH256</f>
        <v>0</v>
      </c>
      <c r="AB257" s="39">
        <f t="shared" ca="1" si="3"/>
        <v>0</v>
      </c>
    </row>
    <row r="258" spans="1:30" hidden="1" x14ac:dyDescent="0.2">
      <c r="A258">
        <f>'TO Filter Tables'!A257</f>
        <v>248</v>
      </c>
      <c r="C258" t="str">
        <f ca="1">'TO Filter Tables'!C257</f>
        <v>GPS A - Memory</v>
      </c>
      <c r="D258" t="s">
        <v>1419</v>
      </c>
      <c r="E258" t="str">
        <f ca="1">'TO Filter Tables'!E257</f>
        <v>External</v>
      </c>
      <c r="F258">
        <f ca="1">'TO Filter Tables'!F257</f>
        <v>601</v>
      </c>
      <c r="G258" t="str">
        <f ca="1">'TO Filter Tables'!G257</f>
        <v>0x259</v>
      </c>
      <c r="H258" t="str">
        <f ca="1">'TO Filter Tables'!H257</f>
        <v>0xA59</v>
      </c>
      <c r="I258" t="str">
        <f>'TO Filter Tables'!I257</f>
        <v>NA</v>
      </c>
      <c r="J258">
        <f ca="1">'TO Filter Tables'!J257</f>
        <v>2288</v>
      </c>
      <c r="K258">
        <f ca="1">'TO Filter Tables'!K257</f>
        <v>0</v>
      </c>
      <c r="L258" t="str">
        <f ca="1">'TO Filter Tables'!L257</f>
        <v>Async</v>
      </c>
      <c r="M258">
        <f ca="1">'TO Filter Tables'!M257</f>
        <v>0</v>
      </c>
      <c r="R258" s="39">
        <f ca="1">'TO Filter Tables'!R257</f>
        <v>0</v>
      </c>
      <c r="S258" s="39">
        <f ca="1">'TO Filter Tables'!X257</f>
        <v>0</v>
      </c>
      <c r="T258" s="39">
        <f ca="1">'TO Filter Tables'!AD257</f>
        <v>0</v>
      </c>
      <c r="U258" s="39">
        <f ca="1">'TO Filter Tables'!AP257</f>
        <v>0</v>
      </c>
      <c r="V258" s="39">
        <f ca="1">'TO Filter Tables'!AV257</f>
        <v>0</v>
      </c>
      <c r="W258" s="39">
        <f ca="1">'TO Filter Tables'!BB257</f>
        <v>0</v>
      </c>
      <c r="X258" s="39">
        <f ca="1">'TO Filter Tables'!BH257</f>
        <v>0</v>
      </c>
      <c r="AB258" s="39">
        <f t="shared" ca="1" si="3"/>
        <v>0</v>
      </c>
    </row>
    <row r="259" spans="1:30" hidden="1" x14ac:dyDescent="0.2">
      <c r="A259">
        <f>'TO Filter Tables'!A258</f>
        <v>249</v>
      </c>
      <c r="C259" t="str">
        <f ca="1">'TO Filter Tables'!C258</f>
        <v>GPS A - Memory Checksum</v>
      </c>
      <c r="D259" t="s">
        <v>1419</v>
      </c>
      <c r="E259" t="str">
        <f ca="1">'TO Filter Tables'!E258</f>
        <v>External</v>
      </c>
      <c r="F259">
        <f ca="1">'TO Filter Tables'!F258</f>
        <v>602</v>
      </c>
      <c r="G259" t="str">
        <f ca="1">'TO Filter Tables'!G258</f>
        <v>0x25A</v>
      </c>
      <c r="H259" t="str">
        <f ca="1">'TO Filter Tables'!H258</f>
        <v>0xA5A</v>
      </c>
      <c r="I259" t="str">
        <f>'TO Filter Tables'!I258</f>
        <v>NA</v>
      </c>
      <c r="J259">
        <f ca="1">'TO Filter Tables'!J258</f>
        <v>272</v>
      </c>
      <c r="K259">
        <f ca="1">'TO Filter Tables'!K258</f>
        <v>0</v>
      </c>
      <c r="L259" t="str">
        <f ca="1">'TO Filter Tables'!L258</f>
        <v>Async</v>
      </c>
      <c r="M259">
        <f ca="1">'TO Filter Tables'!M258</f>
        <v>0</v>
      </c>
      <c r="R259" s="39">
        <f ca="1">'TO Filter Tables'!R258</f>
        <v>0</v>
      </c>
      <c r="S259" s="39">
        <f ca="1">'TO Filter Tables'!X258</f>
        <v>0</v>
      </c>
      <c r="T259" s="39">
        <f ca="1">'TO Filter Tables'!AD258</f>
        <v>0</v>
      </c>
      <c r="U259" s="39">
        <f ca="1">'TO Filter Tables'!AP258</f>
        <v>0</v>
      </c>
      <c r="V259" s="39">
        <f ca="1">'TO Filter Tables'!AV258</f>
        <v>0</v>
      </c>
      <c r="W259" s="39">
        <f ca="1">'TO Filter Tables'!BB258</f>
        <v>0</v>
      </c>
      <c r="X259" s="39">
        <f ca="1">'TO Filter Tables'!BH258</f>
        <v>0</v>
      </c>
      <c r="AB259" s="39">
        <f t="shared" ca="1" si="3"/>
        <v>0</v>
      </c>
    </row>
    <row r="260" spans="1:30" hidden="1" x14ac:dyDescent="0.2">
      <c r="A260">
        <f>'TO Filter Tables'!A259</f>
        <v>250</v>
      </c>
      <c r="C260" t="str">
        <f ca="1">'TO Filter Tables'!C259</f>
        <v>GPS A - GEONS Covariance_D Matrix</v>
      </c>
      <c r="D260" t="s">
        <v>1419</v>
      </c>
      <c r="E260" t="str">
        <f ca="1">'TO Filter Tables'!E259</f>
        <v>External</v>
      </c>
      <c r="F260">
        <f ca="1">'TO Filter Tables'!F259</f>
        <v>603</v>
      </c>
      <c r="G260" t="str">
        <f ca="1">'TO Filter Tables'!G259</f>
        <v>0x25B</v>
      </c>
      <c r="H260" t="str">
        <f ca="1">'TO Filter Tables'!H259</f>
        <v>0xA5B</v>
      </c>
      <c r="I260" t="str">
        <f>'TO Filter Tables'!I259</f>
        <v>NA</v>
      </c>
      <c r="J260">
        <f ca="1">'TO Filter Tables'!J259</f>
        <v>912</v>
      </c>
      <c r="K260">
        <f ca="1">'TO Filter Tables'!K259</f>
        <v>0</v>
      </c>
      <c r="L260" t="str">
        <f ca="1">'TO Filter Tables'!L259</f>
        <v>Async</v>
      </c>
      <c r="M260">
        <f ca="1">'TO Filter Tables'!M259</f>
        <v>0</v>
      </c>
      <c r="R260" s="39">
        <f ca="1">'TO Filter Tables'!R259</f>
        <v>0</v>
      </c>
      <c r="S260" s="39">
        <f ca="1">'TO Filter Tables'!X259</f>
        <v>0</v>
      </c>
      <c r="T260" s="39">
        <f ca="1">'TO Filter Tables'!AD259</f>
        <v>0</v>
      </c>
      <c r="U260" s="39">
        <f ca="1">'TO Filter Tables'!AP259</f>
        <v>0</v>
      </c>
      <c r="V260" s="39">
        <f ca="1">'TO Filter Tables'!AV259</f>
        <v>0</v>
      </c>
      <c r="W260" s="39">
        <f ca="1">'TO Filter Tables'!BB259</f>
        <v>0</v>
      </c>
      <c r="X260" s="39">
        <f ca="1">'TO Filter Tables'!BH259</f>
        <v>0</v>
      </c>
      <c r="AB260" s="39">
        <f t="shared" ca="1" si="3"/>
        <v>0</v>
      </c>
    </row>
    <row r="261" spans="1:30" hidden="1" x14ac:dyDescent="0.2">
      <c r="A261">
        <f>'TO Filter Tables'!A260</f>
        <v>251</v>
      </c>
      <c r="C261" t="str">
        <f ca="1">'TO Filter Tables'!C260</f>
        <v>GPS A - GEONS Covariance_U Matrix</v>
      </c>
      <c r="D261" t="s">
        <v>1419</v>
      </c>
      <c r="E261" t="str">
        <f ca="1">'TO Filter Tables'!E260</f>
        <v>External</v>
      </c>
      <c r="F261">
        <f ca="1">'TO Filter Tables'!F260</f>
        <v>604</v>
      </c>
      <c r="G261" t="str">
        <f ca="1">'TO Filter Tables'!G260</f>
        <v>0x25C</v>
      </c>
      <c r="H261" t="str">
        <f ca="1">'TO Filter Tables'!H260</f>
        <v>0xA5C</v>
      </c>
      <c r="I261" t="str">
        <f>'TO Filter Tables'!I260</f>
        <v>NA</v>
      </c>
      <c r="J261">
        <f ca="1">'TO Filter Tables'!J260</f>
        <v>944</v>
      </c>
      <c r="K261">
        <f ca="1">'TO Filter Tables'!K260</f>
        <v>0</v>
      </c>
      <c r="L261" t="str">
        <f ca="1">'TO Filter Tables'!L260</f>
        <v>Async</v>
      </c>
      <c r="M261">
        <f ca="1">'TO Filter Tables'!M260</f>
        <v>0</v>
      </c>
      <c r="R261" s="39">
        <f ca="1">'TO Filter Tables'!R260</f>
        <v>0</v>
      </c>
      <c r="S261" s="39">
        <f ca="1">'TO Filter Tables'!X260</f>
        <v>0</v>
      </c>
      <c r="T261" s="39">
        <f ca="1">'TO Filter Tables'!AD260</f>
        <v>0</v>
      </c>
      <c r="U261" s="39">
        <f ca="1">'TO Filter Tables'!AP260</f>
        <v>0</v>
      </c>
      <c r="V261" s="39">
        <f ca="1">'TO Filter Tables'!AV260</f>
        <v>0</v>
      </c>
      <c r="W261" s="39">
        <f ca="1">'TO Filter Tables'!BB260</f>
        <v>0</v>
      </c>
      <c r="X261" s="39">
        <f ca="1">'TO Filter Tables'!BH260</f>
        <v>0</v>
      </c>
      <c r="AB261" s="39">
        <f t="shared" ca="1" si="3"/>
        <v>0</v>
      </c>
    </row>
    <row r="262" spans="1:30" x14ac:dyDescent="0.2">
      <c r="A262">
        <f>'TO Filter Tables'!A261</f>
        <v>252</v>
      </c>
      <c r="B262" t="s">
        <v>1423</v>
      </c>
      <c r="C262" t="str">
        <f ca="1">'TO Filter Tables'!C261</f>
        <v>GPS A - GEONS Acceleration</v>
      </c>
      <c r="D262" t="s">
        <v>1419</v>
      </c>
      <c r="E262" t="str">
        <f ca="1">'TO Filter Tables'!E261</f>
        <v>External</v>
      </c>
      <c r="F262">
        <f ca="1">'TO Filter Tables'!F261</f>
        <v>605</v>
      </c>
      <c r="G262" t="str">
        <f ca="1">'TO Filter Tables'!G261</f>
        <v>0x25D</v>
      </c>
      <c r="H262" t="str">
        <f ca="1">'TO Filter Tables'!H261</f>
        <v>0xA5D</v>
      </c>
      <c r="I262" t="str">
        <f>'TO Filter Tables'!I261</f>
        <v>NA</v>
      </c>
      <c r="J262">
        <f ca="1">'TO Filter Tables'!J261</f>
        <v>1456</v>
      </c>
      <c r="K262">
        <f ca="1">'TO Filter Tables'!K261</f>
        <v>30</v>
      </c>
      <c r="L262" t="str">
        <f ca="1">'TO Filter Tables'!L261</f>
        <v>Sync</v>
      </c>
      <c r="M262">
        <f ca="1">'TO Filter Tables'!M261</f>
        <v>48.533333333333331</v>
      </c>
      <c r="N262">
        <f ca="1">LOOKUP($F262,'DS Filter Tables'!$F$12:$F$353,'DS Filter Tables'!P$12:P$353)</f>
        <v>15</v>
      </c>
      <c r="O262" s="292">
        <f ca="1">LOOKUP($F262,'DS Filter Tables'!$F$12:$F$353,'DS Filter Tables'!X$12:X$353)</f>
        <v>30</v>
      </c>
      <c r="P262">
        <f ca="1">LOOKUP($F262,'DS Filter Tables'!$F$12:$F$353,'DS Filter Tables'!AF$12:AF$353)</f>
        <v>30</v>
      </c>
      <c r="Q262">
        <f ca="1">LOOKUP($F262,'DS Filter Tables'!$F$12:$F$353,'DS Filter Tables'!AN$12:AN$353)</f>
        <v>30</v>
      </c>
      <c r="R262" s="39">
        <f ca="1">'TO Filter Tables'!R261</f>
        <v>0</v>
      </c>
      <c r="S262" s="39">
        <f ca="1">'TO Filter Tables'!X261</f>
        <v>0</v>
      </c>
      <c r="T262" s="284">
        <f ca="1">'TO Filter Tables'!AD261</f>
        <v>0</v>
      </c>
      <c r="U262" s="39">
        <f ca="1">'TO Filter Tables'!AP261</f>
        <v>0</v>
      </c>
      <c r="V262" s="39">
        <f ca="1">'TO Filter Tables'!AV261</f>
        <v>0</v>
      </c>
      <c r="W262" s="39">
        <f ca="1">'TO Filter Tables'!BB261</f>
        <v>0</v>
      </c>
      <c r="X262" s="39">
        <f ca="1">'TO Filter Tables'!BH261</f>
        <v>0</v>
      </c>
      <c r="AB262" s="39">
        <f t="shared" ca="1" si="3"/>
        <v>30</v>
      </c>
      <c r="AD262" t="s">
        <v>1427</v>
      </c>
    </row>
    <row r="263" spans="1:30" x14ac:dyDescent="0.2">
      <c r="A263">
        <f>'TO Filter Tables'!A262</f>
        <v>253</v>
      </c>
      <c r="B263" t="s">
        <v>1423</v>
      </c>
      <c r="C263" t="str">
        <f ca="1">'TO Filter Tables'!C262</f>
        <v>GPS A - Acquisition</v>
      </c>
      <c r="D263" t="s">
        <v>1419</v>
      </c>
      <c r="E263" t="str">
        <f ca="1">'TO Filter Tables'!E262</f>
        <v>External</v>
      </c>
      <c r="F263">
        <f ca="1">'TO Filter Tables'!F262</f>
        <v>606</v>
      </c>
      <c r="G263" t="str">
        <f ca="1">'TO Filter Tables'!G262</f>
        <v>0x25E</v>
      </c>
      <c r="H263" t="str">
        <f ca="1">'TO Filter Tables'!H262</f>
        <v>0xA5E</v>
      </c>
      <c r="I263" t="str">
        <f>'TO Filter Tables'!I262</f>
        <v>NA</v>
      </c>
      <c r="J263">
        <f ca="1">'TO Filter Tables'!J262</f>
        <v>880</v>
      </c>
      <c r="K263">
        <f ca="1">'TO Filter Tables'!K262</f>
        <v>0.5</v>
      </c>
      <c r="L263" t="str">
        <f ca="1">'TO Filter Tables'!L262</f>
        <v>Sync</v>
      </c>
      <c r="M263">
        <f ca="1">'TO Filter Tables'!M262</f>
        <v>1760</v>
      </c>
      <c r="N263">
        <f ca="1">LOOKUP($F263,'DS Filter Tables'!$F$12:$F$353,'DS Filter Tables'!P$12:P$353)</f>
        <v>15</v>
      </c>
      <c r="O263" s="292">
        <f ca="1">LOOKUP($F263,'DS Filter Tables'!$F$12:$F$353,'DS Filter Tables'!X$12:X$353)</f>
        <v>30</v>
      </c>
      <c r="P263">
        <f ca="1">LOOKUP($F263,'DS Filter Tables'!$F$12:$F$353,'DS Filter Tables'!AF$12:AF$353)</f>
        <v>30</v>
      </c>
      <c r="Q263">
        <f ca="1">LOOKUP($F263,'DS Filter Tables'!$F$12:$F$353,'DS Filter Tables'!AN$12:AN$353)</f>
        <v>30</v>
      </c>
      <c r="R263" s="39">
        <f ca="1">'TO Filter Tables'!R262</f>
        <v>10</v>
      </c>
      <c r="S263" s="39">
        <f ca="1">'TO Filter Tables'!X262</f>
        <v>10</v>
      </c>
      <c r="T263" s="284">
        <f ca="1">'TO Filter Tables'!AD262</f>
        <v>120</v>
      </c>
      <c r="U263" s="39">
        <f ca="1">'TO Filter Tables'!AP262</f>
        <v>120</v>
      </c>
      <c r="V263" s="39">
        <f ca="1">'TO Filter Tables'!AV262</f>
        <v>60</v>
      </c>
      <c r="W263" s="39">
        <f ca="1">'TO Filter Tables'!BB262</f>
        <v>60</v>
      </c>
      <c r="X263" s="39">
        <f ca="1">'TO Filter Tables'!BH262</f>
        <v>0</v>
      </c>
      <c r="AB263" s="39">
        <f t="shared" ca="1" si="3"/>
        <v>120</v>
      </c>
      <c r="AD263" t="s">
        <v>1427</v>
      </c>
    </row>
    <row r="264" spans="1:30" x14ac:dyDescent="0.2">
      <c r="A264">
        <f>'TO Filter Tables'!A263</f>
        <v>254</v>
      </c>
      <c r="B264" t="s">
        <v>1451</v>
      </c>
      <c r="C264" t="str">
        <f ca="1">'TO Filter Tables'!C263</f>
        <v>GPS A - PPBL Telemetry</v>
      </c>
      <c r="D264" t="s">
        <v>1421</v>
      </c>
      <c r="E264" t="str">
        <f ca="1">'TO Filter Tables'!E263</f>
        <v>External</v>
      </c>
      <c r="F264">
        <f ca="1">'TO Filter Tables'!F263</f>
        <v>607</v>
      </c>
      <c r="G264" t="str">
        <f ca="1">'TO Filter Tables'!G263</f>
        <v>0x25F</v>
      </c>
      <c r="H264" t="str">
        <f ca="1">'TO Filter Tables'!H263</f>
        <v>0xA5F</v>
      </c>
      <c r="I264" t="str">
        <f>'TO Filter Tables'!I263</f>
        <v>NA</v>
      </c>
      <c r="J264">
        <f ca="1">'TO Filter Tables'!J263</f>
        <v>2000</v>
      </c>
      <c r="K264">
        <f ca="1">'TO Filter Tables'!K263</f>
        <v>1</v>
      </c>
      <c r="L264" t="str">
        <f ca="1">'TO Filter Tables'!L263</f>
        <v>Sync</v>
      </c>
      <c r="M264">
        <f ca="1">'TO Filter Tables'!M263</f>
        <v>2000</v>
      </c>
      <c r="N264">
        <f ca="1">LOOKUP($F264,'DS Filter Tables'!$F$12:$F$353,'DS Filter Tables'!P$12:P$353)</f>
        <v>15</v>
      </c>
      <c r="O264" s="292">
        <f ca="1">LOOKUP($F264,'DS Filter Tables'!$F$12:$F$353,'DS Filter Tables'!X$12:X$353)</f>
        <v>30</v>
      </c>
      <c r="P264">
        <f ca="1">LOOKUP($F264,'DS Filter Tables'!$F$12:$F$353,'DS Filter Tables'!AF$12:AF$353)</f>
        <v>30</v>
      </c>
      <c r="Q264">
        <f ca="1">LOOKUP($F264,'DS Filter Tables'!$F$12:$F$353,'DS Filter Tables'!AN$12:AN$353)</f>
        <v>30</v>
      </c>
      <c r="R264" s="39">
        <f ca="1">'TO Filter Tables'!R263</f>
        <v>1</v>
      </c>
      <c r="S264" s="39">
        <f ca="1">'TO Filter Tables'!X263</f>
        <v>0</v>
      </c>
      <c r="T264" s="284">
        <f ca="1">'TO Filter Tables'!AD263</f>
        <v>10</v>
      </c>
      <c r="U264" s="39">
        <f ca="1">'TO Filter Tables'!AP263</f>
        <v>10</v>
      </c>
      <c r="V264" s="39">
        <f ca="1">'TO Filter Tables'!AV263</f>
        <v>10</v>
      </c>
      <c r="W264" s="39">
        <f ca="1">'TO Filter Tables'!BB263</f>
        <v>10</v>
      </c>
      <c r="X264" s="39">
        <f ca="1">'TO Filter Tables'!BH263</f>
        <v>0</v>
      </c>
      <c r="Y264" t="s">
        <v>1406</v>
      </c>
      <c r="AB264" s="39">
        <f t="shared" ca="1" si="3"/>
        <v>10</v>
      </c>
      <c r="AD264" t="s">
        <v>1427</v>
      </c>
    </row>
    <row r="265" spans="1:30" x14ac:dyDescent="0.2">
      <c r="A265">
        <f>'TO Filter Tables'!A264</f>
        <v>255</v>
      </c>
      <c r="B265" t="s">
        <v>1423</v>
      </c>
      <c r="C265" t="str">
        <f ca="1">'TO Filter Tables'!C264</f>
        <v>GPS A - Detail</v>
      </c>
      <c r="D265" t="s">
        <v>1419</v>
      </c>
      <c r="E265" t="str">
        <f ca="1">'TO Filter Tables'!E264</f>
        <v>External</v>
      </c>
      <c r="F265">
        <f ca="1">'TO Filter Tables'!F264</f>
        <v>608</v>
      </c>
      <c r="G265" t="str">
        <f ca="1">'TO Filter Tables'!G264</f>
        <v>0x260</v>
      </c>
      <c r="H265" t="str">
        <f ca="1">'TO Filter Tables'!H264</f>
        <v>0xA60</v>
      </c>
      <c r="I265" t="str">
        <f>'TO Filter Tables'!I264</f>
        <v>NA</v>
      </c>
      <c r="J265">
        <f ca="1">'TO Filter Tables'!J264</f>
        <v>2256</v>
      </c>
      <c r="K265">
        <f ca="1">'TO Filter Tables'!K264</f>
        <v>60</v>
      </c>
      <c r="L265" t="str">
        <f ca="1">'TO Filter Tables'!L264</f>
        <v>Sync</v>
      </c>
      <c r="M265">
        <f ca="1">'TO Filter Tables'!M264</f>
        <v>37.6</v>
      </c>
      <c r="N265">
        <f ca="1">LOOKUP($F265,'DS Filter Tables'!$F$12:$F$353,'DS Filter Tables'!P$12:P$353)</f>
        <v>15</v>
      </c>
      <c r="O265" s="292">
        <f ca="1">LOOKUP($F265,'DS Filter Tables'!$F$12:$F$353,'DS Filter Tables'!X$12:X$353)</f>
        <v>30</v>
      </c>
      <c r="P265">
        <f ca="1">LOOKUP($F265,'DS Filter Tables'!$F$12:$F$353,'DS Filter Tables'!AF$12:AF$353)</f>
        <v>30</v>
      </c>
      <c r="Q265">
        <f ca="1">LOOKUP($F265,'DS Filter Tables'!$F$12:$F$353,'DS Filter Tables'!AN$12:AN$353)</f>
        <v>30</v>
      </c>
      <c r="R265" s="39">
        <f ca="1">'TO Filter Tables'!R264</f>
        <v>60</v>
      </c>
      <c r="S265" s="39">
        <f ca="1">'TO Filter Tables'!X264</f>
        <v>60</v>
      </c>
      <c r="T265" s="284">
        <f ca="1">'TO Filter Tables'!AD264</f>
        <v>0</v>
      </c>
      <c r="U265" s="39">
        <f ca="1">'TO Filter Tables'!AP264</f>
        <v>120</v>
      </c>
      <c r="V265" s="39">
        <f ca="1">'TO Filter Tables'!AV264</f>
        <v>120</v>
      </c>
      <c r="W265" s="39">
        <f ca="1">'TO Filter Tables'!BB264</f>
        <v>60</v>
      </c>
      <c r="X265" s="39">
        <f ca="1">'TO Filter Tables'!BH264</f>
        <v>0</v>
      </c>
      <c r="AB265" s="39">
        <f t="shared" ca="1" si="3"/>
        <v>60</v>
      </c>
      <c r="AD265" t="s">
        <v>1427</v>
      </c>
    </row>
    <row r="266" spans="1:30" x14ac:dyDescent="0.2">
      <c r="A266">
        <f>'TO Filter Tables'!A265</f>
        <v>256</v>
      </c>
      <c r="B266" t="s">
        <v>1423</v>
      </c>
      <c r="C266" t="str">
        <f ca="1">'TO Filter Tables'!C265</f>
        <v>GPS A - GEONS Comparison</v>
      </c>
      <c r="D266" t="s">
        <v>1419</v>
      </c>
      <c r="E266" t="str">
        <f ca="1">'TO Filter Tables'!E265</f>
        <v>External</v>
      </c>
      <c r="F266">
        <f ca="1">'TO Filter Tables'!F265</f>
        <v>609</v>
      </c>
      <c r="G266" t="str">
        <f ca="1">'TO Filter Tables'!G265</f>
        <v>0x261</v>
      </c>
      <c r="H266" t="str">
        <f ca="1">'TO Filter Tables'!H265</f>
        <v>0xA61</v>
      </c>
      <c r="I266" t="str">
        <f>'TO Filter Tables'!I265</f>
        <v>NA</v>
      </c>
      <c r="J266">
        <f ca="1">'TO Filter Tables'!J265</f>
        <v>880</v>
      </c>
      <c r="K266">
        <f ca="1">'TO Filter Tables'!K265</f>
        <v>30</v>
      </c>
      <c r="L266" t="str">
        <f ca="1">'TO Filter Tables'!L265</f>
        <v>Sync</v>
      </c>
      <c r="M266">
        <f ca="1">'TO Filter Tables'!M265</f>
        <v>29.333333333333332</v>
      </c>
      <c r="N266">
        <f ca="1">LOOKUP($F266,'DS Filter Tables'!$F$12:$F$353,'DS Filter Tables'!P$12:P$353)</f>
        <v>15</v>
      </c>
      <c r="O266" s="292">
        <f ca="1">LOOKUP($F266,'DS Filter Tables'!$F$12:$F$353,'DS Filter Tables'!X$12:X$353)</f>
        <v>30</v>
      </c>
      <c r="P266">
        <f ca="1">LOOKUP($F266,'DS Filter Tables'!$F$12:$F$353,'DS Filter Tables'!AF$12:AF$353)</f>
        <v>30</v>
      </c>
      <c r="Q266">
        <f ca="1">LOOKUP($F266,'DS Filter Tables'!$F$12:$F$353,'DS Filter Tables'!AN$12:AN$353)</f>
        <v>30</v>
      </c>
      <c r="R266" s="39">
        <f ca="1">'TO Filter Tables'!R265</f>
        <v>30</v>
      </c>
      <c r="S266" s="39">
        <f ca="1">'TO Filter Tables'!X265</f>
        <v>30</v>
      </c>
      <c r="T266" s="284">
        <f ca="1">'TO Filter Tables'!AD265</f>
        <v>0</v>
      </c>
      <c r="U266" s="39">
        <f ca="1">'TO Filter Tables'!AP265</f>
        <v>120</v>
      </c>
      <c r="V266" s="39">
        <f ca="1">'TO Filter Tables'!AV265</f>
        <v>120</v>
      </c>
      <c r="W266" s="39">
        <f ca="1">'TO Filter Tables'!BB265</f>
        <v>120</v>
      </c>
      <c r="X266" s="39">
        <f ca="1">'TO Filter Tables'!BH265</f>
        <v>0</v>
      </c>
      <c r="AB266" s="39">
        <f t="shared" ca="1" si="3"/>
        <v>120</v>
      </c>
      <c r="AD266" t="s">
        <v>1427</v>
      </c>
    </row>
    <row r="267" spans="1:30" hidden="1" x14ac:dyDescent="0.2">
      <c r="A267">
        <f>'TO Filter Tables'!A266</f>
        <v>257</v>
      </c>
      <c r="C267" t="str">
        <f ca="1">'TO Filter Tables'!C266</f>
        <v>GPS A - GEONS Maneuver</v>
      </c>
      <c r="D267" t="s">
        <v>1419</v>
      </c>
      <c r="E267" t="str">
        <f ca="1">'TO Filter Tables'!E266</f>
        <v>External</v>
      </c>
      <c r="F267">
        <f ca="1">'TO Filter Tables'!F266</f>
        <v>610</v>
      </c>
      <c r="G267" t="str">
        <f ca="1">'TO Filter Tables'!G266</f>
        <v>0x262</v>
      </c>
      <c r="H267" t="str">
        <f ca="1">'TO Filter Tables'!H266</f>
        <v>0xA62</v>
      </c>
      <c r="I267" t="str">
        <f>'TO Filter Tables'!I266</f>
        <v>NA</v>
      </c>
      <c r="J267">
        <f ca="1">'TO Filter Tables'!J266</f>
        <v>976</v>
      </c>
      <c r="K267">
        <f ca="1">'TO Filter Tables'!K266</f>
        <v>0</v>
      </c>
      <c r="L267" t="str">
        <f ca="1">'TO Filter Tables'!L266</f>
        <v>Async</v>
      </c>
      <c r="M267">
        <f ca="1">'TO Filter Tables'!M266</f>
        <v>0</v>
      </c>
      <c r="R267" s="39">
        <f ca="1">'TO Filter Tables'!R266</f>
        <v>0</v>
      </c>
      <c r="S267" s="39">
        <f ca="1">'TO Filter Tables'!X266</f>
        <v>0</v>
      </c>
      <c r="T267" s="39">
        <f ca="1">'TO Filter Tables'!AD266</f>
        <v>0</v>
      </c>
      <c r="U267" s="39">
        <f ca="1">'TO Filter Tables'!AP266</f>
        <v>0</v>
      </c>
      <c r="V267" s="39">
        <f ca="1">'TO Filter Tables'!AV266</f>
        <v>0</v>
      </c>
      <c r="W267" s="39">
        <f ca="1">'TO Filter Tables'!BB266</f>
        <v>0</v>
      </c>
      <c r="X267" s="39">
        <f ca="1">'TO Filter Tables'!BH266</f>
        <v>0</v>
      </c>
      <c r="AB267" s="39">
        <f t="shared" ref="AB267:AB330" ca="1" si="4">IF(SUM(R267:X267)&gt;0,LARGE(R267:X267,COUNTIF(R267:X267,0)+1),K267)</f>
        <v>0</v>
      </c>
    </row>
    <row r="268" spans="1:30" hidden="1" x14ac:dyDescent="0.2">
      <c r="A268">
        <f>'TO Filter Tables'!A267</f>
        <v>258</v>
      </c>
      <c r="C268" t="str">
        <f ca="1">'TO Filter Tables'!C267</f>
        <v>GPS A - GEONS Operation Parameters</v>
      </c>
      <c r="D268" t="s">
        <v>1419</v>
      </c>
      <c r="E268" t="str">
        <f ca="1">'TO Filter Tables'!E267</f>
        <v>External</v>
      </c>
      <c r="F268">
        <f ca="1">'TO Filter Tables'!F267</f>
        <v>611</v>
      </c>
      <c r="G268" t="str">
        <f ca="1">'TO Filter Tables'!G267</f>
        <v>0x263</v>
      </c>
      <c r="H268" t="str">
        <f ca="1">'TO Filter Tables'!H267</f>
        <v>0xA63</v>
      </c>
      <c r="I268" t="str">
        <f>'TO Filter Tables'!I267</f>
        <v>NA</v>
      </c>
      <c r="J268">
        <f ca="1">'TO Filter Tables'!J267</f>
        <v>1488</v>
      </c>
      <c r="K268">
        <f ca="1">'TO Filter Tables'!K267</f>
        <v>0</v>
      </c>
      <c r="L268" t="str">
        <f ca="1">'TO Filter Tables'!L267</f>
        <v>Async</v>
      </c>
      <c r="M268">
        <f ca="1">'TO Filter Tables'!M267</f>
        <v>0</v>
      </c>
      <c r="R268" s="39">
        <f ca="1">'TO Filter Tables'!R267</f>
        <v>0</v>
      </c>
      <c r="S268" s="39">
        <f ca="1">'TO Filter Tables'!X267</f>
        <v>0</v>
      </c>
      <c r="T268" s="39">
        <f ca="1">'TO Filter Tables'!AD267</f>
        <v>0</v>
      </c>
      <c r="U268" s="39">
        <f ca="1">'TO Filter Tables'!AP267</f>
        <v>0</v>
      </c>
      <c r="V268" s="39">
        <f ca="1">'TO Filter Tables'!AV267</f>
        <v>0</v>
      </c>
      <c r="W268" s="39">
        <f ca="1">'TO Filter Tables'!BB267</f>
        <v>0</v>
      </c>
      <c r="X268" s="39">
        <f ca="1">'TO Filter Tables'!BH267</f>
        <v>0</v>
      </c>
      <c r="AB268" s="39">
        <f t="shared" ca="1" si="4"/>
        <v>0</v>
      </c>
    </row>
    <row r="269" spans="1:30" hidden="1" x14ac:dyDescent="0.2">
      <c r="A269">
        <f>'TO Filter Tables'!A268</f>
        <v>259</v>
      </c>
      <c r="C269" t="str">
        <f ca="1">'TO Filter Tables'!C268</f>
        <v>GPS A - GEONS Spacecraft Constants</v>
      </c>
      <c r="D269" t="s">
        <v>1419</v>
      </c>
      <c r="E269" t="str">
        <f ca="1">'TO Filter Tables'!E268</f>
        <v>External</v>
      </c>
      <c r="F269">
        <f ca="1">'TO Filter Tables'!F268</f>
        <v>612</v>
      </c>
      <c r="G269" t="str">
        <f ca="1">'TO Filter Tables'!G268</f>
        <v>0x264</v>
      </c>
      <c r="H269" t="str">
        <f ca="1">'TO Filter Tables'!H268</f>
        <v>0xA64</v>
      </c>
      <c r="I269" t="str">
        <f>'TO Filter Tables'!I268</f>
        <v>NA</v>
      </c>
      <c r="J269">
        <f ca="1">'TO Filter Tables'!J268</f>
        <v>620</v>
      </c>
      <c r="K269">
        <f ca="1">'TO Filter Tables'!K268</f>
        <v>0</v>
      </c>
      <c r="L269" t="str">
        <f ca="1">'TO Filter Tables'!L268</f>
        <v>Async</v>
      </c>
      <c r="M269">
        <f ca="1">'TO Filter Tables'!M268</f>
        <v>0</v>
      </c>
      <c r="R269" s="39">
        <f ca="1">'TO Filter Tables'!R268</f>
        <v>0</v>
      </c>
      <c r="S269" s="39">
        <f ca="1">'TO Filter Tables'!X268</f>
        <v>0</v>
      </c>
      <c r="T269" s="39">
        <f ca="1">'TO Filter Tables'!AD268</f>
        <v>0</v>
      </c>
      <c r="U269" s="39">
        <f ca="1">'TO Filter Tables'!AP268</f>
        <v>0</v>
      </c>
      <c r="V269" s="39">
        <f ca="1">'TO Filter Tables'!AV268</f>
        <v>0</v>
      </c>
      <c r="W269" s="39">
        <f ca="1">'TO Filter Tables'!BB268</f>
        <v>0</v>
      </c>
      <c r="X269" s="39">
        <f ca="1">'TO Filter Tables'!BH268</f>
        <v>0</v>
      </c>
      <c r="AB269" s="39">
        <f t="shared" ca="1" si="4"/>
        <v>0</v>
      </c>
    </row>
    <row r="270" spans="1:30" hidden="1" x14ac:dyDescent="0.2">
      <c r="A270">
        <f>'TO Filter Tables'!A269</f>
        <v>260</v>
      </c>
      <c r="C270" t="str">
        <f ca="1">'TO Filter Tables'!C269</f>
        <v>GPS A - GEONS Coordinate Transformation</v>
      </c>
      <c r="D270" t="s">
        <v>1419</v>
      </c>
      <c r="E270" t="str">
        <f ca="1">'TO Filter Tables'!E269</f>
        <v>External</v>
      </c>
      <c r="F270">
        <f ca="1">'TO Filter Tables'!F269</f>
        <v>613</v>
      </c>
      <c r="G270" t="str">
        <f ca="1">'TO Filter Tables'!G269</f>
        <v>0x265</v>
      </c>
      <c r="H270" t="str">
        <f ca="1">'TO Filter Tables'!H269</f>
        <v>0xA65</v>
      </c>
      <c r="I270" t="str">
        <f>'TO Filter Tables'!I269</f>
        <v>NA</v>
      </c>
      <c r="J270">
        <f ca="1">'TO Filter Tables'!J269</f>
        <v>1424</v>
      </c>
      <c r="K270">
        <f ca="1">'TO Filter Tables'!K269</f>
        <v>0</v>
      </c>
      <c r="L270" t="str">
        <f ca="1">'TO Filter Tables'!L269</f>
        <v>Async</v>
      </c>
      <c r="M270">
        <f ca="1">'TO Filter Tables'!M269</f>
        <v>0</v>
      </c>
      <c r="R270" s="39">
        <f ca="1">'TO Filter Tables'!R269</f>
        <v>0</v>
      </c>
      <c r="S270" s="39">
        <f ca="1">'TO Filter Tables'!X269</f>
        <v>0</v>
      </c>
      <c r="T270" s="39">
        <f ca="1">'TO Filter Tables'!AD269</f>
        <v>0</v>
      </c>
      <c r="U270" s="39">
        <f ca="1">'TO Filter Tables'!AP269</f>
        <v>0</v>
      </c>
      <c r="V270" s="39">
        <f ca="1">'TO Filter Tables'!AV269</f>
        <v>0</v>
      </c>
      <c r="W270" s="39">
        <f ca="1">'TO Filter Tables'!BB269</f>
        <v>0</v>
      </c>
      <c r="X270" s="39">
        <f ca="1">'TO Filter Tables'!BH269</f>
        <v>0</v>
      </c>
      <c r="AB270" s="39">
        <f t="shared" ca="1" si="4"/>
        <v>0</v>
      </c>
    </row>
    <row r="271" spans="1:30" hidden="1" x14ac:dyDescent="0.2">
      <c r="A271">
        <f>'TO Filter Tables'!A270</f>
        <v>261</v>
      </c>
      <c r="C271" t="str">
        <f ca="1">'TO Filter Tables'!C270</f>
        <v>GPS A - GEONS Measurement Transmitter</v>
      </c>
      <c r="D271" t="s">
        <v>1419</v>
      </c>
      <c r="E271" t="str">
        <f ca="1">'TO Filter Tables'!E270</f>
        <v>External</v>
      </c>
      <c r="F271">
        <f ca="1">'TO Filter Tables'!F270</f>
        <v>614</v>
      </c>
      <c r="G271" t="str">
        <f ca="1">'TO Filter Tables'!G270</f>
        <v>0x266</v>
      </c>
      <c r="H271" t="str">
        <f ca="1">'TO Filter Tables'!H270</f>
        <v>0xA66</v>
      </c>
      <c r="I271" t="str">
        <f>'TO Filter Tables'!I270</f>
        <v>NA</v>
      </c>
      <c r="J271">
        <f ca="1">'TO Filter Tables'!J270</f>
        <v>368</v>
      </c>
      <c r="K271">
        <f ca="1">'TO Filter Tables'!K270</f>
        <v>0</v>
      </c>
      <c r="L271" t="str">
        <f ca="1">'TO Filter Tables'!L270</f>
        <v>Async</v>
      </c>
      <c r="M271">
        <f ca="1">'TO Filter Tables'!M270</f>
        <v>0</v>
      </c>
      <c r="R271" s="39">
        <f ca="1">'TO Filter Tables'!R270</f>
        <v>0</v>
      </c>
      <c r="S271" s="39">
        <f ca="1">'TO Filter Tables'!X270</f>
        <v>0</v>
      </c>
      <c r="T271" s="39">
        <f ca="1">'TO Filter Tables'!AD270</f>
        <v>0</v>
      </c>
      <c r="U271" s="39">
        <f ca="1">'TO Filter Tables'!AP270</f>
        <v>0</v>
      </c>
      <c r="V271" s="39">
        <f ca="1">'TO Filter Tables'!AV270</f>
        <v>0</v>
      </c>
      <c r="W271" s="39">
        <f ca="1">'TO Filter Tables'!BB270</f>
        <v>0</v>
      </c>
      <c r="X271" s="39">
        <f ca="1">'TO Filter Tables'!BH270</f>
        <v>0</v>
      </c>
      <c r="AB271" s="39">
        <f t="shared" ca="1" si="4"/>
        <v>0</v>
      </c>
    </row>
    <row r="272" spans="1:30" hidden="1" x14ac:dyDescent="0.2">
      <c r="A272">
        <f>'TO Filter Tables'!A271</f>
        <v>262</v>
      </c>
      <c r="C272" t="str">
        <f ca="1">'TO Filter Tables'!C271</f>
        <v>GPS A - GEONS Process Noise</v>
      </c>
      <c r="D272" t="s">
        <v>1419</v>
      </c>
      <c r="E272" t="str">
        <f ca="1">'TO Filter Tables'!E271</f>
        <v>External</v>
      </c>
      <c r="F272">
        <f ca="1">'TO Filter Tables'!F271</f>
        <v>615</v>
      </c>
      <c r="G272" t="str">
        <f ca="1">'TO Filter Tables'!G271</f>
        <v>0x267</v>
      </c>
      <c r="H272" t="str">
        <f ca="1">'TO Filter Tables'!H271</f>
        <v>0xA67</v>
      </c>
      <c r="I272" t="str">
        <f>'TO Filter Tables'!I271</f>
        <v>NA</v>
      </c>
      <c r="J272">
        <f ca="1">'TO Filter Tables'!J271</f>
        <v>2576</v>
      </c>
      <c r="K272">
        <f ca="1">'TO Filter Tables'!K271</f>
        <v>0</v>
      </c>
      <c r="L272" t="str">
        <f ca="1">'TO Filter Tables'!L271</f>
        <v>Async</v>
      </c>
      <c r="M272">
        <f ca="1">'TO Filter Tables'!M271</f>
        <v>0</v>
      </c>
      <c r="R272" s="39">
        <f ca="1">'TO Filter Tables'!R271</f>
        <v>0</v>
      </c>
      <c r="S272" s="39">
        <f ca="1">'TO Filter Tables'!X271</f>
        <v>0</v>
      </c>
      <c r="T272" s="39">
        <f ca="1">'TO Filter Tables'!AD271</f>
        <v>0</v>
      </c>
      <c r="U272" s="39">
        <f ca="1">'TO Filter Tables'!AP271</f>
        <v>0</v>
      </c>
      <c r="V272" s="39">
        <f ca="1">'TO Filter Tables'!AV271</f>
        <v>0</v>
      </c>
      <c r="W272" s="39">
        <f ca="1">'TO Filter Tables'!BB271</f>
        <v>0</v>
      </c>
      <c r="X272" s="39">
        <f ca="1">'TO Filter Tables'!BH271</f>
        <v>0</v>
      </c>
      <c r="AB272" s="39">
        <f t="shared" ca="1" si="4"/>
        <v>0</v>
      </c>
    </row>
    <row r="273" spans="1:30" hidden="1" x14ac:dyDescent="0.2">
      <c r="A273">
        <f>'TO Filter Tables'!A272</f>
        <v>263</v>
      </c>
      <c r="C273" t="str">
        <f ca="1">'TO Filter Tables'!C272</f>
        <v>GPS A - GEONS Measurement Processing</v>
      </c>
      <c r="D273" t="s">
        <v>1419</v>
      </c>
      <c r="E273" t="str">
        <f ca="1">'TO Filter Tables'!E272</f>
        <v>External</v>
      </c>
      <c r="F273">
        <f ca="1">'TO Filter Tables'!F272</f>
        <v>616</v>
      </c>
      <c r="G273" t="str">
        <f ca="1">'TO Filter Tables'!G272</f>
        <v>0x268</v>
      </c>
      <c r="H273" t="str">
        <f ca="1">'TO Filter Tables'!H272</f>
        <v>0xA68</v>
      </c>
      <c r="I273" t="str">
        <f>'TO Filter Tables'!I272</f>
        <v>NA</v>
      </c>
      <c r="J273">
        <f ca="1">'TO Filter Tables'!J272</f>
        <v>688</v>
      </c>
      <c r="K273">
        <f ca="1">'TO Filter Tables'!K272</f>
        <v>0</v>
      </c>
      <c r="L273" t="str">
        <f ca="1">'TO Filter Tables'!L272</f>
        <v>Async</v>
      </c>
      <c r="M273">
        <f ca="1">'TO Filter Tables'!M272</f>
        <v>0</v>
      </c>
      <c r="R273" s="39">
        <f ca="1">'TO Filter Tables'!R272</f>
        <v>0</v>
      </c>
      <c r="S273" s="39">
        <f ca="1">'TO Filter Tables'!X272</f>
        <v>0</v>
      </c>
      <c r="T273" s="39">
        <f ca="1">'TO Filter Tables'!AD272</f>
        <v>0</v>
      </c>
      <c r="U273" s="39">
        <f ca="1">'TO Filter Tables'!AP272</f>
        <v>0</v>
      </c>
      <c r="V273" s="39">
        <f ca="1">'TO Filter Tables'!AV272</f>
        <v>0</v>
      </c>
      <c r="W273" s="39">
        <f ca="1">'TO Filter Tables'!BB272</f>
        <v>0</v>
      </c>
      <c r="X273" s="39">
        <f ca="1">'TO Filter Tables'!BH272</f>
        <v>0</v>
      </c>
      <c r="AB273" s="39">
        <f t="shared" ca="1" si="4"/>
        <v>0</v>
      </c>
    </row>
    <row r="274" spans="1:30" hidden="1" x14ac:dyDescent="0.2">
      <c r="A274">
        <f>'TO Filter Tables'!A273</f>
        <v>264</v>
      </c>
      <c r="C274" t="str">
        <f ca="1">'TO Filter Tables'!C273</f>
        <v>GPS A - GEONS Raw</v>
      </c>
      <c r="D274" t="s">
        <v>1419</v>
      </c>
      <c r="E274" t="str">
        <f ca="1">'TO Filter Tables'!E273</f>
        <v>External</v>
      </c>
      <c r="F274">
        <f ca="1">'TO Filter Tables'!F273</f>
        <v>617</v>
      </c>
      <c r="G274" t="str">
        <f ca="1">'TO Filter Tables'!G273</f>
        <v>0x269</v>
      </c>
      <c r="H274" t="str">
        <f ca="1">'TO Filter Tables'!H273</f>
        <v>0xA69</v>
      </c>
      <c r="I274" t="str">
        <f>'TO Filter Tables'!I273</f>
        <v>NA</v>
      </c>
      <c r="J274">
        <f ca="1">'TO Filter Tables'!J273</f>
        <v>2288</v>
      </c>
      <c r="K274">
        <f ca="1">'TO Filter Tables'!K273</f>
        <v>0</v>
      </c>
      <c r="L274" t="str">
        <f ca="1">'TO Filter Tables'!L273</f>
        <v>Async</v>
      </c>
      <c r="M274">
        <f ca="1">'TO Filter Tables'!M273</f>
        <v>0</v>
      </c>
      <c r="R274" s="39">
        <f ca="1">'TO Filter Tables'!R273</f>
        <v>0</v>
      </c>
      <c r="S274" s="39">
        <f ca="1">'TO Filter Tables'!X273</f>
        <v>0</v>
      </c>
      <c r="T274" s="39">
        <f ca="1">'TO Filter Tables'!AD273</f>
        <v>0</v>
      </c>
      <c r="U274" s="39">
        <f ca="1">'TO Filter Tables'!AP273</f>
        <v>0</v>
      </c>
      <c r="V274" s="39">
        <f ca="1">'TO Filter Tables'!AV273</f>
        <v>0</v>
      </c>
      <c r="W274" s="39">
        <f ca="1">'TO Filter Tables'!BB273</f>
        <v>0</v>
      </c>
      <c r="X274" s="39">
        <f ca="1">'TO Filter Tables'!BH273</f>
        <v>0</v>
      </c>
      <c r="AB274" s="39">
        <f t="shared" ca="1" si="4"/>
        <v>0</v>
      </c>
    </row>
    <row r="275" spans="1:30" hidden="1" x14ac:dyDescent="0.2">
      <c r="A275">
        <f>'TO Filter Tables'!A274</f>
        <v>265</v>
      </c>
      <c r="C275" t="str">
        <f ca="1">'TO Filter Tables'!C274</f>
        <v>GPS A - Configuration Data</v>
      </c>
      <c r="D275" t="s">
        <v>1419</v>
      </c>
      <c r="E275" t="str">
        <f ca="1">'TO Filter Tables'!E274</f>
        <v>External</v>
      </c>
      <c r="F275">
        <f ca="1">'TO Filter Tables'!F274</f>
        <v>618</v>
      </c>
      <c r="G275" t="str">
        <f ca="1">'TO Filter Tables'!G274</f>
        <v>0x26A</v>
      </c>
      <c r="H275" t="str">
        <f ca="1">'TO Filter Tables'!H274</f>
        <v>0xA6A</v>
      </c>
      <c r="I275" t="str">
        <f>'TO Filter Tables'!I274</f>
        <v>NA</v>
      </c>
      <c r="J275">
        <f ca="1">'TO Filter Tables'!J274</f>
        <v>2064</v>
      </c>
      <c r="K275">
        <f ca="1">'TO Filter Tables'!K274</f>
        <v>0</v>
      </c>
      <c r="L275" t="str">
        <f ca="1">'TO Filter Tables'!L274</f>
        <v>Async</v>
      </c>
      <c r="M275">
        <f ca="1">'TO Filter Tables'!M274</f>
        <v>0</v>
      </c>
      <c r="R275" s="39">
        <f ca="1">'TO Filter Tables'!R274</f>
        <v>0</v>
      </c>
      <c r="S275" s="39">
        <f ca="1">'TO Filter Tables'!X274</f>
        <v>0</v>
      </c>
      <c r="T275" s="39">
        <f ca="1">'TO Filter Tables'!AD274</f>
        <v>0</v>
      </c>
      <c r="U275" s="39">
        <f ca="1">'TO Filter Tables'!AP274</f>
        <v>0</v>
      </c>
      <c r="V275" s="39">
        <f ca="1">'TO Filter Tables'!AV274</f>
        <v>0</v>
      </c>
      <c r="W275" s="39">
        <f ca="1">'TO Filter Tables'!BB274</f>
        <v>0</v>
      </c>
      <c r="X275" s="39">
        <f ca="1">'TO Filter Tables'!BH274</f>
        <v>0</v>
      </c>
      <c r="AB275" s="39">
        <f t="shared" ca="1" si="4"/>
        <v>0</v>
      </c>
    </row>
    <row r="276" spans="1:30" hidden="1" x14ac:dyDescent="0.2">
      <c r="A276">
        <f>'TO Filter Tables'!A275</f>
        <v>266</v>
      </c>
      <c r="C276" t="str">
        <f ca="1">'TO Filter Tables'!C275</f>
        <v>GPS A - Event</v>
      </c>
      <c r="D276" t="s">
        <v>1419</v>
      </c>
      <c r="E276" t="str">
        <f ca="1">'TO Filter Tables'!E275</f>
        <v>External</v>
      </c>
      <c r="F276">
        <f ca="1">'TO Filter Tables'!F275</f>
        <v>619</v>
      </c>
      <c r="G276" t="str">
        <f ca="1">'TO Filter Tables'!G275</f>
        <v>0x26B</v>
      </c>
      <c r="H276" t="str">
        <f ca="1">'TO Filter Tables'!H275</f>
        <v>0xA6B</v>
      </c>
      <c r="I276" t="str">
        <f>'TO Filter Tables'!I275</f>
        <v>NA</v>
      </c>
      <c r="J276">
        <f ca="1">'TO Filter Tables'!J275</f>
        <v>1200</v>
      </c>
      <c r="K276">
        <f ca="1">'TO Filter Tables'!K275</f>
        <v>0</v>
      </c>
      <c r="L276" t="str">
        <f ca="1">'TO Filter Tables'!L275</f>
        <v>Async</v>
      </c>
      <c r="M276">
        <f ca="1">'TO Filter Tables'!M275</f>
        <v>0</v>
      </c>
      <c r="R276" s="39">
        <f ca="1">'TO Filter Tables'!R275</f>
        <v>0</v>
      </c>
      <c r="S276" s="39">
        <f ca="1">'TO Filter Tables'!X275</f>
        <v>0</v>
      </c>
      <c r="T276" s="39">
        <f ca="1">'TO Filter Tables'!AD275</f>
        <v>0</v>
      </c>
      <c r="U276" s="39">
        <f ca="1">'TO Filter Tables'!AP275</f>
        <v>0</v>
      </c>
      <c r="V276" s="39">
        <f ca="1">'TO Filter Tables'!AV275</f>
        <v>0</v>
      </c>
      <c r="W276" s="39">
        <f ca="1">'TO Filter Tables'!BB275</f>
        <v>0</v>
      </c>
      <c r="X276" s="39">
        <f ca="1">'TO Filter Tables'!BH275</f>
        <v>0</v>
      </c>
      <c r="AB276" s="39">
        <f t="shared" ca="1" si="4"/>
        <v>0</v>
      </c>
    </row>
    <row r="277" spans="1:30" x14ac:dyDescent="0.2">
      <c r="A277">
        <f>'TO Filter Tables'!A276</f>
        <v>267</v>
      </c>
      <c r="B277" t="s">
        <v>1424</v>
      </c>
      <c r="C277" t="str">
        <f ca="1">'TO Filter Tables'!C276</f>
        <v>KaPR Housekeeping Packet</v>
      </c>
      <c r="D277" t="s">
        <v>1418</v>
      </c>
      <c r="E277" t="str">
        <f ca="1">'TO Filter Tables'!E276</f>
        <v>External</v>
      </c>
      <c r="F277">
        <f ca="1">'TO Filter Tables'!F276</f>
        <v>640</v>
      </c>
      <c r="G277" t="str">
        <f ca="1">'TO Filter Tables'!G276</f>
        <v>0x280</v>
      </c>
      <c r="H277" t="str">
        <f ca="1">'TO Filter Tables'!H276</f>
        <v>0xA80</v>
      </c>
      <c r="I277" t="str">
        <f>'TO Filter Tables'!I276</f>
        <v>NA</v>
      </c>
      <c r="J277">
        <f ca="1">'TO Filter Tables'!J276</f>
        <v>512</v>
      </c>
      <c r="K277">
        <f ca="1">'TO Filter Tables'!K276</f>
        <v>0.5</v>
      </c>
      <c r="L277" t="str">
        <f ca="1">'TO Filter Tables'!L276</f>
        <v>Sync</v>
      </c>
      <c r="M277">
        <f ca="1">'TO Filter Tables'!M276</f>
        <v>1024</v>
      </c>
      <c r="N277">
        <f ca="1">LOOKUP($F277,'DS Filter Tables'!$F$12:$F$353,'DS Filter Tables'!P$12:P$353)</f>
        <v>15</v>
      </c>
      <c r="O277">
        <f ca="1">LOOKUP($F277,'DS Filter Tables'!$F$12:$F$353,'DS Filter Tables'!X$12:X$353)</f>
        <v>30</v>
      </c>
      <c r="P277">
        <f ca="1">LOOKUP($F277,'DS Filter Tables'!$F$12:$F$353,'DS Filter Tables'!AF$12:AF$353)</f>
        <v>30</v>
      </c>
      <c r="Q277">
        <f ca="1">LOOKUP($F277,'DS Filter Tables'!$F$12:$F$353,'DS Filter Tables'!AN$12:AN$353)</f>
        <v>30</v>
      </c>
      <c r="R277" s="39">
        <f ca="1">'TO Filter Tables'!R276</f>
        <v>0.5</v>
      </c>
      <c r="S277" s="39">
        <f ca="1">'TO Filter Tables'!X276</f>
        <v>0.5</v>
      </c>
      <c r="T277" s="39">
        <f ca="1">'TO Filter Tables'!AD276</f>
        <v>120</v>
      </c>
      <c r="U277" s="39">
        <f ca="1">'TO Filter Tables'!AP276</f>
        <v>120</v>
      </c>
      <c r="V277" s="39">
        <f ca="1">'TO Filter Tables'!AV276</f>
        <v>120</v>
      </c>
      <c r="W277" s="39">
        <f ca="1">'TO Filter Tables'!BB276</f>
        <v>120</v>
      </c>
      <c r="X277" s="39">
        <f ca="1">'TO Filter Tables'!BH276</f>
        <v>0</v>
      </c>
      <c r="Y277" t="s">
        <v>1397</v>
      </c>
      <c r="AB277" s="39">
        <f t="shared" ca="1" si="4"/>
        <v>120</v>
      </c>
      <c r="AD277" t="s">
        <v>1429</v>
      </c>
    </row>
    <row r="278" spans="1:30" x14ac:dyDescent="0.2">
      <c r="A278">
        <f>'TO Filter Tables'!A277</f>
        <v>268</v>
      </c>
      <c r="B278" t="s">
        <v>1424</v>
      </c>
      <c r="C278" t="str">
        <f ca="1">'TO Filter Tables'!C277</f>
        <v>KaPR SSPA Analysis Packet</v>
      </c>
      <c r="D278" t="s">
        <v>1418</v>
      </c>
      <c r="E278" t="str">
        <f ca="1">'TO Filter Tables'!E277</f>
        <v>External</v>
      </c>
      <c r="F278">
        <f ca="1">'TO Filter Tables'!F277</f>
        <v>641</v>
      </c>
      <c r="G278" t="str">
        <f ca="1">'TO Filter Tables'!G277</f>
        <v>0x281</v>
      </c>
      <c r="H278" t="str">
        <f ca="1">'TO Filter Tables'!H277</f>
        <v>0xA81</v>
      </c>
      <c r="I278" t="str">
        <f>'TO Filter Tables'!I277</f>
        <v>NA</v>
      </c>
      <c r="J278">
        <f ca="1">'TO Filter Tables'!J277</f>
        <v>512</v>
      </c>
      <c r="K278">
        <f ca="1">'TO Filter Tables'!K277</f>
        <v>0.5</v>
      </c>
      <c r="L278" t="str">
        <f ca="1">'TO Filter Tables'!L277</f>
        <v>Sync</v>
      </c>
      <c r="M278">
        <f ca="1">'TO Filter Tables'!M277</f>
        <v>1024</v>
      </c>
      <c r="N278">
        <f ca="1">LOOKUP($F278,'DS Filter Tables'!$F$12:$F$353,'DS Filter Tables'!P$12:P$353)</f>
        <v>15</v>
      </c>
      <c r="O278">
        <f ca="1">LOOKUP($F278,'DS Filter Tables'!$F$12:$F$353,'DS Filter Tables'!X$12:X$353)</f>
        <v>30</v>
      </c>
      <c r="P278">
        <f ca="1">LOOKUP($F278,'DS Filter Tables'!$F$12:$F$353,'DS Filter Tables'!AF$12:AF$353)</f>
        <v>30</v>
      </c>
      <c r="Q278">
        <f ca="1">LOOKUP($F278,'DS Filter Tables'!$F$12:$F$353,'DS Filter Tables'!AN$12:AN$353)</f>
        <v>30</v>
      </c>
      <c r="R278" s="39">
        <f ca="1">'TO Filter Tables'!R277</f>
        <v>0</v>
      </c>
      <c r="S278" s="39">
        <f ca="1">'TO Filter Tables'!X277</f>
        <v>0</v>
      </c>
      <c r="T278" s="39">
        <f ca="1">'TO Filter Tables'!AD277</f>
        <v>0</v>
      </c>
      <c r="U278" s="39">
        <f ca="1">'TO Filter Tables'!AP277</f>
        <v>0</v>
      </c>
      <c r="V278" s="39">
        <f ca="1">'TO Filter Tables'!AV277</f>
        <v>0</v>
      </c>
      <c r="W278" s="39">
        <f ca="1">'TO Filter Tables'!BB277</f>
        <v>0</v>
      </c>
      <c r="X278" s="39">
        <f ca="1">'TO Filter Tables'!BH277</f>
        <v>0</v>
      </c>
      <c r="AB278" s="39">
        <f t="shared" ca="1" si="4"/>
        <v>0.5</v>
      </c>
      <c r="AD278" t="s">
        <v>1429</v>
      </c>
    </row>
    <row r="279" spans="1:30" x14ac:dyDescent="0.2">
      <c r="A279">
        <f>'TO Filter Tables'!A278</f>
        <v>269</v>
      </c>
      <c r="B279" t="s">
        <v>1424</v>
      </c>
      <c r="C279" t="str">
        <f ca="1">'TO Filter Tables'!C278</f>
        <v>KaPR LNA Analysis Packet</v>
      </c>
      <c r="D279" t="s">
        <v>1418</v>
      </c>
      <c r="E279" t="str">
        <f ca="1">'TO Filter Tables'!E278</f>
        <v>External</v>
      </c>
      <c r="F279">
        <f ca="1">'TO Filter Tables'!F278</f>
        <v>642</v>
      </c>
      <c r="G279" t="str">
        <f ca="1">'TO Filter Tables'!G278</f>
        <v>0x282</v>
      </c>
      <c r="H279" t="str">
        <f ca="1">'TO Filter Tables'!H278</f>
        <v>0xA82</v>
      </c>
      <c r="I279" t="str">
        <f>'TO Filter Tables'!I278</f>
        <v>NA</v>
      </c>
      <c r="J279">
        <f ca="1">'TO Filter Tables'!J278</f>
        <v>512</v>
      </c>
      <c r="K279">
        <f ca="1">'TO Filter Tables'!K278</f>
        <v>0.5</v>
      </c>
      <c r="L279" t="str">
        <f ca="1">'TO Filter Tables'!L278</f>
        <v>Sync</v>
      </c>
      <c r="M279">
        <f ca="1">'TO Filter Tables'!M278</f>
        <v>1024</v>
      </c>
      <c r="N279">
        <f ca="1">LOOKUP($F279,'DS Filter Tables'!$F$12:$F$353,'DS Filter Tables'!P$12:P$353)</f>
        <v>15</v>
      </c>
      <c r="O279">
        <f ca="1">LOOKUP($F279,'DS Filter Tables'!$F$12:$F$353,'DS Filter Tables'!X$12:X$353)</f>
        <v>30</v>
      </c>
      <c r="P279">
        <f ca="1">LOOKUP($F279,'DS Filter Tables'!$F$12:$F$353,'DS Filter Tables'!AF$12:AF$353)</f>
        <v>30</v>
      </c>
      <c r="Q279">
        <f ca="1">LOOKUP($F279,'DS Filter Tables'!$F$12:$F$353,'DS Filter Tables'!AN$12:AN$353)</f>
        <v>30</v>
      </c>
      <c r="R279" s="39">
        <f ca="1">'TO Filter Tables'!R278</f>
        <v>0</v>
      </c>
      <c r="S279" s="39">
        <f ca="1">'TO Filter Tables'!X278</f>
        <v>0</v>
      </c>
      <c r="T279" s="39">
        <f ca="1">'TO Filter Tables'!AD278</f>
        <v>0</v>
      </c>
      <c r="U279" s="39">
        <f ca="1">'TO Filter Tables'!AP278</f>
        <v>0</v>
      </c>
      <c r="V279" s="39">
        <f ca="1">'TO Filter Tables'!AV278</f>
        <v>0</v>
      </c>
      <c r="W279" s="39">
        <f ca="1">'TO Filter Tables'!BB278</f>
        <v>0</v>
      </c>
      <c r="X279" s="39">
        <f ca="1">'TO Filter Tables'!BH278</f>
        <v>0</v>
      </c>
      <c r="AB279" s="39">
        <f t="shared" ca="1" si="4"/>
        <v>0.5</v>
      </c>
      <c r="AD279" t="s">
        <v>1429</v>
      </c>
    </row>
    <row r="280" spans="1:30" x14ac:dyDescent="0.2">
      <c r="A280">
        <f>'TO Filter Tables'!A279</f>
        <v>270</v>
      </c>
      <c r="B280" t="s">
        <v>1424</v>
      </c>
      <c r="C280" t="str">
        <f ca="1">'TO Filter Tables'!C279</f>
        <v>KaPR External Calibration Packet</v>
      </c>
      <c r="D280" t="s">
        <v>1418</v>
      </c>
      <c r="E280" t="str">
        <f ca="1">'TO Filter Tables'!E279</f>
        <v>External</v>
      </c>
      <c r="F280">
        <f ca="1">'TO Filter Tables'!F279</f>
        <v>643</v>
      </c>
      <c r="G280" t="str">
        <f ca="1">'TO Filter Tables'!G279</f>
        <v>0x283</v>
      </c>
      <c r="H280" t="str">
        <f ca="1">'TO Filter Tables'!H279</f>
        <v>0xA83</v>
      </c>
      <c r="I280" t="str">
        <f>'TO Filter Tables'!I279</f>
        <v>NA</v>
      </c>
      <c r="J280">
        <f ca="1">'TO Filter Tables'!J279</f>
        <v>512</v>
      </c>
      <c r="K280">
        <f ca="1">'TO Filter Tables'!K279</f>
        <v>0.5</v>
      </c>
      <c r="L280" t="str">
        <f ca="1">'TO Filter Tables'!L279</f>
        <v>Sync</v>
      </c>
      <c r="M280">
        <f ca="1">'TO Filter Tables'!M279</f>
        <v>1024</v>
      </c>
      <c r="N280">
        <f ca="1">LOOKUP($F280,'DS Filter Tables'!$F$12:$F$353,'DS Filter Tables'!P$12:P$353)</f>
        <v>15</v>
      </c>
      <c r="O280">
        <f ca="1">LOOKUP($F280,'DS Filter Tables'!$F$12:$F$353,'DS Filter Tables'!X$12:X$353)</f>
        <v>30</v>
      </c>
      <c r="P280">
        <f ca="1">LOOKUP($F280,'DS Filter Tables'!$F$12:$F$353,'DS Filter Tables'!AF$12:AF$353)</f>
        <v>30</v>
      </c>
      <c r="Q280">
        <f ca="1">LOOKUP($F280,'DS Filter Tables'!$F$12:$F$353,'DS Filter Tables'!AN$12:AN$353)</f>
        <v>30</v>
      </c>
      <c r="R280" s="39">
        <f ca="1">'TO Filter Tables'!R279</f>
        <v>0</v>
      </c>
      <c r="S280" s="39">
        <f ca="1">'TO Filter Tables'!X279</f>
        <v>0</v>
      </c>
      <c r="T280" s="39">
        <f ca="1">'TO Filter Tables'!AD279</f>
        <v>0</v>
      </c>
      <c r="U280" s="39">
        <f ca="1">'TO Filter Tables'!AP279</f>
        <v>0</v>
      </c>
      <c r="V280" s="39">
        <f ca="1">'TO Filter Tables'!AV279</f>
        <v>0</v>
      </c>
      <c r="W280" s="39">
        <f ca="1">'TO Filter Tables'!BB279</f>
        <v>0</v>
      </c>
      <c r="X280" s="39">
        <f ca="1">'TO Filter Tables'!BH279</f>
        <v>0</v>
      </c>
      <c r="AB280" s="39">
        <f t="shared" ca="1" si="4"/>
        <v>0.5</v>
      </c>
      <c r="AD280" t="s">
        <v>1429</v>
      </c>
    </row>
    <row r="281" spans="1:30" x14ac:dyDescent="0.2">
      <c r="A281">
        <f>'TO Filter Tables'!A280</f>
        <v>271</v>
      </c>
      <c r="B281" t="s">
        <v>1424</v>
      </c>
      <c r="C281" t="str">
        <f ca="1">'TO Filter Tables'!C280</f>
        <v>KaPR Internal Calibration Packet</v>
      </c>
      <c r="D281" t="s">
        <v>1418</v>
      </c>
      <c r="E281" t="str">
        <f ca="1">'TO Filter Tables'!E280</f>
        <v>External</v>
      </c>
      <c r="F281">
        <f ca="1">'TO Filter Tables'!F280</f>
        <v>644</v>
      </c>
      <c r="G281" t="str">
        <f ca="1">'TO Filter Tables'!G280</f>
        <v>0x284</v>
      </c>
      <c r="H281" t="str">
        <f ca="1">'TO Filter Tables'!H280</f>
        <v>0xA84</v>
      </c>
      <c r="I281" t="str">
        <f>'TO Filter Tables'!I280</f>
        <v>NA</v>
      </c>
      <c r="J281">
        <f ca="1">'TO Filter Tables'!J280</f>
        <v>512</v>
      </c>
      <c r="K281">
        <f ca="1">'TO Filter Tables'!K280</f>
        <v>0.5</v>
      </c>
      <c r="L281" t="str">
        <f ca="1">'TO Filter Tables'!L280</f>
        <v>Sync</v>
      </c>
      <c r="M281">
        <f ca="1">'TO Filter Tables'!M280</f>
        <v>1024</v>
      </c>
      <c r="N281">
        <f ca="1">LOOKUP($F281,'DS Filter Tables'!$F$12:$F$353,'DS Filter Tables'!P$12:P$353)</f>
        <v>15</v>
      </c>
      <c r="O281">
        <f ca="1">LOOKUP($F281,'DS Filter Tables'!$F$12:$F$353,'DS Filter Tables'!X$12:X$353)</f>
        <v>30</v>
      </c>
      <c r="P281">
        <f ca="1">LOOKUP($F281,'DS Filter Tables'!$F$12:$F$353,'DS Filter Tables'!AF$12:AF$353)</f>
        <v>30</v>
      </c>
      <c r="Q281">
        <f ca="1">LOOKUP($F281,'DS Filter Tables'!$F$12:$F$353,'DS Filter Tables'!AN$12:AN$353)</f>
        <v>30</v>
      </c>
      <c r="R281" s="39">
        <f ca="1">'TO Filter Tables'!R280</f>
        <v>0</v>
      </c>
      <c r="S281" s="39">
        <f ca="1">'TO Filter Tables'!X280</f>
        <v>0</v>
      </c>
      <c r="T281" s="39">
        <f ca="1">'TO Filter Tables'!AD280</f>
        <v>0</v>
      </c>
      <c r="U281" s="39">
        <f ca="1">'TO Filter Tables'!AP280</f>
        <v>0</v>
      </c>
      <c r="V281" s="39">
        <f ca="1">'TO Filter Tables'!AV280</f>
        <v>0</v>
      </c>
      <c r="W281" s="39">
        <f ca="1">'TO Filter Tables'!BB280</f>
        <v>0</v>
      </c>
      <c r="X281" s="39">
        <f ca="1">'TO Filter Tables'!BH280</f>
        <v>0</v>
      </c>
      <c r="AB281" s="39">
        <f t="shared" ca="1" si="4"/>
        <v>0.5</v>
      </c>
      <c r="AD281" t="s">
        <v>1429</v>
      </c>
    </row>
    <row r="282" spans="1:30" x14ac:dyDescent="0.2">
      <c r="A282">
        <f>'TO Filter Tables'!A281</f>
        <v>272</v>
      </c>
      <c r="B282" t="s">
        <v>1424</v>
      </c>
      <c r="C282" t="str">
        <f ca="1">'TO Filter Tables'!C281</f>
        <v>KaPR Phase Code Dump Packet</v>
      </c>
      <c r="D282" t="s">
        <v>1418</v>
      </c>
      <c r="E282" t="str">
        <f ca="1">'TO Filter Tables'!E281</f>
        <v>External</v>
      </c>
      <c r="F282">
        <f ca="1">'TO Filter Tables'!F281</f>
        <v>645</v>
      </c>
      <c r="G282" t="str">
        <f ca="1">'TO Filter Tables'!G281</f>
        <v>0x285</v>
      </c>
      <c r="H282" t="str">
        <f ca="1">'TO Filter Tables'!H281</f>
        <v>0xA85</v>
      </c>
      <c r="I282" t="str">
        <f>'TO Filter Tables'!I281</f>
        <v>NA</v>
      </c>
      <c r="J282">
        <f ca="1">'TO Filter Tables'!J281</f>
        <v>512</v>
      </c>
      <c r="K282">
        <f ca="1">'TO Filter Tables'!K281</f>
        <v>0.5</v>
      </c>
      <c r="L282" t="str">
        <f ca="1">'TO Filter Tables'!L281</f>
        <v>Sync</v>
      </c>
      <c r="M282">
        <f ca="1">'TO Filter Tables'!M281</f>
        <v>1024</v>
      </c>
      <c r="N282">
        <f ca="1">LOOKUP($F282,'DS Filter Tables'!$F$12:$F$353,'DS Filter Tables'!P$12:P$353)</f>
        <v>15</v>
      </c>
      <c r="O282">
        <f ca="1">LOOKUP($F282,'DS Filter Tables'!$F$12:$F$353,'DS Filter Tables'!X$12:X$353)</f>
        <v>30</v>
      </c>
      <c r="P282">
        <f ca="1">LOOKUP($F282,'DS Filter Tables'!$F$12:$F$353,'DS Filter Tables'!AF$12:AF$353)</f>
        <v>30</v>
      </c>
      <c r="Q282">
        <f ca="1">LOOKUP($F282,'DS Filter Tables'!$F$12:$F$353,'DS Filter Tables'!AN$12:AN$353)</f>
        <v>30</v>
      </c>
      <c r="R282" s="39">
        <f ca="1">'TO Filter Tables'!R281</f>
        <v>0</v>
      </c>
      <c r="S282" s="39">
        <f ca="1">'TO Filter Tables'!X281</f>
        <v>0</v>
      </c>
      <c r="T282" s="39">
        <f ca="1">'TO Filter Tables'!AD281</f>
        <v>0</v>
      </c>
      <c r="U282" s="39">
        <f ca="1">'TO Filter Tables'!AP281</f>
        <v>0</v>
      </c>
      <c r="V282" s="39">
        <f ca="1">'TO Filter Tables'!AV281</f>
        <v>0</v>
      </c>
      <c r="W282" s="39">
        <f ca="1">'TO Filter Tables'!BB281</f>
        <v>0</v>
      </c>
      <c r="X282" s="39">
        <f ca="1">'TO Filter Tables'!BH281</f>
        <v>0</v>
      </c>
      <c r="AB282" s="39">
        <f t="shared" ca="1" si="4"/>
        <v>0.5</v>
      </c>
      <c r="AD282" t="s">
        <v>1429</v>
      </c>
    </row>
    <row r="283" spans="1:30" x14ac:dyDescent="0.2">
      <c r="A283">
        <f>'TO Filter Tables'!A282</f>
        <v>273</v>
      </c>
      <c r="B283" t="s">
        <v>1424</v>
      </c>
      <c r="C283" t="str">
        <f ca="1">'TO Filter Tables'!C282</f>
        <v>KaPR Variable PRF Packet</v>
      </c>
      <c r="D283" t="s">
        <v>1418</v>
      </c>
      <c r="E283" t="str">
        <f ca="1">'TO Filter Tables'!E282</f>
        <v>External</v>
      </c>
      <c r="F283">
        <f ca="1">'TO Filter Tables'!F282</f>
        <v>646</v>
      </c>
      <c r="G283" t="str">
        <f ca="1">'TO Filter Tables'!G282</f>
        <v>0x286</v>
      </c>
      <c r="H283" t="str">
        <f ca="1">'TO Filter Tables'!H282</f>
        <v>0xA86</v>
      </c>
      <c r="I283" t="str">
        <f>'TO Filter Tables'!I282</f>
        <v>NA</v>
      </c>
      <c r="J283">
        <f ca="1">'TO Filter Tables'!J282</f>
        <v>512</v>
      </c>
      <c r="K283">
        <f ca="1">'TO Filter Tables'!K282</f>
        <v>0.5</v>
      </c>
      <c r="L283" t="str">
        <f ca="1">'TO Filter Tables'!L282</f>
        <v>Sync</v>
      </c>
      <c r="M283">
        <f ca="1">'TO Filter Tables'!M282</f>
        <v>1024</v>
      </c>
      <c r="N283">
        <f ca="1">LOOKUP($F283,'DS Filter Tables'!$F$12:$F$353,'DS Filter Tables'!P$12:P$353)</f>
        <v>15</v>
      </c>
      <c r="O283">
        <f ca="1">LOOKUP($F283,'DS Filter Tables'!$F$12:$F$353,'DS Filter Tables'!X$12:X$353)</f>
        <v>30</v>
      </c>
      <c r="P283">
        <f ca="1">LOOKUP($F283,'DS Filter Tables'!$F$12:$F$353,'DS Filter Tables'!AF$12:AF$353)</f>
        <v>30</v>
      </c>
      <c r="Q283">
        <f ca="1">LOOKUP($F283,'DS Filter Tables'!$F$12:$F$353,'DS Filter Tables'!AN$12:AN$353)</f>
        <v>30</v>
      </c>
      <c r="R283" s="39">
        <f ca="1">'TO Filter Tables'!R282</f>
        <v>0</v>
      </c>
      <c r="S283" s="39">
        <f ca="1">'TO Filter Tables'!X282</f>
        <v>0</v>
      </c>
      <c r="T283" s="39">
        <f ca="1">'TO Filter Tables'!AD282</f>
        <v>0</v>
      </c>
      <c r="U283" s="39">
        <f ca="1">'TO Filter Tables'!AP282</f>
        <v>0</v>
      </c>
      <c r="V283" s="39">
        <f ca="1">'TO Filter Tables'!AV282</f>
        <v>0</v>
      </c>
      <c r="W283" s="39">
        <f ca="1">'TO Filter Tables'!BB282</f>
        <v>0</v>
      </c>
      <c r="X283" s="39">
        <f ca="1">'TO Filter Tables'!BH282</f>
        <v>0</v>
      </c>
      <c r="AB283" s="39">
        <f t="shared" ca="1" si="4"/>
        <v>0.5</v>
      </c>
      <c r="AD283" t="s">
        <v>1429</v>
      </c>
    </row>
    <row r="284" spans="1:30" x14ac:dyDescent="0.2">
      <c r="A284">
        <f>'TO Filter Tables'!A283</f>
        <v>274</v>
      </c>
      <c r="B284" t="s">
        <v>1424</v>
      </c>
      <c r="C284" t="str">
        <f ca="1">'TO Filter Tables'!C283</f>
        <v>KaPR Memory Dump Packet</v>
      </c>
      <c r="D284" t="s">
        <v>1418</v>
      </c>
      <c r="E284" t="str">
        <f ca="1">'TO Filter Tables'!E283</f>
        <v>External</v>
      </c>
      <c r="F284">
        <f ca="1">'TO Filter Tables'!F283</f>
        <v>647</v>
      </c>
      <c r="G284" t="str">
        <f ca="1">'TO Filter Tables'!G283</f>
        <v>0x287</v>
      </c>
      <c r="H284" t="str">
        <f ca="1">'TO Filter Tables'!H283</f>
        <v>0xA87</v>
      </c>
      <c r="I284" t="str">
        <f>'TO Filter Tables'!I283</f>
        <v>NA</v>
      </c>
      <c r="J284">
        <f ca="1">'TO Filter Tables'!J283</f>
        <v>512</v>
      </c>
      <c r="K284">
        <f ca="1">'TO Filter Tables'!K283</f>
        <v>0.5</v>
      </c>
      <c r="L284" t="str">
        <f ca="1">'TO Filter Tables'!L283</f>
        <v>Sync</v>
      </c>
      <c r="M284">
        <f ca="1">'TO Filter Tables'!M283</f>
        <v>1024</v>
      </c>
      <c r="N284">
        <f ca="1">LOOKUP($F284,'DS Filter Tables'!$F$12:$F$353,'DS Filter Tables'!P$12:P$353)</f>
        <v>15</v>
      </c>
      <c r="O284">
        <f ca="1">LOOKUP($F284,'DS Filter Tables'!$F$12:$F$353,'DS Filter Tables'!X$12:X$353)</f>
        <v>30</v>
      </c>
      <c r="P284">
        <f ca="1">LOOKUP($F284,'DS Filter Tables'!$F$12:$F$353,'DS Filter Tables'!AF$12:AF$353)</f>
        <v>30</v>
      </c>
      <c r="Q284">
        <f ca="1">LOOKUP($F284,'DS Filter Tables'!$F$12:$F$353,'DS Filter Tables'!AN$12:AN$353)</f>
        <v>30</v>
      </c>
      <c r="R284" s="39">
        <f ca="1">'TO Filter Tables'!R283</f>
        <v>0</v>
      </c>
      <c r="S284" s="39">
        <f ca="1">'TO Filter Tables'!X283</f>
        <v>0</v>
      </c>
      <c r="T284" s="39">
        <f ca="1">'TO Filter Tables'!AD283</f>
        <v>0</v>
      </c>
      <c r="U284" s="39">
        <f ca="1">'TO Filter Tables'!AP283</f>
        <v>0</v>
      </c>
      <c r="V284" s="39">
        <f ca="1">'TO Filter Tables'!AV283</f>
        <v>0</v>
      </c>
      <c r="W284" s="39">
        <f ca="1">'TO Filter Tables'!BB283</f>
        <v>0</v>
      </c>
      <c r="X284" s="39">
        <f ca="1">'TO Filter Tables'!BH283</f>
        <v>0</v>
      </c>
      <c r="AB284" s="39">
        <f t="shared" ca="1" si="4"/>
        <v>0.5</v>
      </c>
      <c r="AD284" t="s">
        <v>1429</v>
      </c>
    </row>
    <row r="285" spans="1:30" x14ac:dyDescent="0.2">
      <c r="A285">
        <f>'TO Filter Tables'!A284</f>
        <v>275</v>
      </c>
      <c r="B285" t="s">
        <v>1424</v>
      </c>
      <c r="C285" t="str">
        <f ca="1">'TO Filter Tables'!C284</f>
        <v>KaPR Observation Packet</v>
      </c>
      <c r="D285" t="s">
        <v>1418</v>
      </c>
      <c r="E285" t="str">
        <f ca="1">'TO Filter Tables'!E284</f>
        <v>External</v>
      </c>
      <c r="F285">
        <f ca="1">'TO Filter Tables'!F284</f>
        <v>648</v>
      </c>
      <c r="G285" t="str">
        <f ca="1">'TO Filter Tables'!G284</f>
        <v>0x288</v>
      </c>
      <c r="H285" t="str">
        <f ca="1">'TO Filter Tables'!H284</f>
        <v>0xA88</v>
      </c>
      <c r="I285" t="str">
        <f>'TO Filter Tables'!I284</f>
        <v>NA</v>
      </c>
      <c r="J285">
        <f ca="1">'TO Filter Tables'!J284</f>
        <v>512</v>
      </c>
      <c r="K285">
        <f ca="1">'TO Filter Tables'!K284</f>
        <v>0.5</v>
      </c>
      <c r="L285" t="str">
        <f ca="1">'TO Filter Tables'!L284</f>
        <v>Sync</v>
      </c>
      <c r="M285">
        <f ca="1">'TO Filter Tables'!M284</f>
        <v>1024</v>
      </c>
      <c r="N285">
        <f ca="1">LOOKUP($F285,'DS Filter Tables'!$F$12:$F$353,'DS Filter Tables'!P$12:P$353)</f>
        <v>15</v>
      </c>
      <c r="O285">
        <f ca="1">LOOKUP($F285,'DS Filter Tables'!$F$12:$F$353,'DS Filter Tables'!X$12:X$353)</f>
        <v>30</v>
      </c>
      <c r="P285">
        <f ca="1">LOOKUP($F285,'DS Filter Tables'!$F$12:$F$353,'DS Filter Tables'!AF$12:AF$353)</f>
        <v>30</v>
      </c>
      <c r="Q285">
        <f ca="1">LOOKUP($F285,'DS Filter Tables'!$F$12:$F$353,'DS Filter Tables'!AN$12:AN$353)</f>
        <v>30</v>
      </c>
      <c r="R285" s="39">
        <f ca="1">'TO Filter Tables'!R284</f>
        <v>0</v>
      </c>
      <c r="S285" s="39">
        <f ca="1">'TO Filter Tables'!X284</f>
        <v>0</v>
      </c>
      <c r="T285" s="39">
        <f ca="1">'TO Filter Tables'!AD284</f>
        <v>0</v>
      </c>
      <c r="U285" s="39">
        <f ca="1">'TO Filter Tables'!AP284</f>
        <v>0</v>
      </c>
      <c r="V285" s="39">
        <f ca="1">'TO Filter Tables'!AV284</f>
        <v>0</v>
      </c>
      <c r="W285" s="39">
        <f ca="1">'TO Filter Tables'!BB284</f>
        <v>0</v>
      </c>
      <c r="X285" s="39">
        <f ca="1">'TO Filter Tables'!BH284</f>
        <v>0</v>
      </c>
      <c r="AB285" s="39">
        <f t="shared" ca="1" si="4"/>
        <v>0.5</v>
      </c>
      <c r="AD285" t="s">
        <v>1429</v>
      </c>
    </row>
    <row r="286" spans="1:30" x14ac:dyDescent="0.2">
      <c r="A286">
        <f>'TO Filter Tables'!A285</f>
        <v>276</v>
      </c>
      <c r="B286" t="s">
        <v>1424</v>
      </c>
      <c r="C286" t="str">
        <f ca="1">'TO Filter Tables'!C285</f>
        <v>DPR Ancillary 4 Second Packet</v>
      </c>
      <c r="D286" t="s">
        <v>1418</v>
      </c>
      <c r="E286" t="str">
        <f ca="1">'TO Filter Tables'!E285</f>
        <v>External</v>
      </c>
      <c r="F286">
        <f ca="1">'TO Filter Tables'!F285</f>
        <v>656</v>
      </c>
      <c r="G286" t="str">
        <f ca="1">'TO Filter Tables'!G285</f>
        <v>0x290</v>
      </c>
      <c r="H286" t="str">
        <f ca="1">'TO Filter Tables'!H285</f>
        <v>0xA90</v>
      </c>
      <c r="I286" t="str">
        <f>'TO Filter Tables'!I285</f>
        <v>NA</v>
      </c>
      <c r="J286">
        <f ca="1">'TO Filter Tables'!J285</f>
        <v>800</v>
      </c>
      <c r="K286">
        <f ca="1">'TO Filter Tables'!K285</f>
        <v>4</v>
      </c>
      <c r="L286" t="str">
        <f ca="1">'TO Filter Tables'!L285</f>
        <v>Sync</v>
      </c>
      <c r="M286">
        <f ca="1">'TO Filter Tables'!M285</f>
        <v>200</v>
      </c>
      <c r="N286">
        <f ca="1">LOOKUP($F286,'DS Filter Tables'!$F$12:$F$353,'DS Filter Tables'!P$12:P$353)</f>
        <v>15</v>
      </c>
      <c r="O286" s="292">
        <f ca="1">LOOKUP($F286,'DS Filter Tables'!$F$12:$F$353,'DS Filter Tables'!X$12:X$353)</f>
        <v>30</v>
      </c>
      <c r="P286" s="292">
        <f ca="1">LOOKUP($F286,'DS Filter Tables'!$F$12:$F$353,'DS Filter Tables'!AF$12:AF$353)</f>
        <v>30</v>
      </c>
      <c r="Q286" s="292">
        <f ca="1">LOOKUP($F286,'DS Filter Tables'!$F$12:$F$353,'DS Filter Tables'!AN$12:AN$353)</f>
        <v>30</v>
      </c>
      <c r="R286" s="39">
        <f ca="1">'TO Filter Tables'!R285</f>
        <v>0</v>
      </c>
      <c r="S286" s="39">
        <f ca="1">'TO Filter Tables'!X285</f>
        <v>0</v>
      </c>
      <c r="T286" s="39">
        <f ca="1">'TO Filter Tables'!AD285</f>
        <v>0</v>
      </c>
      <c r="U286" s="39">
        <f ca="1">'TO Filter Tables'!AP285</f>
        <v>0</v>
      </c>
      <c r="V286" s="39">
        <f ca="1">'TO Filter Tables'!AV285</f>
        <v>0</v>
      </c>
      <c r="W286" s="39">
        <f ca="1">'TO Filter Tables'!BB285</f>
        <v>0</v>
      </c>
      <c r="X286" s="39">
        <f ca="1">'TO Filter Tables'!BH285</f>
        <v>0</v>
      </c>
      <c r="AB286" s="39">
        <f t="shared" ca="1" si="4"/>
        <v>4</v>
      </c>
      <c r="AD286" t="s">
        <v>1429</v>
      </c>
    </row>
    <row r="287" spans="1:30" x14ac:dyDescent="0.2">
      <c r="A287">
        <f>'TO Filter Tables'!A286</f>
        <v>277</v>
      </c>
      <c r="B287" t="s">
        <v>1424</v>
      </c>
      <c r="C287" t="str">
        <f ca="1">'TO Filter Tables'!C286</f>
        <v>KuPR Housekeeping Packet</v>
      </c>
      <c r="D287" t="s">
        <v>1418</v>
      </c>
      <c r="E287" t="str">
        <f ca="1">'TO Filter Tables'!E286</f>
        <v>External</v>
      </c>
      <c r="F287">
        <f ca="1">'TO Filter Tables'!F286</f>
        <v>672</v>
      </c>
      <c r="G287" t="str">
        <f ca="1">'TO Filter Tables'!G286</f>
        <v>0x2A0</v>
      </c>
      <c r="H287" t="str">
        <f ca="1">'TO Filter Tables'!H286</f>
        <v>0xAA0</v>
      </c>
      <c r="I287" t="str">
        <f>'TO Filter Tables'!I286</f>
        <v>NA</v>
      </c>
      <c r="J287">
        <f ca="1">'TO Filter Tables'!J286</f>
        <v>512</v>
      </c>
      <c r="K287">
        <f ca="1">'TO Filter Tables'!K286</f>
        <v>0.5</v>
      </c>
      <c r="L287" t="str">
        <f ca="1">'TO Filter Tables'!L286</f>
        <v>Sync</v>
      </c>
      <c r="M287">
        <f ca="1">'TO Filter Tables'!M286</f>
        <v>1024</v>
      </c>
      <c r="N287" s="292">
        <f ca="1">LOOKUP($F287,'DS Filter Tables'!$F$12:$F$353,'DS Filter Tables'!P$12:P$353)</f>
        <v>15</v>
      </c>
      <c r="O287" s="292">
        <f ca="1">LOOKUP($F287,'DS Filter Tables'!$F$12:$F$353,'DS Filter Tables'!X$12:X$353)</f>
        <v>30</v>
      </c>
      <c r="P287" s="292">
        <f ca="1">LOOKUP($F287,'DS Filter Tables'!$F$12:$F$353,'DS Filter Tables'!AF$12:AF$353)</f>
        <v>30</v>
      </c>
      <c r="Q287" s="292">
        <f ca="1">LOOKUP($F287,'DS Filter Tables'!$F$12:$F$353,'DS Filter Tables'!AN$12:AN$353)</f>
        <v>30</v>
      </c>
      <c r="R287" s="39">
        <f ca="1">'TO Filter Tables'!R286</f>
        <v>0.5</v>
      </c>
      <c r="S287" s="39">
        <f ca="1">'TO Filter Tables'!X286</f>
        <v>0.5</v>
      </c>
      <c r="T287" s="39">
        <f ca="1">'TO Filter Tables'!AD286</f>
        <v>120</v>
      </c>
      <c r="U287" s="39">
        <f ca="1">'TO Filter Tables'!AP286</f>
        <v>120</v>
      </c>
      <c r="V287" s="39">
        <f ca="1">'TO Filter Tables'!AV286</f>
        <v>120</v>
      </c>
      <c r="W287" s="39">
        <f ca="1">'TO Filter Tables'!BB286</f>
        <v>120</v>
      </c>
      <c r="X287" s="39">
        <f ca="1">'TO Filter Tables'!BH286</f>
        <v>0</v>
      </c>
      <c r="Y287" t="s">
        <v>1397</v>
      </c>
      <c r="AB287" s="39">
        <f t="shared" ca="1" si="4"/>
        <v>120</v>
      </c>
      <c r="AD287" t="s">
        <v>1429</v>
      </c>
    </row>
    <row r="288" spans="1:30" x14ac:dyDescent="0.2">
      <c r="A288">
        <f>'TO Filter Tables'!A287</f>
        <v>278</v>
      </c>
      <c r="B288" t="s">
        <v>1424</v>
      </c>
      <c r="C288" t="str">
        <f ca="1">'TO Filter Tables'!C287</f>
        <v>KuPR SSPA Analysis Packet</v>
      </c>
      <c r="D288" t="s">
        <v>1418</v>
      </c>
      <c r="E288" t="str">
        <f ca="1">'TO Filter Tables'!E287</f>
        <v>External</v>
      </c>
      <c r="F288">
        <f ca="1">'TO Filter Tables'!F287</f>
        <v>673</v>
      </c>
      <c r="G288" t="str">
        <f ca="1">'TO Filter Tables'!G287</f>
        <v>0x2A1</v>
      </c>
      <c r="H288" t="str">
        <f ca="1">'TO Filter Tables'!H287</f>
        <v>0xAA1</v>
      </c>
      <c r="I288" t="str">
        <f>'TO Filter Tables'!I287</f>
        <v>NA</v>
      </c>
      <c r="J288">
        <f ca="1">'TO Filter Tables'!J287</f>
        <v>512</v>
      </c>
      <c r="K288">
        <f ca="1">'TO Filter Tables'!K287</f>
        <v>0.5</v>
      </c>
      <c r="L288" t="str">
        <f ca="1">'TO Filter Tables'!L287</f>
        <v>Sync</v>
      </c>
      <c r="M288">
        <f ca="1">'TO Filter Tables'!M287</f>
        <v>1024</v>
      </c>
      <c r="N288">
        <f ca="1">LOOKUP($F288,'DS Filter Tables'!$F$12:$F$353,'DS Filter Tables'!P$12:P$353)</f>
        <v>15</v>
      </c>
      <c r="O288">
        <f ca="1">LOOKUP($F288,'DS Filter Tables'!$F$12:$F$353,'DS Filter Tables'!X$12:X$353)</f>
        <v>30</v>
      </c>
      <c r="P288">
        <f ca="1">LOOKUP($F288,'DS Filter Tables'!$F$12:$F$353,'DS Filter Tables'!AF$12:AF$353)</f>
        <v>30</v>
      </c>
      <c r="Q288">
        <f ca="1">LOOKUP($F288,'DS Filter Tables'!$F$12:$F$353,'DS Filter Tables'!AN$12:AN$353)</f>
        <v>30</v>
      </c>
      <c r="R288" s="39">
        <f ca="1">'TO Filter Tables'!R287</f>
        <v>0</v>
      </c>
      <c r="S288" s="39">
        <f ca="1">'TO Filter Tables'!X287</f>
        <v>0</v>
      </c>
      <c r="T288" s="39">
        <f ca="1">'TO Filter Tables'!AD287</f>
        <v>0</v>
      </c>
      <c r="U288" s="39">
        <f ca="1">'TO Filter Tables'!AP287</f>
        <v>0</v>
      </c>
      <c r="V288" s="39">
        <f ca="1">'TO Filter Tables'!AV287</f>
        <v>0</v>
      </c>
      <c r="W288" s="39">
        <f ca="1">'TO Filter Tables'!BB287</f>
        <v>0</v>
      </c>
      <c r="X288" s="39">
        <f ca="1">'TO Filter Tables'!BH287</f>
        <v>0</v>
      </c>
      <c r="AB288" s="39">
        <f t="shared" ca="1" si="4"/>
        <v>0.5</v>
      </c>
      <c r="AD288" t="s">
        <v>1429</v>
      </c>
    </row>
    <row r="289" spans="1:30" x14ac:dyDescent="0.2">
      <c r="A289">
        <f>'TO Filter Tables'!A288</f>
        <v>279</v>
      </c>
      <c r="B289" t="s">
        <v>1424</v>
      </c>
      <c r="C289" t="str">
        <f ca="1">'TO Filter Tables'!C288</f>
        <v>KuPR LNA Analysis Packet</v>
      </c>
      <c r="D289" t="s">
        <v>1418</v>
      </c>
      <c r="E289" t="str">
        <f ca="1">'TO Filter Tables'!E288</f>
        <v>External</v>
      </c>
      <c r="F289">
        <f ca="1">'TO Filter Tables'!F288</f>
        <v>674</v>
      </c>
      <c r="G289" t="str">
        <f ca="1">'TO Filter Tables'!G288</f>
        <v>0x2A2</v>
      </c>
      <c r="H289" t="str">
        <f ca="1">'TO Filter Tables'!H288</f>
        <v>0xAA2</v>
      </c>
      <c r="I289" t="str">
        <f>'TO Filter Tables'!I288</f>
        <v>NA</v>
      </c>
      <c r="J289">
        <f ca="1">'TO Filter Tables'!J288</f>
        <v>512</v>
      </c>
      <c r="K289">
        <f ca="1">'TO Filter Tables'!K288</f>
        <v>0.5</v>
      </c>
      <c r="L289" t="str">
        <f ca="1">'TO Filter Tables'!L288</f>
        <v>Sync</v>
      </c>
      <c r="M289">
        <f ca="1">'TO Filter Tables'!M288</f>
        <v>1024</v>
      </c>
      <c r="N289">
        <f ca="1">LOOKUP($F289,'DS Filter Tables'!$F$12:$F$353,'DS Filter Tables'!P$12:P$353)</f>
        <v>15</v>
      </c>
      <c r="O289">
        <f ca="1">LOOKUP($F289,'DS Filter Tables'!$F$12:$F$353,'DS Filter Tables'!X$12:X$353)</f>
        <v>30</v>
      </c>
      <c r="P289">
        <f ca="1">LOOKUP($F289,'DS Filter Tables'!$F$12:$F$353,'DS Filter Tables'!AF$12:AF$353)</f>
        <v>30</v>
      </c>
      <c r="Q289">
        <f ca="1">LOOKUP($F289,'DS Filter Tables'!$F$12:$F$353,'DS Filter Tables'!AN$12:AN$353)</f>
        <v>30</v>
      </c>
      <c r="R289" s="39">
        <f ca="1">'TO Filter Tables'!R288</f>
        <v>0</v>
      </c>
      <c r="S289" s="39">
        <f ca="1">'TO Filter Tables'!X288</f>
        <v>0</v>
      </c>
      <c r="T289" s="39">
        <f ca="1">'TO Filter Tables'!AD288</f>
        <v>0</v>
      </c>
      <c r="U289" s="39">
        <f ca="1">'TO Filter Tables'!AP288</f>
        <v>0</v>
      </c>
      <c r="V289" s="39">
        <f ca="1">'TO Filter Tables'!AV288</f>
        <v>0</v>
      </c>
      <c r="W289" s="39">
        <f ca="1">'TO Filter Tables'!BB288</f>
        <v>0</v>
      </c>
      <c r="X289" s="39">
        <f ca="1">'TO Filter Tables'!BH288</f>
        <v>0</v>
      </c>
      <c r="AB289" s="39">
        <f t="shared" ca="1" si="4"/>
        <v>0.5</v>
      </c>
      <c r="AD289" t="s">
        <v>1429</v>
      </c>
    </row>
    <row r="290" spans="1:30" x14ac:dyDescent="0.2">
      <c r="A290">
        <f>'TO Filter Tables'!A289</f>
        <v>280</v>
      </c>
      <c r="B290" t="s">
        <v>1424</v>
      </c>
      <c r="C290" t="str">
        <f ca="1">'TO Filter Tables'!C289</f>
        <v>KuPR External Calibration Packet</v>
      </c>
      <c r="D290" t="s">
        <v>1418</v>
      </c>
      <c r="E290" t="str">
        <f ca="1">'TO Filter Tables'!E289</f>
        <v>External</v>
      </c>
      <c r="F290">
        <f ca="1">'TO Filter Tables'!F289</f>
        <v>675</v>
      </c>
      <c r="G290" t="str">
        <f ca="1">'TO Filter Tables'!G289</f>
        <v>0x2A3</v>
      </c>
      <c r="H290" t="str">
        <f ca="1">'TO Filter Tables'!H289</f>
        <v>0xAA3</v>
      </c>
      <c r="I290" t="str">
        <f>'TO Filter Tables'!I289</f>
        <v>NA</v>
      </c>
      <c r="J290">
        <f ca="1">'TO Filter Tables'!J289</f>
        <v>512</v>
      </c>
      <c r="K290">
        <f ca="1">'TO Filter Tables'!K289</f>
        <v>0.5</v>
      </c>
      <c r="L290" t="str">
        <f ca="1">'TO Filter Tables'!L289</f>
        <v>Sync</v>
      </c>
      <c r="M290">
        <f ca="1">'TO Filter Tables'!M289</f>
        <v>1024</v>
      </c>
      <c r="N290">
        <f ca="1">LOOKUP($F290,'DS Filter Tables'!$F$12:$F$353,'DS Filter Tables'!P$12:P$353)</f>
        <v>15</v>
      </c>
      <c r="O290">
        <f ca="1">LOOKUP($F290,'DS Filter Tables'!$F$12:$F$353,'DS Filter Tables'!X$12:X$353)</f>
        <v>30</v>
      </c>
      <c r="P290">
        <f ca="1">LOOKUP($F290,'DS Filter Tables'!$F$12:$F$353,'DS Filter Tables'!AF$12:AF$353)</f>
        <v>30</v>
      </c>
      <c r="Q290">
        <f ca="1">LOOKUP($F290,'DS Filter Tables'!$F$12:$F$353,'DS Filter Tables'!AN$12:AN$353)</f>
        <v>30</v>
      </c>
      <c r="R290" s="39">
        <f ca="1">'TO Filter Tables'!R289</f>
        <v>0</v>
      </c>
      <c r="S290" s="39">
        <f ca="1">'TO Filter Tables'!X289</f>
        <v>0</v>
      </c>
      <c r="T290" s="39">
        <f ca="1">'TO Filter Tables'!AD289</f>
        <v>0</v>
      </c>
      <c r="U290" s="39">
        <f ca="1">'TO Filter Tables'!AP289</f>
        <v>0</v>
      </c>
      <c r="V290" s="39">
        <f ca="1">'TO Filter Tables'!AV289</f>
        <v>0</v>
      </c>
      <c r="W290" s="39">
        <f ca="1">'TO Filter Tables'!BB289</f>
        <v>0</v>
      </c>
      <c r="X290" s="39">
        <f ca="1">'TO Filter Tables'!BH289</f>
        <v>0</v>
      </c>
      <c r="AB290" s="39">
        <f t="shared" ca="1" si="4"/>
        <v>0.5</v>
      </c>
      <c r="AD290" t="s">
        <v>1429</v>
      </c>
    </row>
    <row r="291" spans="1:30" x14ac:dyDescent="0.2">
      <c r="A291">
        <f>'TO Filter Tables'!A290</f>
        <v>281</v>
      </c>
      <c r="B291" t="s">
        <v>1424</v>
      </c>
      <c r="C291" t="str">
        <f ca="1">'TO Filter Tables'!C290</f>
        <v>KuPR Internal Calibration Packet</v>
      </c>
      <c r="D291" t="s">
        <v>1418</v>
      </c>
      <c r="E291" t="str">
        <f ca="1">'TO Filter Tables'!E290</f>
        <v>External</v>
      </c>
      <c r="F291">
        <f ca="1">'TO Filter Tables'!F290</f>
        <v>676</v>
      </c>
      <c r="G291" t="str">
        <f ca="1">'TO Filter Tables'!G290</f>
        <v>0x2A4</v>
      </c>
      <c r="H291" t="str">
        <f ca="1">'TO Filter Tables'!H290</f>
        <v>0xAA4</v>
      </c>
      <c r="I291" t="str">
        <f>'TO Filter Tables'!I290</f>
        <v>NA</v>
      </c>
      <c r="J291">
        <f ca="1">'TO Filter Tables'!J290</f>
        <v>512</v>
      </c>
      <c r="K291">
        <f ca="1">'TO Filter Tables'!K290</f>
        <v>0.5</v>
      </c>
      <c r="L291" t="str">
        <f ca="1">'TO Filter Tables'!L290</f>
        <v>Sync</v>
      </c>
      <c r="M291">
        <f ca="1">'TO Filter Tables'!M290</f>
        <v>1024</v>
      </c>
      <c r="N291">
        <f ca="1">LOOKUP($F291,'DS Filter Tables'!$F$12:$F$353,'DS Filter Tables'!P$12:P$353)</f>
        <v>15</v>
      </c>
      <c r="O291">
        <f ca="1">LOOKUP($F291,'DS Filter Tables'!$F$12:$F$353,'DS Filter Tables'!X$12:X$353)</f>
        <v>30</v>
      </c>
      <c r="P291">
        <f ca="1">LOOKUP($F291,'DS Filter Tables'!$F$12:$F$353,'DS Filter Tables'!AF$12:AF$353)</f>
        <v>30</v>
      </c>
      <c r="Q291">
        <f ca="1">LOOKUP($F291,'DS Filter Tables'!$F$12:$F$353,'DS Filter Tables'!AN$12:AN$353)</f>
        <v>30</v>
      </c>
      <c r="R291" s="39">
        <f ca="1">'TO Filter Tables'!R290</f>
        <v>0</v>
      </c>
      <c r="S291" s="39">
        <f ca="1">'TO Filter Tables'!X290</f>
        <v>0</v>
      </c>
      <c r="T291" s="39">
        <f ca="1">'TO Filter Tables'!AD290</f>
        <v>0</v>
      </c>
      <c r="U291" s="39">
        <f ca="1">'TO Filter Tables'!AP290</f>
        <v>0</v>
      </c>
      <c r="V291" s="39">
        <f ca="1">'TO Filter Tables'!AV290</f>
        <v>0</v>
      </c>
      <c r="W291" s="39">
        <f ca="1">'TO Filter Tables'!BB290</f>
        <v>0</v>
      </c>
      <c r="X291" s="39">
        <f ca="1">'TO Filter Tables'!BH290</f>
        <v>0</v>
      </c>
      <c r="AB291" s="39">
        <f t="shared" ca="1" si="4"/>
        <v>0.5</v>
      </c>
      <c r="AD291" t="s">
        <v>1429</v>
      </c>
    </row>
    <row r="292" spans="1:30" x14ac:dyDescent="0.2">
      <c r="A292">
        <f>'TO Filter Tables'!A291</f>
        <v>282</v>
      </c>
      <c r="B292" t="s">
        <v>1424</v>
      </c>
      <c r="C292" t="str">
        <f ca="1">'TO Filter Tables'!C291</f>
        <v>KuPR Phase Code Dump Packet</v>
      </c>
      <c r="D292" t="s">
        <v>1418</v>
      </c>
      <c r="E292" t="str">
        <f ca="1">'TO Filter Tables'!E291</f>
        <v>External</v>
      </c>
      <c r="F292">
        <f ca="1">'TO Filter Tables'!F291</f>
        <v>677</v>
      </c>
      <c r="G292" t="str">
        <f ca="1">'TO Filter Tables'!G291</f>
        <v>0x2A5</v>
      </c>
      <c r="H292" t="str">
        <f ca="1">'TO Filter Tables'!H291</f>
        <v>0xAA5</v>
      </c>
      <c r="I292" t="str">
        <f>'TO Filter Tables'!I291</f>
        <v>NA</v>
      </c>
      <c r="J292">
        <f ca="1">'TO Filter Tables'!J291</f>
        <v>512</v>
      </c>
      <c r="K292">
        <f ca="1">'TO Filter Tables'!K291</f>
        <v>0.5</v>
      </c>
      <c r="L292" t="str">
        <f ca="1">'TO Filter Tables'!L291</f>
        <v>Sync</v>
      </c>
      <c r="M292">
        <f ca="1">'TO Filter Tables'!M291</f>
        <v>1024</v>
      </c>
      <c r="N292">
        <f ca="1">LOOKUP($F292,'DS Filter Tables'!$F$12:$F$353,'DS Filter Tables'!P$12:P$353)</f>
        <v>15</v>
      </c>
      <c r="O292">
        <f ca="1">LOOKUP($F292,'DS Filter Tables'!$F$12:$F$353,'DS Filter Tables'!X$12:X$353)</f>
        <v>30</v>
      </c>
      <c r="P292">
        <f ca="1">LOOKUP($F292,'DS Filter Tables'!$F$12:$F$353,'DS Filter Tables'!AF$12:AF$353)</f>
        <v>30</v>
      </c>
      <c r="Q292">
        <f ca="1">LOOKUP($F292,'DS Filter Tables'!$F$12:$F$353,'DS Filter Tables'!AN$12:AN$353)</f>
        <v>30</v>
      </c>
      <c r="R292" s="39">
        <f ca="1">'TO Filter Tables'!R291</f>
        <v>0</v>
      </c>
      <c r="S292" s="39">
        <f ca="1">'TO Filter Tables'!X291</f>
        <v>0</v>
      </c>
      <c r="T292" s="39">
        <f ca="1">'TO Filter Tables'!AD291</f>
        <v>0</v>
      </c>
      <c r="U292" s="39">
        <f ca="1">'TO Filter Tables'!AP291</f>
        <v>0</v>
      </c>
      <c r="V292" s="39">
        <f ca="1">'TO Filter Tables'!AV291</f>
        <v>0</v>
      </c>
      <c r="W292" s="39">
        <f ca="1">'TO Filter Tables'!BB291</f>
        <v>0</v>
      </c>
      <c r="X292" s="39">
        <f ca="1">'TO Filter Tables'!BH291</f>
        <v>0</v>
      </c>
      <c r="AB292" s="39">
        <f t="shared" ca="1" si="4"/>
        <v>0.5</v>
      </c>
      <c r="AD292" t="s">
        <v>1429</v>
      </c>
    </row>
    <row r="293" spans="1:30" x14ac:dyDescent="0.2">
      <c r="A293">
        <f>'TO Filter Tables'!A292</f>
        <v>283</v>
      </c>
      <c r="B293" t="s">
        <v>1424</v>
      </c>
      <c r="C293" t="str">
        <f ca="1">'TO Filter Tables'!C292</f>
        <v>KuPR Variable PRF Packet</v>
      </c>
      <c r="D293" t="s">
        <v>1418</v>
      </c>
      <c r="E293" t="str">
        <f ca="1">'TO Filter Tables'!E292</f>
        <v>External</v>
      </c>
      <c r="F293">
        <f ca="1">'TO Filter Tables'!F292</f>
        <v>678</v>
      </c>
      <c r="G293" t="str">
        <f ca="1">'TO Filter Tables'!G292</f>
        <v>0x2A6</v>
      </c>
      <c r="H293" t="str">
        <f ca="1">'TO Filter Tables'!H292</f>
        <v>0xAA6</v>
      </c>
      <c r="I293" t="str">
        <f>'TO Filter Tables'!I292</f>
        <v>NA</v>
      </c>
      <c r="J293">
        <f ca="1">'TO Filter Tables'!J292</f>
        <v>512</v>
      </c>
      <c r="K293">
        <f ca="1">'TO Filter Tables'!K292</f>
        <v>0.5</v>
      </c>
      <c r="L293" t="str">
        <f ca="1">'TO Filter Tables'!L292</f>
        <v>Sync</v>
      </c>
      <c r="M293">
        <f ca="1">'TO Filter Tables'!M292</f>
        <v>1024</v>
      </c>
      <c r="N293">
        <f ca="1">LOOKUP($F293,'DS Filter Tables'!$F$12:$F$353,'DS Filter Tables'!P$12:P$353)</f>
        <v>15</v>
      </c>
      <c r="O293">
        <f ca="1">LOOKUP($F293,'DS Filter Tables'!$F$12:$F$353,'DS Filter Tables'!X$12:X$353)</f>
        <v>30</v>
      </c>
      <c r="P293">
        <f ca="1">LOOKUP($F293,'DS Filter Tables'!$F$12:$F$353,'DS Filter Tables'!AF$12:AF$353)</f>
        <v>30</v>
      </c>
      <c r="Q293">
        <f ca="1">LOOKUP($F293,'DS Filter Tables'!$F$12:$F$353,'DS Filter Tables'!AN$12:AN$353)</f>
        <v>30</v>
      </c>
      <c r="R293" s="39">
        <f ca="1">'TO Filter Tables'!R292</f>
        <v>0</v>
      </c>
      <c r="S293" s="39">
        <f ca="1">'TO Filter Tables'!X292</f>
        <v>0</v>
      </c>
      <c r="T293" s="39">
        <f ca="1">'TO Filter Tables'!AD292</f>
        <v>0</v>
      </c>
      <c r="U293" s="39">
        <f ca="1">'TO Filter Tables'!AP292</f>
        <v>0</v>
      </c>
      <c r="V293" s="39">
        <f ca="1">'TO Filter Tables'!AV292</f>
        <v>0</v>
      </c>
      <c r="W293" s="39">
        <f ca="1">'TO Filter Tables'!BB292</f>
        <v>0</v>
      </c>
      <c r="X293" s="39">
        <f ca="1">'TO Filter Tables'!BH292</f>
        <v>0</v>
      </c>
      <c r="AB293" s="39">
        <f t="shared" ca="1" si="4"/>
        <v>0.5</v>
      </c>
      <c r="AD293" t="s">
        <v>1429</v>
      </c>
    </row>
    <row r="294" spans="1:30" x14ac:dyDescent="0.2">
      <c r="A294">
        <f>'TO Filter Tables'!A293</f>
        <v>284</v>
      </c>
      <c r="B294" t="s">
        <v>1424</v>
      </c>
      <c r="C294" t="str">
        <f ca="1">'TO Filter Tables'!C293</f>
        <v>KuPR Memory Dump Packet</v>
      </c>
      <c r="D294" t="s">
        <v>1418</v>
      </c>
      <c r="E294" t="str">
        <f ca="1">'TO Filter Tables'!E293</f>
        <v>External</v>
      </c>
      <c r="F294">
        <f ca="1">'TO Filter Tables'!F293</f>
        <v>679</v>
      </c>
      <c r="G294" t="str">
        <f ca="1">'TO Filter Tables'!G293</f>
        <v>0x2A7</v>
      </c>
      <c r="H294" t="str">
        <f ca="1">'TO Filter Tables'!H293</f>
        <v>0xAA7</v>
      </c>
      <c r="I294" t="str">
        <f>'TO Filter Tables'!I293</f>
        <v>NA</v>
      </c>
      <c r="J294">
        <f ca="1">'TO Filter Tables'!J293</f>
        <v>512</v>
      </c>
      <c r="K294">
        <f ca="1">'TO Filter Tables'!K293</f>
        <v>0.5</v>
      </c>
      <c r="L294" t="str">
        <f ca="1">'TO Filter Tables'!L293</f>
        <v>Sync</v>
      </c>
      <c r="M294">
        <f ca="1">'TO Filter Tables'!M293</f>
        <v>1024</v>
      </c>
      <c r="N294">
        <f ca="1">LOOKUP($F294,'DS Filter Tables'!$F$12:$F$353,'DS Filter Tables'!P$12:P$353)</f>
        <v>15</v>
      </c>
      <c r="O294">
        <f ca="1">LOOKUP($F294,'DS Filter Tables'!$F$12:$F$353,'DS Filter Tables'!X$12:X$353)</f>
        <v>30</v>
      </c>
      <c r="P294">
        <f ca="1">LOOKUP($F294,'DS Filter Tables'!$F$12:$F$353,'DS Filter Tables'!AF$12:AF$353)</f>
        <v>30</v>
      </c>
      <c r="Q294">
        <f ca="1">LOOKUP($F294,'DS Filter Tables'!$F$12:$F$353,'DS Filter Tables'!AN$12:AN$353)</f>
        <v>30</v>
      </c>
      <c r="R294" s="39">
        <f ca="1">'TO Filter Tables'!R293</f>
        <v>0</v>
      </c>
      <c r="S294" s="39">
        <f ca="1">'TO Filter Tables'!X293</f>
        <v>0</v>
      </c>
      <c r="T294" s="39">
        <f ca="1">'TO Filter Tables'!AD293</f>
        <v>0</v>
      </c>
      <c r="U294" s="39">
        <f ca="1">'TO Filter Tables'!AP293</f>
        <v>0</v>
      </c>
      <c r="V294" s="39">
        <f ca="1">'TO Filter Tables'!AV293</f>
        <v>0</v>
      </c>
      <c r="W294" s="39">
        <f ca="1">'TO Filter Tables'!BB293</f>
        <v>0</v>
      </c>
      <c r="X294" s="39">
        <f ca="1">'TO Filter Tables'!BH293</f>
        <v>0</v>
      </c>
      <c r="AB294" s="39">
        <f t="shared" ca="1" si="4"/>
        <v>0.5</v>
      </c>
      <c r="AD294" t="s">
        <v>1429</v>
      </c>
    </row>
    <row r="295" spans="1:30" x14ac:dyDescent="0.2">
      <c r="A295">
        <f>'TO Filter Tables'!A294</f>
        <v>285</v>
      </c>
      <c r="B295" t="s">
        <v>1424</v>
      </c>
      <c r="C295" t="str">
        <f ca="1">'TO Filter Tables'!C294</f>
        <v>KuPR Observation Packet</v>
      </c>
      <c r="D295" t="s">
        <v>1418</v>
      </c>
      <c r="E295" t="str">
        <f ca="1">'TO Filter Tables'!E294</f>
        <v>External</v>
      </c>
      <c r="F295">
        <f ca="1">'TO Filter Tables'!F294</f>
        <v>680</v>
      </c>
      <c r="G295" t="str">
        <f ca="1">'TO Filter Tables'!G294</f>
        <v>0x2A8</v>
      </c>
      <c r="H295" t="str">
        <f ca="1">'TO Filter Tables'!H294</f>
        <v>0xAA8</v>
      </c>
      <c r="I295" t="str">
        <f>'TO Filter Tables'!I294</f>
        <v>NA</v>
      </c>
      <c r="J295">
        <f ca="1">'TO Filter Tables'!J294</f>
        <v>512</v>
      </c>
      <c r="K295">
        <f ca="1">'TO Filter Tables'!K294</f>
        <v>0.5</v>
      </c>
      <c r="L295" t="str">
        <f ca="1">'TO Filter Tables'!L294</f>
        <v>Sync</v>
      </c>
      <c r="M295">
        <f ca="1">'TO Filter Tables'!M294</f>
        <v>1024</v>
      </c>
      <c r="N295">
        <f ca="1">LOOKUP($F295,'DS Filter Tables'!$F$12:$F$353,'DS Filter Tables'!P$12:P$353)</f>
        <v>15</v>
      </c>
      <c r="O295">
        <f ca="1">LOOKUP($F295,'DS Filter Tables'!$F$12:$F$353,'DS Filter Tables'!X$12:X$353)</f>
        <v>30</v>
      </c>
      <c r="P295">
        <f ca="1">LOOKUP($F295,'DS Filter Tables'!$F$12:$F$353,'DS Filter Tables'!AF$12:AF$353)</f>
        <v>30</v>
      </c>
      <c r="Q295">
        <f ca="1">LOOKUP($F295,'DS Filter Tables'!$F$12:$F$353,'DS Filter Tables'!AN$12:AN$353)</f>
        <v>30</v>
      </c>
      <c r="R295" s="39">
        <f ca="1">'TO Filter Tables'!R294</f>
        <v>0</v>
      </c>
      <c r="S295" s="39">
        <f ca="1">'TO Filter Tables'!X294</f>
        <v>0</v>
      </c>
      <c r="T295" s="39">
        <f ca="1">'TO Filter Tables'!AD294</f>
        <v>0</v>
      </c>
      <c r="U295" s="39">
        <f ca="1">'TO Filter Tables'!AP294</f>
        <v>0</v>
      </c>
      <c r="V295" s="39">
        <f ca="1">'TO Filter Tables'!AV294</f>
        <v>0</v>
      </c>
      <c r="W295" s="39">
        <f ca="1">'TO Filter Tables'!BB294</f>
        <v>0</v>
      </c>
      <c r="X295" s="39">
        <f ca="1">'TO Filter Tables'!BH294</f>
        <v>0</v>
      </c>
      <c r="AB295" s="39">
        <f t="shared" ca="1" si="4"/>
        <v>0.5</v>
      </c>
      <c r="AD295" t="s">
        <v>1429</v>
      </c>
    </row>
    <row r="296" spans="1:30" x14ac:dyDescent="0.2">
      <c r="A296">
        <f>'TO Filter Tables'!A295</f>
        <v>286</v>
      </c>
      <c r="B296" t="s">
        <v>1409</v>
      </c>
      <c r="C296" t="str">
        <f ca="1">'TO Filter Tables'!C295</f>
        <v>DI CSS Diag Tlm</v>
      </c>
      <c r="D296" t="s">
        <v>1418</v>
      </c>
      <c r="E296" t="str">
        <f ca="1">'TO Filter Tables'!E295</f>
        <v>Internal</v>
      </c>
      <c r="F296">
        <f ca="1">'TO Filter Tables'!F295</f>
        <v>688</v>
      </c>
      <c r="G296" t="str">
        <f ca="1">'TO Filter Tables'!G295</f>
        <v>0x2B0</v>
      </c>
      <c r="H296" t="str">
        <f ca="1">'TO Filter Tables'!H295</f>
        <v>0xAB0</v>
      </c>
      <c r="I296" t="str">
        <f>'TO Filter Tables'!I295</f>
        <v>NA</v>
      </c>
      <c r="J296">
        <f ca="1">'TO Filter Tables'!J295</f>
        <v>672</v>
      </c>
      <c r="K296">
        <f ca="1">'TO Filter Tables'!K295</f>
        <v>0.1</v>
      </c>
      <c r="L296" t="str">
        <f ca="1">'TO Filter Tables'!L295</f>
        <v>Sync</v>
      </c>
      <c r="M296">
        <f ca="1">'TO Filter Tables'!M295</f>
        <v>6720</v>
      </c>
      <c r="N296">
        <f ca="1">LOOKUP($F296,'DS Filter Tables'!$F$12:$F$353,'DS Filter Tables'!P$12:P$353)</f>
        <v>15</v>
      </c>
      <c r="O296">
        <f ca="1">LOOKUP($F296,'DS Filter Tables'!$F$12:$F$353,'DS Filter Tables'!X$12:X$353)</f>
        <v>30</v>
      </c>
      <c r="P296">
        <f ca="1">LOOKUP($F296,'DS Filter Tables'!$F$12:$F$353,'DS Filter Tables'!AF$12:AF$353)</f>
        <v>30</v>
      </c>
      <c r="Q296">
        <f ca="1">LOOKUP($F296,'DS Filter Tables'!$F$12:$F$353,'DS Filter Tables'!AN$12:AN$353)</f>
        <v>30</v>
      </c>
      <c r="R296" s="39">
        <f ca="1">'TO Filter Tables'!R295</f>
        <v>0</v>
      </c>
      <c r="S296" s="39">
        <f ca="1">'TO Filter Tables'!X295</f>
        <v>0</v>
      </c>
      <c r="T296" s="39">
        <f ca="1">'TO Filter Tables'!AD295</f>
        <v>0</v>
      </c>
      <c r="U296" s="39">
        <f ca="1">'TO Filter Tables'!AP295</f>
        <v>0</v>
      </c>
      <c r="V296" s="39">
        <f ca="1">'TO Filter Tables'!AV295</f>
        <v>0</v>
      </c>
      <c r="W296" s="39">
        <f ca="1">'TO Filter Tables'!BB295</f>
        <v>0</v>
      </c>
      <c r="X296" s="39">
        <f ca="1">'TO Filter Tables'!BH295</f>
        <v>0</v>
      </c>
      <c r="AB296" s="39">
        <f t="shared" ca="1" si="4"/>
        <v>0.1</v>
      </c>
      <c r="AD296" t="s">
        <v>1429</v>
      </c>
    </row>
    <row r="297" spans="1:30" x14ac:dyDescent="0.2">
      <c r="A297">
        <f>'TO Filter Tables'!A296</f>
        <v>287</v>
      </c>
      <c r="B297" t="s">
        <v>1409</v>
      </c>
      <c r="C297" t="str">
        <f ca="1">'TO Filter Tables'!C296</f>
        <v>DI HGA Diag Tlm</v>
      </c>
      <c r="D297" t="s">
        <v>1418</v>
      </c>
      <c r="E297" t="str">
        <f ca="1">'TO Filter Tables'!E296</f>
        <v>Internal</v>
      </c>
      <c r="F297">
        <f ca="1">'TO Filter Tables'!F296</f>
        <v>689</v>
      </c>
      <c r="G297" t="str">
        <f ca="1">'TO Filter Tables'!G296</f>
        <v>0x2B1</v>
      </c>
      <c r="H297" t="str">
        <f ca="1">'TO Filter Tables'!H296</f>
        <v>0xAB1</v>
      </c>
      <c r="I297" t="str">
        <f>'TO Filter Tables'!I296</f>
        <v>NA</v>
      </c>
      <c r="J297">
        <f ca="1">'TO Filter Tables'!J296</f>
        <v>320</v>
      </c>
      <c r="K297">
        <f ca="1">'TO Filter Tables'!K296</f>
        <v>0.1</v>
      </c>
      <c r="L297" t="str">
        <f ca="1">'TO Filter Tables'!L296</f>
        <v>Sync</v>
      </c>
      <c r="M297">
        <f ca="1">'TO Filter Tables'!M296</f>
        <v>3200</v>
      </c>
      <c r="N297">
        <f ca="1">LOOKUP($F297,'DS Filter Tables'!$F$12:$F$353,'DS Filter Tables'!P$12:P$353)</f>
        <v>15</v>
      </c>
      <c r="O297">
        <f ca="1">LOOKUP($F297,'DS Filter Tables'!$F$12:$F$353,'DS Filter Tables'!X$12:X$353)</f>
        <v>30</v>
      </c>
      <c r="P297">
        <f ca="1">LOOKUP($F297,'DS Filter Tables'!$F$12:$F$353,'DS Filter Tables'!AF$12:AF$353)</f>
        <v>30</v>
      </c>
      <c r="Q297">
        <f ca="1">LOOKUP($F297,'DS Filter Tables'!$F$12:$F$353,'DS Filter Tables'!AN$12:AN$353)</f>
        <v>30</v>
      </c>
      <c r="R297" s="39">
        <f ca="1">'TO Filter Tables'!R296</f>
        <v>0</v>
      </c>
      <c r="S297" s="39">
        <f ca="1">'TO Filter Tables'!X296</f>
        <v>0</v>
      </c>
      <c r="T297" s="39">
        <f ca="1">'TO Filter Tables'!AD296</f>
        <v>0</v>
      </c>
      <c r="U297" s="39">
        <f ca="1">'TO Filter Tables'!AP296</f>
        <v>0</v>
      </c>
      <c r="V297" s="39">
        <f ca="1">'TO Filter Tables'!AV296</f>
        <v>0</v>
      </c>
      <c r="W297" s="39">
        <f ca="1">'TO Filter Tables'!BB296</f>
        <v>0</v>
      </c>
      <c r="X297" s="39">
        <f ca="1">'TO Filter Tables'!BH296</f>
        <v>0</v>
      </c>
      <c r="AB297" s="39">
        <f t="shared" ca="1" si="4"/>
        <v>0.1</v>
      </c>
      <c r="AD297" t="s">
        <v>1429</v>
      </c>
    </row>
    <row r="298" spans="1:30" x14ac:dyDescent="0.2">
      <c r="A298">
        <f>'TO Filter Tables'!A297</f>
        <v>288</v>
      </c>
      <c r="B298" t="s">
        <v>1409</v>
      </c>
      <c r="C298" t="str">
        <f ca="1">'TO Filter Tables'!C297</f>
        <v>DI IRU Diag Tlm</v>
      </c>
      <c r="D298" t="s">
        <v>1418</v>
      </c>
      <c r="E298" t="str">
        <f ca="1">'TO Filter Tables'!E297</f>
        <v>Internal</v>
      </c>
      <c r="F298">
        <f ca="1">'TO Filter Tables'!F297</f>
        <v>690</v>
      </c>
      <c r="G298" t="str">
        <f ca="1">'TO Filter Tables'!G297</f>
        <v>0x2B2</v>
      </c>
      <c r="H298" t="str">
        <f ca="1">'TO Filter Tables'!H297</f>
        <v>0xAB2</v>
      </c>
      <c r="I298" t="str">
        <f>'TO Filter Tables'!I297</f>
        <v>NA</v>
      </c>
      <c r="J298">
        <f ca="1">'TO Filter Tables'!J297</f>
        <v>736</v>
      </c>
      <c r="K298">
        <f ca="1">'TO Filter Tables'!K297</f>
        <v>0.1</v>
      </c>
      <c r="L298" t="str">
        <f ca="1">'TO Filter Tables'!L297</f>
        <v>Sync</v>
      </c>
      <c r="M298">
        <f ca="1">'TO Filter Tables'!M297</f>
        <v>7360</v>
      </c>
      <c r="N298">
        <f ca="1">LOOKUP($F298,'DS Filter Tables'!$F$12:$F$353,'DS Filter Tables'!P$12:P$353)</f>
        <v>15</v>
      </c>
      <c r="O298">
        <f ca="1">LOOKUP($F298,'DS Filter Tables'!$F$12:$F$353,'DS Filter Tables'!X$12:X$353)</f>
        <v>30</v>
      </c>
      <c r="P298">
        <f ca="1">LOOKUP($F298,'DS Filter Tables'!$F$12:$F$353,'DS Filter Tables'!AF$12:AF$353)</f>
        <v>30</v>
      </c>
      <c r="Q298">
        <f ca="1">LOOKUP($F298,'DS Filter Tables'!$F$12:$F$353,'DS Filter Tables'!AN$12:AN$353)</f>
        <v>30</v>
      </c>
      <c r="R298" s="39">
        <f ca="1">'TO Filter Tables'!R297</f>
        <v>0</v>
      </c>
      <c r="S298" s="39">
        <f ca="1">'TO Filter Tables'!X297</f>
        <v>0</v>
      </c>
      <c r="T298" s="39">
        <f ca="1">'TO Filter Tables'!AD297</f>
        <v>0</v>
      </c>
      <c r="U298" s="39">
        <f ca="1">'TO Filter Tables'!AP297</f>
        <v>0</v>
      </c>
      <c r="V298" s="39">
        <f ca="1">'TO Filter Tables'!AV297</f>
        <v>0</v>
      </c>
      <c r="W298" s="39">
        <f ca="1">'TO Filter Tables'!BB297</f>
        <v>0</v>
      </c>
      <c r="X298" s="39">
        <f ca="1">'TO Filter Tables'!BH297</f>
        <v>0</v>
      </c>
      <c r="AB298" s="39">
        <f t="shared" ca="1" si="4"/>
        <v>0.1</v>
      </c>
      <c r="AD298" t="s">
        <v>1429</v>
      </c>
    </row>
    <row r="299" spans="1:30" x14ac:dyDescent="0.2">
      <c r="A299">
        <f>'TO Filter Tables'!A298</f>
        <v>289</v>
      </c>
      <c r="B299" t="s">
        <v>1409</v>
      </c>
      <c r="C299" t="str">
        <f ca="1">'TO Filter Tables'!C298</f>
        <v>DI RW Diag Tlm</v>
      </c>
      <c r="D299" t="s">
        <v>1418</v>
      </c>
      <c r="E299" t="str">
        <f ca="1">'TO Filter Tables'!E298</f>
        <v>Internal</v>
      </c>
      <c r="F299">
        <f ca="1">'TO Filter Tables'!F298</f>
        <v>691</v>
      </c>
      <c r="G299" t="str">
        <f ca="1">'TO Filter Tables'!G298</f>
        <v>0x2B3</v>
      </c>
      <c r="H299" t="str">
        <f ca="1">'TO Filter Tables'!H298</f>
        <v>0xAB3</v>
      </c>
      <c r="I299" t="str">
        <f>'TO Filter Tables'!I298</f>
        <v>NA</v>
      </c>
      <c r="J299">
        <f ca="1">'TO Filter Tables'!J298</f>
        <v>896</v>
      </c>
      <c r="K299">
        <f ca="1">'TO Filter Tables'!K298</f>
        <v>0.1</v>
      </c>
      <c r="L299" t="str">
        <f ca="1">'TO Filter Tables'!L298</f>
        <v>Sync</v>
      </c>
      <c r="M299">
        <f ca="1">'TO Filter Tables'!M298</f>
        <v>8960</v>
      </c>
      <c r="N299">
        <f ca="1">LOOKUP($F299,'DS Filter Tables'!$F$12:$F$353,'DS Filter Tables'!P$12:P$353)</f>
        <v>15</v>
      </c>
      <c r="O299">
        <f ca="1">LOOKUP($F299,'DS Filter Tables'!$F$12:$F$353,'DS Filter Tables'!X$12:X$353)</f>
        <v>30</v>
      </c>
      <c r="P299">
        <f ca="1">LOOKUP($F299,'DS Filter Tables'!$F$12:$F$353,'DS Filter Tables'!AF$12:AF$353)</f>
        <v>30</v>
      </c>
      <c r="Q299">
        <f ca="1">LOOKUP($F299,'DS Filter Tables'!$F$12:$F$353,'DS Filter Tables'!AN$12:AN$353)</f>
        <v>30</v>
      </c>
      <c r="R299" s="39">
        <f ca="1">'TO Filter Tables'!R298</f>
        <v>0</v>
      </c>
      <c r="S299" s="39">
        <f ca="1">'TO Filter Tables'!X298</f>
        <v>0</v>
      </c>
      <c r="T299" s="39">
        <f ca="1">'TO Filter Tables'!AD298</f>
        <v>0</v>
      </c>
      <c r="U299" s="39">
        <f ca="1">'TO Filter Tables'!AP298</f>
        <v>0</v>
      </c>
      <c r="V299" s="39">
        <f ca="1">'TO Filter Tables'!AV298</f>
        <v>0</v>
      </c>
      <c r="W299" s="39">
        <f ca="1">'TO Filter Tables'!BB298</f>
        <v>0</v>
      </c>
      <c r="X299" s="39">
        <f ca="1">'TO Filter Tables'!BH298</f>
        <v>0</v>
      </c>
      <c r="AB299" s="39">
        <f t="shared" ca="1" si="4"/>
        <v>0.1</v>
      </c>
      <c r="AD299" t="s">
        <v>1429</v>
      </c>
    </row>
    <row r="300" spans="1:30" x14ac:dyDescent="0.2">
      <c r="A300">
        <f>'TO Filter Tables'!A299</f>
        <v>290</v>
      </c>
      <c r="B300" t="s">
        <v>1409</v>
      </c>
      <c r="C300" t="str">
        <f ca="1">'TO Filter Tables'!C299</f>
        <v>DI SA Diag Tlm</v>
      </c>
      <c r="D300" t="s">
        <v>1418</v>
      </c>
      <c r="E300" t="str">
        <f ca="1">'TO Filter Tables'!E299</f>
        <v>Internal</v>
      </c>
      <c r="F300">
        <f ca="1">'TO Filter Tables'!F299</f>
        <v>692</v>
      </c>
      <c r="G300" t="str">
        <f ca="1">'TO Filter Tables'!G299</f>
        <v>0x2B4</v>
      </c>
      <c r="H300" t="str">
        <f ca="1">'TO Filter Tables'!H299</f>
        <v>0xAB4</v>
      </c>
      <c r="I300" t="str">
        <f>'TO Filter Tables'!I299</f>
        <v>NA</v>
      </c>
      <c r="J300">
        <f ca="1">'TO Filter Tables'!J299</f>
        <v>320</v>
      </c>
      <c r="K300">
        <f ca="1">'TO Filter Tables'!K299</f>
        <v>0.1</v>
      </c>
      <c r="L300" t="str">
        <f ca="1">'TO Filter Tables'!L299</f>
        <v>Sync</v>
      </c>
      <c r="M300">
        <f ca="1">'TO Filter Tables'!M299</f>
        <v>3200</v>
      </c>
      <c r="N300">
        <f ca="1">LOOKUP($F300,'DS Filter Tables'!$F$12:$F$353,'DS Filter Tables'!P$12:P$353)</f>
        <v>15</v>
      </c>
      <c r="O300">
        <f ca="1">LOOKUP($F300,'DS Filter Tables'!$F$12:$F$353,'DS Filter Tables'!X$12:X$353)</f>
        <v>30</v>
      </c>
      <c r="P300">
        <f ca="1">LOOKUP($F300,'DS Filter Tables'!$F$12:$F$353,'DS Filter Tables'!AF$12:AF$353)</f>
        <v>30</v>
      </c>
      <c r="Q300">
        <f ca="1">LOOKUP($F300,'DS Filter Tables'!$F$12:$F$353,'DS Filter Tables'!AN$12:AN$353)</f>
        <v>30</v>
      </c>
      <c r="R300" s="39">
        <f ca="1">'TO Filter Tables'!R299</f>
        <v>0</v>
      </c>
      <c r="S300" s="39">
        <f ca="1">'TO Filter Tables'!X299</f>
        <v>0</v>
      </c>
      <c r="T300" s="39">
        <f ca="1">'TO Filter Tables'!AD299</f>
        <v>0</v>
      </c>
      <c r="U300" s="39">
        <f ca="1">'TO Filter Tables'!AP299</f>
        <v>0</v>
      </c>
      <c r="V300" s="39">
        <f ca="1">'TO Filter Tables'!AV299</f>
        <v>0</v>
      </c>
      <c r="W300" s="39">
        <f ca="1">'TO Filter Tables'!BB299</f>
        <v>0</v>
      </c>
      <c r="X300" s="39">
        <f ca="1">'TO Filter Tables'!BH299</f>
        <v>0</v>
      </c>
      <c r="AB300" s="39">
        <f t="shared" ca="1" si="4"/>
        <v>0.1</v>
      </c>
      <c r="AD300" t="s">
        <v>1429</v>
      </c>
    </row>
    <row r="301" spans="1:30" x14ac:dyDescent="0.2">
      <c r="A301">
        <f>'TO Filter Tables'!A300</f>
        <v>291</v>
      </c>
      <c r="B301" t="s">
        <v>1409</v>
      </c>
      <c r="C301" t="str">
        <f ca="1">'TO Filter Tables'!C300</f>
        <v>DI ST Diag Tlm</v>
      </c>
      <c r="D301" t="s">
        <v>1418</v>
      </c>
      <c r="E301" t="str">
        <f ca="1">'TO Filter Tables'!E300</f>
        <v>Internal</v>
      </c>
      <c r="F301">
        <f ca="1">'TO Filter Tables'!F300</f>
        <v>693</v>
      </c>
      <c r="G301" t="str">
        <f ca="1">'TO Filter Tables'!G300</f>
        <v>0x2B5</v>
      </c>
      <c r="H301" t="str">
        <f ca="1">'TO Filter Tables'!H300</f>
        <v>0xAB5</v>
      </c>
      <c r="I301" t="str">
        <f>'TO Filter Tables'!I300</f>
        <v>NA</v>
      </c>
      <c r="J301">
        <f ca="1">'TO Filter Tables'!J300</f>
        <v>832</v>
      </c>
      <c r="K301">
        <f ca="1">'TO Filter Tables'!K300</f>
        <v>0.1</v>
      </c>
      <c r="L301" t="str">
        <f ca="1">'TO Filter Tables'!L300</f>
        <v>Sync</v>
      </c>
      <c r="M301">
        <f ca="1">'TO Filter Tables'!M300</f>
        <v>8320</v>
      </c>
      <c r="N301">
        <f ca="1">LOOKUP($F301,'DS Filter Tables'!$F$12:$F$353,'DS Filter Tables'!P$12:P$353)</f>
        <v>15</v>
      </c>
      <c r="O301">
        <f ca="1">LOOKUP($F301,'DS Filter Tables'!$F$12:$F$353,'DS Filter Tables'!X$12:X$353)</f>
        <v>30</v>
      </c>
      <c r="P301">
        <f ca="1">LOOKUP($F301,'DS Filter Tables'!$F$12:$F$353,'DS Filter Tables'!AF$12:AF$353)</f>
        <v>30</v>
      </c>
      <c r="Q301">
        <f ca="1">LOOKUP($F301,'DS Filter Tables'!$F$12:$F$353,'DS Filter Tables'!AN$12:AN$353)</f>
        <v>30</v>
      </c>
      <c r="R301" s="39">
        <f ca="1">'TO Filter Tables'!R300</f>
        <v>0</v>
      </c>
      <c r="S301" s="39">
        <f ca="1">'TO Filter Tables'!X300</f>
        <v>0</v>
      </c>
      <c r="T301" s="39">
        <f ca="1">'TO Filter Tables'!AD300</f>
        <v>0</v>
      </c>
      <c r="U301" s="39">
        <f ca="1">'TO Filter Tables'!AP300</f>
        <v>0</v>
      </c>
      <c r="V301" s="39">
        <f ca="1">'TO Filter Tables'!AV300</f>
        <v>0</v>
      </c>
      <c r="W301" s="39">
        <f ca="1">'TO Filter Tables'!BB300</f>
        <v>0</v>
      </c>
      <c r="X301" s="39">
        <f ca="1">'TO Filter Tables'!BH300</f>
        <v>0</v>
      </c>
      <c r="AB301" s="39">
        <f t="shared" ca="1" si="4"/>
        <v>0.1</v>
      </c>
      <c r="AD301" t="s">
        <v>1429</v>
      </c>
    </row>
    <row r="302" spans="1:30" x14ac:dyDescent="0.2">
      <c r="A302">
        <f>'TO Filter Tables'!A301</f>
        <v>292</v>
      </c>
      <c r="B302" t="s">
        <v>1409</v>
      </c>
      <c r="C302" t="str">
        <f ca="1">'TO Filter Tables'!C301</f>
        <v>DI MSS Diag Tlm</v>
      </c>
      <c r="D302" t="s">
        <v>1418</v>
      </c>
      <c r="E302" t="str">
        <f ca="1">'TO Filter Tables'!E301</f>
        <v>Internal</v>
      </c>
      <c r="F302">
        <f ca="1">'TO Filter Tables'!F301</f>
        <v>694</v>
      </c>
      <c r="G302" t="str">
        <f ca="1">'TO Filter Tables'!G301</f>
        <v>0x2B6</v>
      </c>
      <c r="H302" t="str">
        <f ca="1">'TO Filter Tables'!H301</f>
        <v>0xAB6</v>
      </c>
      <c r="I302" t="str">
        <f>'TO Filter Tables'!I301</f>
        <v>NA</v>
      </c>
      <c r="J302">
        <f ca="1">'TO Filter Tables'!J301</f>
        <v>512</v>
      </c>
      <c r="K302">
        <f ca="1">'TO Filter Tables'!K301</f>
        <v>0.1</v>
      </c>
      <c r="L302" t="str">
        <f ca="1">'TO Filter Tables'!L301</f>
        <v>Sync</v>
      </c>
      <c r="M302">
        <f ca="1">'TO Filter Tables'!M301</f>
        <v>5120</v>
      </c>
      <c r="N302">
        <f ca="1">LOOKUP($F302,'DS Filter Tables'!$F$12:$F$353,'DS Filter Tables'!P$12:P$353)</f>
        <v>15</v>
      </c>
      <c r="O302">
        <f ca="1">LOOKUP($F302,'DS Filter Tables'!$F$12:$F$353,'DS Filter Tables'!X$12:X$353)</f>
        <v>30</v>
      </c>
      <c r="P302">
        <f ca="1">LOOKUP($F302,'DS Filter Tables'!$F$12:$F$353,'DS Filter Tables'!AF$12:AF$353)</f>
        <v>30</v>
      </c>
      <c r="Q302">
        <f ca="1">LOOKUP($F302,'DS Filter Tables'!$F$12:$F$353,'DS Filter Tables'!AN$12:AN$353)</f>
        <v>30</v>
      </c>
      <c r="R302" s="39">
        <f ca="1">'TO Filter Tables'!R301</f>
        <v>0</v>
      </c>
      <c r="S302" s="39">
        <f ca="1">'TO Filter Tables'!X301</f>
        <v>0</v>
      </c>
      <c r="T302" s="39">
        <f ca="1">'TO Filter Tables'!AD301</f>
        <v>0</v>
      </c>
      <c r="U302" s="39">
        <f ca="1">'TO Filter Tables'!AP301</f>
        <v>0</v>
      </c>
      <c r="V302" s="39">
        <f ca="1">'TO Filter Tables'!AV301</f>
        <v>0</v>
      </c>
      <c r="W302" s="39">
        <f ca="1">'TO Filter Tables'!BB301</f>
        <v>0</v>
      </c>
      <c r="X302" s="39">
        <f ca="1">'TO Filter Tables'!BH301</f>
        <v>0</v>
      </c>
      <c r="AB302" s="39">
        <f t="shared" ca="1" si="4"/>
        <v>0.1</v>
      </c>
      <c r="AD302" t="s">
        <v>1429</v>
      </c>
    </row>
    <row r="303" spans="1:30" x14ac:dyDescent="0.2">
      <c r="A303">
        <f>'TO Filter Tables'!A302</f>
        <v>293</v>
      </c>
      <c r="B303" t="s">
        <v>1409</v>
      </c>
      <c r="C303" t="str">
        <f ca="1">'TO Filter Tables'!C302</f>
        <v>DI TAM Diag Tlm</v>
      </c>
      <c r="D303" t="s">
        <v>1418</v>
      </c>
      <c r="E303" t="str">
        <f ca="1">'TO Filter Tables'!E302</f>
        <v>Internal</v>
      </c>
      <c r="F303">
        <f ca="1">'TO Filter Tables'!F302</f>
        <v>695</v>
      </c>
      <c r="G303" t="str">
        <f ca="1">'TO Filter Tables'!G302</f>
        <v>0x2B7</v>
      </c>
      <c r="H303" t="str">
        <f ca="1">'TO Filter Tables'!H302</f>
        <v>0xAB7</v>
      </c>
      <c r="I303" t="str">
        <f>'TO Filter Tables'!I302</f>
        <v>NA</v>
      </c>
      <c r="J303">
        <f ca="1">'TO Filter Tables'!J302</f>
        <v>640</v>
      </c>
      <c r="K303">
        <f ca="1">'TO Filter Tables'!K302</f>
        <v>0.1</v>
      </c>
      <c r="L303" t="str">
        <f ca="1">'TO Filter Tables'!L302</f>
        <v>Sync</v>
      </c>
      <c r="M303">
        <f ca="1">'TO Filter Tables'!M302</f>
        <v>6400</v>
      </c>
      <c r="N303">
        <f ca="1">LOOKUP($F303,'DS Filter Tables'!$F$12:$F$353,'DS Filter Tables'!P$12:P$353)</f>
        <v>15</v>
      </c>
      <c r="O303">
        <f ca="1">LOOKUP($F303,'DS Filter Tables'!$F$12:$F$353,'DS Filter Tables'!X$12:X$353)</f>
        <v>30</v>
      </c>
      <c r="P303">
        <f ca="1">LOOKUP($F303,'DS Filter Tables'!$F$12:$F$353,'DS Filter Tables'!AF$12:AF$353)</f>
        <v>30</v>
      </c>
      <c r="Q303">
        <f ca="1">LOOKUP($F303,'DS Filter Tables'!$F$12:$F$353,'DS Filter Tables'!AN$12:AN$353)</f>
        <v>30</v>
      </c>
      <c r="R303" s="39">
        <f ca="1">'TO Filter Tables'!R302</f>
        <v>0</v>
      </c>
      <c r="S303" s="39">
        <f ca="1">'TO Filter Tables'!X302</f>
        <v>0</v>
      </c>
      <c r="T303" s="39">
        <f ca="1">'TO Filter Tables'!AD302</f>
        <v>0</v>
      </c>
      <c r="U303" s="39">
        <f ca="1">'TO Filter Tables'!AP302</f>
        <v>0</v>
      </c>
      <c r="V303" s="39">
        <f ca="1">'TO Filter Tables'!AV302</f>
        <v>0</v>
      </c>
      <c r="W303" s="39">
        <f ca="1">'TO Filter Tables'!BB302</f>
        <v>0</v>
      </c>
      <c r="X303" s="39">
        <f ca="1">'TO Filter Tables'!BH302</f>
        <v>0</v>
      </c>
      <c r="AB303" s="39">
        <f t="shared" ca="1" si="4"/>
        <v>0.1</v>
      </c>
      <c r="AD303" t="s">
        <v>1429</v>
      </c>
    </row>
    <row r="304" spans="1:30" x14ac:dyDescent="0.2">
      <c r="A304">
        <f>'TO Filter Tables'!A303</f>
        <v>294</v>
      </c>
      <c r="B304" t="s">
        <v>1409</v>
      </c>
      <c r="C304" t="str">
        <f ca="1">'TO Filter Tables'!C303</f>
        <v>DI MTB Diag Tlm</v>
      </c>
      <c r="D304" t="s">
        <v>1418</v>
      </c>
      <c r="E304" t="str">
        <f ca="1">'TO Filter Tables'!E303</f>
        <v>Internal</v>
      </c>
      <c r="F304">
        <f ca="1">'TO Filter Tables'!F303</f>
        <v>696</v>
      </c>
      <c r="G304" t="str">
        <f ca="1">'TO Filter Tables'!G303</f>
        <v>0x2B8</v>
      </c>
      <c r="H304" t="str">
        <f ca="1">'TO Filter Tables'!H303</f>
        <v>0xAB8</v>
      </c>
      <c r="I304" t="str">
        <f>'TO Filter Tables'!I303</f>
        <v>NA</v>
      </c>
      <c r="J304">
        <f ca="1">'TO Filter Tables'!J303</f>
        <v>224</v>
      </c>
      <c r="K304">
        <f ca="1">'TO Filter Tables'!K303</f>
        <v>0.1</v>
      </c>
      <c r="L304" t="str">
        <f ca="1">'TO Filter Tables'!L303</f>
        <v>Sync</v>
      </c>
      <c r="M304">
        <f ca="1">'TO Filter Tables'!M303</f>
        <v>2240</v>
      </c>
      <c r="N304">
        <f ca="1">LOOKUP($F304,'DS Filter Tables'!$F$12:$F$353,'DS Filter Tables'!P$12:P$353)</f>
        <v>15</v>
      </c>
      <c r="O304">
        <f ca="1">LOOKUP($F304,'DS Filter Tables'!$F$12:$F$353,'DS Filter Tables'!X$12:X$353)</f>
        <v>30</v>
      </c>
      <c r="P304">
        <f ca="1">LOOKUP($F304,'DS Filter Tables'!$F$12:$F$353,'DS Filter Tables'!AF$12:AF$353)</f>
        <v>30</v>
      </c>
      <c r="Q304">
        <f ca="1">LOOKUP($F304,'DS Filter Tables'!$F$12:$F$353,'DS Filter Tables'!AN$12:AN$353)</f>
        <v>30</v>
      </c>
      <c r="R304" s="39">
        <f ca="1">'TO Filter Tables'!R303</f>
        <v>0</v>
      </c>
      <c r="S304" s="39">
        <f ca="1">'TO Filter Tables'!X303</f>
        <v>0</v>
      </c>
      <c r="T304" s="39">
        <f ca="1">'TO Filter Tables'!AD303</f>
        <v>0</v>
      </c>
      <c r="U304" s="39">
        <f ca="1">'TO Filter Tables'!AP303</f>
        <v>0</v>
      </c>
      <c r="V304" s="39">
        <f ca="1">'TO Filter Tables'!AV303</f>
        <v>0</v>
      </c>
      <c r="W304" s="39">
        <f ca="1">'TO Filter Tables'!BB303</f>
        <v>0</v>
      </c>
      <c r="X304" s="39">
        <f ca="1">'TO Filter Tables'!BH303</f>
        <v>0</v>
      </c>
      <c r="AB304" s="39">
        <f t="shared" ca="1" si="4"/>
        <v>0.1</v>
      </c>
      <c r="AD304" t="s">
        <v>1429</v>
      </c>
    </row>
    <row r="305" spans="1:30" x14ac:dyDescent="0.2">
      <c r="A305">
        <f>'TO Filter Tables'!A304</f>
        <v>295</v>
      </c>
      <c r="B305" t="s">
        <v>1409</v>
      </c>
      <c r="C305" t="str">
        <f ca="1">'TO Filter Tables'!C304</f>
        <v>DI GPS Diag Tlm</v>
      </c>
      <c r="D305" t="s">
        <v>1418</v>
      </c>
      <c r="E305" t="str">
        <f ca="1">'TO Filter Tables'!E304</f>
        <v>Internal</v>
      </c>
      <c r="F305">
        <f ca="1">'TO Filter Tables'!F304</f>
        <v>697</v>
      </c>
      <c r="G305" t="str">
        <f ca="1">'TO Filter Tables'!G304</f>
        <v>0x2B9</v>
      </c>
      <c r="H305" t="str">
        <f ca="1">'TO Filter Tables'!H304</f>
        <v>0xAB9</v>
      </c>
      <c r="I305" t="str">
        <f>'TO Filter Tables'!I304</f>
        <v>NA</v>
      </c>
      <c r="J305">
        <f ca="1">'TO Filter Tables'!J304</f>
        <v>768</v>
      </c>
      <c r="K305">
        <f ca="1">'TO Filter Tables'!K304</f>
        <v>0.1</v>
      </c>
      <c r="L305" t="str">
        <f ca="1">'TO Filter Tables'!L304</f>
        <v>Sync</v>
      </c>
      <c r="M305">
        <f ca="1">'TO Filter Tables'!M304</f>
        <v>7680</v>
      </c>
      <c r="N305">
        <f ca="1">LOOKUP($F305,'DS Filter Tables'!$F$12:$F$353,'DS Filter Tables'!P$12:P$353)</f>
        <v>15</v>
      </c>
      <c r="O305">
        <f ca="1">LOOKUP($F305,'DS Filter Tables'!$F$12:$F$353,'DS Filter Tables'!X$12:X$353)</f>
        <v>30</v>
      </c>
      <c r="P305">
        <f ca="1">LOOKUP($F305,'DS Filter Tables'!$F$12:$F$353,'DS Filter Tables'!AF$12:AF$353)</f>
        <v>30</v>
      </c>
      <c r="Q305">
        <f ca="1">LOOKUP($F305,'DS Filter Tables'!$F$12:$F$353,'DS Filter Tables'!AN$12:AN$353)</f>
        <v>30</v>
      </c>
      <c r="R305" s="39">
        <f ca="1">'TO Filter Tables'!R304</f>
        <v>0</v>
      </c>
      <c r="S305" s="39">
        <f ca="1">'TO Filter Tables'!X304</f>
        <v>0</v>
      </c>
      <c r="T305" s="39">
        <f ca="1">'TO Filter Tables'!AD304</f>
        <v>0</v>
      </c>
      <c r="U305" s="39">
        <f ca="1">'TO Filter Tables'!AP304</f>
        <v>0</v>
      </c>
      <c r="V305" s="39">
        <f ca="1">'TO Filter Tables'!AV304</f>
        <v>0</v>
      </c>
      <c r="W305" s="39">
        <f ca="1">'TO Filter Tables'!BB304</f>
        <v>0</v>
      </c>
      <c r="X305" s="39">
        <f ca="1">'TO Filter Tables'!BH304</f>
        <v>0</v>
      </c>
      <c r="AB305" s="39">
        <f t="shared" ca="1" si="4"/>
        <v>0.1</v>
      </c>
      <c r="AD305" t="s">
        <v>1429</v>
      </c>
    </row>
    <row r="306" spans="1:30" x14ac:dyDescent="0.2">
      <c r="A306">
        <f>'TO Filter Tables'!A305</f>
        <v>296</v>
      </c>
      <c r="B306" t="s">
        <v>1409</v>
      </c>
      <c r="C306" t="str">
        <f ca="1">'TO Filter Tables'!C305</f>
        <v>OM Diag Tlm</v>
      </c>
      <c r="D306" t="s">
        <v>1418</v>
      </c>
      <c r="E306" t="str">
        <f ca="1">'TO Filter Tables'!E305</f>
        <v>Internal</v>
      </c>
      <c r="F306">
        <f ca="1">'TO Filter Tables'!F305</f>
        <v>698</v>
      </c>
      <c r="G306" t="str">
        <f ca="1">'TO Filter Tables'!G305</f>
        <v>0x2BA</v>
      </c>
      <c r="H306" t="str">
        <f ca="1">'TO Filter Tables'!H305</f>
        <v>0xABA</v>
      </c>
      <c r="I306" t="str">
        <f>'TO Filter Tables'!I305</f>
        <v>NA</v>
      </c>
      <c r="J306">
        <f ca="1">'TO Filter Tables'!J305</f>
        <v>1088</v>
      </c>
      <c r="K306">
        <f ca="1">'TO Filter Tables'!K305</f>
        <v>0.1</v>
      </c>
      <c r="L306" t="str">
        <f ca="1">'TO Filter Tables'!L305</f>
        <v>Sync</v>
      </c>
      <c r="M306">
        <f ca="1">'TO Filter Tables'!M305</f>
        <v>10880</v>
      </c>
      <c r="N306">
        <f ca="1">LOOKUP($F306,'DS Filter Tables'!$F$12:$F$353,'DS Filter Tables'!P$12:P$353)</f>
        <v>15</v>
      </c>
      <c r="O306">
        <f ca="1">LOOKUP($F306,'DS Filter Tables'!$F$12:$F$353,'DS Filter Tables'!X$12:X$353)</f>
        <v>30</v>
      </c>
      <c r="P306">
        <f ca="1">LOOKUP($F306,'DS Filter Tables'!$F$12:$F$353,'DS Filter Tables'!AF$12:AF$353)</f>
        <v>30</v>
      </c>
      <c r="Q306">
        <f ca="1">LOOKUP($F306,'DS Filter Tables'!$F$12:$F$353,'DS Filter Tables'!AN$12:AN$353)</f>
        <v>30</v>
      </c>
      <c r="R306" s="39">
        <f ca="1">'TO Filter Tables'!R305</f>
        <v>0</v>
      </c>
      <c r="S306" s="39">
        <f ca="1">'TO Filter Tables'!X305</f>
        <v>0</v>
      </c>
      <c r="T306" s="39">
        <f ca="1">'TO Filter Tables'!AD305</f>
        <v>0</v>
      </c>
      <c r="U306" s="39">
        <f ca="1">'TO Filter Tables'!AP305</f>
        <v>0</v>
      </c>
      <c r="V306" s="39">
        <f ca="1">'TO Filter Tables'!AV305</f>
        <v>0</v>
      </c>
      <c r="W306" s="39">
        <f ca="1">'TO Filter Tables'!BB305</f>
        <v>0</v>
      </c>
      <c r="X306" s="39">
        <f ca="1">'TO Filter Tables'!BH305</f>
        <v>0</v>
      </c>
      <c r="AB306" s="39">
        <f t="shared" ca="1" si="4"/>
        <v>0.1</v>
      </c>
      <c r="AD306" t="s">
        <v>1429</v>
      </c>
    </row>
    <row r="307" spans="1:30" x14ac:dyDescent="0.2">
      <c r="A307">
        <f>'TO Filter Tables'!A306</f>
        <v>297</v>
      </c>
      <c r="B307" t="s">
        <v>1409</v>
      </c>
      <c r="C307" t="str">
        <f ca="1">'TO Filter Tables'!C306</f>
        <v>GN&amp;C / Ancillary 2Hz Combined</v>
      </c>
      <c r="D307" t="s">
        <v>1418</v>
      </c>
      <c r="E307" t="str">
        <f ca="1">'TO Filter Tables'!E306</f>
        <v>Internal</v>
      </c>
      <c r="F307">
        <f ca="1">'TO Filter Tables'!F306</f>
        <v>700</v>
      </c>
      <c r="G307" t="str">
        <f ca="1">'TO Filter Tables'!G306</f>
        <v>0x2BC</v>
      </c>
      <c r="H307" t="str">
        <f ca="1">'TO Filter Tables'!H306</f>
        <v>0xABC</v>
      </c>
      <c r="I307" t="str">
        <f>'TO Filter Tables'!I306</f>
        <v>NA</v>
      </c>
      <c r="J307">
        <f ca="1">'TO Filter Tables'!J306</f>
        <v>384</v>
      </c>
      <c r="K307">
        <f ca="1">'TO Filter Tables'!K306</f>
        <v>0.1</v>
      </c>
      <c r="L307" t="str">
        <f ca="1">'TO Filter Tables'!L306</f>
        <v>Sync</v>
      </c>
      <c r="M307">
        <f ca="1">'TO Filter Tables'!M306</f>
        <v>3840</v>
      </c>
      <c r="N307">
        <f ca="1">LOOKUP($F307,'DS Filter Tables'!$F$12:$F$353,'DS Filter Tables'!P$12:P$353)</f>
        <v>15</v>
      </c>
      <c r="O307" s="292">
        <f ca="1">LOOKUP($F307,'DS Filter Tables'!$F$12:$F$353,'DS Filter Tables'!X$12:X$353)</f>
        <v>30</v>
      </c>
      <c r="P307" s="292">
        <f ca="1">LOOKUP($F307,'DS Filter Tables'!$F$12:$F$353,'DS Filter Tables'!AF$12:AF$353)</f>
        <v>30</v>
      </c>
      <c r="Q307" s="292">
        <f ca="1">LOOKUP($F307,'DS Filter Tables'!$F$12:$F$353,'DS Filter Tables'!AN$12:AN$353)</f>
        <v>30</v>
      </c>
      <c r="R307" s="39">
        <f ca="1">'TO Filter Tables'!R306</f>
        <v>0</v>
      </c>
      <c r="S307" s="39">
        <f ca="1">'TO Filter Tables'!X306</f>
        <v>0</v>
      </c>
      <c r="T307" s="39">
        <f ca="1">'TO Filter Tables'!AD306</f>
        <v>0</v>
      </c>
      <c r="U307" s="39">
        <f ca="1">'TO Filter Tables'!AP306</f>
        <v>0</v>
      </c>
      <c r="V307" s="39">
        <f ca="1">'TO Filter Tables'!AV306</f>
        <v>0</v>
      </c>
      <c r="W307" s="39">
        <f ca="1">'TO Filter Tables'!BB306</f>
        <v>0</v>
      </c>
      <c r="X307" s="39">
        <f ca="1">'TO Filter Tables'!BH306</f>
        <v>0</v>
      </c>
      <c r="AB307" s="39">
        <f t="shared" ca="1" si="4"/>
        <v>0.1</v>
      </c>
      <c r="AD307" t="s">
        <v>1429</v>
      </c>
    </row>
    <row r="308" spans="1:30" x14ac:dyDescent="0.2">
      <c r="A308">
        <f>'TO Filter Tables'!A307</f>
        <v>298</v>
      </c>
      <c r="B308" t="s">
        <v>1409</v>
      </c>
      <c r="C308" t="str">
        <f ca="1">'TO Filter Tables'!C307</f>
        <v>GN&amp;C / Ancillary 10Hz Combined</v>
      </c>
      <c r="D308" t="s">
        <v>1418</v>
      </c>
      <c r="E308" t="str">
        <f ca="1">'TO Filter Tables'!E307</f>
        <v>Internal</v>
      </c>
      <c r="F308">
        <f ca="1">'TO Filter Tables'!F307</f>
        <v>703</v>
      </c>
      <c r="G308" t="str">
        <f ca="1">'TO Filter Tables'!G307</f>
        <v>0x2BF</v>
      </c>
      <c r="H308" t="str">
        <f ca="1">'TO Filter Tables'!H307</f>
        <v>0xABF</v>
      </c>
      <c r="I308" t="str">
        <f>'TO Filter Tables'!I307</f>
        <v>NA</v>
      </c>
      <c r="J308">
        <f ca="1">'TO Filter Tables'!J307</f>
        <v>1488</v>
      </c>
      <c r="K308">
        <f ca="1">'TO Filter Tables'!K307</f>
        <v>0.1</v>
      </c>
      <c r="L308" t="str">
        <f ca="1">'TO Filter Tables'!L307</f>
        <v>Sync</v>
      </c>
      <c r="M308">
        <f ca="1">'TO Filter Tables'!M307</f>
        <v>14880</v>
      </c>
      <c r="N308">
        <f ca="1">LOOKUP($F308,'DS Filter Tables'!$F$12:$F$353,'DS Filter Tables'!P$12:P$353)</f>
        <v>15</v>
      </c>
      <c r="O308" s="292">
        <f ca="1">LOOKUP($F308,'DS Filter Tables'!$F$12:$F$353,'DS Filter Tables'!X$12:X$353)</f>
        <v>30</v>
      </c>
      <c r="P308" s="292">
        <f ca="1">LOOKUP($F308,'DS Filter Tables'!$F$12:$F$353,'DS Filter Tables'!AF$12:AF$353)</f>
        <v>30</v>
      </c>
      <c r="Q308" s="292">
        <f ca="1">LOOKUP($F308,'DS Filter Tables'!$F$12:$F$353,'DS Filter Tables'!AN$12:AN$353)</f>
        <v>30</v>
      </c>
      <c r="R308" s="39">
        <f ca="1">'TO Filter Tables'!R307</f>
        <v>0</v>
      </c>
      <c r="S308" s="39">
        <f ca="1">'TO Filter Tables'!X307</f>
        <v>0</v>
      </c>
      <c r="T308" s="39">
        <f ca="1">'TO Filter Tables'!AD307</f>
        <v>0</v>
      </c>
      <c r="U308" s="39">
        <f ca="1">'TO Filter Tables'!AP307</f>
        <v>0</v>
      </c>
      <c r="V308" s="39">
        <f ca="1">'TO Filter Tables'!AV307</f>
        <v>0</v>
      </c>
      <c r="W308" s="39">
        <f ca="1">'TO Filter Tables'!BB307</f>
        <v>0</v>
      </c>
      <c r="X308" s="39">
        <f ca="1">'TO Filter Tables'!BH307</f>
        <v>0</v>
      </c>
      <c r="AB308" s="39">
        <f t="shared" ca="1" si="4"/>
        <v>0.1</v>
      </c>
      <c r="AD308" t="s">
        <v>1429</v>
      </c>
    </row>
    <row r="309" spans="1:30" hidden="1" x14ac:dyDescent="0.2">
      <c r="A309">
        <f>'TO Filter Tables'!A308</f>
        <v>299</v>
      </c>
      <c r="C309" t="str">
        <f ca="1">'TO Filter Tables'!C308</f>
        <v>GPS B - Reserved</v>
      </c>
      <c r="D309" t="s">
        <v>1421</v>
      </c>
      <c r="E309" t="str">
        <f ca="1">'TO Filter Tables'!E308</f>
        <v>External</v>
      </c>
      <c r="F309">
        <f ca="1">'TO Filter Tables'!F308</f>
        <v>704</v>
      </c>
      <c r="G309" t="str">
        <f ca="1">'TO Filter Tables'!G308</f>
        <v>0x2C0</v>
      </c>
      <c r="H309" t="str">
        <f ca="1">'TO Filter Tables'!H308</f>
        <v>0xAC0</v>
      </c>
      <c r="I309" t="str">
        <f>'TO Filter Tables'!I308</f>
        <v>NA</v>
      </c>
      <c r="J309" t="str">
        <f ca="1">'TO Filter Tables'!J308</f>
        <v/>
      </c>
      <c r="K309">
        <f ca="1">'TO Filter Tables'!K308</f>
        <v>0</v>
      </c>
      <c r="L309" t="str">
        <f ca="1">'TO Filter Tables'!L308</f>
        <v>N/A</v>
      </c>
      <c r="M309">
        <f ca="1">'TO Filter Tables'!M308</f>
        <v>0</v>
      </c>
      <c r="R309" s="39">
        <f ca="1">'TO Filter Tables'!R308</f>
        <v>0</v>
      </c>
      <c r="S309" s="39">
        <f ca="1">'TO Filter Tables'!X308</f>
        <v>0</v>
      </c>
      <c r="T309" s="39">
        <f ca="1">'TO Filter Tables'!AD308</f>
        <v>0</v>
      </c>
      <c r="U309" s="39">
        <f ca="1">'TO Filter Tables'!AP308</f>
        <v>0</v>
      </c>
      <c r="V309" s="39">
        <f ca="1">'TO Filter Tables'!AV308</f>
        <v>0</v>
      </c>
      <c r="W309" s="39">
        <f ca="1">'TO Filter Tables'!BB308</f>
        <v>0</v>
      </c>
      <c r="X309" s="39">
        <f ca="1">'TO Filter Tables'!BH308</f>
        <v>0</v>
      </c>
      <c r="AB309" s="39">
        <f t="shared" ca="1" si="4"/>
        <v>0</v>
      </c>
    </row>
    <row r="310" spans="1:30" hidden="1" x14ac:dyDescent="0.2">
      <c r="A310">
        <f>'TO Filter Tables'!A309</f>
        <v>300</v>
      </c>
      <c r="C310" t="str">
        <f ca="1">'TO Filter Tables'!C309</f>
        <v>GPS B - Reserved</v>
      </c>
      <c r="D310" t="s">
        <v>1421</v>
      </c>
      <c r="E310" t="str">
        <f ca="1">'TO Filter Tables'!E309</f>
        <v>External</v>
      </c>
      <c r="F310">
        <f ca="1">'TO Filter Tables'!F309</f>
        <v>705</v>
      </c>
      <c r="G310" t="str">
        <f ca="1">'TO Filter Tables'!G309</f>
        <v>0x2C1</v>
      </c>
      <c r="H310" t="str">
        <f ca="1">'TO Filter Tables'!H309</f>
        <v>0xAC1</v>
      </c>
      <c r="I310" t="str">
        <f>'TO Filter Tables'!I309</f>
        <v>NA</v>
      </c>
      <c r="J310" t="str">
        <f ca="1">'TO Filter Tables'!J309</f>
        <v/>
      </c>
      <c r="K310">
        <f ca="1">'TO Filter Tables'!K309</f>
        <v>0</v>
      </c>
      <c r="L310" t="str">
        <f ca="1">'TO Filter Tables'!L309</f>
        <v>N/A</v>
      </c>
      <c r="M310">
        <f ca="1">'TO Filter Tables'!M309</f>
        <v>0</v>
      </c>
      <c r="R310" s="39">
        <f ca="1">'TO Filter Tables'!R309</f>
        <v>0</v>
      </c>
      <c r="S310" s="39">
        <f ca="1">'TO Filter Tables'!X309</f>
        <v>0</v>
      </c>
      <c r="T310" s="39">
        <f ca="1">'TO Filter Tables'!AD309</f>
        <v>0</v>
      </c>
      <c r="U310" s="39">
        <f ca="1">'TO Filter Tables'!AP309</f>
        <v>0</v>
      </c>
      <c r="V310" s="39">
        <f ca="1">'TO Filter Tables'!AV309</f>
        <v>0</v>
      </c>
      <c r="W310" s="39">
        <f ca="1">'TO Filter Tables'!BB309</f>
        <v>0</v>
      </c>
      <c r="X310" s="39">
        <f ca="1">'TO Filter Tables'!BH309</f>
        <v>0</v>
      </c>
      <c r="AB310" s="39">
        <f t="shared" ca="1" si="4"/>
        <v>0</v>
      </c>
    </row>
    <row r="311" spans="1:30" x14ac:dyDescent="0.2">
      <c r="A311">
        <f>'TO Filter Tables'!A310</f>
        <v>301</v>
      </c>
      <c r="B311" t="s">
        <v>1423</v>
      </c>
      <c r="C311" t="str">
        <f ca="1">'TO Filter Tables'!C310</f>
        <v>GPS B - Board Health</v>
      </c>
      <c r="D311" t="str">
        <f t="shared" ref="D311:D321" si="5">D$4</f>
        <v>B</v>
      </c>
      <c r="E311" t="str">
        <f ca="1">'TO Filter Tables'!E310</f>
        <v>External</v>
      </c>
      <c r="F311">
        <f ca="1">'TO Filter Tables'!F310</f>
        <v>706</v>
      </c>
      <c r="G311" t="str">
        <f ca="1">'TO Filter Tables'!G310</f>
        <v>0x2C2</v>
      </c>
      <c r="H311" t="str">
        <f ca="1">'TO Filter Tables'!H310</f>
        <v>0xAC2</v>
      </c>
      <c r="I311" t="str">
        <f>'TO Filter Tables'!I310</f>
        <v>NA</v>
      </c>
      <c r="J311">
        <f ca="1">'TO Filter Tables'!J310</f>
        <v>2000</v>
      </c>
      <c r="K311">
        <f ca="1">'TO Filter Tables'!K310</f>
        <v>5</v>
      </c>
      <c r="L311" t="str">
        <f ca="1">'TO Filter Tables'!L310</f>
        <v>Sync</v>
      </c>
      <c r="M311">
        <f ca="1">'TO Filter Tables'!M310</f>
        <v>400</v>
      </c>
      <c r="N311">
        <f ca="1">LOOKUP($F311,'DS Filter Tables'!$F$12:$F$353,'DS Filter Tables'!P$12:P$353)</f>
        <v>15</v>
      </c>
      <c r="O311" s="292">
        <f ca="1">LOOKUP($F311,'DS Filter Tables'!$F$12:$F$353,'DS Filter Tables'!X$12:X$353)</f>
        <v>30</v>
      </c>
      <c r="P311">
        <f ca="1">LOOKUP($F311,'DS Filter Tables'!$F$12:$F$353,'DS Filter Tables'!AF$12:AF$353)</f>
        <v>30</v>
      </c>
      <c r="Q311">
        <f ca="1">LOOKUP($F311,'DS Filter Tables'!$F$12:$F$353,'DS Filter Tables'!AN$12:AN$353)</f>
        <v>30</v>
      </c>
      <c r="R311" s="39">
        <f ca="1">'TO Filter Tables'!R310</f>
        <v>5</v>
      </c>
      <c r="S311" s="39">
        <f ca="1">'TO Filter Tables'!X310</f>
        <v>5</v>
      </c>
      <c r="T311" s="39">
        <f ca="1">'TO Filter Tables'!AD310</f>
        <v>60</v>
      </c>
      <c r="U311" s="39">
        <f ca="1">'TO Filter Tables'!AP310</f>
        <v>60</v>
      </c>
      <c r="V311" s="39">
        <f ca="1">'TO Filter Tables'!AV310</f>
        <v>60</v>
      </c>
      <c r="W311" s="39">
        <f ca="1">'TO Filter Tables'!BB310</f>
        <v>60</v>
      </c>
      <c r="X311" s="39">
        <f ca="1">'TO Filter Tables'!BH310</f>
        <v>60</v>
      </c>
      <c r="Y311" t="s">
        <v>1426</v>
      </c>
      <c r="AB311" s="39">
        <f t="shared" ca="1" si="4"/>
        <v>60</v>
      </c>
      <c r="AD311" t="s">
        <v>1427</v>
      </c>
    </row>
    <row r="312" spans="1:30" x14ac:dyDescent="0.2">
      <c r="A312">
        <f>'TO Filter Tables'!A311</f>
        <v>302</v>
      </c>
      <c r="B312" t="s">
        <v>1423</v>
      </c>
      <c r="C312" t="str">
        <f ca="1">'TO Filter Tables'!C311</f>
        <v>GPS B - Task Health</v>
      </c>
      <c r="D312" t="str">
        <f t="shared" si="5"/>
        <v>B</v>
      </c>
      <c r="E312" t="str">
        <f ca="1">'TO Filter Tables'!E311</f>
        <v>External</v>
      </c>
      <c r="F312">
        <f ca="1">'TO Filter Tables'!F311</f>
        <v>707</v>
      </c>
      <c r="G312" t="str">
        <f ca="1">'TO Filter Tables'!G311</f>
        <v>0x2C3</v>
      </c>
      <c r="H312" t="str">
        <f ca="1">'TO Filter Tables'!H311</f>
        <v>0xAC3</v>
      </c>
      <c r="I312" t="str">
        <f>'TO Filter Tables'!I311</f>
        <v>NA</v>
      </c>
      <c r="J312">
        <f ca="1">'TO Filter Tables'!J311</f>
        <v>1776</v>
      </c>
      <c r="K312">
        <f ca="1">'TO Filter Tables'!K311</f>
        <v>30</v>
      </c>
      <c r="L312" t="str">
        <f ca="1">'TO Filter Tables'!L311</f>
        <v>Sync</v>
      </c>
      <c r="M312">
        <f ca="1">'TO Filter Tables'!M311</f>
        <v>59.2</v>
      </c>
      <c r="N312">
        <f ca="1">LOOKUP($F312,'DS Filter Tables'!$F$12:$F$353,'DS Filter Tables'!P$12:P$353)</f>
        <v>15</v>
      </c>
      <c r="O312" s="292">
        <f ca="1">LOOKUP($F312,'DS Filter Tables'!$F$12:$F$353,'DS Filter Tables'!X$12:X$353)</f>
        <v>30</v>
      </c>
      <c r="P312">
        <f ca="1">LOOKUP($F312,'DS Filter Tables'!$F$12:$F$353,'DS Filter Tables'!AF$12:AF$353)</f>
        <v>30</v>
      </c>
      <c r="Q312">
        <f ca="1">LOOKUP($F312,'DS Filter Tables'!$F$12:$F$353,'DS Filter Tables'!AN$12:AN$353)</f>
        <v>30</v>
      </c>
      <c r="R312" s="39">
        <f ca="1">'TO Filter Tables'!R311</f>
        <v>30</v>
      </c>
      <c r="S312" s="39">
        <f ca="1">'TO Filter Tables'!X311</f>
        <v>30</v>
      </c>
      <c r="T312" s="39">
        <f ca="1">'TO Filter Tables'!AD311</f>
        <v>120</v>
      </c>
      <c r="U312" s="39">
        <f ca="1">'TO Filter Tables'!AP311</f>
        <v>60</v>
      </c>
      <c r="V312" s="39">
        <f ca="1">'TO Filter Tables'!AV311</f>
        <v>60</v>
      </c>
      <c r="W312" s="39">
        <f ca="1">'TO Filter Tables'!BB311</f>
        <v>60</v>
      </c>
      <c r="X312" s="39">
        <f ca="1">'TO Filter Tables'!BH311</f>
        <v>60</v>
      </c>
      <c r="Y312" t="s">
        <v>1426</v>
      </c>
      <c r="AB312" s="39">
        <f t="shared" ca="1" si="4"/>
        <v>120</v>
      </c>
      <c r="AD312" t="s">
        <v>1427</v>
      </c>
    </row>
    <row r="313" spans="1:30" x14ac:dyDescent="0.2">
      <c r="A313">
        <f>'TO Filter Tables'!A312</f>
        <v>303</v>
      </c>
      <c r="B313" t="s">
        <v>1423</v>
      </c>
      <c r="C313" t="str">
        <f ca="1">'TO Filter Tables'!C312</f>
        <v>GPS B - Single Point Solution</v>
      </c>
      <c r="D313" t="str">
        <f t="shared" si="5"/>
        <v>B</v>
      </c>
      <c r="E313" t="str">
        <f ca="1">'TO Filter Tables'!E312</f>
        <v>External</v>
      </c>
      <c r="F313">
        <f ca="1">'TO Filter Tables'!F312</f>
        <v>708</v>
      </c>
      <c r="G313" t="str">
        <f ca="1">'TO Filter Tables'!G312</f>
        <v>0x2C4</v>
      </c>
      <c r="H313" t="str">
        <f ca="1">'TO Filter Tables'!H312</f>
        <v>0xAC4</v>
      </c>
      <c r="I313" t="str">
        <f>'TO Filter Tables'!I312</f>
        <v>NA</v>
      </c>
      <c r="J313">
        <f ca="1">'TO Filter Tables'!J312</f>
        <v>1712</v>
      </c>
      <c r="K313">
        <f ca="1">'TO Filter Tables'!K312</f>
        <v>5</v>
      </c>
      <c r="L313" t="str">
        <f ca="1">'TO Filter Tables'!L312</f>
        <v>Sync</v>
      </c>
      <c r="M313">
        <f ca="1">'TO Filter Tables'!M312</f>
        <v>342.4</v>
      </c>
      <c r="N313">
        <f ca="1">LOOKUP($F313,'DS Filter Tables'!$F$12:$F$353,'DS Filter Tables'!P$12:P$353)</f>
        <v>15</v>
      </c>
      <c r="O313" s="292">
        <f ca="1">LOOKUP($F313,'DS Filter Tables'!$F$12:$F$353,'DS Filter Tables'!X$12:X$353)</f>
        <v>30</v>
      </c>
      <c r="P313">
        <f ca="1">LOOKUP($F313,'DS Filter Tables'!$F$12:$F$353,'DS Filter Tables'!AF$12:AF$353)</f>
        <v>30</v>
      </c>
      <c r="Q313">
        <f ca="1">LOOKUP($F313,'DS Filter Tables'!$F$12:$F$353,'DS Filter Tables'!AN$12:AN$353)</f>
        <v>30</v>
      </c>
      <c r="R313" s="39">
        <f ca="1">'TO Filter Tables'!R312</f>
        <v>5</v>
      </c>
      <c r="S313" s="39">
        <f ca="1">'TO Filter Tables'!X312</f>
        <v>5</v>
      </c>
      <c r="T313" s="39">
        <f ca="1">'TO Filter Tables'!AD312</f>
        <v>60</v>
      </c>
      <c r="U313" s="39">
        <f ca="1">'TO Filter Tables'!AP312</f>
        <v>60</v>
      </c>
      <c r="V313" s="39">
        <f ca="1">'TO Filter Tables'!AV312</f>
        <v>60</v>
      </c>
      <c r="W313" s="39">
        <f ca="1">'TO Filter Tables'!BB312</f>
        <v>60</v>
      </c>
      <c r="X313" s="39">
        <f ca="1">'TO Filter Tables'!BH312</f>
        <v>0</v>
      </c>
      <c r="Y313" t="s">
        <v>1426</v>
      </c>
      <c r="AB313" s="39">
        <f t="shared" ca="1" si="4"/>
        <v>60</v>
      </c>
      <c r="AD313" t="s">
        <v>1427</v>
      </c>
    </row>
    <row r="314" spans="1:30" x14ac:dyDescent="0.2">
      <c r="A314">
        <f>'TO Filter Tables'!A313</f>
        <v>304</v>
      </c>
      <c r="B314" t="s">
        <v>1423</v>
      </c>
      <c r="C314" t="str">
        <f ca="1">'TO Filter Tables'!C313</f>
        <v>GPS B - Time of Tone</v>
      </c>
      <c r="D314" t="str">
        <f t="shared" si="5"/>
        <v>B</v>
      </c>
      <c r="E314" t="str">
        <f ca="1">'TO Filter Tables'!E313</f>
        <v>External</v>
      </c>
      <c r="F314">
        <f ca="1">'TO Filter Tables'!F313</f>
        <v>709</v>
      </c>
      <c r="G314" t="str">
        <f ca="1">'TO Filter Tables'!G313</f>
        <v>0x2C5</v>
      </c>
      <c r="H314" t="str">
        <f ca="1">'TO Filter Tables'!H313</f>
        <v>0xAC5</v>
      </c>
      <c r="I314" t="str">
        <f>'TO Filter Tables'!I313</f>
        <v>NA</v>
      </c>
      <c r="J314">
        <f ca="1">'TO Filter Tables'!J313</f>
        <v>240</v>
      </c>
      <c r="K314">
        <f ca="1">'TO Filter Tables'!K313</f>
        <v>1</v>
      </c>
      <c r="L314" t="str">
        <f ca="1">'TO Filter Tables'!L313</f>
        <v>Sync</v>
      </c>
      <c r="M314">
        <f ca="1">'TO Filter Tables'!M313</f>
        <v>240</v>
      </c>
      <c r="N314">
        <f ca="1">LOOKUP($F314,'DS Filter Tables'!$F$12:$F$353,'DS Filter Tables'!P$12:P$353)</f>
        <v>15</v>
      </c>
      <c r="O314" s="292">
        <f ca="1">LOOKUP($F314,'DS Filter Tables'!$F$12:$F$353,'DS Filter Tables'!X$12:X$353)</f>
        <v>30</v>
      </c>
      <c r="P314">
        <f ca="1">LOOKUP($F314,'DS Filter Tables'!$F$12:$F$353,'DS Filter Tables'!AF$12:AF$353)</f>
        <v>30</v>
      </c>
      <c r="Q314">
        <f ca="1">LOOKUP($F314,'DS Filter Tables'!$F$12:$F$353,'DS Filter Tables'!AN$12:AN$353)</f>
        <v>30</v>
      </c>
      <c r="R314" s="39">
        <f ca="1">'TO Filter Tables'!R313</f>
        <v>1</v>
      </c>
      <c r="S314" s="39">
        <f ca="1">'TO Filter Tables'!X313</f>
        <v>1</v>
      </c>
      <c r="T314" s="39">
        <f ca="1">'TO Filter Tables'!AD313</f>
        <v>120</v>
      </c>
      <c r="U314" s="39">
        <f ca="1">'TO Filter Tables'!AP313</f>
        <v>60</v>
      </c>
      <c r="V314" s="39">
        <f ca="1">'TO Filter Tables'!AV313</f>
        <v>60</v>
      </c>
      <c r="W314" s="39">
        <f ca="1">'TO Filter Tables'!BB313</f>
        <v>60</v>
      </c>
      <c r="X314" s="39">
        <f ca="1">'TO Filter Tables'!BH313</f>
        <v>0</v>
      </c>
      <c r="Y314" t="s">
        <v>1426</v>
      </c>
      <c r="AB314" s="39">
        <f t="shared" ca="1" si="4"/>
        <v>60</v>
      </c>
      <c r="AD314" t="s">
        <v>1427</v>
      </c>
    </row>
    <row r="315" spans="1:30" x14ac:dyDescent="0.2">
      <c r="A315">
        <f>'TO Filter Tables'!A314</f>
        <v>305</v>
      </c>
      <c r="B315" t="s">
        <v>1423</v>
      </c>
      <c r="C315" t="str">
        <f ca="1">'TO Filter Tables'!C314</f>
        <v>GPS B - PPS</v>
      </c>
      <c r="D315" t="str">
        <f t="shared" si="5"/>
        <v>B</v>
      </c>
      <c r="E315" t="str">
        <f ca="1">'TO Filter Tables'!E314</f>
        <v>External</v>
      </c>
      <c r="F315">
        <f ca="1">'TO Filter Tables'!F314</f>
        <v>710</v>
      </c>
      <c r="G315" t="str">
        <f ca="1">'TO Filter Tables'!G314</f>
        <v>0x2C6</v>
      </c>
      <c r="H315" t="str">
        <f ca="1">'TO Filter Tables'!H314</f>
        <v>0xAC6</v>
      </c>
      <c r="I315" t="str">
        <f>'TO Filter Tables'!I314</f>
        <v>NA</v>
      </c>
      <c r="J315">
        <f ca="1">'TO Filter Tables'!J314</f>
        <v>560</v>
      </c>
      <c r="K315">
        <f ca="1">'TO Filter Tables'!K314</f>
        <v>30</v>
      </c>
      <c r="L315" t="str">
        <f ca="1">'TO Filter Tables'!L314</f>
        <v>Sync</v>
      </c>
      <c r="M315">
        <f ca="1">'TO Filter Tables'!M314</f>
        <v>18.666666666666668</v>
      </c>
      <c r="N315">
        <f ca="1">LOOKUP($F315,'DS Filter Tables'!$F$12:$F$353,'DS Filter Tables'!P$12:P$353)</f>
        <v>15</v>
      </c>
      <c r="O315" s="292">
        <f ca="1">LOOKUP($F315,'DS Filter Tables'!$F$12:$F$353,'DS Filter Tables'!X$12:X$353)</f>
        <v>30</v>
      </c>
      <c r="P315">
        <f ca="1">LOOKUP($F315,'DS Filter Tables'!$F$12:$F$353,'DS Filter Tables'!AF$12:AF$353)</f>
        <v>30</v>
      </c>
      <c r="Q315">
        <f ca="1">LOOKUP($F315,'DS Filter Tables'!$F$12:$F$353,'DS Filter Tables'!AN$12:AN$353)</f>
        <v>30</v>
      </c>
      <c r="R315" s="39">
        <f ca="1">'TO Filter Tables'!R314</f>
        <v>30</v>
      </c>
      <c r="S315" s="39">
        <f ca="1">'TO Filter Tables'!X314</f>
        <v>30</v>
      </c>
      <c r="T315" s="39">
        <f ca="1">'TO Filter Tables'!AD314</f>
        <v>120</v>
      </c>
      <c r="U315" s="39">
        <f ca="1">'TO Filter Tables'!AP314</f>
        <v>60</v>
      </c>
      <c r="V315" s="39">
        <f ca="1">'TO Filter Tables'!AV314</f>
        <v>60</v>
      </c>
      <c r="W315" s="39">
        <f ca="1">'TO Filter Tables'!BB314</f>
        <v>60</v>
      </c>
      <c r="X315" s="39">
        <f ca="1">'TO Filter Tables'!BH314</f>
        <v>0</v>
      </c>
      <c r="Y315" t="s">
        <v>1426</v>
      </c>
      <c r="AB315" s="39">
        <f t="shared" ca="1" si="4"/>
        <v>60</v>
      </c>
      <c r="AD315" t="s">
        <v>1427</v>
      </c>
    </row>
    <row r="316" spans="1:30" x14ac:dyDescent="0.2">
      <c r="A316">
        <f>'TO Filter Tables'!A315</f>
        <v>306</v>
      </c>
      <c r="B316" t="s">
        <v>1423</v>
      </c>
      <c r="C316" t="str">
        <f ca="1">'TO Filter Tables'!C315</f>
        <v>GPS B - Clock</v>
      </c>
      <c r="D316" t="str">
        <f t="shared" si="5"/>
        <v>B</v>
      </c>
      <c r="E316" t="str">
        <f ca="1">'TO Filter Tables'!E315</f>
        <v>External</v>
      </c>
      <c r="F316">
        <f ca="1">'TO Filter Tables'!F315</f>
        <v>711</v>
      </c>
      <c r="G316" t="str">
        <f ca="1">'TO Filter Tables'!G315</f>
        <v>0x2C7</v>
      </c>
      <c r="H316" t="str">
        <f ca="1">'TO Filter Tables'!H315</f>
        <v>0xAC7</v>
      </c>
      <c r="I316" t="str">
        <f>'TO Filter Tables'!I315</f>
        <v>NA</v>
      </c>
      <c r="J316">
        <f ca="1">'TO Filter Tables'!J315</f>
        <v>720</v>
      </c>
      <c r="K316">
        <f ca="1">'TO Filter Tables'!K315</f>
        <v>5</v>
      </c>
      <c r="L316" t="str">
        <f ca="1">'TO Filter Tables'!L315</f>
        <v>Sync</v>
      </c>
      <c r="M316">
        <f ca="1">'TO Filter Tables'!M315</f>
        <v>144</v>
      </c>
      <c r="N316">
        <f ca="1">LOOKUP($F316,'DS Filter Tables'!$F$12:$F$353,'DS Filter Tables'!P$12:P$353)</f>
        <v>15</v>
      </c>
      <c r="O316" s="292">
        <f ca="1">LOOKUP($F316,'DS Filter Tables'!$F$12:$F$353,'DS Filter Tables'!X$12:X$353)</f>
        <v>30</v>
      </c>
      <c r="P316">
        <f ca="1">LOOKUP($F316,'DS Filter Tables'!$F$12:$F$353,'DS Filter Tables'!AF$12:AF$353)</f>
        <v>30</v>
      </c>
      <c r="Q316">
        <f ca="1">LOOKUP($F316,'DS Filter Tables'!$F$12:$F$353,'DS Filter Tables'!AN$12:AN$353)</f>
        <v>30</v>
      </c>
      <c r="R316" s="39">
        <f ca="1">'TO Filter Tables'!R315</f>
        <v>5</v>
      </c>
      <c r="S316" s="39">
        <f ca="1">'TO Filter Tables'!X315</f>
        <v>5</v>
      </c>
      <c r="T316" s="39">
        <f ca="1">'TO Filter Tables'!AD315</f>
        <v>120</v>
      </c>
      <c r="U316" s="39">
        <f ca="1">'TO Filter Tables'!AP315</f>
        <v>120</v>
      </c>
      <c r="V316" s="39">
        <f ca="1">'TO Filter Tables'!AV315</f>
        <v>60</v>
      </c>
      <c r="W316" s="39">
        <f ca="1">'TO Filter Tables'!BB315</f>
        <v>60</v>
      </c>
      <c r="X316" s="39">
        <f ca="1">'TO Filter Tables'!BH315</f>
        <v>0</v>
      </c>
      <c r="Y316" t="s">
        <v>1426</v>
      </c>
      <c r="AB316" s="39">
        <f t="shared" ca="1" si="4"/>
        <v>120</v>
      </c>
      <c r="AD316" t="s">
        <v>1427</v>
      </c>
    </row>
    <row r="317" spans="1:30" x14ac:dyDescent="0.2">
      <c r="A317">
        <f>'TO Filter Tables'!A316</f>
        <v>307</v>
      </c>
      <c r="B317" t="s">
        <v>1423</v>
      </c>
      <c r="C317" t="str">
        <f ca="1">'TO Filter Tables'!C316</f>
        <v>GPS B - Channel</v>
      </c>
      <c r="D317" t="str">
        <f t="shared" si="5"/>
        <v>B</v>
      </c>
      <c r="E317" t="str">
        <f ca="1">'TO Filter Tables'!E316</f>
        <v>External</v>
      </c>
      <c r="F317">
        <f ca="1">'TO Filter Tables'!F316</f>
        <v>712</v>
      </c>
      <c r="G317" t="str">
        <f ca="1">'TO Filter Tables'!G316</f>
        <v>0x2C8</v>
      </c>
      <c r="H317" t="str">
        <f ca="1">'TO Filter Tables'!H316</f>
        <v>0xAC8</v>
      </c>
      <c r="I317" t="str">
        <f>'TO Filter Tables'!I316</f>
        <v>NA</v>
      </c>
      <c r="J317">
        <f ca="1">'TO Filter Tables'!J316</f>
        <v>2912</v>
      </c>
      <c r="K317">
        <f ca="1">'TO Filter Tables'!K316</f>
        <v>1</v>
      </c>
      <c r="L317" t="str">
        <f ca="1">'TO Filter Tables'!L316</f>
        <v>Sync</v>
      </c>
      <c r="M317">
        <f ca="1">'TO Filter Tables'!M316</f>
        <v>2912</v>
      </c>
      <c r="N317">
        <f ca="1">LOOKUP($F317,'DS Filter Tables'!$F$12:$F$353,'DS Filter Tables'!P$12:P$353)</f>
        <v>15</v>
      </c>
      <c r="O317">
        <f ca="1">LOOKUP($F317,'DS Filter Tables'!$F$12:$F$353,'DS Filter Tables'!X$12:X$353)</f>
        <v>30</v>
      </c>
      <c r="P317">
        <f ca="1">LOOKUP($F317,'DS Filter Tables'!$F$12:$F$353,'DS Filter Tables'!AF$12:AF$353)</f>
        <v>30</v>
      </c>
      <c r="Q317">
        <f ca="1">LOOKUP($F317,'DS Filter Tables'!$F$12:$F$353,'DS Filter Tables'!AN$12:AN$353)</f>
        <v>30</v>
      </c>
      <c r="R317" s="39">
        <f ca="1">'TO Filter Tables'!R316</f>
        <v>0</v>
      </c>
      <c r="S317" s="39">
        <f ca="1">'TO Filter Tables'!X316</f>
        <v>0</v>
      </c>
      <c r="T317" s="39">
        <f ca="1">'TO Filter Tables'!AD316</f>
        <v>0</v>
      </c>
      <c r="U317" s="39">
        <f ca="1">'TO Filter Tables'!AP316</f>
        <v>0</v>
      </c>
      <c r="V317" s="39">
        <f ca="1">'TO Filter Tables'!AV316</f>
        <v>0</v>
      </c>
      <c r="W317" s="39">
        <f ca="1">'TO Filter Tables'!BB316</f>
        <v>0</v>
      </c>
      <c r="X317" s="39">
        <f ca="1">'TO Filter Tables'!BH316</f>
        <v>0</v>
      </c>
      <c r="AB317" s="39">
        <f t="shared" ca="1" si="4"/>
        <v>1</v>
      </c>
      <c r="AD317" t="s">
        <v>1427</v>
      </c>
    </row>
    <row r="318" spans="1:30" x14ac:dyDescent="0.2">
      <c r="A318">
        <f>'TO Filter Tables'!A317</f>
        <v>308</v>
      </c>
      <c r="B318" t="s">
        <v>1423</v>
      </c>
      <c r="C318" t="str">
        <f ca="1">'TO Filter Tables'!C317</f>
        <v>GPS B - SV Position</v>
      </c>
      <c r="D318" t="str">
        <f t="shared" si="5"/>
        <v>B</v>
      </c>
      <c r="E318" t="str">
        <f ca="1">'TO Filter Tables'!E317</f>
        <v>External</v>
      </c>
      <c r="F318">
        <f ca="1">'TO Filter Tables'!F317</f>
        <v>713</v>
      </c>
      <c r="G318" t="str">
        <f ca="1">'TO Filter Tables'!G317</f>
        <v>0x2C9</v>
      </c>
      <c r="H318" t="str">
        <f ca="1">'TO Filter Tables'!H317</f>
        <v>0xAC9</v>
      </c>
      <c r="I318" t="str">
        <f>'TO Filter Tables'!I317</f>
        <v>NA</v>
      </c>
      <c r="J318">
        <f ca="1">'TO Filter Tables'!J317</f>
        <v>2864</v>
      </c>
      <c r="K318">
        <f ca="1">'TO Filter Tables'!K317</f>
        <v>5</v>
      </c>
      <c r="L318" t="str">
        <f ca="1">'TO Filter Tables'!L317</f>
        <v>Sync</v>
      </c>
      <c r="M318">
        <f ca="1">'TO Filter Tables'!M317</f>
        <v>572.79999999999995</v>
      </c>
      <c r="N318">
        <f ca="1">LOOKUP($F318,'DS Filter Tables'!$F$12:$F$353,'DS Filter Tables'!P$12:P$353)</f>
        <v>15</v>
      </c>
      <c r="O318">
        <f ca="1">LOOKUP($F318,'DS Filter Tables'!$F$12:$F$353,'DS Filter Tables'!X$12:X$353)</f>
        <v>30</v>
      </c>
      <c r="P318">
        <f ca="1">LOOKUP($F318,'DS Filter Tables'!$F$12:$F$353,'DS Filter Tables'!AF$12:AF$353)</f>
        <v>30</v>
      </c>
      <c r="Q318">
        <f ca="1">LOOKUP($F318,'DS Filter Tables'!$F$12:$F$353,'DS Filter Tables'!AN$12:AN$353)</f>
        <v>30</v>
      </c>
      <c r="R318" s="39">
        <f ca="1">'TO Filter Tables'!R317</f>
        <v>0</v>
      </c>
      <c r="S318" s="39">
        <f ca="1">'TO Filter Tables'!X317</f>
        <v>0</v>
      </c>
      <c r="T318" s="39">
        <f ca="1">'TO Filter Tables'!AD317</f>
        <v>0</v>
      </c>
      <c r="U318" s="39">
        <f ca="1">'TO Filter Tables'!AP317</f>
        <v>0</v>
      </c>
      <c r="V318" s="39">
        <f ca="1">'TO Filter Tables'!AV317</f>
        <v>0</v>
      </c>
      <c r="W318" s="39">
        <f ca="1">'TO Filter Tables'!BB317</f>
        <v>0</v>
      </c>
      <c r="X318" s="39">
        <f ca="1">'TO Filter Tables'!BH317</f>
        <v>0</v>
      </c>
      <c r="AB318" s="39">
        <f t="shared" ca="1" si="4"/>
        <v>5</v>
      </c>
      <c r="AD318" t="s">
        <v>1427</v>
      </c>
    </row>
    <row r="319" spans="1:30" x14ac:dyDescent="0.2">
      <c r="A319">
        <f>'TO Filter Tables'!A318</f>
        <v>309</v>
      </c>
      <c r="B319" t="s">
        <v>1423</v>
      </c>
      <c r="C319" t="str">
        <f ca="1">'TO Filter Tables'!C318</f>
        <v>GPS B - Measurement</v>
      </c>
      <c r="D319" t="str">
        <f t="shared" si="5"/>
        <v>B</v>
      </c>
      <c r="E319" t="str">
        <f ca="1">'TO Filter Tables'!E318</f>
        <v>External</v>
      </c>
      <c r="F319">
        <f ca="1">'TO Filter Tables'!F318</f>
        <v>714</v>
      </c>
      <c r="G319" t="str">
        <f ca="1">'TO Filter Tables'!G318</f>
        <v>0x2CA</v>
      </c>
      <c r="H319" t="str">
        <f ca="1">'TO Filter Tables'!H318</f>
        <v>0xACA</v>
      </c>
      <c r="I319" t="str">
        <f>'TO Filter Tables'!I318</f>
        <v>NA</v>
      </c>
      <c r="J319">
        <f ca="1">'TO Filter Tables'!J318</f>
        <v>3040</v>
      </c>
      <c r="K319">
        <f ca="1">'TO Filter Tables'!K318</f>
        <v>5</v>
      </c>
      <c r="L319" t="str">
        <f ca="1">'TO Filter Tables'!L318</f>
        <v>Sync</v>
      </c>
      <c r="M319">
        <f ca="1">'TO Filter Tables'!M318</f>
        <v>608</v>
      </c>
      <c r="N319">
        <f ca="1">LOOKUP($F319,'DS Filter Tables'!$F$12:$F$353,'DS Filter Tables'!P$12:P$353)</f>
        <v>15</v>
      </c>
      <c r="O319">
        <f ca="1">LOOKUP($F319,'DS Filter Tables'!$F$12:$F$353,'DS Filter Tables'!X$12:X$353)</f>
        <v>30</v>
      </c>
      <c r="P319">
        <f ca="1">LOOKUP($F319,'DS Filter Tables'!$F$12:$F$353,'DS Filter Tables'!AF$12:AF$353)</f>
        <v>30</v>
      </c>
      <c r="Q319">
        <f ca="1">LOOKUP($F319,'DS Filter Tables'!$F$12:$F$353,'DS Filter Tables'!AN$12:AN$353)</f>
        <v>30</v>
      </c>
      <c r="R319" s="39">
        <f ca="1">'TO Filter Tables'!R318</f>
        <v>0</v>
      </c>
      <c r="S319" s="39">
        <f ca="1">'TO Filter Tables'!X318</f>
        <v>0</v>
      </c>
      <c r="T319" s="39">
        <f ca="1">'TO Filter Tables'!AD318</f>
        <v>0</v>
      </c>
      <c r="U319" s="39">
        <f ca="1">'TO Filter Tables'!AP318</f>
        <v>0</v>
      </c>
      <c r="V319" s="39">
        <f ca="1">'TO Filter Tables'!AV318</f>
        <v>0</v>
      </c>
      <c r="W319" s="39">
        <f ca="1">'TO Filter Tables'!BB318</f>
        <v>0</v>
      </c>
      <c r="X319" s="39">
        <f ca="1">'TO Filter Tables'!BH318</f>
        <v>0</v>
      </c>
      <c r="AB319" s="39">
        <f t="shared" ca="1" si="4"/>
        <v>5</v>
      </c>
      <c r="AD319" t="s">
        <v>1427</v>
      </c>
    </row>
    <row r="320" spans="1:30" x14ac:dyDescent="0.2">
      <c r="A320">
        <f>'TO Filter Tables'!A319</f>
        <v>310</v>
      </c>
      <c r="B320" t="s">
        <v>1423</v>
      </c>
      <c r="C320" t="str">
        <f ca="1">'TO Filter Tables'!C319</f>
        <v>GPS B - Pseudorange</v>
      </c>
      <c r="D320" t="str">
        <f t="shared" si="5"/>
        <v>B</v>
      </c>
      <c r="E320" t="str">
        <f ca="1">'TO Filter Tables'!E319</f>
        <v>External</v>
      </c>
      <c r="F320">
        <f ca="1">'TO Filter Tables'!F319</f>
        <v>715</v>
      </c>
      <c r="G320" t="str">
        <f ca="1">'TO Filter Tables'!G319</f>
        <v>0x2CB</v>
      </c>
      <c r="H320" t="str">
        <f ca="1">'TO Filter Tables'!H319</f>
        <v>0xACB</v>
      </c>
      <c r="I320" t="str">
        <f>'TO Filter Tables'!I319</f>
        <v>NA</v>
      </c>
      <c r="J320">
        <f ca="1">'TO Filter Tables'!J319</f>
        <v>2928</v>
      </c>
      <c r="K320">
        <f ca="1">'TO Filter Tables'!K319</f>
        <v>5</v>
      </c>
      <c r="L320" t="str">
        <f ca="1">'TO Filter Tables'!L319</f>
        <v>Sync</v>
      </c>
      <c r="M320">
        <f ca="1">'TO Filter Tables'!M319</f>
        <v>585.6</v>
      </c>
      <c r="N320">
        <f ca="1">LOOKUP($F320,'DS Filter Tables'!$F$12:$F$353,'DS Filter Tables'!P$12:P$353)</f>
        <v>15</v>
      </c>
      <c r="O320">
        <f ca="1">LOOKUP($F320,'DS Filter Tables'!$F$12:$F$353,'DS Filter Tables'!X$12:X$353)</f>
        <v>30</v>
      </c>
      <c r="P320">
        <f ca="1">LOOKUP($F320,'DS Filter Tables'!$F$12:$F$353,'DS Filter Tables'!AF$12:AF$353)</f>
        <v>30</v>
      </c>
      <c r="Q320">
        <f ca="1">LOOKUP($F320,'DS Filter Tables'!$F$12:$F$353,'DS Filter Tables'!AN$12:AN$353)</f>
        <v>30</v>
      </c>
      <c r="R320" s="39">
        <f ca="1">'TO Filter Tables'!R319</f>
        <v>0</v>
      </c>
      <c r="S320" s="39">
        <f ca="1">'TO Filter Tables'!X319</f>
        <v>0</v>
      </c>
      <c r="T320" s="39">
        <f ca="1">'TO Filter Tables'!AD319</f>
        <v>0</v>
      </c>
      <c r="U320" s="39">
        <f ca="1">'TO Filter Tables'!AP319</f>
        <v>0</v>
      </c>
      <c r="V320" s="39">
        <f ca="1">'TO Filter Tables'!AV319</f>
        <v>0</v>
      </c>
      <c r="W320" s="39">
        <f ca="1">'TO Filter Tables'!BB319</f>
        <v>0</v>
      </c>
      <c r="X320" s="39">
        <f ca="1">'TO Filter Tables'!BH319</f>
        <v>0</v>
      </c>
      <c r="AB320" s="39">
        <f t="shared" ca="1" si="4"/>
        <v>5</v>
      </c>
      <c r="AD320" t="s">
        <v>1427</v>
      </c>
    </row>
    <row r="321" spans="1:30" x14ac:dyDescent="0.2">
      <c r="A321">
        <f>'TO Filter Tables'!A320</f>
        <v>311</v>
      </c>
      <c r="B321" t="s">
        <v>1423</v>
      </c>
      <c r="C321" t="str">
        <f ca="1">'TO Filter Tables'!C320</f>
        <v>GPS B - SV Prediction</v>
      </c>
      <c r="D321" t="str">
        <f t="shared" si="5"/>
        <v>B</v>
      </c>
      <c r="E321" t="str">
        <f ca="1">'TO Filter Tables'!E320</f>
        <v>External</v>
      </c>
      <c r="F321">
        <f ca="1">'TO Filter Tables'!F320</f>
        <v>716</v>
      </c>
      <c r="G321" t="str">
        <f ca="1">'TO Filter Tables'!G320</f>
        <v>0x2CC</v>
      </c>
      <c r="H321" t="str">
        <f ca="1">'TO Filter Tables'!H320</f>
        <v>0xACC</v>
      </c>
      <c r="I321" t="str">
        <f>'TO Filter Tables'!I320</f>
        <v>NA</v>
      </c>
      <c r="J321">
        <f ca="1">'TO Filter Tables'!J320</f>
        <v>816</v>
      </c>
      <c r="K321">
        <f ca="1">'TO Filter Tables'!K320</f>
        <v>1</v>
      </c>
      <c r="L321" t="str">
        <f ca="1">'TO Filter Tables'!L320</f>
        <v>Sync</v>
      </c>
      <c r="M321">
        <f ca="1">'TO Filter Tables'!M320</f>
        <v>816</v>
      </c>
      <c r="N321">
        <f ca="1">LOOKUP($F321,'DS Filter Tables'!$F$12:$F$353,'DS Filter Tables'!P$12:P$353)</f>
        <v>15</v>
      </c>
      <c r="O321">
        <f ca="1">LOOKUP($F321,'DS Filter Tables'!$F$12:$F$353,'DS Filter Tables'!X$12:X$353)</f>
        <v>30</v>
      </c>
      <c r="P321">
        <f ca="1">LOOKUP($F321,'DS Filter Tables'!$F$12:$F$353,'DS Filter Tables'!AF$12:AF$353)</f>
        <v>30</v>
      </c>
      <c r="Q321">
        <f ca="1">LOOKUP($F321,'DS Filter Tables'!$F$12:$F$353,'DS Filter Tables'!AN$12:AN$353)</f>
        <v>30</v>
      </c>
      <c r="R321" s="39">
        <f ca="1">'TO Filter Tables'!R320</f>
        <v>0</v>
      </c>
      <c r="S321" s="39">
        <f ca="1">'TO Filter Tables'!X320</f>
        <v>0</v>
      </c>
      <c r="T321" s="39">
        <f ca="1">'TO Filter Tables'!AD320</f>
        <v>0</v>
      </c>
      <c r="U321" s="39">
        <f ca="1">'TO Filter Tables'!AP320</f>
        <v>0</v>
      </c>
      <c r="V321" s="39">
        <f ca="1">'TO Filter Tables'!AV320</f>
        <v>0</v>
      </c>
      <c r="W321" s="39">
        <f ca="1">'TO Filter Tables'!BB320</f>
        <v>0</v>
      </c>
      <c r="X321" s="39">
        <f ca="1">'TO Filter Tables'!BH320</f>
        <v>0</v>
      </c>
      <c r="AB321" s="39">
        <f t="shared" ca="1" si="4"/>
        <v>1</v>
      </c>
      <c r="AD321" t="s">
        <v>1427</v>
      </c>
    </row>
    <row r="322" spans="1:30" hidden="1" x14ac:dyDescent="0.2">
      <c r="A322">
        <f>'TO Filter Tables'!A321</f>
        <v>312</v>
      </c>
      <c r="C322" t="str">
        <f ca="1">'TO Filter Tables'!C321</f>
        <v>GPS B - Reserved</v>
      </c>
      <c r="D322" t="s">
        <v>1421</v>
      </c>
      <c r="E322" t="str">
        <f ca="1">'TO Filter Tables'!E321</f>
        <v>External</v>
      </c>
      <c r="F322">
        <f ca="1">'TO Filter Tables'!F321</f>
        <v>717</v>
      </c>
      <c r="G322" t="str">
        <f ca="1">'TO Filter Tables'!G321</f>
        <v>0x2CD</v>
      </c>
      <c r="H322" t="str">
        <f ca="1">'TO Filter Tables'!H321</f>
        <v>0xACD</v>
      </c>
      <c r="I322" t="str">
        <f>'TO Filter Tables'!I321</f>
        <v>NA</v>
      </c>
      <c r="J322" t="str">
        <f ca="1">'TO Filter Tables'!J321</f>
        <v/>
      </c>
      <c r="K322">
        <f ca="1">'TO Filter Tables'!K321</f>
        <v>0</v>
      </c>
      <c r="L322" t="str">
        <f ca="1">'TO Filter Tables'!L321</f>
        <v>N/A</v>
      </c>
      <c r="M322">
        <f ca="1">'TO Filter Tables'!M321</f>
        <v>0</v>
      </c>
      <c r="R322" s="39">
        <f ca="1">'TO Filter Tables'!R321</f>
        <v>0</v>
      </c>
      <c r="S322" s="39">
        <f ca="1">'TO Filter Tables'!X321</f>
        <v>0</v>
      </c>
      <c r="T322" s="39">
        <f ca="1">'TO Filter Tables'!AD321</f>
        <v>0</v>
      </c>
      <c r="U322" s="39">
        <f ca="1">'TO Filter Tables'!AP321</f>
        <v>0</v>
      </c>
      <c r="V322" s="39">
        <f ca="1">'TO Filter Tables'!AV321</f>
        <v>0</v>
      </c>
      <c r="W322" s="39">
        <f ca="1">'TO Filter Tables'!BB321</f>
        <v>0</v>
      </c>
      <c r="X322" s="39">
        <f ca="1">'TO Filter Tables'!BH321</f>
        <v>0</v>
      </c>
      <c r="AB322" s="39">
        <f t="shared" ca="1" si="4"/>
        <v>0</v>
      </c>
    </row>
    <row r="323" spans="1:30" x14ac:dyDescent="0.2">
      <c r="A323">
        <f>'TO Filter Tables'!A322</f>
        <v>313</v>
      </c>
      <c r="B323" t="s">
        <v>1423</v>
      </c>
      <c r="C323" t="str">
        <f ca="1">'TO Filter Tables'!C322</f>
        <v>GPS B - GEONS Real Time State</v>
      </c>
      <c r="D323" t="str">
        <f t="shared" ref="D323:D326" si="6">D$4</f>
        <v>B</v>
      </c>
      <c r="E323" t="str">
        <f ca="1">'TO Filter Tables'!E322</f>
        <v>External</v>
      </c>
      <c r="F323">
        <f ca="1">'TO Filter Tables'!F322</f>
        <v>718</v>
      </c>
      <c r="G323" t="str">
        <f ca="1">'TO Filter Tables'!G322</f>
        <v>0x2CE</v>
      </c>
      <c r="H323" t="str">
        <f ca="1">'TO Filter Tables'!H322</f>
        <v>0xACE</v>
      </c>
      <c r="I323" t="str">
        <f>'TO Filter Tables'!I322</f>
        <v>NA</v>
      </c>
      <c r="J323">
        <f ca="1">'TO Filter Tables'!J322</f>
        <v>1200</v>
      </c>
      <c r="K323">
        <f ca="1">'TO Filter Tables'!K322</f>
        <v>5</v>
      </c>
      <c r="L323" t="str">
        <f ca="1">'TO Filter Tables'!L322</f>
        <v>Sync</v>
      </c>
      <c r="M323">
        <f ca="1">'TO Filter Tables'!M322</f>
        <v>240</v>
      </c>
      <c r="N323">
        <f ca="1">LOOKUP($F323,'DS Filter Tables'!$F$12:$F$353,'DS Filter Tables'!P$12:P$353)</f>
        <v>15</v>
      </c>
      <c r="O323">
        <f ca="1">LOOKUP($F323,'DS Filter Tables'!$F$12:$F$353,'DS Filter Tables'!X$12:X$353)</f>
        <v>30</v>
      </c>
      <c r="P323">
        <f ca="1">LOOKUP($F323,'DS Filter Tables'!$F$12:$F$353,'DS Filter Tables'!AF$12:AF$353)</f>
        <v>30</v>
      </c>
      <c r="Q323">
        <f ca="1">LOOKUP($F323,'DS Filter Tables'!$F$12:$F$353,'DS Filter Tables'!AN$12:AN$353)</f>
        <v>30</v>
      </c>
      <c r="R323" s="39">
        <f ca="1">'TO Filter Tables'!R322</f>
        <v>5</v>
      </c>
      <c r="S323" s="39">
        <f ca="1">'TO Filter Tables'!X322</f>
        <v>5</v>
      </c>
      <c r="T323" s="39">
        <f ca="1">'TO Filter Tables'!AD322</f>
        <v>120</v>
      </c>
      <c r="U323" s="39">
        <f ca="1">'TO Filter Tables'!AP322</f>
        <v>120</v>
      </c>
      <c r="V323" s="39">
        <f ca="1">'TO Filter Tables'!AV322</f>
        <v>60</v>
      </c>
      <c r="W323" s="39">
        <f ca="1">'TO Filter Tables'!BB322</f>
        <v>60</v>
      </c>
      <c r="X323" s="39">
        <f ca="1">'TO Filter Tables'!BH322</f>
        <v>0</v>
      </c>
      <c r="Y323" t="s">
        <v>1426</v>
      </c>
      <c r="AB323" s="39">
        <f t="shared" ca="1" si="4"/>
        <v>120</v>
      </c>
      <c r="AD323" t="s">
        <v>1427</v>
      </c>
    </row>
    <row r="324" spans="1:30" x14ac:dyDescent="0.2">
      <c r="A324">
        <f>'TO Filter Tables'!A323</f>
        <v>314</v>
      </c>
      <c r="B324" t="s">
        <v>1423</v>
      </c>
      <c r="C324" t="str">
        <f ca="1">'TO Filter Tables'!C323</f>
        <v>GPS B - GEONS Covariance</v>
      </c>
      <c r="D324" t="str">
        <f t="shared" si="6"/>
        <v>B</v>
      </c>
      <c r="E324" t="str">
        <f ca="1">'TO Filter Tables'!E323</f>
        <v>External</v>
      </c>
      <c r="F324">
        <f ca="1">'TO Filter Tables'!F323</f>
        <v>719</v>
      </c>
      <c r="G324" t="str">
        <f ca="1">'TO Filter Tables'!G323</f>
        <v>0x2CF</v>
      </c>
      <c r="H324" t="str">
        <f ca="1">'TO Filter Tables'!H323</f>
        <v>0xACF</v>
      </c>
      <c r="I324" t="str">
        <f>'TO Filter Tables'!I323</f>
        <v>NA</v>
      </c>
      <c r="J324">
        <f ca="1">'TO Filter Tables'!J323</f>
        <v>1008</v>
      </c>
      <c r="K324">
        <f ca="1">'TO Filter Tables'!K323</f>
        <v>30</v>
      </c>
      <c r="L324" t="str">
        <f ca="1">'TO Filter Tables'!L323</f>
        <v>Sync</v>
      </c>
      <c r="M324">
        <f ca="1">'TO Filter Tables'!M323</f>
        <v>33.6</v>
      </c>
      <c r="N324">
        <f ca="1">LOOKUP($F324,'DS Filter Tables'!$F$12:$F$353,'DS Filter Tables'!P$12:P$353)</f>
        <v>15</v>
      </c>
      <c r="O324">
        <f ca="1">LOOKUP($F324,'DS Filter Tables'!$F$12:$F$353,'DS Filter Tables'!X$12:X$353)</f>
        <v>30</v>
      </c>
      <c r="P324">
        <f ca="1">LOOKUP($F324,'DS Filter Tables'!$F$12:$F$353,'DS Filter Tables'!AF$12:AF$353)</f>
        <v>30</v>
      </c>
      <c r="Q324">
        <f ca="1">LOOKUP($F324,'DS Filter Tables'!$F$12:$F$353,'DS Filter Tables'!AN$12:AN$353)</f>
        <v>30</v>
      </c>
      <c r="R324" s="39">
        <f ca="1">'TO Filter Tables'!R323</f>
        <v>30</v>
      </c>
      <c r="S324" s="39">
        <f ca="1">'TO Filter Tables'!X323</f>
        <v>30</v>
      </c>
      <c r="T324" s="39">
        <f ca="1">'TO Filter Tables'!AD323</f>
        <v>120</v>
      </c>
      <c r="U324" s="39">
        <f ca="1">'TO Filter Tables'!AP323</f>
        <v>120</v>
      </c>
      <c r="V324" s="39">
        <f ca="1">'TO Filter Tables'!AV323</f>
        <v>60</v>
      </c>
      <c r="W324" s="39">
        <f ca="1">'TO Filter Tables'!BB323</f>
        <v>60</v>
      </c>
      <c r="X324" s="39">
        <f ca="1">'TO Filter Tables'!BH323</f>
        <v>0</v>
      </c>
      <c r="Y324" t="s">
        <v>1426</v>
      </c>
      <c r="AB324" s="39">
        <f t="shared" ca="1" si="4"/>
        <v>120</v>
      </c>
      <c r="AD324" t="s">
        <v>1427</v>
      </c>
    </row>
    <row r="325" spans="1:30" x14ac:dyDescent="0.2">
      <c r="A325">
        <f>'TO Filter Tables'!A324</f>
        <v>315</v>
      </c>
      <c r="B325" t="s">
        <v>1423</v>
      </c>
      <c r="C325" t="str">
        <f ca="1">'TO Filter Tables'!C324</f>
        <v>GPS B - GEONS Residual</v>
      </c>
      <c r="D325" t="str">
        <f t="shared" si="6"/>
        <v>B</v>
      </c>
      <c r="E325" t="str">
        <f ca="1">'TO Filter Tables'!E324</f>
        <v>External</v>
      </c>
      <c r="F325">
        <f ca="1">'TO Filter Tables'!F324</f>
        <v>720</v>
      </c>
      <c r="G325" t="str">
        <f ca="1">'TO Filter Tables'!G324</f>
        <v>0x2D0</v>
      </c>
      <c r="H325" t="str">
        <f ca="1">'TO Filter Tables'!H324</f>
        <v>0xAD0</v>
      </c>
      <c r="I325" t="str">
        <f>'TO Filter Tables'!I324</f>
        <v>NA</v>
      </c>
      <c r="J325">
        <f ca="1">'TO Filter Tables'!J324</f>
        <v>2432</v>
      </c>
      <c r="K325">
        <f ca="1">'TO Filter Tables'!K324</f>
        <v>30</v>
      </c>
      <c r="L325" t="str">
        <f ca="1">'TO Filter Tables'!L324</f>
        <v>Sync</v>
      </c>
      <c r="M325">
        <f ca="1">'TO Filter Tables'!M324</f>
        <v>81.066666666666663</v>
      </c>
      <c r="N325">
        <f ca="1">LOOKUP($F325,'DS Filter Tables'!$F$12:$F$353,'DS Filter Tables'!P$12:P$353)</f>
        <v>15</v>
      </c>
      <c r="O325">
        <f ca="1">LOOKUP($F325,'DS Filter Tables'!$F$12:$F$353,'DS Filter Tables'!X$12:X$353)</f>
        <v>30</v>
      </c>
      <c r="P325">
        <f ca="1">LOOKUP($F325,'DS Filter Tables'!$F$12:$F$353,'DS Filter Tables'!AF$12:AF$353)</f>
        <v>30</v>
      </c>
      <c r="Q325">
        <f ca="1">LOOKUP($F325,'DS Filter Tables'!$F$12:$F$353,'DS Filter Tables'!AN$12:AN$353)</f>
        <v>30</v>
      </c>
      <c r="R325" s="39">
        <f ca="1">'TO Filter Tables'!R324</f>
        <v>30</v>
      </c>
      <c r="S325" s="39">
        <f ca="1">'TO Filter Tables'!X324</f>
        <v>30</v>
      </c>
      <c r="T325" s="39">
        <f ca="1">'TO Filter Tables'!AD324</f>
        <v>120</v>
      </c>
      <c r="U325" s="39">
        <f ca="1">'TO Filter Tables'!AP324</f>
        <v>120</v>
      </c>
      <c r="V325" s="39">
        <f ca="1">'TO Filter Tables'!AV324</f>
        <v>120</v>
      </c>
      <c r="W325" s="39">
        <f ca="1">'TO Filter Tables'!BB324</f>
        <v>120</v>
      </c>
      <c r="X325" s="39">
        <f ca="1">'TO Filter Tables'!BH324</f>
        <v>0</v>
      </c>
      <c r="Y325" t="s">
        <v>1426</v>
      </c>
      <c r="AB325" s="39">
        <f t="shared" ca="1" si="4"/>
        <v>120</v>
      </c>
      <c r="AD325" t="s">
        <v>1427</v>
      </c>
    </row>
    <row r="326" spans="1:30" x14ac:dyDescent="0.2">
      <c r="A326">
        <f>'TO Filter Tables'!A325</f>
        <v>316</v>
      </c>
      <c r="B326" t="s">
        <v>1423</v>
      </c>
      <c r="C326" t="str">
        <f ca="1">'TO Filter Tables'!C325</f>
        <v>GPS B - GEONS Estimated State</v>
      </c>
      <c r="D326" t="str">
        <f t="shared" si="6"/>
        <v>B</v>
      </c>
      <c r="E326" t="str">
        <f ca="1">'TO Filter Tables'!E325</f>
        <v>External</v>
      </c>
      <c r="F326">
        <f ca="1">'TO Filter Tables'!F325</f>
        <v>721</v>
      </c>
      <c r="G326" t="str">
        <f ca="1">'TO Filter Tables'!G325</f>
        <v>0x2D1</v>
      </c>
      <c r="H326" t="str">
        <f ca="1">'TO Filter Tables'!H325</f>
        <v>0xAD1</v>
      </c>
      <c r="I326" t="str">
        <f>'TO Filter Tables'!I325</f>
        <v>NA</v>
      </c>
      <c r="J326">
        <f ca="1">'TO Filter Tables'!J325</f>
        <v>1200</v>
      </c>
      <c r="K326">
        <f ca="1">'TO Filter Tables'!K325</f>
        <v>30</v>
      </c>
      <c r="L326" t="str">
        <f ca="1">'TO Filter Tables'!L325</f>
        <v>Sync</v>
      </c>
      <c r="M326">
        <f ca="1">'TO Filter Tables'!M325</f>
        <v>40</v>
      </c>
      <c r="N326">
        <f ca="1">LOOKUP($F326,'DS Filter Tables'!$F$12:$F$353,'DS Filter Tables'!P$12:P$353)</f>
        <v>15</v>
      </c>
      <c r="O326">
        <f ca="1">LOOKUP($F326,'DS Filter Tables'!$F$12:$F$353,'DS Filter Tables'!X$12:X$353)</f>
        <v>30</v>
      </c>
      <c r="P326">
        <f ca="1">LOOKUP($F326,'DS Filter Tables'!$F$12:$F$353,'DS Filter Tables'!AF$12:AF$353)</f>
        <v>30</v>
      </c>
      <c r="Q326">
        <f ca="1">LOOKUP($F326,'DS Filter Tables'!$F$12:$F$353,'DS Filter Tables'!AN$12:AN$353)</f>
        <v>30</v>
      </c>
      <c r="R326" s="39">
        <f ca="1">'TO Filter Tables'!R325</f>
        <v>30</v>
      </c>
      <c r="S326" s="39">
        <f ca="1">'TO Filter Tables'!X325</f>
        <v>30</v>
      </c>
      <c r="T326" s="39">
        <f ca="1">'TO Filter Tables'!AD325</f>
        <v>120</v>
      </c>
      <c r="U326" s="39">
        <f ca="1">'TO Filter Tables'!AP325</f>
        <v>0</v>
      </c>
      <c r="V326" s="39">
        <f ca="1">'TO Filter Tables'!AV325</f>
        <v>0</v>
      </c>
      <c r="W326" s="39">
        <f ca="1">'TO Filter Tables'!BB325</f>
        <v>0</v>
      </c>
      <c r="X326" s="39">
        <f ca="1">'TO Filter Tables'!BH325</f>
        <v>0</v>
      </c>
      <c r="Y326" t="s">
        <v>1426</v>
      </c>
      <c r="AB326" s="39">
        <f t="shared" ca="1" si="4"/>
        <v>0</v>
      </c>
      <c r="AD326" t="s">
        <v>1427</v>
      </c>
    </row>
    <row r="327" spans="1:30" hidden="1" x14ac:dyDescent="0.2">
      <c r="A327">
        <f>'TO Filter Tables'!A326</f>
        <v>317</v>
      </c>
      <c r="C327" t="str">
        <f ca="1">'TO Filter Tables'!C326</f>
        <v>GPS B - Command Ack</v>
      </c>
      <c r="D327" t="s">
        <v>1421</v>
      </c>
      <c r="E327" t="str">
        <f ca="1">'TO Filter Tables'!E326</f>
        <v>External</v>
      </c>
      <c r="F327">
        <f ca="1">'TO Filter Tables'!F326</f>
        <v>722</v>
      </c>
      <c r="G327" t="str">
        <f ca="1">'TO Filter Tables'!G326</f>
        <v>0x2D2</v>
      </c>
      <c r="H327" t="str">
        <f ca="1">'TO Filter Tables'!H326</f>
        <v>0xAD2</v>
      </c>
      <c r="I327" t="str">
        <f>'TO Filter Tables'!I326</f>
        <v>NA</v>
      </c>
      <c r="J327">
        <f ca="1">'TO Filter Tables'!J326</f>
        <v>272</v>
      </c>
      <c r="K327">
        <f ca="1">'TO Filter Tables'!K326</f>
        <v>0</v>
      </c>
      <c r="L327" t="str">
        <f ca="1">'TO Filter Tables'!L326</f>
        <v>Async</v>
      </c>
      <c r="M327">
        <f ca="1">'TO Filter Tables'!M326</f>
        <v>0</v>
      </c>
      <c r="R327" s="39">
        <f ca="1">'TO Filter Tables'!R326</f>
        <v>0</v>
      </c>
      <c r="S327" s="39">
        <f ca="1">'TO Filter Tables'!X326</f>
        <v>0</v>
      </c>
      <c r="T327" s="39">
        <f ca="1">'TO Filter Tables'!AD326</f>
        <v>0</v>
      </c>
      <c r="U327" s="39">
        <f ca="1">'TO Filter Tables'!AP326</f>
        <v>0</v>
      </c>
      <c r="V327" s="39">
        <f ca="1">'TO Filter Tables'!AV326</f>
        <v>0</v>
      </c>
      <c r="W327" s="39">
        <f ca="1">'TO Filter Tables'!BB326</f>
        <v>0</v>
      </c>
      <c r="X327" s="39">
        <f ca="1">'TO Filter Tables'!BH326</f>
        <v>0</v>
      </c>
      <c r="AB327" s="39">
        <f t="shared" ca="1" si="4"/>
        <v>0</v>
      </c>
    </row>
    <row r="328" spans="1:30" hidden="1" x14ac:dyDescent="0.2">
      <c r="A328">
        <f>'TO Filter Tables'!A327</f>
        <v>318</v>
      </c>
      <c r="C328" t="str">
        <f ca="1">'TO Filter Tables'!C327</f>
        <v>GPS B - Ephemeris</v>
      </c>
      <c r="D328" t="s">
        <v>1421</v>
      </c>
      <c r="E328" t="str">
        <f ca="1">'TO Filter Tables'!E327</f>
        <v>External</v>
      </c>
      <c r="F328">
        <f ca="1">'TO Filter Tables'!F327</f>
        <v>723</v>
      </c>
      <c r="G328" t="str">
        <f ca="1">'TO Filter Tables'!G327</f>
        <v>0x2D3</v>
      </c>
      <c r="H328" t="str">
        <f ca="1">'TO Filter Tables'!H327</f>
        <v>0xAD3</v>
      </c>
      <c r="I328" t="str">
        <f>'TO Filter Tables'!I327</f>
        <v>NA</v>
      </c>
      <c r="J328">
        <f ca="1">'TO Filter Tables'!J327</f>
        <v>2192</v>
      </c>
      <c r="K328">
        <f ca="1">'TO Filter Tables'!K327</f>
        <v>0</v>
      </c>
      <c r="L328" t="str">
        <f ca="1">'TO Filter Tables'!L327</f>
        <v>Async</v>
      </c>
      <c r="M328">
        <f ca="1">'TO Filter Tables'!M327</f>
        <v>0</v>
      </c>
      <c r="R328" s="39">
        <f ca="1">'TO Filter Tables'!R327</f>
        <v>0</v>
      </c>
      <c r="S328" s="39">
        <f ca="1">'TO Filter Tables'!X327</f>
        <v>0</v>
      </c>
      <c r="T328" s="39">
        <f ca="1">'TO Filter Tables'!AD327</f>
        <v>0</v>
      </c>
      <c r="U328" s="39">
        <f ca="1">'TO Filter Tables'!AP327</f>
        <v>0</v>
      </c>
      <c r="V328" s="39">
        <f ca="1">'TO Filter Tables'!AV327</f>
        <v>0</v>
      </c>
      <c r="W328" s="39">
        <f ca="1">'TO Filter Tables'!BB327</f>
        <v>0</v>
      </c>
      <c r="X328" s="39">
        <f ca="1">'TO Filter Tables'!BH327</f>
        <v>0</v>
      </c>
      <c r="AB328" s="39">
        <f t="shared" ca="1" si="4"/>
        <v>0</v>
      </c>
    </row>
    <row r="329" spans="1:30" hidden="1" x14ac:dyDescent="0.2">
      <c r="A329">
        <f>'TO Filter Tables'!A328</f>
        <v>319</v>
      </c>
      <c r="C329" t="str">
        <f ca="1">'TO Filter Tables'!C328</f>
        <v>GPS B - Almanac</v>
      </c>
      <c r="D329" t="s">
        <v>1421</v>
      </c>
      <c r="E329" t="str">
        <f ca="1">'TO Filter Tables'!E328</f>
        <v>External</v>
      </c>
      <c r="F329">
        <f ca="1">'TO Filter Tables'!F328</f>
        <v>724</v>
      </c>
      <c r="G329" t="str">
        <f ca="1">'TO Filter Tables'!G328</f>
        <v>0x2D4</v>
      </c>
      <c r="H329" t="str">
        <f ca="1">'TO Filter Tables'!H328</f>
        <v>0xAD4</v>
      </c>
      <c r="I329" t="str">
        <f>'TO Filter Tables'!I328</f>
        <v>NA</v>
      </c>
      <c r="J329">
        <f ca="1">'TO Filter Tables'!J328</f>
        <v>944</v>
      </c>
      <c r="K329">
        <f ca="1">'TO Filter Tables'!K328</f>
        <v>0</v>
      </c>
      <c r="L329" t="str">
        <f ca="1">'TO Filter Tables'!L328</f>
        <v>Async</v>
      </c>
      <c r="M329">
        <f ca="1">'TO Filter Tables'!M328</f>
        <v>0</v>
      </c>
      <c r="R329" s="39">
        <f ca="1">'TO Filter Tables'!R328</f>
        <v>0</v>
      </c>
      <c r="S329" s="39">
        <f ca="1">'TO Filter Tables'!X328</f>
        <v>0</v>
      </c>
      <c r="T329" s="39">
        <f ca="1">'TO Filter Tables'!AD328</f>
        <v>0</v>
      </c>
      <c r="U329" s="39">
        <f ca="1">'TO Filter Tables'!AP328</f>
        <v>0</v>
      </c>
      <c r="V329" s="39">
        <f ca="1">'TO Filter Tables'!AV328</f>
        <v>0</v>
      </c>
      <c r="W329" s="39">
        <f ca="1">'TO Filter Tables'!BB328</f>
        <v>0</v>
      </c>
      <c r="X329" s="39">
        <f ca="1">'TO Filter Tables'!BH328</f>
        <v>0</v>
      </c>
      <c r="AB329" s="39">
        <f t="shared" ca="1" si="4"/>
        <v>0</v>
      </c>
    </row>
    <row r="330" spans="1:30" hidden="1" x14ac:dyDescent="0.2">
      <c r="A330">
        <f>'TO Filter Tables'!A329</f>
        <v>320</v>
      </c>
      <c r="C330" t="str">
        <f ca="1">'TO Filter Tables'!C329</f>
        <v>GPS B - Ephemeris Status</v>
      </c>
      <c r="D330" t="s">
        <v>1421</v>
      </c>
      <c r="E330" t="str">
        <f ca="1">'TO Filter Tables'!E329</f>
        <v>External</v>
      </c>
      <c r="F330">
        <f ca="1">'TO Filter Tables'!F329</f>
        <v>725</v>
      </c>
      <c r="G330" t="str">
        <f ca="1">'TO Filter Tables'!G329</f>
        <v>0x2D5</v>
      </c>
      <c r="H330" t="str">
        <f ca="1">'TO Filter Tables'!H329</f>
        <v>0xAD5</v>
      </c>
      <c r="I330" t="str">
        <f>'TO Filter Tables'!I329</f>
        <v>NA</v>
      </c>
      <c r="J330">
        <f ca="1">'TO Filter Tables'!J329</f>
        <v>3248</v>
      </c>
      <c r="K330">
        <f ca="1">'TO Filter Tables'!K329</f>
        <v>0</v>
      </c>
      <c r="L330" t="str">
        <f ca="1">'TO Filter Tables'!L329</f>
        <v>Async</v>
      </c>
      <c r="M330">
        <f ca="1">'TO Filter Tables'!M329</f>
        <v>0</v>
      </c>
      <c r="R330" s="39">
        <f ca="1">'TO Filter Tables'!R329</f>
        <v>0</v>
      </c>
      <c r="S330" s="39">
        <f ca="1">'TO Filter Tables'!X329</f>
        <v>0</v>
      </c>
      <c r="T330" s="39">
        <f ca="1">'TO Filter Tables'!AD329</f>
        <v>0</v>
      </c>
      <c r="U330" s="39">
        <f ca="1">'TO Filter Tables'!AP329</f>
        <v>0</v>
      </c>
      <c r="V330" s="39">
        <f ca="1">'TO Filter Tables'!AV329</f>
        <v>0</v>
      </c>
      <c r="W330" s="39">
        <f ca="1">'TO Filter Tables'!BB329</f>
        <v>0</v>
      </c>
      <c r="X330" s="39">
        <f ca="1">'TO Filter Tables'!BH329</f>
        <v>0</v>
      </c>
      <c r="AB330" s="39">
        <f t="shared" ca="1" si="4"/>
        <v>0</v>
      </c>
    </row>
    <row r="331" spans="1:30" hidden="1" x14ac:dyDescent="0.2">
      <c r="A331">
        <f>'TO Filter Tables'!A330</f>
        <v>321</v>
      </c>
      <c r="C331" t="str">
        <f ca="1">'TO Filter Tables'!C330</f>
        <v>GPS B - SV Select Status</v>
      </c>
      <c r="D331" t="s">
        <v>1421</v>
      </c>
      <c r="E331" t="str">
        <f ca="1">'TO Filter Tables'!E330</f>
        <v>External</v>
      </c>
      <c r="F331">
        <f ca="1">'TO Filter Tables'!F330</f>
        <v>726</v>
      </c>
      <c r="G331" t="str">
        <f ca="1">'TO Filter Tables'!G330</f>
        <v>0x2D6</v>
      </c>
      <c r="H331" t="str">
        <f ca="1">'TO Filter Tables'!H330</f>
        <v>0xAD6</v>
      </c>
      <c r="I331" t="str">
        <f>'TO Filter Tables'!I330</f>
        <v>NA</v>
      </c>
      <c r="J331">
        <f ca="1">'TO Filter Tables'!J330</f>
        <v>1296</v>
      </c>
      <c r="K331">
        <f ca="1">'TO Filter Tables'!K330</f>
        <v>0</v>
      </c>
      <c r="L331" t="str">
        <f ca="1">'TO Filter Tables'!L330</f>
        <v>Async</v>
      </c>
      <c r="M331">
        <f ca="1">'TO Filter Tables'!M330</f>
        <v>0</v>
      </c>
      <c r="R331" s="39">
        <f ca="1">'TO Filter Tables'!R330</f>
        <v>0</v>
      </c>
      <c r="S331" s="39">
        <f ca="1">'TO Filter Tables'!X330</f>
        <v>0</v>
      </c>
      <c r="T331" s="39">
        <f ca="1">'TO Filter Tables'!AD330</f>
        <v>0</v>
      </c>
      <c r="U331" s="39">
        <f ca="1">'TO Filter Tables'!AP330</f>
        <v>0</v>
      </c>
      <c r="V331" s="39">
        <f ca="1">'TO Filter Tables'!AV330</f>
        <v>0</v>
      </c>
      <c r="W331" s="39">
        <f ca="1">'TO Filter Tables'!BB330</f>
        <v>0</v>
      </c>
      <c r="X331" s="39">
        <f ca="1">'TO Filter Tables'!BH330</f>
        <v>0</v>
      </c>
      <c r="AB331" s="39">
        <f t="shared" ref="AB331:AB352" ca="1" si="7">IF(SUM(R331:X331)&gt;0,LARGE(R331:X331,COUNTIF(R331:X331,0)+1),K331)</f>
        <v>0</v>
      </c>
    </row>
    <row r="332" spans="1:30" hidden="1" x14ac:dyDescent="0.2">
      <c r="A332">
        <f>'TO Filter Tables'!A331</f>
        <v>322</v>
      </c>
      <c r="C332" t="str">
        <f ca="1">'TO Filter Tables'!C331</f>
        <v>GPS B - Reserved</v>
      </c>
      <c r="D332" t="s">
        <v>1421</v>
      </c>
      <c r="E332" t="str">
        <f ca="1">'TO Filter Tables'!E331</f>
        <v>External</v>
      </c>
      <c r="F332">
        <f ca="1">'TO Filter Tables'!F331</f>
        <v>727</v>
      </c>
      <c r="G332" t="str">
        <f ca="1">'TO Filter Tables'!G331</f>
        <v>0x2D7</v>
      </c>
      <c r="H332" t="str">
        <f ca="1">'TO Filter Tables'!H331</f>
        <v>0xAD7</v>
      </c>
      <c r="I332" t="str">
        <f>'TO Filter Tables'!I331</f>
        <v>NA</v>
      </c>
      <c r="J332" t="str">
        <f ca="1">'TO Filter Tables'!J331</f>
        <v/>
      </c>
      <c r="K332">
        <f ca="1">'TO Filter Tables'!K331</f>
        <v>0</v>
      </c>
      <c r="L332" t="str">
        <f ca="1">'TO Filter Tables'!L331</f>
        <v>N/A</v>
      </c>
      <c r="M332">
        <f ca="1">'TO Filter Tables'!M331</f>
        <v>0</v>
      </c>
      <c r="R332" s="39">
        <f ca="1">'TO Filter Tables'!R331</f>
        <v>0</v>
      </c>
      <c r="S332" s="39">
        <f ca="1">'TO Filter Tables'!X331</f>
        <v>0</v>
      </c>
      <c r="T332" s="39">
        <f ca="1">'TO Filter Tables'!AD331</f>
        <v>0</v>
      </c>
      <c r="U332" s="39">
        <f ca="1">'TO Filter Tables'!AP331</f>
        <v>0</v>
      </c>
      <c r="V332" s="39">
        <f ca="1">'TO Filter Tables'!AV331</f>
        <v>0</v>
      </c>
      <c r="W332" s="39">
        <f ca="1">'TO Filter Tables'!BB331</f>
        <v>0</v>
      </c>
      <c r="X332" s="39">
        <f ca="1">'TO Filter Tables'!BH331</f>
        <v>0</v>
      </c>
      <c r="AB332" s="39">
        <f t="shared" ca="1" si="7"/>
        <v>0</v>
      </c>
    </row>
    <row r="333" spans="1:30" hidden="1" x14ac:dyDescent="0.2">
      <c r="A333">
        <f>'TO Filter Tables'!A332</f>
        <v>323</v>
      </c>
      <c r="C333" t="str">
        <f ca="1">'TO Filter Tables'!C332</f>
        <v>GPS B - FPGA Data</v>
      </c>
      <c r="D333" t="s">
        <v>1421</v>
      </c>
      <c r="E333" t="str">
        <f ca="1">'TO Filter Tables'!E332</f>
        <v>External</v>
      </c>
      <c r="F333">
        <f ca="1">'TO Filter Tables'!F332</f>
        <v>728</v>
      </c>
      <c r="G333" t="str">
        <f ca="1">'TO Filter Tables'!G332</f>
        <v>0x2D8</v>
      </c>
      <c r="H333" t="str">
        <f ca="1">'TO Filter Tables'!H332</f>
        <v>0xAD8</v>
      </c>
      <c r="I333" t="str">
        <f>'TO Filter Tables'!I332</f>
        <v>NA</v>
      </c>
      <c r="J333">
        <f ca="1">'TO Filter Tables'!J332</f>
        <v>240</v>
      </c>
      <c r="K333">
        <f ca="1">'TO Filter Tables'!K332</f>
        <v>0</v>
      </c>
      <c r="L333" t="str">
        <f ca="1">'TO Filter Tables'!L332</f>
        <v>Async</v>
      </c>
      <c r="M333">
        <f ca="1">'TO Filter Tables'!M332</f>
        <v>0</v>
      </c>
      <c r="R333" s="39">
        <f ca="1">'TO Filter Tables'!R332</f>
        <v>0</v>
      </c>
      <c r="S333" s="39">
        <f ca="1">'TO Filter Tables'!X332</f>
        <v>0</v>
      </c>
      <c r="T333" s="39">
        <f ca="1">'TO Filter Tables'!AD332</f>
        <v>0</v>
      </c>
      <c r="U333" s="39">
        <f ca="1">'TO Filter Tables'!AP332</f>
        <v>0</v>
      </c>
      <c r="V333" s="39">
        <f ca="1">'TO Filter Tables'!AV332</f>
        <v>0</v>
      </c>
      <c r="W333" s="39">
        <f ca="1">'TO Filter Tables'!BB332</f>
        <v>0</v>
      </c>
      <c r="X333" s="39">
        <f ca="1">'TO Filter Tables'!BH332</f>
        <v>0</v>
      </c>
      <c r="AB333" s="39">
        <f t="shared" ca="1" si="7"/>
        <v>0</v>
      </c>
    </row>
    <row r="334" spans="1:30" hidden="1" x14ac:dyDescent="0.2">
      <c r="A334">
        <f>'TO Filter Tables'!A333</f>
        <v>324</v>
      </c>
      <c r="C334" t="str">
        <f ca="1">'TO Filter Tables'!C333</f>
        <v>GPS B - Memory</v>
      </c>
      <c r="D334" t="s">
        <v>1421</v>
      </c>
      <c r="E334" t="str">
        <f ca="1">'TO Filter Tables'!E333</f>
        <v>External</v>
      </c>
      <c r="F334">
        <f ca="1">'TO Filter Tables'!F333</f>
        <v>729</v>
      </c>
      <c r="G334" t="str">
        <f ca="1">'TO Filter Tables'!G333</f>
        <v>0x2D9</v>
      </c>
      <c r="H334" t="str">
        <f ca="1">'TO Filter Tables'!H333</f>
        <v>0xAD9</v>
      </c>
      <c r="I334" t="str">
        <f>'TO Filter Tables'!I333</f>
        <v>NA</v>
      </c>
      <c r="J334">
        <f ca="1">'TO Filter Tables'!J333</f>
        <v>2288</v>
      </c>
      <c r="K334">
        <f ca="1">'TO Filter Tables'!K333</f>
        <v>0</v>
      </c>
      <c r="L334" t="str">
        <f ca="1">'TO Filter Tables'!L333</f>
        <v>Async</v>
      </c>
      <c r="M334">
        <f ca="1">'TO Filter Tables'!M333</f>
        <v>0</v>
      </c>
      <c r="R334" s="39">
        <f ca="1">'TO Filter Tables'!R333</f>
        <v>0</v>
      </c>
      <c r="S334" s="39">
        <f ca="1">'TO Filter Tables'!X333</f>
        <v>0</v>
      </c>
      <c r="T334" s="39">
        <f ca="1">'TO Filter Tables'!AD333</f>
        <v>0</v>
      </c>
      <c r="U334" s="39">
        <f ca="1">'TO Filter Tables'!AP333</f>
        <v>0</v>
      </c>
      <c r="V334" s="39">
        <f ca="1">'TO Filter Tables'!AV333</f>
        <v>0</v>
      </c>
      <c r="W334" s="39">
        <f ca="1">'TO Filter Tables'!BB333</f>
        <v>0</v>
      </c>
      <c r="X334" s="39">
        <f ca="1">'TO Filter Tables'!BH333</f>
        <v>0</v>
      </c>
      <c r="AB334" s="39">
        <f t="shared" ca="1" si="7"/>
        <v>0</v>
      </c>
    </row>
    <row r="335" spans="1:30" hidden="1" x14ac:dyDescent="0.2">
      <c r="A335">
        <f>'TO Filter Tables'!A334</f>
        <v>325</v>
      </c>
      <c r="C335" t="str">
        <f ca="1">'TO Filter Tables'!C334</f>
        <v>GPS B - Memory Checksum</v>
      </c>
      <c r="D335" t="s">
        <v>1421</v>
      </c>
      <c r="E335" t="str">
        <f ca="1">'TO Filter Tables'!E334</f>
        <v>External</v>
      </c>
      <c r="F335">
        <f ca="1">'TO Filter Tables'!F334</f>
        <v>730</v>
      </c>
      <c r="G335" t="str">
        <f ca="1">'TO Filter Tables'!G334</f>
        <v>0x2DA</v>
      </c>
      <c r="H335" t="str">
        <f ca="1">'TO Filter Tables'!H334</f>
        <v>0xADA</v>
      </c>
      <c r="I335" t="str">
        <f>'TO Filter Tables'!I334</f>
        <v>NA</v>
      </c>
      <c r="J335">
        <f ca="1">'TO Filter Tables'!J334</f>
        <v>272</v>
      </c>
      <c r="K335">
        <f ca="1">'TO Filter Tables'!K334</f>
        <v>0</v>
      </c>
      <c r="L335" t="str">
        <f ca="1">'TO Filter Tables'!L334</f>
        <v>Async</v>
      </c>
      <c r="M335">
        <f ca="1">'TO Filter Tables'!M334</f>
        <v>0</v>
      </c>
      <c r="R335" s="39">
        <f ca="1">'TO Filter Tables'!R334</f>
        <v>0</v>
      </c>
      <c r="S335" s="39">
        <f ca="1">'TO Filter Tables'!X334</f>
        <v>0</v>
      </c>
      <c r="T335" s="39">
        <f ca="1">'TO Filter Tables'!AD334</f>
        <v>0</v>
      </c>
      <c r="U335" s="39">
        <f ca="1">'TO Filter Tables'!AP334</f>
        <v>0</v>
      </c>
      <c r="V335" s="39">
        <f ca="1">'TO Filter Tables'!AV334</f>
        <v>0</v>
      </c>
      <c r="W335" s="39">
        <f ca="1">'TO Filter Tables'!BB334</f>
        <v>0</v>
      </c>
      <c r="X335" s="39">
        <f ca="1">'TO Filter Tables'!BH334</f>
        <v>0</v>
      </c>
      <c r="AB335" s="39">
        <f t="shared" ca="1" si="7"/>
        <v>0</v>
      </c>
    </row>
    <row r="336" spans="1:30" hidden="1" x14ac:dyDescent="0.2">
      <c r="A336">
        <f>'TO Filter Tables'!A335</f>
        <v>326</v>
      </c>
      <c r="C336" t="str">
        <f ca="1">'TO Filter Tables'!C335</f>
        <v>GPS B - GEONS Covariance_D Matrix</v>
      </c>
      <c r="D336" t="s">
        <v>1421</v>
      </c>
      <c r="E336" t="str">
        <f ca="1">'TO Filter Tables'!E335</f>
        <v>External</v>
      </c>
      <c r="F336">
        <f ca="1">'TO Filter Tables'!F335</f>
        <v>731</v>
      </c>
      <c r="G336" t="str">
        <f ca="1">'TO Filter Tables'!G335</f>
        <v>0x2DB</v>
      </c>
      <c r="H336" t="str">
        <f ca="1">'TO Filter Tables'!H335</f>
        <v>0xADB</v>
      </c>
      <c r="I336" t="str">
        <f>'TO Filter Tables'!I335</f>
        <v>NA</v>
      </c>
      <c r="J336">
        <f ca="1">'TO Filter Tables'!J335</f>
        <v>912</v>
      </c>
      <c r="K336">
        <f ca="1">'TO Filter Tables'!K335</f>
        <v>0</v>
      </c>
      <c r="L336" t="str">
        <f ca="1">'TO Filter Tables'!L335</f>
        <v>Async</v>
      </c>
      <c r="M336">
        <f ca="1">'TO Filter Tables'!M335</f>
        <v>0</v>
      </c>
      <c r="R336" s="39">
        <f ca="1">'TO Filter Tables'!R335</f>
        <v>0</v>
      </c>
      <c r="S336" s="39">
        <f ca="1">'TO Filter Tables'!X335</f>
        <v>0</v>
      </c>
      <c r="T336" s="39">
        <f ca="1">'TO Filter Tables'!AD335</f>
        <v>0</v>
      </c>
      <c r="U336" s="39">
        <f ca="1">'TO Filter Tables'!AP335</f>
        <v>0</v>
      </c>
      <c r="V336" s="39">
        <f ca="1">'TO Filter Tables'!AV335</f>
        <v>0</v>
      </c>
      <c r="W336" s="39">
        <f ca="1">'TO Filter Tables'!BB335</f>
        <v>0</v>
      </c>
      <c r="X336" s="39">
        <f ca="1">'TO Filter Tables'!BH335</f>
        <v>0</v>
      </c>
      <c r="AB336" s="39">
        <f t="shared" ca="1" si="7"/>
        <v>0</v>
      </c>
    </row>
    <row r="337" spans="1:30" hidden="1" x14ac:dyDescent="0.2">
      <c r="A337">
        <f>'TO Filter Tables'!A336</f>
        <v>327</v>
      </c>
      <c r="C337" t="str">
        <f ca="1">'TO Filter Tables'!C336</f>
        <v>GPS B - GEONS Covariance_U Matrix</v>
      </c>
      <c r="D337" t="s">
        <v>1421</v>
      </c>
      <c r="E337" t="str">
        <f ca="1">'TO Filter Tables'!E336</f>
        <v>External</v>
      </c>
      <c r="F337">
        <f ca="1">'TO Filter Tables'!F336</f>
        <v>732</v>
      </c>
      <c r="G337" t="str">
        <f ca="1">'TO Filter Tables'!G336</f>
        <v>0x2DC</v>
      </c>
      <c r="H337" t="str">
        <f ca="1">'TO Filter Tables'!H336</f>
        <v>0xADC</v>
      </c>
      <c r="I337" t="str">
        <f>'TO Filter Tables'!I336</f>
        <v>NA</v>
      </c>
      <c r="J337">
        <f ca="1">'TO Filter Tables'!J336</f>
        <v>944</v>
      </c>
      <c r="K337">
        <f ca="1">'TO Filter Tables'!K336</f>
        <v>0</v>
      </c>
      <c r="L337" t="str">
        <f ca="1">'TO Filter Tables'!L336</f>
        <v>Async</v>
      </c>
      <c r="M337">
        <f ca="1">'TO Filter Tables'!M336</f>
        <v>0</v>
      </c>
      <c r="R337" s="39">
        <f ca="1">'TO Filter Tables'!R336</f>
        <v>0</v>
      </c>
      <c r="S337" s="39">
        <f ca="1">'TO Filter Tables'!X336</f>
        <v>0</v>
      </c>
      <c r="T337" s="39">
        <f ca="1">'TO Filter Tables'!AD336</f>
        <v>0</v>
      </c>
      <c r="U337" s="39">
        <f ca="1">'TO Filter Tables'!AP336</f>
        <v>0</v>
      </c>
      <c r="V337" s="39">
        <f ca="1">'TO Filter Tables'!AV336</f>
        <v>0</v>
      </c>
      <c r="W337" s="39">
        <f ca="1">'TO Filter Tables'!BB336</f>
        <v>0</v>
      </c>
      <c r="X337" s="39">
        <f ca="1">'TO Filter Tables'!BH336</f>
        <v>0</v>
      </c>
      <c r="AB337" s="39">
        <f t="shared" ca="1" si="7"/>
        <v>0</v>
      </c>
    </row>
    <row r="338" spans="1:30" x14ac:dyDescent="0.2">
      <c r="A338">
        <f>'TO Filter Tables'!A337</f>
        <v>328</v>
      </c>
      <c r="B338" t="s">
        <v>1423</v>
      </c>
      <c r="C338" t="str">
        <f ca="1">'TO Filter Tables'!C337</f>
        <v>GPS B - GEONS Acceleration</v>
      </c>
      <c r="D338" t="str">
        <f t="shared" ref="D338:D342" si="8">D$4</f>
        <v>B</v>
      </c>
      <c r="E338" t="str">
        <f ca="1">'TO Filter Tables'!E337</f>
        <v>External</v>
      </c>
      <c r="F338">
        <f ca="1">'TO Filter Tables'!F337</f>
        <v>733</v>
      </c>
      <c r="G338" t="str">
        <f ca="1">'TO Filter Tables'!G337</f>
        <v>0x2DD</v>
      </c>
      <c r="H338" t="str">
        <f ca="1">'TO Filter Tables'!H337</f>
        <v>0xADD</v>
      </c>
      <c r="I338" t="str">
        <f>'TO Filter Tables'!I337</f>
        <v>NA</v>
      </c>
      <c r="J338">
        <f ca="1">'TO Filter Tables'!J337</f>
        <v>1456</v>
      </c>
      <c r="K338">
        <f ca="1">'TO Filter Tables'!K337</f>
        <v>30</v>
      </c>
      <c r="L338" t="str">
        <f ca="1">'TO Filter Tables'!L337</f>
        <v>Sync</v>
      </c>
      <c r="M338">
        <f ca="1">'TO Filter Tables'!M337</f>
        <v>48.533333333333331</v>
      </c>
      <c r="N338">
        <f ca="1">LOOKUP($F338,'DS Filter Tables'!$F$12:$F$353,'DS Filter Tables'!P$12:P$353)</f>
        <v>15</v>
      </c>
      <c r="O338">
        <f ca="1">LOOKUP($F338,'DS Filter Tables'!$F$12:$F$353,'DS Filter Tables'!X$12:X$353)</f>
        <v>30</v>
      </c>
      <c r="P338">
        <f ca="1">LOOKUP($F338,'DS Filter Tables'!$F$12:$F$353,'DS Filter Tables'!AF$12:AF$353)</f>
        <v>30</v>
      </c>
      <c r="Q338">
        <f ca="1">LOOKUP($F338,'DS Filter Tables'!$F$12:$F$353,'DS Filter Tables'!AN$12:AN$353)</f>
        <v>30</v>
      </c>
      <c r="R338" s="39">
        <f ca="1">'TO Filter Tables'!R337</f>
        <v>0</v>
      </c>
      <c r="S338" s="39">
        <f ca="1">'TO Filter Tables'!X337</f>
        <v>0</v>
      </c>
      <c r="T338" s="39">
        <f ca="1">'TO Filter Tables'!AD337</f>
        <v>0</v>
      </c>
      <c r="U338" s="39">
        <f ca="1">'TO Filter Tables'!AP337</f>
        <v>0</v>
      </c>
      <c r="V338" s="39">
        <f ca="1">'TO Filter Tables'!AV337</f>
        <v>0</v>
      </c>
      <c r="W338" s="39">
        <f ca="1">'TO Filter Tables'!BB337</f>
        <v>0</v>
      </c>
      <c r="X338" s="39">
        <f ca="1">'TO Filter Tables'!BH337</f>
        <v>0</v>
      </c>
      <c r="AB338" s="39">
        <f t="shared" ca="1" si="7"/>
        <v>30</v>
      </c>
      <c r="AD338" t="s">
        <v>1427</v>
      </c>
    </row>
    <row r="339" spans="1:30" x14ac:dyDescent="0.2">
      <c r="A339">
        <f>'TO Filter Tables'!A338</f>
        <v>329</v>
      </c>
      <c r="B339" t="s">
        <v>1423</v>
      </c>
      <c r="C339" t="str">
        <f ca="1">'TO Filter Tables'!C338</f>
        <v>GPS B- Acquisition</v>
      </c>
      <c r="D339" t="str">
        <f t="shared" si="8"/>
        <v>B</v>
      </c>
      <c r="E339" t="str">
        <f ca="1">'TO Filter Tables'!E338</f>
        <v>External</v>
      </c>
      <c r="F339">
        <f ca="1">'TO Filter Tables'!F338</f>
        <v>734</v>
      </c>
      <c r="G339" t="str">
        <f ca="1">'TO Filter Tables'!G338</f>
        <v>0x2DE</v>
      </c>
      <c r="H339" t="str">
        <f ca="1">'TO Filter Tables'!H338</f>
        <v>0xADE</v>
      </c>
      <c r="I339" t="str">
        <f>'TO Filter Tables'!I338</f>
        <v>NA</v>
      </c>
      <c r="J339">
        <f ca="1">'TO Filter Tables'!J338</f>
        <v>880</v>
      </c>
      <c r="K339">
        <f ca="1">'TO Filter Tables'!K338</f>
        <v>0.5</v>
      </c>
      <c r="L339" t="str">
        <f ca="1">'TO Filter Tables'!L338</f>
        <v>Sync</v>
      </c>
      <c r="M339">
        <f ca="1">'TO Filter Tables'!M338</f>
        <v>1760</v>
      </c>
      <c r="N339">
        <f ca="1">LOOKUP($F339,'DS Filter Tables'!$F$12:$F$353,'DS Filter Tables'!P$12:P$353)</f>
        <v>15</v>
      </c>
      <c r="O339" s="292">
        <f ca="1">LOOKUP($F339,'DS Filter Tables'!$F$12:$F$353,'DS Filter Tables'!X$12:X$353)</f>
        <v>30</v>
      </c>
      <c r="P339">
        <f ca="1">LOOKUP($F339,'DS Filter Tables'!$F$12:$F$353,'DS Filter Tables'!AF$12:AF$353)</f>
        <v>30</v>
      </c>
      <c r="Q339">
        <f ca="1">LOOKUP($F339,'DS Filter Tables'!$F$12:$F$353,'DS Filter Tables'!AN$12:AN$353)</f>
        <v>30</v>
      </c>
      <c r="R339" s="39">
        <f ca="1">'TO Filter Tables'!R338</f>
        <v>10</v>
      </c>
      <c r="S339" s="39">
        <f ca="1">'TO Filter Tables'!X338</f>
        <v>10</v>
      </c>
      <c r="T339" s="39">
        <f ca="1">'TO Filter Tables'!AD338</f>
        <v>120</v>
      </c>
      <c r="U339" s="39">
        <f ca="1">'TO Filter Tables'!AP338</f>
        <v>120</v>
      </c>
      <c r="V339" s="39">
        <f ca="1">'TO Filter Tables'!AV338</f>
        <v>60</v>
      </c>
      <c r="W339" s="39">
        <f ca="1">'TO Filter Tables'!BB338</f>
        <v>60</v>
      </c>
      <c r="X339" s="39">
        <f ca="1">'TO Filter Tables'!BH338</f>
        <v>0</v>
      </c>
      <c r="Y339" t="s">
        <v>1426</v>
      </c>
      <c r="AB339" s="39">
        <f t="shared" ca="1" si="7"/>
        <v>120</v>
      </c>
      <c r="AD339" t="s">
        <v>1427</v>
      </c>
    </row>
    <row r="340" spans="1:30" x14ac:dyDescent="0.2">
      <c r="A340">
        <f>'TO Filter Tables'!A339</f>
        <v>330</v>
      </c>
      <c r="B340" t="s">
        <v>1451</v>
      </c>
      <c r="C340" t="str">
        <f ca="1">'TO Filter Tables'!C339</f>
        <v>GPS B - PPBL Telemetry</v>
      </c>
      <c r="D340" t="s">
        <v>1421</v>
      </c>
      <c r="E340" t="str">
        <f ca="1">'TO Filter Tables'!E339</f>
        <v>External</v>
      </c>
      <c r="F340">
        <f ca="1">'TO Filter Tables'!F339</f>
        <v>735</v>
      </c>
      <c r="G340" t="str">
        <f ca="1">'TO Filter Tables'!G339</f>
        <v>0x2DF</v>
      </c>
      <c r="H340" t="str">
        <f ca="1">'TO Filter Tables'!H339</f>
        <v>0xADF</v>
      </c>
      <c r="I340" t="str">
        <f>'TO Filter Tables'!I339</f>
        <v>NA</v>
      </c>
      <c r="J340">
        <f ca="1">'TO Filter Tables'!J339</f>
        <v>2000</v>
      </c>
      <c r="K340">
        <f ca="1">'TO Filter Tables'!K339</f>
        <v>1</v>
      </c>
      <c r="L340" t="str">
        <f ca="1">'TO Filter Tables'!L339</f>
        <v>Sync</v>
      </c>
      <c r="M340">
        <f ca="1">'TO Filter Tables'!M339</f>
        <v>2000</v>
      </c>
      <c r="N340" s="292">
        <f ca="1">LOOKUP($F340,'DS Filter Tables'!$F$12:$F$353,'DS Filter Tables'!P$12:P$353)</f>
        <v>15</v>
      </c>
      <c r="O340" s="292">
        <f ca="1">LOOKUP($F340,'DS Filter Tables'!$F$12:$F$353,'DS Filter Tables'!X$12:X$353)</f>
        <v>30</v>
      </c>
      <c r="P340" s="292">
        <f ca="1">LOOKUP($F340,'DS Filter Tables'!$F$12:$F$353,'DS Filter Tables'!AF$12:AF$353)</f>
        <v>30</v>
      </c>
      <c r="Q340" s="292">
        <f ca="1">LOOKUP($F340,'DS Filter Tables'!$F$12:$F$353,'DS Filter Tables'!AN$12:AN$353)</f>
        <v>30</v>
      </c>
      <c r="R340" s="39">
        <f ca="1">'TO Filter Tables'!R339</f>
        <v>1</v>
      </c>
      <c r="S340" s="39">
        <f ca="1">'TO Filter Tables'!X339</f>
        <v>10</v>
      </c>
      <c r="T340" s="39">
        <f ca="1">'TO Filter Tables'!AD339</f>
        <v>10</v>
      </c>
      <c r="U340" s="39">
        <f ca="1">'TO Filter Tables'!AP339</f>
        <v>10</v>
      </c>
      <c r="V340" s="39">
        <f ca="1">'TO Filter Tables'!AV339</f>
        <v>10</v>
      </c>
      <c r="W340" s="39">
        <f ca="1">'TO Filter Tables'!BB339</f>
        <v>10</v>
      </c>
      <c r="X340" s="39">
        <f ca="1">'TO Filter Tables'!BH339</f>
        <v>0</v>
      </c>
      <c r="Y340" t="s">
        <v>1406</v>
      </c>
      <c r="AB340" s="39">
        <f t="shared" ca="1" si="7"/>
        <v>10</v>
      </c>
      <c r="AD340" t="s">
        <v>1427</v>
      </c>
    </row>
    <row r="341" spans="1:30" ht="39" customHeight="1" x14ac:dyDescent="0.2">
      <c r="A341">
        <f>'TO Filter Tables'!A340</f>
        <v>331</v>
      </c>
      <c r="B341" t="s">
        <v>1423</v>
      </c>
      <c r="C341" t="str">
        <f ca="1">'TO Filter Tables'!C340</f>
        <v>GPS B - Detail</v>
      </c>
      <c r="D341" t="str">
        <f t="shared" si="8"/>
        <v>B</v>
      </c>
      <c r="E341" t="str">
        <f ca="1">'TO Filter Tables'!E340</f>
        <v>External</v>
      </c>
      <c r="F341">
        <f ca="1">'TO Filter Tables'!F340</f>
        <v>736</v>
      </c>
      <c r="G341" t="str">
        <f ca="1">'TO Filter Tables'!G340</f>
        <v>0x2E0</v>
      </c>
      <c r="H341" t="str">
        <f ca="1">'TO Filter Tables'!H340</f>
        <v>0xAE0</v>
      </c>
      <c r="I341" t="str">
        <f>'TO Filter Tables'!I340</f>
        <v>NA</v>
      </c>
      <c r="J341">
        <f ca="1">'TO Filter Tables'!J340</f>
        <v>2256</v>
      </c>
      <c r="K341">
        <f ca="1">'TO Filter Tables'!K340</f>
        <v>60</v>
      </c>
      <c r="L341" t="str">
        <f ca="1">'TO Filter Tables'!L340</f>
        <v>Sync</v>
      </c>
      <c r="M341">
        <f ca="1">'TO Filter Tables'!M340</f>
        <v>37.6</v>
      </c>
      <c r="N341">
        <f ca="1">LOOKUP($F341,'DS Filter Tables'!$F$12:$F$353,'DS Filter Tables'!P$12:P$353)</f>
        <v>15</v>
      </c>
      <c r="O341" s="292">
        <f ca="1">LOOKUP($F341,'DS Filter Tables'!$F$12:$F$353,'DS Filter Tables'!X$12:X$353)</f>
        <v>30</v>
      </c>
      <c r="P341">
        <f ca="1">LOOKUP($F341,'DS Filter Tables'!$F$12:$F$353,'DS Filter Tables'!AF$12:AF$353)</f>
        <v>30</v>
      </c>
      <c r="Q341">
        <f ca="1">LOOKUP($F341,'DS Filter Tables'!$F$12:$F$353,'DS Filter Tables'!AN$12:AN$353)</f>
        <v>30</v>
      </c>
      <c r="R341" s="39">
        <f ca="1">'TO Filter Tables'!R340</f>
        <v>60</v>
      </c>
      <c r="S341" s="39">
        <f ca="1">'TO Filter Tables'!X340</f>
        <v>60</v>
      </c>
      <c r="T341" s="39">
        <f ca="1">'TO Filter Tables'!AD340</f>
        <v>0</v>
      </c>
      <c r="U341" s="39">
        <f ca="1">'TO Filter Tables'!AP340</f>
        <v>120</v>
      </c>
      <c r="V341" s="39">
        <f ca="1">'TO Filter Tables'!AV340</f>
        <v>120</v>
      </c>
      <c r="W341" s="39">
        <f ca="1">'TO Filter Tables'!BB340</f>
        <v>60</v>
      </c>
      <c r="X341" s="39">
        <f ca="1">'TO Filter Tables'!BH340</f>
        <v>0</v>
      </c>
      <c r="AB341" s="39">
        <f t="shared" ca="1" si="7"/>
        <v>60</v>
      </c>
      <c r="AD341" t="s">
        <v>1427</v>
      </c>
    </row>
    <row r="342" spans="1:30" ht="32.1" customHeight="1" x14ac:dyDescent="0.2">
      <c r="A342">
        <f>'TO Filter Tables'!A341</f>
        <v>332</v>
      </c>
      <c r="B342" t="s">
        <v>1423</v>
      </c>
      <c r="C342" t="str">
        <f ca="1">'TO Filter Tables'!C341</f>
        <v>GPS B - GEONS Comparison</v>
      </c>
      <c r="D342" t="str">
        <f t="shared" si="8"/>
        <v>B</v>
      </c>
      <c r="E342" t="str">
        <f ca="1">'TO Filter Tables'!E341</f>
        <v>External</v>
      </c>
      <c r="F342">
        <f ca="1">'TO Filter Tables'!F341</f>
        <v>737</v>
      </c>
      <c r="G342" t="str">
        <f ca="1">'TO Filter Tables'!G341</f>
        <v>0x2E1</v>
      </c>
      <c r="H342" t="str">
        <f ca="1">'TO Filter Tables'!H341</f>
        <v>0xAE1</v>
      </c>
      <c r="I342" t="str">
        <f>'TO Filter Tables'!I341</f>
        <v>NA</v>
      </c>
      <c r="J342">
        <f ca="1">'TO Filter Tables'!J341</f>
        <v>880</v>
      </c>
      <c r="K342">
        <f ca="1">'TO Filter Tables'!K341</f>
        <v>30</v>
      </c>
      <c r="L342" t="str">
        <f ca="1">'TO Filter Tables'!L341</f>
        <v>Sync</v>
      </c>
      <c r="M342">
        <f ca="1">'TO Filter Tables'!M341</f>
        <v>29.333333333333332</v>
      </c>
      <c r="N342">
        <f ca="1">LOOKUP($F342,'DS Filter Tables'!$F$12:$F$353,'DS Filter Tables'!P$12:P$353)</f>
        <v>15</v>
      </c>
      <c r="O342" s="292">
        <f ca="1">LOOKUP($F342,'DS Filter Tables'!$F$12:$F$353,'DS Filter Tables'!X$12:X$353)</f>
        <v>30</v>
      </c>
      <c r="P342">
        <f ca="1">LOOKUP($F342,'DS Filter Tables'!$F$12:$F$353,'DS Filter Tables'!AF$12:AF$353)</f>
        <v>30</v>
      </c>
      <c r="Q342">
        <f ca="1">LOOKUP($F342,'DS Filter Tables'!$F$12:$F$353,'DS Filter Tables'!AN$12:AN$353)</f>
        <v>30</v>
      </c>
      <c r="R342" s="39">
        <f ca="1">'TO Filter Tables'!R341</f>
        <v>30</v>
      </c>
      <c r="S342" s="39">
        <f ca="1">'TO Filter Tables'!X341</f>
        <v>30</v>
      </c>
      <c r="T342" s="39">
        <f ca="1">'TO Filter Tables'!AD341</f>
        <v>0</v>
      </c>
      <c r="U342" s="39">
        <f ca="1">'TO Filter Tables'!AP341</f>
        <v>120</v>
      </c>
      <c r="V342" s="39">
        <f ca="1">'TO Filter Tables'!AV341</f>
        <v>120</v>
      </c>
      <c r="W342" s="39">
        <f ca="1">'TO Filter Tables'!BB341</f>
        <v>120</v>
      </c>
      <c r="X342" s="39">
        <f ca="1">'TO Filter Tables'!BH341</f>
        <v>0</v>
      </c>
      <c r="AB342" s="39">
        <f t="shared" ca="1" si="7"/>
        <v>120</v>
      </c>
      <c r="AD342" t="s">
        <v>1427</v>
      </c>
    </row>
    <row r="343" spans="1:30" hidden="1" x14ac:dyDescent="0.2">
      <c r="A343">
        <f>'TO Filter Tables'!A342</f>
        <v>333</v>
      </c>
      <c r="C343" t="str">
        <f ca="1">'TO Filter Tables'!C342</f>
        <v>GPS B - GEONS Maneuver</v>
      </c>
      <c r="D343" t="s">
        <v>1421</v>
      </c>
      <c r="E343" t="str">
        <f ca="1">'TO Filter Tables'!E342</f>
        <v>External</v>
      </c>
      <c r="F343">
        <f ca="1">'TO Filter Tables'!F342</f>
        <v>738</v>
      </c>
      <c r="G343" t="str">
        <f ca="1">'TO Filter Tables'!G342</f>
        <v>0x2E2</v>
      </c>
      <c r="H343" t="str">
        <f ca="1">'TO Filter Tables'!H342</f>
        <v>0xAE2</v>
      </c>
      <c r="I343" t="str">
        <f>'TO Filter Tables'!I342</f>
        <v>NA</v>
      </c>
      <c r="J343">
        <f ca="1">'TO Filter Tables'!J342</f>
        <v>976</v>
      </c>
      <c r="K343">
        <f ca="1">'TO Filter Tables'!K342</f>
        <v>0</v>
      </c>
      <c r="L343" t="str">
        <f ca="1">'TO Filter Tables'!L342</f>
        <v>Async</v>
      </c>
      <c r="M343">
        <f ca="1">'TO Filter Tables'!M342</f>
        <v>0</v>
      </c>
      <c r="R343" s="39">
        <f ca="1">'TO Filter Tables'!R342</f>
        <v>0</v>
      </c>
      <c r="S343" s="39">
        <f ca="1">'TO Filter Tables'!X342</f>
        <v>0</v>
      </c>
      <c r="T343" s="39">
        <f ca="1">'TO Filter Tables'!AD342</f>
        <v>0</v>
      </c>
      <c r="U343" s="39">
        <f ca="1">'TO Filter Tables'!AP342</f>
        <v>0</v>
      </c>
      <c r="V343" s="39">
        <f ca="1">'TO Filter Tables'!AV342</f>
        <v>0</v>
      </c>
      <c r="W343" s="39">
        <f ca="1">'TO Filter Tables'!BB342</f>
        <v>0</v>
      </c>
      <c r="X343" s="39">
        <f ca="1">'TO Filter Tables'!BH342</f>
        <v>0</v>
      </c>
      <c r="AB343" s="39">
        <f t="shared" ca="1" si="7"/>
        <v>0</v>
      </c>
    </row>
    <row r="344" spans="1:30" hidden="1" x14ac:dyDescent="0.2">
      <c r="A344">
        <f>'TO Filter Tables'!A343</f>
        <v>334</v>
      </c>
      <c r="C344" t="str">
        <f ca="1">'TO Filter Tables'!C343</f>
        <v>GPS B - GEONS Operation Parameters</v>
      </c>
      <c r="D344" t="s">
        <v>1421</v>
      </c>
      <c r="E344" t="str">
        <f ca="1">'TO Filter Tables'!E343</f>
        <v>External</v>
      </c>
      <c r="F344">
        <f ca="1">'TO Filter Tables'!F343</f>
        <v>739</v>
      </c>
      <c r="G344" t="str">
        <f ca="1">'TO Filter Tables'!G343</f>
        <v>0x2E3</v>
      </c>
      <c r="H344" t="str">
        <f ca="1">'TO Filter Tables'!H343</f>
        <v>0xAE3</v>
      </c>
      <c r="I344" t="str">
        <f>'TO Filter Tables'!I343</f>
        <v>NA</v>
      </c>
      <c r="J344">
        <f ca="1">'TO Filter Tables'!J343</f>
        <v>1488</v>
      </c>
      <c r="K344">
        <f ca="1">'TO Filter Tables'!K343</f>
        <v>0</v>
      </c>
      <c r="L344" t="str">
        <f ca="1">'TO Filter Tables'!L343</f>
        <v>Async</v>
      </c>
      <c r="M344">
        <f ca="1">'TO Filter Tables'!M343</f>
        <v>0</v>
      </c>
      <c r="R344" s="39">
        <f ca="1">'TO Filter Tables'!R343</f>
        <v>0</v>
      </c>
      <c r="S344" s="39">
        <f ca="1">'TO Filter Tables'!X343</f>
        <v>0</v>
      </c>
      <c r="T344" s="39">
        <f ca="1">'TO Filter Tables'!AD343</f>
        <v>0</v>
      </c>
      <c r="U344" s="39">
        <f ca="1">'TO Filter Tables'!AP343</f>
        <v>0</v>
      </c>
      <c r="V344" s="39">
        <f ca="1">'TO Filter Tables'!AV343</f>
        <v>0</v>
      </c>
      <c r="W344" s="39">
        <f ca="1">'TO Filter Tables'!BB343</f>
        <v>0</v>
      </c>
      <c r="X344" s="39">
        <f ca="1">'TO Filter Tables'!BH343</f>
        <v>0</v>
      </c>
      <c r="AB344" s="39">
        <f t="shared" ca="1" si="7"/>
        <v>0</v>
      </c>
    </row>
    <row r="345" spans="1:30" hidden="1" x14ac:dyDescent="0.2">
      <c r="A345">
        <f>'TO Filter Tables'!A344</f>
        <v>335</v>
      </c>
      <c r="C345" t="str">
        <f ca="1">'TO Filter Tables'!C344</f>
        <v>GPS B - GEONS Spacecraft Constants</v>
      </c>
      <c r="D345" t="s">
        <v>1421</v>
      </c>
      <c r="E345" t="str">
        <f ca="1">'TO Filter Tables'!E344</f>
        <v>External</v>
      </c>
      <c r="F345">
        <f ca="1">'TO Filter Tables'!F344</f>
        <v>740</v>
      </c>
      <c r="G345" t="str">
        <f ca="1">'TO Filter Tables'!G344</f>
        <v>0x2E4</v>
      </c>
      <c r="H345" t="str">
        <f ca="1">'TO Filter Tables'!H344</f>
        <v>0xAE4</v>
      </c>
      <c r="I345" t="str">
        <f>'TO Filter Tables'!I344</f>
        <v>NA</v>
      </c>
      <c r="J345">
        <f ca="1">'TO Filter Tables'!J344</f>
        <v>620</v>
      </c>
      <c r="K345">
        <f ca="1">'TO Filter Tables'!K344</f>
        <v>0</v>
      </c>
      <c r="L345" t="str">
        <f ca="1">'TO Filter Tables'!L344</f>
        <v>Async</v>
      </c>
      <c r="M345">
        <f ca="1">'TO Filter Tables'!M344</f>
        <v>0</v>
      </c>
      <c r="R345" s="39">
        <f ca="1">'TO Filter Tables'!R344</f>
        <v>0</v>
      </c>
      <c r="S345" s="39">
        <f ca="1">'TO Filter Tables'!X344</f>
        <v>0</v>
      </c>
      <c r="T345" s="39">
        <f ca="1">'TO Filter Tables'!AD344</f>
        <v>0</v>
      </c>
      <c r="U345" s="39">
        <f ca="1">'TO Filter Tables'!AP344</f>
        <v>0</v>
      </c>
      <c r="V345" s="39">
        <f ca="1">'TO Filter Tables'!AV344</f>
        <v>0</v>
      </c>
      <c r="W345" s="39">
        <f ca="1">'TO Filter Tables'!BB344</f>
        <v>0</v>
      </c>
      <c r="X345" s="39">
        <f ca="1">'TO Filter Tables'!BH344</f>
        <v>0</v>
      </c>
      <c r="AB345" s="39">
        <f t="shared" ca="1" si="7"/>
        <v>0</v>
      </c>
    </row>
    <row r="346" spans="1:30" hidden="1" x14ac:dyDescent="0.2">
      <c r="A346">
        <f>'TO Filter Tables'!A345</f>
        <v>336</v>
      </c>
      <c r="C346" t="str">
        <f ca="1">'TO Filter Tables'!C345</f>
        <v>GPS B - GEONS Coordinate Transformation</v>
      </c>
      <c r="D346" t="s">
        <v>1421</v>
      </c>
      <c r="E346" t="str">
        <f ca="1">'TO Filter Tables'!E345</f>
        <v>External</v>
      </c>
      <c r="F346">
        <f ca="1">'TO Filter Tables'!F345</f>
        <v>741</v>
      </c>
      <c r="G346" t="str">
        <f ca="1">'TO Filter Tables'!G345</f>
        <v>0x2E5</v>
      </c>
      <c r="H346" t="str">
        <f ca="1">'TO Filter Tables'!H345</f>
        <v>0xAE5</v>
      </c>
      <c r="I346" t="str">
        <f>'TO Filter Tables'!I345</f>
        <v>NA</v>
      </c>
      <c r="J346">
        <f ca="1">'TO Filter Tables'!J345</f>
        <v>1424</v>
      </c>
      <c r="K346">
        <f ca="1">'TO Filter Tables'!K345</f>
        <v>0</v>
      </c>
      <c r="L346" t="str">
        <f ca="1">'TO Filter Tables'!L345</f>
        <v>Async</v>
      </c>
      <c r="M346">
        <f ca="1">'TO Filter Tables'!M345</f>
        <v>0</v>
      </c>
      <c r="R346" s="39">
        <f ca="1">'TO Filter Tables'!R345</f>
        <v>0</v>
      </c>
      <c r="S346" s="39">
        <f ca="1">'TO Filter Tables'!X345</f>
        <v>0</v>
      </c>
      <c r="T346" s="39">
        <f ca="1">'TO Filter Tables'!AD345</f>
        <v>0</v>
      </c>
      <c r="U346" s="39">
        <f ca="1">'TO Filter Tables'!AP345</f>
        <v>0</v>
      </c>
      <c r="V346" s="39">
        <f ca="1">'TO Filter Tables'!AV345</f>
        <v>0</v>
      </c>
      <c r="W346" s="39">
        <f ca="1">'TO Filter Tables'!BB345</f>
        <v>0</v>
      </c>
      <c r="X346" s="39">
        <f ca="1">'TO Filter Tables'!BH345</f>
        <v>0</v>
      </c>
      <c r="AB346" s="39">
        <f t="shared" ca="1" si="7"/>
        <v>0</v>
      </c>
    </row>
    <row r="347" spans="1:30" hidden="1" x14ac:dyDescent="0.2">
      <c r="A347">
        <f>'TO Filter Tables'!A346</f>
        <v>337</v>
      </c>
      <c r="C347" t="str">
        <f ca="1">'TO Filter Tables'!C346</f>
        <v>GPS B - GEONS Measurement Transmitter</v>
      </c>
      <c r="D347" t="s">
        <v>1421</v>
      </c>
      <c r="E347" t="str">
        <f ca="1">'TO Filter Tables'!E346</f>
        <v>External</v>
      </c>
      <c r="F347">
        <f ca="1">'TO Filter Tables'!F346</f>
        <v>742</v>
      </c>
      <c r="G347" t="str">
        <f ca="1">'TO Filter Tables'!G346</f>
        <v>0x2E6</v>
      </c>
      <c r="H347" t="str">
        <f ca="1">'TO Filter Tables'!H346</f>
        <v>0xAE6</v>
      </c>
      <c r="I347" t="str">
        <f>'TO Filter Tables'!I346</f>
        <v>NA</v>
      </c>
      <c r="J347">
        <f ca="1">'TO Filter Tables'!J346</f>
        <v>368</v>
      </c>
      <c r="K347">
        <f ca="1">'TO Filter Tables'!K346</f>
        <v>0</v>
      </c>
      <c r="L347" t="str">
        <f ca="1">'TO Filter Tables'!L346</f>
        <v>Async</v>
      </c>
      <c r="M347">
        <f ca="1">'TO Filter Tables'!M346</f>
        <v>0</v>
      </c>
      <c r="R347" s="39">
        <f ca="1">'TO Filter Tables'!R346</f>
        <v>0</v>
      </c>
      <c r="S347" s="39">
        <f ca="1">'TO Filter Tables'!X346</f>
        <v>0</v>
      </c>
      <c r="T347" s="39">
        <f ca="1">'TO Filter Tables'!AD346</f>
        <v>0</v>
      </c>
      <c r="U347" s="39">
        <f ca="1">'TO Filter Tables'!AP346</f>
        <v>0</v>
      </c>
      <c r="V347" s="39">
        <f ca="1">'TO Filter Tables'!AV346</f>
        <v>0</v>
      </c>
      <c r="W347" s="39">
        <f ca="1">'TO Filter Tables'!BB346</f>
        <v>0</v>
      </c>
      <c r="X347" s="39">
        <f ca="1">'TO Filter Tables'!BH346</f>
        <v>0</v>
      </c>
      <c r="AB347" s="39">
        <f t="shared" ca="1" si="7"/>
        <v>0</v>
      </c>
    </row>
    <row r="348" spans="1:30" hidden="1" x14ac:dyDescent="0.2">
      <c r="A348">
        <f>'TO Filter Tables'!A347</f>
        <v>338</v>
      </c>
      <c r="C348" t="str">
        <f ca="1">'TO Filter Tables'!C347</f>
        <v>GPS B - GEONS Process Noise</v>
      </c>
      <c r="D348" t="s">
        <v>1421</v>
      </c>
      <c r="E348" t="str">
        <f ca="1">'TO Filter Tables'!E347</f>
        <v>External</v>
      </c>
      <c r="F348">
        <f ca="1">'TO Filter Tables'!F347</f>
        <v>743</v>
      </c>
      <c r="G348" t="str">
        <f ca="1">'TO Filter Tables'!G347</f>
        <v>0x2E7</v>
      </c>
      <c r="H348" t="str">
        <f ca="1">'TO Filter Tables'!H347</f>
        <v>0xAE7</v>
      </c>
      <c r="I348" t="str">
        <f>'TO Filter Tables'!I347</f>
        <v>NA</v>
      </c>
      <c r="J348">
        <f ca="1">'TO Filter Tables'!J347</f>
        <v>2576</v>
      </c>
      <c r="K348">
        <f ca="1">'TO Filter Tables'!K347</f>
        <v>0</v>
      </c>
      <c r="L348" t="str">
        <f ca="1">'TO Filter Tables'!L347</f>
        <v>Async</v>
      </c>
      <c r="M348">
        <f ca="1">'TO Filter Tables'!M347</f>
        <v>0</v>
      </c>
      <c r="R348" s="39">
        <f ca="1">'TO Filter Tables'!R347</f>
        <v>0</v>
      </c>
      <c r="S348" s="39">
        <f ca="1">'TO Filter Tables'!X347</f>
        <v>0</v>
      </c>
      <c r="T348" s="39">
        <f ca="1">'TO Filter Tables'!AD347</f>
        <v>0</v>
      </c>
      <c r="U348" s="39">
        <f ca="1">'TO Filter Tables'!AP347</f>
        <v>0</v>
      </c>
      <c r="V348" s="39">
        <f ca="1">'TO Filter Tables'!AV347</f>
        <v>0</v>
      </c>
      <c r="W348" s="39">
        <f ca="1">'TO Filter Tables'!BB347</f>
        <v>0</v>
      </c>
      <c r="X348" s="39">
        <f ca="1">'TO Filter Tables'!BH347</f>
        <v>0</v>
      </c>
      <c r="AB348" s="39">
        <f t="shared" ca="1" si="7"/>
        <v>0</v>
      </c>
    </row>
    <row r="349" spans="1:30" hidden="1" x14ac:dyDescent="0.2">
      <c r="A349">
        <f>'TO Filter Tables'!A348</f>
        <v>339</v>
      </c>
      <c r="C349" t="str">
        <f ca="1">'TO Filter Tables'!C348</f>
        <v>GPS B - GEONS Measurement Processing</v>
      </c>
      <c r="D349" t="s">
        <v>1421</v>
      </c>
      <c r="E349" t="str">
        <f ca="1">'TO Filter Tables'!E348</f>
        <v>External</v>
      </c>
      <c r="F349">
        <f ca="1">'TO Filter Tables'!F348</f>
        <v>744</v>
      </c>
      <c r="G349" t="str">
        <f ca="1">'TO Filter Tables'!G348</f>
        <v>0x2E8</v>
      </c>
      <c r="H349" t="str">
        <f ca="1">'TO Filter Tables'!H348</f>
        <v>0xAE8</v>
      </c>
      <c r="I349" t="str">
        <f>'TO Filter Tables'!I348</f>
        <v>NA</v>
      </c>
      <c r="J349">
        <f ca="1">'TO Filter Tables'!J348</f>
        <v>688</v>
      </c>
      <c r="K349">
        <f ca="1">'TO Filter Tables'!K348</f>
        <v>0</v>
      </c>
      <c r="L349" t="str">
        <f ca="1">'TO Filter Tables'!L348</f>
        <v>Async</v>
      </c>
      <c r="M349">
        <f ca="1">'TO Filter Tables'!M348</f>
        <v>0</v>
      </c>
      <c r="R349" s="39">
        <f ca="1">'TO Filter Tables'!R348</f>
        <v>0</v>
      </c>
      <c r="S349" s="39">
        <f ca="1">'TO Filter Tables'!X348</f>
        <v>0</v>
      </c>
      <c r="T349" s="39">
        <f ca="1">'TO Filter Tables'!AD348</f>
        <v>0</v>
      </c>
      <c r="U349" s="39">
        <f ca="1">'TO Filter Tables'!AP348</f>
        <v>0</v>
      </c>
      <c r="V349" s="39">
        <f ca="1">'TO Filter Tables'!AV348</f>
        <v>0</v>
      </c>
      <c r="W349" s="39">
        <f ca="1">'TO Filter Tables'!BB348</f>
        <v>0</v>
      </c>
      <c r="X349" s="39">
        <f ca="1">'TO Filter Tables'!BH348</f>
        <v>0</v>
      </c>
      <c r="AB349" s="39">
        <f t="shared" ca="1" si="7"/>
        <v>0</v>
      </c>
    </row>
    <row r="350" spans="1:30" hidden="1" x14ac:dyDescent="0.2">
      <c r="A350">
        <f>'TO Filter Tables'!A349</f>
        <v>340</v>
      </c>
      <c r="C350" t="str">
        <f ca="1">'TO Filter Tables'!C349</f>
        <v>GPS B - GEONS Raw</v>
      </c>
      <c r="D350" t="s">
        <v>1421</v>
      </c>
      <c r="E350" t="str">
        <f ca="1">'TO Filter Tables'!E349</f>
        <v>External</v>
      </c>
      <c r="F350">
        <f ca="1">'TO Filter Tables'!F349</f>
        <v>745</v>
      </c>
      <c r="G350" t="str">
        <f ca="1">'TO Filter Tables'!G349</f>
        <v>0x2E9</v>
      </c>
      <c r="H350" t="str">
        <f ca="1">'TO Filter Tables'!H349</f>
        <v>0xAE9</v>
      </c>
      <c r="I350" t="str">
        <f>'TO Filter Tables'!I349</f>
        <v>NA</v>
      </c>
      <c r="J350">
        <f ca="1">'TO Filter Tables'!J349</f>
        <v>2288</v>
      </c>
      <c r="K350">
        <f ca="1">'TO Filter Tables'!K349</f>
        <v>0</v>
      </c>
      <c r="L350" t="str">
        <f ca="1">'TO Filter Tables'!L349</f>
        <v>Async</v>
      </c>
      <c r="M350">
        <f ca="1">'TO Filter Tables'!M349</f>
        <v>0</v>
      </c>
      <c r="R350" s="39">
        <f ca="1">'TO Filter Tables'!R349</f>
        <v>0</v>
      </c>
      <c r="S350" s="39">
        <f ca="1">'TO Filter Tables'!X349</f>
        <v>0</v>
      </c>
      <c r="T350" s="39">
        <f ca="1">'TO Filter Tables'!AD349</f>
        <v>0</v>
      </c>
      <c r="U350" s="39">
        <f ca="1">'TO Filter Tables'!AP349</f>
        <v>0</v>
      </c>
      <c r="V350" s="39">
        <f ca="1">'TO Filter Tables'!AV349</f>
        <v>0</v>
      </c>
      <c r="W350" s="39">
        <f ca="1">'TO Filter Tables'!BB349</f>
        <v>0</v>
      </c>
      <c r="X350" s="39">
        <f ca="1">'TO Filter Tables'!BH349</f>
        <v>0</v>
      </c>
      <c r="AB350" s="39">
        <f t="shared" ca="1" si="7"/>
        <v>0</v>
      </c>
    </row>
    <row r="351" spans="1:30" hidden="1" x14ac:dyDescent="0.2">
      <c r="A351">
        <f>'TO Filter Tables'!A350</f>
        <v>341</v>
      </c>
      <c r="C351" t="str">
        <f ca="1">'TO Filter Tables'!C350</f>
        <v>GPS B - Configuration Data</v>
      </c>
      <c r="D351" t="s">
        <v>1421</v>
      </c>
      <c r="E351" t="str">
        <f ca="1">'TO Filter Tables'!E350</f>
        <v>External</v>
      </c>
      <c r="F351">
        <f ca="1">'TO Filter Tables'!F350</f>
        <v>746</v>
      </c>
      <c r="G351" t="str">
        <f ca="1">'TO Filter Tables'!G350</f>
        <v>0x2EA</v>
      </c>
      <c r="H351" t="str">
        <f ca="1">'TO Filter Tables'!H350</f>
        <v>0xAEA</v>
      </c>
      <c r="I351" t="str">
        <f>'TO Filter Tables'!I350</f>
        <v>NA</v>
      </c>
      <c r="J351">
        <f ca="1">'TO Filter Tables'!J350</f>
        <v>2064</v>
      </c>
      <c r="K351">
        <f ca="1">'TO Filter Tables'!K350</f>
        <v>0</v>
      </c>
      <c r="L351" t="str">
        <f ca="1">'TO Filter Tables'!L350</f>
        <v>Async</v>
      </c>
      <c r="M351">
        <f ca="1">'TO Filter Tables'!M350</f>
        <v>0</v>
      </c>
      <c r="R351" s="39">
        <f ca="1">'TO Filter Tables'!R350</f>
        <v>0</v>
      </c>
      <c r="S351" s="39">
        <f ca="1">'TO Filter Tables'!X350</f>
        <v>0</v>
      </c>
      <c r="T351" s="39">
        <f ca="1">'TO Filter Tables'!AD350</f>
        <v>0</v>
      </c>
      <c r="U351" s="39">
        <f ca="1">'TO Filter Tables'!AP350</f>
        <v>0</v>
      </c>
      <c r="V351" s="39">
        <f ca="1">'TO Filter Tables'!AV350</f>
        <v>0</v>
      </c>
      <c r="W351" s="39">
        <f ca="1">'TO Filter Tables'!BB350</f>
        <v>0</v>
      </c>
      <c r="X351" s="39">
        <f ca="1">'TO Filter Tables'!BH350</f>
        <v>0</v>
      </c>
      <c r="AB351" s="39">
        <f t="shared" ca="1" si="7"/>
        <v>0</v>
      </c>
    </row>
    <row r="352" spans="1:30" hidden="1" x14ac:dyDescent="0.2">
      <c r="A352">
        <f>'TO Filter Tables'!A351</f>
        <v>342</v>
      </c>
      <c r="C352" t="str">
        <f ca="1">'TO Filter Tables'!C351</f>
        <v>GPS B - Event</v>
      </c>
      <c r="D352" t="s">
        <v>1421</v>
      </c>
      <c r="E352" t="str">
        <f ca="1">'TO Filter Tables'!E351</f>
        <v>External</v>
      </c>
      <c r="F352">
        <f ca="1">'TO Filter Tables'!F351</f>
        <v>747</v>
      </c>
      <c r="G352" t="str">
        <f ca="1">'TO Filter Tables'!G351</f>
        <v>0x2EB</v>
      </c>
      <c r="H352" t="str">
        <f ca="1">'TO Filter Tables'!H351</f>
        <v>0xAEB</v>
      </c>
      <c r="I352" t="str">
        <f>'TO Filter Tables'!I351</f>
        <v>NA</v>
      </c>
      <c r="J352">
        <f ca="1">'TO Filter Tables'!J351</f>
        <v>1200</v>
      </c>
      <c r="K352">
        <f ca="1">'TO Filter Tables'!K351</f>
        <v>0</v>
      </c>
      <c r="L352" t="str">
        <f ca="1">'TO Filter Tables'!L351</f>
        <v>Async</v>
      </c>
      <c r="M352">
        <f ca="1">'TO Filter Tables'!M351</f>
        <v>0</v>
      </c>
      <c r="R352" s="39">
        <f ca="1">'TO Filter Tables'!R351</f>
        <v>0</v>
      </c>
      <c r="S352" s="39">
        <f ca="1">'TO Filter Tables'!X351</f>
        <v>0</v>
      </c>
      <c r="T352" s="39">
        <f ca="1">'TO Filter Tables'!AD351</f>
        <v>0</v>
      </c>
      <c r="U352" s="39">
        <f ca="1">'TO Filter Tables'!AP351</f>
        <v>0</v>
      </c>
      <c r="V352" s="39">
        <f ca="1">'TO Filter Tables'!AV351</f>
        <v>0</v>
      </c>
      <c r="W352" s="39">
        <f ca="1">'TO Filter Tables'!BB351</f>
        <v>0</v>
      </c>
      <c r="X352" s="39">
        <f ca="1">'TO Filter Tables'!BH351</f>
        <v>0</v>
      </c>
      <c r="AB352" s="39">
        <f t="shared" ca="1" si="7"/>
        <v>0</v>
      </c>
    </row>
    <row r="353" spans="28:28" ht="134.1" customHeight="1" x14ac:dyDescent="0.2">
      <c r="AB353" s="39"/>
    </row>
    <row r="354" spans="28:28" x14ac:dyDescent="0.2">
      <c r="AB354" s="39"/>
    </row>
  </sheetData>
  <autoFilter ref="A10:XFB352">
    <filterColumn colId="11">
      <filters>
        <filter val="Sync"/>
      </filters>
    </filterColumn>
    <sortState ref="A11:XEX353">
      <sortCondition ref="A10:A353"/>
    </sortState>
  </autoFilter>
  <mergeCells count="2">
    <mergeCell ref="N2:Q2"/>
    <mergeCell ref="R2:X2"/>
  </mergeCells>
  <phoneticPr fontId="7"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52"/>
  <sheetViews>
    <sheetView workbookViewId="0">
      <pane xSplit="8" ySplit="10" topLeftCell="I11" activePane="bottomRight" state="frozen"/>
      <selection pane="topRight" activeCell="I1" sqref="I1"/>
      <selection pane="bottomLeft" activeCell="A11" sqref="A11"/>
      <selection pane="bottomRight" activeCell="B14" sqref="B14"/>
    </sheetView>
  </sheetViews>
  <sheetFormatPr defaultColWidth="11.42578125" defaultRowHeight="12.75" x14ac:dyDescent="0.2"/>
  <cols>
    <col min="1" max="1" width="5.28515625" customWidth="1"/>
    <col min="2" max="2" width="7" customWidth="1"/>
    <col min="3" max="3" width="37.42578125" customWidth="1"/>
    <col min="4" max="4" width="11" customWidth="1"/>
    <col min="6" max="6" width="5.28515625" customWidth="1"/>
    <col min="7" max="7" width="5.85546875" customWidth="1"/>
    <col min="8" max="8" width="0" hidden="1" customWidth="1"/>
    <col min="9" max="9" width="6.28515625" customWidth="1"/>
    <col min="10" max="10" width="6.42578125" customWidth="1"/>
    <col min="11" max="11" width="6" customWidth="1"/>
    <col min="12" max="12" width="6.28515625" customWidth="1"/>
    <col min="13" max="13" width="6.85546875" customWidth="1"/>
  </cols>
  <sheetData>
    <row r="1" spans="1:25" x14ac:dyDescent="0.2">
      <c r="C1" t="str">
        <f>'TO Filter Tables'!C1</f>
        <v>GPM FSW TO Filter Table Definitions</v>
      </c>
      <c r="P1" s="39"/>
      <c r="W1" s="39"/>
    </row>
    <row r="2" spans="1:25" x14ac:dyDescent="0.2">
      <c r="W2" s="39"/>
    </row>
    <row r="3" spans="1:25" s="276" customFormat="1" ht="29.1" customHeight="1" x14ac:dyDescent="0.2">
      <c r="A3" s="281"/>
      <c r="B3" s="281"/>
      <c r="C3" s="281"/>
      <c r="D3" s="281"/>
      <c r="E3" s="281"/>
      <c r="F3" s="281"/>
      <c r="H3" s="281"/>
      <c r="I3" s="281"/>
      <c r="J3" s="281"/>
      <c r="K3" s="281"/>
      <c r="L3" s="281"/>
      <c r="M3" s="281"/>
      <c r="N3" s="281" t="str">
        <f>'TO Filter Tables'!N3</f>
        <v>TO_32kNom</v>
      </c>
      <c r="O3" s="281" t="str">
        <f>'TO Filter Tables'!T3</f>
        <v>TO_32kDV</v>
      </c>
      <c r="P3" s="281" t="str">
        <f>'TO Filter Tables'!Z3</f>
        <v>TO_4kLEO</v>
      </c>
      <c r="Q3" s="281" t="str">
        <f>'TO Filter Tables'!AL3</f>
        <v>TO_4kDV</v>
      </c>
      <c r="R3" s="281" t="str">
        <f>'TO Filter Tables'!AR3</f>
        <v>TO_4kSlew</v>
      </c>
      <c r="S3" s="281" t="str">
        <f>'TO Filter Tables'!AX3</f>
        <v>TO_4kSafehold</v>
      </c>
      <c r="T3" s="281" t="str">
        <f>'TO Filter Tables'!BD3</f>
        <v>TO_2kSafehold</v>
      </c>
      <c r="U3" s="281"/>
      <c r="V3" s="281"/>
      <c r="W3" s="282"/>
      <c r="X3" s="281"/>
      <c r="Y3" s="281"/>
    </row>
    <row r="4" spans="1:25" x14ac:dyDescent="0.2">
      <c r="W4" s="39"/>
    </row>
    <row r="5" spans="1:25" x14ac:dyDescent="0.2">
      <c r="L5" s="277" t="str">
        <f>'TO Filter Tables'!M5</f>
        <v>Max Effective Filter Table Rate for Packets (Bits/Sec)</v>
      </c>
      <c r="N5">
        <f>'TO Filter Tables'!S5</f>
        <v>26720</v>
      </c>
      <c r="O5">
        <f>'TO Filter Tables'!Y5</f>
        <v>26720</v>
      </c>
      <c r="P5">
        <f>'TO Filter Tables'!AE5</f>
        <v>3340</v>
      </c>
      <c r="Q5">
        <f>'TO Filter Tables'!AQ5</f>
        <v>3340</v>
      </c>
      <c r="R5">
        <f>'TO Filter Tables'!AW5</f>
        <v>3340</v>
      </c>
      <c r="S5">
        <f>'TO Filter Tables'!BC5</f>
        <v>3340</v>
      </c>
      <c r="T5">
        <f>'TO Filter Tables'!BI5</f>
        <v>1670</v>
      </c>
      <c r="W5" s="39"/>
    </row>
    <row r="6" spans="1:25" x14ac:dyDescent="0.2">
      <c r="A6" s="39"/>
      <c r="B6" s="39"/>
      <c r="C6" s="39"/>
      <c r="D6" s="39"/>
      <c r="E6" s="39"/>
      <c r="F6" s="39"/>
      <c r="G6" s="39"/>
      <c r="H6" s="39"/>
      <c r="I6" s="39"/>
      <c r="J6" s="39"/>
      <c r="K6" s="39"/>
      <c r="L6" s="278" t="str">
        <f>'TO Filter Tables'!M6</f>
        <v>Total Filter Table Bits/Sec (Sync):</v>
      </c>
      <c r="M6" s="39"/>
      <c r="N6" s="39">
        <f ca="1">'TO Filter Tables'!S6</f>
        <v>24769.95</v>
      </c>
      <c r="O6" s="39">
        <f ca="1">'TO Filter Tables'!Y6</f>
        <v>25083.01666666667</v>
      </c>
      <c r="P6" s="39">
        <f ca="1">'TO Filter Tables'!AE6</f>
        <v>2825.861111111109</v>
      </c>
      <c r="Q6" s="39">
        <f ca="1">'TO Filter Tables'!AQ6</f>
        <v>2790.3944444444442</v>
      </c>
      <c r="R6" s="39">
        <f ca="1">'TO Filter Tables'!AW6</f>
        <v>2720.7944444444433</v>
      </c>
      <c r="S6" s="39">
        <f ca="1">'TO Filter Tables'!BC6</f>
        <v>2724.3944444444428</v>
      </c>
      <c r="T6" s="39">
        <f ca="1">'TO Filter Tables'!BI6</f>
        <v>1330.9333333333341</v>
      </c>
      <c r="U6" s="39"/>
      <c r="V6" s="39"/>
      <c r="W6" s="39"/>
      <c r="X6" s="39"/>
      <c r="Y6" s="39"/>
    </row>
    <row r="7" spans="1:25" x14ac:dyDescent="0.2">
      <c r="A7" s="39"/>
      <c r="B7" s="39"/>
      <c r="C7" s="39"/>
      <c r="D7" s="39"/>
      <c r="E7" s="39"/>
      <c r="F7" s="39"/>
      <c r="G7" s="39"/>
      <c r="H7" s="39"/>
      <c r="I7" s="39"/>
      <c r="J7" s="39"/>
      <c r="K7" s="39"/>
      <c r="L7" s="278" t="s">
        <v>1396</v>
      </c>
      <c r="M7" s="39"/>
      <c r="N7" s="39">
        <f ca="1">'TO Filter Tables'!S7</f>
        <v>1950.0499999999993</v>
      </c>
      <c r="O7" s="39">
        <f ca="1">'TO Filter Tables'!Y7</f>
        <v>1636.9833333333299</v>
      </c>
      <c r="P7" s="39">
        <f ca="1">'TO Filter Tables'!AE7</f>
        <v>514.13888888889096</v>
      </c>
      <c r="Q7" s="39">
        <f ca="1">'TO Filter Tables'!AQ7</f>
        <v>549.60555555555584</v>
      </c>
      <c r="R7" s="39">
        <f ca="1">'TO Filter Tables'!AW7</f>
        <v>619.20555555555666</v>
      </c>
      <c r="S7" s="39">
        <f ca="1">'TO Filter Tables'!BC7</f>
        <v>615.6055555555572</v>
      </c>
      <c r="T7" s="39">
        <f ca="1">'TO Filter Tables'!BI7</f>
        <v>339.06666666666592</v>
      </c>
      <c r="U7" s="39"/>
      <c r="V7" s="39"/>
      <c r="W7" s="39"/>
      <c r="X7" s="39"/>
      <c r="Y7" s="39"/>
    </row>
    <row r="8" spans="1:25" x14ac:dyDescent="0.2">
      <c r="A8" s="279"/>
      <c r="B8" s="279"/>
      <c r="C8" s="279"/>
      <c r="D8" s="279"/>
      <c r="E8" s="279"/>
      <c r="F8" s="279"/>
      <c r="G8" s="279"/>
      <c r="H8" s="279"/>
      <c r="I8" s="279"/>
      <c r="J8" s="279"/>
      <c r="K8" s="279"/>
      <c r="L8" s="280" t="str">
        <f>'TO Filter Tables'!M8</f>
        <v>Margin(%):</v>
      </c>
      <c r="M8" s="279"/>
      <c r="N8" s="279">
        <f ca="1">'TO Filter Tables'!S8</f>
        <v>7.298091317365267E-2</v>
      </c>
      <c r="O8" s="279">
        <f ca="1">'TO Filter Tables'!Y8</f>
        <v>6.1264346307385101E-2</v>
      </c>
      <c r="P8" s="279">
        <f ca="1">'TO Filter Tables'!AE8</f>
        <v>0.15393379906853022</v>
      </c>
      <c r="Q8" s="279">
        <f ca="1">'TO Filter Tables'!AQ8</f>
        <v>0.16455256154357958</v>
      </c>
      <c r="R8" s="279">
        <f ca="1">'TO Filter Tables'!AW8</f>
        <v>0.18539088489687325</v>
      </c>
      <c r="S8" s="279">
        <f ca="1">'TO Filter Tables'!BC8</f>
        <v>0.18431304058549616</v>
      </c>
      <c r="T8" s="279">
        <f ca="1">'TO Filter Tables'!BI8</f>
        <v>0.2030339321357281</v>
      </c>
      <c r="U8" s="279"/>
      <c r="V8" s="279"/>
      <c r="W8" s="39"/>
      <c r="X8" s="279"/>
      <c r="Y8" s="279"/>
    </row>
    <row r="9" spans="1:25" ht="114.75" x14ac:dyDescent="0.2">
      <c r="A9" s="276">
        <f>'TO Filter Tables'!A9</f>
        <v>342</v>
      </c>
      <c r="B9" s="276" t="s">
        <v>1408</v>
      </c>
      <c r="C9" s="276" t="str">
        <f>'TO Filter Tables'!C9</f>
        <v>APID Name</v>
      </c>
      <c r="D9" s="276" t="s">
        <v>1422</v>
      </c>
      <c r="E9" s="276" t="str">
        <f>'TO Filter Tables'!E9</f>
        <v>APID Type</v>
      </c>
      <c r="F9" s="276" t="str">
        <f>'TO Filter Tables'!F9</f>
        <v>APID (Dec)</v>
      </c>
      <c r="G9" s="276" t="str">
        <f>'TO Filter Tables'!G9</f>
        <v>APID (Hex)</v>
      </c>
      <c r="H9" s="276" t="str">
        <f>'TO Filter Tables'!H9</f>
        <v>MSGID (Hex)</v>
      </c>
      <c r="I9" s="276" t="str">
        <f>'TO Filter Tables'!I9</f>
        <v>Error Pkt</v>
      </c>
      <c r="J9" s="276" t="str">
        <f>'TO Filter Tables'!J9</f>
        <v>Packet Size (Bits)</v>
      </c>
      <c r="K9" s="276" t="str">
        <f>'TO Filter Tables'!K9</f>
        <v>Production Interval (sec)</v>
      </c>
      <c r="L9" s="276" t="str">
        <f>'TO Filter Tables'!L9</f>
        <v>Pkt Type</v>
      </c>
      <c r="M9" s="276" t="str">
        <f>'TO Filter Tables'!M9</f>
        <v>Nom. Bits/Sec</v>
      </c>
      <c r="N9" s="276" t="str">
        <f>'TO Filter Tables'!R9</f>
        <v>Effective Interval (sec)</v>
      </c>
      <c r="O9" s="276" t="str">
        <f>'TO Filter Tables'!X9</f>
        <v>Effective Interval (sec)</v>
      </c>
      <c r="P9" s="276" t="str">
        <f>'TO Filter Tables'!AD9</f>
        <v>Effective Rate (sec)</v>
      </c>
      <c r="Q9" s="276" t="str">
        <f>'TO Filter Tables'!AP9</f>
        <v>Effective Rate (sec)</v>
      </c>
      <c r="R9" s="276" t="str">
        <f>'TO Filter Tables'!AV9</f>
        <v>Effective Rate (sec)</v>
      </c>
      <c r="S9" s="276" t="str">
        <f>'TO Filter Tables'!BB9</f>
        <v>Effective Rate (sec)</v>
      </c>
      <c r="T9" s="276" t="str">
        <f>'TO Filter Tables'!BH9</f>
        <v>Effective Rate (sec)</v>
      </c>
      <c r="U9" s="276" t="s">
        <v>58</v>
      </c>
      <c r="V9" s="276"/>
      <c r="W9" s="283" t="s">
        <v>1403</v>
      </c>
      <c r="X9" s="276"/>
      <c r="Y9" s="276" t="s">
        <v>1427</v>
      </c>
    </row>
    <row r="10" spans="1:25" x14ac:dyDescent="0.2">
      <c r="A10" t="str">
        <f>'TO Filter Tables'!A10</f>
        <v>KEYWORD_ROW</v>
      </c>
      <c r="C10" t="str">
        <f>'TO Filter Tables'!C10</f>
        <v>APID_NAME</v>
      </c>
      <c r="E10">
        <f>'TO Filter Tables'!E10</f>
        <v>0</v>
      </c>
      <c r="F10" t="str">
        <f>'TO Filter Tables'!F10</f>
        <v>APID</v>
      </c>
      <c r="G10">
        <f>'TO Filter Tables'!G10</f>
        <v>0</v>
      </c>
      <c r="H10">
        <f>'TO Filter Tables'!H10</f>
        <v>0</v>
      </c>
      <c r="I10">
        <f>'TO Filter Tables'!I10</f>
        <v>0</v>
      </c>
      <c r="J10">
        <f>'TO Filter Tables'!J10</f>
        <v>0</v>
      </c>
      <c r="K10">
        <f>'TO Filter Tables'!K10</f>
        <v>0</v>
      </c>
      <c r="L10" t="str">
        <f>'TO Filter Tables'!L10</f>
        <v>PIPE</v>
      </c>
      <c r="M10">
        <f>'TO Filter Tables'!M10</f>
        <v>0</v>
      </c>
      <c r="N10" s="39">
        <f>'TO Filter Tables'!R10</f>
        <v>0</v>
      </c>
      <c r="O10" s="39">
        <f>'TO Filter Tables'!X10</f>
        <v>0</v>
      </c>
      <c r="P10" s="39">
        <f>'TO Filter Tables'!AD10</f>
        <v>0</v>
      </c>
      <c r="Q10" s="39">
        <f>'TO Filter Tables'!AP10</f>
        <v>0</v>
      </c>
      <c r="R10" s="39">
        <f>'TO Filter Tables'!AV10</f>
        <v>0</v>
      </c>
      <c r="S10" s="39">
        <f>'TO Filter Tables'!BB10</f>
        <v>0</v>
      </c>
      <c r="T10" s="39">
        <f>'TO Filter Tables'!BH10</f>
        <v>0</v>
      </c>
      <c r="W10" s="39"/>
    </row>
    <row r="11" spans="1:25" x14ac:dyDescent="0.2">
      <c r="A11">
        <f>'TO Filter Tables'!A11</f>
        <v>1</v>
      </c>
      <c r="B11" t="str">
        <f>'TO Filter Summary'!B11</f>
        <v>FSW</v>
      </c>
      <c r="C11" t="str">
        <f ca="1">'TO Filter Tables'!C11</f>
        <v>cFE Executive Services (ES) HK</v>
      </c>
      <c r="D11" t="s">
        <v>1418</v>
      </c>
      <c r="E11" t="str">
        <f ca="1">'TO Filter Tables'!E11</f>
        <v>Internal</v>
      </c>
      <c r="F11">
        <f ca="1">'TO Filter Tables'!F11</f>
        <v>0</v>
      </c>
      <c r="G11" t="str">
        <f ca="1">'TO Filter Tables'!G11</f>
        <v>0x000</v>
      </c>
      <c r="H11" t="str">
        <f ca="1">'TO Filter Tables'!H11</f>
        <v>0x800</v>
      </c>
      <c r="I11" t="str">
        <f>'TO Filter Tables'!I11</f>
        <v>NA</v>
      </c>
      <c r="J11">
        <f ca="1">'TO Filter Tables'!J11</f>
        <v>1248</v>
      </c>
      <c r="K11">
        <f ca="1">'TO Filter Tables'!K11</f>
        <v>5</v>
      </c>
      <c r="L11" t="str">
        <f ca="1">'TO Filter Tables'!L11</f>
        <v>Sync</v>
      </c>
      <c r="M11">
        <f ca="1">'TO Filter Tables'!M11</f>
        <v>249.6</v>
      </c>
      <c r="N11" s="39">
        <v>15</v>
      </c>
      <c r="O11" s="39">
        <f ca="1">'TO Filter Tables'!X11</f>
        <v>15</v>
      </c>
      <c r="P11" s="39">
        <f ca="1">'TO Filter Tables'!AD11</f>
        <v>120</v>
      </c>
      <c r="Q11" s="39">
        <f ca="1">'TO Filter Tables'!AP11</f>
        <v>120</v>
      </c>
      <c r="R11" s="39">
        <f ca="1">'TO Filter Tables'!AV11</f>
        <v>120</v>
      </c>
      <c r="S11" s="39">
        <f ca="1">'TO Filter Tables'!BB11</f>
        <v>120</v>
      </c>
      <c r="T11" s="39">
        <f ca="1">'TO Filter Tables'!BH11</f>
        <v>0</v>
      </c>
      <c r="V11" s="39"/>
      <c r="W11" s="39">
        <f t="shared" ref="W11:W74" ca="1" si="0">IF(SUM(N11:T11)&gt;0,LARGE(N11:T11,COUNTIF(N11:T11,0)+1),K11)</f>
        <v>120</v>
      </c>
      <c r="Y11" t="s">
        <v>1429</v>
      </c>
    </row>
    <row r="12" spans="1:25" x14ac:dyDescent="0.2">
      <c r="A12">
        <f>'TO Filter Tables'!A12</f>
        <v>2</v>
      </c>
      <c r="B12" t="str">
        <f>'TO Filter Summary'!B12</f>
        <v>FSW</v>
      </c>
      <c r="C12" t="str">
        <f ca="1">'TO Filter Tables'!C12</f>
        <v>cFE Event Services (EVS) HK</v>
      </c>
      <c r="D12" t="s">
        <v>1418</v>
      </c>
      <c r="E12" t="str">
        <f ca="1">'TO Filter Tables'!E12</f>
        <v>Internal</v>
      </c>
      <c r="F12">
        <f ca="1">'TO Filter Tables'!F12</f>
        <v>1</v>
      </c>
      <c r="G12" t="str">
        <f ca="1">'TO Filter Tables'!G12</f>
        <v>0x001</v>
      </c>
      <c r="H12" t="str">
        <f ca="1">'TO Filter Tables'!H12</f>
        <v>0x801</v>
      </c>
      <c r="I12" t="str">
        <f>'TO Filter Tables'!I12</f>
        <v>NA</v>
      </c>
      <c r="J12">
        <f ca="1">'TO Filter Tables'!J12</f>
        <v>2784</v>
      </c>
      <c r="K12">
        <f ca="1">'TO Filter Tables'!K12</f>
        <v>5</v>
      </c>
      <c r="L12" t="str">
        <f ca="1">'TO Filter Tables'!L12</f>
        <v>Sync</v>
      </c>
      <c r="M12">
        <f ca="1">'TO Filter Tables'!M12</f>
        <v>556.79999999999995</v>
      </c>
      <c r="N12" s="39">
        <f ca="1">'TO Filter Tables'!R12</f>
        <v>15</v>
      </c>
      <c r="O12" s="39">
        <f ca="1">'TO Filter Tables'!X12</f>
        <v>15</v>
      </c>
      <c r="P12" s="39">
        <f ca="1">'TO Filter Tables'!AD12</f>
        <v>120</v>
      </c>
      <c r="Q12" s="39">
        <f ca="1">'TO Filter Tables'!AP12</f>
        <v>120</v>
      </c>
      <c r="R12" s="39">
        <f ca="1">'TO Filter Tables'!AV12</f>
        <v>120</v>
      </c>
      <c r="S12" s="39">
        <f ca="1">'TO Filter Tables'!BB12</f>
        <v>120</v>
      </c>
      <c r="T12" s="39">
        <f ca="1">'TO Filter Tables'!BH12</f>
        <v>0</v>
      </c>
      <c r="W12" s="39">
        <f t="shared" ca="1" si="0"/>
        <v>120</v>
      </c>
      <c r="Y12" t="s">
        <v>1429</v>
      </c>
    </row>
    <row r="13" spans="1:25" x14ac:dyDescent="0.2">
      <c r="A13">
        <f>'TO Filter Tables'!A13</f>
        <v>3</v>
      </c>
      <c r="B13" t="str">
        <f>'TO Filter Summary'!B13</f>
        <v>FSW</v>
      </c>
      <c r="C13" t="str">
        <f ca="1">'TO Filter Tables'!C13</f>
        <v>cFE Software Bus (SB) HK</v>
      </c>
      <c r="D13" t="s">
        <v>1418</v>
      </c>
      <c r="E13" t="str">
        <f ca="1">'TO Filter Tables'!E13</f>
        <v>Internal</v>
      </c>
      <c r="F13">
        <f ca="1">'TO Filter Tables'!F13</f>
        <v>3</v>
      </c>
      <c r="G13" t="str">
        <f ca="1">'TO Filter Tables'!G13</f>
        <v>0x003</v>
      </c>
      <c r="H13" t="str">
        <f ca="1">'TO Filter Tables'!H13</f>
        <v>0x803</v>
      </c>
      <c r="I13" t="str">
        <f>'TO Filter Tables'!I13</f>
        <v>NA</v>
      </c>
      <c r="J13">
        <f ca="1">'TO Filter Tables'!J13</f>
        <v>320</v>
      </c>
      <c r="K13">
        <f ca="1">'TO Filter Tables'!K13</f>
        <v>5</v>
      </c>
      <c r="L13" t="str">
        <f ca="1">'TO Filter Tables'!L13</f>
        <v>Sync</v>
      </c>
      <c r="M13">
        <f ca="1">'TO Filter Tables'!M13</f>
        <v>64</v>
      </c>
      <c r="N13" s="39">
        <f ca="1">'TO Filter Tables'!R13</f>
        <v>15</v>
      </c>
      <c r="O13" s="39">
        <f ca="1">'TO Filter Tables'!X13</f>
        <v>15</v>
      </c>
      <c r="P13" s="39">
        <f ca="1">'TO Filter Tables'!AD13</f>
        <v>120</v>
      </c>
      <c r="Q13" s="39">
        <f ca="1">'TO Filter Tables'!AP13</f>
        <v>120</v>
      </c>
      <c r="R13" s="39">
        <f ca="1">'TO Filter Tables'!AV13</f>
        <v>120</v>
      </c>
      <c r="S13" s="39">
        <f ca="1">'TO Filter Tables'!BB13</f>
        <v>120</v>
      </c>
      <c r="T13" s="39">
        <f ca="1">'TO Filter Tables'!BH13</f>
        <v>0</v>
      </c>
      <c r="W13" s="39">
        <f t="shared" ca="1" si="0"/>
        <v>120</v>
      </c>
      <c r="Y13" t="s">
        <v>1429</v>
      </c>
    </row>
    <row r="14" spans="1:25" x14ac:dyDescent="0.2">
      <c r="A14">
        <f>'TO Filter Tables'!A14</f>
        <v>4</v>
      </c>
      <c r="B14" t="str">
        <f>'TO Filter Summary'!B14</f>
        <v>FSW</v>
      </c>
      <c r="C14" t="str">
        <f ca="1">'TO Filter Tables'!C14</f>
        <v>cFE Table Services (TBL) HK</v>
      </c>
      <c r="D14" t="s">
        <v>1418</v>
      </c>
      <c r="E14" t="str">
        <f ca="1">'TO Filter Tables'!E14</f>
        <v>Internal</v>
      </c>
      <c r="F14">
        <f ca="1">'TO Filter Tables'!F14</f>
        <v>4</v>
      </c>
      <c r="G14" t="str">
        <f ca="1">'TO Filter Tables'!G14</f>
        <v>0x004</v>
      </c>
      <c r="H14" t="str">
        <f ca="1">'TO Filter Tables'!H14</f>
        <v>0x804</v>
      </c>
      <c r="I14" t="str">
        <f>'TO Filter Tables'!I14</f>
        <v>NA</v>
      </c>
      <c r="J14">
        <f ca="1">'TO Filter Tables'!J14</f>
        <v>2016</v>
      </c>
      <c r="K14">
        <f ca="1">'TO Filter Tables'!K14</f>
        <v>5</v>
      </c>
      <c r="L14" t="str">
        <f ca="1">'TO Filter Tables'!L14</f>
        <v>Sync</v>
      </c>
      <c r="M14">
        <f ca="1">'TO Filter Tables'!M14</f>
        <v>403.2</v>
      </c>
      <c r="N14" s="39">
        <f ca="1">'TO Filter Tables'!R14</f>
        <v>15</v>
      </c>
      <c r="O14" s="39">
        <f ca="1">'TO Filter Tables'!X14</f>
        <v>15</v>
      </c>
      <c r="P14" s="39">
        <f ca="1">'TO Filter Tables'!AD14</f>
        <v>120</v>
      </c>
      <c r="Q14" s="39">
        <f ca="1">'TO Filter Tables'!AP14</f>
        <v>120</v>
      </c>
      <c r="R14" s="39">
        <f ca="1">'TO Filter Tables'!AV14</f>
        <v>120</v>
      </c>
      <c r="S14" s="39">
        <f ca="1">'TO Filter Tables'!BB14</f>
        <v>120</v>
      </c>
      <c r="T14" s="39">
        <f ca="1">'TO Filter Tables'!BH14</f>
        <v>0</v>
      </c>
      <c r="W14" s="39">
        <f t="shared" ca="1" si="0"/>
        <v>120</v>
      </c>
      <c r="Y14" t="s">
        <v>1429</v>
      </c>
    </row>
    <row r="15" spans="1:25" x14ac:dyDescent="0.2">
      <c r="A15">
        <f>'TO Filter Tables'!A15</f>
        <v>5</v>
      </c>
      <c r="B15" t="str">
        <f>'TO Filter Summary'!B15</f>
        <v>FSW</v>
      </c>
      <c r="C15" t="str">
        <f ca="1">'TO Filter Tables'!C15</f>
        <v>cFE Time Services (TIME) HK</v>
      </c>
      <c r="D15" t="s">
        <v>1418</v>
      </c>
      <c r="E15" t="str">
        <f ca="1">'TO Filter Tables'!E15</f>
        <v>Internal</v>
      </c>
      <c r="F15">
        <f ca="1">'TO Filter Tables'!F15</f>
        <v>5</v>
      </c>
      <c r="G15" t="str">
        <f ca="1">'TO Filter Tables'!G15</f>
        <v>0x005</v>
      </c>
      <c r="H15" t="str">
        <f ca="1">'TO Filter Tables'!H15</f>
        <v>0x805</v>
      </c>
      <c r="I15" t="str">
        <f>'TO Filter Tables'!I15</f>
        <v>NA</v>
      </c>
      <c r="J15">
        <f ca="1">'TO Filter Tables'!J15</f>
        <v>352</v>
      </c>
      <c r="K15">
        <f ca="1">'TO Filter Tables'!K15</f>
        <v>5</v>
      </c>
      <c r="L15" t="str">
        <f ca="1">'TO Filter Tables'!L15</f>
        <v>Sync</v>
      </c>
      <c r="M15">
        <f ca="1">'TO Filter Tables'!M15</f>
        <v>70.400000000000006</v>
      </c>
      <c r="N15" s="39">
        <f ca="1">'TO Filter Tables'!R15</f>
        <v>15</v>
      </c>
      <c r="O15" s="39">
        <f ca="1">'TO Filter Tables'!X15</f>
        <v>15</v>
      </c>
      <c r="P15" s="39">
        <f ca="1">'TO Filter Tables'!AD15</f>
        <v>120</v>
      </c>
      <c r="Q15" s="39">
        <f ca="1">'TO Filter Tables'!AP15</f>
        <v>120</v>
      </c>
      <c r="R15" s="39">
        <f ca="1">'TO Filter Tables'!AV15</f>
        <v>120</v>
      </c>
      <c r="S15" s="39">
        <f ca="1">'TO Filter Tables'!BB15</f>
        <v>120</v>
      </c>
      <c r="T15" s="39">
        <f ca="1">'TO Filter Tables'!BH15</f>
        <v>0</v>
      </c>
      <c r="W15" s="39">
        <f t="shared" ca="1" si="0"/>
        <v>120</v>
      </c>
      <c r="Y15" t="s">
        <v>1429</v>
      </c>
    </row>
    <row r="16" spans="1:25" x14ac:dyDescent="0.2">
      <c r="A16">
        <f>'TO Filter Tables'!A16</f>
        <v>6</v>
      </c>
      <c r="B16">
        <f>'TO Filter Summary'!B16</f>
        <v>0</v>
      </c>
      <c r="C16" t="str">
        <f ca="1">'TO Filter Tables'!C16</f>
        <v>cFE Time Services (TIME) DiagTlm</v>
      </c>
      <c r="E16" t="str">
        <f ca="1">'TO Filter Tables'!E16</f>
        <v>Internal</v>
      </c>
      <c r="F16">
        <f ca="1">'TO Filter Tables'!F16</f>
        <v>6</v>
      </c>
      <c r="G16" t="str">
        <f ca="1">'TO Filter Tables'!G16</f>
        <v>0x006</v>
      </c>
      <c r="H16" t="str">
        <f ca="1">'TO Filter Tables'!H16</f>
        <v>0x806</v>
      </c>
      <c r="I16" t="str">
        <f>'TO Filter Tables'!I16</f>
        <v>NA</v>
      </c>
      <c r="J16">
        <f ca="1">'TO Filter Tables'!J16</f>
        <v>1696</v>
      </c>
      <c r="K16">
        <f ca="1">'TO Filter Tables'!K16</f>
        <v>0</v>
      </c>
      <c r="L16" t="str">
        <f ca="1">'TO Filter Tables'!L16</f>
        <v>Async</v>
      </c>
      <c r="M16">
        <f ca="1">'TO Filter Tables'!M16</f>
        <v>0</v>
      </c>
      <c r="N16" s="39">
        <f ca="1">'TO Filter Tables'!R16</f>
        <v>0</v>
      </c>
      <c r="O16" s="39">
        <f ca="1">'TO Filter Tables'!X16</f>
        <v>0</v>
      </c>
      <c r="P16" s="39">
        <f ca="1">'TO Filter Tables'!AD16</f>
        <v>0</v>
      </c>
      <c r="Q16" s="39">
        <f ca="1">'TO Filter Tables'!AP16</f>
        <v>0</v>
      </c>
      <c r="R16" s="39">
        <f ca="1">'TO Filter Tables'!AV16</f>
        <v>0</v>
      </c>
      <c r="S16" s="39">
        <f ca="1">'TO Filter Tables'!BB16</f>
        <v>0</v>
      </c>
      <c r="T16" s="39">
        <f ca="1">'TO Filter Tables'!BH16</f>
        <v>0</v>
      </c>
      <c r="W16" s="39">
        <f t="shared" ca="1" si="0"/>
        <v>0</v>
      </c>
    </row>
    <row r="17" spans="1:25" x14ac:dyDescent="0.2">
      <c r="A17">
        <f>'TO Filter Tables'!A17</f>
        <v>7</v>
      </c>
      <c r="B17">
        <f>'TO Filter Summary'!B17</f>
        <v>0</v>
      </c>
      <c r="C17" t="str">
        <f ca="1">'TO Filter Tables'!C17</f>
        <v>cFE Event Service (EVS) Message Tlm</v>
      </c>
      <c r="E17" t="str">
        <f ca="1">'TO Filter Tables'!E17</f>
        <v>Internal</v>
      </c>
      <c r="F17">
        <f ca="1">'TO Filter Tables'!F17</f>
        <v>8</v>
      </c>
      <c r="G17" t="str">
        <f ca="1">'TO Filter Tables'!G17</f>
        <v>0x008</v>
      </c>
      <c r="H17" t="str">
        <f ca="1">'TO Filter Tables'!H17</f>
        <v>0x808</v>
      </c>
      <c r="I17" t="str">
        <f>'TO Filter Tables'!I17</f>
        <v>NA</v>
      </c>
      <c r="J17">
        <f ca="1">'TO Filter Tables'!J17</f>
        <v>1344</v>
      </c>
      <c r="K17">
        <f ca="1">'TO Filter Tables'!K17</f>
        <v>0</v>
      </c>
      <c r="L17" t="str">
        <f ca="1">'TO Filter Tables'!L17</f>
        <v>Async</v>
      </c>
      <c r="M17">
        <f ca="1">'TO Filter Tables'!M17</f>
        <v>0</v>
      </c>
      <c r="N17" s="39">
        <f ca="1">'TO Filter Tables'!R17</f>
        <v>0</v>
      </c>
      <c r="O17" s="39">
        <f ca="1">'TO Filter Tables'!X17</f>
        <v>0</v>
      </c>
      <c r="P17" s="39">
        <f ca="1">'TO Filter Tables'!AD17</f>
        <v>0</v>
      </c>
      <c r="Q17" s="39">
        <f ca="1">'TO Filter Tables'!AP17</f>
        <v>0</v>
      </c>
      <c r="R17" s="39">
        <f ca="1">'TO Filter Tables'!AV17</f>
        <v>0</v>
      </c>
      <c r="S17" s="39">
        <f ca="1">'TO Filter Tables'!BB17</f>
        <v>0</v>
      </c>
      <c r="T17" s="39">
        <f ca="1">'TO Filter Tables'!BH17</f>
        <v>0</v>
      </c>
      <c r="W17" s="39">
        <f t="shared" ca="1" si="0"/>
        <v>0</v>
      </c>
    </row>
    <row r="18" spans="1:25" x14ac:dyDescent="0.2">
      <c r="A18">
        <f>'TO Filter Tables'!A18</f>
        <v>8</v>
      </c>
      <c r="B18">
        <f>'TO Filter Summary'!B18</f>
        <v>0</v>
      </c>
      <c r="C18" t="str">
        <f ca="1">'TO Filter Tables'!C18</f>
        <v>cFE Software Bus (SB) Statistics Tlm</v>
      </c>
      <c r="E18" t="str">
        <f ca="1">'TO Filter Tables'!E18</f>
        <v>Internal</v>
      </c>
      <c r="F18">
        <f ca="1">'TO Filter Tables'!F18</f>
        <v>10</v>
      </c>
      <c r="G18" t="str">
        <f ca="1">'TO Filter Tables'!G18</f>
        <v>0x00A</v>
      </c>
      <c r="H18" t="str">
        <f ca="1">'TO Filter Tables'!H18</f>
        <v>0x80A</v>
      </c>
      <c r="I18" t="str">
        <f>'TO Filter Tables'!I18</f>
        <v>NA</v>
      </c>
      <c r="J18">
        <f ca="1">'TO Filter Tables'!J18</f>
        <v>6976</v>
      </c>
      <c r="K18">
        <f ca="1">'TO Filter Tables'!K18</f>
        <v>0</v>
      </c>
      <c r="L18" t="str">
        <f ca="1">'TO Filter Tables'!L18</f>
        <v>Async</v>
      </c>
      <c r="M18">
        <f ca="1">'TO Filter Tables'!M18</f>
        <v>0</v>
      </c>
      <c r="N18" s="39">
        <f ca="1">'TO Filter Tables'!R18</f>
        <v>0</v>
      </c>
      <c r="O18" s="39">
        <f ca="1">'TO Filter Tables'!X18</f>
        <v>0</v>
      </c>
      <c r="P18" s="39">
        <f ca="1">'TO Filter Tables'!AD18</f>
        <v>0</v>
      </c>
      <c r="Q18" s="39">
        <f ca="1">'TO Filter Tables'!AP18</f>
        <v>0</v>
      </c>
      <c r="R18" s="39">
        <f ca="1">'TO Filter Tables'!AV18</f>
        <v>0</v>
      </c>
      <c r="S18" s="39">
        <f ca="1">'TO Filter Tables'!BB18</f>
        <v>0</v>
      </c>
      <c r="T18" s="39">
        <f ca="1">'TO Filter Tables'!BH18</f>
        <v>0</v>
      </c>
      <c r="W18" s="39">
        <f t="shared" ca="1" si="0"/>
        <v>0</v>
      </c>
    </row>
    <row r="19" spans="1:25" x14ac:dyDescent="0.2">
      <c r="A19">
        <f>'TO Filter Tables'!A19</f>
        <v>9</v>
      </c>
      <c r="B19" t="str">
        <f>'TO Filter Summary'!B19</f>
        <v>FSW</v>
      </c>
      <c r="C19" t="str">
        <f ca="1">'TO Filter Tables'!C19</f>
        <v>cFE Executive Service (ES) Application Tlm</v>
      </c>
      <c r="D19" t="s">
        <v>1418</v>
      </c>
      <c r="E19" t="str">
        <f ca="1">'TO Filter Tables'!E19</f>
        <v>Internal</v>
      </c>
      <c r="F19">
        <f ca="1">'TO Filter Tables'!F19</f>
        <v>11</v>
      </c>
      <c r="G19" t="str">
        <f ca="1">'TO Filter Tables'!G19</f>
        <v>0x00B</v>
      </c>
      <c r="H19" t="str">
        <f ca="1">'TO Filter Tables'!H19</f>
        <v>0x80B</v>
      </c>
      <c r="I19" t="str">
        <f>'TO Filter Tables'!I19</f>
        <v>NA</v>
      </c>
      <c r="J19">
        <f ca="1">'TO Filter Tables'!J19</f>
        <v>1600</v>
      </c>
      <c r="K19">
        <f ca="1">'TO Filter Tables'!K19</f>
        <v>5</v>
      </c>
      <c r="L19" t="str">
        <f ca="1">'TO Filter Tables'!L19</f>
        <v>Sync</v>
      </c>
      <c r="M19">
        <f ca="1">'TO Filter Tables'!M19</f>
        <v>320</v>
      </c>
      <c r="N19" s="39">
        <f ca="1">'TO Filter Tables'!R19</f>
        <v>15</v>
      </c>
      <c r="O19" s="39">
        <f ca="1">'TO Filter Tables'!X19</f>
        <v>15</v>
      </c>
      <c r="P19" s="39">
        <f ca="1">'TO Filter Tables'!AD19</f>
        <v>120</v>
      </c>
      <c r="Q19" s="39">
        <f ca="1">'TO Filter Tables'!AP19</f>
        <v>120</v>
      </c>
      <c r="R19" s="39">
        <f ca="1">'TO Filter Tables'!AV19</f>
        <v>120</v>
      </c>
      <c r="S19" s="39">
        <f ca="1">'TO Filter Tables'!BB19</f>
        <v>120</v>
      </c>
      <c r="T19" s="39">
        <f ca="1">'TO Filter Tables'!BH19</f>
        <v>0</v>
      </c>
      <c r="W19" s="39">
        <f t="shared" ca="1" si="0"/>
        <v>120</v>
      </c>
      <c r="Y19" t="s">
        <v>1429</v>
      </c>
    </row>
    <row r="20" spans="1:25" x14ac:dyDescent="0.2">
      <c r="A20">
        <f>'TO Filter Tables'!A20</f>
        <v>10</v>
      </c>
      <c r="B20">
        <f>'TO Filter Summary'!B20</f>
        <v>0</v>
      </c>
      <c r="C20" t="str">
        <f ca="1">'TO Filter Tables'!C20</f>
        <v>cFE Table Services (TBL) Register Tlm</v>
      </c>
      <c r="E20" t="str">
        <f ca="1">'TO Filter Tables'!E20</f>
        <v>Internal</v>
      </c>
      <c r="F20">
        <f ca="1">'TO Filter Tables'!F20</f>
        <v>12</v>
      </c>
      <c r="G20" t="str">
        <f ca="1">'TO Filter Tables'!G20</f>
        <v>0x00C</v>
      </c>
      <c r="H20" t="str">
        <f ca="1">'TO Filter Tables'!H20</f>
        <v>0x80C</v>
      </c>
      <c r="I20" t="str">
        <f>'TO Filter Tables'!I20</f>
        <v>NA</v>
      </c>
      <c r="J20">
        <f ca="1">'TO Filter Tables'!J20</f>
        <v>1408</v>
      </c>
      <c r="K20">
        <f ca="1">'TO Filter Tables'!K20</f>
        <v>0</v>
      </c>
      <c r="L20" t="str">
        <f ca="1">'TO Filter Tables'!L20</f>
        <v>Async</v>
      </c>
      <c r="M20">
        <f ca="1">'TO Filter Tables'!M20</f>
        <v>0</v>
      </c>
      <c r="N20" s="39">
        <f ca="1">'TO Filter Tables'!R20</f>
        <v>0</v>
      </c>
      <c r="O20" s="39">
        <f ca="1">'TO Filter Tables'!X20</f>
        <v>0</v>
      </c>
      <c r="P20" s="39">
        <f ca="1">'TO Filter Tables'!AD20</f>
        <v>0</v>
      </c>
      <c r="Q20" s="39">
        <f ca="1">'TO Filter Tables'!AP20</f>
        <v>0</v>
      </c>
      <c r="R20" s="39">
        <f ca="1">'TO Filter Tables'!AV20</f>
        <v>0</v>
      </c>
      <c r="S20" s="39">
        <f ca="1">'TO Filter Tables'!BB20</f>
        <v>0</v>
      </c>
      <c r="T20" s="39">
        <f ca="1">'TO Filter Tables'!BH20</f>
        <v>0</v>
      </c>
      <c r="W20" s="39">
        <f t="shared" ca="1" si="0"/>
        <v>0</v>
      </c>
    </row>
    <row r="21" spans="1:25" x14ac:dyDescent="0.2">
      <c r="A21">
        <f>'TO Filter Tables'!A21</f>
        <v>11</v>
      </c>
      <c r="B21">
        <f>'TO Filter Summary'!B21</f>
        <v>0</v>
      </c>
      <c r="C21" t="str">
        <f ca="1">'TO Filter Tables'!C21</f>
        <v>cFE Executive Service (ES) Shell Tlm</v>
      </c>
      <c r="E21" t="str">
        <f ca="1">'TO Filter Tables'!E21</f>
        <v>Internal</v>
      </c>
      <c r="F21">
        <f ca="1">'TO Filter Tables'!F21</f>
        <v>15</v>
      </c>
      <c r="G21" t="str">
        <f ca="1">'TO Filter Tables'!G21</f>
        <v>0x00F</v>
      </c>
      <c r="H21" t="str">
        <f ca="1">'TO Filter Tables'!H21</f>
        <v>0x80F</v>
      </c>
      <c r="I21" t="str">
        <f>'TO Filter Tables'!I21</f>
        <v>NA</v>
      </c>
      <c r="J21">
        <f ca="1">'TO Filter Tables'!J21</f>
        <v>608</v>
      </c>
      <c r="K21">
        <f ca="1">'TO Filter Tables'!K21</f>
        <v>0</v>
      </c>
      <c r="L21" t="str">
        <f ca="1">'TO Filter Tables'!L21</f>
        <v>Async</v>
      </c>
      <c r="M21">
        <f ca="1">'TO Filter Tables'!M21</f>
        <v>0</v>
      </c>
      <c r="N21" s="39">
        <f ca="1">'TO Filter Tables'!R21</f>
        <v>0</v>
      </c>
      <c r="O21" s="39">
        <f ca="1">'TO Filter Tables'!X21</f>
        <v>0</v>
      </c>
      <c r="P21" s="39">
        <f ca="1">'TO Filter Tables'!AD21</f>
        <v>0</v>
      </c>
      <c r="Q21" s="39">
        <f ca="1">'TO Filter Tables'!AP21</f>
        <v>0</v>
      </c>
      <c r="R21" s="39">
        <f ca="1">'TO Filter Tables'!AV21</f>
        <v>0</v>
      </c>
      <c r="S21" s="39">
        <f ca="1">'TO Filter Tables'!BB21</f>
        <v>0</v>
      </c>
      <c r="T21" s="39">
        <f ca="1">'TO Filter Tables'!BH21</f>
        <v>0</v>
      </c>
      <c r="W21" s="39">
        <f t="shared" ca="1" si="0"/>
        <v>0</v>
      </c>
    </row>
    <row r="22" spans="1:25" x14ac:dyDescent="0.2">
      <c r="A22">
        <f>'TO Filter Tables'!A22</f>
        <v>12</v>
      </c>
      <c r="B22">
        <f>'TO Filter Summary'!B22</f>
        <v>0</v>
      </c>
      <c r="C22" t="str">
        <f ca="1">'TO Filter Tables'!C22</f>
        <v>cFE Executive Service (ES) Memory Stats Tlm</v>
      </c>
      <c r="E22" t="str">
        <f ca="1">'TO Filter Tables'!E22</f>
        <v>Internal</v>
      </c>
      <c r="F22">
        <f ca="1">'TO Filter Tables'!F22</f>
        <v>16</v>
      </c>
      <c r="G22" t="str">
        <f ca="1">'TO Filter Tables'!G22</f>
        <v>0x010</v>
      </c>
      <c r="H22" t="str">
        <f ca="1">'TO Filter Tables'!H22</f>
        <v>0x810</v>
      </c>
      <c r="I22" t="str">
        <f>'TO Filter Tables'!I22</f>
        <v>NA</v>
      </c>
      <c r="J22">
        <f ca="1">'TO Filter Tables'!J22</f>
        <v>1888</v>
      </c>
      <c r="K22">
        <f ca="1">'TO Filter Tables'!K22</f>
        <v>0</v>
      </c>
      <c r="L22" t="str">
        <f ca="1">'TO Filter Tables'!L22</f>
        <v>Async</v>
      </c>
      <c r="M22">
        <f ca="1">'TO Filter Tables'!M22</f>
        <v>0</v>
      </c>
      <c r="N22" s="39">
        <f ca="1">'TO Filter Tables'!R22</f>
        <v>0</v>
      </c>
      <c r="O22" s="39">
        <f ca="1">'TO Filter Tables'!X22</f>
        <v>0</v>
      </c>
      <c r="P22" s="39">
        <f ca="1">'TO Filter Tables'!AD22</f>
        <v>0</v>
      </c>
      <c r="Q22" s="39">
        <f ca="1">'TO Filter Tables'!AP22</f>
        <v>0</v>
      </c>
      <c r="R22" s="39">
        <f ca="1">'TO Filter Tables'!AV22</f>
        <v>0</v>
      </c>
      <c r="S22" s="39">
        <f ca="1">'TO Filter Tables'!BB22</f>
        <v>0</v>
      </c>
      <c r="T22" s="39">
        <f ca="1">'TO Filter Tables'!BH22</f>
        <v>0</v>
      </c>
      <c r="W22" s="39">
        <f t="shared" ca="1" si="0"/>
        <v>0</v>
      </c>
    </row>
    <row r="23" spans="1:25" x14ac:dyDescent="0.2">
      <c r="A23">
        <f>'TO Filter Tables'!A23</f>
        <v>13</v>
      </c>
      <c r="B23" t="str">
        <f>'TO Filter Summary'!B23</f>
        <v>RF</v>
      </c>
      <c r="C23" t="str">
        <f ca="1">'TO Filter Tables'!C23</f>
        <v>S-Comm A Xponder A HK</v>
      </c>
      <c r="D23" t="s">
        <v>1420</v>
      </c>
      <c r="E23" t="str">
        <f ca="1">'TO Filter Tables'!E23</f>
        <v>External</v>
      </c>
      <c r="F23">
        <f ca="1">'TO Filter Tables'!F23</f>
        <v>110</v>
      </c>
      <c r="G23" t="str">
        <f ca="1">'TO Filter Tables'!G23</f>
        <v>0x06E</v>
      </c>
      <c r="H23" t="str">
        <f ca="1">'TO Filter Tables'!H23</f>
        <v>0x86E</v>
      </c>
      <c r="I23" t="str">
        <f>'TO Filter Tables'!I23</f>
        <v>NA</v>
      </c>
      <c r="J23">
        <f ca="1">'TO Filter Tables'!J23</f>
        <v>384</v>
      </c>
      <c r="K23">
        <f ca="1">'TO Filter Tables'!K23</f>
        <v>0.5</v>
      </c>
      <c r="L23" t="str">
        <f ca="1">'TO Filter Tables'!L23</f>
        <v>Sync</v>
      </c>
      <c r="M23">
        <f ca="1">'TO Filter Tables'!M23</f>
        <v>768</v>
      </c>
      <c r="N23" s="39">
        <f ca="1">'TO Filter Tables'!R23</f>
        <v>1</v>
      </c>
      <c r="O23" s="39">
        <f ca="1">'TO Filter Tables'!X23</f>
        <v>1</v>
      </c>
      <c r="P23" s="39">
        <v>15</v>
      </c>
      <c r="Q23" s="39">
        <v>15</v>
      </c>
      <c r="R23" s="39">
        <v>15</v>
      </c>
      <c r="S23" s="39">
        <v>15</v>
      </c>
      <c r="T23" s="39">
        <v>30</v>
      </c>
      <c r="U23" t="s">
        <v>1454</v>
      </c>
      <c r="W23" s="39">
        <f t="shared" ca="1" si="0"/>
        <v>30</v>
      </c>
      <c r="Y23" t="s">
        <v>1427</v>
      </c>
    </row>
    <row r="24" spans="1:25" x14ac:dyDescent="0.2">
      <c r="A24">
        <f>'TO Filter Tables'!A24</f>
        <v>14</v>
      </c>
      <c r="B24" t="str">
        <f>'TO Filter Summary'!B24</f>
        <v>RF</v>
      </c>
      <c r="C24" t="str">
        <f ca="1">'TO Filter Tables'!C24</f>
        <v>S-Band Comm. Card A HK</v>
      </c>
      <c r="D24" t="s">
        <v>1420</v>
      </c>
      <c r="E24" t="str">
        <f ca="1">'TO Filter Tables'!E24</f>
        <v>External</v>
      </c>
      <c r="F24">
        <f ca="1">'TO Filter Tables'!F24</f>
        <v>111</v>
      </c>
      <c r="G24" t="str">
        <f ca="1">'TO Filter Tables'!G24</f>
        <v>0x06F</v>
      </c>
      <c r="H24" t="str">
        <f ca="1">'TO Filter Tables'!H24</f>
        <v>0x86F</v>
      </c>
      <c r="I24" t="str">
        <f>'TO Filter Tables'!I24</f>
        <v>NA</v>
      </c>
      <c r="J24">
        <f ca="1">'TO Filter Tables'!J24</f>
        <v>2192</v>
      </c>
      <c r="K24">
        <f ca="1">'TO Filter Tables'!K24</f>
        <v>1</v>
      </c>
      <c r="L24" t="str">
        <f ca="1">'TO Filter Tables'!L24</f>
        <v>Sync</v>
      </c>
      <c r="M24">
        <f ca="1">'TO Filter Tables'!M24</f>
        <v>2192</v>
      </c>
      <c r="N24" s="39">
        <f ca="1">'TO Filter Tables'!R24</f>
        <v>60</v>
      </c>
      <c r="O24" s="39">
        <f ca="1">'TO Filter Tables'!X24</f>
        <v>60</v>
      </c>
      <c r="P24" s="39">
        <f ca="1">'TO Filter Tables'!AD24</f>
        <v>120</v>
      </c>
      <c r="Q24" s="39">
        <f ca="1">'TO Filter Tables'!AP24</f>
        <v>120</v>
      </c>
      <c r="R24" s="39">
        <f ca="1">'TO Filter Tables'!AV24</f>
        <v>120</v>
      </c>
      <c r="S24" s="39">
        <f ca="1">'TO Filter Tables'!BB24</f>
        <v>120</v>
      </c>
      <c r="T24" s="39">
        <f ca="1">'TO Filter Tables'!BH24</f>
        <v>120</v>
      </c>
      <c r="W24" s="39">
        <f t="shared" ca="1" si="0"/>
        <v>120</v>
      </c>
      <c r="Y24" t="s">
        <v>1427</v>
      </c>
    </row>
    <row r="25" spans="1:25" x14ac:dyDescent="0.2">
      <c r="A25">
        <f>'TO Filter Tables'!A25</f>
        <v>15</v>
      </c>
      <c r="B25" t="str">
        <f>'TO Filter Summary'!B25</f>
        <v>RF</v>
      </c>
      <c r="C25" t="str">
        <f ca="1">'TO Filter Tables'!C25</f>
        <v>S-Comm A Xponder B HK</v>
      </c>
      <c r="D25" t="s">
        <v>1420</v>
      </c>
      <c r="E25" t="str">
        <f ca="1">'TO Filter Tables'!E25</f>
        <v>External</v>
      </c>
      <c r="F25">
        <f ca="1">'TO Filter Tables'!F25</f>
        <v>113</v>
      </c>
      <c r="G25" t="str">
        <f ca="1">'TO Filter Tables'!G25</f>
        <v>0x071</v>
      </c>
      <c r="H25" t="str">
        <f ca="1">'TO Filter Tables'!H25</f>
        <v>0x871</v>
      </c>
      <c r="I25" t="str">
        <f>'TO Filter Tables'!I25</f>
        <v>NA</v>
      </c>
      <c r="J25">
        <f ca="1">'TO Filter Tables'!J25</f>
        <v>384</v>
      </c>
      <c r="K25">
        <f ca="1">'TO Filter Tables'!K25</f>
        <v>0.5</v>
      </c>
      <c r="L25" t="str">
        <f ca="1">'TO Filter Tables'!L25</f>
        <v>Sync</v>
      </c>
      <c r="M25">
        <f ca="1">'TO Filter Tables'!M25</f>
        <v>768</v>
      </c>
      <c r="N25" s="39">
        <v>1</v>
      </c>
      <c r="O25" s="39">
        <v>1</v>
      </c>
      <c r="P25" s="39">
        <v>15</v>
      </c>
      <c r="Q25" s="39">
        <v>15</v>
      </c>
      <c r="R25" s="39">
        <v>15</v>
      </c>
      <c r="S25" s="39">
        <v>15</v>
      </c>
      <c r="T25" s="39">
        <v>30</v>
      </c>
      <c r="U25" s="291" t="s">
        <v>1404</v>
      </c>
      <c r="W25" s="39">
        <f t="shared" si="0"/>
        <v>30</v>
      </c>
      <c r="Y25" t="s">
        <v>1427</v>
      </c>
    </row>
    <row r="26" spans="1:25" x14ac:dyDescent="0.2">
      <c r="A26">
        <f>'TO Filter Tables'!A26</f>
        <v>17</v>
      </c>
      <c r="B26" t="str">
        <f>'TO Filter Summary'!B27</f>
        <v>RF</v>
      </c>
      <c r="C26" t="str">
        <f ca="1">'TO Filter Tables'!C26</f>
        <v>S-Band Comm. Card B HK</v>
      </c>
      <c r="D26" t="s">
        <v>1420</v>
      </c>
      <c r="E26" t="str">
        <f ca="1">'TO Filter Tables'!E26</f>
        <v>External</v>
      </c>
      <c r="F26">
        <f ca="1">'TO Filter Tables'!F26</f>
        <v>121</v>
      </c>
      <c r="G26" t="str">
        <f ca="1">'TO Filter Tables'!G26</f>
        <v>0x079</v>
      </c>
      <c r="H26" t="str">
        <f ca="1">'TO Filter Tables'!H26</f>
        <v>0x879</v>
      </c>
      <c r="I26" t="str">
        <f>'TO Filter Tables'!I26</f>
        <v>NA</v>
      </c>
      <c r="J26">
        <f ca="1">'TO Filter Tables'!J26</f>
        <v>2192</v>
      </c>
      <c r="K26">
        <f ca="1">'TO Filter Tables'!K26</f>
        <v>1</v>
      </c>
      <c r="L26" t="str">
        <f ca="1">'TO Filter Tables'!L26</f>
        <v>Sync</v>
      </c>
      <c r="M26">
        <f ca="1">'TO Filter Tables'!M26</f>
        <v>2192</v>
      </c>
      <c r="N26" s="39">
        <f ca="1">'TO Filter Tables'!R26</f>
        <v>60</v>
      </c>
      <c r="O26" s="39">
        <f ca="1">'TO Filter Tables'!X26</f>
        <v>60</v>
      </c>
      <c r="P26" s="39">
        <f ca="1">'TO Filter Tables'!AD26</f>
        <v>120</v>
      </c>
      <c r="Q26" s="39">
        <f ca="1">'TO Filter Tables'!AP26</f>
        <v>120</v>
      </c>
      <c r="R26" s="39">
        <f ca="1">'TO Filter Tables'!AV26</f>
        <v>120</v>
      </c>
      <c r="S26" s="39">
        <f ca="1">'TO Filter Tables'!BB26</f>
        <v>120</v>
      </c>
      <c r="T26" s="39">
        <f ca="1">'TO Filter Tables'!BH26</f>
        <v>120</v>
      </c>
      <c r="W26" s="39">
        <f t="shared" ca="1" si="0"/>
        <v>120</v>
      </c>
      <c r="Y26" t="s">
        <v>1427</v>
      </c>
    </row>
    <row r="27" spans="1:25" x14ac:dyDescent="0.2">
      <c r="A27">
        <f>'TO Filter Tables'!A27</f>
        <v>18</v>
      </c>
      <c r="B27" t="str">
        <f>'TO Filter Summary'!B28</f>
        <v>RF</v>
      </c>
      <c r="C27" t="str">
        <f ca="1">'TO Filter Tables'!C27</f>
        <v>S-Comm B Xponder A HK</v>
      </c>
      <c r="D27" t="s">
        <v>1420</v>
      </c>
      <c r="E27" t="str">
        <f ca="1">'TO Filter Tables'!E27</f>
        <v>External</v>
      </c>
      <c r="F27">
        <f ca="1">'TO Filter Tables'!F27</f>
        <v>122</v>
      </c>
      <c r="G27" t="str">
        <f ca="1">'TO Filter Tables'!G27</f>
        <v>0x07A</v>
      </c>
      <c r="H27" t="str">
        <f ca="1">'TO Filter Tables'!H27</f>
        <v>0x87A</v>
      </c>
      <c r="I27" t="str">
        <f>'TO Filter Tables'!I27</f>
        <v>NA</v>
      </c>
      <c r="J27">
        <f ca="1">'TO Filter Tables'!J27</f>
        <v>384</v>
      </c>
      <c r="K27">
        <f ca="1">'TO Filter Tables'!K27</f>
        <v>0.5</v>
      </c>
      <c r="L27" t="str">
        <f ca="1">'TO Filter Tables'!L27</f>
        <v>Sync</v>
      </c>
      <c r="M27">
        <f ca="1">'TO Filter Tables'!M27</f>
        <v>768</v>
      </c>
      <c r="N27" s="39">
        <v>30</v>
      </c>
      <c r="O27" s="39">
        <v>30</v>
      </c>
      <c r="P27" s="39">
        <f ca="1">'TO Filter Tables'!AD27</f>
        <v>60</v>
      </c>
      <c r="Q27" s="39">
        <f ca="1">'TO Filter Tables'!AP27</f>
        <v>120</v>
      </c>
      <c r="R27" s="39">
        <f ca="1">'TO Filter Tables'!AV27</f>
        <v>120</v>
      </c>
      <c r="S27" s="39">
        <f ca="1">'TO Filter Tables'!BB27</f>
        <v>120</v>
      </c>
      <c r="T27" s="39">
        <f ca="1">'TO Filter Tables'!BH27</f>
        <v>120</v>
      </c>
      <c r="U27" t="s">
        <v>1455</v>
      </c>
      <c r="W27" s="39">
        <f t="shared" ca="1" si="0"/>
        <v>120</v>
      </c>
      <c r="Y27" t="s">
        <v>1427</v>
      </c>
    </row>
    <row r="28" spans="1:25" x14ac:dyDescent="0.2">
      <c r="A28">
        <f>'TO Filter Tables'!A28</f>
        <v>19</v>
      </c>
      <c r="B28" t="str">
        <f>'TO Filter Summary'!B29</f>
        <v>RF</v>
      </c>
      <c r="C28" t="str">
        <f ca="1">'TO Filter Tables'!C28</f>
        <v>S-Comm B Xponder B HK</v>
      </c>
      <c r="D28" t="s">
        <v>1420</v>
      </c>
      <c r="E28" t="str">
        <f ca="1">'TO Filter Tables'!E28</f>
        <v>External</v>
      </c>
      <c r="F28">
        <f ca="1">'TO Filter Tables'!F28</f>
        <v>123</v>
      </c>
      <c r="G28" t="str">
        <f ca="1">'TO Filter Tables'!G28</f>
        <v>0x07B</v>
      </c>
      <c r="H28" t="str">
        <f ca="1">'TO Filter Tables'!H28</f>
        <v>0x87B</v>
      </c>
      <c r="I28" t="str">
        <f>'TO Filter Tables'!I28</f>
        <v>NA</v>
      </c>
      <c r="J28">
        <f ca="1">'TO Filter Tables'!J28</f>
        <v>384</v>
      </c>
      <c r="K28">
        <f ca="1">'TO Filter Tables'!K28</f>
        <v>0.5</v>
      </c>
      <c r="L28" t="str">
        <f ca="1">'TO Filter Tables'!L28</f>
        <v>Sync</v>
      </c>
      <c r="M28">
        <f ca="1">'TO Filter Tables'!M28</f>
        <v>768</v>
      </c>
      <c r="N28" s="39">
        <v>30</v>
      </c>
      <c r="O28" s="39">
        <v>30</v>
      </c>
      <c r="P28" s="39">
        <v>60</v>
      </c>
      <c r="Q28" s="39">
        <v>120</v>
      </c>
      <c r="R28" s="39">
        <v>120</v>
      </c>
      <c r="S28" s="39">
        <v>120</v>
      </c>
      <c r="T28" s="39">
        <v>120</v>
      </c>
      <c r="U28" t="s">
        <v>1455</v>
      </c>
      <c r="W28" s="39">
        <f t="shared" si="0"/>
        <v>120</v>
      </c>
      <c r="Y28" t="s">
        <v>1427</v>
      </c>
    </row>
    <row r="29" spans="1:25" x14ac:dyDescent="0.2">
      <c r="A29">
        <f>'TO Filter Tables'!A29</f>
        <v>20</v>
      </c>
      <c r="B29" t="str">
        <f>'TO Filter Summary'!B30</f>
        <v>FSW</v>
      </c>
      <c r="C29" t="str">
        <f ca="1">'TO Filter Tables'!C29</f>
        <v>Telemetry Output (TO) HK (lab)</v>
      </c>
      <c r="D29" t="s">
        <v>1418</v>
      </c>
      <c r="E29" t="str">
        <f ca="1">'TO Filter Tables'!E29</f>
        <v>Internal</v>
      </c>
      <c r="F29">
        <f ca="1">'TO Filter Tables'!F29</f>
        <v>128</v>
      </c>
      <c r="G29" t="str">
        <f ca="1">'TO Filter Tables'!G29</f>
        <v>0x080</v>
      </c>
      <c r="H29" t="str">
        <f ca="1">'TO Filter Tables'!H29</f>
        <v>0x880</v>
      </c>
      <c r="I29" t="str">
        <f>'TO Filter Tables'!I29</f>
        <v>NA</v>
      </c>
      <c r="J29">
        <f ca="1">'TO Filter Tables'!J29</f>
        <v>128</v>
      </c>
      <c r="K29">
        <f ca="1">'TO Filter Tables'!K29</f>
        <v>5</v>
      </c>
      <c r="L29" t="str">
        <f ca="1">'TO Filter Tables'!L29</f>
        <v>Sync</v>
      </c>
      <c r="M29">
        <f ca="1">'TO Filter Tables'!M29</f>
        <v>25.6</v>
      </c>
      <c r="N29" s="39">
        <f ca="1">'TO Filter Tables'!R29</f>
        <v>0</v>
      </c>
      <c r="O29" s="39">
        <f ca="1">'TO Filter Tables'!X29</f>
        <v>0</v>
      </c>
      <c r="P29" s="39">
        <f ca="1">'TO Filter Tables'!AD29</f>
        <v>0</v>
      </c>
      <c r="Q29" s="39">
        <f ca="1">'TO Filter Tables'!AP29</f>
        <v>0</v>
      </c>
      <c r="R29" s="39">
        <f ca="1">'TO Filter Tables'!AV29</f>
        <v>0</v>
      </c>
      <c r="S29" s="39">
        <f ca="1">'TO Filter Tables'!BB29</f>
        <v>0</v>
      </c>
      <c r="T29" s="39">
        <f ca="1">'TO Filter Tables'!BH29</f>
        <v>0</v>
      </c>
      <c r="W29" s="39">
        <f t="shared" ca="1" si="0"/>
        <v>5</v>
      </c>
      <c r="Y29" t="s">
        <v>1429</v>
      </c>
    </row>
    <row r="30" spans="1:25" x14ac:dyDescent="0.2">
      <c r="A30">
        <f>'TO Filter Tables'!A30</f>
        <v>21</v>
      </c>
      <c r="B30">
        <f>'TO Filter Summary'!B31</f>
        <v>0</v>
      </c>
      <c r="C30" t="str">
        <f ca="1">'TO Filter Tables'!C30</f>
        <v>Telemetry Output (TO) Data Types (lab)</v>
      </c>
      <c r="E30" t="str">
        <f ca="1">'TO Filter Tables'!E30</f>
        <v>Internal</v>
      </c>
      <c r="F30">
        <f ca="1">'TO Filter Tables'!F30</f>
        <v>129</v>
      </c>
      <c r="G30" t="str">
        <f ca="1">'TO Filter Tables'!G30</f>
        <v>0x081</v>
      </c>
      <c r="H30" t="str">
        <f ca="1">'TO Filter Tables'!H30</f>
        <v>0x881</v>
      </c>
      <c r="I30" t="str">
        <f>'TO Filter Tables'!I30</f>
        <v>NA</v>
      </c>
      <c r="J30">
        <f ca="1">'TO Filter Tables'!J30</f>
        <v>70</v>
      </c>
      <c r="K30">
        <f ca="1">'TO Filter Tables'!K30</f>
        <v>0</v>
      </c>
      <c r="L30" t="str">
        <f ca="1">'TO Filter Tables'!L30</f>
        <v>Async</v>
      </c>
      <c r="M30">
        <f ca="1">'TO Filter Tables'!M30</f>
        <v>0</v>
      </c>
      <c r="N30" s="39">
        <f ca="1">'TO Filter Tables'!R30</f>
        <v>0</v>
      </c>
      <c r="O30" s="39">
        <f ca="1">'TO Filter Tables'!X30</f>
        <v>0</v>
      </c>
      <c r="P30" s="39">
        <f ca="1">'TO Filter Tables'!AD30</f>
        <v>0</v>
      </c>
      <c r="Q30" s="39">
        <f ca="1">'TO Filter Tables'!AP30</f>
        <v>0</v>
      </c>
      <c r="R30" s="39">
        <f ca="1">'TO Filter Tables'!AV30</f>
        <v>0</v>
      </c>
      <c r="S30" s="39">
        <f ca="1">'TO Filter Tables'!BB30</f>
        <v>0</v>
      </c>
      <c r="T30" s="39">
        <f ca="1">'TO Filter Tables'!BH30</f>
        <v>0</v>
      </c>
      <c r="W30" s="39">
        <f t="shared" ca="1" si="0"/>
        <v>0</v>
      </c>
    </row>
    <row r="31" spans="1:25" x14ac:dyDescent="0.2">
      <c r="A31">
        <f>'TO Filter Tables'!A31</f>
        <v>22</v>
      </c>
      <c r="B31" t="str">
        <f>'TO Filter Summary'!B32</f>
        <v>FSW</v>
      </c>
      <c r="C31" t="str">
        <f ca="1">'TO Filter Tables'!C31</f>
        <v>Command Ingest (CI) HK (lab)</v>
      </c>
      <c r="D31" t="s">
        <v>1418</v>
      </c>
      <c r="E31" t="str">
        <f ca="1">'TO Filter Tables'!E31</f>
        <v>Internal</v>
      </c>
      <c r="F31">
        <f ca="1">'TO Filter Tables'!F31</f>
        <v>132</v>
      </c>
      <c r="G31" t="str">
        <f ca="1">'TO Filter Tables'!G31</f>
        <v>0x084</v>
      </c>
      <c r="H31" t="str">
        <f ca="1">'TO Filter Tables'!H31</f>
        <v>0x884</v>
      </c>
      <c r="I31" t="str">
        <f>'TO Filter Tables'!I31</f>
        <v>NA</v>
      </c>
      <c r="J31">
        <f ca="1">'TO Filter Tables'!J31</f>
        <v>224</v>
      </c>
      <c r="K31">
        <f ca="1">'TO Filter Tables'!K31</f>
        <v>5</v>
      </c>
      <c r="L31" t="str">
        <f ca="1">'TO Filter Tables'!L31</f>
        <v>Sync</v>
      </c>
      <c r="M31">
        <f ca="1">'TO Filter Tables'!M31</f>
        <v>44.8</v>
      </c>
      <c r="N31" s="39">
        <f ca="1">'TO Filter Tables'!R31</f>
        <v>0</v>
      </c>
      <c r="O31" s="39">
        <f ca="1">'TO Filter Tables'!X31</f>
        <v>0</v>
      </c>
      <c r="P31" s="39">
        <f ca="1">'TO Filter Tables'!AD31</f>
        <v>0</v>
      </c>
      <c r="Q31" s="39">
        <f ca="1">'TO Filter Tables'!AP31</f>
        <v>0</v>
      </c>
      <c r="R31" s="39">
        <f ca="1">'TO Filter Tables'!AV31</f>
        <v>0</v>
      </c>
      <c r="S31" s="39">
        <f ca="1">'TO Filter Tables'!BB31</f>
        <v>0</v>
      </c>
      <c r="T31" s="39">
        <f ca="1">'TO Filter Tables'!BH31</f>
        <v>0</v>
      </c>
      <c r="W31" s="39">
        <f t="shared" ca="1" si="0"/>
        <v>5</v>
      </c>
      <c r="Y31" t="s">
        <v>1429</v>
      </c>
    </row>
    <row r="32" spans="1:25" x14ac:dyDescent="0.2">
      <c r="A32">
        <f>'TO Filter Tables'!A32</f>
        <v>23</v>
      </c>
      <c r="B32" t="str">
        <f>'TO Filter Summary'!B33</f>
        <v>FSW</v>
      </c>
      <c r="C32" t="str">
        <f ca="1">'TO Filter Tables'!C32</f>
        <v>Memory Manager (MM) HK</v>
      </c>
      <c r="D32" t="s">
        <v>1418</v>
      </c>
      <c r="E32" t="str">
        <f ca="1">'TO Filter Tables'!E32</f>
        <v>Internal</v>
      </c>
      <c r="F32">
        <f ca="1">'TO Filter Tables'!F32</f>
        <v>135</v>
      </c>
      <c r="G32" t="str">
        <f ca="1">'TO Filter Tables'!G32</f>
        <v>0x087</v>
      </c>
      <c r="H32" t="str">
        <f ca="1">'TO Filter Tables'!H32</f>
        <v>0x887</v>
      </c>
      <c r="I32" t="str">
        <f>'TO Filter Tables'!I32</f>
        <v>NA</v>
      </c>
      <c r="J32">
        <f ca="1">'TO Filter Tables'!J32</f>
        <v>736</v>
      </c>
      <c r="K32">
        <f ca="1">'TO Filter Tables'!K32</f>
        <v>5</v>
      </c>
      <c r="L32" t="str">
        <f ca="1">'TO Filter Tables'!L32</f>
        <v>Sync</v>
      </c>
      <c r="M32">
        <f ca="1">'TO Filter Tables'!M32</f>
        <v>147.19999999999999</v>
      </c>
      <c r="N32" s="39">
        <f ca="1">'TO Filter Tables'!R32</f>
        <v>15</v>
      </c>
      <c r="O32" s="39">
        <f ca="1">'TO Filter Tables'!X32</f>
        <v>15</v>
      </c>
      <c r="P32" s="39">
        <f ca="1">'TO Filter Tables'!AD32</f>
        <v>120</v>
      </c>
      <c r="Q32" s="39">
        <f ca="1">'TO Filter Tables'!AP32</f>
        <v>120</v>
      </c>
      <c r="R32" s="39">
        <f ca="1">'TO Filter Tables'!AV32</f>
        <v>120</v>
      </c>
      <c r="S32" s="39">
        <f ca="1">'TO Filter Tables'!BB32</f>
        <v>120</v>
      </c>
      <c r="T32" s="39">
        <f ca="1">'TO Filter Tables'!BH32</f>
        <v>0</v>
      </c>
      <c r="W32" s="39">
        <f t="shared" ca="1" si="0"/>
        <v>120</v>
      </c>
      <c r="Y32" t="s">
        <v>1429</v>
      </c>
    </row>
    <row r="33" spans="1:25" x14ac:dyDescent="0.2">
      <c r="A33">
        <f>'TO Filter Tables'!A33</f>
        <v>24</v>
      </c>
      <c r="B33" t="str">
        <f>'TO Filter Summary'!B34</f>
        <v>FSW</v>
      </c>
      <c r="C33" t="str">
        <f ca="1">'TO Filter Tables'!C33</f>
        <v>File Manager (FM) HK</v>
      </c>
      <c r="D33" t="s">
        <v>1418</v>
      </c>
      <c r="E33" t="str">
        <f ca="1">'TO Filter Tables'!E33</f>
        <v>Internal</v>
      </c>
      <c r="F33">
        <f ca="1">'TO Filter Tables'!F33</f>
        <v>138</v>
      </c>
      <c r="G33" t="str">
        <f ca="1">'TO Filter Tables'!G33</f>
        <v>0x08A</v>
      </c>
      <c r="H33" t="str">
        <f ca="1">'TO Filter Tables'!H33</f>
        <v>0x88A</v>
      </c>
      <c r="I33" t="str">
        <f>'TO Filter Tables'!I33</f>
        <v>NA</v>
      </c>
      <c r="J33">
        <f ca="1">'TO Filter Tables'!J33</f>
        <v>176</v>
      </c>
      <c r="K33">
        <f ca="1">'TO Filter Tables'!K33</f>
        <v>5</v>
      </c>
      <c r="L33" t="str">
        <f ca="1">'TO Filter Tables'!L33</f>
        <v>Sync</v>
      </c>
      <c r="M33">
        <f ca="1">'TO Filter Tables'!M33</f>
        <v>35.200000000000003</v>
      </c>
      <c r="N33" s="39">
        <f ca="1">'TO Filter Tables'!R33</f>
        <v>15</v>
      </c>
      <c r="O33" s="39">
        <f ca="1">'TO Filter Tables'!X33</f>
        <v>15</v>
      </c>
      <c r="P33" s="39">
        <f ca="1">'TO Filter Tables'!AD33</f>
        <v>120</v>
      </c>
      <c r="Q33" s="39">
        <f ca="1">'TO Filter Tables'!AP33</f>
        <v>120</v>
      </c>
      <c r="R33" s="39">
        <f ca="1">'TO Filter Tables'!AV33</f>
        <v>120</v>
      </c>
      <c r="S33" s="39">
        <f ca="1">'TO Filter Tables'!BB33</f>
        <v>120</v>
      </c>
      <c r="T33" s="39">
        <f ca="1">'TO Filter Tables'!BH33</f>
        <v>120</v>
      </c>
      <c r="W33" s="39">
        <f t="shared" ca="1" si="0"/>
        <v>120</v>
      </c>
      <c r="Y33" t="s">
        <v>1429</v>
      </c>
    </row>
    <row r="34" spans="1:25" x14ac:dyDescent="0.2">
      <c r="A34">
        <f>'TO Filter Tables'!A34</f>
        <v>25</v>
      </c>
      <c r="B34">
        <f>'TO Filter Summary'!B35</f>
        <v>0</v>
      </c>
      <c r="C34" t="str">
        <f ca="1">'TO Filter Tables'!C34</f>
        <v>File Manager (FM) File Stats Tlm</v>
      </c>
      <c r="E34" t="str">
        <f ca="1">'TO Filter Tables'!E34</f>
        <v>Internal</v>
      </c>
      <c r="F34">
        <f ca="1">'TO Filter Tables'!F34</f>
        <v>139</v>
      </c>
      <c r="G34" t="str">
        <f ca="1">'TO Filter Tables'!G34</f>
        <v>0x08B</v>
      </c>
      <c r="H34" t="str">
        <f ca="1">'TO Filter Tables'!H34</f>
        <v>0x88B</v>
      </c>
      <c r="I34" t="str">
        <f>'TO Filter Tables'!I34</f>
        <v>NA</v>
      </c>
      <c r="J34">
        <f ca="1">'TO Filter Tables'!J34</f>
        <v>736</v>
      </c>
      <c r="K34">
        <f ca="1">'TO Filter Tables'!K34</f>
        <v>0</v>
      </c>
      <c r="L34" t="str">
        <f ca="1">'TO Filter Tables'!L34</f>
        <v>Async</v>
      </c>
      <c r="M34">
        <f ca="1">'TO Filter Tables'!M34</f>
        <v>0</v>
      </c>
      <c r="N34" s="39">
        <f ca="1">'TO Filter Tables'!R34</f>
        <v>0</v>
      </c>
      <c r="O34" s="39">
        <f ca="1">'TO Filter Tables'!X34</f>
        <v>0</v>
      </c>
      <c r="P34" s="39">
        <f ca="1">'TO Filter Tables'!AD34</f>
        <v>0</v>
      </c>
      <c r="Q34" s="39">
        <f ca="1">'TO Filter Tables'!AP34</f>
        <v>0</v>
      </c>
      <c r="R34" s="39">
        <f ca="1">'TO Filter Tables'!AV34</f>
        <v>0</v>
      </c>
      <c r="S34" s="39">
        <f ca="1">'TO Filter Tables'!BB34</f>
        <v>0</v>
      </c>
      <c r="T34" s="39">
        <f ca="1">'TO Filter Tables'!BH34</f>
        <v>0</v>
      </c>
      <c r="W34" s="39">
        <f t="shared" ca="1" si="0"/>
        <v>0</v>
      </c>
    </row>
    <row r="35" spans="1:25" x14ac:dyDescent="0.2">
      <c r="A35">
        <f>'TO Filter Tables'!A35</f>
        <v>26</v>
      </c>
      <c r="B35">
        <f>'TO Filter Summary'!B36</f>
        <v>0</v>
      </c>
      <c r="C35" t="str">
        <f ca="1">'TO Filter Tables'!C35</f>
        <v>File Manager (FM) Directory Listing Tlm</v>
      </c>
      <c r="E35" t="str">
        <f ca="1">'TO Filter Tables'!E35</f>
        <v>Internal</v>
      </c>
      <c r="F35">
        <f ca="1">'TO Filter Tables'!F35</f>
        <v>140</v>
      </c>
      <c r="G35" t="str">
        <f ca="1">'TO Filter Tables'!G35</f>
        <v>0x08C</v>
      </c>
      <c r="H35" t="str">
        <f ca="1">'TO Filter Tables'!H35</f>
        <v>0x88C</v>
      </c>
      <c r="I35" t="str">
        <f>'TO Filter Tables'!I35</f>
        <v>NA</v>
      </c>
      <c r="J35">
        <f ca="1">'TO Filter Tables'!J35</f>
        <v>12224</v>
      </c>
      <c r="K35">
        <f ca="1">'TO Filter Tables'!K35</f>
        <v>0</v>
      </c>
      <c r="L35" t="str">
        <f ca="1">'TO Filter Tables'!L35</f>
        <v>Async</v>
      </c>
      <c r="M35">
        <f ca="1">'TO Filter Tables'!M35</f>
        <v>0</v>
      </c>
      <c r="N35" s="39">
        <f ca="1">'TO Filter Tables'!R35</f>
        <v>0</v>
      </c>
      <c r="O35" s="39">
        <f ca="1">'TO Filter Tables'!X35</f>
        <v>0</v>
      </c>
      <c r="P35" s="39">
        <f ca="1">'TO Filter Tables'!AD35</f>
        <v>0</v>
      </c>
      <c r="Q35" s="39">
        <f ca="1">'TO Filter Tables'!AP35</f>
        <v>0</v>
      </c>
      <c r="R35" s="39">
        <f ca="1">'TO Filter Tables'!AV35</f>
        <v>0</v>
      </c>
      <c r="S35" s="39">
        <f ca="1">'TO Filter Tables'!BB35</f>
        <v>0</v>
      </c>
      <c r="T35" s="39">
        <f ca="1">'TO Filter Tables'!BH35</f>
        <v>0</v>
      </c>
      <c r="W35" s="39">
        <f t="shared" ca="1" si="0"/>
        <v>0</v>
      </c>
    </row>
    <row r="36" spans="1:25" x14ac:dyDescent="0.2">
      <c r="A36">
        <f>'TO Filter Tables'!A36</f>
        <v>27</v>
      </c>
      <c r="B36">
        <f>'TO Filter Summary'!B37</f>
        <v>0</v>
      </c>
      <c r="C36" t="str">
        <f ca="1">'TO Filter Tables'!C36</f>
        <v>File Manager (FM) Open File Stats Tlm</v>
      </c>
      <c r="E36" t="str">
        <f ca="1">'TO Filter Tables'!E36</f>
        <v>Internal</v>
      </c>
      <c r="F36">
        <f ca="1">'TO Filter Tables'!F36</f>
        <v>141</v>
      </c>
      <c r="G36" t="str">
        <f ca="1">'TO Filter Tables'!G36</f>
        <v>0x08D</v>
      </c>
      <c r="H36" t="str">
        <f ca="1">'TO Filter Tables'!H36</f>
        <v>0x88D</v>
      </c>
      <c r="I36" t="str">
        <f>'TO Filter Tables'!I36</f>
        <v>NA</v>
      </c>
      <c r="J36">
        <f ca="1">'TO Filter Tables'!J36</f>
        <v>33728</v>
      </c>
      <c r="K36">
        <f ca="1">'TO Filter Tables'!K36</f>
        <v>0</v>
      </c>
      <c r="L36" t="str">
        <f ca="1">'TO Filter Tables'!L36</f>
        <v>Async</v>
      </c>
      <c r="M36">
        <f ca="1">'TO Filter Tables'!M36</f>
        <v>0</v>
      </c>
      <c r="N36" s="39">
        <f ca="1">'TO Filter Tables'!R36</f>
        <v>0</v>
      </c>
      <c r="O36" s="39">
        <f ca="1">'TO Filter Tables'!X36</f>
        <v>0</v>
      </c>
      <c r="P36" s="39">
        <f ca="1">'TO Filter Tables'!AD36</f>
        <v>0</v>
      </c>
      <c r="Q36" s="39">
        <f ca="1">'TO Filter Tables'!AP36</f>
        <v>0</v>
      </c>
      <c r="R36" s="39">
        <f ca="1">'TO Filter Tables'!AV36</f>
        <v>0</v>
      </c>
      <c r="S36" s="39">
        <f ca="1">'TO Filter Tables'!BB36</f>
        <v>0</v>
      </c>
      <c r="T36" s="39">
        <f ca="1">'TO Filter Tables'!BH36</f>
        <v>0</v>
      </c>
      <c r="W36" s="39">
        <f t="shared" ca="1" si="0"/>
        <v>0</v>
      </c>
    </row>
    <row r="37" spans="1:25" x14ac:dyDescent="0.2">
      <c r="A37">
        <f>'TO Filter Tables'!A37</f>
        <v>28</v>
      </c>
      <c r="B37">
        <f>'TO Filter Summary'!B38</f>
        <v>0</v>
      </c>
      <c r="C37" t="str">
        <f ca="1">'TO Filter Tables'!C37</f>
        <v>File Manager (FM) Free Space Tlm</v>
      </c>
      <c r="E37" t="str">
        <f ca="1">'TO Filter Tables'!E37</f>
        <v>Internal</v>
      </c>
      <c r="F37">
        <f ca="1">'TO Filter Tables'!F37</f>
        <v>142</v>
      </c>
      <c r="G37" t="str">
        <f ca="1">'TO Filter Tables'!G37</f>
        <v>0x08E</v>
      </c>
      <c r="H37" t="str">
        <f ca="1">'TO Filter Tables'!H37</f>
        <v>0x88E</v>
      </c>
      <c r="I37" t="str">
        <f>'TO Filter Tables'!I37</f>
        <v>NA</v>
      </c>
      <c r="J37">
        <f ca="1">'TO Filter Tables'!J37</f>
        <v>2400</v>
      </c>
      <c r="K37">
        <f ca="1">'TO Filter Tables'!K37</f>
        <v>0</v>
      </c>
      <c r="L37" t="str">
        <f ca="1">'TO Filter Tables'!L37</f>
        <v>Async</v>
      </c>
      <c r="M37">
        <f ca="1">'TO Filter Tables'!M37</f>
        <v>0</v>
      </c>
      <c r="N37" s="39">
        <f ca="1">'TO Filter Tables'!R37</f>
        <v>0</v>
      </c>
      <c r="O37" s="39">
        <f ca="1">'TO Filter Tables'!X37</f>
        <v>0</v>
      </c>
      <c r="P37" s="39">
        <f ca="1">'TO Filter Tables'!AD37</f>
        <v>0</v>
      </c>
      <c r="Q37" s="39">
        <f ca="1">'TO Filter Tables'!AP37</f>
        <v>0</v>
      </c>
      <c r="R37" s="39">
        <f ca="1">'TO Filter Tables'!AV37</f>
        <v>0</v>
      </c>
      <c r="S37" s="39">
        <f ca="1">'TO Filter Tables'!BB37</f>
        <v>0</v>
      </c>
      <c r="T37" s="39">
        <f ca="1">'TO Filter Tables'!BH37</f>
        <v>0</v>
      </c>
      <c r="W37" s="39">
        <f t="shared" ca="1" si="0"/>
        <v>0</v>
      </c>
    </row>
    <row r="38" spans="1:25" x14ac:dyDescent="0.2">
      <c r="A38">
        <f>'TO Filter Tables'!A38</f>
        <v>29</v>
      </c>
      <c r="B38" t="str">
        <f>'TO Filter Summary'!B39</f>
        <v>GMI</v>
      </c>
      <c r="C38" t="str">
        <f ca="1">'TO Filter Tables'!C38</f>
        <v>GMI Housekeeping #1</v>
      </c>
      <c r="D38" t="s">
        <v>1418</v>
      </c>
      <c r="E38" t="str">
        <f ca="1">'TO Filter Tables'!E38</f>
        <v>External</v>
      </c>
      <c r="F38">
        <f ca="1">'TO Filter Tables'!F38</f>
        <v>144</v>
      </c>
      <c r="G38" t="str">
        <f ca="1">'TO Filter Tables'!G38</f>
        <v>0x090</v>
      </c>
      <c r="H38" t="str">
        <f ca="1">'TO Filter Tables'!H38</f>
        <v>0x890</v>
      </c>
      <c r="I38" t="str">
        <f>'TO Filter Tables'!I38</f>
        <v>NA</v>
      </c>
      <c r="J38">
        <f ca="1">'TO Filter Tables'!J38</f>
        <v>4096</v>
      </c>
      <c r="K38">
        <f ca="1">'TO Filter Tables'!K38</f>
        <v>2</v>
      </c>
      <c r="L38" t="str">
        <f ca="1">'TO Filter Tables'!L38</f>
        <v>Sync</v>
      </c>
      <c r="M38">
        <f ca="1">'TO Filter Tables'!M38</f>
        <v>2048</v>
      </c>
      <c r="N38" s="39">
        <f ca="1">'TO Filter Tables'!R38</f>
        <v>2</v>
      </c>
      <c r="O38" s="39">
        <f ca="1">'TO Filter Tables'!X38</f>
        <v>2</v>
      </c>
      <c r="P38" s="39">
        <f ca="1">'TO Filter Tables'!AD38</f>
        <v>120</v>
      </c>
      <c r="Q38" s="39">
        <f ca="1">'TO Filter Tables'!AP38</f>
        <v>120</v>
      </c>
      <c r="R38" s="39">
        <f ca="1">'TO Filter Tables'!AV38</f>
        <v>120</v>
      </c>
      <c r="S38" s="39">
        <f ca="1">'TO Filter Tables'!BB38</f>
        <v>120</v>
      </c>
      <c r="T38" s="39">
        <f ca="1">'TO Filter Tables'!BH38</f>
        <v>0</v>
      </c>
      <c r="U38" t="s">
        <v>1398</v>
      </c>
      <c r="W38" s="39">
        <f t="shared" ca="1" si="0"/>
        <v>120</v>
      </c>
      <c r="Y38" t="s">
        <v>1429</v>
      </c>
    </row>
    <row r="39" spans="1:25" x14ac:dyDescent="0.2">
      <c r="A39">
        <f>'TO Filter Tables'!A39</f>
        <v>30</v>
      </c>
      <c r="B39" t="str">
        <f>'TO Filter Summary'!B40</f>
        <v>GMI</v>
      </c>
      <c r="C39" t="str">
        <f ca="1">'TO Filter Tables'!C39</f>
        <v>GMI Housekeeping #2</v>
      </c>
      <c r="D39" t="s">
        <v>1418</v>
      </c>
      <c r="E39" t="str">
        <f ca="1">'TO Filter Tables'!E39</f>
        <v>External</v>
      </c>
      <c r="F39">
        <f ca="1">'TO Filter Tables'!F39</f>
        <v>145</v>
      </c>
      <c r="G39" t="str">
        <f ca="1">'TO Filter Tables'!G39</f>
        <v>0x091</v>
      </c>
      <c r="H39" t="str">
        <f ca="1">'TO Filter Tables'!H39</f>
        <v>0x891</v>
      </c>
      <c r="I39" t="str">
        <f>'TO Filter Tables'!I39</f>
        <v>NA</v>
      </c>
      <c r="J39">
        <f ca="1">'TO Filter Tables'!J39</f>
        <v>4096</v>
      </c>
      <c r="K39">
        <f ca="1">'TO Filter Tables'!K39</f>
        <v>2</v>
      </c>
      <c r="L39" t="str">
        <f ca="1">'TO Filter Tables'!L39</f>
        <v>Sync</v>
      </c>
      <c r="M39">
        <f ca="1">'TO Filter Tables'!M39</f>
        <v>2048</v>
      </c>
      <c r="N39" s="39">
        <f ca="1">'TO Filter Tables'!R39</f>
        <v>2</v>
      </c>
      <c r="O39" s="39">
        <f ca="1">'TO Filter Tables'!X39</f>
        <v>2</v>
      </c>
      <c r="P39" s="39">
        <f ca="1">'TO Filter Tables'!AD39</f>
        <v>120</v>
      </c>
      <c r="Q39" s="39">
        <f ca="1">'TO Filter Tables'!AP39</f>
        <v>0</v>
      </c>
      <c r="R39" s="39">
        <f ca="1">'TO Filter Tables'!AV39</f>
        <v>120</v>
      </c>
      <c r="S39" s="39">
        <f ca="1">'TO Filter Tables'!BB39</f>
        <v>120</v>
      </c>
      <c r="T39" s="39">
        <f ca="1">'TO Filter Tables'!BH39</f>
        <v>0</v>
      </c>
      <c r="W39" s="39">
        <f t="shared" ca="1" si="0"/>
        <v>120</v>
      </c>
      <c r="Y39" t="s">
        <v>1429</v>
      </c>
    </row>
    <row r="40" spans="1:25" x14ac:dyDescent="0.2">
      <c r="A40">
        <f>'TO Filter Tables'!A40</f>
        <v>31</v>
      </c>
      <c r="B40" t="str">
        <f>'TO Filter Summary'!B41</f>
        <v>GMI</v>
      </c>
      <c r="C40" t="str">
        <f ca="1">'TO Filter Tables'!C40</f>
        <v>GMI Science</v>
      </c>
      <c r="D40" t="s">
        <v>1418</v>
      </c>
      <c r="E40" t="str">
        <f ca="1">'TO Filter Tables'!E40</f>
        <v>External</v>
      </c>
      <c r="F40">
        <f ca="1">'TO Filter Tables'!F40</f>
        <v>146</v>
      </c>
      <c r="G40" t="str">
        <f ca="1">'TO Filter Tables'!G40</f>
        <v>0x092</v>
      </c>
      <c r="H40" t="str">
        <f ca="1">'TO Filter Tables'!H40</f>
        <v>0x892</v>
      </c>
      <c r="I40" t="str">
        <f>'TO Filter Tables'!I40</f>
        <v>NA</v>
      </c>
      <c r="J40">
        <f ca="1">'TO Filter Tables'!J40</f>
        <v>7168</v>
      </c>
      <c r="K40">
        <f ca="1">'TO Filter Tables'!K40</f>
        <v>0.2</v>
      </c>
      <c r="L40" t="str">
        <f ca="1">'TO Filter Tables'!L40</f>
        <v>Sync</v>
      </c>
      <c r="M40">
        <f ca="1">'TO Filter Tables'!M40</f>
        <v>35840</v>
      </c>
      <c r="N40" s="39">
        <f ca="1">'TO Filter Tables'!R40</f>
        <v>0</v>
      </c>
      <c r="O40" s="39">
        <f ca="1">'TO Filter Tables'!X40</f>
        <v>0</v>
      </c>
      <c r="P40" s="39">
        <f ca="1">'TO Filter Tables'!AD40</f>
        <v>0</v>
      </c>
      <c r="Q40" s="39">
        <f ca="1">'TO Filter Tables'!AP40</f>
        <v>0</v>
      </c>
      <c r="R40" s="39">
        <f ca="1">'TO Filter Tables'!AV40</f>
        <v>0</v>
      </c>
      <c r="S40" s="39">
        <f ca="1">'TO Filter Tables'!BB40</f>
        <v>0</v>
      </c>
      <c r="T40" s="39">
        <f ca="1">'TO Filter Tables'!BH40</f>
        <v>0</v>
      </c>
      <c r="W40" s="39">
        <f t="shared" ca="1" si="0"/>
        <v>0.2</v>
      </c>
      <c r="Y40" t="s">
        <v>1429</v>
      </c>
    </row>
    <row r="41" spans="1:25" x14ac:dyDescent="0.2">
      <c r="A41">
        <f>'TO Filter Tables'!A41</f>
        <v>32</v>
      </c>
      <c r="B41" t="str">
        <f>'TO Filter Summary'!B42</f>
        <v>GMI</v>
      </c>
      <c r="C41" t="str">
        <f ca="1">'TO Filter Tables'!C41</f>
        <v>GMI Memory Dump</v>
      </c>
      <c r="D41" t="s">
        <v>1418</v>
      </c>
      <c r="E41" t="str">
        <f ca="1">'TO Filter Tables'!E41</f>
        <v>External</v>
      </c>
      <c r="F41">
        <f ca="1">'TO Filter Tables'!F41</f>
        <v>148</v>
      </c>
      <c r="G41" t="str">
        <f ca="1">'TO Filter Tables'!G41</f>
        <v>0x094</v>
      </c>
      <c r="H41" t="str">
        <f ca="1">'TO Filter Tables'!H41</f>
        <v>0x894</v>
      </c>
      <c r="I41" t="str">
        <f>'TO Filter Tables'!I41</f>
        <v>NA</v>
      </c>
      <c r="J41">
        <f ca="1">'TO Filter Tables'!J41</f>
        <v>7168</v>
      </c>
      <c r="K41">
        <f ca="1">'TO Filter Tables'!K41</f>
        <v>0.2</v>
      </c>
      <c r="L41" t="str">
        <f ca="1">'TO Filter Tables'!L41</f>
        <v>Sync</v>
      </c>
      <c r="M41">
        <f ca="1">'TO Filter Tables'!M41</f>
        <v>35840</v>
      </c>
      <c r="N41" s="39">
        <f ca="1">'TO Filter Tables'!R41</f>
        <v>0</v>
      </c>
      <c r="O41" s="39">
        <f ca="1">'TO Filter Tables'!X41</f>
        <v>0</v>
      </c>
      <c r="P41" s="39">
        <f ca="1">'TO Filter Tables'!AD41</f>
        <v>0</v>
      </c>
      <c r="Q41" s="39">
        <f ca="1">'TO Filter Tables'!AP41</f>
        <v>0</v>
      </c>
      <c r="R41" s="39">
        <f ca="1">'TO Filter Tables'!AV41</f>
        <v>0</v>
      </c>
      <c r="S41" s="39">
        <f ca="1">'TO Filter Tables'!BB41</f>
        <v>0</v>
      </c>
      <c r="T41" s="39">
        <f ca="1">'TO Filter Tables'!BH41</f>
        <v>0</v>
      </c>
      <c r="W41" s="39">
        <f t="shared" ca="1" si="0"/>
        <v>0.2</v>
      </c>
      <c r="Y41" t="s">
        <v>1429</v>
      </c>
    </row>
    <row r="42" spans="1:25" x14ac:dyDescent="0.2">
      <c r="A42">
        <f>'TO Filter Tables'!A42</f>
        <v>33</v>
      </c>
      <c r="B42" t="str">
        <f>'TO Filter Summary'!B43</f>
        <v>GMI</v>
      </c>
      <c r="C42" t="str">
        <f ca="1">'TO Filter Tables'!C42</f>
        <v>GMI Calibration Data</v>
      </c>
      <c r="D42" t="s">
        <v>1418</v>
      </c>
      <c r="E42" t="str">
        <f ca="1">'TO Filter Tables'!E42</f>
        <v>External</v>
      </c>
      <c r="F42">
        <f ca="1">'TO Filter Tables'!F42</f>
        <v>149</v>
      </c>
      <c r="G42" t="str">
        <f ca="1">'TO Filter Tables'!G42</f>
        <v>0x095</v>
      </c>
      <c r="H42" t="str">
        <f ca="1">'TO Filter Tables'!H42</f>
        <v>0x895</v>
      </c>
      <c r="I42" t="str">
        <f>'TO Filter Tables'!I42</f>
        <v>NA</v>
      </c>
      <c r="J42">
        <f ca="1">'TO Filter Tables'!J42</f>
        <v>7168</v>
      </c>
      <c r="K42">
        <f ca="1">'TO Filter Tables'!K42</f>
        <v>0.2</v>
      </c>
      <c r="L42" t="str">
        <f ca="1">'TO Filter Tables'!L42</f>
        <v>Sync</v>
      </c>
      <c r="M42">
        <f ca="1">'TO Filter Tables'!M42</f>
        <v>35840</v>
      </c>
      <c r="N42" s="39">
        <f ca="1">'TO Filter Tables'!R42</f>
        <v>0</v>
      </c>
      <c r="O42" s="39">
        <f ca="1">'TO Filter Tables'!X42</f>
        <v>0</v>
      </c>
      <c r="P42" s="39">
        <f ca="1">'TO Filter Tables'!AD42</f>
        <v>0</v>
      </c>
      <c r="Q42" s="39">
        <f ca="1">'TO Filter Tables'!AP42</f>
        <v>0</v>
      </c>
      <c r="R42" s="39">
        <f ca="1">'TO Filter Tables'!AV42</f>
        <v>0</v>
      </c>
      <c r="S42" s="39">
        <f ca="1">'TO Filter Tables'!BB42</f>
        <v>0</v>
      </c>
      <c r="T42" s="39">
        <f ca="1">'TO Filter Tables'!BH42</f>
        <v>0</v>
      </c>
      <c r="W42" s="39">
        <f t="shared" ca="1" si="0"/>
        <v>0.2</v>
      </c>
      <c r="Y42" t="s">
        <v>1429</v>
      </c>
    </row>
    <row r="43" spans="1:25" x14ac:dyDescent="0.2">
      <c r="A43">
        <f>'TO Filter Tables'!A43</f>
        <v>34</v>
      </c>
      <c r="B43" t="str">
        <f>'TO Filter Summary'!B44</f>
        <v>FSW</v>
      </c>
      <c r="C43" t="str">
        <f ca="1">'TO Filter Tables'!C43</f>
        <v xml:space="preserve">Scheduler (SCH) HK  </v>
      </c>
      <c r="D43" t="s">
        <v>1418</v>
      </c>
      <c r="E43" t="str">
        <f ca="1">'TO Filter Tables'!E43</f>
        <v>Internal</v>
      </c>
      <c r="F43">
        <f ca="1">'TO Filter Tables'!F43</f>
        <v>153</v>
      </c>
      <c r="G43" t="str">
        <f ca="1">'TO Filter Tables'!G43</f>
        <v>0x099</v>
      </c>
      <c r="H43" t="str">
        <f ca="1">'TO Filter Tables'!H43</f>
        <v>0x899</v>
      </c>
      <c r="I43" t="str">
        <f>'TO Filter Tables'!I43</f>
        <v>NA</v>
      </c>
      <c r="J43">
        <f ca="1">'TO Filter Tables'!J43</f>
        <v>544</v>
      </c>
      <c r="K43">
        <f ca="1">'TO Filter Tables'!K43</f>
        <v>5</v>
      </c>
      <c r="L43" t="str">
        <f ca="1">'TO Filter Tables'!L43</f>
        <v>Sync</v>
      </c>
      <c r="M43">
        <f ca="1">'TO Filter Tables'!M43</f>
        <v>108.8</v>
      </c>
      <c r="N43" s="39">
        <f ca="1">'TO Filter Tables'!R43</f>
        <v>15</v>
      </c>
      <c r="O43" s="39">
        <f ca="1">'TO Filter Tables'!X43</f>
        <v>15</v>
      </c>
      <c r="P43" s="39">
        <f ca="1">'TO Filter Tables'!AD43</f>
        <v>120</v>
      </c>
      <c r="Q43" s="39">
        <f ca="1">'TO Filter Tables'!AP43</f>
        <v>120</v>
      </c>
      <c r="R43" s="39">
        <f ca="1">'TO Filter Tables'!AV43</f>
        <v>120</v>
      </c>
      <c r="S43" s="39">
        <f ca="1">'TO Filter Tables'!BB43</f>
        <v>120</v>
      </c>
      <c r="T43" s="39">
        <f ca="1">'TO Filter Tables'!BH43</f>
        <v>0</v>
      </c>
      <c r="W43" s="39">
        <f t="shared" ca="1" si="0"/>
        <v>120</v>
      </c>
      <c r="Y43" t="s">
        <v>1429</v>
      </c>
    </row>
    <row r="44" spans="1:25" x14ac:dyDescent="0.2">
      <c r="A44">
        <f>'TO Filter Tables'!A44</f>
        <v>35</v>
      </c>
      <c r="B44">
        <f>'TO Filter Summary'!B45</f>
        <v>0</v>
      </c>
      <c r="C44" t="str">
        <f ca="1">'TO Filter Tables'!C44</f>
        <v>Scheduler (SCH) Diag</v>
      </c>
      <c r="E44" t="str">
        <f ca="1">'TO Filter Tables'!E44</f>
        <v>Internal</v>
      </c>
      <c r="F44">
        <f ca="1">'TO Filter Tables'!F44</f>
        <v>154</v>
      </c>
      <c r="G44" t="str">
        <f ca="1">'TO Filter Tables'!G44</f>
        <v>0x09A</v>
      </c>
      <c r="H44" t="str">
        <f ca="1">'TO Filter Tables'!H44</f>
        <v>0x89A</v>
      </c>
      <c r="I44" t="str">
        <f>'TO Filter Tables'!I44</f>
        <v>NA</v>
      </c>
      <c r="J44">
        <f ca="1">'TO Filter Tables'!J44</f>
        <v>18096</v>
      </c>
      <c r="K44">
        <f ca="1">'TO Filter Tables'!K44</f>
        <v>0</v>
      </c>
      <c r="L44" t="str">
        <f ca="1">'TO Filter Tables'!L44</f>
        <v>Async</v>
      </c>
      <c r="M44">
        <f ca="1">'TO Filter Tables'!M44</f>
        <v>0</v>
      </c>
      <c r="N44" s="39">
        <f ca="1">'TO Filter Tables'!R44</f>
        <v>0</v>
      </c>
      <c r="O44" s="39">
        <f ca="1">'TO Filter Tables'!X44</f>
        <v>0</v>
      </c>
      <c r="P44" s="39">
        <f ca="1">'TO Filter Tables'!AD44</f>
        <v>0</v>
      </c>
      <c r="Q44" s="39">
        <f ca="1">'TO Filter Tables'!AP44</f>
        <v>0</v>
      </c>
      <c r="R44" s="39">
        <f ca="1">'TO Filter Tables'!AV44</f>
        <v>0</v>
      </c>
      <c r="S44" s="39">
        <f ca="1">'TO Filter Tables'!BB44</f>
        <v>0</v>
      </c>
      <c r="T44" s="39">
        <f ca="1">'TO Filter Tables'!BH44</f>
        <v>0</v>
      </c>
      <c r="W44" s="39">
        <f t="shared" ca="1" si="0"/>
        <v>0</v>
      </c>
    </row>
    <row r="45" spans="1:25" x14ac:dyDescent="0.2">
      <c r="A45">
        <f>'TO Filter Tables'!A45</f>
        <v>36</v>
      </c>
      <c r="B45" t="str">
        <f>'TO Filter Summary'!B46</f>
        <v>FSW</v>
      </c>
      <c r="C45" t="str">
        <f ca="1">'TO Filter Tables'!C45</f>
        <v>Housekeeping (HK) HK</v>
      </c>
      <c r="D45" t="s">
        <v>1418</v>
      </c>
      <c r="E45" t="str">
        <f ca="1">'TO Filter Tables'!E45</f>
        <v>Internal</v>
      </c>
      <c r="F45">
        <f ca="1">'TO Filter Tables'!F45</f>
        <v>155</v>
      </c>
      <c r="G45" t="str">
        <f ca="1">'TO Filter Tables'!G45</f>
        <v>0x09B</v>
      </c>
      <c r="H45" t="str">
        <f ca="1">'TO Filter Tables'!H45</f>
        <v>0x89B</v>
      </c>
      <c r="I45" t="str">
        <f>'TO Filter Tables'!I45</f>
        <v>NA</v>
      </c>
      <c r="J45">
        <f ca="1">'TO Filter Tables'!J45</f>
        <v>192</v>
      </c>
      <c r="K45">
        <f ca="1">'TO Filter Tables'!K45</f>
        <v>5</v>
      </c>
      <c r="L45" t="str">
        <f ca="1">'TO Filter Tables'!L45</f>
        <v>Sync</v>
      </c>
      <c r="M45">
        <f ca="1">'TO Filter Tables'!M45</f>
        <v>38.4</v>
      </c>
      <c r="N45" s="39">
        <f ca="1">'TO Filter Tables'!R45</f>
        <v>15</v>
      </c>
      <c r="O45" s="39">
        <f ca="1">'TO Filter Tables'!X45</f>
        <v>15</v>
      </c>
      <c r="P45" s="39">
        <f ca="1">'TO Filter Tables'!AD45</f>
        <v>120</v>
      </c>
      <c r="Q45" s="39">
        <f ca="1">'TO Filter Tables'!AP45</f>
        <v>120</v>
      </c>
      <c r="R45" s="39">
        <f ca="1">'TO Filter Tables'!AV45</f>
        <v>120</v>
      </c>
      <c r="S45" s="39">
        <f ca="1">'TO Filter Tables'!BB45</f>
        <v>120</v>
      </c>
      <c r="T45" s="39">
        <f ca="1">'TO Filter Tables'!BH45</f>
        <v>0</v>
      </c>
      <c r="W45" s="39">
        <f t="shared" ca="1" si="0"/>
        <v>120</v>
      </c>
      <c r="Y45" t="s">
        <v>1429</v>
      </c>
    </row>
    <row r="46" spans="1:25" x14ac:dyDescent="0.2">
      <c r="A46">
        <f>'TO Filter Tables'!A46</f>
        <v>37</v>
      </c>
      <c r="B46" t="str">
        <f>'TO Filter Summary'!B47</f>
        <v>FSW</v>
      </c>
      <c r="C46" t="str">
        <f ca="1">'TO Filter Tables'!C46</f>
        <v>Housekeeping (HK) Combined1 - Xpndr</v>
      </c>
      <c r="D46" t="s">
        <v>1418</v>
      </c>
      <c r="E46" t="str">
        <f ca="1">'TO Filter Tables'!E46</f>
        <v>Internal</v>
      </c>
      <c r="F46">
        <f ca="1">'TO Filter Tables'!F46</f>
        <v>156</v>
      </c>
      <c r="G46" t="str">
        <f ca="1">'TO Filter Tables'!G46</f>
        <v>0x09C</v>
      </c>
      <c r="H46" t="str">
        <f ca="1">'TO Filter Tables'!H46</f>
        <v>0x89C</v>
      </c>
      <c r="I46" t="str">
        <f>'TO Filter Tables'!I46</f>
        <v>NA</v>
      </c>
      <c r="J46">
        <f ca="1">'TO Filter Tables'!J46</f>
        <v>448</v>
      </c>
      <c r="K46">
        <f ca="1">'TO Filter Tables'!K46</f>
        <v>5</v>
      </c>
      <c r="L46" t="str">
        <f ca="1">'TO Filter Tables'!L46</f>
        <v>Sync</v>
      </c>
      <c r="M46">
        <f ca="1">'TO Filter Tables'!M46</f>
        <v>89.6</v>
      </c>
      <c r="N46" s="39">
        <f ca="1">'TO Filter Tables'!R46</f>
        <v>5</v>
      </c>
      <c r="O46" s="39">
        <f ca="1">'TO Filter Tables'!X46</f>
        <v>5</v>
      </c>
      <c r="P46" s="39">
        <f ca="1">'TO Filter Tables'!AD46</f>
        <v>5</v>
      </c>
      <c r="Q46" s="39">
        <f ca="1">'TO Filter Tables'!AP46</f>
        <v>5</v>
      </c>
      <c r="R46" s="39">
        <f ca="1">'TO Filter Tables'!AV46</f>
        <v>5</v>
      </c>
      <c r="S46" s="39">
        <f ca="1">'TO Filter Tables'!BB46</f>
        <v>5</v>
      </c>
      <c r="T46" s="39">
        <f ca="1">'TO Filter Tables'!BH46</f>
        <v>15</v>
      </c>
      <c r="W46" s="39">
        <f t="shared" ca="1" si="0"/>
        <v>15</v>
      </c>
      <c r="Y46" t="s">
        <v>1429</v>
      </c>
    </row>
    <row r="47" spans="1:25" x14ac:dyDescent="0.2">
      <c r="A47">
        <f>'TO Filter Tables'!A47</f>
        <v>38</v>
      </c>
      <c r="B47" t="str">
        <f>'TO Filter Summary'!B48</f>
        <v>FSW</v>
      </c>
      <c r="C47" t="str">
        <f ca="1">'TO Filter Tables'!C47</f>
        <v>Housekeeping (HK) Combined2 - CDH + MAC A</v>
      </c>
      <c r="D47" t="s">
        <v>1418</v>
      </c>
      <c r="E47" t="str">
        <f ca="1">'TO Filter Tables'!E47</f>
        <v>Internal</v>
      </c>
      <c r="F47">
        <f ca="1">'TO Filter Tables'!F47</f>
        <v>157</v>
      </c>
      <c r="G47" t="str">
        <f ca="1">'TO Filter Tables'!G47</f>
        <v>0x09D</v>
      </c>
      <c r="H47" t="str">
        <f ca="1">'TO Filter Tables'!H47</f>
        <v>0x89D</v>
      </c>
      <c r="I47" t="str">
        <f>'TO Filter Tables'!I47</f>
        <v>NA</v>
      </c>
      <c r="J47">
        <f ca="1">'TO Filter Tables'!J47</f>
        <v>480</v>
      </c>
      <c r="K47">
        <f ca="1">'TO Filter Tables'!K47</f>
        <v>5</v>
      </c>
      <c r="L47" t="str">
        <f ca="1">'TO Filter Tables'!L47</f>
        <v>Sync</v>
      </c>
      <c r="M47">
        <f ca="1">'TO Filter Tables'!M47</f>
        <v>96</v>
      </c>
      <c r="N47" s="39">
        <f ca="1">'TO Filter Tables'!R47</f>
        <v>10</v>
      </c>
      <c r="O47" s="39">
        <f ca="1">'TO Filter Tables'!X47</f>
        <v>10</v>
      </c>
      <c r="P47" s="39">
        <f ca="1">'TO Filter Tables'!AD47</f>
        <v>15</v>
      </c>
      <c r="Q47" s="39">
        <f ca="1">'TO Filter Tables'!AP47</f>
        <v>15</v>
      </c>
      <c r="R47" s="39">
        <f ca="1">'TO Filter Tables'!AV47</f>
        <v>15</v>
      </c>
      <c r="S47" s="39">
        <f ca="1">'TO Filter Tables'!BB47</f>
        <v>15</v>
      </c>
      <c r="T47" s="39">
        <f ca="1">'TO Filter Tables'!BH47</f>
        <v>30</v>
      </c>
      <c r="U47" t="s">
        <v>1456</v>
      </c>
      <c r="W47" s="39">
        <f t="shared" ca="1" si="0"/>
        <v>30</v>
      </c>
      <c r="Y47" t="s">
        <v>1429</v>
      </c>
    </row>
    <row r="48" spans="1:25" x14ac:dyDescent="0.2">
      <c r="A48">
        <f>'TO Filter Tables'!A48</f>
        <v>39</v>
      </c>
      <c r="B48" t="str">
        <f>'TO Filter Summary'!B49</f>
        <v>FSW</v>
      </c>
      <c r="C48" t="str">
        <f ca="1">'TO Filter Tables'!C48</f>
        <v>Housekeeping (HK) Combined3 - CDH FSW HS</v>
      </c>
      <c r="D48" t="s">
        <v>1418</v>
      </c>
      <c r="E48" t="str">
        <f ca="1">'TO Filter Tables'!E48</f>
        <v>Internal</v>
      </c>
      <c r="F48">
        <f ca="1">'TO Filter Tables'!F48</f>
        <v>158</v>
      </c>
      <c r="G48" t="str">
        <f ca="1">'TO Filter Tables'!G48</f>
        <v>0x09E</v>
      </c>
      <c r="H48" t="str">
        <f ca="1">'TO Filter Tables'!H48</f>
        <v>0x89E</v>
      </c>
      <c r="I48" t="str">
        <f>'TO Filter Tables'!I48</f>
        <v>NA</v>
      </c>
      <c r="J48">
        <f ca="1">'TO Filter Tables'!J48</f>
        <v>3384</v>
      </c>
      <c r="K48">
        <f ca="1">'TO Filter Tables'!K48</f>
        <v>5</v>
      </c>
      <c r="L48" t="str">
        <f ca="1">'TO Filter Tables'!L48</f>
        <v>Sync</v>
      </c>
      <c r="M48">
        <f ca="1">'TO Filter Tables'!M48</f>
        <v>676.8</v>
      </c>
      <c r="N48" s="39">
        <f ca="1">'TO Filter Tables'!R48</f>
        <v>0</v>
      </c>
      <c r="O48" s="39">
        <f ca="1">'TO Filter Tables'!X48</f>
        <v>0</v>
      </c>
      <c r="P48" s="39">
        <f ca="1">'TO Filter Tables'!AD48</f>
        <v>20</v>
      </c>
      <c r="Q48" s="39">
        <f ca="1">'TO Filter Tables'!AP48</f>
        <v>20</v>
      </c>
      <c r="R48" s="39">
        <f ca="1">'TO Filter Tables'!AV48</f>
        <v>20</v>
      </c>
      <c r="S48" s="39">
        <f ca="1">'TO Filter Tables'!BB48</f>
        <v>20</v>
      </c>
      <c r="T48" s="39">
        <f ca="1">'TO Filter Tables'!BH48</f>
        <v>30</v>
      </c>
      <c r="W48" s="39">
        <f t="shared" ca="1" si="0"/>
        <v>20</v>
      </c>
      <c r="Y48" t="s">
        <v>1429</v>
      </c>
    </row>
    <row r="49" spans="1:25" x14ac:dyDescent="0.2">
      <c r="A49">
        <f>'TO Filter Tables'!A49</f>
        <v>40</v>
      </c>
      <c r="B49" t="str">
        <f>'TO Filter Summary'!B50</f>
        <v>FSW</v>
      </c>
      <c r="C49" t="str">
        <f ca="1">'TO Filter Tables'!C49</f>
        <v>Housekeeping (HK) Combined4 - GNC FSW HS</v>
      </c>
      <c r="D49" t="s">
        <v>1418</v>
      </c>
      <c r="E49" t="str">
        <f ca="1">'TO Filter Tables'!E49</f>
        <v>Internal</v>
      </c>
      <c r="F49">
        <f ca="1">'TO Filter Tables'!F49</f>
        <v>159</v>
      </c>
      <c r="G49" t="str">
        <f ca="1">'TO Filter Tables'!G49</f>
        <v>0x09F</v>
      </c>
      <c r="H49" t="str">
        <f ca="1">'TO Filter Tables'!H49</f>
        <v>0x89F</v>
      </c>
      <c r="I49" t="str">
        <f>'TO Filter Tables'!I49</f>
        <v>NA</v>
      </c>
      <c r="J49">
        <f ca="1">'TO Filter Tables'!J49</f>
        <v>352</v>
      </c>
      <c r="K49">
        <f ca="1">'TO Filter Tables'!K49</f>
        <v>5</v>
      </c>
      <c r="L49" t="str">
        <f ca="1">'TO Filter Tables'!L49</f>
        <v>Sync</v>
      </c>
      <c r="M49">
        <f ca="1">'TO Filter Tables'!M49</f>
        <v>70.400000000000006</v>
      </c>
      <c r="N49" s="39">
        <f ca="1">'TO Filter Tables'!R49</f>
        <v>0</v>
      </c>
      <c r="O49" s="39">
        <f ca="1">'TO Filter Tables'!X49</f>
        <v>5</v>
      </c>
      <c r="P49" s="39">
        <f ca="1">'TO Filter Tables'!AD49</f>
        <v>5</v>
      </c>
      <c r="Q49" s="39">
        <f ca="1">'TO Filter Tables'!AP49</f>
        <v>5</v>
      </c>
      <c r="R49" s="39">
        <f ca="1">'TO Filter Tables'!AV49</f>
        <v>5</v>
      </c>
      <c r="S49" s="39">
        <f ca="1">'TO Filter Tables'!BB49</f>
        <v>5</v>
      </c>
      <c r="T49" s="39">
        <f ca="1">'TO Filter Tables'!BH49</f>
        <v>15</v>
      </c>
      <c r="W49" s="39">
        <f t="shared" ca="1" si="0"/>
        <v>5</v>
      </c>
      <c r="Y49" t="s">
        <v>1429</v>
      </c>
    </row>
    <row r="50" spans="1:25" x14ac:dyDescent="0.2">
      <c r="A50">
        <f>'TO Filter Tables'!A50</f>
        <v>41</v>
      </c>
      <c r="B50" t="str">
        <f>'TO Filter Summary'!B51</f>
        <v>FSW</v>
      </c>
      <c r="C50" t="str">
        <f ca="1">'TO Filter Tables'!C50</f>
        <v>Housekeeping (HK) Combined5 - GNC CL DV</v>
      </c>
      <c r="D50" t="s">
        <v>1418</v>
      </c>
      <c r="E50" t="str">
        <f ca="1">'TO Filter Tables'!E50</f>
        <v>Internal</v>
      </c>
      <c r="F50">
        <f ca="1">'TO Filter Tables'!F50</f>
        <v>160</v>
      </c>
      <c r="G50" t="str">
        <f ca="1">'TO Filter Tables'!G50</f>
        <v>0x0A0</v>
      </c>
      <c r="H50" t="str">
        <f ca="1">'TO Filter Tables'!H50</f>
        <v>0x8A0</v>
      </c>
      <c r="I50" t="str">
        <f>'TO Filter Tables'!I50</f>
        <v>NA</v>
      </c>
      <c r="J50">
        <f ca="1">'TO Filter Tables'!J50</f>
        <v>904</v>
      </c>
      <c r="K50">
        <f ca="1">'TO Filter Tables'!K50</f>
        <v>0.1</v>
      </c>
      <c r="L50" t="str">
        <f ca="1">'TO Filter Tables'!L50</f>
        <v>Sync</v>
      </c>
      <c r="M50">
        <f ca="1">'TO Filter Tables'!M50</f>
        <v>9040</v>
      </c>
      <c r="N50" s="39">
        <f ca="1">'TO Filter Tables'!R50</f>
        <v>0</v>
      </c>
      <c r="O50" s="39">
        <f ca="1">'TO Filter Tables'!X50</f>
        <v>3</v>
      </c>
      <c r="P50" s="39">
        <f ca="1">'TO Filter Tables'!AD50</f>
        <v>0</v>
      </c>
      <c r="Q50" s="39">
        <f ca="1">'TO Filter Tables'!AP50</f>
        <v>3</v>
      </c>
      <c r="R50" s="39">
        <f ca="1">'TO Filter Tables'!AV50</f>
        <v>0</v>
      </c>
      <c r="S50" s="39">
        <f ca="1">'TO Filter Tables'!BB50</f>
        <v>0</v>
      </c>
      <c r="T50" s="39">
        <f ca="1">'TO Filter Tables'!BH50</f>
        <v>0</v>
      </c>
      <c r="W50" s="39">
        <f t="shared" ca="1" si="0"/>
        <v>0</v>
      </c>
      <c r="Y50" t="s">
        <v>1429</v>
      </c>
    </row>
    <row r="51" spans="1:25" x14ac:dyDescent="0.2">
      <c r="A51">
        <f>'TO Filter Tables'!A51</f>
        <v>42</v>
      </c>
      <c r="B51" t="str">
        <f>'TO Filter Summary'!B52</f>
        <v>FSW</v>
      </c>
      <c r="C51" t="str">
        <f ca="1">'TO Filter Tables'!C51</f>
        <v>Housekeeping (HK) Combined6 - CDH + MAC B</v>
      </c>
      <c r="D51" t="s">
        <v>1418</v>
      </c>
      <c r="E51" t="str">
        <f ca="1">'TO Filter Tables'!E51</f>
        <v>Internal</v>
      </c>
      <c r="F51">
        <f ca="1">'TO Filter Tables'!F51</f>
        <v>161</v>
      </c>
      <c r="G51" t="str">
        <f ca="1">'TO Filter Tables'!G51</f>
        <v>0x0A1</v>
      </c>
      <c r="H51" t="str">
        <f ca="1">'TO Filter Tables'!H51</f>
        <v>0x8A1</v>
      </c>
      <c r="I51" t="str">
        <f>'TO Filter Tables'!I51</f>
        <v>NA</v>
      </c>
      <c r="J51">
        <f ca="1">'TO Filter Tables'!J51</f>
        <v>480</v>
      </c>
      <c r="K51">
        <f ca="1">'TO Filter Tables'!K51</f>
        <v>5</v>
      </c>
      <c r="L51" t="str">
        <f ca="1">'TO Filter Tables'!L51</f>
        <v>Sync</v>
      </c>
      <c r="M51">
        <f ca="1">'TO Filter Tables'!M51</f>
        <v>96</v>
      </c>
      <c r="N51" s="39">
        <f ca="1">'TO Filter Tables'!R51</f>
        <v>0</v>
      </c>
      <c r="O51" s="39">
        <f ca="1">'TO Filter Tables'!X51</f>
        <v>0</v>
      </c>
      <c r="P51" s="39">
        <f ca="1">'TO Filter Tables'!AD51</f>
        <v>0</v>
      </c>
      <c r="Q51" s="39">
        <f ca="1">'TO Filter Tables'!AP51</f>
        <v>0</v>
      </c>
      <c r="R51" s="39">
        <f ca="1">'TO Filter Tables'!AV51</f>
        <v>0</v>
      </c>
      <c r="S51" s="39">
        <f ca="1">'TO Filter Tables'!BB51</f>
        <v>0</v>
      </c>
      <c r="T51" s="39">
        <f ca="1">'TO Filter Tables'!BH51</f>
        <v>0</v>
      </c>
      <c r="W51" s="39">
        <f t="shared" ca="1" si="0"/>
        <v>5</v>
      </c>
      <c r="Y51" t="s">
        <v>1429</v>
      </c>
    </row>
    <row r="52" spans="1:25" x14ac:dyDescent="0.2">
      <c r="A52">
        <f>'TO Filter Tables'!A52</f>
        <v>43</v>
      </c>
      <c r="B52">
        <f>'TO Filter Summary'!B53</f>
        <v>0</v>
      </c>
      <c r="C52" t="str">
        <f ca="1">'TO Filter Tables'!C52</f>
        <v>Spare</v>
      </c>
      <c r="E52" t="str">
        <f ca="1">'TO Filter Tables'!E52</f>
        <v>Internal</v>
      </c>
      <c r="F52">
        <f ca="1">'TO Filter Tables'!F52</f>
        <v>162</v>
      </c>
      <c r="G52" t="str">
        <f ca="1">'TO Filter Tables'!G52</f>
        <v>0x0A2</v>
      </c>
      <c r="H52" t="str">
        <f ca="1">'TO Filter Tables'!H52</f>
        <v>0x8A2</v>
      </c>
      <c r="I52" t="str">
        <f>'TO Filter Tables'!I52</f>
        <v>NA</v>
      </c>
      <c r="J52" t="str">
        <f ca="1">'TO Filter Tables'!J52</f>
        <v/>
      </c>
      <c r="K52">
        <f ca="1">'TO Filter Tables'!K52</f>
        <v>0</v>
      </c>
      <c r="L52" t="str">
        <f ca="1">'TO Filter Tables'!L52</f>
        <v>N/A</v>
      </c>
      <c r="M52">
        <f ca="1">'TO Filter Tables'!M52</f>
        <v>0</v>
      </c>
      <c r="N52" s="39">
        <f ca="1">'TO Filter Tables'!R52</f>
        <v>0</v>
      </c>
      <c r="O52" s="39">
        <f ca="1">'TO Filter Tables'!X52</f>
        <v>0</v>
      </c>
      <c r="P52" s="39">
        <f ca="1">'TO Filter Tables'!AD52</f>
        <v>0</v>
      </c>
      <c r="Q52" s="39">
        <f ca="1">'TO Filter Tables'!AP52</f>
        <v>0</v>
      </c>
      <c r="R52" s="39">
        <f ca="1">'TO Filter Tables'!AV52</f>
        <v>0</v>
      </c>
      <c r="S52" s="39">
        <f ca="1">'TO Filter Tables'!BB52</f>
        <v>0</v>
      </c>
      <c r="T52" s="39">
        <f ca="1">'TO Filter Tables'!BH52</f>
        <v>0</v>
      </c>
      <c r="W52" s="39">
        <f t="shared" ca="1" si="0"/>
        <v>0</v>
      </c>
    </row>
    <row r="53" spans="1:25" x14ac:dyDescent="0.2">
      <c r="A53">
        <f>'TO Filter Tables'!A53</f>
        <v>44</v>
      </c>
      <c r="B53">
        <f>'TO Filter Summary'!B54</f>
        <v>0</v>
      </c>
      <c r="C53" t="str">
        <f ca="1">'TO Filter Tables'!C53</f>
        <v>Spare</v>
      </c>
      <c r="E53" t="str">
        <f ca="1">'TO Filter Tables'!E53</f>
        <v>Internal</v>
      </c>
      <c r="F53">
        <f ca="1">'TO Filter Tables'!F53</f>
        <v>163</v>
      </c>
      <c r="G53" t="str">
        <f ca="1">'TO Filter Tables'!G53</f>
        <v>0x0A3</v>
      </c>
      <c r="H53" t="str">
        <f ca="1">'TO Filter Tables'!H53</f>
        <v>0x8A3</v>
      </c>
      <c r="I53" t="str">
        <f>'TO Filter Tables'!I53</f>
        <v>NA</v>
      </c>
      <c r="J53" t="str">
        <f ca="1">'TO Filter Tables'!J53</f>
        <v/>
      </c>
      <c r="K53">
        <f ca="1">'TO Filter Tables'!K53</f>
        <v>0</v>
      </c>
      <c r="L53" t="str">
        <f ca="1">'TO Filter Tables'!L53</f>
        <v>N/A</v>
      </c>
      <c r="M53">
        <f ca="1">'TO Filter Tables'!M53</f>
        <v>0</v>
      </c>
      <c r="N53" s="39">
        <f ca="1">'TO Filter Tables'!R53</f>
        <v>0</v>
      </c>
      <c r="O53" s="39">
        <f ca="1">'TO Filter Tables'!X53</f>
        <v>0</v>
      </c>
      <c r="P53" s="39">
        <f ca="1">'TO Filter Tables'!AD53</f>
        <v>0</v>
      </c>
      <c r="Q53" s="39">
        <f ca="1">'TO Filter Tables'!AP53</f>
        <v>0</v>
      </c>
      <c r="R53" s="39">
        <f ca="1">'TO Filter Tables'!AV53</f>
        <v>0</v>
      </c>
      <c r="S53" s="39">
        <f ca="1">'TO Filter Tables'!BB53</f>
        <v>0</v>
      </c>
      <c r="T53" s="39">
        <f ca="1">'TO Filter Tables'!BH53</f>
        <v>0</v>
      </c>
      <c r="W53" s="39">
        <f t="shared" ca="1" si="0"/>
        <v>0</v>
      </c>
    </row>
    <row r="54" spans="1:25" x14ac:dyDescent="0.2">
      <c r="A54">
        <f>'TO Filter Tables'!A54</f>
        <v>45</v>
      </c>
      <c r="B54" t="str">
        <f>'TO Filter Summary'!B55</f>
        <v>FSW</v>
      </c>
      <c r="C54" t="str">
        <f ca="1">'TO Filter Tables'!C54</f>
        <v>Checksum (CS) HK</v>
      </c>
      <c r="D54" t="s">
        <v>1418</v>
      </c>
      <c r="E54" t="str">
        <f ca="1">'TO Filter Tables'!E54</f>
        <v>Internal</v>
      </c>
      <c r="F54">
        <f ca="1">'TO Filter Tables'!F54</f>
        <v>164</v>
      </c>
      <c r="G54" t="str">
        <f ca="1">'TO Filter Tables'!G54</f>
        <v>0x0A4</v>
      </c>
      <c r="H54" t="str">
        <f ca="1">'TO Filter Tables'!H54</f>
        <v>0x8A4</v>
      </c>
      <c r="I54" t="str">
        <f>'TO Filter Tables'!I54</f>
        <v>NA</v>
      </c>
      <c r="J54">
        <f ca="1">'TO Filter Tables'!J54</f>
        <v>544</v>
      </c>
      <c r="K54">
        <f ca="1">'TO Filter Tables'!K54</f>
        <v>5</v>
      </c>
      <c r="L54" t="str">
        <f ca="1">'TO Filter Tables'!L54</f>
        <v>Sync</v>
      </c>
      <c r="M54">
        <f ca="1">'TO Filter Tables'!M54</f>
        <v>108.8</v>
      </c>
      <c r="N54" s="39">
        <f ca="1">'TO Filter Tables'!R54</f>
        <v>15</v>
      </c>
      <c r="O54" s="39">
        <f ca="1">'TO Filter Tables'!X54</f>
        <v>15</v>
      </c>
      <c r="P54" s="39">
        <f ca="1">'TO Filter Tables'!AD54</f>
        <v>120</v>
      </c>
      <c r="Q54" s="39">
        <f ca="1">'TO Filter Tables'!AP54</f>
        <v>120</v>
      </c>
      <c r="R54" s="39">
        <f ca="1">'TO Filter Tables'!AV54</f>
        <v>120</v>
      </c>
      <c r="S54" s="39">
        <f ca="1">'TO Filter Tables'!BB54</f>
        <v>120</v>
      </c>
      <c r="T54" s="39">
        <f ca="1">'TO Filter Tables'!BH54</f>
        <v>0</v>
      </c>
      <c r="W54" s="39">
        <f t="shared" ca="1" si="0"/>
        <v>120</v>
      </c>
      <c r="Y54" t="s">
        <v>1429</v>
      </c>
    </row>
    <row r="55" spans="1:25" x14ac:dyDescent="0.2">
      <c r="A55">
        <f>'TO Filter Tables'!A55</f>
        <v>46</v>
      </c>
      <c r="B55" t="str">
        <f>'TO Filter Summary'!B56</f>
        <v>FSW</v>
      </c>
      <c r="C55" t="str">
        <f ca="1">'TO Filter Tables'!C55</f>
        <v>Limit Checker (LC) HK</v>
      </c>
      <c r="D55" t="s">
        <v>1418</v>
      </c>
      <c r="E55" t="str">
        <f ca="1">'TO Filter Tables'!E55</f>
        <v>Internal</v>
      </c>
      <c r="F55">
        <f ca="1">'TO Filter Tables'!F55</f>
        <v>167</v>
      </c>
      <c r="G55" t="str">
        <f ca="1">'TO Filter Tables'!G55</f>
        <v>0x0A7</v>
      </c>
      <c r="H55" t="str">
        <f ca="1">'TO Filter Tables'!H55</f>
        <v>0x8A7</v>
      </c>
      <c r="I55" t="str">
        <f>'TO Filter Tables'!I55</f>
        <v>NA</v>
      </c>
      <c r="J55">
        <f ca="1">'TO Filter Tables'!J55</f>
        <v>1344</v>
      </c>
      <c r="K55">
        <f ca="1">'TO Filter Tables'!K55</f>
        <v>5</v>
      </c>
      <c r="L55" t="str">
        <f ca="1">'TO Filter Tables'!L55</f>
        <v>Sync</v>
      </c>
      <c r="M55">
        <f ca="1">'TO Filter Tables'!M55</f>
        <v>268.8</v>
      </c>
      <c r="N55" s="39">
        <f ca="1">'TO Filter Tables'!R55</f>
        <v>10</v>
      </c>
      <c r="O55" s="39">
        <f ca="1">'TO Filter Tables'!X55</f>
        <v>10</v>
      </c>
      <c r="P55" s="39">
        <f ca="1">'TO Filter Tables'!AD55</f>
        <v>60</v>
      </c>
      <c r="Q55" s="39">
        <f ca="1">'TO Filter Tables'!AP55</f>
        <v>60</v>
      </c>
      <c r="R55" s="39">
        <f ca="1">'TO Filter Tables'!AV55</f>
        <v>60</v>
      </c>
      <c r="S55" s="39">
        <f ca="1">'TO Filter Tables'!BB55</f>
        <v>60</v>
      </c>
      <c r="T55" s="39">
        <f ca="1">'TO Filter Tables'!BH55</f>
        <v>120</v>
      </c>
      <c r="W55" s="39">
        <f t="shared" ca="1" si="0"/>
        <v>120</v>
      </c>
      <c r="Y55" t="s">
        <v>1429</v>
      </c>
    </row>
    <row r="56" spans="1:25" x14ac:dyDescent="0.2">
      <c r="A56">
        <f>'TO Filter Tables'!A56</f>
        <v>47</v>
      </c>
      <c r="B56" t="str">
        <f>'TO Filter Summary'!B57</f>
        <v>FSW</v>
      </c>
      <c r="C56" t="str">
        <f ca="1">'TO Filter Tables'!C56</f>
        <v>Stored Command (SC) HK</v>
      </c>
      <c r="D56" t="s">
        <v>1418</v>
      </c>
      <c r="E56" t="str">
        <f ca="1">'TO Filter Tables'!E56</f>
        <v>Internal</v>
      </c>
      <c r="F56">
        <f ca="1">'TO Filter Tables'!F56</f>
        <v>170</v>
      </c>
      <c r="G56" t="str">
        <f ca="1">'TO Filter Tables'!G56</f>
        <v>0x0AA</v>
      </c>
      <c r="H56" t="str">
        <f ca="1">'TO Filter Tables'!H56</f>
        <v>0x8AA</v>
      </c>
      <c r="I56" t="str">
        <f>'TO Filter Tables'!I56</f>
        <v>NA</v>
      </c>
      <c r="J56">
        <f ca="1">'TO Filter Tables'!J56</f>
        <v>1120</v>
      </c>
      <c r="K56">
        <f ca="1">'TO Filter Tables'!K56</f>
        <v>5</v>
      </c>
      <c r="L56" t="str">
        <f ca="1">'TO Filter Tables'!L56</f>
        <v>Sync</v>
      </c>
      <c r="M56">
        <f ca="1">'TO Filter Tables'!M56</f>
        <v>224</v>
      </c>
      <c r="N56" s="39">
        <f ca="1">'TO Filter Tables'!R56</f>
        <v>10</v>
      </c>
      <c r="O56" s="39">
        <f ca="1">'TO Filter Tables'!X56</f>
        <v>10</v>
      </c>
      <c r="P56" s="39">
        <f ca="1">'TO Filter Tables'!AD56</f>
        <v>60</v>
      </c>
      <c r="Q56" s="39">
        <f ca="1">'TO Filter Tables'!AP56</f>
        <v>60</v>
      </c>
      <c r="R56" s="39">
        <f ca="1">'TO Filter Tables'!AV56</f>
        <v>60</v>
      </c>
      <c r="S56" s="39">
        <f ca="1">'TO Filter Tables'!BB56</f>
        <v>60</v>
      </c>
      <c r="T56" s="39">
        <f ca="1">'TO Filter Tables'!BH56</f>
        <v>120</v>
      </c>
      <c r="W56" s="39">
        <f t="shared" ca="1" si="0"/>
        <v>120</v>
      </c>
      <c r="Y56" t="s">
        <v>1429</v>
      </c>
    </row>
    <row r="57" spans="1:25" x14ac:dyDescent="0.2">
      <c r="A57">
        <f>'TO Filter Tables'!A57</f>
        <v>48</v>
      </c>
      <c r="B57" t="str">
        <f>'TO Filter Summary'!B58</f>
        <v>FSW</v>
      </c>
      <c r="C57" t="str">
        <f ca="1">'TO Filter Tables'!C57</f>
        <v>Health and Safety (HS) HK</v>
      </c>
      <c r="D57" t="s">
        <v>1418</v>
      </c>
      <c r="E57" t="str">
        <f ca="1">'TO Filter Tables'!E57</f>
        <v>Internal</v>
      </c>
      <c r="F57">
        <f ca="1">'TO Filter Tables'!F57</f>
        <v>173</v>
      </c>
      <c r="G57" t="str">
        <f ca="1">'TO Filter Tables'!G57</f>
        <v>0x0AD</v>
      </c>
      <c r="H57" t="str">
        <f ca="1">'TO Filter Tables'!H57</f>
        <v>0x8AD</v>
      </c>
      <c r="I57" t="str">
        <f>'TO Filter Tables'!I57</f>
        <v>NA</v>
      </c>
      <c r="J57">
        <f ca="1">'TO Filter Tables'!J57</f>
        <v>1632</v>
      </c>
      <c r="K57">
        <f ca="1">'TO Filter Tables'!K57</f>
        <v>5</v>
      </c>
      <c r="L57" t="str">
        <f ca="1">'TO Filter Tables'!L57</f>
        <v>Sync</v>
      </c>
      <c r="M57">
        <f ca="1">'TO Filter Tables'!M57</f>
        <v>326.39999999999998</v>
      </c>
      <c r="N57" s="39">
        <f ca="1">'TO Filter Tables'!R57</f>
        <v>10</v>
      </c>
      <c r="O57" s="39">
        <f ca="1">'TO Filter Tables'!X57</f>
        <v>10</v>
      </c>
      <c r="P57" s="39">
        <f ca="1">'TO Filter Tables'!AD57</f>
        <v>60</v>
      </c>
      <c r="Q57" s="39">
        <f ca="1">'TO Filter Tables'!AP57</f>
        <v>60</v>
      </c>
      <c r="R57" s="39">
        <f ca="1">'TO Filter Tables'!AV57</f>
        <v>60</v>
      </c>
      <c r="S57" s="39">
        <f ca="1">'TO Filter Tables'!BB57</f>
        <v>60</v>
      </c>
      <c r="T57" s="39">
        <f ca="1">'TO Filter Tables'!BH57</f>
        <v>120</v>
      </c>
      <c r="W57" s="39">
        <f t="shared" ca="1" si="0"/>
        <v>120</v>
      </c>
      <c r="Y57" t="s">
        <v>1429</v>
      </c>
    </row>
    <row r="58" spans="1:25" x14ac:dyDescent="0.2">
      <c r="A58">
        <f>'TO Filter Tables'!A58</f>
        <v>49</v>
      </c>
      <c r="B58" t="str">
        <f>'TO Filter Summary'!B59</f>
        <v>FSW</v>
      </c>
      <c r="C58" t="str">
        <f ca="1">'TO Filter Tables'!C58</f>
        <v>Health and Safety (HS) TEP HK</v>
      </c>
      <c r="D58" t="s">
        <v>1418</v>
      </c>
      <c r="E58" t="str">
        <f ca="1">'TO Filter Tables'!E58</f>
        <v>Internal</v>
      </c>
      <c r="F58">
        <f ca="1">'TO Filter Tables'!F58</f>
        <v>174</v>
      </c>
      <c r="G58" t="str">
        <f ca="1">'TO Filter Tables'!G58</f>
        <v>0x0AE</v>
      </c>
      <c r="H58" t="str">
        <f ca="1">'TO Filter Tables'!H58</f>
        <v>0x8AE</v>
      </c>
      <c r="I58" t="str">
        <f>'TO Filter Tables'!I58</f>
        <v>NA</v>
      </c>
      <c r="J58">
        <f ca="1">'TO Filter Tables'!J58</f>
        <v>9760</v>
      </c>
      <c r="K58">
        <f ca="1">'TO Filter Tables'!K58</f>
        <v>1</v>
      </c>
      <c r="L58" t="str">
        <f ca="1">'TO Filter Tables'!L58</f>
        <v>Sync</v>
      </c>
      <c r="M58">
        <f ca="1">'TO Filter Tables'!M58</f>
        <v>9760</v>
      </c>
      <c r="N58" s="39">
        <f ca="1">'TO Filter Tables'!R58</f>
        <v>60</v>
      </c>
      <c r="O58" s="39">
        <f ca="1">'TO Filter Tables'!X58</f>
        <v>60</v>
      </c>
      <c r="P58" s="39">
        <f ca="1">'TO Filter Tables'!AD58</f>
        <v>0</v>
      </c>
      <c r="Q58" s="39">
        <f ca="1">'TO Filter Tables'!AP58</f>
        <v>0</v>
      </c>
      <c r="R58" s="39">
        <f ca="1">'TO Filter Tables'!AV58</f>
        <v>0</v>
      </c>
      <c r="S58" s="39">
        <f ca="1">'TO Filter Tables'!BB58</f>
        <v>0</v>
      </c>
      <c r="T58" s="39">
        <f ca="1">'TO Filter Tables'!BH58</f>
        <v>0</v>
      </c>
      <c r="W58" s="39">
        <f t="shared" ca="1" si="0"/>
        <v>0</v>
      </c>
      <c r="Y58" t="s">
        <v>1429</v>
      </c>
    </row>
    <row r="59" spans="1:25" x14ac:dyDescent="0.2">
      <c r="A59">
        <f>'TO Filter Tables'!A59</f>
        <v>50</v>
      </c>
      <c r="B59" t="str">
        <f>'TO Filter Summary'!B60</f>
        <v>FSW</v>
      </c>
      <c r="C59" t="str">
        <f ca="1">'TO Filter Tables'!C59</f>
        <v>CCSDS File Delivery Protocl (CF) HK</v>
      </c>
      <c r="D59" t="s">
        <v>1418</v>
      </c>
      <c r="E59" t="str">
        <f ca="1">'TO Filter Tables'!E59</f>
        <v>Internal</v>
      </c>
      <c r="F59">
        <f ca="1">'TO Filter Tables'!F59</f>
        <v>176</v>
      </c>
      <c r="G59" t="str">
        <f ca="1">'TO Filter Tables'!G59</f>
        <v>0x0B0</v>
      </c>
      <c r="H59" t="str">
        <f ca="1">'TO Filter Tables'!H59</f>
        <v>0x8B0</v>
      </c>
      <c r="I59" t="str">
        <f>'TO Filter Tables'!I59</f>
        <v>NA</v>
      </c>
      <c r="J59">
        <f ca="1">'TO Filter Tables'!J59</f>
        <v>3360</v>
      </c>
      <c r="K59">
        <f ca="1">'TO Filter Tables'!K59</f>
        <v>5</v>
      </c>
      <c r="L59" t="str">
        <f ca="1">'TO Filter Tables'!L59</f>
        <v>Sync</v>
      </c>
      <c r="M59">
        <f ca="1">'TO Filter Tables'!M59</f>
        <v>672</v>
      </c>
      <c r="N59" s="39">
        <f ca="1">'TO Filter Tables'!R59</f>
        <v>15</v>
      </c>
      <c r="O59" s="39">
        <f ca="1">'TO Filter Tables'!X59</f>
        <v>15</v>
      </c>
      <c r="P59" s="39">
        <f ca="1">'TO Filter Tables'!AD59</f>
        <v>120</v>
      </c>
      <c r="Q59" s="39">
        <f ca="1">'TO Filter Tables'!AP59</f>
        <v>120</v>
      </c>
      <c r="R59" s="39">
        <f ca="1">'TO Filter Tables'!AV59</f>
        <v>120</v>
      </c>
      <c r="S59" s="39">
        <f ca="1">'TO Filter Tables'!BB59</f>
        <v>120</v>
      </c>
      <c r="T59" s="39">
        <f ca="1">'TO Filter Tables'!BH59</f>
        <v>120</v>
      </c>
      <c r="W59" s="39">
        <f t="shared" ca="1" si="0"/>
        <v>120</v>
      </c>
      <c r="Y59" t="s">
        <v>1429</v>
      </c>
    </row>
    <row r="60" spans="1:25" x14ac:dyDescent="0.2">
      <c r="A60">
        <f>'TO Filter Tables'!A60</f>
        <v>51</v>
      </c>
      <c r="B60">
        <f>'TO Filter Summary'!B61</f>
        <v>0</v>
      </c>
      <c r="C60" t="str">
        <f ca="1">'TO Filter Tables'!C60</f>
        <v>CF Transaction HK</v>
      </c>
      <c r="E60" t="str">
        <f ca="1">'TO Filter Tables'!E60</f>
        <v>Internal</v>
      </c>
      <c r="F60">
        <f ca="1">'TO Filter Tables'!F60</f>
        <v>177</v>
      </c>
      <c r="G60" t="str">
        <f ca="1">'TO Filter Tables'!G60</f>
        <v>0x0B1</v>
      </c>
      <c r="H60" t="str">
        <f ca="1">'TO Filter Tables'!H60</f>
        <v>0x8B1</v>
      </c>
      <c r="I60" t="str">
        <f>'TO Filter Tables'!I60</f>
        <v>NA</v>
      </c>
      <c r="J60">
        <f ca="1">'TO Filter Tables'!J60</f>
        <v>3552</v>
      </c>
      <c r="K60">
        <f ca="1">'TO Filter Tables'!K60</f>
        <v>0</v>
      </c>
      <c r="L60" t="str">
        <f ca="1">'TO Filter Tables'!L60</f>
        <v>Async</v>
      </c>
      <c r="M60">
        <f ca="1">'TO Filter Tables'!M60</f>
        <v>0</v>
      </c>
      <c r="N60" s="39">
        <f ca="1">'TO Filter Tables'!R60</f>
        <v>0</v>
      </c>
      <c r="O60" s="39">
        <f ca="1">'TO Filter Tables'!X60</f>
        <v>0</v>
      </c>
      <c r="P60" s="39">
        <f ca="1">'TO Filter Tables'!AD60</f>
        <v>0</v>
      </c>
      <c r="Q60" s="39">
        <f ca="1">'TO Filter Tables'!AP60</f>
        <v>0</v>
      </c>
      <c r="R60" s="39">
        <f ca="1">'TO Filter Tables'!AV60</f>
        <v>0</v>
      </c>
      <c r="S60" s="39">
        <f ca="1">'TO Filter Tables'!BB60</f>
        <v>0</v>
      </c>
      <c r="T60" s="39">
        <f ca="1">'TO Filter Tables'!BH60</f>
        <v>0</v>
      </c>
      <c r="W60" s="39">
        <f t="shared" ca="1" si="0"/>
        <v>0</v>
      </c>
    </row>
    <row r="61" spans="1:25" x14ac:dyDescent="0.2">
      <c r="A61">
        <f>'TO Filter Tables'!A61</f>
        <v>52</v>
      </c>
      <c r="B61">
        <f>'TO Filter Summary'!B62</f>
        <v>0</v>
      </c>
      <c r="C61" t="str">
        <f ca="1">'TO Filter Tables'!C61</f>
        <v>CF Config HK</v>
      </c>
      <c r="E61" t="str">
        <f ca="1">'TO Filter Tables'!E61</f>
        <v>Internal</v>
      </c>
      <c r="F61">
        <f ca="1">'TO Filter Tables'!F61</f>
        <v>179</v>
      </c>
      <c r="G61" t="str">
        <f ca="1">'TO Filter Tables'!G61</f>
        <v>0x0B3</v>
      </c>
      <c r="H61" t="str">
        <f ca="1">'TO Filter Tables'!H61</f>
        <v>0x8B3</v>
      </c>
      <c r="I61" t="str">
        <f>'TO Filter Tables'!I61</f>
        <v>NA</v>
      </c>
      <c r="J61">
        <f ca="1">'TO Filter Tables'!J61</f>
        <v>2880</v>
      </c>
      <c r="K61">
        <f ca="1">'TO Filter Tables'!K61</f>
        <v>0</v>
      </c>
      <c r="L61" t="str">
        <f ca="1">'TO Filter Tables'!L61</f>
        <v>Async</v>
      </c>
      <c r="M61">
        <f ca="1">'TO Filter Tables'!M61</f>
        <v>0</v>
      </c>
      <c r="N61" s="39">
        <f ca="1">'TO Filter Tables'!R61</f>
        <v>0</v>
      </c>
      <c r="O61" s="39">
        <f ca="1">'TO Filter Tables'!X61</f>
        <v>0</v>
      </c>
      <c r="P61" s="39">
        <f ca="1">'TO Filter Tables'!AD61</f>
        <v>0</v>
      </c>
      <c r="Q61" s="39">
        <f ca="1">'TO Filter Tables'!AP61</f>
        <v>0</v>
      </c>
      <c r="R61" s="39">
        <f ca="1">'TO Filter Tables'!AV61</f>
        <v>0</v>
      </c>
      <c r="S61" s="39">
        <f ca="1">'TO Filter Tables'!BB61</f>
        <v>0</v>
      </c>
      <c r="T61" s="39">
        <f ca="1">'TO Filter Tables'!BH61</f>
        <v>0</v>
      </c>
      <c r="W61" s="39">
        <f t="shared" ca="1" si="0"/>
        <v>0</v>
      </c>
    </row>
    <row r="62" spans="1:25" x14ac:dyDescent="0.2">
      <c r="A62">
        <f>'TO Filter Tables'!A62</f>
        <v>53</v>
      </c>
      <c r="B62" t="str">
        <f>'TO Filter Summary'!B63</f>
        <v>FSW</v>
      </c>
      <c r="C62" t="str">
        <f ca="1">'TO Filter Tables'!C62</f>
        <v>Data Storage (DS) HK</v>
      </c>
      <c r="D62" t="s">
        <v>1418</v>
      </c>
      <c r="E62" t="str">
        <f ca="1">'TO Filter Tables'!E62</f>
        <v>Internal</v>
      </c>
      <c r="F62">
        <f ca="1">'TO Filter Tables'!F62</f>
        <v>184</v>
      </c>
      <c r="G62" t="str">
        <f ca="1">'TO Filter Tables'!G62</f>
        <v>0x0B8</v>
      </c>
      <c r="H62" t="str">
        <f ca="1">'TO Filter Tables'!H62</f>
        <v>0x8B8</v>
      </c>
      <c r="I62" t="str">
        <f>'TO Filter Tables'!I62</f>
        <v>NA</v>
      </c>
      <c r="J62">
        <f ca="1">'TO Filter Tables'!J62</f>
        <v>3776</v>
      </c>
      <c r="K62">
        <f ca="1">'TO Filter Tables'!K62</f>
        <v>5</v>
      </c>
      <c r="L62" t="str">
        <f ca="1">'TO Filter Tables'!L62</f>
        <v>Sync</v>
      </c>
      <c r="M62">
        <f ca="1">'TO Filter Tables'!M62</f>
        <v>755.2</v>
      </c>
      <c r="N62" s="39">
        <f ca="1">'TO Filter Tables'!R62</f>
        <v>15</v>
      </c>
      <c r="O62" s="39">
        <f ca="1">'TO Filter Tables'!X62</f>
        <v>15</v>
      </c>
      <c r="P62" s="39">
        <f ca="1">'TO Filter Tables'!AD62</f>
        <v>120</v>
      </c>
      <c r="Q62" s="39">
        <f ca="1">'TO Filter Tables'!AP62</f>
        <v>120</v>
      </c>
      <c r="R62" s="39">
        <f ca="1">'TO Filter Tables'!AV62</f>
        <v>120</v>
      </c>
      <c r="S62" s="39">
        <f ca="1">'TO Filter Tables'!BB62</f>
        <v>120</v>
      </c>
      <c r="T62" s="39">
        <f ca="1">'TO Filter Tables'!BH62</f>
        <v>0</v>
      </c>
      <c r="W62" s="39">
        <f t="shared" ca="1" si="0"/>
        <v>120</v>
      </c>
      <c r="Y62" t="s">
        <v>1429</v>
      </c>
    </row>
    <row r="63" spans="1:25" x14ac:dyDescent="0.2">
      <c r="A63">
        <f>'TO Filter Tables'!A63</f>
        <v>54</v>
      </c>
      <c r="B63" t="str">
        <f>'TO Filter Summary'!B64</f>
        <v>FSW</v>
      </c>
      <c r="C63" t="str">
        <f ca="1">'TO Filter Tables'!C63</f>
        <v>Memory Dwell (MD) HK</v>
      </c>
      <c r="D63" t="s">
        <v>1418</v>
      </c>
      <c r="E63" t="str">
        <f ca="1">'TO Filter Tables'!E63</f>
        <v>Internal</v>
      </c>
      <c r="F63">
        <f ca="1">'TO Filter Tables'!F63</f>
        <v>187</v>
      </c>
      <c r="G63" t="str">
        <f ca="1">'TO Filter Tables'!G63</f>
        <v>0x0BB</v>
      </c>
      <c r="H63" t="str">
        <f ca="1">'TO Filter Tables'!H63</f>
        <v>0x8BB</v>
      </c>
      <c r="I63" t="str">
        <f>'TO Filter Tables'!I63</f>
        <v>NA</v>
      </c>
      <c r="J63">
        <f ca="1">'TO Filter Tables'!J63</f>
        <v>512</v>
      </c>
      <c r="K63">
        <f ca="1">'TO Filter Tables'!K63</f>
        <v>5</v>
      </c>
      <c r="L63" t="str">
        <f ca="1">'TO Filter Tables'!L63</f>
        <v>Sync</v>
      </c>
      <c r="M63">
        <f ca="1">'TO Filter Tables'!M63</f>
        <v>102.4</v>
      </c>
      <c r="N63" s="39">
        <f ca="1">'TO Filter Tables'!R63</f>
        <v>15</v>
      </c>
      <c r="O63" s="39">
        <f ca="1">'TO Filter Tables'!X63</f>
        <v>15</v>
      </c>
      <c r="P63" s="39">
        <f ca="1">'TO Filter Tables'!AD63</f>
        <v>120</v>
      </c>
      <c r="Q63" s="39">
        <f ca="1">'TO Filter Tables'!AP63</f>
        <v>120</v>
      </c>
      <c r="R63" s="39">
        <f ca="1">'TO Filter Tables'!AV63</f>
        <v>120</v>
      </c>
      <c r="S63" s="39">
        <f ca="1">'TO Filter Tables'!BB63</f>
        <v>120</v>
      </c>
      <c r="T63" s="39">
        <f ca="1">'TO Filter Tables'!BH63</f>
        <v>0</v>
      </c>
      <c r="W63" s="39">
        <f t="shared" ca="1" si="0"/>
        <v>120</v>
      </c>
      <c r="Y63" t="s">
        <v>1429</v>
      </c>
    </row>
    <row r="64" spans="1:25" x14ac:dyDescent="0.2">
      <c r="A64">
        <f>'TO Filter Tables'!A64</f>
        <v>55</v>
      </c>
      <c r="B64" t="str">
        <f>'TO Filter Summary'!B65</f>
        <v>FSW</v>
      </c>
      <c r="C64" t="str">
        <f ca="1">'TO Filter Tables'!C64</f>
        <v>MD Pkt1</v>
      </c>
      <c r="D64" t="s">
        <v>1418</v>
      </c>
      <c r="E64" t="str">
        <f ca="1">'TO Filter Tables'!E64</f>
        <v>Internal</v>
      </c>
      <c r="F64">
        <f ca="1">'TO Filter Tables'!F64</f>
        <v>188</v>
      </c>
      <c r="G64" t="str">
        <f ca="1">'TO Filter Tables'!G64</f>
        <v>0x0BC</v>
      </c>
      <c r="H64" t="str">
        <f ca="1">'TO Filter Tables'!H64</f>
        <v>0x8BC</v>
      </c>
      <c r="I64" t="str">
        <f>'TO Filter Tables'!I64</f>
        <v>NA</v>
      </c>
      <c r="J64">
        <f ca="1">'TO Filter Tables'!J64</f>
        <v>2208</v>
      </c>
      <c r="K64">
        <f ca="1">'TO Filter Tables'!K64</f>
        <v>0.05</v>
      </c>
      <c r="L64" t="str">
        <f ca="1">'TO Filter Tables'!L64</f>
        <v>Sync</v>
      </c>
      <c r="M64">
        <f ca="1">'TO Filter Tables'!M64</f>
        <v>44160</v>
      </c>
      <c r="N64" s="39">
        <f ca="1">'TO Filter Tables'!R64</f>
        <v>0</v>
      </c>
      <c r="O64" s="39">
        <f ca="1">'TO Filter Tables'!X64</f>
        <v>0</v>
      </c>
      <c r="P64" s="39">
        <f ca="1">'TO Filter Tables'!AD64</f>
        <v>0</v>
      </c>
      <c r="Q64" s="39">
        <f ca="1">'TO Filter Tables'!AP64</f>
        <v>0</v>
      </c>
      <c r="R64" s="39">
        <f ca="1">'TO Filter Tables'!AV64</f>
        <v>0</v>
      </c>
      <c r="S64" s="39">
        <f ca="1">'TO Filter Tables'!BB64</f>
        <v>0</v>
      </c>
      <c r="T64" s="39">
        <f ca="1">'TO Filter Tables'!BH64</f>
        <v>0</v>
      </c>
      <c r="W64" s="39">
        <f t="shared" ca="1" si="0"/>
        <v>0.05</v>
      </c>
      <c r="Y64" t="s">
        <v>1429</v>
      </c>
    </row>
    <row r="65" spans="1:25" x14ac:dyDescent="0.2">
      <c r="A65">
        <f>'TO Filter Tables'!A65</f>
        <v>56</v>
      </c>
      <c r="B65" t="str">
        <f>'TO Filter Summary'!B66</f>
        <v>FSW</v>
      </c>
      <c r="C65" t="str">
        <f ca="1">'TO Filter Tables'!C65</f>
        <v>MD Pkt2</v>
      </c>
      <c r="D65" t="s">
        <v>1418</v>
      </c>
      <c r="E65" t="str">
        <f ca="1">'TO Filter Tables'!E65</f>
        <v>Internal</v>
      </c>
      <c r="F65">
        <f ca="1">'TO Filter Tables'!F65</f>
        <v>189</v>
      </c>
      <c r="G65" t="str">
        <f ca="1">'TO Filter Tables'!G65</f>
        <v>0x0BD</v>
      </c>
      <c r="H65" t="str">
        <f ca="1">'TO Filter Tables'!H65</f>
        <v>0x8BD</v>
      </c>
      <c r="I65" t="str">
        <f>'TO Filter Tables'!I65</f>
        <v>NA</v>
      </c>
      <c r="J65">
        <f ca="1">'TO Filter Tables'!J65</f>
        <v>2208</v>
      </c>
      <c r="K65">
        <f ca="1">'TO Filter Tables'!K65</f>
        <v>0.05</v>
      </c>
      <c r="L65" t="str">
        <f ca="1">'TO Filter Tables'!L65</f>
        <v>Sync</v>
      </c>
      <c r="M65">
        <f ca="1">'TO Filter Tables'!M65</f>
        <v>44160</v>
      </c>
      <c r="N65" s="39">
        <f ca="1">'TO Filter Tables'!R65</f>
        <v>0</v>
      </c>
      <c r="O65" s="39">
        <f ca="1">'TO Filter Tables'!X65</f>
        <v>0</v>
      </c>
      <c r="P65" s="39">
        <f ca="1">'TO Filter Tables'!AD65</f>
        <v>0</v>
      </c>
      <c r="Q65" s="39">
        <f ca="1">'TO Filter Tables'!AP65</f>
        <v>0</v>
      </c>
      <c r="R65" s="39">
        <f ca="1">'TO Filter Tables'!AV65</f>
        <v>0</v>
      </c>
      <c r="S65" s="39">
        <f ca="1">'TO Filter Tables'!BB65</f>
        <v>0</v>
      </c>
      <c r="T65" s="39">
        <f ca="1">'TO Filter Tables'!BH65</f>
        <v>0</v>
      </c>
      <c r="W65" s="39">
        <f t="shared" ca="1" si="0"/>
        <v>0.05</v>
      </c>
      <c r="Y65" t="s">
        <v>1429</v>
      </c>
    </row>
    <row r="66" spans="1:25" x14ac:dyDescent="0.2">
      <c r="A66">
        <f>'TO Filter Tables'!A66</f>
        <v>57</v>
      </c>
      <c r="B66" t="str">
        <f>'TO Filter Summary'!B67</f>
        <v>FSW</v>
      </c>
      <c r="C66" t="str">
        <f ca="1">'TO Filter Tables'!C66</f>
        <v>MD Pkt3</v>
      </c>
      <c r="D66" t="s">
        <v>1418</v>
      </c>
      <c r="E66" t="str">
        <f ca="1">'TO Filter Tables'!E66</f>
        <v>Internal</v>
      </c>
      <c r="F66">
        <f ca="1">'TO Filter Tables'!F66</f>
        <v>190</v>
      </c>
      <c r="G66" t="str">
        <f ca="1">'TO Filter Tables'!G66</f>
        <v>0x0BE</v>
      </c>
      <c r="H66" t="str">
        <f ca="1">'TO Filter Tables'!H66</f>
        <v>0x8BE</v>
      </c>
      <c r="I66" t="str">
        <f>'TO Filter Tables'!I66</f>
        <v>NA</v>
      </c>
      <c r="J66">
        <f ca="1">'TO Filter Tables'!J66</f>
        <v>2208</v>
      </c>
      <c r="K66">
        <f ca="1">'TO Filter Tables'!K66</f>
        <v>0.05</v>
      </c>
      <c r="L66" t="str">
        <f ca="1">'TO Filter Tables'!L66</f>
        <v>Sync</v>
      </c>
      <c r="M66">
        <f ca="1">'TO Filter Tables'!M66</f>
        <v>44160</v>
      </c>
      <c r="N66" s="39">
        <f ca="1">'TO Filter Tables'!R66</f>
        <v>0</v>
      </c>
      <c r="O66" s="39">
        <f ca="1">'TO Filter Tables'!X66</f>
        <v>0</v>
      </c>
      <c r="P66" s="39">
        <f ca="1">'TO Filter Tables'!AD66</f>
        <v>0</v>
      </c>
      <c r="Q66" s="39">
        <f ca="1">'TO Filter Tables'!AP66</f>
        <v>0</v>
      </c>
      <c r="R66" s="39">
        <f ca="1">'TO Filter Tables'!AV66</f>
        <v>0</v>
      </c>
      <c r="S66" s="39">
        <f ca="1">'TO Filter Tables'!BB66</f>
        <v>0</v>
      </c>
      <c r="T66" s="39">
        <f ca="1">'TO Filter Tables'!BH66</f>
        <v>0</v>
      </c>
      <c r="W66" s="39">
        <f t="shared" ca="1" si="0"/>
        <v>0.05</v>
      </c>
      <c r="Y66" t="s">
        <v>1429</v>
      </c>
    </row>
    <row r="67" spans="1:25" x14ac:dyDescent="0.2">
      <c r="A67">
        <f>'TO Filter Tables'!A67</f>
        <v>58</v>
      </c>
      <c r="B67" t="str">
        <f>'TO Filter Summary'!B68</f>
        <v>FSW</v>
      </c>
      <c r="C67" t="str">
        <f ca="1">'TO Filter Tables'!C67</f>
        <v>MD Pkt4</v>
      </c>
      <c r="D67" t="s">
        <v>1418</v>
      </c>
      <c r="E67" t="str">
        <f ca="1">'TO Filter Tables'!E67</f>
        <v>Internal</v>
      </c>
      <c r="F67">
        <f ca="1">'TO Filter Tables'!F67</f>
        <v>191</v>
      </c>
      <c r="G67" t="str">
        <f ca="1">'TO Filter Tables'!G67</f>
        <v>0x0BF</v>
      </c>
      <c r="H67" t="str">
        <f ca="1">'TO Filter Tables'!H67</f>
        <v>0x8BF</v>
      </c>
      <c r="I67" t="str">
        <f>'TO Filter Tables'!I67</f>
        <v>NA</v>
      </c>
      <c r="J67">
        <f ca="1">'TO Filter Tables'!J67</f>
        <v>2208</v>
      </c>
      <c r="K67">
        <f ca="1">'TO Filter Tables'!K67</f>
        <v>0.05</v>
      </c>
      <c r="L67" t="str">
        <f ca="1">'TO Filter Tables'!L67</f>
        <v>Sync</v>
      </c>
      <c r="M67">
        <f ca="1">'TO Filter Tables'!M67</f>
        <v>44160</v>
      </c>
      <c r="N67" s="39">
        <f ca="1">'TO Filter Tables'!R67</f>
        <v>0</v>
      </c>
      <c r="O67" s="39">
        <f ca="1">'TO Filter Tables'!X67</f>
        <v>0</v>
      </c>
      <c r="P67" s="39">
        <f ca="1">'TO Filter Tables'!AD67</f>
        <v>0</v>
      </c>
      <c r="Q67" s="39">
        <f ca="1">'TO Filter Tables'!AP67</f>
        <v>0</v>
      </c>
      <c r="R67" s="39">
        <f ca="1">'TO Filter Tables'!AV67</f>
        <v>0</v>
      </c>
      <c r="S67" s="39">
        <f ca="1">'TO Filter Tables'!BB67</f>
        <v>0</v>
      </c>
      <c r="T67" s="39">
        <f ca="1">'TO Filter Tables'!BH67</f>
        <v>0</v>
      </c>
      <c r="W67" s="39">
        <f t="shared" ca="1" si="0"/>
        <v>0.05</v>
      </c>
      <c r="Y67" t="s">
        <v>1429</v>
      </c>
    </row>
    <row r="68" spans="1:25" x14ac:dyDescent="0.2">
      <c r="A68">
        <f>'TO Filter Tables'!A68</f>
        <v>59</v>
      </c>
      <c r="B68" t="str">
        <f>'TO Filter Summary'!B69</f>
        <v>IRU</v>
      </c>
      <c r="C68" t="str">
        <f ca="1">'TO Filter Tables'!C68</f>
        <v>AGS IRU A</v>
      </c>
      <c r="D68" t="s">
        <v>1418</v>
      </c>
      <c r="E68" t="str">
        <f ca="1">'TO Filter Tables'!E68</f>
        <v>Internal</v>
      </c>
      <c r="F68">
        <f ca="1">'TO Filter Tables'!F68</f>
        <v>250</v>
      </c>
      <c r="G68" t="str">
        <f ca="1">'TO Filter Tables'!G68</f>
        <v>0x0FA</v>
      </c>
      <c r="H68" t="str">
        <f ca="1">'TO Filter Tables'!H68</f>
        <v>0x8FA</v>
      </c>
      <c r="I68" t="str">
        <f>'TO Filter Tables'!I68</f>
        <v>NA</v>
      </c>
      <c r="J68">
        <f ca="1">'TO Filter Tables'!J68</f>
        <v>176</v>
      </c>
      <c r="K68">
        <f ca="1">'TO Filter Tables'!K68</f>
        <v>1</v>
      </c>
      <c r="L68" t="str">
        <f ca="1">'TO Filter Tables'!L68</f>
        <v>Sync</v>
      </c>
      <c r="M68">
        <f ca="1">'TO Filter Tables'!M68</f>
        <v>176</v>
      </c>
      <c r="N68" s="39">
        <f ca="1">'TO Filter Tables'!R68</f>
        <v>0</v>
      </c>
      <c r="O68" s="39">
        <f ca="1">'TO Filter Tables'!X68</f>
        <v>0</v>
      </c>
      <c r="P68" s="39">
        <f ca="1">'TO Filter Tables'!AD68</f>
        <v>1</v>
      </c>
      <c r="Q68" s="39">
        <f ca="1">'TO Filter Tables'!AP68</f>
        <v>2</v>
      </c>
      <c r="R68" s="39">
        <f ca="1">'TO Filter Tables'!AV68</f>
        <v>1</v>
      </c>
      <c r="S68" s="39">
        <f ca="1">'TO Filter Tables'!BB68</f>
        <v>2</v>
      </c>
      <c r="T68" s="39">
        <f ca="1">'TO Filter Tables'!BH68</f>
        <v>0</v>
      </c>
      <c r="W68" s="39">
        <f t="shared" ca="1" si="0"/>
        <v>1</v>
      </c>
      <c r="Y68" t="s">
        <v>1429</v>
      </c>
    </row>
    <row r="69" spans="1:25" x14ac:dyDescent="0.2">
      <c r="A69">
        <f>'TO Filter Tables'!A69</f>
        <v>60</v>
      </c>
      <c r="B69" t="str">
        <f>'TO Filter Summary'!B70</f>
        <v>FSW</v>
      </c>
      <c r="C69" t="str">
        <f ca="1">'TO Filter Tables'!C69</f>
        <v>AGS ST A</v>
      </c>
      <c r="D69" t="s">
        <v>1418</v>
      </c>
      <c r="E69" t="str">
        <f ca="1">'TO Filter Tables'!E69</f>
        <v>Internal</v>
      </c>
      <c r="F69">
        <f ca="1">'TO Filter Tables'!F69</f>
        <v>251</v>
      </c>
      <c r="G69" t="str">
        <f ca="1">'TO Filter Tables'!G69</f>
        <v>0x0FB</v>
      </c>
      <c r="H69" t="str">
        <f ca="1">'TO Filter Tables'!H69</f>
        <v>0x8FB</v>
      </c>
      <c r="I69" t="str">
        <f>'TO Filter Tables'!I69</f>
        <v>NA</v>
      </c>
      <c r="J69">
        <f ca="1">'TO Filter Tables'!J69</f>
        <v>288</v>
      </c>
      <c r="K69">
        <f ca="1">'TO Filter Tables'!K69</f>
        <v>0.1</v>
      </c>
      <c r="L69" t="str">
        <f ca="1">'TO Filter Tables'!L69</f>
        <v>Sync</v>
      </c>
      <c r="M69">
        <f ca="1">'TO Filter Tables'!M69</f>
        <v>2880</v>
      </c>
      <c r="N69" s="39">
        <f ca="1">'TO Filter Tables'!R69</f>
        <v>2</v>
      </c>
      <c r="O69" s="39">
        <f ca="1">'TO Filter Tables'!X69</f>
        <v>0</v>
      </c>
      <c r="P69" s="39">
        <f ca="1">'TO Filter Tables'!AD69</f>
        <v>20</v>
      </c>
      <c r="Q69" s="39">
        <f ca="1">'TO Filter Tables'!AP69</f>
        <v>0</v>
      </c>
      <c r="R69" s="39">
        <f ca="1">'TO Filter Tables'!AV69</f>
        <v>10</v>
      </c>
      <c r="S69" s="39">
        <f ca="1">'TO Filter Tables'!BB69</f>
        <v>20</v>
      </c>
      <c r="T69" s="39">
        <f ca="1">'TO Filter Tables'!BH69</f>
        <v>0</v>
      </c>
      <c r="W69" s="39">
        <f t="shared" ca="1" si="0"/>
        <v>2</v>
      </c>
      <c r="Y69" t="s">
        <v>1429</v>
      </c>
    </row>
    <row r="70" spans="1:25" x14ac:dyDescent="0.2">
      <c r="A70">
        <f>'TO Filter Tables'!A70</f>
        <v>61</v>
      </c>
      <c r="B70" t="str">
        <f>'TO Filter Summary'!B71</f>
        <v>FSW</v>
      </c>
      <c r="C70" t="str">
        <f ca="1">'TO Filter Tables'!C70</f>
        <v>AGS ATB A</v>
      </c>
      <c r="D70" t="s">
        <v>1418</v>
      </c>
      <c r="E70" t="str">
        <f ca="1">'TO Filter Tables'!E70</f>
        <v>Internal</v>
      </c>
      <c r="F70">
        <f ca="1">'TO Filter Tables'!F70</f>
        <v>252</v>
      </c>
      <c r="G70" t="str">
        <f ca="1">'TO Filter Tables'!G70</f>
        <v>0x0FC</v>
      </c>
      <c r="H70" t="str">
        <f ca="1">'TO Filter Tables'!H70</f>
        <v>0x8FC</v>
      </c>
      <c r="I70" t="str">
        <f>'TO Filter Tables'!I70</f>
        <v>NA</v>
      </c>
      <c r="J70">
        <f ca="1">'TO Filter Tables'!J70</f>
        <v>384</v>
      </c>
      <c r="K70">
        <f ca="1">'TO Filter Tables'!K70</f>
        <v>1</v>
      </c>
      <c r="L70" t="str">
        <f ca="1">'TO Filter Tables'!L70</f>
        <v>Sync</v>
      </c>
      <c r="M70">
        <f ca="1">'TO Filter Tables'!M70</f>
        <v>384</v>
      </c>
      <c r="N70" s="39">
        <f ca="1">'TO Filter Tables'!R70</f>
        <v>0</v>
      </c>
      <c r="O70" s="39">
        <f ca="1">'TO Filter Tables'!X70</f>
        <v>0</v>
      </c>
      <c r="P70" s="39">
        <f ca="1">'TO Filter Tables'!AD70</f>
        <v>10</v>
      </c>
      <c r="Q70" s="39">
        <f ca="1">'TO Filter Tables'!AP70</f>
        <v>0</v>
      </c>
      <c r="R70" s="39">
        <f ca="1">'TO Filter Tables'!AV70</f>
        <v>0</v>
      </c>
      <c r="S70" s="39">
        <f ca="1">'TO Filter Tables'!BB70</f>
        <v>10</v>
      </c>
      <c r="T70" s="39">
        <f ca="1">'TO Filter Tables'!BH70</f>
        <v>0</v>
      </c>
      <c r="W70" s="39">
        <f t="shared" ca="1" si="0"/>
        <v>0</v>
      </c>
      <c r="Y70" t="s">
        <v>1429</v>
      </c>
    </row>
    <row r="71" spans="1:25" x14ac:dyDescent="0.2">
      <c r="A71">
        <f>'TO Filter Tables'!A71</f>
        <v>62</v>
      </c>
      <c r="B71" t="str">
        <f>'TO Filter Summary'!B72</f>
        <v>IRU</v>
      </c>
      <c r="C71" t="str">
        <f ca="1">'TO Filter Tables'!C71</f>
        <v>AGS IRU B</v>
      </c>
      <c r="D71" t="s">
        <v>1418</v>
      </c>
      <c r="E71" t="str">
        <f ca="1">'TO Filter Tables'!E71</f>
        <v>Internal</v>
      </c>
      <c r="F71">
        <f ca="1">'TO Filter Tables'!F71</f>
        <v>253</v>
      </c>
      <c r="G71" t="str">
        <f ca="1">'TO Filter Tables'!G71</f>
        <v>0x0FD</v>
      </c>
      <c r="H71" t="str">
        <f ca="1">'TO Filter Tables'!H71</f>
        <v>0x8FD</v>
      </c>
      <c r="I71" t="str">
        <f>'TO Filter Tables'!I71</f>
        <v>NA</v>
      </c>
      <c r="J71">
        <f ca="1">'TO Filter Tables'!J71</f>
        <v>176</v>
      </c>
      <c r="K71">
        <f ca="1">'TO Filter Tables'!K71</f>
        <v>1</v>
      </c>
      <c r="L71" t="str">
        <f ca="1">'TO Filter Tables'!L71</f>
        <v>Sync</v>
      </c>
      <c r="M71">
        <f ca="1">'TO Filter Tables'!M71</f>
        <v>176</v>
      </c>
      <c r="N71" s="39">
        <f ca="1">'TO Filter Tables'!R71</f>
        <v>0</v>
      </c>
      <c r="O71" s="39">
        <f ca="1">'TO Filter Tables'!X71</f>
        <v>0</v>
      </c>
      <c r="P71" s="39">
        <f ca="1">'TO Filter Tables'!AD71</f>
        <v>0</v>
      </c>
      <c r="Q71" s="39">
        <f ca="1">'TO Filter Tables'!AP71</f>
        <v>0</v>
      </c>
      <c r="R71" s="39">
        <f ca="1">'TO Filter Tables'!AV71</f>
        <v>0</v>
      </c>
      <c r="S71" s="39">
        <f ca="1">'TO Filter Tables'!BB71</f>
        <v>0</v>
      </c>
      <c r="T71" s="39">
        <f ca="1">'TO Filter Tables'!BH71</f>
        <v>0</v>
      </c>
      <c r="W71" s="39">
        <f t="shared" ca="1" si="0"/>
        <v>1</v>
      </c>
      <c r="Y71" t="s">
        <v>1429</v>
      </c>
    </row>
    <row r="72" spans="1:25" x14ac:dyDescent="0.2">
      <c r="A72">
        <f>'TO Filter Tables'!A72</f>
        <v>63</v>
      </c>
      <c r="B72" t="str">
        <f>'TO Filter Summary'!B73</f>
        <v>FSW</v>
      </c>
      <c r="C72" t="str">
        <f ca="1">'TO Filter Tables'!C72</f>
        <v>AGS ST B</v>
      </c>
      <c r="D72" t="s">
        <v>1418</v>
      </c>
      <c r="E72" t="str">
        <f ca="1">'TO Filter Tables'!E72</f>
        <v>Internal</v>
      </c>
      <c r="F72">
        <f ca="1">'TO Filter Tables'!F72</f>
        <v>254</v>
      </c>
      <c r="G72" t="str">
        <f ca="1">'TO Filter Tables'!G72</f>
        <v>0x0FE</v>
      </c>
      <c r="H72" t="str">
        <f ca="1">'TO Filter Tables'!H72</f>
        <v>0x8FE</v>
      </c>
      <c r="I72" t="str">
        <f>'TO Filter Tables'!I72</f>
        <v>NA</v>
      </c>
      <c r="J72">
        <f ca="1">'TO Filter Tables'!J72</f>
        <v>288</v>
      </c>
      <c r="K72">
        <f ca="1">'TO Filter Tables'!K72</f>
        <v>0.1</v>
      </c>
      <c r="L72" t="str">
        <f ca="1">'TO Filter Tables'!L72</f>
        <v>Sync</v>
      </c>
      <c r="M72">
        <f ca="1">'TO Filter Tables'!M72</f>
        <v>2880</v>
      </c>
      <c r="N72" s="39">
        <f ca="1">'TO Filter Tables'!R72</f>
        <v>2</v>
      </c>
      <c r="O72" s="39">
        <f ca="1">'TO Filter Tables'!X72</f>
        <v>0</v>
      </c>
      <c r="P72" s="39">
        <f ca="1">'TO Filter Tables'!AD72</f>
        <v>20</v>
      </c>
      <c r="Q72" s="39">
        <f ca="1">'TO Filter Tables'!AP72</f>
        <v>0</v>
      </c>
      <c r="R72" s="39">
        <f ca="1">'TO Filter Tables'!AV72</f>
        <v>10</v>
      </c>
      <c r="S72" s="39">
        <f ca="1">'TO Filter Tables'!BB72</f>
        <v>20</v>
      </c>
      <c r="T72" s="39">
        <f ca="1">'TO Filter Tables'!BH72</f>
        <v>0</v>
      </c>
      <c r="W72" s="39">
        <f t="shared" ca="1" si="0"/>
        <v>2</v>
      </c>
      <c r="Y72" t="s">
        <v>1429</v>
      </c>
    </row>
    <row r="73" spans="1:25" x14ac:dyDescent="0.2">
      <c r="A73">
        <f>'TO Filter Tables'!A73</f>
        <v>64</v>
      </c>
      <c r="B73" t="str">
        <f>'TO Filter Summary'!B74</f>
        <v>FSW</v>
      </c>
      <c r="C73" t="str">
        <f ca="1">'TO Filter Tables'!C73</f>
        <v>AGS ATB B</v>
      </c>
      <c r="D73" t="s">
        <v>1418</v>
      </c>
      <c r="E73" t="str">
        <f ca="1">'TO Filter Tables'!E73</f>
        <v>Internal</v>
      </c>
      <c r="F73">
        <f ca="1">'TO Filter Tables'!F73</f>
        <v>255</v>
      </c>
      <c r="G73" t="str">
        <f ca="1">'TO Filter Tables'!G73</f>
        <v>0x0FF</v>
      </c>
      <c r="H73" t="str">
        <f ca="1">'TO Filter Tables'!H73</f>
        <v>0x8FF</v>
      </c>
      <c r="I73" t="str">
        <f>'TO Filter Tables'!I73</f>
        <v>NA</v>
      </c>
      <c r="J73">
        <f ca="1">'TO Filter Tables'!J73</f>
        <v>384</v>
      </c>
      <c r="K73">
        <f ca="1">'TO Filter Tables'!K73</f>
        <v>1</v>
      </c>
      <c r="L73" t="str">
        <f ca="1">'TO Filter Tables'!L73</f>
        <v>Sync</v>
      </c>
      <c r="M73">
        <f ca="1">'TO Filter Tables'!M73</f>
        <v>384</v>
      </c>
      <c r="N73" s="39">
        <f ca="1">'TO Filter Tables'!R73</f>
        <v>0</v>
      </c>
      <c r="O73" s="39">
        <f ca="1">'TO Filter Tables'!X73</f>
        <v>0</v>
      </c>
      <c r="P73" s="39">
        <f ca="1">'TO Filter Tables'!AD73</f>
        <v>0</v>
      </c>
      <c r="Q73" s="39">
        <f ca="1">'TO Filter Tables'!AP73</f>
        <v>0</v>
      </c>
      <c r="R73" s="39">
        <f ca="1">'TO Filter Tables'!AV73</f>
        <v>0</v>
      </c>
      <c r="S73" s="39">
        <f ca="1">'TO Filter Tables'!BB73</f>
        <v>0</v>
      </c>
      <c r="T73" s="39">
        <f ca="1">'TO Filter Tables'!BH73</f>
        <v>0</v>
      </c>
      <c r="W73" s="39">
        <f t="shared" ca="1" si="0"/>
        <v>1</v>
      </c>
      <c r="Y73" t="s">
        <v>1429</v>
      </c>
    </row>
    <row r="74" spans="1:25" x14ac:dyDescent="0.2">
      <c r="A74">
        <f>'TO Filter Tables'!A74</f>
        <v>65</v>
      </c>
      <c r="B74">
        <f>'TO Filter Summary'!B75</f>
        <v>0</v>
      </c>
      <c r="C74" t="str">
        <f ca="1">'TO Filter Tables'!C74</f>
        <v>Spare</v>
      </c>
      <c r="E74" t="str">
        <f ca="1">'TO Filter Tables'!E74</f>
        <v>Internal</v>
      </c>
      <c r="F74">
        <f ca="1">'TO Filter Tables'!F74</f>
        <v>400</v>
      </c>
      <c r="G74" t="str">
        <f ca="1">'TO Filter Tables'!G74</f>
        <v>0x190</v>
      </c>
      <c r="H74" t="str">
        <f ca="1">'TO Filter Tables'!H74</f>
        <v>0x990</v>
      </c>
      <c r="I74" t="str">
        <f>'TO Filter Tables'!I74</f>
        <v>NA</v>
      </c>
      <c r="J74" t="str">
        <f ca="1">'TO Filter Tables'!J74</f>
        <v/>
      </c>
      <c r="K74">
        <f ca="1">'TO Filter Tables'!K74</f>
        <v>0</v>
      </c>
      <c r="L74" t="str">
        <f ca="1">'TO Filter Tables'!L74</f>
        <v>N/A</v>
      </c>
      <c r="M74">
        <f ca="1">'TO Filter Tables'!M74</f>
        <v>0</v>
      </c>
      <c r="N74" s="39">
        <f ca="1">'TO Filter Tables'!R74</f>
        <v>0</v>
      </c>
      <c r="O74" s="39">
        <f ca="1">'TO Filter Tables'!X74</f>
        <v>0</v>
      </c>
      <c r="P74" s="39">
        <f ca="1">'TO Filter Tables'!AD74</f>
        <v>0</v>
      </c>
      <c r="Q74" s="39">
        <f ca="1">'TO Filter Tables'!AP74</f>
        <v>0</v>
      </c>
      <c r="R74" s="39">
        <f ca="1">'TO Filter Tables'!AV74</f>
        <v>0</v>
      </c>
      <c r="S74" s="39">
        <f ca="1">'TO Filter Tables'!BB74</f>
        <v>0</v>
      </c>
      <c r="T74" s="39">
        <f ca="1">'TO Filter Tables'!BH74</f>
        <v>0</v>
      </c>
      <c r="W74" s="39">
        <f t="shared" ca="1" si="0"/>
        <v>0</v>
      </c>
    </row>
    <row r="75" spans="1:25" x14ac:dyDescent="0.2">
      <c r="A75">
        <f>'TO Filter Tables'!A75</f>
        <v>66</v>
      </c>
      <c r="B75">
        <f>'TO Filter Summary'!B76</f>
        <v>0</v>
      </c>
      <c r="C75" t="str">
        <f ca="1">'TO Filter Tables'!C75</f>
        <v>Spare</v>
      </c>
      <c r="E75" t="str">
        <f ca="1">'TO Filter Tables'!E75</f>
        <v>Internal</v>
      </c>
      <c r="F75">
        <f ca="1">'TO Filter Tables'!F75</f>
        <v>401</v>
      </c>
      <c r="G75" t="str">
        <f ca="1">'TO Filter Tables'!G75</f>
        <v>0x191</v>
      </c>
      <c r="H75" t="str">
        <f ca="1">'TO Filter Tables'!H75</f>
        <v>0x991</v>
      </c>
      <c r="I75" t="str">
        <f>'TO Filter Tables'!I75</f>
        <v>NA</v>
      </c>
      <c r="J75" t="str">
        <f ca="1">'TO Filter Tables'!J75</f>
        <v/>
      </c>
      <c r="K75">
        <f ca="1">'TO Filter Tables'!K75</f>
        <v>0</v>
      </c>
      <c r="L75" t="str">
        <f ca="1">'TO Filter Tables'!L75</f>
        <v>N/A</v>
      </c>
      <c r="M75">
        <f ca="1">'TO Filter Tables'!M75</f>
        <v>0</v>
      </c>
      <c r="N75" s="39">
        <f ca="1">'TO Filter Tables'!R75</f>
        <v>0</v>
      </c>
      <c r="O75" s="39">
        <f ca="1">'TO Filter Tables'!X75</f>
        <v>0</v>
      </c>
      <c r="P75" s="39">
        <f ca="1">'TO Filter Tables'!AD75</f>
        <v>0</v>
      </c>
      <c r="Q75" s="39">
        <f ca="1">'TO Filter Tables'!AP75</f>
        <v>0</v>
      </c>
      <c r="R75" s="39">
        <f ca="1">'TO Filter Tables'!AV75</f>
        <v>0</v>
      </c>
      <c r="S75" s="39">
        <f ca="1">'TO Filter Tables'!BB75</f>
        <v>0</v>
      </c>
      <c r="T75" s="39">
        <f ca="1">'TO Filter Tables'!BH75</f>
        <v>0</v>
      </c>
      <c r="W75" s="39">
        <f t="shared" ref="W75:W138" ca="1" si="1">IF(SUM(N75:T75)&gt;0,LARGE(N75:T75,COUNTIF(N75:T75,0)+1),K75)</f>
        <v>0</v>
      </c>
    </row>
    <row r="76" spans="1:25" x14ac:dyDescent="0.2">
      <c r="A76">
        <f>'TO Filter Tables'!A76</f>
        <v>67</v>
      </c>
      <c r="B76">
        <f>'TO Filter Summary'!B77</f>
        <v>0</v>
      </c>
      <c r="C76" t="str">
        <f ca="1">'TO Filter Tables'!C76</f>
        <v>Spare</v>
      </c>
      <c r="E76" t="str">
        <f ca="1">'TO Filter Tables'!E76</f>
        <v>Internal</v>
      </c>
      <c r="F76">
        <f ca="1">'TO Filter Tables'!F76</f>
        <v>402</v>
      </c>
      <c r="G76" t="str">
        <f ca="1">'TO Filter Tables'!G76</f>
        <v>0x192</v>
      </c>
      <c r="H76" t="str">
        <f ca="1">'TO Filter Tables'!H76</f>
        <v>0x992</v>
      </c>
      <c r="I76" t="str">
        <f>'TO Filter Tables'!I76</f>
        <v>NA</v>
      </c>
      <c r="J76" t="str">
        <f ca="1">'TO Filter Tables'!J76</f>
        <v/>
      </c>
      <c r="K76">
        <f ca="1">'TO Filter Tables'!K76</f>
        <v>0</v>
      </c>
      <c r="L76" t="str">
        <f ca="1">'TO Filter Tables'!L76</f>
        <v>N/A</v>
      </c>
      <c r="M76">
        <f ca="1">'TO Filter Tables'!M76</f>
        <v>0</v>
      </c>
      <c r="N76" s="39">
        <f ca="1">'TO Filter Tables'!R76</f>
        <v>0</v>
      </c>
      <c r="O76" s="39">
        <f ca="1">'TO Filter Tables'!X76</f>
        <v>0</v>
      </c>
      <c r="P76" s="39">
        <f ca="1">'TO Filter Tables'!AD76</f>
        <v>0</v>
      </c>
      <c r="Q76" s="39">
        <f ca="1">'TO Filter Tables'!AP76</f>
        <v>0</v>
      </c>
      <c r="R76" s="39">
        <f ca="1">'TO Filter Tables'!AV76</f>
        <v>0</v>
      </c>
      <c r="S76" s="39">
        <f ca="1">'TO Filter Tables'!BB76</f>
        <v>0</v>
      </c>
      <c r="T76" s="39">
        <f ca="1">'TO Filter Tables'!BH76</f>
        <v>0</v>
      </c>
      <c r="W76" s="39">
        <f t="shared" ca="1" si="1"/>
        <v>0</v>
      </c>
    </row>
    <row r="77" spans="1:25" x14ac:dyDescent="0.2">
      <c r="A77">
        <f>'TO Filter Tables'!A77</f>
        <v>68</v>
      </c>
      <c r="B77">
        <f>'TO Filter Summary'!B78</f>
        <v>0</v>
      </c>
      <c r="C77" t="str">
        <f ca="1">'TO Filter Tables'!C77</f>
        <v>Spare</v>
      </c>
      <c r="E77" t="str">
        <f ca="1">'TO Filter Tables'!E77</f>
        <v>Internal</v>
      </c>
      <c r="F77">
        <f ca="1">'TO Filter Tables'!F77</f>
        <v>403</v>
      </c>
      <c r="G77" t="str">
        <f ca="1">'TO Filter Tables'!G77</f>
        <v>0x193</v>
      </c>
      <c r="H77" t="str">
        <f ca="1">'TO Filter Tables'!H77</f>
        <v>0x993</v>
      </c>
      <c r="I77" t="str">
        <f>'TO Filter Tables'!I77</f>
        <v>NA</v>
      </c>
      <c r="J77" t="str">
        <f ca="1">'TO Filter Tables'!J77</f>
        <v/>
      </c>
      <c r="K77">
        <f ca="1">'TO Filter Tables'!K77</f>
        <v>0</v>
      </c>
      <c r="L77" t="str">
        <f ca="1">'TO Filter Tables'!L77</f>
        <v>N/A</v>
      </c>
      <c r="M77">
        <f ca="1">'TO Filter Tables'!M77</f>
        <v>0</v>
      </c>
      <c r="N77" s="39">
        <f ca="1">'TO Filter Tables'!R77</f>
        <v>0</v>
      </c>
      <c r="O77" s="39">
        <f ca="1">'TO Filter Tables'!X77</f>
        <v>0</v>
      </c>
      <c r="P77" s="39">
        <f ca="1">'TO Filter Tables'!AD77</f>
        <v>0</v>
      </c>
      <c r="Q77" s="39">
        <f ca="1">'TO Filter Tables'!AP77</f>
        <v>0</v>
      </c>
      <c r="R77" s="39">
        <f ca="1">'TO Filter Tables'!AV77</f>
        <v>0</v>
      </c>
      <c r="S77" s="39">
        <f ca="1">'TO Filter Tables'!BB77</f>
        <v>0</v>
      </c>
      <c r="T77" s="39">
        <f ca="1">'TO Filter Tables'!BH77</f>
        <v>0</v>
      </c>
      <c r="W77" s="39">
        <f t="shared" ca="1" si="1"/>
        <v>0</v>
      </c>
    </row>
    <row r="78" spans="1:25" x14ac:dyDescent="0.2">
      <c r="A78">
        <f>'TO Filter Tables'!A78</f>
        <v>69</v>
      </c>
      <c r="B78">
        <f>'TO Filter Summary'!B79</f>
        <v>0</v>
      </c>
      <c r="C78" t="str">
        <f ca="1">'TO Filter Tables'!C78</f>
        <v>Spare</v>
      </c>
      <c r="E78" t="str">
        <f ca="1">'TO Filter Tables'!E78</f>
        <v>Internal</v>
      </c>
      <c r="F78">
        <f ca="1">'TO Filter Tables'!F78</f>
        <v>404</v>
      </c>
      <c r="G78" t="str">
        <f ca="1">'TO Filter Tables'!G78</f>
        <v>0x194</v>
      </c>
      <c r="H78" t="str">
        <f ca="1">'TO Filter Tables'!H78</f>
        <v>0x994</v>
      </c>
      <c r="I78" t="str">
        <f>'TO Filter Tables'!I78</f>
        <v>NA</v>
      </c>
      <c r="J78" t="str">
        <f ca="1">'TO Filter Tables'!J78</f>
        <v/>
      </c>
      <c r="K78">
        <f ca="1">'TO Filter Tables'!K78</f>
        <v>0</v>
      </c>
      <c r="L78" t="str">
        <f ca="1">'TO Filter Tables'!L78</f>
        <v>N/A</v>
      </c>
      <c r="M78">
        <f ca="1">'TO Filter Tables'!M78</f>
        <v>0</v>
      </c>
      <c r="N78" s="39">
        <f ca="1">'TO Filter Tables'!R78</f>
        <v>0</v>
      </c>
      <c r="O78" s="39">
        <f ca="1">'TO Filter Tables'!X78</f>
        <v>0</v>
      </c>
      <c r="P78" s="39">
        <f ca="1">'TO Filter Tables'!AD78</f>
        <v>0</v>
      </c>
      <c r="Q78" s="39">
        <f ca="1">'TO Filter Tables'!AP78</f>
        <v>0</v>
      </c>
      <c r="R78" s="39">
        <f ca="1">'TO Filter Tables'!AV78</f>
        <v>0</v>
      </c>
      <c r="S78" s="39">
        <f ca="1">'TO Filter Tables'!BB78</f>
        <v>0</v>
      </c>
      <c r="T78" s="39">
        <f ca="1">'TO Filter Tables'!BH78</f>
        <v>0</v>
      </c>
      <c r="W78" s="39">
        <f t="shared" ca="1" si="1"/>
        <v>0</v>
      </c>
    </row>
    <row r="79" spans="1:25" x14ac:dyDescent="0.2">
      <c r="A79">
        <f>'TO Filter Tables'!A79</f>
        <v>70</v>
      </c>
      <c r="B79">
        <f>'TO Filter Summary'!B80</f>
        <v>0</v>
      </c>
      <c r="C79" t="str">
        <f ca="1">'TO Filter Tables'!C79</f>
        <v>Spare</v>
      </c>
      <c r="E79" t="str">
        <f ca="1">'TO Filter Tables'!E79</f>
        <v>Internal</v>
      </c>
      <c r="F79">
        <f ca="1">'TO Filter Tables'!F79</f>
        <v>405</v>
      </c>
      <c r="G79" t="str">
        <f ca="1">'TO Filter Tables'!G79</f>
        <v>0x195</v>
      </c>
      <c r="H79" t="str">
        <f ca="1">'TO Filter Tables'!H79</f>
        <v>0x995</v>
      </c>
      <c r="I79" t="str">
        <f>'TO Filter Tables'!I79</f>
        <v>NA</v>
      </c>
      <c r="J79" t="str">
        <f ca="1">'TO Filter Tables'!J79</f>
        <v/>
      </c>
      <c r="K79">
        <f ca="1">'TO Filter Tables'!K79</f>
        <v>0</v>
      </c>
      <c r="L79" t="str">
        <f ca="1">'TO Filter Tables'!L79</f>
        <v>N/A</v>
      </c>
      <c r="M79">
        <f ca="1">'TO Filter Tables'!M79</f>
        <v>0</v>
      </c>
      <c r="N79" s="39">
        <f ca="1">'TO Filter Tables'!R79</f>
        <v>0</v>
      </c>
      <c r="O79" s="39">
        <f ca="1">'TO Filter Tables'!X79</f>
        <v>0</v>
      </c>
      <c r="P79" s="39">
        <f ca="1">'TO Filter Tables'!AD79</f>
        <v>0</v>
      </c>
      <c r="Q79" s="39">
        <f ca="1">'TO Filter Tables'!AP79</f>
        <v>0</v>
      </c>
      <c r="R79" s="39">
        <f ca="1">'TO Filter Tables'!AV79</f>
        <v>0</v>
      </c>
      <c r="S79" s="39">
        <f ca="1">'TO Filter Tables'!BB79</f>
        <v>0</v>
      </c>
      <c r="T79" s="39">
        <f ca="1">'TO Filter Tables'!BH79</f>
        <v>0</v>
      </c>
      <c r="W79" s="39">
        <f t="shared" ca="1" si="1"/>
        <v>0</v>
      </c>
    </row>
    <row r="80" spans="1:25" x14ac:dyDescent="0.2">
      <c r="A80">
        <f>'TO Filter Tables'!A80</f>
        <v>71</v>
      </c>
      <c r="B80">
        <f>'TO Filter Summary'!B81</f>
        <v>0</v>
      </c>
      <c r="C80" t="str">
        <f ca="1">'TO Filter Tables'!C80</f>
        <v>Spare</v>
      </c>
      <c r="E80" t="str">
        <f ca="1">'TO Filter Tables'!E80</f>
        <v>Internal</v>
      </c>
      <c r="F80">
        <f ca="1">'TO Filter Tables'!F80</f>
        <v>406</v>
      </c>
      <c r="G80" t="str">
        <f ca="1">'TO Filter Tables'!G80</f>
        <v>0x196</v>
      </c>
      <c r="H80" t="str">
        <f ca="1">'TO Filter Tables'!H80</f>
        <v>0x996</v>
      </c>
      <c r="I80" t="str">
        <f>'TO Filter Tables'!I80</f>
        <v>NA</v>
      </c>
      <c r="J80" t="str">
        <f ca="1">'TO Filter Tables'!J80</f>
        <v/>
      </c>
      <c r="K80">
        <f ca="1">'TO Filter Tables'!K80</f>
        <v>0</v>
      </c>
      <c r="L80" t="str">
        <f ca="1">'TO Filter Tables'!L80</f>
        <v>N/A</v>
      </c>
      <c r="M80">
        <f ca="1">'TO Filter Tables'!M80</f>
        <v>0</v>
      </c>
      <c r="N80" s="39">
        <f ca="1">'TO Filter Tables'!R80</f>
        <v>0</v>
      </c>
      <c r="O80" s="39">
        <f ca="1">'TO Filter Tables'!X80</f>
        <v>0</v>
      </c>
      <c r="P80" s="39">
        <f ca="1">'TO Filter Tables'!AD80</f>
        <v>0</v>
      </c>
      <c r="Q80" s="39">
        <f ca="1">'TO Filter Tables'!AP80</f>
        <v>0</v>
      </c>
      <c r="R80" s="39">
        <f ca="1">'TO Filter Tables'!AV80</f>
        <v>0</v>
      </c>
      <c r="S80" s="39">
        <f ca="1">'TO Filter Tables'!BB80</f>
        <v>0</v>
      </c>
      <c r="T80" s="39">
        <f ca="1">'TO Filter Tables'!BH80</f>
        <v>0</v>
      </c>
      <c r="W80" s="39">
        <f t="shared" ca="1" si="1"/>
        <v>0</v>
      </c>
    </row>
    <row r="81" spans="1:25" x14ac:dyDescent="0.2">
      <c r="A81">
        <f>'TO Filter Tables'!A81</f>
        <v>72</v>
      </c>
      <c r="B81">
        <f>'TO Filter Summary'!B82</f>
        <v>0</v>
      </c>
      <c r="C81" t="str">
        <f ca="1">'TO Filter Tables'!C81</f>
        <v>Spare</v>
      </c>
      <c r="E81" t="str">
        <f ca="1">'TO Filter Tables'!E81</f>
        <v>Internal</v>
      </c>
      <c r="F81">
        <f ca="1">'TO Filter Tables'!F81</f>
        <v>407</v>
      </c>
      <c r="G81" t="str">
        <f ca="1">'TO Filter Tables'!G81</f>
        <v>0x197</v>
      </c>
      <c r="H81" t="str">
        <f ca="1">'TO Filter Tables'!H81</f>
        <v>0x997</v>
      </c>
      <c r="I81" t="str">
        <f>'TO Filter Tables'!I81</f>
        <v>NA</v>
      </c>
      <c r="J81" t="str">
        <f ca="1">'TO Filter Tables'!J81</f>
        <v/>
      </c>
      <c r="K81">
        <f ca="1">'TO Filter Tables'!K81</f>
        <v>0</v>
      </c>
      <c r="L81" t="str">
        <f ca="1">'TO Filter Tables'!L81</f>
        <v>N/A</v>
      </c>
      <c r="M81">
        <f ca="1">'TO Filter Tables'!M81</f>
        <v>0</v>
      </c>
      <c r="N81" s="39">
        <f ca="1">'TO Filter Tables'!R81</f>
        <v>0</v>
      </c>
      <c r="O81" s="39">
        <f ca="1">'TO Filter Tables'!X81</f>
        <v>0</v>
      </c>
      <c r="P81" s="39">
        <f ca="1">'TO Filter Tables'!AD81</f>
        <v>0</v>
      </c>
      <c r="Q81" s="39">
        <f ca="1">'TO Filter Tables'!AP81</f>
        <v>0</v>
      </c>
      <c r="R81" s="39">
        <f ca="1">'TO Filter Tables'!AV81</f>
        <v>0</v>
      </c>
      <c r="S81" s="39">
        <f ca="1">'TO Filter Tables'!BB81</f>
        <v>0</v>
      </c>
      <c r="T81" s="39">
        <f ca="1">'TO Filter Tables'!BH81</f>
        <v>0</v>
      </c>
      <c r="W81" s="39">
        <f t="shared" ca="1" si="1"/>
        <v>0</v>
      </c>
    </row>
    <row r="82" spans="1:25" x14ac:dyDescent="0.2">
      <c r="A82">
        <f>'TO Filter Tables'!A82</f>
        <v>73</v>
      </c>
      <c r="B82">
        <f>'TO Filter Summary'!B83</f>
        <v>0</v>
      </c>
      <c r="C82" t="str">
        <f ca="1">'TO Filter Tables'!C82</f>
        <v>Spare</v>
      </c>
      <c r="E82" t="str">
        <f ca="1">'TO Filter Tables'!E82</f>
        <v>Internal</v>
      </c>
      <c r="F82">
        <f ca="1">'TO Filter Tables'!F82</f>
        <v>408</v>
      </c>
      <c r="G82" t="str">
        <f ca="1">'TO Filter Tables'!G82</f>
        <v>0x198</v>
      </c>
      <c r="H82" t="str">
        <f ca="1">'TO Filter Tables'!H82</f>
        <v>0x998</v>
      </c>
      <c r="I82" t="str">
        <f>'TO Filter Tables'!I82</f>
        <v>NA</v>
      </c>
      <c r="J82" t="str">
        <f ca="1">'TO Filter Tables'!J82</f>
        <v/>
      </c>
      <c r="K82">
        <f ca="1">'TO Filter Tables'!K82</f>
        <v>0</v>
      </c>
      <c r="L82" t="str">
        <f ca="1">'TO Filter Tables'!L82</f>
        <v>N/A</v>
      </c>
      <c r="M82">
        <f ca="1">'TO Filter Tables'!M82</f>
        <v>0</v>
      </c>
      <c r="N82" s="39">
        <f ca="1">'TO Filter Tables'!R82</f>
        <v>0</v>
      </c>
      <c r="O82" s="39">
        <f ca="1">'TO Filter Tables'!X82</f>
        <v>0</v>
      </c>
      <c r="P82" s="39">
        <f ca="1">'TO Filter Tables'!AD82</f>
        <v>0</v>
      </c>
      <c r="Q82" s="39">
        <f ca="1">'TO Filter Tables'!AP82</f>
        <v>0</v>
      </c>
      <c r="R82" s="39">
        <f ca="1">'TO Filter Tables'!AV82</f>
        <v>0</v>
      </c>
      <c r="S82" s="39">
        <f ca="1">'TO Filter Tables'!BB82</f>
        <v>0</v>
      </c>
      <c r="T82" s="39">
        <f ca="1">'TO Filter Tables'!BH82</f>
        <v>0</v>
      </c>
      <c r="W82" s="39">
        <f t="shared" ca="1" si="1"/>
        <v>0</v>
      </c>
    </row>
    <row r="83" spans="1:25" x14ac:dyDescent="0.2">
      <c r="A83">
        <f>'TO Filter Tables'!A83</f>
        <v>74</v>
      </c>
      <c r="B83">
        <f>'TO Filter Summary'!B84</f>
        <v>0</v>
      </c>
      <c r="C83" t="str">
        <f ca="1">'TO Filter Tables'!C83</f>
        <v>Spare</v>
      </c>
      <c r="E83" t="str">
        <f ca="1">'TO Filter Tables'!E83</f>
        <v>Internal</v>
      </c>
      <c r="F83">
        <f ca="1">'TO Filter Tables'!F83</f>
        <v>409</v>
      </c>
      <c r="G83" t="str">
        <f ca="1">'TO Filter Tables'!G83</f>
        <v>0x199</v>
      </c>
      <c r="H83" t="str">
        <f ca="1">'TO Filter Tables'!H83</f>
        <v>0x999</v>
      </c>
      <c r="I83" t="str">
        <f>'TO Filter Tables'!I83</f>
        <v>NA</v>
      </c>
      <c r="J83" t="str">
        <f ca="1">'TO Filter Tables'!J83</f>
        <v/>
      </c>
      <c r="K83">
        <f ca="1">'TO Filter Tables'!K83</f>
        <v>0</v>
      </c>
      <c r="L83" t="str">
        <f ca="1">'TO Filter Tables'!L83</f>
        <v>N/A</v>
      </c>
      <c r="M83">
        <f ca="1">'TO Filter Tables'!M83</f>
        <v>0</v>
      </c>
      <c r="N83" s="39">
        <f ca="1">'TO Filter Tables'!R83</f>
        <v>0</v>
      </c>
      <c r="O83" s="39">
        <f ca="1">'TO Filter Tables'!X83</f>
        <v>0</v>
      </c>
      <c r="P83" s="39">
        <f ca="1">'TO Filter Tables'!AD83</f>
        <v>0</v>
      </c>
      <c r="Q83" s="39">
        <f ca="1">'TO Filter Tables'!AP83</f>
        <v>0</v>
      </c>
      <c r="R83" s="39">
        <f ca="1">'TO Filter Tables'!AV83</f>
        <v>0</v>
      </c>
      <c r="S83" s="39">
        <f ca="1">'TO Filter Tables'!BB83</f>
        <v>0</v>
      </c>
      <c r="T83" s="39">
        <f ca="1">'TO Filter Tables'!BH83</f>
        <v>0</v>
      </c>
      <c r="W83" s="39">
        <f t="shared" ca="1" si="1"/>
        <v>0</v>
      </c>
    </row>
    <row r="84" spans="1:25" x14ac:dyDescent="0.2">
      <c r="A84">
        <f>'TO Filter Tables'!A84</f>
        <v>75</v>
      </c>
      <c r="B84" t="str">
        <f>'TO Filter Summary'!B85</f>
        <v>FSW</v>
      </c>
      <c r="C84" t="str">
        <f ca="1">'TO Filter Tables'!C84</f>
        <v>Spacewire (SW) EOP HK</v>
      </c>
      <c r="D84" t="s">
        <v>1418</v>
      </c>
      <c r="E84" t="str">
        <f ca="1">'TO Filter Tables'!E84</f>
        <v>Internal</v>
      </c>
      <c r="F84">
        <f ca="1">'TO Filter Tables'!F84</f>
        <v>410</v>
      </c>
      <c r="G84" t="str">
        <f ca="1">'TO Filter Tables'!G84</f>
        <v>0x19A</v>
      </c>
      <c r="H84" t="str">
        <f ca="1">'TO Filter Tables'!H84</f>
        <v>0x99A</v>
      </c>
      <c r="I84" t="str">
        <f>'TO Filter Tables'!I84</f>
        <v>NA</v>
      </c>
      <c r="J84">
        <f ca="1">'TO Filter Tables'!J84</f>
        <v>384</v>
      </c>
      <c r="K84">
        <f ca="1">'TO Filter Tables'!K84</f>
        <v>5</v>
      </c>
      <c r="L84" t="str">
        <f ca="1">'TO Filter Tables'!L84</f>
        <v>Sync</v>
      </c>
      <c r="M84">
        <f ca="1">'TO Filter Tables'!M84</f>
        <v>76.8</v>
      </c>
      <c r="N84" s="39">
        <f ca="1">'TO Filter Tables'!R84</f>
        <v>60</v>
      </c>
      <c r="O84" s="39">
        <f ca="1">'TO Filter Tables'!X84</f>
        <v>60</v>
      </c>
      <c r="P84" s="39">
        <f ca="1">'TO Filter Tables'!AD84</f>
        <v>120</v>
      </c>
      <c r="Q84" s="39">
        <f ca="1">'TO Filter Tables'!AP84</f>
        <v>120</v>
      </c>
      <c r="R84" s="39">
        <f ca="1">'TO Filter Tables'!AV84</f>
        <v>120</v>
      </c>
      <c r="S84" s="39">
        <f ca="1">'TO Filter Tables'!BB84</f>
        <v>120</v>
      </c>
      <c r="T84" s="39">
        <f ca="1">'TO Filter Tables'!BH84</f>
        <v>0</v>
      </c>
      <c r="W84" s="39">
        <f t="shared" ca="1" si="1"/>
        <v>120</v>
      </c>
      <c r="Y84" t="s">
        <v>1429</v>
      </c>
    </row>
    <row r="85" spans="1:25" x14ac:dyDescent="0.2">
      <c r="A85">
        <f>'TO Filter Tables'!A85</f>
        <v>76</v>
      </c>
      <c r="B85" t="str">
        <f>'TO Filter Summary'!B86</f>
        <v>FSW</v>
      </c>
      <c r="C85" t="str">
        <f ca="1">'TO Filter Tables'!C85</f>
        <v>Spacewire (SW) S-Comm HK</v>
      </c>
      <c r="D85" t="s">
        <v>1418</v>
      </c>
      <c r="E85" t="str">
        <f ca="1">'TO Filter Tables'!E85</f>
        <v>Internal</v>
      </c>
      <c r="F85">
        <f ca="1">'TO Filter Tables'!F85</f>
        <v>411</v>
      </c>
      <c r="G85" t="str">
        <f ca="1">'TO Filter Tables'!G85</f>
        <v>0x19B</v>
      </c>
      <c r="H85" t="str">
        <f ca="1">'TO Filter Tables'!H85</f>
        <v>0x99B</v>
      </c>
      <c r="I85" t="str">
        <f>'TO Filter Tables'!I85</f>
        <v>NA</v>
      </c>
      <c r="J85">
        <f ca="1">'TO Filter Tables'!J85</f>
        <v>7936</v>
      </c>
      <c r="K85">
        <f ca="1">'TO Filter Tables'!K85</f>
        <v>5</v>
      </c>
      <c r="L85" t="str">
        <f ca="1">'TO Filter Tables'!L85</f>
        <v>Sync</v>
      </c>
      <c r="M85">
        <f ca="1">'TO Filter Tables'!M85</f>
        <v>1587.2</v>
      </c>
      <c r="N85" s="39">
        <f ca="1">'TO Filter Tables'!R85</f>
        <v>60</v>
      </c>
      <c r="O85" s="39">
        <f ca="1">'TO Filter Tables'!X85</f>
        <v>60</v>
      </c>
      <c r="P85" s="39">
        <f ca="1">'TO Filter Tables'!AD85</f>
        <v>360</v>
      </c>
      <c r="Q85" s="39">
        <f ca="1">'TO Filter Tables'!AP85</f>
        <v>360</v>
      </c>
      <c r="R85" s="39">
        <f ca="1">'TO Filter Tables'!AV85</f>
        <v>360</v>
      </c>
      <c r="S85" s="39">
        <f ca="1">'TO Filter Tables'!BB85</f>
        <v>360</v>
      </c>
      <c r="T85" s="39">
        <f ca="1">'TO Filter Tables'!BH85</f>
        <v>0</v>
      </c>
      <c r="W85" s="39">
        <f t="shared" ca="1" si="1"/>
        <v>360</v>
      </c>
      <c r="Y85" t="s">
        <v>1429</v>
      </c>
    </row>
    <row r="86" spans="1:25" x14ac:dyDescent="0.2">
      <c r="A86">
        <f>'TO Filter Tables'!A86</f>
        <v>77</v>
      </c>
      <c r="B86" t="str">
        <f>'TO Filter Summary'!B87</f>
        <v>FSW</v>
      </c>
      <c r="C86" t="str">
        <f ca="1">'TO Filter Tables'!C86</f>
        <v>File Commanding (FC) HK</v>
      </c>
      <c r="D86" t="s">
        <v>1418</v>
      </c>
      <c r="E86" t="str">
        <f ca="1">'TO Filter Tables'!E86</f>
        <v>Internal</v>
      </c>
      <c r="F86">
        <f ca="1">'TO Filter Tables'!F86</f>
        <v>412</v>
      </c>
      <c r="G86" t="str">
        <f ca="1">'TO Filter Tables'!G86</f>
        <v>0x19C</v>
      </c>
      <c r="H86" t="str">
        <f ca="1">'TO Filter Tables'!H86</f>
        <v>0x99C</v>
      </c>
      <c r="I86" t="str">
        <f>'TO Filter Tables'!I86</f>
        <v>NA</v>
      </c>
      <c r="J86">
        <f ca="1">'TO Filter Tables'!J86</f>
        <v>688</v>
      </c>
      <c r="K86">
        <f ca="1">'TO Filter Tables'!K86</f>
        <v>5</v>
      </c>
      <c r="L86" t="str">
        <f ca="1">'TO Filter Tables'!L86</f>
        <v>Sync</v>
      </c>
      <c r="M86">
        <f ca="1">'TO Filter Tables'!M86</f>
        <v>137.6</v>
      </c>
      <c r="N86" s="39">
        <f ca="1">'TO Filter Tables'!R86</f>
        <v>15</v>
      </c>
      <c r="O86" s="39">
        <f ca="1">'TO Filter Tables'!X86</f>
        <v>15</v>
      </c>
      <c r="P86" s="39">
        <f ca="1">'TO Filter Tables'!AD86</f>
        <v>120</v>
      </c>
      <c r="Q86" s="39">
        <f ca="1">'TO Filter Tables'!AP86</f>
        <v>120</v>
      </c>
      <c r="R86" s="39">
        <f ca="1">'TO Filter Tables'!AV86</f>
        <v>120</v>
      </c>
      <c r="S86" s="39">
        <f ca="1">'TO Filter Tables'!BB86</f>
        <v>120</v>
      </c>
      <c r="T86" s="39">
        <f ca="1">'TO Filter Tables'!BH86</f>
        <v>0</v>
      </c>
      <c r="W86" s="39">
        <f t="shared" ca="1" si="1"/>
        <v>120</v>
      </c>
      <c r="Y86" t="s">
        <v>1429</v>
      </c>
    </row>
    <row r="87" spans="1:25" x14ac:dyDescent="0.2">
      <c r="A87">
        <f>'TO Filter Tables'!A87</f>
        <v>78</v>
      </c>
      <c r="B87" t="str">
        <f>'TO Filter Summary'!B88</f>
        <v>FSW</v>
      </c>
      <c r="C87" t="str">
        <f ca="1">'TO Filter Tables'!C87</f>
        <v>Housekeeping Recorder (HR) HK</v>
      </c>
      <c r="D87" t="s">
        <v>1418</v>
      </c>
      <c r="E87" t="str">
        <f ca="1">'TO Filter Tables'!E87</f>
        <v>Internal</v>
      </c>
      <c r="F87">
        <f ca="1">'TO Filter Tables'!F87</f>
        <v>413</v>
      </c>
      <c r="G87" t="str">
        <f ca="1">'TO Filter Tables'!G87</f>
        <v>0x19D</v>
      </c>
      <c r="H87" t="str">
        <f ca="1">'TO Filter Tables'!H87</f>
        <v>0x99D</v>
      </c>
      <c r="I87" t="str">
        <f>'TO Filter Tables'!I87</f>
        <v>NA</v>
      </c>
      <c r="J87">
        <f ca="1">'TO Filter Tables'!J87</f>
        <v>176</v>
      </c>
      <c r="K87">
        <f ca="1">'TO Filter Tables'!K87</f>
        <v>5</v>
      </c>
      <c r="L87" t="str">
        <f ca="1">'TO Filter Tables'!L87</f>
        <v>Sync</v>
      </c>
      <c r="M87">
        <f ca="1">'TO Filter Tables'!M87</f>
        <v>35.200000000000003</v>
      </c>
      <c r="N87" s="39">
        <f ca="1">'TO Filter Tables'!R87</f>
        <v>15</v>
      </c>
      <c r="O87" s="39">
        <f ca="1">'TO Filter Tables'!X87</f>
        <v>15</v>
      </c>
      <c r="P87" s="39">
        <f ca="1">'TO Filter Tables'!AD87</f>
        <v>120</v>
      </c>
      <c r="Q87" s="39">
        <f ca="1">'TO Filter Tables'!AP87</f>
        <v>120</v>
      </c>
      <c r="R87" s="39">
        <f ca="1">'TO Filter Tables'!AV87</f>
        <v>120</v>
      </c>
      <c r="S87" s="39">
        <f ca="1">'TO Filter Tables'!BB87</f>
        <v>120</v>
      </c>
      <c r="T87" s="39">
        <f ca="1">'TO Filter Tables'!BH87</f>
        <v>0</v>
      </c>
      <c r="W87" s="39">
        <f t="shared" ca="1" si="1"/>
        <v>120</v>
      </c>
      <c r="Y87" t="s">
        <v>1429</v>
      </c>
    </row>
    <row r="88" spans="1:25" x14ac:dyDescent="0.2">
      <c r="A88">
        <f>'TO Filter Tables'!A88</f>
        <v>79</v>
      </c>
      <c r="B88" t="str">
        <f>'TO Filter Summary'!B89</f>
        <v>FSW</v>
      </c>
      <c r="C88" t="str">
        <f ca="1">'TO Filter Tables'!C88</f>
        <v>Time Manager DIO Latch HK</v>
      </c>
      <c r="D88" t="s">
        <v>1418</v>
      </c>
      <c r="E88" t="str">
        <f ca="1">'TO Filter Tables'!E88</f>
        <v>Internal</v>
      </c>
      <c r="F88">
        <f ca="1">'TO Filter Tables'!F88</f>
        <v>414</v>
      </c>
      <c r="G88" t="str">
        <f ca="1">'TO Filter Tables'!G88</f>
        <v>0x19E</v>
      </c>
      <c r="H88" t="str">
        <f ca="1">'TO Filter Tables'!H88</f>
        <v>0x99E</v>
      </c>
      <c r="I88" t="str">
        <f>'TO Filter Tables'!I88</f>
        <v>NA</v>
      </c>
      <c r="J88">
        <f ca="1">'TO Filter Tables'!J88</f>
        <v>640</v>
      </c>
      <c r="K88">
        <f ca="1">'TO Filter Tables'!K88</f>
        <v>5</v>
      </c>
      <c r="L88" t="str">
        <f ca="1">'TO Filter Tables'!L88</f>
        <v>Sync</v>
      </c>
      <c r="M88">
        <f ca="1">'TO Filter Tables'!M88</f>
        <v>128</v>
      </c>
      <c r="N88" s="39">
        <f ca="1">'TO Filter Tables'!R88</f>
        <v>0</v>
      </c>
      <c r="O88" s="39">
        <f ca="1">'TO Filter Tables'!X88</f>
        <v>0</v>
      </c>
      <c r="P88" s="39">
        <f ca="1">'TO Filter Tables'!AD88</f>
        <v>0</v>
      </c>
      <c r="Q88" s="39">
        <f ca="1">'TO Filter Tables'!AP88</f>
        <v>0</v>
      </c>
      <c r="R88" s="39">
        <f ca="1">'TO Filter Tables'!AV88</f>
        <v>0</v>
      </c>
      <c r="S88" s="39">
        <f ca="1">'TO Filter Tables'!BB88</f>
        <v>0</v>
      </c>
      <c r="T88" s="39">
        <f ca="1">'TO Filter Tables'!BH88</f>
        <v>0</v>
      </c>
      <c r="W88" s="39">
        <f t="shared" ca="1" si="1"/>
        <v>5</v>
      </c>
      <c r="Y88" t="s">
        <v>1429</v>
      </c>
    </row>
    <row r="89" spans="1:25" x14ac:dyDescent="0.2">
      <c r="A89">
        <f>'TO Filter Tables'!A89</f>
        <v>80</v>
      </c>
      <c r="B89" t="str">
        <f>'TO Filter Summary'!B90</f>
        <v>FSW</v>
      </c>
      <c r="C89" t="str">
        <f ca="1">'TO Filter Tables'!C89</f>
        <v>Time Manager DownSync HK</v>
      </c>
      <c r="D89" t="s">
        <v>1418</v>
      </c>
      <c r="E89" t="str">
        <f ca="1">'TO Filter Tables'!E89</f>
        <v>Internal</v>
      </c>
      <c r="F89">
        <f ca="1">'TO Filter Tables'!F89</f>
        <v>415</v>
      </c>
      <c r="G89" t="str">
        <f ca="1">'TO Filter Tables'!G89</f>
        <v>0x19F</v>
      </c>
      <c r="H89" t="str">
        <f ca="1">'TO Filter Tables'!H89</f>
        <v>0x99F</v>
      </c>
      <c r="I89" t="str">
        <f>'TO Filter Tables'!I89</f>
        <v>NA</v>
      </c>
      <c r="J89">
        <f ca="1">'TO Filter Tables'!J89</f>
        <v>352</v>
      </c>
      <c r="K89">
        <f ca="1">'TO Filter Tables'!K89</f>
        <v>128</v>
      </c>
      <c r="L89" t="str">
        <f ca="1">'TO Filter Tables'!L89</f>
        <v>Sync</v>
      </c>
      <c r="M89">
        <f ca="1">'TO Filter Tables'!M89</f>
        <v>2.75</v>
      </c>
      <c r="N89" s="39">
        <f ca="1">'TO Filter Tables'!R89</f>
        <v>128</v>
      </c>
      <c r="O89" s="39">
        <f ca="1">'TO Filter Tables'!X89</f>
        <v>128</v>
      </c>
      <c r="P89" s="39">
        <f ca="1">'TO Filter Tables'!AD89</f>
        <v>128</v>
      </c>
      <c r="Q89" s="39">
        <f ca="1">'TO Filter Tables'!AP89</f>
        <v>128</v>
      </c>
      <c r="R89" s="39">
        <f ca="1">'TO Filter Tables'!AV89</f>
        <v>128</v>
      </c>
      <c r="S89" s="39">
        <f ca="1">'TO Filter Tables'!BB89</f>
        <v>128</v>
      </c>
      <c r="T89" s="39">
        <f ca="1">'TO Filter Tables'!BH89</f>
        <v>0</v>
      </c>
      <c r="W89" s="39">
        <f t="shared" ca="1" si="1"/>
        <v>128</v>
      </c>
      <c r="Y89" t="s">
        <v>1429</v>
      </c>
    </row>
    <row r="90" spans="1:25" x14ac:dyDescent="0.2">
      <c r="A90">
        <f>'TO Filter Tables'!A90</f>
        <v>81</v>
      </c>
      <c r="B90" t="str">
        <f>'TO Filter Summary'!B91</f>
        <v>FSW</v>
      </c>
      <c r="C90" t="str">
        <f ca="1">'TO Filter Tables'!C90</f>
        <v>Command Ingest (CI) HK</v>
      </c>
      <c r="D90" t="s">
        <v>1418</v>
      </c>
      <c r="E90" t="str">
        <f ca="1">'TO Filter Tables'!E90</f>
        <v>Internal</v>
      </c>
      <c r="F90">
        <f ca="1">'TO Filter Tables'!F90</f>
        <v>416</v>
      </c>
      <c r="G90" t="str">
        <f ca="1">'TO Filter Tables'!G90</f>
        <v>0x1A0</v>
      </c>
      <c r="H90" t="str">
        <f ca="1">'TO Filter Tables'!H90</f>
        <v>0x9A0</v>
      </c>
      <c r="I90" t="str">
        <f>'TO Filter Tables'!I90</f>
        <v>NA</v>
      </c>
      <c r="J90">
        <f ca="1">'TO Filter Tables'!J90</f>
        <v>736</v>
      </c>
      <c r="K90">
        <f ca="1">'TO Filter Tables'!K90</f>
        <v>5</v>
      </c>
      <c r="L90" t="str">
        <f ca="1">'TO Filter Tables'!L90</f>
        <v>Sync</v>
      </c>
      <c r="M90">
        <f ca="1">'TO Filter Tables'!M90</f>
        <v>147.19999999999999</v>
      </c>
      <c r="N90" s="39">
        <f ca="1">'TO Filter Tables'!R90</f>
        <v>10</v>
      </c>
      <c r="O90" s="39">
        <f ca="1">'TO Filter Tables'!X90</f>
        <v>10</v>
      </c>
      <c r="P90" s="39">
        <f ca="1">'TO Filter Tables'!AD90</f>
        <v>60</v>
      </c>
      <c r="Q90" s="39">
        <f ca="1">'TO Filter Tables'!AP90</f>
        <v>60</v>
      </c>
      <c r="R90" s="39">
        <f ca="1">'TO Filter Tables'!AV90</f>
        <v>60</v>
      </c>
      <c r="S90" s="39">
        <f ca="1">'TO Filter Tables'!BB90</f>
        <v>60</v>
      </c>
      <c r="T90" s="39">
        <f ca="1">'TO Filter Tables'!BH90</f>
        <v>120</v>
      </c>
      <c r="W90" s="39">
        <f t="shared" ca="1" si="1"/>
        <v>120</v>
      </c>
      <c r="Y90" t="s">
        <v>1429</v>
      </c>
    </row>
    <row r="91" spans="1:25" x14ac:dyDescent="0.2">
      <c r="A91">
        <f>'TO Filter Tables'!A91</f>
        <v>82</v>
      </c>
      <c r="B91" t="str">
        <f>'TO Filter Summary'!B92</f>
        <v>FSW</v>
      </c>
      <c r="C91" t="str">
        <f ca="1">'TO Filter Tables'!C91</f>
        <v>Telemetry Output (TO) HK</v>
      </c>
      <c r="D91" t="s">
        <v>1418</v>
      </c>
      <c r="E91" t="str">
        <f ca="1">'TO Filter Tables'!E91</f>
        <v>Internal</v>
      </c>
      <c r="F91">
        <f ca="1">'TO Filter Tables'!F91</f>
        <v>417</v>
      </c>
      <c r="G91" t="str">
        <f ca="1">'TO Filter Tables'!G91</f>
        <v>0x1A1</v>
      </c>
      <c r="H91" t="str">
        <f ca="1">'TO Filter Tables'!H91</f>
        <v>0x9A1</v>
      </c>
      <c r="I91" t="str">
        <f>'TO Filter Tables'!I91</f>
        <v>NA</v>
      </c>
      <c r="J91">
        <f ca="1">'TO Filter Tables'!J91</f>
        <v>992</v>
      </c>
      <c r="K91">
        <f ca="1">'TO Filter Tables'!K91</f>
        <v>5</v>
      </c>
      <c r="L91" t="str">
        <f ca="1">'TO Filter Tables'!L91</f>
        <v>Sync</v>
      </c>
      <c r="M91">
        <f ca="1">'TO Filter Tables'!M91</f>
        <v>198.4</v>
      </c>
      <c r="N91" s="39">
        <f ca="1">'TO Filter Tables'!R91</f>
        <v>10</v>
      </c>
      <c r="O91" s="39">
        <f ca="1">'TO Filter Tables'!X91</f>
        <v>10</v>
      </c>
      <c r="P91" s="39">
        <f ca="1">'TO Filter Tables'!AD91</f>
        <v>60</v>
      </c>
      <c r="Q91" s="39">
        <f ca="1">'TO Filter Tables'!AP91</f>
        <v>60</v>
      </c>
      <c r="R91" s="39">
        <f ca="1">'TO Filter Tables'!AV91</f>
        <v>60</v>
      </c>
      <c r="S91" s="39">
        <f ca="1">'TO Filter Tables'!BB91</f>
        <v>60</v>
      </c>
      <c r="T91" s="39">
        <f ca="1">'TO Filter Tables'!BH91</f>
        <v>120</v>
      </c>
      <c r="W91" s="39">
        <f t="shared" ca="1" si="1"/>
        <v>120</v>
      </c>
      <c r="Y91" t="s">
        <v>1429</v>
      </c>
    </row>
    <row r="92" spans="1:25" x14ac:dyDescent="0.2">
      <c r="A92">
        <f>'TO Filter Tables'!A92</f>
        <v>83</v>
      </c>
      <c r="B92" t="str">
        <f>'TO Filter Summary'!B93</f>
        <v>FSW</v>
      </c>
      <c r="C92" t="str">
        <f ca="1">'TO Filter Tables'!C92</f>
        <v>DPR Instrument Manager (DM) Tlm</v>
      </c>
      <c r="D92" t="s">
        <v>1418</v>
      </c>
      <c r="E92" t="str">
        <f ca="1">'TO Filter Tables'!E92</f>
        <v>Internal</v>
      </c>
      <c r="F92">
        <f ca="1">'TO Filter Tables'!F92</f>
        <v>418</v>
      </c>
      <c r="G92" t="str">
        <f ca="1">'TO Filter Tables'!G92</f>
        <v>0x1A2</v>
      </c>
      <c r="H92" t="str">
        <f ca="1">'TO Filter Tables'!H92</f>
        <v>0x9A2</v>
      </c>
      <c r="I92" t="str">
        <f>'TO Filter Tables'!I92</f>
        <v>NA</v>
      </c>
      <c r="J92">
        <f ca="1">'TO Filter Tables'!J92</f>
        <v>656</v>
      </c>
      <c r="K92">
        <f ca="1">'TO Filter Tables'!K92</f>
        <v>5</v>
      </c>
      <c r="L92" t="str">
        <f ca="1">'TO Filter Tables'!L92</f>
        <v>Sync</v>
      </c>
      <c r="M92">
        <f ca="1">'TO Filter Tables'!M92</f>
        <v>131.19999999999999</v>
      </c>
      <c r="N92" s="39">
        <f ca="1">'TO Filter Tables'!R92</f>
        <v>15</v>
      </c>
      <c r="O92" s="39">
        <f ca="1">'TO Filter Tables'!X92</f>
        <v>15</v>
      </c>
      <c r="P92" s="39">
        <f ca="1">'TO Filter Tables'!AD92</f>
        <v>120</v>
      </c>
      <c r="Q92" s="39">
        <f ca="1">'TO Filter Tables'!AP92</f>
        <v>120</v>
      </c>
      <c r="R92" s="39">
        <f ca="1">'TO Filter Tables'!AV92</f>
        <v>120</v>
      </c>
      <c r="S92" s="39">
        <f ca="1">'TO Filter Tables'!BB92</f>
        <v>120</v>
      </c>
      <c r="T92" s="39">
        <f ca="1">'TO Filter Tables'!BH92</f>
        <v>0</v>
      </c>
      <c r="W92" s="39">
        <f t="shared" ca="1" si="1"/>
        <v>120</v>
      </c>
      <c r="Y92" t="s">
        <v>1429</v>
      </c>
    </row>
    <row r="93" spans="1:25" x14ac:dyDescent="0.2">
      <c r="A93">
        <f>'TO Filter Tables'!A93</f>
        <v>84</v>
      </c>
      <c r="B93" t="str">
        <f>'TO Filter Summary'!B94</f>
        <v>FSW</v>
      </c>
      <c r="C93" t="str">
        <f ca="1">'TO Filter Tables'!C93</f>
        <v>GMI Instrument Manager (GM) Tlm</v>
      </c>
      <c r="D93" t="s">
        <v>1418</v>
      </c>
      <c r="E93" t="str">
        <f ca="1">'TO Filter Tables'!E93</f>
        <v>Internal</v>
      </c>
      <c r="F93">
        <f ca="1">'TO Filter Tables'!F93</f>
        <v>419</v>
      </c>
      <c r="G93" t="str">
        <f ca="1">'TO Filter Tables'!G93</f>
        <v>0x1A3</v>
      </c>
      <c r="H93" t="str">
        <f ca="1">'TO Filter Tables'!H93</f>
        <v>0x9A3</v>
      </c>
      <c r="I93" t="str">
        <f>'TO Filter Tables'!I93</f>
        <v>NA</v>
      </c>
      <c r="J93">
        <f ca="1">'TO Filter Tables'!J93</f>
        <v>464</v>
      </c>
      <c r="K93">
        <f ca="1">'TO Filter Tables'!K93</f>
        <v>5</v>
      </c>
      <c r="L93" t="str">
        <f ca="1">'TO Filter Tables'!L93</f>
        <v>Sync</v>
      </c>
      <c r="M93">
        <f ca="1">'TO Filter Tables'!M93</f>
        <v>92.8</v>
      </c>
      <c r="N93" s="39">
        <f ca="1">'TO Filter Tables'!R93</f>
        <v>15</v>
      </c>
      <c r="O93" s="39">
        <f ca="1">'TO Filter Tables'!X93</f>
        <v>15</v>
      </c>
      <c r="P93" s="39">
        <f ca="1">'TO Filter Tables'!AD93</f>
        <v>120</v>
      </c>
      <c r="Q93" s="39">
        <f ca="1">'TO Filter Tables'!AP93</f>
        <v>120</v>
      </c>
      <c r="R93" s="39">
        <f ca="1">'TO Filter Tables'!AV93</f>
        <v>120</v>
      </c>
      <c r="S93" s="39">
        <f ca="1">'TO Filter Tables'!BB93</f>
        <v>120</v>
      </c>
      <c r="T93" s="39">
        <f ca="1">'TO Filter Tables'!BH93</f>
        <v>0</v>
      </c>
      <c r="W93" s="39">
        <f t="shared" ca="1" si="1"/>
        <v>120</v>
      </c>
      <c r="Y93" t="s">
        <v>1429</v>
      </c>
    </row>
    <row r="94" spans="1:25" x14ac:dyDescent="0.2">
      <c r="A94">
        <f>'TO Filter Tables'!A94</f>
        <v>85</v>
      </c>
      <c r="B94" t="str">
        <f>'TO Filter Summary'!B95</f>
        <v>FSW</v>
      </c>
      <c r="C94" t="str">
        <f ca="1">'TO Filter Tables'!C94</f>
        <v>Memory Scrub (MS) HK</v>
      </c>
      <c r="D94" t="s">
        <v>1418</v>
      </c>
      <c r="E94" t="str">
        <f ca="1">'TO Filter Tables'!E94</f>
        <v>Internal</v>
      </c>
      <c r="F94">
        <f ca="1">'TO Filter Tables'!F94</f>
        <v>420</v>
      </c>
      <c r="G94" t="str">
        <f ca="1">'TO Filter Tables'!G94</f>
        <v>0x1A4</v>
      </c>
      <c r="H94" t="str">
        <f ca="1">'TO Filter Tables'!H94</f>
        <v>0x9A4</v>
      </c>
      <c r="I94" t="str">
        <f>'TO Filter Tables'!I94</f>
        <v>NA</v>
      </c>
      <c r="J94">
        <f ca="1">'TO Filter Tables'!J94</f>
        <v>928</v>
      </c>
      <c r="K94">
        <f ca="1">'TO Filter Tables'!K94</f>
        <v>5</v>
      </c>
      <c r="L94" t="str">
        <f ca="1">'TO Filter Tables'!L94</f>
        <v>Sync</v>
      </c>
      <c r="M94">
        <f ca="1">'TO Filter Tables'!M94</f>
        <v>185.6</v>
      </c>
      <c r="N94" s="39">
        <f ca="1">'TO Filter Tables'!R94</f>
        <v>15</v>
      </c>
      <c r="O94" s="39">
        <f ca="1">'TO Filter Tables'!X94</f>
        <v>15</v>
      </c>
      <c r="P94" s="39">
        <f ca="1">'TO Filter Tables'!AD94</f>
        <v>120</v>
      </c>
      <c r="Q94" s="39">
        <f ca="1">'TO Filter Tables'!AP94</f>
        <v>120</v>
      </c>
      <c r="R94" s="39">
        <f ca="1">'TO Filter Tables'!AV94</f>
        <v>120</v>
      </c>
      <c r="S94" s="39">
        <f ca="1">'TO Filter Tables'!BB94</f>
        <v>120</v>
      </c>
      <c r="T94" s="39">
        <f ca="1">'TO Filter Tables'!BH94</f>
        <v>0</v>
      </c>
      <c r="W94" s="39">
        <f t="shared" ca="1" si="1"/>
        <v>120</v>
      </c>
      <c r="Y94" t="s">
        <v>1429</v>
      </c>
    </row>
    <row r="95" spans="1:25" x14ac:dyDescent="0.2">
      <c r="A95">
        <f>'TO Filter Tables'!A95</f>
        <v>86</v>
      </c>
      <c r="B95" t="str">
        <f>'TO Filter Summary'!B96</f>
        <v>FSW</v>
      </c>
      <c r="C95" t="str">
        <f ca="1">'TO Filter Tables'!C95</f>
        <v>Power and Support (PS) HK</v>
      </c>
      <c r="D95" t="s">
        <v>1418</v>
      </c>
      <c r="E95" t="str">
        <f ca="1">'TO Filter Tables'!E95</f>
        <v>Internal</v>
      </c>
      <c r="F95">
        <f ca="1">'TO Filter Tables'!F95</f>
        <v>421</v>
      </c>
      <c r="G95" t="str">
        <f ca="1">'TO Filter Tables'!G95</f>
        <v>0x1A5</v>
      </c>
      <c r="H95" t="str">
        <f ca="1">'TO Filter Tables'!H95</f>
        <v>0x9A5</v>
      </c>
      <c r="I95" t="str">
        <f>'TO Filter Tables'!I95</f>
        <v>NA</v>
      </c>
      <c r="J95">
        <f ca="1">'TO Filter Tables'!J95</f>
        <v>2368</v>
      </c>
      <c r="K95">
        <f ca="1">'TO Filter Tables'!K95</f>
        <v>5</v>
      </c>
      <c r="L95" t="str">
        <f ca="1">'TO Filter Tables'!L95</f>
        <v>Sync</v>
      </c>
      <c r="M95">
        <f ca="1">'TO Filter Tables'!M95</f>
        <v>473.6</v>
      </c>
      <c r="N95" s="39">
        <f ca="1">'TO Filter Tables'!R95</f>
        <v>15</v>
      </c>
      <c r="O95" s="39">
        <f ca="1">'TO Filter Tables'!X95</f>
        <v>15</v>
      </c>
      <c r="P95" s="39">
        <f ca="1">'TO Filter Tables'!AD95</f>
        <v>120</v>
      </c>
      <c r="Q95" s="39">
        <f ca="1">'TO Filter Tables'!AP95</f>
        <v>120</v>
      </c>
      <c r="R95" s="39">
        <f ca="1">'TO Filter Tables'!AV95</f>
        <v>120</v>
      </c>
      <c r="S95" s="39">
        <f ca="1">'TO Filter Tables'!BB95</f>
        <v>120</v>
      </c>
      <c r="T95" s="39">
        <f ca="1">'TO Filter Tables'!BH95</f>
        <v>120</v>
      </c>
      <c r="W95" s="39">
        <f t="shared" ca="1" si="1"/>
        <v>120</v>
      </c>
      <c r="Y95" t="s">
        <v>1429</v>
      </c>
    </row>
    <row r="96" spans="1:25" x14ac:dyDescent="0.2">
      <c r="A96">
        <f>'TO Filter Tables'!A96</f>
        <v>87</v>
      </c>
      <c r="B96" t="str">
        <f>'TO Filter Summary'!B97</f>
        <v>FSW</v>
      </c>
      <c r="C96" t="str">
        <f ca="1">'TO Filter Tables'!C96</f>
        <v>Recorder Manager (RM) HK</v>
      </c>
      <c r="D96" t="s">
        <v>1418</v>
      </c>
      <c r="E96" t="str">
        <f ca="1">'TO Filter Tables'!E96</f>
        <v>Internal</v>
      </c>
      <c r="F96">
        <f ca="1">'TO Filter Tables'!F96</f>
        <v>422</v>
      </c>
      <c r="G96" t="str">
        <f ca="1">'TO Filter Tables'!G96</f>
        <v>0x1A6</v>
      </c>
      <c r="H96" t="str">
        <f ca="1">'TO Filter Tables'!H96</f>
        <v>0x9A6</v>
      </c>
      <c r="I96" t="str">
        <f>'TO Filter Tables'!I96</f>
        <v>NA</v>
      </c>
      <c r="J96">
        <f ca="1">'TO Filter Tables'!J96</f>
        <v>832</v>
      </c>
      <c r="K96">
        <f ca="1">'TO Filter Tables'!K96</f>
        <v>5</v>
      </c>
      <c r="L96" t="str">
        <f ca="1">'TO Filter Tables'!L96</f>
        <v>Sync</v>
      </c>
      <c r="M96">
        <f ca="1">'TO Filter Tables'!M96</f>
        <v>166.4</v>
      </c>
      <c r="N96" s="39">
        <f ca="1">'TO Filter Tables'!R96</f>
        <v>15</v>
      </c>
      <c r="O96" s="39">
        <f ca="1">'TO Filter Tables'!X96</f>
        <v>15</v>
      </c>
      <c r="P96" s="39">
        <f ca="1">'TO Filter Tables'!AD96</f>
        <v>120</v>
      </c>
      <c r="Q96" s="39">
        <f ca="1">'TO Filter Tables'!AP96</f>
        <v>120</v>
      </c>
      <c r="R96" s="39">
        <f ca="1">'TO Filter Tables'!AV96</f>
        <v>120</v>
      </c>
      <c r="S96" s="39">
        <f ca="1">'TO Filter Tables'!BB96</f>
        <v>120</v>
      </c>
      <c r="T96" s="39">
        <f ca="1">'TO Filter Tables'!BH96</f>
        <v>0</v>
      </c>
      <c r="W96" s="39">
        <f t="shared" ca="1" si="1"/>
        <v>120</v>
      </c>
      <c r="Y96" t="s">
        <v>1429</v>
      </c>
    </row>
    <row r="97" spans="1:25" x14ac:dyDescent="0.2">
      <c r="A97">
        <f>'TO Filter Tables'!A97</f>
        <v>88</v>
      </c>
      <c r="B97" t="str">
        <f>'TO Filter Summary'!B98</f>
        <v>FSW</v>
      </c>
      <c r="C97" t="str">
        <f ca="1">'TO Filter Tables'!C97</f>
        <v>SpaceWire (SW) HK</v>
      </c>
      <c r="D97" t="s">
        <v>1418</v>
      </c>
      <c r="E97" t="str">
        <f ca="1">'TO Filter Tables'!E97</f>
        <v>Internal</v>
      </c>
      <c r="F97">
        <f ca="1">'TO Filter Tables'!F97</f>
        <v>423</v>
      </c>
      <c r="G97" t="str">
        <f ca="1">'TO Filter Tables'!G97</f>
        <v>0x1A7</v>
      </c>
      <c r="H97" t="str">
        <f ca="1">'TO Filter Tables'!H97</f>
        <v>0x9A7</v>
      </c>
      <c r="I97" t="str">
        <f>'TO Filter Tables'!I97</f>
        <v>NA</v>
      </c>
      <c r="J97">
        <f ca="1">'TO Filter Tables'!J97</f>
        <v>1536</v>
      </c>
      <c r="K97">
        <f ca="1">'TO Filter Tables'!K97</f>
        <v>5</v>
      </c>
      <c r="L97" t="str">
        <f ca="1">'TO Filter Tables'!L97</f>
        <v>Sync</v>
      </c>
      <c r="M97">
        <f ca="1">'TO Filter Tables'!M97</f>
        <v>307.2</v>
      </c>
      <c r="N97" s="39">
        <f ca="1">'TO Filter Tables'!R97</f>
        <v>10</v>
      </c>
      <c r="O97" s="39">
        <f ca="1">'TO Filter Tables'!X97</f>
        <v>10</v>
      </c>
      <c r="P97" s="39">
        <f ca="1">'TO Filter Tables'!AD97</f>
        <v>60</v>
      </c>
      <c r="Q97" s="39">
        <f ca="1">'TO Filter Tables'!AP97</f>
        <v>60</v>
      </c>
      <c r="R97" s="39">
        <f ca="1">'TO Filter Tables'!AV97</f>
        <v>60</v>
      </c>
      <c r="S97" s="39">
        <f ca="1">'TO Filter Tables'!BB97</f>
        <v>60</v>
      </c>
      <c r="T97" s="39">
        <f ca="1">'TO Filter Tables'!BH97</f>
        <v>120</v>
      </c>
      <c r="W97" s="39">
        <f t="shared" ca="1" si="1"/>
        <v>120</v>
      </c>
      <c r="Y97" t="s">
        <v>1429</v>
      </c>
    </row>
    <row r="98" spans="1:25" x14ac:dyDescent="0.2">
      <c r="A98">
        <f>'TO Filter Tables'!A98</f>
        <v>89</v>
      </c>
      <c r="B98" t="str">
        <f>'TO Filter Summary'!B99</f>
        <v>FSW</v>
      </c>
      <c r="C98" t="str">
        <f ca="1">'TO Filter Tables'!C98</f>
        <v>External Bus (XB) HK</v>
      </c>
      <c r="D98" t="s">
        <v>1418</v>
      </c>
      <c r="E98" t="str">
        <f ca="1">'TO Filter Tables'!E98</f>
        <v>Internal</v>
      </c>
      <c r="F98">
        <f ca="1">'TO Filter Tables'!F98</f>
        <v>424</v>
      </c>
      <c r="G98" t="str">
        <f ca="1">'TO Filter Tables'!G98</f>
        <v>0x1A8</v>
      </c>
      <c r="H98" t="str">
        <f ca="1">'TO Filter Tables'!H98</f>
        <v>0x9A8</v>
      </c>
      <c r="I98" t="str">
        <f>'TO Filter Tables'!I98</f>
        <v>NA</v>
      </c>
      <c r="J98">
        <f ca="1">'TO Filter Tables'!J98</f>
        <v>1360</v>
      </c>
      <c r="K98">
        <f ca="1">'TO Filter Tables'!K98</f>
        <v>5</v>
      </c>
      <c r="L98" t="str">
        <f ca="1">'TO Filter Tables'!L98</f>
        <v>Sync</v>
      </c>
      <c r="M98">
        <f ca="1">'TO Filter Tables'!M98</f>
        <v>272</v>
      </c>
      <c r="N98" s="39">
        <f ca="1">'TO Filter Tables'!R98</f>
        <v>10</v>
      </c>
      <c r="O98" s="39">
        <f ca="1">'TO Filter Tables'!X98</f>
        <v>10</v>
      </c>
      <c r="P98" s="39">
        <f ca="1">'TO Filter Tables'!AD98</f>
        <v>60</v>
      </c>
      <c r="Q98" s="39">
        <f ca="1">'TO Filter Tables'!AP98</f>
        <v>60</v>
      </c>
      <c r="R98" s="39">
        <f ca="1">'TO Filter Tables'!AV98</f>
        <v>60</v>
      </c>
      <c r="S98" s="39">
        <f ca="1">'TO Filter Tables'!BB98</f>
        <v>60</v>
      </c>
      <c r="T98" s="39">
        <f ca="1">'TO Filter Tables'!BH98</f>
        <v>120</v>
      </c>
      <c r="W98" s="39">
        <f t="shared" ca="1" si="1"/>
        <v>120</v>
      </c>
      <c r="Y98" t="s">
        <v>1429</v>
      </c>
    </row>
    <row r="99" spans="1:25" x14ac:dyDescent="0.2">
      <c r="A99">
        <f>'TO Filter Tables'!A99</f>
        <v>90</v>
      </c>
      <c r="B99">
        <f>'TO Filter Summary'!B100</f>
        <v>0</v>
      </c>
      <c r="C99" t="str">
        <f ca="1">'TO Filter Tables'!C99</f>
        <v>Telemetry Output (TO) Data Types</v>
      </c>
      <c r="E99" t="str">
        <f ca="1">'TO Filter Tables'!E99</f>
        <v>Internal</v>
      </c>
      <c r="F99">
        <f ca="1">'TO Filter Tables'!F99</f>
        <v>425</v>
      </c>
      <c r="G99" t="str">
        <f ca="1">'TO Filter Tables'!G99</f>
        <v>0x1A9</v>
      </c>
      <c r="H99" t="str">
        <f ca="1">'TO Filter Tables'!H99</f>
        <v>0x9A9</v>
      </c>
      <c r="I99" t="str">
        <f>'TO Filter Tables'!I99</f>
        <v>NA</v>
      </c>
      <c r="J99">
        <f ca="1">'TO Filter Tables'!J99</f>
        <v>640</v>
      </c>
      <c r="K99">
        <f ca="1">'TO Filter Tables'!K99</f>
        <v>0</v>
      </c>
      <c r="L99" t="str">
        <f ca="1">'TO Filter Tables'!L99</f>
        <v>Async</v>
      </c>
      <c r="M99">
        <f ca="1">'TO Filter Tables'!M99</f>
        <v>0</v>
      </c>
      <c r="N99" s="39">
        <f ca="1">'TO Filter Tables'!R99</f>
        <v>0</v>
      </c>
      <c r="O99" s="39">
        <f ca="1">'TO Filter Tables'!X99</f>
        <v>0</v>
      </c>
      <c r="P99" s="39">
        <f ca="1">'TO Filter Tables'!AD99</f>
        <v>0</v>
      </c>
      <c r="Q99" s="39">
        <f ca="1">'TO Filter Tables'!AP99</f>
        <v>0</v>
      </c>
      <c r="R99" s="39">
        <f ca="1">'TO Filter Tables'!AV99</f>
        <v>0</v>
      </c>
      <c r="S99" s="39">
        <f ca="1">'TO Filter Tables'!BB99</f>
        <v>0</v>
      </c>
      <c r="T99" s="39">
        <f ca="1">'TO Filter Tables'!BH99</f>
        <v>0</v>
      </c>
      <c r="W99" s="39">
        <f t="shared" ca="1" si="1"/>
        <v>0</v>
      </c>
    </row>
    <row r="100" spans="1:25" x14ac:dyDescent="0.2">
      <c r="A100">
        <f>'TO Filter Tables'!A100</f>
        <v>91</v>
      </c>
      <c r="B100">
        <f>'TO Filter Summary'!B101</f>
        <v>0</v>
      </c>
      <c r="C100" t="str">
        <f ca="1">'TO Filter Tables'!C100</f>
        <v>XB Diagnostic Telemetry</v>
      </c>
      <c r="E100" t="str">
        <f ca="1">'TO Filter Tables'!E100</f>
        <v>Internal</v>
      </c>
      <c r="F100">
        <f ca="1">'TO Filter Tables'!F100</f>
        <v>426</v>
      </c>
      <c r="G100" t="str">
        <f ca="1">'TO Filter Tables'!G100</f>
        <v>0x1AA</v>
      </c>
      <c r="H100" t="str">
        <f ca="1">'TO Filter Tables'!H100</f>
        <v>0x9AA</v>
      </c>
      <c r="I100" t="str">
        <f>'TO Filter Tables'!I100</f>
        <v>NA</v>
      </c>
      <c r="J100">
        <f ca="1">'TO Filter Tables'!J100</f>
        <v>928</v>
      </c>
      <c r="K100">
        <f ca="1">'TO Filter Tables'!K100</f>
        <v>0</v>
      </c>
      <c r="L100" t="str">
        <f ca="1">'TO Filter Tables'!L100</f>
        <v>Async</v>
      </c>
      <c r="M100">
        <f ca="1">'TO Filter Tables'!M100</f>
        <v>0</v>
      </c>
      <c r="N100" s="39">
        <f ca="1">'TO Filter Tables'!R100</f>
        <v>0</v>
      </c>
      <c r="O100" s="39">
        <f ca="1">'TO Filter Tables'!X100</f>
        <v>0</v>
      </c>
      <c r="P100" s="39">
        <f ca="1">'TO Filter Tables'!AD100</f>
        <v>0</v>
      </c>
      <c r="Q100" s="39">
        <f ca="1">'TO Filter Tables'!AP100</f>
        <v>0</v>
      </c>
      <c r="R100" s="39">
        <f ca="1">'TO Filter Tables'!AV100</f>
        <v>0</v>
      </c>
      <c r="S100" s="39">
        <f ca="1">'TO Filter Tables'!BB100</f>
        <v>0</v>
      </c>
      <c r="T100" s="39">
        <f ca="1">'TO Filter Tables'!BH100</f>
        <v>0</v>
      </c>
      <c r="W100" s="39">
        <f t="shared" ca="1" si="1"/>
        <v>0</v>
      </c>
    </row>
    <row r="101" spans="1:25" x14ac:dyDescent="0.2">
      <c r="A101">
        <f>'TO Filter Tables'!A101</f>
        <v>92</v>
      </c>
      <c r="B101">
        <f>'TO Filter Summary'!B102</f>
        <v>0</v>
      </c>
      <c r="C101" t="str">
        <f ca="1">'TO Filter Tables'!C101</f>
        <v>DM Diagnostic Telemetry</v>
      </c>
      <c r="E101" t="str">
        <f ca="1">'TO Filter Tables'!E101</f>
        <v>Internal</v>
      </c>
      <c r="F101">
        <f ca="1">'TO Filter Tables'!F101</f>
        <v>427</v>
      </c>
      <c r="G101" t="str">
        <f ca="1">'TO Filter Tables'!G101</f>
        <v>0x1AB</v>
      </c>
      <c r="H101" t="str">
        <f ca="1">'TO Filter Tables'!H101</f>
        <v>0x9AB</v>
      </c>
      <c r="I101" t="str">
        <f>'TO Filter Tables'!I101</f>
        <v>NA</v>
      </c>
      <c r="J101">
        <f ca="1">'TO Filter Tables'!J101</f>
        <v>6560</v>
      </c>
      <c r="K101">
        <f ca="1">'TO Filter Tables'!K101</f>
        <v>0</v>
      </c>
      <c r="L101" t="str">
        <f ca="1">'TO Filter Tables'!L101</f>
        <v>Async</v>
      </c>
      <c r="M101">
        <f ca="1">'TO Filter Tables'!M101</f>
        <v>0</v>
      </c>
      <c r="N101" s="39">
        <f ca="1">'TO Filter Tables'!R101</f>
        <v>0</v>
      </c>
      <c r="O101" s="39">
        <f ca="1">'TO Filter Tables'!X101</f>
        <v>0</v>
      </c>
      <c r="P101" s="39">
        <f ca="1">'TO Filter Tables'!AD101</f>
        <v>0</v>
      </c>
      <c r="Q101" s="39">
        <f ca="1">'TO Filter Tables'!AP101</f>
        <v>0</v>
      </c>
      <c r="R101" s="39">
        <f ca="1">'TO Filter Tables'!AV101</f>
        <v>0</v>
      </c>
      <c r="S101" s="39">
        <f ca="1">'TO Filter Tables'!BB101</f>
        <v>0</v>
      </c>
      <c r="T101" s="39">
        <f ca="1">'TO Filter Tables'!BH101</f>
        <v>0</v>
      </c>
      <c r="W101" s="39">
        <f t="shared" ca="1" si="1"/>
        <v>0</v>
      </c>
    </row>
    <row r="102" spans="1:25" x14ac:dyDescent="0.2">
      <c r="A102">
        <f>'TO Filter Tables'!A102</f>
        <v>93</v>
      </c>
      <c r="B102">
        <f>'TO Filter Summary'!B103</f>
        <v>0</v>
      </c>
      <c r="C102" t="str">
        <f ca="1">'TO Filter Tables'!C102</f>
        <v>GM Diagnostic Telemetry</v>
      </c>
      <c r="E102" t="str">
        <f ca="1">'TO Filter Tables'!E102</f>
        <v>Internal</v>
      </c>
      <c r="F102">
        <f ca="1">'TO Filter Tables'!F102</f>
        <v>428</v>
      </c>
      <c r="G102" t="str">
        <f ca="1">'TO Filter Tables'!G102</f>
        <v>0x1AC</v>
      </c>
      <c r="H102" t="str">
        <f ca="1">'TO Filter Tables'!H102</f>
        <v>0x9AC</v>
      </c>
      <c r="I102" t="str">
        <f>'TO Filter Tables'!I102</f>
        <v>NA</v>
      </c>
      <c r="J102">
        <f ca="1">'TO Filter Tables'!J102</f>
        <v>4096</v>
      </c>
      <c r="K102">
        <f ca="1">'TO Filter Tables'!K102</f>
        <v>0</v>
      </c>
      <c r="L102" t="str">
        <f ca="1">'TO Filter Tables'!L102</f>
        <v>Async</v>
      </c>
      <c r="M102">
        <f ca="1">'TO Filter Tables'!M102</f>
        <v>0</v>
      </c>
      <c r="N102" s="39">
        <f ca="1">'TO Filter Tables'!R102</f>
        <v>0</v>
      </c>
      <c r="O102" s="39">
        <f ca="1">'TO Filter Tables'!X102</f>
        <v>0</v>
      </c>
      <c r="P102" s="39">
        <f ca="1">'TO Filter Tables'!AD102</f>
        <v>0</v>
      </c>
      <c r="Q102" s="39">
        <f ca="1">'TO Filter Tables'!AP102</f>
        <v>0</v>
      </c>
      <c r="R102" s="39">
        <f ca="1">'TO Filter Tables'!AV102</f>
        <v>0</v>
      </c>
      <c r="S102" s="39">
        <f ca="1">'TO Filter Tables'!BB102</f>
        <v>0</v>
      </c>
      <c r="T102" s="39">
        <f ca="1">'TO Filter Tables'!BH102</f>
        <v>0</v>
      </c>
      <c r="W102" s="39">
        <f t="shared" ca="1" si="1"/>
        <v>0</v>
      </c>
    </row>
    <row r="103" spans="1:25" x14ac:dyDescent="0.2">
      <c r="A103">
        <f>'TO Filter Tables'!A103</f>
        <v>94</v>
      </c>
      <c r="B103" t="str">
        <f>'TO Filter Summary'!B104</f>
        <v>FSW</v>
      </c>
      <c r="C103" t="str">
        <f ca="1">'TO Filter Tables'!C103</f>
        <v>SDR Housekeeping Telemetry Packet</v>
      </c>
      <c r="D103" t="s">
        <v>1418</v>
      </c>
      <c r="E103" t="str">
        <f ca="1">'TO Filter Tables'!E103</f>
        <v>Internal</v>
      </c>
      <c r="F103">
        <f ca="1">'TO Filter Tables'!F103</f>
        <v>429</v>
      </c>
      <c r="G103" t="str">
        <f ca="1">'TO Filter Tables'!G103</f>
        <v>0x1AD</v>
      </c>
      <c r="H103" t="str">
        <f ca="1">'TO Filter Tables'!H103</f>
        <v>0x9AD</v>
      </c>
      <c r="I103" t="str">
        <f>'TO Filter Tables'!I103</f>
        <v>NA</v>
      </c>
      <c r="J103">
        <f ca="1">'TO Filter Tables'!J103</f>
        <v>2976</v>
      </c>
      <c r="K103">
        <f ca="1">'TO Filter Tables'!K103</f>
        <v>5</v>
      </c>
      <c r="L103" t="str">
        <f ca="1">'TO Filter Tables'!L103</f>
        <v>Sync</v>
      </c>
      <c r="M103">
        <f ca="1">'TO Filter Tables'!M103</f>
        <v>595.20000000000005</v>
      </c>
      <c r="N103" s="39">
        <f ca="1">'TO Filter Tables'!R103</f>
        <v>15</v>
      </c>
      <c r="O103" s="39">
        <f ca="1">'TO Filter Tables'!X103</f>
        <v>15</v>
      </c>
      <c r="P103" s="39">
        <f ca="1">'TO Filter Tables'!AD103</f>
        <v>120</v>
      </c>
      <c r="Q103" s="39">
        <f ca="1">'TO Filter Tables'!AP103</f>
        <v>120</v>
      </c>
      <c r="R103" s="39">
        <f ca="1">'TO Filter Tables'!AV103</f>
        <v>120</v>
      </c>
      <c r="S103" s="39">
        <f ca="1">'TO Filter Tables'!BB103</f>
        <v>120</v>
      </c>
      <c r="T103" s="39">
        <f ca="1">'TO Filter Tables'!BH103</f>
        <v>0</v>
      </c>
      <c r="W103" s="39">
        <f t="shared" ca="1" si="1"/>
        <v>120</v>
      </c>
      <c r="Y103" t="s">
        <v>1429</v>
      </c>
    </row>
    <row r="104" spans="1:25" x14ac:dyDescent="0.2">
      <c r="A104">
        <f>'TO Filter Tables'!A104</f>
        <v>95</v>
      </c>
      <c r="B104">
        <f>'TO Filter Summary'!B105</f>
        <v>0</v>
      </c>
      <c r="C104" t="str">
        <f ca="1">'TO Filter Tables'!C104</f>
        <v>SDR Diagnostic Telemetry Packet</v>
      </c>
      <c r="E104" t="str">
        <f ca="1">'TO Filter Tables'!E104</f>
        <v>Internal</v>
      </c>
      <c r="F104">
        <f ca="1">'TO Filter Tables'!F104</f>
        <v>430</v>
      </c>
      <c r="G104" t="str">
        <f ca="1">'TO Filter Tables'!G104</f>
        <v>0x1AE</v>
      </c>
      <c r="H104" t="str">
        <f ca="1">'TO Filter Tables'!H104</f>
        <v>0x9AE</v>
      </c>
      <c r="I104" t="str">
        <f>'TO Filter Tables'!I104</f>
        <v>NA</v>
      </c>
      <c r="J104">
        <f ca="1">'TO Filter Tables'!J104</f>
        <v>4960</v>
      </c>
      <c r="K104">
        <f ca="1">'TO Filter Tables'!K104</f>
        <v>0</v>
      </c>
      <c r="L104" t="str">
        <f ca="1">'TO Filter Tables'!L104</f>
        <v>Async</v>
      </c>
      <c r="M104">
        <f ca="1">'TO Filter Tables'!M104</f>
        <v>0</v>
      </c>
      <c r="N104" s="39">
        <f ca="1">'TO Filter Tables'!R104</f>
        <v>0</v>
      </c>
      <c r="O104" s="39">
        <f ca="1">'TO Filter Tables'!X104</f>
        <v>0</v>
      </c>
      <c r="P104" s="39">
        <f ca="1">'TO Filter Tables'!AD104</f>
        <v>0</v>
      </c>
      <c r="Q104" s="39">
        <f ca="1">'TO Filter Tables'!AP104</f>
        <v>0</v>
      </c>
      <c r="R104" s="39">
        <f ca="1">'TO Filter Tables'!AV104</f>
        <v>0</v>
      </c>
      <c r="S104" s="39">
        <f ca="1">'TO Filter Tables'!BB104</f>
        <v>0</v>
      </c>
      <c r="T104" s="39">
        <f ca="1">'TO Filter Tables'!BH104</f>
        <v>0</v>
      </c>
      <c r="W104" s="39">
        <f t="shared" ca="1" si="1"/>
        <v>0</v>
      </c>
    </row>
    <row r="105" spans="1:25" x14ac:dyDescent="0.2">
      <c r="A105">
        <f>'TO Filter Tables'!A105</f>
        <v>96</v>
      </c>
      <c r="B105">
        <f>'TO Filter Summary'!B106</f>
        <v>0</v>
      </c>
      <c r="C105" t="str">
        <f ca="1">'TO Filter Tables'!C105</f>
        <v>SDR Bad Memory Map Diagnostic Packet</v>
      </c>
      <c r="E105" t="str">
        <f ca="1">'TO Filter Tables'!E105</f>
        <v>Internal</v>
      </c>
      <c r="F105">
        <f ca="1">'TO Filter Tables'!F105</f>
        <v>431</v>
      </c>
      <c r="G105" t="str">
        <f ca="1">'TO Filter Tables'!G105</f>
        <v>0x1AF</v>
      </c>
      <c r="H105" t="str">
        <f ca="1">'TO Filter Tables'!H105</f>
        <v>0x9AF</v>
      </c>
      <c r="I105" t="str">
        <f>'TO Filter Tables'!I105</f>
        <v>NA</v>
      </c>
      <c r="J105">
        <f ca="1">'TO Filter Tables'!J105</f>
        <v>4192</v>
      </c>
      <c r="K105">
        <f ca="1">'TO Filter Tables'!K105</f>
        <v>0</v>
      </c>
      <c r="L105" t="str">
        <f ca="1">'TO Filter Tables'!L105</f>
        <v>Async</v>
      </c>
      <c r="M105">
        <f ca="1">'TO Filter Tables'!M105</f>
        <v>0</v>
      </c>
      <c r="N105" s="39">
        <f ca="1">'TO Filter Tables'!R105</f>
        <v>0</v>
      </c>
      <c r="O105" s="39">
        <f ca="1">'TO Filter Tables'!X105</f>
        <v>0</v>
      </c>
      <c r="P105" s="39">
        <f ca="1">'TO Filter Tables'!AD105</f>
        <v>0</v>
      </c>
      <c r="Q105" s="39">
        <f ca="1">'TO Filter Tables'!AP105</f>
        <v>0</v>
      </c>
      <c r="R105" s="39">
        <f ca="1">'TO Filter Tables'!AV105</f>
        <v>0</v>
      </c>
      <c r="S105" s="39">
        <f ca="1">'TO Filter Tables'!BB105</f>
        <v>0</v>
      </c>
      <c r="T105" s="39">
        <f ca="1">'TO Filter Tables'!BH105</f>
        <v>0</v>
      </c>
      <c r="W105" s="39">
        <f t="shared" ca="1" si="1"/>
        <v>0</v>
      </c>
    </row>
    <row r="106" spans="1:25" x14ac:dyDescent="0.2">
      <c r="A106">
        <f>'TO Filter Tables'!A106</f>
        <v>97</v>
      </c>
      <c r="B106" t="str">
        <f>'TO Filter Summary'!B107</f>
        <v>FSW</v>
      </c>
      <c r="C106" t="str">
        <f ca="1">'TO Filter Tables'!C106</f>
        <v>RM SDB Diagnostic Packet</v>
      </c>
      <c r="D106" t="s">
        <v>1418</v>
      </c>
      <c r="E106" t="str">
        <f ca="1">'TO Filter Tables'!E106</f>
        <v>Internal</v>
      </c>
      <c r="F106">
        <f ca="1">'TO Filter Tables'!F106</f>
        <v>432</v>
      </c>
      <c r="G106" t="str">
        <f ca="1">'TO Filter Tables'!G106</f>
        <v>0x1B0</v>
      </c>
      <c r="H106" t="str">
        <f ca="1">'TO Filter Tables'!H106</f>
        <v>0x9B0</v>
      </c>
      <c r="I106" t="str">
        <f>'TO Filter Tables'!I106</f>
        <v>NA</v>
      </c>
      <c r="J106">
        <f ca="1">'TO Filter Tables'!J106</f>
        <v>512</v>
      </c>
      <c r="K106">
        <f ca="1">'TO Filter Tables'!K106</f>
        <v>5</v>
      </c>
      <c r="L106" t="str">
        <f ca="1">'TO Filter Tables'!L106</f>
        <v>Sync</v>
      </c>
      <c r="M106">
        <f ca="1">'TO Filter Tables'!M106</f>
        <v>102.4</v>
      </c>
      <c r="N106" s="39">
        <f ca="1">'TO Filter Tables'!R106</f>
        <v>60</v>
      </c>
      <c r="O106" s="39">
        <f ca="1">'TO Filter Tables'!X106</f>
        <v>60</v>
      </c>
      <c r="P106" s="39">
        <f ca="1">'TO Filter Tables'!AD106</f>
        <v>120</v>
      </c>
      <c r="Q106" s="39">
        <f ca="1">'TO Filter Tables'!AP106</f>
        <v>120</v>
      </c>
      <c r="R106" s="39">
        <f ca="1">'TO Filter Tables'!AV106</f>
        <v>120</v>
      </c>
      <c r="S106" s="39">
        <f ca="1">'TO Filter Tables'!BB106</f>
        <v>120</v>
      </c>
      <c r="T106" s="39">
        <f ca="1">'TO Filter Tables'!BH106</f>
        <v>0</v>
      </c>
      <c r="W106" s="39">
        <f t="shared" ca="1" si="1"/>
        <v>120</v>
      </c>
      <c r="Y106" t="s">
        <v>1429</v>
      </c>
    </row>
    <row r="107" spans="1:25" x14ac:dyDescent="0.2">
      <c r="A107">
        <f>'TO Filter Tables'!A107</f>
        <v>98</v>
      </c>
      <c r="B107" t="str">
        <f>'TO Filter Summary'!B108</f>
        <v>FSW</v>
      </c>
      <c r="C107" t="str">
        <f ca="1">'TO Filter Tables'!C107</f>
        <v>Time Manager HK</v>
      </c>
      <c r="D107" t="s">
        <v>1418</v>
      </c>
      <c r="E107" t="str">
        <f ca="1">'TO Filter Tables'!E107</f>
        <v>Internal</v>
      </c>
      <c r="F107">
        <f ca="1">'TO Filter Tables'!F107</f>
        <v>433</v>
      </c>
      <c r="G107" t="str">
        <f ca="1">'TO Filter Tables'!G107</f>
        <v>0x1B1</v>
      </c>
      <c r="H107" t="str">
        <f ca="1">'TO Filter Tables'!H107</f>
        <v>0x9B1</v>
      </c>
      <c r="I107" t="str">
        <f>'TO Filter Tables'!I107</f>
        <v>NA</v>
      </c>
      <c r="J107">
        <f ca="1">'TO Filter Tables'!J107</f>
        <v>384</v>
      </c>
      <c r="K107">
        <f ca="1">'TO Filter Tables'!K107</f>
        <v>5</v>
      </c>
      <c r="L107" t="str">
        <f ca="1">'TO Filter Tables'!L107</f>
        <v>Sync</v>
      </c>
      <c r="M107">
        <f ca="1">'TO Filter Tables'!M107</f>
        <v>76.8</v>
      </c>
      <c r="N107" s="39">
        <f ca="1">'TO Filter Tables'!R107</f>
        <v>15</v>
      </c>
      <c r="O107" s="39">
        <f ca="1">'TO Filter Tables'!X107</f>
        <v>15</v>
      </c>
      <c r="P107" s="39">
        <f ca="1">'TO Filter Tables'!AD107</f>
        <v>120</v>
      </c>
      <c r="Q107" s="39">
        <f ca="1">'TO Filter Tables'!AP107</f>
        <v>120</v>
      </c>
      <c r="R107" s="39">
        <f ca="1">'TO Filter Tables'!AV107</f>
        <v>120</v>
      </c>
      <c r="S107" s="39">
        <f ca="1">'TO Filter Tables'!BB107</f>
        <v>120</v>
      </c>
      <c r="T107" s="39">
        <f ca="1">'TO Filter Tables'!BH107</f>
        <v>0</v>
      </c>
      <c r="W107" s="39">
        <f t="shared" ca="1" si="1"/>
        <v>120</v>
      </c>
      <c r="Y107" t="s">
        <v>1429</v>
      </c>
    </row>
    <row r="108" spans="1:25" x14ac:dyDescent="0.2">
      <c r="A108">
        <f>'TO Filter Tables'!A108</f>
        <v>99</v>
      </c>
      <c r="B108" t="str">
        <f>'TO Filter Summary'!B109</f>
        <v>FSW</v>
      </c>
      <c r="C108" t="str">
        <f ca="1">'TO Filter Tables'!C108</f>
        <v>Time Manager Diag HK</v>
      </c>
      <c r="D108" t="s">
        <v>1418</v>
      </c>
      <c r="E108" t="str">
        <f ca="1">'TO Filter Tables'!E108</f>
        <v>Internal</v>
      </c>
      <c r="F108">
        <f ca="1">'TO Filter Tables'!F108</f>
        <v>434</v>
      </c>
      <c r="G108" t="str">
        <f ca="1">'TO Filter Tables'!G108</f>
        <v>0x1B2</v>
      </c>
      <c r="H108" t="str">
        <f ca="1">'TO Filter Tables'!H108</f>
        <v>0x9B2</v>
      </c>
      <c r="I108" t="str">
        <f>'TO Filter Tables'!I108</f>
        <v>NA</v>
      </c>
      <c r="J108">
        <f ca="1">'TO Filter Tables'!J108</f>
        <v>576</v>
      </c>
      <c r="K108">
        <f ca="1">'TO Filter Tables'!K108</f>
        <v>5</v>
      </c>
      <c r="L108" t="str">
        <f ca="1">'TO Filter Tables'!L108</f>
        <v>Sync</v>
      </c>
      <c r="M108">
        <f ca="1">'TO Filter Tables'!M108</f>
        <v>115.2</v>
      </c>
      <c r="N108" s="39">
        <f ca="1">'TO Filter Tables'!R108</f>
        <v>60</v>
      </c>
      <c r="O108" s="39">
        <f ca="1">'TO Filter Tables'!X108</f>
        <v>60</v>
      </c>
      <c r="P108" s="39">
        <f ca="1">'TO Filter Tables'!AD108</f>
        <v>120</v>
      </c>
      <c r="Q108" s="39">
        <f ca="1">'TO Filter Tables'!AP108</f>
        <v>120</v>
      </c>
      <c r="R108" s="39">
        <f ca="1">'TO Filter Tables'!AV108</f>
        <v>120</v>
      </c>
      <c r="S108" s="39">
        <f ca="1">'TO Filter Tables'!BB108</f>
        <v>120</v>
      </c>
      <c r="T108" s="39">
        <f ca="1">'TO Filter Tables'!BH108</f>
        <v>0</v>
      </c>
      <c r="W108" s="39">
        <f t="shared" ca="1" si="1"/>
        <v>120</v>
      </c>
      <c r="Y108" t="s">
        <v>1429</v>
      </c>
    </row>
    <row r="109" spans="1:25" x14ac:dyDescent="0.2">
      <c r="A109">
        <f>'TO Filter Tables'!A109</f>
        <v>100</v>
      </c>
      <c r="B109" t="str">
        <f>'TO Filter Summary'!B110</f>
        <v>ACS</v>
      </c>
      <c r="C109" t="str">
        <f ca="1">'TO Filter Tables'!C109</f>
        <v>CL SA Diag Tlm</v>
      </c>
      <c r="D109" t="s">
        <v>1418</v>
      </c>
      <c r="E109" t="str">
        <f ca="1">'TO Filter Tables'!E109</f>
        <v>Internal</v>
      </c>
      <c r="F109">
        <f ca="1">'TO Filter Tables'!F109</f>
        <v>435</v>
      </c>
      <c r="G109" t="str">
        <f ca="1">'TO Filter Tables'!G109</f>
        <v>0x1B3</v>
      </c>
      <c r="H109" t="str">
        <f ca="1">'TO Filter Tables'!H109</f>
        <v>0x9B3</v>
      </c>
      <c r="I109" t="str">
        <f>'TO Filter Tables'!I109</f>
        <v>NA</v>
      </c>
      <c r="J109">
        <f ca="1">'TO Filter Tables'!J109</f>
        <v>1344</v>
      </c>
      <c r="K109">
        <f ca="1">'TO Filter Tables'!K109</f>
        <v>0.1</v>
      </c>
      <c r="L109" t="str">
        <f ca="1">'TO Filter Tables'!L109</f>
        <v>Sync</v>
      </c>
      <c r="M109">
        <f ca="1">'TO Filter Tables'!M109</f>
        <v>13440</v>
      </c>
      <c r="N109" s="39">
        <f ca="1">'TO Filter Tables'!R109</f>
        <v>0</v>
      </c>
      <c r="O109" s="39">
        <f ca="1">'TO Filter Tables'!X109</f>
        <v>0</v>
      </c>
      <c r="P109" s="39">
        <f ca="1">'TO Filter Tables'!AD109</f>
        <v>0</v>
      </c>
      <c r="Q109" s="39">
        <f ca="1">'TO Filter Tables'!AP109</f>
        <v>0</v>
      </c>
      <c r="R109" s="39">
        <f ca="1">'TO Filter Tables'!AV109</f>
        <v>0</v>
      </c>
      <c r="S109" s="39">
        <f ca="1">'TO Filter Tables'!BB109</f>
        <v>0</v>
      </c>
      <c r="T109" s="39">
        <f ca="1">'TO Filter Tables'!BH109</f>
        <v>0</v>
      </c>
      <c r="W109" s="39">
        <f t="shared" ca="1" si="1"/>
        <v>0.1</v>
      </c>
      <c r="Y109" t="s">
        <v>1429</v>
      </c>
    </row>
    <row r="110" spans="1:25" x14ac:dyDescent="0.2">
      <c r="A110">
        <f>'TO Filter Tables'!A110</f>
        <v>101</v>
      </c>
      <c r="B110" t="str">
        <f>'TO Filter Summary'!B111</f>
        <v>ACS</v>
      </c>
      <c r="C110" t="str">
        <f ca="1">'TO Filter Tables'!C110</f>
        <v>CL HGA Diag Tlm</v>
      </c>
      <c r="D110" t="s">
        <v>1418</v>
      </c>
      <c r="E110" t="str">
        <f ca="1">'TO Filter Tables'!E110</f>
        <v>Internal</v>
      </c>
      <c r="F110">
        <f ca="1">'TO Filter Tables'!F110</f>
        <v>436</v>
      </c>
      <c r="G110" t="str">
        <f ca="1">'TO Filter Tables'!G110</f>
        <v>0x1B4</v>
      </c>
      <c r="H110" t="str">
        <f ca="1">'TO Filter Tables'!H110</f>
        <v>0x9B4</v>
      </c>
      <c r="I110" t="str">
        <f>'TO Filter Tables'!I110</f>
        <v>NA</v>
      </c>
      <c r="J110">
        <f ca="1">'TO Filter Tables'!J110</f>
        <v>1344</v>
      </c>
      <c r="K110">
        <f ca="1">'TO Filter Tables'!K110</f>
        <v>0.1</v>
      </c>
      <c r="L110" t="str">
        <f ca="1">'TO Filter Tables'!L110</f>
        <v>Sync</v>
      </c>
      <c r="M110">
        <f ca="1">'TO Filter Tables'!M110</f>
        <v>13440</v>
      </c>
      <c r="N110" s="39">
        <f ca="1">'TO Filter Tables'!R110</f>
        <v>0</v>
      </c>
      <c r="O110" s="39">
        <f ca="1">'TO Filter Tables'!X110</f>
        <v>0</v>
      </c>
      <c r="P110" s="39">
        <f ca="1">'TO Filter Tables'!AD110</f>
        <v>0</v>
      </c>
      <c r="Q110" s="39">
        <f ca="1">'TO Filter Tables'!AP110</f>
        <v>0</v>
      </c>
      <c r="R110" s="39">
        <f ca="1">'TO Filter Tables'!AV110</f>
        <v>0</v>
      </c>
      <c r="S110" s="39">
        <f ca="1">'TO Filter Tables'!BB110</f>
        <v>0</v>
      </c>
      <c r="T110" s="39">
        <f ca="1">'TO Filter Tables'!BH110</f>
        <v>0</v>
      </c>
      <c r="W110" s="39">
        <f t="shared" ca="1" si="1"/>
        <v>0.1</v>
      </c>
      <c r="Y110" t="s">
        <v>1429</v>
      </c>
    </row>
    <row r="111" spans="1:25" x14ac:dyDescent="0.2">
      <c r="A111">
        <f>'TO Filter Tables'!A111</f>
        <v>102</v>
      </c>
      <c r="B111" t="str">
        <f>'TO Filter Summary'!B112</f>
        <v>ACS</v>
      </c>
      <c r="C111" t="str">
        <f ca="1">'TO Filter Tables'!C111</f>
        <v>CL Target Diagnostic Generation</v>
      </c>
      <c r="D111" t="s">
        <v>1418</v>
      </c>
      <c r="E111" t="str">
        <f ca="1">'TO Filter Tables'!E111</f>
        <v>Internal</v>
      </c>
      <c r="F111">
        <f ca="1">'TO Filter Tables'!F111</f>
        <v>437</v>
      </c>
      <c r="G111" t="str">
        <f ca="1">'TO Filter Tables'!G111</f>
        <v>0x1B5</v>
      </c>
      <c r="H111" t="str">
        <f ca="1">'TO Filter Tables'!H111</f>
        <v>0x9B5</v>
      </c>
      <c r="I111" t="str">
        <f>'TO Filter Tables'!I111</f>
        <v>NA</v>
      </c>
      <c r="J111">
        <f ca="1">'TO Filter Tables'!J111</f>
        <v>480</v>
      </c>
      <c r="K111">
        <f ca="1">'TO Filter Tables'!K111</f>
        <v>0.1</v>
      </c>
      <c r="L111" t="str">
        <f ca="1">'TO Filter Tables'!L111</f>
        <v>Sync</v>
      </c>
      <c r="M111">
        <f ca="1">'TO Filter Tables'!M111</f>
        <v>4800</v>
      </c>
      <c r="N111" s="39">
        <f ca="1">'TO Filter Tables'!R111</f>
        <v>0</v>
      </c>
      <c r="O111" s="39">
        <f ca="1">'TO Filter Tables'!X111</f>
        <v>0</v>
      </c>
      <c r="P111" s="39">
        <f ca="1">'TO Filter Tables'!AD111</f>
        <v>0</v>
      </c>
      <c r="Q111" s="39">
        <f ca="1">'TO Filter Tables'!AP111</f>
        <v>0</v>
      </c>
      <c r="R111" s="39">
        <f ca="1">'TO Filter Tables'!AV111</f>
        <v>0</v>
      </c>
      <c r="S111" s="39">
        <f ca="1">'TO Filter Tables'!BB111</f>
        <v>0</v>
      </c>
      <c r="T111" s="39">
        <f ca="1">'TO Filter Tables'!BH111</f>
        <v>0</v>
      </c>
      <c r="W111" s="39">
        <f t="shared" ca="1" si="1"/>
        <v>0.1</v>
      </c>
      <c r="Y111" t="s">
        <v>1429</v>
      </c>
    </row>
    <row r="112" spans="1:25" x14ac:dyDescent="0.2">
      <c r="A112">
        <f>'TO Filter Tables'!A112</f>
        <v>103</v>
      </c>
      <c r="B112">
        <f>'TO Filter Summary'!B113</f>
        <v>0</v>
      </c>
      <c r="C112" t="str">
        <f ca="1">'TO Filter Tables'!C112</f>
        <v>Spare</v>
      </c>
      <c r="E112" t="str">
        <f ca="1">'TO Filter Tables'!E112</f>
        <v>Internal</v>
      </c>
      <c r="F112">
        <f ca="1">'TO Filter Tables'!F112</f>
        <v>438</v>
      </c>
      <c r="G112" t="str">
        <f ca="1">'TO Filter Tables'!G112</f>
        <v>0x1B6</v>
      </c>
      <c r="H112" t="str">
        <f ca="1">'TO Filter Tables'!H112</f>
        <v>0x9B6</v>
      </c>
      <c r="I112" t="str">
        <f>'TO Filter Tables'!I112</f>
        <v>NA</v>
      </c>
      <c r="J112" t="str">
        <f ca="1">'TO Filter Tables'!J112</f>
        <v/>
      </c>
      <c r="K112">
        <f ca="1">'TO Filter Tables'!K112</f>
        <v>0</v>
      </c>
      <c r="L112" t="str">
        <f ca="1">'TO Filter Tables'!L112</f>
        <v>N/A</v>
      </c>
      <c r="M112">
        <f ca="1">'TO Filter Tables'!M112</f>
        <v>0</v>
      </c>
      <c r="N112" s="39">
        <f ca="1">'TO Filter Tables'!R112</f>
        <v>0</v>
      </c>
      <c r="O112" s="39">
        <f ca="1">'TO Filter Tables'!X112</f>
        <v>0</v>
      </c>
      <c r="P112" s="39">
        <f ca="1">'TO Filter Tables'!AD112</f>
        <v>0</v>
      </c>
      <c r="Q112" s="39">
        <f ca="1">'TO Filter Tables'!AP112</f>
        <v>0</v>
      </c>
      <c r="R112" s="39">
        <f ca="1">'TO Filter Tables'!AV112</f>
        <v>0</v>
      </c>
      <c r="S112" s="39">
        <f ca="1">'TO Filter Tables'!BB112</f>
        <v>0</v>
      </c>
      <c r="T112" s="39">
        <f ca="1">'TO Filter Tables'!BH112</f>
        <v>0</v>
      </c>
      <c r="W112" s="39">
        <f t="shared" ca="1" si="1"/>
        <v>0</v>
      </c>
    </row>
    <row r="113" spans="1:25" x14ac:dyDescent="0.2">
      <c r="A113">
        <f>'TO Filter Tables'!A113</f>
        <v>104</v>
      </c>
      <c r="B113">
        <f>'TO Filter Summary'!B114</f>
        <v>0</v>
      </c>
      <c r="C113" t="str">
        <f ca="1">'TO Filter Tables'!C113</f>
        <v>Spare</v>
      </c>
      <c r="E113" t="str">
        <f ca="1">'TO Filter Tables'!E113</f>
        <v>Internal</v>
      </c>
      <c r="F113">
        <f ca="1">'TO Filter Tables'!F113</f>
        <v>439</v>
      </c>
      <c r="G113" t="str">
        <f ca="1">'TO Filter Tables'!G113</f>
        <v>0x1B7</v>
      </c>
      <c r="H113" t="str">
        <f ca="1">'TO Filter Tables'!H113</f>
        <v>0x9B7</v>
      </c>
      <c r="I113" t="str">
        <f>'TO Filter Tables'!I113</f>
        <v>NA</v>
      </c>
      <c r="J113" t="str">
        <f ca="1">'TO Filter Tables'!J113</f>
        <v/>
      </c>
      <c r="K113">
        <f ca="1">'TO Filter Tables'!K113</f>
        <v>0</v>
      </c>
      <c r="L113" t="str">
        <f ca="1">'TO Filter Tables'!L113</f>
        <v>N/A</v>
      </c>
      <c r="M113">
        <f ca="1">'TO Filter Tables'!M113</f>
        <v>0</v>
      </c>
      <c r="N113" s="39">
        <f ca="1">'TO Filter Tables'!R113</f>
        <v>0</v>
      </c>
      <c r="O113" s="39">
        <f ca="1">'TO Filter Tables'!X113</f>
        <v>0</v>
      </c>
      <c r="P113" s="39">
        <f ca="1">'TO Filter Tables'!AD113</f>
        <v>0</v>
      </c>
      <c r="Q113" s="39">
        <f ca="1">'TO Filter Tables'!AP113</f>
        <v>0</v>
      </c>
      <c r="R113" s="39">
        <f ca="1">'TO Filter Tables'!AV113</f>
        <v>0</v>
      </c>
      <c r="S113" s="39">
        <f ca="1">'TO Filter Tables'!BB113</f>
        <v>0</v>
      </c>
      <c r="T113" s="39">
        <f ca="1">'TO Filter Tables'!BH113</f>
        <v>0</v>
      </c>
      <c r="W113" s="39">
        <f t="shared" ca="1" si="1"/>
        <v>0</v>
      </c>
    </row>
    <row r="114" spans="1:25" x14ac:dyDescent="0.2">
      <c r="A114">
        <f>'TO Filter Tables'!A114</f>
        <v>105</v>
      </c>
      <c r="B114">
        <f>'TO Filter Summary'!B115</f>
        <v>0</v>
      </c>
      <c r="C114" t="str">
        <f ca="1">'TO Filter Tables'!C114</f>
        <v>Spare</v>
      </c>
      <c r="E114" t="str">
        <f ca="1">'TO Filter Tables'!E114</f>
        <v>Internal</v>
      </c>
      <c r="F114">
        <f ca="1">'TO Filter Tables'!F114</f>
        <v>440</v>
      </c>
      <c r="G114" t="str">
        <f ca="1">'TO Filter Tables'!G114</f>
        <v>0x1B8</v>
      </c>
      <c r="H114" t="str">
        <f ca="1">'TO Filter Tables'!H114</f>
        <v>0x9B8</v>
      </c>
      <c r="I114" t="str">
        <f>'TO Filter Tables'!I114</f>
        <v>NA</v>
      </c>
      <c r="J114" t="str">
        <f ca="1">'TO Filter Tables'!J114</f>
        <v/>
      </c>
      <c r="K114">
        <f ca="1">'TO Filter Tables'!K114</f>
        <v>0</v>
      </c>
      <c r="L114" t="str">
        <f ca="1">'TO Filter Tables'!L114</f>
        <v>N/A</v>
      </c>
      <c r="M114">
        <f ca="1">'TO Filter Tables'!M114</f>
        <v>0</v>
      </c>
      <c r="N114" s="39">
        <f ca="1">'TO Filter Tables'!R114</f>
        <v>0</v>
      </c>
      <c r="O114" s="39">
        <f ca="1">'TO Filter Tables'!X114</f>
        <v>0</v>
      </c>
      <c r="P114" s="39">
        <f ca="1">'TO Filter Tables'!AD114</f>
        <v>0</v>
      </c>
      <c r="Q114" s="39">
        <f ca="1">'TO Filter Tables'!AP114</f>
        <v>0</v>
      </c>
      <c r="R114" s="39">
        <f ca="1">'TO Filter Tables'!AV114</f>
        <v>0</v>
      </c>
      <c r="S114" s="39">
        <f ca="1">'TO Filter Tables'!BB114</f>
        <v>0</v>
      </c>
      <c r="T114" s="39">
        <f ca="1">'TO Filter Tables'!BH114</f>
        <v>0</v>
      </c>
      <c r="W114" s="39">
        <f t="shared" ca="1" si="1"/>
        <v>0</v>
      </c>
    </row>
    <row r="115" spans="1:25" x14ac:dyDescent="0.2">
      <c r="A115">
        <f>'TO Filter Tables'!A115</f>
        <v>106</v>
      </c>
      <c r="B115">
        <f>'TO Filter Summary'!B116</f>
        <v>0</v>
      </c>
      <c r="C115" t="str">
        <f ca="1">'TO Filter Tables'!C115</f>
        <v>Spare</v>
      </c>
      <c r="E115" t="str">
        <f ca="1">'TO Filter Tables'!E115</f>
        <v>Internal</v>
      </c>
      <c r="F115">
        <f ca="1">'TO Filter Tables'!F115</f>
        <v>441</v>
      </c>
      <c r="G115" t="str">
        <f ca="1">'TO Filter Tables'!G115</f>
        <v>0x1B9</v>
      </c>
      <c r="H115" t="str">
        <f ca="1">'TO Filter Tables'!H115</f>
        <v>0x9B9</v>
      </c>
      <c r="I115" t="str">
        <f>'TO Filter Tables'!I115</f>
        <v>NA</v>
      </c>
      <c r="J115" t="str">
        <f ca="1">'TO Filter Tables'!J115</f>
        <v/>
      </c>
      <c r="K115">
        <f ca="1">'TO Filter Tables'!K115</f>
        <v>0</v>
      </c>
      <c r="L115" t="str">
        <f ca="1">'TO Filter Tables'!L115</f>
        <v>N/A</v>
      </c>
      <c r="M115">
        <f ca="1">'TO Filter Tables'!M115</f>
        <v>0</v>
      </c>
      <c r="N115" s="39">
        <f ca="1">'TO Filter Tables'!R115</f>
        <v>0</v>
      </c>
      <c r="O115" s="39">
        <f ca="1">'TO Filter Tables'!X115</f>
        <v>0</v>
      </c>
      <c r="P115" s="39">
        <f ca="1">'TO Filter Tables'!AD115</f>
        <v>0</v>
      </c>
      <c r="Q115" s="39">
        <f ca="1">'TO Filter Tables'!AP115</f>
        <v>0</v>
      </c>
      <c r="R115" s="39">
        <f ca="1">'TO Filter Tables'!AV115</f>
        <v>0</v>
      </c>
      <c r="S115" s="39">
        <f ca="1">'TO Filter Tables'!BB115</f>
        <v>0</v>
      </c>
      <c r="T115" s="39">
        <f ca="1">'TO Filter Tables'!BH115</f>
        <v>0</v>
      </c>
      <c r="W115" s="39">
        <f t="shared" ca="1" si="1"/>
        <v>0</v>
      </c>
    </row>
    <row r="116" spans="1:25" x14ac:dyDescent="0.2">
      <c r="A116">
        <f>'TO Filter Tables'!A116</f>
        <v>107</v>
      </c>
      <c r="B116">
        <f>'TO Filter Summary'!B117</f>
        <v>0</v>
      </c>
      <c r="C116" t="str">
        <f ca="1">'TO Filter Tables'!C116</f>
        <v>Spare</v>
      </c>
      <c r="E116" t="str">
        <f ca="1">'TO Filter Tables'!E116</f>
        <v>Internal</v>
      </c>
      <c r="F116">
        <f ca="1">'TO Filter Tables'!F116</f>
        <v>442</v>
      </c>
      <c r="G116" t="str">
        <f ca="1">'TO Filter Tables'!G116</f>
        <v>0x1BA</v>
      </c>
      <c r="H116" t="str">
        <f ca="1">'TO Filter Tables'!H116</f>
        <v>0x9BA</v>
      </c>
      <c r="I116" t="str">
        <f>'TO Filter Tables'!I116</f>
        <v>NA</v>
      </c>
      <c r="J116" t="str">
        <f ca="1">'TO Filter Tables'!J116</f>
        <v/>
      </c>
      <c r="K116">
        <f ca="1">'TO Filter Tables'!K116</f>
        <v>0</v>
      </c>
      <c r="L116" t="str">
        <f ca="1">'TO Filter Tables'!L116</f>
        <v>N/A</v>
      </c>
      <c r="M116">
        <f ca="1">'TO Filter Tables'!M116</f>
        <v>0</v>
      </c>
      <c r="N116" s="39">
        <f ca="1">'TO Filter Tables'!R116</f>
        <v>0</v>
      </c>
      <c r="O116" s="39">
        <f ca="1">'TO Filter Tables'!X116</f>
        <v>0</v>
      </c>
      <c r="P116" s="39">
        <f ca="1">'TO Filter Tables'!AD116</f>
        <v>0</v>
      </c>
      <c r="Q116" s="39">
        <f ca="1">'TO Filter Tables'!AP116</f>
        <v>0</v>
      </c>
      <c r="R116" s="39">
        <f ca="1">'TO Filter Tables'!AV116</f>
        <v>0</v>
      </c>
      <c r="S116" s="39">
        <f ca="1">'TO Filter Tables'!BB116</f>
        <v>0</v>
      </c>
      <c r="T116" s="39">
        <f ca="1">'TO Filter Tables'!BH116</f>
        <v>0</v>
      </c>
      <c r="W116" s="39">
        <f t="shared" ca="1" si="1"/>
        <v>0</v>
      </c>
    </row>
    <row r="117" spans="1:25" x14ac:dyDescent="0.2">
      <c r="A117">
        <f>'TO Filter Tables'!A117</f>
        <v>108</v>
      </c>
      <c r="B117">
        <f>'TO Filter Summary'!B118</f>
        <v>0</v>
      </c>
      <c r="C117" t="str">
        <f ca="1">'TO Filter Tables'!C117</f>
        <v>Spare</v>
      </c>
      <c r="E117" t="str">
        <f ca="1">'TO Filter Tables'!E117</f>
        <v>Internal</v>
      </c>
      <c r="F117">
        <f ca="1">'TO Filter Tables'!F117</f>
        <v>443</v>
      </c>
      <c r="G117" t="str">
        <f ca="1">'TO Filter Tables'!G117</f>
        <v>0x1BB</v>
      </c>
      <c r="H117" t="str">
        <f ca="1">'TO Filter Tables'!H117</f>
        <v>0x9BB</v>
      </c>
      <c r="I117" t="str">
        <f>'TO Filter Tables'!I117</f>
        <v>NA</v>
      </c>
      <c r="J117" t="str">
        <f ca="1">'TO Filter Tables'!J117</f>
        <v/>
      </c>
      <c r="K117">
        <f ca="1">'TO Filter Tables'!K117</f>
        <v>0</v>
      </c>
      <c r="L117" t="str">
        <f ca="1">'TO Filter Tables'!L117</f>
        <v>N/A</v>
      </c>
      <c r="M117">
        <f ca="1">'TO Filter Tables'!M117</f>
        <v>0</v>
      </c>
      <c r="N117" s="39">
        <f ca="1">'TO Filter Tables'!R117</f>
        <v>0</v>
      </c>
      <c r="O117" s="39">
        <f ca="1">'TO Filter Tables'!X117</f>
        <v>0</v>
      </c>
      <c r="P117" s="39">
        <f ca="1">'TO Filter Tables'!AD117</f>
        <v>0</v>
      </c>
      <c r="Q117" s="39">
        <f ca="1">'TO Filter Tables'!AP117</f>
        <v>0</v>
      </c>
      <c r="R117" s="39">
        <f ca="1">'TO Filter Tables'!AV117</f>
        <v>0</v>
      </c>
      <c r="S117" s="39">
        <f ca="1">'TO Filter Tables'!BB117</f>
        <v>0</v>
      </c>
      <c r="T117" s="39">
        <f ca="1">'TO Filter Tables'!BH117</f>
        <v>0</v>
      </c>
      <c r="W117" s="39">
        <f t="shared" ca="1" si="1"/>
        <v>0</v>
      </c>
    </row>
    <row r="118" spans="1:25" x14ac:dyDescent="0.2">
      <c r="A118">
        <f>'TO Filter Tables'!A118</f>
        <v>109</v>
      </c>
      <c r="B118">
        <f>'TO Filter Summary'!B119</f>
        <v>0</v>
      </c>
      <c r="C118" t="str">
        <f ca="1">'TO Filter Tables'!C118</f>
        <v>Spare</v>
      </c>
      <c r="E118" t="str">
        <f ca="1">'TO Filter Tables'!E118</f>
        <v>Internal</v>
      </c>
      <c r="F118">
        <f ca="1">'TO Filter Tables'!F118</f>
        <v>444</v>
      </c>
      <c r="G118" t="str">
        <f ca="1">'TO Filter Tables'!G118</f>
        <v>0x1BC</v>
      </c>
      <c r="H118" t="str">
        <f ca="1">'TO Filter Tables'!H118</f>
        <v>0x9BC</v>
      </c>
      <c r="I118" t="str">
        <f>'TO Filter Tables'!I118</f>
        <v>NA</v>
      </c>
      <c r="J118" t="str">
        <f ca="1">'TO Filter Tables'!J118</f>
        <v/>
      </c>
      <c r="K118">
        <f ca="1">'TO Filter Tables'!K118</f>
        <v>0</v>
      </c>
      <c r="L118" t="str">
        <f ca="1">'TO Filter Tables'!L118</f>
        <v>N/A</v>
      </c>
      <c r="M118">
        <f ca="1">'TO Filter Tables'!M118</f>
        <v>0</v>
      </c>
      <c r="N118" s="39">
        <f ca="1">'TO Filter Tables'!R118</f>
        <v>0</v>
      </c>
      <c r="O118" s="39">
        <f ca="1">'TO Filter Tables'!X118</f>
        <v>0</v>
      </c>
      <c r="P118" s="39">
        <f ca="1">'TO Filter Tables'!AD118</f>
        <v>0</v>
      </c>
      <c r="Q118" s="39">
        <f ca="1">'TO Filter Tables'!AP118</f>
        <v>0</v>
      </c>
      <c r="R118" s="39">
        <f ca="1">'TO Filter Tables'!AV118</f>
        <v>0</v>
      </c>
      <c r="S118" s="39">
        <f ca="1">'TO Filter Tables'!BB118</f>
        <v>0</v>
      </c>
      <c r="T118" s="39">
        <f ca="1">'TO Filter Tables'!BH118</f>
        <v>0</v>
      </c>
      <c r="W118" s="39">
        <f t="shared" ca="1" si="1"/>
        <v>0</v>
      </c>
    </row>
    <row r="119" spans="1:25" x14ac:dyDescent="0.2">
      <c r="A119">
        <f>'TO Filter Tables'!A119</f>
        <v>110</v>
      </c>
      <c r="B119">
        <f>'TO Filter Summary'!B120</f>
        <v>0</v>
      </c>
      <c r="C119" t="str">
        <f ca="1">'TO Filter Tables'!C119</f>
        <v>Spare</v>
      </c>
      <c r="E119" t="str">
        <f ca="1">'TO Filter Tables'!E119</f>
        <v>Internal</v>
      </c>
      <c r="F119">
        <f ca="1">'TO Filter Tables'!F119</f>
        <v>445</v>
      </c>
      <c r="G119" t="str">
        <f ca="1">'TO Filter Tables'!G119</f>
        <v>0x1BD</v>
      </c>
      <c r="H119" t="str">
        <f ca="1">'TO Filter Tables'!H119</f>
        <v>0x9BD</v>
      </c>
      <c r="I119" t="str">
        <f>'TO Filter Tables'!I119</f>
        <v>NA</v>
      </c>
      <c r="J119" t="str">
        <f ca="1">'TO Filter Tables'!J119</f>
        <v/>
      </c>
      <c r="K119">
        <f ca="1">'TO Filter Tables'!K119</f>
        <v>0</v>
      </c>
      <c r="L119" t="str">
        <f ca="1">'TO Filter Tables'!L119</f>
        <v>N/A</v>
      </c>
      <c r="M119">
        <f ca="1">'TO Filter Tables'!M119</f>
        <v>0</v>
      </c>
      <c r="N119" s="39">
        <f ca="1">'TO Filter Tables'!R119</f>
        <v>0</v>
      </c>
      <c r="O119" s="39">
        <f ca="1">'TO Filter Tables'!X119</f>
        <v>0</v>
      </c>
      <c r="P119" s="39">
        <f ca="1">'TO Filter Tables'!AD119</f>
        <v>0</v>
      </c>
      <c r="Q119" s="39">
        <f ca="1">'TO Filter Tables'!AP119</f>
        <v>0</v>
      </c>
      <c r="R119" s="39">
        <f ca="1">'TO Filter Tables'!AV119</f>
        <v>0</v>
      </c>
      <c r="S119" s="39">
        <f ca="1">'TO Filter Tables'!BB119</f>
        <v>0</v>
      </c>
      <c r="T119" s="39">
        <f ca="1">'TO Filter Tables'!BH119</f>
        <v>0</v>
      </c>
      <c r="W119" s="39">
        <f t="shared" ca="1" si="1"/>
        <v>0</v>
      </c>
    </row>
    <row r="120" spans="1:25" x14ac:dyDescent="0.2">
      <c r="A120">
        <f>'TO Filter Tables'!A120</f>
        <v>111</v>
      </c>
      <c r="B120">
        <f>'TO Filter Summary'!B121</f>
        <v>0</v>
      </c>
      <c r="C120" t="str">
        <f ca="1">'TO Filter Tables'!C120</f>
        <v>Spare</v>
      </c>
      <c r="E120" t="str">
        <f ca="1">'TO Filter Tables'!E120</f>
        <v>Internal</v>
      </c>
      <c r="F120">
        <f ca="1">'TO Filter Tables'!F120</f>
        <v>446</v>
      </c>
      <c r="G120" t="str">
        <f ca="1">'TO Filter Tables'!G120</f>
        <v>0x1BE</v>
      </c>
      <c r="H120" t="str">
        <f ca="1">'TO Filter Tables'!H120</f>
        <v>0x9BE</v>
      </c>
      <c r="I120" t="str">
        <f>'TO Filter Tables'!I120</f>
        <v>NA</v>
      </c>
      <c r="J120" t="str">
        <f ca="1">'TO Filter Tables'!J120</f>
        <v/>
      </c>
      <c r="K120">
        <f ca="1">'TO Filter Tables'!K120</f>
        <v>0</v>
      </c>
      <c r="L120" t="str">
        <f ca="1">'TO Filter Tables'!L120</f>
        <v>N/A</v>
      </c>
      <c r="M120">
        <f ca="1">'TO Filter Tables'!M120</f>
        <v>0</v>
      </c>
      <c r="N120" s="39">
        <f ca="1">'TO Filter Tables'!R120</f>
        <v>0</v>
      </c>
      <c r="O120" s="39">
        <f ca="1">'TO Filter Tables'!X120</f>
        <v>0</v>
      </c>
      <c r="P120" s="39">
        <f ca="1">'TO Filter Tables'!AD120</f>
        <v>0</v>
      </c>
      <c r="Q120" s="39">
        <f ca="1">'TO Filter Tables'!AP120</f>
        <v>0</v>
      </c>
      <c r="R120" s="39">
        <f ca="1">'TO Filter Tables'!AV120</f>
        <v>0</v>
      </c>
      <c r="S120" s="39">
        <f ca="1">'TO Filter Tables'!BB120</f>
        <v>0</v>
      </c>
      <c r="T120" s="39">
        <f ca="1">'TO Filter Tables'!BH120</f>
        <v>0</v>
      </c>
      <c r="W120" s="39">
        <f t="shared" ca="1" si="1"/>
        <v>0</v>
      </c>
    </row>
    <row r="121" spans="1:25" x14ac:dyDescent="0.2">
      <c r="A121">
        <f>'TO Filter Tables'!A121</f>
        <v>112</v>
      </c>
      <c r="B121">
        <f>'TO Filter Summary'!B122</f>
        <v>0</v>
      </c>
      <c r="C121" t="str">
        <f ca="1">'TO Filter Tables'!C121</f>
        <v>Spare</v>
      </c>
      <c r="E121" t="str">
        <f ca="1">'TO Filter Tables'!E121</f>
        <v>Internal</v>
      </c>
      <c r="F121">
        <f ca="1">'TO Filter Tables'!F121</f>
        <v>447</v>
      </c>
      <c r="G121" t="str">
        <f ca="1">'TO Filter Tables'!G121</f>
        <v>0x1BF</v>
      </c>
      <c r="H121" t="str">
        <f ca="1">'TO Filter Tables'!H121</f>
        <v>0x9BF</v>
      </c>
      <c r="I121" t="str">
        <f>'TO Filter Tables'!I121</f>
        <v>NA</v>
      </c>
      <c r="J121" t="str">
        <f ca="1">'TO Filter Tables'!J121</f>
        <v/>
      </c>
      <c r="K121">
        <f ca="1">'TO Filter Tables'!K121</f>
        <v>0</v>
      </c>
      <c r="L121" t="str">
        <f ca="1">'TO Filter Tables'!L121</f>
        <v>N/A</v>
      </c>
      <c r="M121">
        <f ca="1">'TO Filter Tables'!M121</f>
        <v>0</v>
      </c>
      <c r="N121" s="39">
        <f ca="1">'TO Filter Tables'!R121</f>
        <v>0</v>
      </c>
      <c r="O121" s="39">
        <f ca="1">'TO Filter Tables'!X121</f>
        <v>0</v>
      </c>
      <c r="P121" s="39">
        <f ca="1">'TO Filter Tables'!AD121</f>
        <v>0</v>
      </c>
      <c r="Q121" s="39">
        <f ca="1">'TO Filter Tables'!AP121</f>
        <v>0</v>
      </c>
      <c r="R121" s="39">
        <f ca="1">'TO Filter Tables'!AV121</f>
        <v>0</v>
      </c>
      <c r="S121" s="39">
        <f ca="1">'TO Filter Tables'!BB121</f>
        <v>0</v>
      </c>
      <c r="T121" s="39">
        <f ca="1">'TO Filter Tables'!BH121</f>
        <v>0</v>
      </c>
      <c r="W121" s="39">
        <f t="shared" ca="1" si="1"/>
        <v>0</v>
      </c>
    </row>
    <row r="122" spans="1:25" x14ac:dyDescent="0.2">
      <c r="A122">
        <f>'TO Filter Tables'!A122</f>
        <v>113</v>
      </c>
      <c r="B122">
        <f>'TO Filter Summary'!B123</f>
        <v>0</v>
      </c>
      <c r="C122" t="str">
        <f ca="1">'TO Filter Tables'!C122</f>
        <v>Spare</v>
      </c>
      <c r="E122" t="str">
        <f ca="1">'TO Filter Tables'!E122</f>
        <v>Internal</v>
      </c>
      <c r="F122">
        <f ca="1">'TO Filter Tables'!F122</f>
        <v>448</v>
      </c>
      <c r="G122" t="str">
        <f ca="1">'TO Filter Tables'!G122</f>
        <v>0x1C0</v>
      </c>
      <c r="H122" t="str">
        <f ca="1">'TO Filter Tables'!H122</f>
        <v>0x9C0</v>
      </c>
      <c r="I122" t="str">
        <f>'TO Filter Tables'!I122</f>
        <v>NA</v>
      </c>
      <c r="J122" t="str">
        <f ca="1">'TO Filter Tables'!J122</f>
        <v/>
      </c>
      <c r="K122">
        <f ca="1">'TO Filter Tables'!K122</f>
        <v>0</v>
      </c>
      <c r="L122" t="str">
        <f ca="1">'TO Filter Tables'!L122</f>
        <v>N/A</v>
      </c>
      <c r="M122">
        <f ca="1">'TO Filter Tables'!M122</f>
        <v>0</v>
      </c>
      <c r="N122" s="39">
        <f ca="1">'TO Filter Tables'!R122</f>
        <v>0</v>
      </c>
      <c r="O122" s="39">
        <f ca="1">'TO Filter Tables'!X122</f>
        <v>0</v>
      </c>
      <c r="P122" s="39">
        <f ca="1">'TO Filter Tables'!AD122</f>
        <v>0</v>
      </c>
      <c r="Q122" s="39">
        <f ca="1">'TO Filter Tables'!AP122</f>
        <v>0</v>
      </c>
      <c r="R122" s="39">
        <f ca="1">'TO Filter Tables'!AV122</f>
        <v>0</v>
      </c>
      <c r="S122" s="39">
        <f ca="1">'TO Filter Tables'!BB122</f>
        <v>0</v>
      </c>
      <c r="T122" s="39">
        <f ca="1">'TO Filter Tables'!BH122</f>
        <v>0</v>
      </c>
      <c r="W122" s="39">
        <f t="shared" ca="1" si="1"/>
        <v>0</v>
      </c>
    </row>
    <row r="123" spans="1:25" x14ac:dyDescent="0.2">
      <c r="A123">
        <f>'TO Filter Tables'!A123</f>
        <v>114</v>
      </c>
      <c r="B123" t="str">
        <f>'TO Filter Summary'!B124</f>
        <v>ACS</v>
      </c>
      <c r="C123" t="str">
        <f ca="1">'TO Filter Tables'!C123</f>
        <v>SD SS/TAM Diagnostic Telemetry</v>
      </c>
      <c r="D123" t="s">
        <v>1418</v>
      </c>
      <c r="E123" t="str">
        <f ca="1">'TO Filter Tables'!E123</f>
        <v>Internal</v>
      </c>
      <c r="F123">
        <f ca="1">'TO Filter Tables'!F123</f>
        <v>449</v>
      </c>
      <c r="G123" t="str">
        <f ca="1">'TO Filter Tables'!G123</f>
        <v>0x1C1</v>
      </c>
      <c r="H123" t="str">
        <f ca="1">'TO Filter Tables'!H123</f>
        <v>0x9C1</v>
      </c>
      <c r="I123" t="str">
        <f>'TO Filter Tables'!I123</f>
        <v>NA</v>
      </c>
      <c r="J123">
        <f ca="1">'TO Filter Tables'!J123</f>
        <v>1056</v>
      </c>
      <c r="K123">
        <f ca="1">'TO Filter Tables'!K123</f>
        <v>0.1</v>
      </c>
      <c r="L123" t="str">
        <f ca="1">'TO Filter Tables'!L123</f>
        <v>Sync</v>
      </c>
      <c r="M123">
        <f ca="1">'TO Filter Tables'!M123</f>
        <v>10560</v>
      </c>
      <c r="N123" s="39">
        <f ca="1">'TO Filter Tables'!R123</f>
        <v>0</v>
      </c>
      <c r="O123" s="39">
        <f ca="1">'TO Filter Tables'!X123</f>
        <v>0</v>
      </c>
      <c r="P123" s="39">
        <f ca="1">'TO Filter Tables'!AD123</f>
        <v>0</v>
      </c>
      <c r="Q123" s="39">
        <f ca="1">'TO Filter Tables'!AP123</f>
        <v>0</v>
      </c>
      <c r="R123" s="39">
        <f ca="1">'TO Filter Tables'!AV123</f>
        <v>0</v>
      </c>
      <c r="S123" s="39">
        <f ca="1">'TO Filter Tables'!BB123</f>
        <v>0</v>
      </c>
      <c r="T123" s="39">
        <f ca="1">'TO Filter Tables'!BH123</f>
        <v>0</v>
      </c>
      <c r="W123" s="39">
        <f t="shared" ca="1" si="1"/>
        <v>0.1</v>
      </c>
      <c r="Y123" t="s">
        <v>1429</v>
      </c>
    </row>
    <row r="124" spans="1:25" x14ac:dyDescent="0.2">
      <c r="A124">
        <f>'TO Filter Tables'!A124</f>
        <v>115</v>
      </c>
      <c r="B124" t="str">
        <f>'TO Filter Summary'!B125</f>
        <v>ACS</v>
      </c>
      <c r="C124" t="str">
        <f ca="1">'TO Filter Tables'!C124</f>
        <v>SD KF Diagnostic Telemetry</v>
      </c>
      <c r="D124" t="s">
        <v>1418</v>
      </c>
      <c r="E124" t="str">
        <f ca="1">'TO Filter Tables'!E124</f>
        <v>Internal</v>
      </c>
      <c r="F124">
        <f ca="1">'TO Filter Tables'!F124</f>
        <v>450</v>
      </c>
      <c r="G124" t="str">
        <f ca="1">'TO Filter Tables'!G124</f>
        <v>0x1C2</v>
      </c>
      <c r="H124" t="str">
        <f ca="1">'TO Filter Tables'!H124</f>
        <v>0x9C2</v>
      </c>
      <c r="I124" t="str">
        <f>'TO Filter Tables'!I124</f>
        <v>NA</v>
      </c>
      <c r="J124">
        <f ca="1">'TO Filter Tables'!J124</f>
        <v>2336</v>
      </c>
      <c r="K124">
        <f ca="1">'TO Filter Tables'!K124</f>
        <v>0.1</v>
      </c>
      <c r="L124" t="str">
        <f ca="1">'TO Filter Tables'!L124</f>
        <v>Sync</v>
      </c>
      <c r="M124">
        <f ca="1">'TO Filter Tables'!M124</f>
        <v>23360</v>
      </c>
      <c r="N124" s="39">
        <f ca="1">'TO Filter Tables'!R124</f>
        <v>0</v>
      </c>
      <c r="O124" s="39">
        <f ca="1">'TO Filter Tables'!X124</f>
        <v>0</v>
      </c>
      <c r="P124" s="39">
        <f ca="1">'TO Filter Tables'!AD124</f>
        <v>0</v>
      </c>
      <c r="Q124" s="39">
        <f ca="1">'TO Filter Tables'!AP124</f>
        <v>0</v>
      </c>
      <c r="R124" s="39">
        <f ca="1">'TO Filter Tables'!AV124</f>
        <v>0</v>
      </c>
      <c r="S124" s="39">
        <f ca="1">'TO Filter Tables'!BB124</f>
        <v>0</v>
      </c>
      <c r="T124" s="39">
        <f ca="1">'TO Filter Tables'!BH124</f>
        <v>0</v>
      </c>
      <c r="W124" s="39">
        <f t="shared" ca="1" si="1"/>
        <v>0.1</v>
      </c>
      <c r="Y124" t="s">
        <v>1429</v>
      </c>
    </row>
    <row r="125" spans="1:25" x14ac:dyDescent="0.2">
      <c r="A125">
        <f>'TO Filter Tables'!A125</f>
        <v>116</v>
      </c>
      <c r="B125" t="str">
        <f>'TO Filter Summary'!B126</f>
        <v>ACS</v>
      </c>
      <c r="C125" t="str">
        <f ca="1">'TO Filter Tables'!C125</f>
        <v>SD Momentum Telemetry</v>
      </c>
      <c r="D125" t="s">
        <v>1418</v>
      </c>
      <c r="E125" t="str">
        <f ca="1">'TO Filter Tables'!E125</f>
        <v>Internal</v>
      </c>
      <c r="F125">
        <f ca="1">'TO Filter Tables'!F125</f>
        <v>451</v>
      </c>
      <c r="G125" t="str">
        <f ca="1">'TO Filter Tables'!G125</f>
        <v>0x1C3</v>
      </c>
      <c r="H125" t="str">
        <f ca="1">'TO Filter Tables'!H125</f>
        <v>0x9C3</v>
      </c>
      <c r="I125" t="str">
        <f>'TO Filter Tables'!I125</f>
        <v>NA</v>
      </c>
      <c r="J125">
        <f ca="1">'TO Filter Tables'!J125</f>
        <v>1024</v>
      </c>
      <c r="K125">
        <f ca="1">'TO Filter Tables'!K125</f>
        <v>0.1</v>
      </c>
      <c r="L125" t="str">
        <f ca="1">'TO Filter Tables'!L125</f>
        <v>Sync</v>
      </c>
      <c r="M125">
        <f ca="1">'TO Filter Tables'!M125</f>
        <v>10240</v>
      </c>
      <c r="N125" s="39">
        <f ca="1">'TO Filter Tables'!R125</f>
        <v>0</v>
      </c>
      <c r="O125" s="39">
        <f ca="1">'TO Filter Tables'!X125</f>
        <v>0</v>
      </c>
      <c r="P125" s="39">
        <f ca="1">'TO Filter Tables'!AD125</f>
        <v>0</v>
      </c>
      <c r="Q125" s="39">
        <f ca="1">'TO Filter Tables'!AP125</f>
        <v>0</v>
      </c>
      <c r="R125" s="39">
        <f ca="1">'TO Filter Tables'!AV125</f>
        <v>0</v>
      </c>
      <c r="S125" s="39">
        <f ca="1">'TO Filter Tables'!BB125</f>
        <v>0</v>
      </c>
      <c r="T125" s="39">
        <f ca="1">'TO Filter Tables'!BH125</f>
        <v>0</v>
      </c>
      <c r="W125" s="39">
        <f t="shared" ca="1" si="1"/>
        <v>0.1</v>
      </c>
      <c r="Y125" t="s">
        <v>1429</v>
      </c>
    </row>
    <row r="126" spans="1:25" x14ac:dyDescent="0.2">
      <c r="A126">
        <f>'TO Filter Tables'!A126</f>
        <v>117</v>
      </c>
      <c r="B126" t="str">
        <f>'TO Filter Summary'!B127</f>
        <v>ACS</v>
      </c>
      <c r="C126" t="str">
        <f ca="1">'TO Filter Tables'!C126</f>
        <v>CG MTB Diag Tlm</v>
      </c>
      <c r="D126" t="s">
        <v>1418</v>
      </c>
      <c r="E126" t="str">
        <f ca="1">'TO Filter Tables'!E126</f>
        <v>Internal</v>
      </c>
      <c r="F126">
        <f ca="1">'TO Filter Tables'!F126</f>
        <v>452</v>
      </c>
      <c r="G126" t="str">
        <f ca="1">'TO Filter Tables'!G126</f>
        <v>0x1C4</v>
      </c>
      <c r="H126" t="str">
        <f ca="1">'TO Filter Tables'!H126</f>
        <v>0x9C4</v>
      </c>
      <c r="I126" t="str">
        <f>'TO Filter Tables'!I126</f>
        <v>NA</v>
      </c>
      <c r="J126">
        <f ca="1">'TO Filter Tables'!J126</f>
        <v>480</v>
      </c>
      <c r="K126">
        <f ca="1">'TO Filter Tables'!K126</f>
        <v>0.1</v>
      </c>
      <c r="L126" t="str">
        <f ca="1">'TO Filter Tables'!L126</f>
        <v>Sync</v>
      </c>
      <c r="M126">
        <f ca="1">'TO Filter Tables'!M126</f>
        <v>4800</v>
      </c>
      <c r="N126" s="39">
        <f ca="1">'TO Filter Tables'!R126</f>
        <v>0</v>
      </c>
      <c r="O126" s="39">
        <f ca="1">'TO Filter Tables'!X126</f>
        <v>0</v>
      </c>
      <c r="P126" s="39">
        <f ca="1">'TO Filter Tables'!AD126</f>
        <v>0</v>
      </c>
      <c r="Q126" s="39">
        <f ca="1">'TO Filter Tables'!AP126</f>
        <v>0</v>
      </c>
      <c r="R126" s="39">
        <f ca="1">'TO Filter Tables'!AV126</f>
        <v>0</v>
      </c>
      <c r="S126" s="39">
        <f ca="1">'TO Filter Tables'!BB126</f>
        <v>0</v>
      </c>
      <c r="T126" s="39">
        <f ca="1">'TO Filter Tables'!BH126</f>
        <v>0</v>
      </c>
      <c r="W126" s="39">
        <f t="shared" ca="1" si="1"/>
        <v>0.1</v>
      </c>
      <c r="Y126" t="s">
        <v>1429</v>
      </c>
    </row>
    <row r="127" spans="1:25" x14ac:dyDescent="0.2">
      <c r="A127">
        <f>'TO Filter Tables'!A127</f>
        <v>118</v>
      </c>
      <c r="B127" t="str">
        <f>'TO Filter Summary'!B128</f>
        <v>ACS</v>
      </c>
      <c r="C127" t="str">
        <f ca="1">'TO Filter Tables'!C127</f>
        <v>CG RW Diag Tlm</v>
      </c>
      <c r="D127" t="s">
        <v>1418</v>
      </c>
      <c r="E127" t="str">
        <f ca="1">'TO Filter Tables'!E127</f>
        <v>Internal</v>
      </c>
      <c r="F127">
        <f ca="1">'TO Filter Tables'!F127</f>
        <v>453</v>
      </c>
      <c r="G127" t="str">
        <f ca="1">'TO Filter Tables'!G127</f>
        <v>0x1C5</v>
      </c>
      <c r="H127" t="str">
        <f ca="1">'TO Filter Tables'!H127</f>
        <v>0x9C5</v>
      </c>
      <c r="I127" t="str">
        <f>'TO Filter Tables'!I127</f>
        <v>NA</v>
      </c>
      <c r="J127">
        <f ca="1">'TO Filter Tables'!J127</f>
        <v>3072</v>
      </c>
      <c r="K127">
        <f ca="1">'TO Filter Tables'!K127</f>
        <v>0.1</v>
      </c>
      <c r="L127" t="str">
        <f ca="1">'TO Filter Tables'!L127</f>
        <v>Sync</v>
      </c>
      <c r="M127">
        <f ca="1">'TO Filter Tables'!M127</f>
        <v>30720</v>
      </c>
      <c r="N127" s="39">
        <f ca="1">'TO Filter Tables'!R127</f>
        <v>0</v>
      </c>
      <c r="O127" s="39">
        <f ca="1">'TO Filter Tables'!X127</f>
        <v>0</v>
      </c>
      <c r="P127" s="39">
        <f ca="1">'TO Filter Tables'!AD127</f>
        <v>0</v>
      </c>
      <c r="Q127" s="39">
        <f ca="1">'TO Filter Tables'!AP127</f>
        <v>0</v>
      </c>
      <c r="R127" s="39">
        <f ca="1">'TO Filter Tables'!AV127</f>
        <v>0</v>
      </c>
      <c r="S127" s="39">
        <f ca="1">'TO Filter Tables'!BB127</f>
        <v>0</v>
      </c>
      <c r="T127" s="39">
        <f ca="1">'TO Filter Tables'!BH127</f>
        <v>0</v>
      </c>
      <c r="W127" s="39">
        <f t="shared" ca="1" si="1"/>
        <v>0.1</v>
      </c>
      <c r="Y127" t="s">
        <v>1429</v>
      </c>
    </row>
    <row r="128" spans="1:25" x14ac:dyDescent="0.2">
      <c r="A128">
        <f>'TO Filter Tables'!A128</f>
        <v>119</v>
      </c>
      <c r="B128" t="str">
        <f>'TO Filter Summary'!B129</f>
        <v>ACS</v>
      </c>
      <c r="C128" t="str">
        <f ca="1">'TO Filter Tables'!C128</f>
        <v>CG SA Diag Tlm</v>
      </c>
      <c r="D128" t="s">
        <v>1418</v>
      </c>
      <c r="E128" t="str">
        <f ca="1">'TO Filter Tables'!E128</f>
        <v>Internal</v>
      </c>
      <c r="F128">
        <f ca="1">'TO Filter Tables'!F128</f>
        <v>454</v>
      </c>
      <c r="G128" t="str">
        <f ca="1">'TO Filter Tables'!G128</f>
        <v>0x1C6</v>
      </c>
      <c r="H128" t="str">
        <f ca="1">'TO Filter Tables'!H128</f>
        <v>0x9C6</v>
      </c>
      <c r="I128" t="str">
        <f>'TO Filter Tables'!I128</f>
        <v>NA</v>
      </c>
      <c r="J128">
        <f ca="1">'TO Filter Tables'!J128</f>
        <v>1312</v>
      </c>
      <c r="K128">
        <f ca="1">'TO Filter Tables'!K128</f>
        <v>0.1</v>
      </c>
      <c r="L128" t="str">
        <f ca="1">'TO Filter Tables'!L128</f>
        <v>Sync</v>
      </c>
      <c r="M128">
        <f ca="1">'TO Filter Tables'!M128</f>
        <v>13120</v>
      </c>
      <c r="N128" s="39">
        <f ca="1">'TO Filter Tables'!R128</f>
        <v>0</v>
      </c>
      <c r="O128" s="39">
        <f ca="1">'TO Filter Tables'!X128</f>
        <v>0</v>
      </c>
      <c r="P128" s="39">
        <f ca="1">'TO Filter Tables'!AD128</f>
        <v>0</v>
      </c>
      <c r="Q128" s="39">
        <f ca="1">'TO Filter Tables'!AP128</f>
        <v>0</v>
      </c>
      <c r="R128" s="39">
        <f ca="1">'TO Filter Tables'!AV128</f>
        <v>0</v>
      </c>
      <c r="S128" s="39">
        <f ca="1">'TO Filter Tables'!BB128</f>
        <v>0</v>
      </c>
      <c r="T128" s="39">
        <f ca="1">'TO Filter Tables'!BH128</f>
        <v>0</v>
      </c>
      <c r="W128" s="39">
        <f t="shared" ca="1" si="1"/>
        <v>0.1</v>
      </c>
      <c r="Y128" t="s">
        <v>1429</v>
      </c>
    </row>
    <row r="129" spans="1:25" x14ac:dyDescent="0.2">
      <c r="A129">
        <f>'TO Filter Tables'!A129</f>
        <v>120</v>
      </c>
      <c r="B129" t="str">
        <f>'TO Filter Summary'!B130</f>
        <v>ACS</v>
      </c>
      <c r="C129" t="str">
        <f ca="1">'TO Filter Tables'!C129</f>
        <v>CG HGA Diag Tlm</v>
      </c>
      <c r="D129" t="s">
        <v>1418</v>
      </c>
      <c r="E129" t="str">
        <f ca="1">'TO Filter Tables'!E129</f>
        <v>Internal</v>
      </c>
      <c r="F129">
        <f ca="1">'TO Filter Tables'!F129</f>
        <v>455</v>
      </c>
      <c r="G129" t="str">
        <f ca="1">'TO Filter Tables'!G129</f>
        <v>0x1C7</v>
      </c>
      <c r="H129" t="str">
        <f ca="1">'TO Filter Tables'!H129</f>
        <v>0x9C7</v>
      </c>
      <c r="I129" t="str">
        <f>'TO Filter Tables'!I129</f>
        <v>NA</v>
      </c>
      <c r="J129">
        <f ca="1">'TO Filter Tables'!J129</f>
        <v>1312</v>
      </c>
      <c r="K129">
        <f ca="1">'TO Filter Tables'!K129</f>
        <v>0.1</v>
      </c>
      <c r="L129" t="str">
        <f ca="1">'TO Filter Tables'!L129</f>
        <v>Sync</v>
      </c>
      <c r="M129">
        <f ca="1">'TO Filter Tables'!M129</f>
        <v>13120</v>
      </c>
      <c r="N129" s="39">
        <f ca="1">'TO Filter Tables'!R129</f>
        <v>0</v>
      </c>
      <c r="O129" s="39">
        <f ca="1">'TO Filter Tables'!X129</f>
        <v>0</v>
      </c>
      <c r="P129" s="39">
        <f ca="1">'TO Filter Tables'!AD129</f>
        <v>0</v>
      </c>
      <c r="Q129" s="39">
        <f ca="1">'TO Filter Tables'!AP129</f>
        <v>0</v>
      </c>
      <c r="R129" s="39">
        <f ca="1">'TO Filter Tables'!AV129</f>
        <v>0</v>
      </c>
      <c r="S129" s="39">
        <f ca="1">'TO Filter Tables'!BB129</f>
        <v>0</v>
      </c>
      <c r="T129" s="39">
        <f ca="1">'TO Filter Tables'!BH129</f>
        <v>0</v>
      </c>
      <c r="W129" s="39">
        <f t="shared" ca="1" si="1"/>
        <v>0.1</v>
      </c>
      <c r="Y129" t="s">
        <v>1429</v>
      </c>
    </row>
    <row r="130" spans="1:25" x14ac:dyDescent="0.2">
      <c r="A130">
        <f>'TO Filter Tables'!A130</f>
        <v>121</v>
      </c>
      <c r="B130" t="str">
        <f>'TO Filter Summary'!B131</f>
        <v>ACS</v>
      </c>
      <c r="C130" t="str">
        <f ca="1">'TO Filter Tables'!C130</f>
        <v>CG Prop Diag Tlm</v>
      </c>
      <c r="D130" t="s">
        <v>1418</v>
      </c>
      <c r="E130" t="str">
        <f ca="1">'TO Filter Tables'!E130</f>
        <v>Internal</v>
      </c>
      <c r="F130">
        <f ca="1">'TO Filter Tables'!F130</f>
        <v>456</v>
      </c>
      <c r="G130" t="str">
        <f ca="1">'TO Filter Tables'!G130</f>
        <v>0x1C8</v>
      </c>
      <c r="H130" t="str">
        <f ca="1">'TO Filter Tables'!H130</f>
        <v>0x9C8</v>
      </c>
      <c r="I130" t="str">
        <f>'TO Filter Tables'!I130</f>
        <v>NA</v>
      </c>
      <c r="J130">
        <f ca="1">'TO Filter Tables'!J130</f>
        <v>1152</v>
      </c>
      <c r="K130">
        <f ca="1">'TO Filter Tables'!K130</f>
        <v>0.1</v>
      </c>
      <c r="L130" t="str">
        <f ca="1">'TO Filter Tables'!L130</f>
        <v>Sync</v>
      </c>
      <c r="M130">
        <f ca="1">'TO Filter Tables'!M130</f>
        <v>11520</v>
      </c>
      <c r="N130" s="39">
        <f ca="1">'TO Filter Tables'!R130</f>
        <v>0</v>
      </c>
      <c r="O130" s="39">
        <f ca="1">'TO Filter Tables'!X130</f>
        <v>0</v>
      </c>
      <c r="P130" s="39">
        <f ca="1">'TO Filter Tables'!AD130</f>
        <v>0</v>
      </c>
      <c r="Q130" s="39">
        <f ca="1">'TO Filter Tables'!AP130</f>
        <v>0</v>
      </c>
      <c r="R130" s="39">
        <f ca="1">'TO Filter Tables'!AV130</f>
        <v>0</v>
      </c>
      <c r="S130" s="39">
        <f ca="1">'TO Filter Tables'!BB130</f>
        <v>0</v>
      </c>
      <c r="T130" s="39">
        <f ca="1">'TO Filter Tables'!BH130</f>
        <v>0</v>
      </c>
      <c r="W130" s="39">
        <f t="shared" ca="1" si="1"/>
        <v>0.1</v>
      </c>
      <c r="Y130" t="s">
        <v>1429</v>
      </c>
    </row>
    <row r="131" spans="1:25" x14ac:dyDescent="0.2">
      <c r="A131">
        <f>'TO Filter Tables'!A131</f>
        <v>122</v>
      </c>
      <c r="B131" t="str">
        <f>'TO Filter Summary'!B132</f>
        <v>ACS</v>
      </c>
      <c r="C131" t="str">
        <f ca="1">'TO Filter Tables'!C131</f>
        <v>DI HK</v>
      </c>
      <c r="D131" t="s">
        <v>1418</v>
      </c>
      <c r="E131" t="str">
        <f ca="1">'TO Filter Tables'!E131</f>
        <v>Internal</v>
      </c>
      <c r="F131">
        <f ca="1">'TO Filter Tables'!F131</f>
        <v>457</v>
      </c>
      <c r="G131" t="str">
        <f ca="1">'TO Filter Tables'!G131</f>
        <v>0x1C9</v>
      </c>
      <c r="H131" t="str">
        <f ca="1">'TO Filter Tables'!H131</f>
        <v>0x9C9</v>
      </c>
      <c r="I131" t="str">
        <f>'TO Filter Tables'!I131</f>
        <v>NA</v>
      </c>
      <c r="J131">
        <f ca="1">'TO Filter Tables'!J131</f>
        <v>320</v>
      </c>
      <c r="K131">
        <f ca="1">'TO Filter Tables'!K131</f>
        <v>1</v>
      </c>
      <c r="L131" t="str">
        <f ca="1">'TO Filter Tables'!L131</f>
        <v>Sync</v>
      </c>
      <c r="M131">
        <f ca="1">'TO Filter Tables'!M131</f>
        <v>320</v>
      </c>
      <c r="N131" s="39">
        <f ca="1">'TO Filter Tables'!R131</f>
        <v>10</v>
      </c>
      <c r="O131" s="39">
        <f ca="1">'TO Filter Tables'!X131</f>
        <v>10</v>
      </c>
      <c r="P131" s="39">
        <f ca="1">'TO Filter Tables'!AD131</f>
        <v>60</v>
      </c>
      <c r="Q131" s="39">
        <f ca="1">'TO Filter Tables'!AP131</f>
        <v>30</v>
      </c>
      <c r="R131" s="39">
        <f ca="1">'TO Filter Tables'!AV131</f>
        <v>60</v>
      </c>
      <c r="S131" s="39">
        <f ca="1">'TO Filter Tables'!BB131</f>
        <v>60</v>
      </c>
      <c r="T131" s="39">
        <f ca="1">'TO Filter Tables'!BH131</f>
        <v>60</v>
      </c>
      <c r="W131" s="39">
        <f t="shared" ca="1" si="1"/>
        <v>60</v>
      </c>
      <c r="Y131" t="s">
        <v>1429</v>
      </c>
    </row>
    <row r="132" spans="1:25" x14ac:dyDescent="0.2">
      <c r="A132">
        <f>'TO Filter Tables'!A132</f>
        <v>123</v>
      </c>
      <c r="B132" t="str">
        <f>'TO Filter Summary'!B133</f>
        <v>ACS</v>
      </c>
      <c r="C132" t="str">
        <f ca="1">'TO Filter Tables'!C132</f>
        <v>OM HK</v>
      </c>
      <c r="D132" t="s">
        <v>1418</v>
      </c>
      <c r="E132" t="str">
        <f ca="1">'TO Filter Tables'!E132</f>
        <v>Internal</v>
      </c>
      <c r="F132">
        <f ca="1">'TO Filter Tables'!F132</f>
        <v>458</v>
      </c>
      <c r="G132" t="str">
        <f ca="1">'TO Filter Tables'!G132</f>
        <v>0x1CA</v>
      </c>
      <c r="H132" t="str">
        <f ca="1">'TO Filter Tables'!H132</f>
        <v>0x9CA</v>
      </c>
      <c r="I132" t="str">
        <f>'TO Filter Tables'!I132</f>
        <v>NA</v>
      </c>
      <c r="J132">
        <f ca="1">'TO Filter Tables'!J132</f>
        <v>320</v>
      </c>
      <c r="K132">
        <f ca="1">'TO Filter Tables'!K132</f>
        <v>1</v>
      </c>
      <c r="L132" t="str">
        <f ca="1">'TO Filter Tables'!L132</f>
        <v>Sync</v>
      </c>
      <c r="M132">
        <f ca="1">'TO Filter Tables'!M132</f>
        <v>320</v>
      </c>
      <c r="N132" s="39">
        <f ca="1">'TO Filter Tables'!R132</f>
        <v>10</v>
      </c>
      <c r="O132" s="39">
        <f ca="1">'TO Filter Tables'!X132</f>
        <v>10</v>
      </c>
      <c r="P132" s="39">
        <f ca="1">'TO Filter Tables'!AD132</f>
        <v>60</v>
      </c>
      <c r="Q132" s="39">
        <f ca="1">'TO Filter Tables'!AP132</f>
        <v>30</v>
      </c>
      <c r="R132" s="39">
        <f ca="1">'TO Filter Tables'!AV132</f>
        <v>60</v>
      </c>
      <c r="S132" s="39">
        <f ca="1">'TO Filter Tables'!BB132</f>
        <v>60</v>
      </c>
      <c r="T132" s="39">
        <f ca="1">'TO Filter Tables'!BH132</f>
        <v>60</v>
      </c>
      <c r="W132" s="39">
        <f t="shared" ca="1" si="1"/>
        <v>60</v>
      </c>
      <c r="Y132" t="s">
        <v>1429</v>
      </c>
    </row>
    <row r="133" spans="1:25" x14ac:dyDescent="0.2">
      <c r="A133">
        <f>'TO Filter Tables'!A133</f>
        <v>124</v>
      </c>
      <c r="B133" t="str">
        <f>'TO Filter Summary'!B134</f>
        <v>ACS</v>
      </c>
      <c r="C133" t="str">
        <f ca="1">'TO Filter Tables'!C133</f>
        <v>SD HK</v>
      </c>
      <c r="D133" t="s">
        <v>1418</v>
      </c>
      <c r="E133" t="str">
        <f ca="1">'TO Filter Tables'!E133</f>
        <v>Internal</v>
      </c>
      <c r="F133">
        <f ca="1">'TO Filter Tables'!F133</f>
        <v>459</v>
      </c>
      <c r="G133" t="str">
        <f ca="1">'TO Filter Tables'!G133</f>
        <v>0x1CB</v>
      </c>
      <c r="H133" t="str">
        <f ca="1">'TO Filter Tables'!H133</f>
        <v>0x9CB</v>
      </c>
      <c r="I133" t="str">
        <f>'TO Filter Tables'!I133</f>
        <v>NA</v>
      </c>
      <c r="J133">
        <f ca="1">'TO Filter Tables'!J133</f>
        <v>320</v>
      </c>
      <c r="K133">
        <f ca="1">'TO Filter Tables'!K133</f>
        <v>1</v>
      </c>
      <c r="L133" t="str">
        <f ca="1">'TO Filter Tables'!L133</f>
        <v>Sync</v>
      </c>
      <c r="M133">
        <f ca="1">'TO Filter Tables'!M133</f>
        <v>320</v>
      </c>
      <c r="N133" s="39">
        <f ca="1">'TO Filter Tables'!R133</f>
        <v>10</v>
      </c>
      <c r="O133" s="39">
        <f ca="1">'TO Filter Tables'!X133</f>
        <v>10</v>
      </c>
      <c r="P133" s="39">
        <f ca="1">'TO Filter Tables'!AD133</f>
        <v>60</v>
      </c>
      <c r="Q133" s="39">
        <f ca="1">'TO Filter Tables'!AP133</f>
        <v>30</v>
      </c>
      <c r="R133" s="39">
        <f ca="1">'TO Filter Tables'!AV133</f>
        <v>60</v>
      </c>
      <c r="S133" s="39">
        <f ca="1">'TO Filter Tables'!BB133</f>
        <v>60</v>
      </c>
      <c r="T133" s="39">
        <f ca="1">'TO Filter Tables'!BH133</f>
        <v>60</v>
      </c>
      <c r="W133" s="39">
        <f t="shared" ca="1" si="1"/>
        <v>60</v>
      </c>
      <c r="Y133" t="s">
        <v>1429</v>
      </c>
    </row>
    <row r="134" spans="1:25" x14ac:dyDescent="0.2">
      <c r="A134">
        <f>'TO Filter Tables'!A134</f>
        <v>125</v>
      </c>
      <c r="B134" t="str">
        <f>'TO Filter Summary'!B135</f>
        <v>ACS</v>
      </c>
      <c r="C134" t="str">
        <f ca="1">'TO Filter Tables'!C134</f>
        <v>CL HK</v>
      </c>
      <c r="D134" t="s">
        <v>1418</v>
      </c>
      <c r="E134" t="str">
        <f ca="1">'TO Filter Tables'!E134</f>
        <v>Internal</v>
      </c>
      <c r="F134">
        <f ca="1">'TO Filter Tables'!F134</f>
        <v>460</v>
      </c>
      <c r="G134" t="str">
        <f ca="1">'TO Filter Tables'!G134</f>
        <v>0x1CC</v>
      </c>
      <c r="H134" t="str">
        <f ca="1">'TO Filter Tables'!H134</f>
        <v>0x9CC</v>
      </c>
      <c r="I134" t="str">
        <f>'TO Filter Tables'!I134</f>
        <v>NA</v>
      </c>
      <c r="J134">
        <f ca="1">'TO Filter Tables'!J134</f>
        <v>320</v>
      </c>
      <c r="K134">
        <f ca="1">'TO Filter Tables'!K134</f>
        <v>1</v>
      </c>
      <c r="L134" t="str">
        <f ca="1">'TO Filter Tables'!L134</f>
        <v>Sync</v>
      </c>
      <c r="M134">
        <f ca="1">'TO Filter Tables'!M134</f>
        <v>320</v>
      </c>
      <c r="N134" s="39">
        <f ca="1">'TO Filter Tables'!R134</f>
        <v>10</v>
      </c>
      <c r="O134" s="39">
        <f ca="1">'TO Filter Tables'!X134</f>
        <v>10</v>
      </c>
      <c r="P134" s="39">
        <f ca="1">'TO Filter Tables'!AD134</f>
        <v>60</v>
      </c>
      <c r="Q134" s="39">
        <f ca="1">'TO Filter Tables'!AP134</f>
        <v>30</v>
      </c>
      <c r="R134" s="39">
        <f ca="1">'TO Filter Tables'!AV134</f>
        <v>60</v>
      </c>
      <c r="S134" s="39">
        <f ca="1">'TO Filter Tables'!BB134</f>
        <v>60</v>
      </c>
      <c r="T134" s="39">
        <f ca="1">'TO Filter Tables'!BH134</f>
        <v>60</v>
      </c>
      <c r="W134" s="39">
        <f t="shared" ca="1" si="1"/>
        <v>60</v>
      </c>
      <c r="Y134" t="s">
        <v>1429</v>
      </c>
    </row>
    <row r="135" spans="1:25" x14ac:dyDescent="0.2">
      <c r="A135">
        <f>'TO Filter Tables'!A135</f>
        <v>126</v>
      </c>
      <c r="B135" t="str">
        <f>'TO Filter Summary'!B136</f>
        <v>ACS</v>
      </c>
      <c r="C135" t="str">
        <f ca="1">'TO Filter Tables'!C135</f>
        <v>CG HK</v>
      </c>
      <c r="D135" t="s">
        <v>1418</v>
      </c>
      <c r="E135" t="str">
        <f ca="1">'TO Filter Tables'!E135</f>
        <v>Internal</v>
      </c>
      <c r="F135">
        <f ca="1">'TO Filter Tables'!F135</f>
        <v>461</v>
      </c>
      <c r="G135" t="str">
        <f ca="1">'TO Filter Tables'!G135</f>
        <v>0x1CD</v>
      </c>
      <c r="H135" t="str">
        <f ca="1">'TO Filter Tables'!H135</f>
        <v>0x9CD</v>
      </c>
      <c r="I135" t="str">
        <f>'TO Filter Tables'!I135</f>
        <v>NA</v>
      </c>
      <c r="J135">
        <f ca="1">'TO Filter Tables'!J135</f>
        <v>320</v>
      </c>
      <c r="K135">
        <f ca="1">'TO Filter Tables'!K135</f>
        <v>1</v>
      </c>
      <c r="L135" t="str">
        <f ca="1">'TO Filter Tables'!L135</f>
        <v>Sync</v>
      </c>
      <c r="M135">
        <f ca="1">'TO Filter Tables'!M135</f>
        <v>320</v>
      </c>
      <c r="N135" s="39">
        <f ca="1">'TO Filter Tables'!R135</f>
        <v>10</v>
      </c>
      <c r="O135" s="39">
        <f ca="1">'TO Filter Tables'!X135</f>
        <v>10</v>
      </c>
      <c r="P135" s="39">
        <f ca="1">'TO Filter Tables'!AD135</f>
        <v>60</v>
      </c>
      <c r="Q135" s="39">
        <f ca="1">'TO Filter Tables'!AP135</f>
        <v>30</v>
      </c>
      <c r="R135" s="39">
        <f ca="1">'TO Filter Tables'!AV135</f>
        <v>60</v>
      </c>
      <c r="S135" s="39">
        <f ca="1">'TO Filter Tables'!BB135</f>
        <v>60</v>
      </c>
      <c r="T135" s="39">
        <f ca="1">'TO Filter Tables'!BH135</f>
        <v>60</v>
      </c>
      <c r="W135" s="39">
        <f t="shared" ca="1" si="1"/>
        <v>60</v>
      </c>
      <c r="Y135" t="s">
        <v>1429</v>
      </c>
    </row>
    <row r="136" spans="1:25" x14ac:dyDescent="0.2">
      <c r="A136">
        <f>'TO Filter Tables'!A136</f>
        <v>127</v>
      </c>
      <c r="B136" t="str">
        <f>'TO Filter Summary'!B137</f>
        <v>ACS</v>
      </c>
      <c r="C136" t="str">
        <f ca="1">'TO Filter Tables'!C136</f>
        <v>DI FDC Tlm</v>
      </c>
      <c r="D136" t="s">
        <v>1418</v>
      </c>
      <c r="E136" t="str">
        <f ca="1">'TO Filter Tables'!E136</f>
        <v>Internal</v>
      </c>
      <c r="F136">
        <f ca="1">'TO Filter Tables'!F136</f>
        <v>462</v>
      </c>
      <c r="G136" t="str">
        <f ca="1">'TO Filter Tables'!G136</f>
        <v>0x1CE</v>
      </c>
      <c r="H136" t="str">
        <f ca="1">'TO Filter Tables'!H136</f>
        <v>0x9CE</v>
      </c>
      <c r="I136" t="str">
        <f>'TO Filter Tables'!I136</f>
        <v>NA</v>
      </c>
      <c r="J136">
        <f ca="1">'TO Filter Tables'!J136</f>
        <v>192</v>
      </c>
      <c r="K136">
        <f ca="1">'TO Filter Tables'!K136</f>
        <v>0.1</v>
      </c>
      <c r="L136" t="str">
        <f ca="1">'TO Filter Tables'!L136</f>
        <v>Sync</v>
      </c>
      <c r="M136">
        <f ca="1">'TO Filter Tables'!M136</f>
        <v>1920</v>
      </c>
      <c r="N136" s="39">
        <f ca="1">'TO Filter Tables'!R136</f>
        <v>0</v>
      </c>
      <c r="O136" s="39">
        <f ca="1">'TO Filter Tables'!X136</f>
        <v>0</v>
      </c>
      <c r="P136" s="39">
        <f ca="1">'TO Filter Tables'!AD136</f>
        <v>0</v>
      </c>
      <c r="Q136" s="39">
        <f ca="1">'TO Filter Tables'!AP136</f>
        <v>0</v>
      </c>
      <c r="R136" s="39">
        <f ca="1">'TO Filter Tables'!AV136</f>
        <v>0</v>
      </c>
      <c r="S136" s="39">
        <f ca="1">'TO Filter Tables'!BB136</f>
        <v>0</v>
      </c>
      <c r="T136" s="39">
        <f ca="1">'TO Filter Tables'!BH136</f>
        <v>0</v>
      </c>
      <c r="W136" s="39">
        <f t="shared" ca="1" si="1"/>
        <v>0.1</v>
      </c>
      <c r="Y136" t="s">
        <v>1429</v>
      </c>
    </row>
    <row r="137" spans="1:25" x14ac:dyDescent="0.2">
      <c r="A137">
        <f>'TO Filter Tables'!A137</f>
        <v>128</v>
      </c>
      <c r="B137" t="str">
        <f>'TO Filter Summary'!B138</f>
        <v>ACS</v>
      </c>
      <c r="C137" t="str">
        <f ca="1">'TO Filter Tables'!C137</f>
        <v>OM FDC Tlm</v>
      </c>
      <c r="D137" t="s">
        <v>1418</v>
      </c>
      <c r="E137" t="str">
        <f ca="1">'TO Filter Tables'!E137</f>
        <v>Internal</v>
      </c>
      <c r="F137">
        <f ca="1">'TO Filter Tables'!F137</f>
        <v>463</v>
      </c>
      <c r="G137" t="str">
        <f ca="1">'TO Filter Tables'!G137</f>
        <v>0x1CF</v>
      </c>
      <c r="H137" t="str">
        <f ca="1">'TO Filter Tables'!H137</f>
        <v>0x9CF</v>
      </c>
      <c r="I137" t="str">
        <f>'TO Filter Tables'!I137</f>
        <v>NA</v>
      </c>
      <c r="J137">
        <f ca="1">'TO Filter Tables'!J137</f>
        <v>192</v>
      </c>
      <c r="K137">
        <f ca="1">'TO Filter Tables'!K137</f>
        <v>0.1</v>
      </c>
      <c r="L137" t="str">
        <f ca="1">'TO Filter Tables'!L137</f>
        <v>Sync</v>
      </c>
      <c r="M137">
        <f ca="1">'TO Filter Tables'!M137</f>
        <v>1920</v>
      </c>
      <c r="N137" s="39">
        <f ca="1">'TO Filter Tables'!R137</f>
        <v>0</v>
      </c>
      <c r="O137" s="39">
        <f ca="1">'TO Filter Tables'!X137</f>
        <v>0</v>
      </c>
      <c r="P137" s="39">
        <f ca="1">'TO Filter Tables'!AD137</f>
        <v>0</v>
      </c>
      <c r="Q137" s="39">
        <f ca="1">'TO Filter Tables'!AP137</f>
        <v>0</v>
      </c>
      <c r="R137" s="39">
        <f ca="1">'TO Filter Tables'!AV137</f>
        <v>0</v>
      </c>
      <c r="S137" s="39">
        <f ca="1">'TO Filter Tables'!BB137</f>
        <v>0</v>
      </c>
      <c r="T137" s="39">
        <f ca="1">'TO Filter Tables'!BH137</f>
        <v>0</v>
      </c>
      <c r="W137" s="39">
        <f t="shared" ca="1" si="1"/>
        <v>0.1</v>
      </c>
      <c r="Y137" t="s">
        <v>1429</v>
      </c>
    </row>
    <row r="138" spans="1:25" x14ac:dyDescent="0.2">
      <c r="A138">
        <f>'TO Filter Tables'!A138</f>
        <v>129</v>
      </c>
      <c r="B138" t="str">
        <f>'TO Filter Summary'!B139</f>
        <v>ACS</v>
      </c>
      <c r="C138" t="str">
        <f ca="1">'TO Filter Tables'!C138</f>
        <v>SD FDC Tlm</v>
      </c>
      <c r="D138" t="s">
        <v>1418</v>
      </c>
      <c r="E138" t="str">
        <f ca="1">'TO Filter Tables'!E138</f>
        <v>Internal</v>
      </c>
      <c r="F138">
        <f ca="1">'TO Filter Tables'!F138</f>
        <v>464</v>
      </c>
      <c r="G138" t="str">
        <f ca="1">'TO Filter Tables'!G138</f>
        <v>0x1D0</v>
      </c>
      <c r="H138" t="str">
        <f ca="1">'TO Filter Tables'!H138</f>
        <v>0x9D0</v>
      </c>
      <c r="I138" t="str">
        <f>'TO Filter Tables'!I138</f>
        <v>NA</v>
      </c>
      <c r="J138">
        <f ca="1">'TO Filter Tables'!J138</f>
        <v>192</v>
      </c>
      <c r="K138">
        <f ca="1">'TO Filter Tables'!K138</f>
        <v>0.1</v>
      </c>
      <c r="L138" t="str">
        <f ca="1">'TO Filter Tables'!L138</f>
        <v>Sync</v>
      </c>
      <c r="M138">
        <f ca="1">'TO Filter Tables'!M138</f>
        <v>1920</v>
      </c>
      <c r="N138" s="39">
        <f ca="1">'TO Filter Tables'!R138</f>
        <v>0</v>
      </c>
      <c r="O138" s="39">
        <f ca="1">'TO Filter Tables'!X138</f>
        <v>0</v>
      </c>
      <c r="P138" s="39">
        <f ca="1">'TO Filter Tables'!AD138</f>
        <v>0</v>
      </c>
      <c r="Q138" s="39">
        <f ca="1">'TO Filter Tables'!AP138</f>
        <v>0</v>
      </c>
      <c r="R138" s="39">
        <f ca="1">'TO Filter Tables'!AV138</f>
        <v>0</v>
      </c>
      <c r="S138" s="39">
        <f ca="1">'TO Filter Tables'!BB138</f>
        <v>0</v>
      </c>
      <c r="T138" s="39">
        <f ca="1">'TO Filter Tables'!BH138</f>
        <v>0</v>
      </c>
      <c r="W138" s="39">
        <f t="shared" ca="1" si="1"/>
        <v>0.1</v>
      </c>
      <c r="Y138" t="s">
        <v>1429</v>
      </c>
    </row>
    <row r="139" spans="1:25" x14ac:dyDescent="0.2">
      <c r="A139">
        <f>'TO Filter Tables'!A139</f>
        <v>130</v>
      </c>
      <c r="B139" t="str">
        <f>'TO Filter Summary'!B140</f>
        <v>ACS</v>
      </c>
      <c r="C139" t="str">
        <f ca="1">'TO Filter Tables'!C139</f>
        <v>CL FDC Tlm</v>
      </c>
      <c r="D139" t="s">
        <v>1418</v>
      </c>
      <c r="E139" t="str">
        <f ca="1">'TO Filter Tables'!E139</f>
        <v>Internal</v>
      </c>
      <c r="F139">
        <f ca="1">'TO Filter Tables'!F139</f>
        <v>465</v>
      </c>
      <c r="G139" t="str">
        <f ca="1">'TO Filter Tables'!G139</f>
        <v>0x1D1</v>
      </c>
      <c r="H139" t="str">
        <f ca="1">'TO Filter Tables'!H139</f>
        <v>0x9D1</v>
      </c>
      <c r="I139" t="str">
        <f>'TO Filter Tables'!I139</f>
        <v>NA</v>
      </c>
      <c r="J139">
        <f ca="1">'TO Filter Tables'!J139</f>
        <v>192</v>
      </c>
      <c r="K139">
        <f ca="1">'TO Filter Tables'!K139</f>
        <v>0.1</v>
      </c>
      <c r="L139" t="str">
        <f ca="1">'TO Filter Tables'!L139</f>
        <v>Sync</v>
      </c>
      <c r="M139">
        <f ca="1">'TO Filter Tables'!M139</f>
        <v>1920</v>
      </c>
      <c r="N139" s="39">
        <f ca="1">'TO Filter Tables'!R139</f>
        <v>0</v>
      </c>
      <c r="O139" s="39">
        <f ca="1">'TO Filter Tables'!X139</f>
        <v>0</v>
      </c>
      <c r="P139" s="39">
        <f ca="1">'TO Filter Tables'!AD139</f>
        <v>0</v>
      </c>
      <c r="Q139" s="39">
        <f ca="1">'TO Filter Tables'!AP139</f>
        <v>0</v>
      </c>
      <c r="R139" s="39">
        <f ca="1">'TO Filter Tables'!AV139</f>
        <v>0</v>
      </c>
      <c r="S139" s="39">
        <f ca="1">'TO Filter Tables'!BB139</f>
        <v>0</v>
      </c>
      <c r="T139" s="39">
        <f ca="1">'TO Filter Tables'!BH139</f>
        <v>0</v>
      </c>
      <c r="W139" s="39">
        <f t="shared" ref="W139:W202" ca="1" si="2">IF(SUM(N139:T139)&gt;0,LARGE(N139:T139,COUNTIF(N139:T139,0)+1),K139)</f>
        <v>0.1</v>
      </c>
      <c r="Y139" t="s">
        <v>1429</v>
      </c>
    </row>
    <row r="140" spans="1:25" x14ac:dyDescent="0.2">
      <c r="A140">
        <f>'TO Filter Tables'!A140</f>
        <v>131</v>
      </c>
      <c r="B140" t="str">
        <f>'TO Filter Summary'!B141</f>
        <v>ACS</v>
      </c>
      <c r="C140" t="str">
        <f ca="1">'TO Filter Tables'!C140</f>
        <v>CG FDC Tlm</v>
      </c>
      <c r="D140" t="s">
        <v>1418</v>
      </c>
      <c r="E140" t="str">
        <f ca="1">'TO Filter Tables'!E140</f>
        <v>Internal</v>
      </c>
      <c r="F140">
        <f ca="1">'TO Filter Tables'!F140</f>
        <v>466</v>
      </c>
      <c r="G140" t="str">
        <f ca="1">'TO Filter Tables'!G140</f>
        <v>0x1D2</v>
      </c>
      <c r="H140" t="str">
        <f ca="1">'TO Filter Tables'!H140</f>
        <v>0x9D2</v>
      </c>
      <c r="I140" t="str">
        <f>'TO Filter Tables'!I140</f>
        <v>NA</v>
      </c>
      <c r="J140">
        <f ca="1">'TO Filter Tables'!J140</f>
        <v>192</v>
      </c>
      <c r="K140">
        <f ca="1">'TO Filter Tables'!K140</f>
        <v>0.1</v>
      </c>
      <c r="L140" t="str">
        <f ca="1">'TO Filter Tables'!L140</f>
        <v>Sync</v>
      </c>
      <c r="M140">
        <f ca="1">'TO Filter Tables'!M140</f>
        <v>1920</v>
      </c>
      <c r="N140" s="39">
        <f ca="1">'TO Filter Tables'!R140</f>
        <v>0</v>
      </c>
      <c r="O140" s="39">
        <f ca="1">'TO Filter Tables'!X140</f>
        <v>0</v>
      </c>
      <c r="P140" s="39">
        <f ca="1">'TO Filter Tables'!AD140</f>
        <v>0</v>
      </c>
      <c r="Q140" s="39">
        <f ca="1">'TO Filter Tables'!AP140</f>
        <v>0</v>
      </c>
      <c r="R140" s="39">
        <f ca="1">'TO Filter Tables'!AV140</f>
        <v>0</v>
      </c>
      <c r="S140" s="39">
        <f ca="1">'TO Filter Tables'!BB140</f>
        <v>0</v>
      </c>
      <c r="T140" s="39">
        <f ca="1">'TO Filter Tables'!BH140</f>
        <v>0</v>
      </c>
      <c r="W140" s="39">
        <f t="shared" ca="1" si="2"/>
        <v>0.1</v>
      </c>
      <c r="Y140" t="s">
        <v>1429</v>
      </c>
    </row>
    <row r="141" spans="1:25" x14ac:dyDescent="0.2">
      <c r="A141">
        <f>'TO Filter Tables'!A141</f>
        <v>132</v>
      </c>
      <c r="B141" t="str">
        <f>'TO Filter Summary'!B142</f>
        <v>ACS</v>
      </c>
      <c r="C141" t="str">
        <f ca="1">'TO Filter Tables'!C141</f>
        <v>DI Downlink Telemetry</v>
      </c>
      <c r="D141" t="s">
        <v>1418</v>
      </c>
      <c r="E141" t="str">
        <f ca="1">'TO Filter Tables'!E141</f>
        <v>Internal</v>
      </c>
      <c r="F141">
        <f ca="1">'TO Filter Tables'!F141</f>
        <v>467</v>
      </c>
      <c r="G141" t="str">
        <f ca="1">'TO Filter Tables'!G141</f>
        <v>0x1D3</v>
      </c>
      <c r="H141" t="str">
        <f ca="1">'TO Filter Tables'!H141</f>
        <v>0x9D3</v>
      </c>
      <c r="I141" t="str">
        <f>'TO Filter Tables'!I141</f>
        <v>NA</v>
      </c>
      <c r="J141">
        <f ca="1">'TO Filter Tables'!J141</f>
        <v>1312</v>
      </c>
      <c r="K141">
        <f ca="1">'TO Filter Tables'!K141</f>
        <v>0.1</v>
      </c>
      <c r="L141" t="str">
        <f ca="1">'TO Filter Tables'!L141</f>
        <v>Sync</v>
      </c>
      <c r="M141">
        <f ca="1">'TO Filter Tables'!M141</f>
        <v>13120</v>
      </c>
      <c r="N141" s="39">
        <f ca="1">'TO Filter Tables'!R141</f>
        <v>1</v>
      </c>
      <c r="O141" s="39">
        <f ca="1">'TO Filter Tables'!X141</f>
        <v>1</v>
      </c>
      <c r="P141" s="39">
        <f ca="1">'TO Filter Tables'!AD141</f>
        <v>15</v>
      </c>
      <c r="Q141" s="39">
        <f ca="1">'TO Filter Tables'!AP141</f>
        <v>30</v>
      </c>
      <c r="R141" s="39">
        <f ca="1">'TO Filter Tables'!AV141</f>
        <v>30</v>
      </c>
      <c r="S141" s="39">
        <f ca="1">'TO Filter Tables'!BB141</f>
        <v>15</v>
      </c>
      <c r="T141" s="39">
        <f ca="1">'TO Filter Tables'!BH141</f>
        <v>30</v>
      </c>
      <c r="W141" s="39">
        <f t="shared" ca="1" si="2"/>
        <v>30</v>
      </c>
      <c r="Y141" t="s">
        <v>1429</v>
      </c>
    </row>
    <row r="142" spans="1:25" x14ac:dyDescent="0.2">
      <c r="A142">
        <f>'TO Filter Tables'!A142</f>
        <v>133</v>
      </c>
      <c r="B142" t="str">
        <f>'TO Filter Summary'!B143</f>
        <v>ACS</v>
      </c>
      <c r="C142" t="str">
        <f ca="1">'TO Filter Tables'!C142</f>
        <v>OM Downllink Telemetry</v>
      </c>
      <c r="D142" t="s">
        <v>1418</v>
      </c>
      <c r="E142" t="str">
        <f ca="1">'TO Filter Tables'!E142</f>
        <v>Internal</v>
      </c>
      <c r="F142">
        <f ca="1">'TO Filter Tables'!F142</f>
        <v>468</v>
      </c>
      <c r="G142" t="str">
        <f ca="1">'TO Filter Tables'!G142</f>
        <v>0x1D4</v>
      </c>
      <c r="H142" t="str">
        <f ca="1">'TO Filter Tables'!H142</f>
        <v>0x9D4</v>
      </c>
      <c r="I142" t="str">
        <f>'TO Filter Tables'!I142</f>
        <v>NA</v>
      </c>
      <c r="J142">
        <f ca="1">'TO Filter Tables'!J142</f>
        <v>384</v>
      </c>
      <c r="K142">
        <f ca="1">'TO Filter Tables'!K142</f>
        <v>0.1</v>
      </c>
      <c r="L142" t="str">
        <f ca="1">'TO Filter Tables'!L142</f>
        <v>Sync</v>
      </c>
      <c r="M142">
        <f ca="1">'TO Filter Tables'!M142</f>
        <v>3840</v>
      </c>
      <c r="N142" s="39">
        <f ca="1">'TO Filter Tables'!R142</f>
        <v>5</v>
      </c>
      <c r="O142" s="39">
        <f ca="1">'TO Filter Tables'!X142</f>
        <v>5</v>
      </c>
      <c r="P142" s="39">
        <f ca="1">'TO Filter Tables'!AD142</f>
        <v>30</v>
      </c>
      <c r="Q142" s="39">
        <f ca="1">'TO Filter Tables'!AP142</f>
        <v>60</v>
      </c>
      <c r="R142" s="39">
        <f ca="1">'TO Filter Tables'!AV142</f>
        <v>30</v>
      </c>
      <c r="S142" s="39">
        <f ca="1">'TO Filter Tables'!BB142</f>
        <v>30</v>
      </c>
      <c r="T142" s="39">
        <f ca="1">'TO Filter Tables'!BH142</f>
        <v>60</v>
      </c>
      <c r="W142" s="39">
        <f t="shared" ca="1" si="2"/>
        <v>60</v>
      </c>
      <c r="Y142" t="s">
        <v>1429</v>
      </c>
    </row>
    <row r="143" spans="1:25" x14ac:dyDescent="0.2">
      <c r="A143">
        <f>'TO Filter Tables'!A143</f>
        <v>134</v>
      </c>
      <c r="B143" t="str">
        <f>'TO Filter Summary'!B144</f>
        <v>ACS</v>
      </c>
      <c r="C143" t="str">
        <f ca="1">'TO Filter Tables'!C143</f>
        <v>SD Downlink Telemetry</v>
      </c>
      <c r="D143" t="s">
        <v>1418</v>
      </c>
      <c r="E143" t="str">
        <f ca="1">'TO Filter Tables'!E143</f>
        <v>Internal</v>
      </c>
      <c r="F143">
        <f ca="1">'TO Filter Tables'!F143</f>
        <v>469</v>
      </c>
      <c r="G143" t="str">
        <f ca="1">'TO Filter Tables'!G143</f>
        <v>0x1D5</v>
      </c>
      <c r="H143" t="str">
        <f ca="1">'TO Filter Tables'!H143</f>
        <v>0x9D5</v>
      </c>
      <c r="I143" t="str">
        <f>'TO Filter Tables'!I143</f>
        <v>NA</v>
      </c>
      <c r="J143">
        <f ca="1">'TO Filter Tables'!J143</f>
        <v>1344</v>
      </c>
      <c r="K143">
        <f ca="1">'TO Filter Tables'!K143</f>
        <v>0.1</v>
      </c>
      <c r="L143" t="str">
        <f ca="1">'TO Filter Tables'!L143</f>
        <v>Sync</v>
      </c>
      <c r="M143">
        <f ca="1">'TO Filter Tables'!M143</f>
        <v>13440</v>
      </c>
      <c r="N143" s="39">
        <f ca="1">'TO Filter Tables'!R143</f>
        <v>1</v>
      </c>
      <c r="O143" s="39">
        <f ca="1">'TO Filter Tables'!X143</f>
        <v>1</v>
      </c>
      <c r="P143" s="39">
        <f ca="1">'TO Filter Tables'!AD143</f>
        <v>15</v>
      </c>
      <c r="Q143" s="39">
        <f ca="1">'TO Filter Tables'!AP143</f>
        <v>15</v>
      </c>
      <c r="R143" s="39">
        <f ca="1">'TO Filter Tables'!AV143</f>
        <v>10</v>
      </c>
      <c r="S143" s="39">
        <f ca="1">'TO Filter Tables'!BB143</f>
        <v>15</v>
      </c>
      <c r="T143" s="39">
        <f ca="1">'TO Filter Tables'!BH143</f>
        <v>30</v>
      </c>
      <c r="W143" s="39">
        <f t="shared" ca="1" si="2"/>
        <v>30</v>
      </c>
      <c r="Y143" t="s">
        <v>1429</v>
      </c>
    </row>
    <row r="144" spans="1:25" x14ac:dyDescent="0.2">
      <c r="A144">
        <f>'TO Filter Tables'!A144</f>
        <v>135</v>
      </c>
      <c r="B144" t="str">
        <f>'TO Filter Summary'!B145</f>
        <v>ACS</v>
      </c>
      <c r="C144" t="str">
        <f ca="1">'TO Filter Tables'!C144</f>
        <v>CL Downlink Telemetry</v>
      </c>
      <c r="D144" t="s">
        <v>1418</v>
      </c>
      <c r="E144" t="str">
        <f ca="1">'TO Filter Tables'!E144</f>
        <v>Internal</v>
      </c>
      <c r="F144">
        <f ca="1">'TO Filter Tables'!F144</f>
        <v>470</v>
      </c>
      <c r="G144" t="str">
        <f ca="1">'TO Filter Tables'!G144</f>
        <v>0x1D6</v>
      </c>
      <c r="H144" t="str">
        <f ca="1">'TO Filter Tables'!H144</f>
        <v>0x9D6</v>
      </c>
      <c r="I144" t="str">
        <f>'TO Filter Tables'!I144</f>
        <v>NA</v>
      </c>
      <c r="J144">
        <f ca="1">'TO Filter Tables'!J144</f>
        <v>1632</v>
      </c>
      <c r="K144">
        <f ca="1">'TO Filter Tables'!K144</f>
        <v>0.1</v>
      </c>
      <c r="L144" t="str">
        <f ca="1">'TO Filter Tables'!L144</f>
        <v>Sync</v>
      </c>
      <c r="M144">
        <f ca="1">'TO Filter Tables'!M144</f>
        <v>16320</v>
      </c>
      <c r="N144" s="39">
        <f ca="1">'TO Filter Tables'!R144</f>
        <v>1</v>
      </c>
      <c r="O144" s="39">
        <f ca="1">'TO Filter Tables'!X144</f>
        <v>1</v>
      </c>
      <c r="P144" s="39">
        <f ca="1">'TO Filter Tables'!AD144</f>
        <v>10</v>
      </c>
      <c r="Q144" s="39">
        <f ca="1">'TO Filter Tables'!AP144</f>
        <v>0</v>
      </c>
      <c r="R144" s="39">
        <f ca="1">'TO Filter Tables'!AV144</f>
        <v>10</v>
      </c>
      <c r="S144" s="39">
        <f ca="1">'TO Filter Tables'!BB144</f>
        <v>10</v>
      </c>
      <c r="T144" s="39">
        <f ca="1">'TO Filter Tables'!BH144</f>
        <v>30</v>
      </c>
      <c r="W144" s="39">
        <f t="shared" ca="1" si="2"/>
        <v>10</v>
      </c>
      <c r="Y144" t="s">
        <v>1429</v>
      </c>
    </row>
    <row r="145" spans="1:25" x14ac:dyDescent="0.2">
      <c r="A145">
        <f>'TO Filter Tables'!A145</f>
        <v>136</v>
      </c>
      <c r="B145" t="str">
        <f>'TO Filter Summary'!B146</f>
        <v>ACS</v>
      </c>
      <c r="C145" t="str">
        <f ca="1">'TO Filter Tables'!C145</f>
        <v>CG Downlink Telemetry</v>
      </c>
      <c r="D145" t="s">
        <v>1418</v>
      </c>
      <c r="E145" t="str">
        <f ca="1">'TO Filter Tables'!E145</f>
        <v>Internal</v>
      </c>
      <c r="F145">
        <f ca="1">'TO Filter Tables'!F145</f>
        <v>471</v>
      </c>
      <c r="G145" t="str">
        <f ca="1">'TO Filter Tables'!G145</f>
        <v>0x1D7</v>
      </c>
      <c r="H145" t="str">
        <f ca="1">'TO Filter Tables'!H145</f>
        <v>0x9D7</v>
      </c>
      <c r="I145" t="str">
        <f>'TO Filter Tables'!I145</f>
        <v>NA</v>
      </c>
      <c r="J145">
        <f ca="1">'TO Filter Tables'!J145</f>
        <v>576</v>
      </c>
      <c r="K145">
        <f ca="1">'TO Filter Tables'!K145</f>
        <v>0.1</v>
      </c>
      <c r="L145" t="str">
        <f ca="1">'TO Filter Tables'!L145</f>
        <v>Sync</v>
      </c>
      <c r="M145">
        <f ca="1">'TO Filter Tables'!M145</f>
        <v>5760</v>
      </c>
      <c r="N145" s="39">
        <f ca="1">'TO Filter Tables'!R145</f>
        <v>1</v>
      </c>
      <c r="O145" s="39">
        <f ca="1">'TO Filter Tables'!X145</f>
        <v>1</v>
      </c>
      <c r="P145" s="39">
        <f ca="1">'TO Filter Tables'!AD145</f>
        <v>10</v>
      </c>
      <c r="Q145" s="39">
        <f ca="1">'TO Filter Tables'!AP145</f>
        <v>30</v>
      </c>
      <c r="R145" s="39">
        <f ca="1">'TO Filter Tables'!AV145</f>
        <v>15</v>
      </c>
      <c r="S145" s="39">
        <f ca="1">'TO Filter Tables'!BB145</f>
        <v>10</v>
      </c>
      <c r="T145" s="39">
        <f ca="1">'TO Filter Tables'!BH145</f>
        <v>30</v>
      </c>
      <c r="W145" s="39">
        <f t="shared" ca="1" si="2"/>
        <v>30</v>
      </c>
      <c r="Y145" t="s">
        <v>1429</v>
      </c>
    </row>
    <row r="146" spans="1:25" x14ac:dyDescent="0.2">
      <c r="A146">
        <f>'TO Filter Tables'!A146</f>
        <v>137</v>
      </c>
      <c r="B146" t="str">
        <f>'TO Filter Summary'!B147</f>
        <v>ACS</v>
      </c>
      <c r="C146" t="str">
        <f ca="1">'TO Filter Tables'!C146</f>
        <v>DI to OM Internal Telemetry</v>
      </c>
      <c r="D146" t="s">
        <v>1418</v>
      </c>
      <c r="E146" t="str">
        <f ca="1">'TO Filter Tables'!E146</f>
        <v>Internal</v>
      </c>
      <c r="F146">
        <f ca="1">'TO Filter Tables'!F146</f>
        <v>472</v>
      </c>
      <c r="G146" t="str">
        <f ca="1">'TO Filter Tables'!G146</f>
        <v>0x1D8</v>
      </c>
      <c r="H146" t="str">
        <f ca="1">'TO Filter Tables'!H146</f>
        <v>0x9D8</v>
      </c>
      <c r="I146" t="str">
        <f>'TO Filter Tables'!I146</f>
        <v>NA</v>
      </c>
      <c r="J146">
        <f ca="1">'TO Filter Tables'!J146</f>
        <v>640</v>
      </c>
      <c r="K146">
        <f ca="1">'TO Filter Tables'!K146</f>
        <v>0.1</v>
      </c>
      <c r="L146" t="str">
        <f ca="1">'TO Filter Tables'!L146</f>
        <v>Sync</v>
      </c>
      <c r="M146">
        <f ca="1">'TO Filter Tables'!M146</f>
        <v>6400</v>
      </c>
      <c r="N146" s="39">
        <f ca="1">'TO Filter Tables'!R146</f>
        <v>0</v>
      </c>
      <c r="O146" s="39">
        <f ca="1">'TO Filter Tables'!X146</f>
        <v>0</v>
      </c>
      <c r="P146" s="39">
        <f ca="1">'TO Filter Tables'!AD146</f>
        <v>0</v>
      </c>
      <c r="Q146" s="39">
        <f ca="1">'TO Filter Tables'!AP146</f>
        <v>0</v>
      </c>
      <c r="R146" s="39">
        <f ca="1">'TO Filter Tables'!AV146</f>
        <v>0</v>
      </c>
      <c r="S146" s="39">
        <f ca="1">'TO Filter Tables'!BB146</f>
        <v>0</v>
      </c>
      <c r="T146" s="39">
        <f ca="1">'TO Filter Tables'!BH146</f>
        <v>0</v>
      </c>
      <c r="W146" s="39">
        <f t="shared" ca="1" si="2"/>
        <v>0.1</v>
      </c>
      <c r="Y146" t="s">
        <v>1429</v>
      </c>
    </row>
    <row r="147" spans="1:25" x14ac:dyDescent="0.2">
      <c r="A147">
        <f>'TO Filter Tables'!A147</f>
        <v>138</v>
      </c>
      <c r="B147" t="str">
        <f>'TO Filter Summary'!B148</f>
        <v>ACS</v>
      </c>
      <c r="C147" t="str">
        <f ca="1">'TO Filter Tables'!C147</f>
        <v>OM to SD Internal Telemetry</v>
      </c>
      <c r="D147" t="s">
        <v>1418</v>
      </c>
      <c r="E147" t="str">
        <f ca="1">'TO Filter Tables'!E147</f>
        <v>Internal</v>
      </c>
      <c r="F147">
        <f ca="1">'TO Filter Tables'!F147</f>
        <v>473</v>
      </c>
      <c r="G147" t="str">
        <f ca="1">'TO Filter Tables'!G147</f>
        <v>0x1D9</v>
      </c>
      <c r="H147" t="str">
        <f ca="1">'TO Filter Tables'!H147</f>
        <v>0x9D9</v>
      </c>
      <c r="I147" t="str">
        <f>'TO Filter Tables'!I147</f>
        <v>NA</v>
      </c>
      <c r="J147">
        <f ca="1">'TO Filter Tables'!J147</f>
        <v>1856</v>
      </c>
      <c r="K147">
        <f ca="1">'TO Filter Tables'!K147</f>
        <v>0.1</v>
      </c>
      <c r="L147" t="str">
        <f ca="1">'TO Filter Tables'!L147</f>
        <v>Sync</v>
      </c>
      <c r="M147">
        <f ca="1">'TO Filter Tables'!M147</f>
        <v>18560</v>
      </c>
      <c r="N147" s="39">
        <f ca="1">'TO Filter Tables'!R147</f>
        <v>0</v>
      </c>
      <c r="O147" s="39">
        <f ca="1">'TO Filter Tables'!X147</f>
        <v>0</v>
      </c>
      <c r="P147" s="39">
        <f ca="1">'TO Filter Tables'!AD147</f>
        <v>0</v>
      </c>
      <c r="Q147" s="39">
        <f ca="1">'TO Filter Tables'!AP147</f>
        <v>0</v>
      </c>
      <c r="R147" s="39">
        <f ca="1">'TO Filter Tables'!AV147</f>
        <v>0</v>
      </c>
      <c r="S147" s="39">
        <f ca="1">'TO Filter Tables'!BB147</f>
        <v>0</v>
      </c>
      <c r="T147" s="39">
        <f ca="1">'TO Filter Tables'!BH147</f>
        <v>0</v>
      </c>
      <c r="W147" s="39">
        <f t="shared" ca="1" si="2"/>
        <v>0.1</v>
      </c>
      <c r="Y147" t="s">
        <v>1429</v>
      </c>
    </row>
    <row r="148" spans="1:25" x14ac:dyDescent="0.2">
      <c r="A148">
        <f>'TO Filter Tables'!A148</f>
        <v>139</v>
      </c>
      <c r="B148" t="str">
        <f>'TO Filter Summary'!B149</f>
        <v>ACS</v>
      </c>
      <c r="C148" t="str">
        <f ca="1">'TO Filter Tables'!C148</f>
        <v>SD to CL Internal Telemetry</v>
      </c>
      <c r="D148" t="s">
        <v>1418</v>
      </c>
      <c r="E148" t="str">
        <f ca="1">'TO Filter Tables'!E148</f>
        <v>Internal</v>
      </c>
      <c r="F148">
        <f ca="1">'TO Filter Tables'!F148</f>
        <v>474</v>
      </c>
      <c r="G148" t="str">
        <f ca="1">'TO Filter Tables'!G148</f>
        <v>0x1DA</v>
      </c>
      <c r="H148" t="str">
        <f ca="1">'TO Filter Tables'!H148</f>
        <v>0x9DA</v>
      </c>
      <c r="I148" t="str">
        <f>'TO Filter Tables'!I148</f>
        <v>NA</v>
      </c>
      <c r="J148">
        <f ca="1">'TO Filter Tables'!J148</f>
        <v>5120</v>
      </c>
      <c r="K148">
        <f ca="1">'TO Filter Tables'!K148</f>
        <v>0.1</v>
      </c>
      <c r="L148" t="str">
        <f ca="1">'TO Filter Tables'!L148</f>
        <v>Sync</v>
      </c>
      <c r="M148">
        <f ca="1">'TO Filter Tables'!M148</f>
        <v>51200</v>
      </c>
      <c r="N148" s="39">
        <f ca="1">'TO Filter Tables'!R148</f>
        <v>0</v>
      </c>
      <c r="O148" s="39">
        <f ca="1">'TO Filter Tables'!X148</f>
        <v>0</v>
      </c>
      <c r="P148" s="39">
        <f ca="1">'TO Filter Tables'!AD148</f>
        <v>0</v>
      </c>
      <c r="Q148" s="39">
        <f ca="1">'TO Filter Tables'!AP148</f>
        <v>0</v>
      </c>
      <c r="R148" s="39">
        <f ca="1">'TO Filter Tables'!AV148</f>
        <v>0</v>
      </c>
      <c r="S148" s="39">
        <f ca="1">'TO Filter Tables'!BB148</f>
        <v>0</v>
      </c>
      <c r="T148" s="39">
        <f ca="1">'TO Filter Tables'!BH148</f>
        <v>0</v>
      </c>
      <c r="W148" s="39">
        <f t="shared" ca="1" si="2"/>
        <v>0.1</v>
      </c>
      <c r="Y148" t="s">
        <v>1429</v>
      </c>
    </row>
    <row r="149" spans="1:25" x14ac:dyDescent="0.2">
      <c r="A149">
        <f>'TO Filter Tables'!A149</f>
        <v>140</v>
      </c>
      <c r="B149" t="str">
        <f>'TO Filter Summary'!B150</f>
        <v>ACS</v>
      </c>
      <c r="C149" t="str">
        <f ca="1">'TO Filter Tables'!C149</f>
        <v>CL to CG Internal Telemetry</v>
      </c>
      <c r="D149" t="s">
        <v>1418</v>
      </c>
      <c r="E149" t="str">
        <f ca="1">'TO Filter Tables'!E149</f>
        <v>Internal</v>
      </c>
      <c r="F149">
        <f ca="1">'TO Filter Tables'!F149</f>
        <v>475</v>
      </c>
      <c r="G149" t="str">
        <f ca="1">'TO Filter Tables'!G149</f>
        <v>0x1DB</v>
      </c>
      <c r="H149" t="str">
        <f ca="1">'TO Filter Tables'!H149</f>
        <v>0x9DB</v>
      </c>
      <c r="I149" t="str">
        <f>'TO Filter Tables'!I149</f>
        <v>NA</v>
      </c>
      <c r="J149">
        <f ca="1">'TO Filter Tables'!J149</f>
        <v>3008</v>
      </c>
      <c r="K149">
        <f ca="1">'TO Filter Tables'!K149</f>
        <v>0.1</v>
      </c>
      <c r="L149" t="str">
        <f ca="1">'TO Filter Tables'!L149</f>
        <v>Sync</v>
      </c>
      <c r="M149">
        <f ca="1">'TO Filter Tables'!M149</f>
        <v>30080</v>
      </c>
      <c r="N149" s="39">
        <f ca="1">'TO Filter Tables'!R149</f>
        <v>0</v>
      </c>
      <c r="O149" s="39">
        <f ca="1">'TO Filter Tables'!X149</f>
        <v>0</v>
      </c>
      <c r="P149" s="39">
        <f ca="1">'TO Filter Tables'!AD149</f>
        <v>0</v>
      </c>
      <c r="Q149" s="39">
        <f ca="1">'TO Filter Tables'!AP149</f>
        <v>0</v>
      </c>
      <c r="R149" s="39">
        <f ca="1">'TO Filter Tables'!AV149</f>
        <v>0</v>
      </c>
      <c r="S149" s="39">
        <f ca="1">'TO Filter Tables'!BB149</f>
        <v>0</v>
      </c>
      <c r="T149" s="39">
        <f ca="1">'TO Filter Tables'!BH149</f>
        <v>0</v>
      </c>
      <c r="W149" s="39">
        <f t="shared" ca="1" si="2"/>
        <v>0.1</v>
      </c>
      <c r="Y149" t="s">
        <v>1429</v>
      </c>
    </row>
    <row r="150" spans="1:25" x14ac:dyDescent="0.2">
      <c r="A150">
        <f>'TO Filter Tables'!A150</f>
        <v>141</v>
      </c>
      <c r="B150" t="str">
        <f>'TO Filter Summary'!B151</f>
        <v>ATB</v>
      </c>
      <c r="C150" t="str">
        <f ca="1">'TO Filter Tables'!C150</f>
        <v>ATB A Raw Thermal Telemetry</v>
      </c>
      <c r="D150" t="s">
        <v>1420</v>
      </c>
      <c r="E150" t="str">
        <f ca="1">'TO Filter Tables'!E150</f>
        <v>External</v>
      </c>
      <c r="F150">
        <f ca="1">'TO Filter Tables'!F150</f>
        <v>477</v>
      </c>
      <c r="G150" t="str">
        <f ca="1">'TO Filter Tables'!G150</f>
        <v>0x1DD</v>
      </c>
      <c r="H150" t="str">
        <f ca="1">'TO Filter Tables'!H150</f>
        <v>0x9DD</v>
      </c>
      <c r="I150" t="str">
        <f>'TO Filter Tables'!I150</f>
        <v>No Err Pkt</v>
      </c>
      <c r="J150">
        <f ca="1">'TO Filter Tables'!J150</f>
        <v>448</v>
      </c>
      <c r="K150">
        <f ca="1">'TO Filter Tables'!K150</f>
        <v>1</v>
      </c>
      <c r="L150" t="str">
        <f ca="1">'TO Filter Tables'!L150</f>
        <v>Sync</v>
      </c>
      <c r="M150">
        <f ca="1">'TO Filter Tables'!M150</f>
        <v>448</v>
      </c>
      <c r="N150" s="39">
        <f ca="1">'TO Filter Tables'!R150</f>
        <v>30</v>
      </c>
      <c r="O150" s="39">
        <f ca="1">'TO Filter Tables'!X150</f>
        <v>10</v>
      </c>
      <c r="P150" s="39">
        <f ca="1">'TO Filter Tables'!AD150</f>
        <v>60</v>
      </c>
      <c r="Q150" s="39">
        <f ca="1">'TO Filter Tables'!AP150</f>
        <v>10</v>
      </c>
      <c r="R150" s="39">
        <f ca="1">'TO Filter Tables'!AV150</f>
        <v>60</v>
      </c>
      <c r="S150" s="39">
        <f ca="1">'TO Filter Tables'!BB150</f>
        <v>60</v>
      </c>
      <c r="T150" s="39">
        <f ca="1">'TO Filter Tables'!BH150</f>
        <v>60</v>
      </c>
      <c r="W150" s="39">
        <f t="shared" ca="1" si="2"/>
        <v>60</v>
      </c>
      <c r="Y150" t="s">
        <v>1429</v>
      </c>
    </row>
    <row r="151" spans="1:25" x14ac:dyDescent="0.2">
      <c r="A151">
        <f>'TO Filter Tables'!A151</f>
        <v>142</v>
      </c>
      <c r="B151" t="str">
        <f>'TO Filter Summary'!B152</f>
        <v>ATB</v>
      </c>
      <c r="C151" t="str">
        <f ca="1">'TO Filter Tables'!C151</f>
        <v>ATB A Raw Position Telemetry</v>
      </c>
      <c r="D151" t="s">
        <v>1420</v>
      </c>
      <c r="E151" t="str">
        <f ca="1">'TO Filter Tables'!E151</f>
        <v>External</v>
      </c>
      <c r="F151">
        <f ca="1">'TO Filter Tables'!F151</f>
        <v>478</v>
      </c>
      <c r="G151" t="str">
        <f ca="1">'TO Filter Tables'!G151</f>
        <v>0x1DE</v>
      </c>
      <c r="H151" t="str">
        <f ca="1">'TO Filter Tables'!H151</f>
        <v>0x9DE</v>
      </c>
      <c r="I151" t="str">
        <f>'TO Filter Tables'!I151</f>
        <v>No Err Pkt</v>
      </c>
      <c r="J151">
        <f ca="1">'TO Filter Tables'!J151</f>
        <v>400</v>
      </c>
      <c r="K151">
        <f ca="1">'TO Filter Tables'!K151</f>
        <v>1</v>
      </c>
      <c r="L151" t="str">
        <f ca="1">'TO Filter Tables'!L151</f>
        <v>Sync</v>
      </c>
      <c r="M151">
        <f ca="1">'TO Filter Tables'!M151</f>
        <v>400</v>
      </c>
      <c r="N151" s="39">
        <f ca="1">'TO Filter Tables'!R151</f>
        <v>60</v>
      </c>
      <c r="O151" s="39">
        <f ca="1">'TO Filter Tables'!X151</f>
        <v>60</v>
      </c>
      <c r="P151" s="39">
        <f ca="1">'TO Filter Tables'!AD151</f>
        <v>10</v>
      </c>
      <c r="Q151" s="39">
        <f ca="1">'TO Filter Tables'!AP151</f>
        <v>60</v>
      </c>
      <c r="R151" s="39">
        <f ca="1">'TO Filter Tables'!AV151</f>
        <v>60</v>
      </c>
      <c r="S151" s="39">
        <f ca="1">'TO Filter Tables'!BB151</f>
        <v>60</v>
      </c>
      <c r="T151" s="39">
        <f ca="1">'TO Filter Tables'!BH151</f>
        <v>60</v>
      </c>
      <c r="W151" s="39">
        <f t="shared" ca="1" si="2"/>
        <v>60</v>
      </c>
      <c r="Y151" t="s">
        <v>1429</v>
      </c>
    </row>
    <row r="152" spans="1:25" x14ac:dyDescent="0.2">
      <c r="A152">
        <f>'TO Filter Tables'!A152</f>
        <v>143</v>
      </c>
      <c r="B152" t="str">
        <f>'TO Filter Summary'!B153</f>
        <v>ATB</v>
      </c>
      <c r="C152" t="str">
        <f ca="1">'TO Filter Tables'!C152</f>
        <v>ATB B Raw Thermal Telemetry</v>
      </c>
      <c r="D152" t="s">
        <v>1420</v>
      </c>
      <c r="E152" t="str">
        <f ca="1">'TO Filter Tables'!E152</f>
        <v>External</v>
      </c>
      <c r="F152">
        <f ca="1">'TO Filter Tables'!F152</f>
        <v>479</v>
      </c>
      <c r="G152" t="str">
        <f ca="1">'TO Filter Tables'!G152</f>
        <v>0x1DF</v>
      </c>
      <c r="H152" t="str">
        <f ca="1">'TO Filter Tables'!H152</f>
        <v>0x9DF</v>
      </c>
      <c r="I152" t="str">
        <f>'TO Filter Tables'!I152</f>
        <v>No Err Pkt</v>
      </c>
      <c r="J152">
        <f ca="1">'TO Filter Tables'!J152</f>
        <v>448</v>
      </c>
      <c r="K152">
        <f ca="1">'TO Filter Tables'!K152</f>
        <v>1</v>
      </c>
      <c r="L152" t="str">
        <f ca="1">'TO Filter Tables'!L152</f>
        <v>Sync</v>
      </c>
      <c r="M152">
        <f ca="1">'TO Filter Tables'!M152</f>
        <v>448</v>
      </c>
      <c r="N152" s="39">
        <f ca="1">'TO Filter Tables'!R152</f>
        <v>30</v>
      </c>
      <c r="O152" s="39">
        <f ca="1">'TO Filter Tables'!X152</f>
        <v>20</v>
      </c>
      <c r="P152" s="39">
        <f ca="1">'TO Filter Tables'!AD152</f>
        <v>60</v>
      </c>
      <c r="Q152" s="39">
        <f ca="1">'TO Filter Tables'!AP152</f>
        <v>20</v>
      </c>
      <c r="R152" s="39">
        <f ca="1">'TO Filter Tables'!AV152</f>
        <v>60</v>
      </c>
      <c r="S152" s="39">
        <f ca="1">'TO Filter Tables'!BB152</f>
        <v>60</v>
      </c>
      <c r="T152" s="39">
        <f ca="1">'TO Filter Tables'!BH152</f>
        <v>60</v>
      </c>
      <c r="W152" s="39">
        <f t="shared" ca="1" si="2"/>
        <v>60</v>
      </c>
      <c r="Y152" t="s">
        <v>1429</v>
      </c>
    </row>
    <row r="153" spans="1:25" x14ac:dyDescent="0.2">
      <c r="A153">
        <f>'TO Filter Tables'!A153</f>
        <v>144</v>
      </c>
      <c r="B153" t="str">
        <f>'TO Filter Summary'!B154</f>
        <v>ATB</v>
      </c>
      <c r="C153" t="str">
        <f ca="1">'TO Filter Tables'!C153</f>
        <v>ATB B Raw Position Telemetry</v>
      </c>
      <c r="D153" t="s">
        <v>1420</v>
      </c>
      <c r="E153" t="str">
        <f ca="1">'TO Filter Tables'!E153</f>
        <v>External</v>
      </c>
      <c r="F153">
        <f ca="1">'TO Filter Tables'!F153</f>
        <v>480</v>
      </c>
      <c r="G153" t="str">
        <f ca="1">'TO Filter Tables'!G153</f>
        <v>0x1E0</v>
      </c>
      <c r="H153" t="str">
        <f ca="1">'TO Filter Tables'!H153</f>
        <v>0x9E0</v>
      </c>
      <c r="I153" t="str">
        <f>'TO Filter Tables'!I153</f>
        <v>No Err Pkt</v>
      </c>
      <c r="J153">
        <f ca="1">'TO Filter Tables'!J153</f>
        <v>400</v>
      </c>
      <c r="K153">
        <f ca="1">'TO Filter Tables'!K153</f>
        <v>1</v>
      </c>
      <c r="L153" t="str">
        <f ca="1">'TO Filter Tables'!L153</f>
        <v>Sync</v>
      </c>
      <c r="M153">
        <f ca="1">'TO Filter Tables'!M153</f>
        <v>400</v>
      </c>
      <c r="N153" s="39">
        <f ca="1">'TO Filter Tables'!R153</f>
        <v>60</v>
      </c>
      <c r="O153" s="39">
        <f ca="1">'TO Filter Tables'!X153</f>
        <v>60</v>
      </c>
      <c r="P153" s="39">
        <f ca="1">'TO Filter Tables'!AD153</f>
        <v>20</v>
      </c>
      <c r="Q153" s="39">
        <f ca="1">'TO Filter Tables'!AP153</f>
        <v>60</v>
      </c>
      <c r="R153" s="39">
        <f ca="1">'TO Filter Tables'!AV153</f>
        <v>60</v>
      </c>
      <c r="S153" s="39">
        <f ca="1">'TO Filter Tables'!BB153</f>
        <v>60</v>
      </c>
      <c r="T153" s="39">
        <f ca="1">'TO Filter Tables'!BH153</f>
        <v>60</v>
      </c>
      <c r="W153" s="39">
        <f t="shared" ca="1" si="2"/>
        <v>60</v>
      </c>
      <c r="Y153" t="s">
        <v>1429</v>
      </c>
    </row>
    <row r="154" spans="1:25" x14ac:dyDescent="0.2">
      <c r="A154">
        <f>'TO Filter Tables'!A154</f>
        <v>145</v>
      </c>
      <c r="B154" t="str">
        <f>'TO Filter Summary'!B155</f>
        <v>IRU</v>
      </c>
      <c r="C154" t="str">
        <f ca="1">'TO Filter Tables'!C154</f>
        <v>IRU A BIT Raw Telemetry</v>
      </c>
      <c r="D154" t="s">
        <v>1419</v>
      </c>
      <c r="E154" t="str">
        <f ca="1">'TO Filter Tables'!E154</f>
        <v>External</v>
      </c>
      <c r="F154">
        <f ca="1">'TO Filter Tables'!F154</f>
        <v>483</v>
      </c>
      <c r="G154" t="str">
        <f ca="1">'TO Filter Tables'!G154</f>
        <v>0x1E3</v>
      </c>
      <c r="H154" t="str">
        <f ca="1">'TO Filter Tables'!H154</f>
        <v>0x9E3</v>
      </c>
      <c r="I154" t="str">
        <f>'TO Filter Tables'!I154</f>
        <v>No Err Pkt</v>
      </c>
      <c r="J154">
        <f ca="1">'TO Filter Tables'!J154</f>
        <v>304</v>
      </c>
      <c r="K154">
        <f ca="1">'TO Filter Tables'!K154</f>
        <v>1</v>
      </c>
      <c r="L154" t="str">
        <f ca="1">'TO Filter Tables'!L154</f>
        <v>Sync</v>
      </c>
      <c r="M154">
        <f ca="1">'TO Filter Tables'!M154</f>
        <v>304</v>
      </c>
      <c r="N154" s="39">
        <f ca="1">'TO Filter Tables'!R154</f>
        <v>10</v>
      </c>
      <c r="O154" s="39">
        <f ca="1">'TO Filter Tables'!X154</f>
        <v>10</v>
      </c>
      <c r="P154" s="39">
        <f ca="1">'TO Filter Tables'!AD154</f>
        <v>60</v>
      </c>
      <c r="Q154" s="39">
        <f ca="1">'TO Filter Tables'!AP154</f>
        <v>60</v>
      </c>
      <c r="R154" s="39">
        <f ca="1">'TO Filter Tables'!AV154</f>
        <v>60</v>
      </c>
      <c r="S154" s="39">
        <f ca="1">'TO Filter Tables'!BB154</f>
        <v>60</v>
      </c>
      <c r="T154" s="39">
        <f ca="1">'TO Filter Tables'!BH154</f>
        <v>60</v>
      </c>
      <c r="U154" t="s">
        <v>1419</v>
      </c>
      <c r="W154" s="39">
        <f t="shared" ca="1" si="2"/>
        <v>60</v>
      </c>
      <c r="Y154" t="s">
        <v>1429</v>
      </c>
    </row>
    <row r="155" spans="1:25" x14ac:dyDescent="0.2">
      <c r="A155">
        <f>'TO Filter Tables'!A155</f>
        <v>146</v>
      </c>
      <c r="B155" t="str">
        <f>'TO Filter Summary'!B156</f>
        <v>IRU</v>
      </c>
      <c r="C155" t="str">
        <f ca="1">'TO Filter Tables'!C155</f>
        <v>IRU B BIT Raw Telemetry</v>
      </c>
      <c r="D155" t="s">
        <v>1421</v>
      </c>
      <c r="E155" t="str">
        <f ca="1">'TO Filter Tables'!E155</f>
        <v>External</v>
      </c>
      <c r="F155">
        <f ca="1">'TO Filter Tables'!F155</f>
        <v>484</v>
      </c>
      <c r="G155" t="str">
        <f ca="1">'TO Filter Tables'!G155</f>
        <v>0x1E4</v>
      </c>
      <c r="H155" t="str">
        <f ca="1">'TO Filter Tables'!H155</f>
        <v>0x9E4</v>
      </c>
      <c r="I155" t="str">
        <f>'TO Filter Tables'!I155</f>
        <v>No Err Pkt</v>
      </c>
      <c r="J155">
        <f ca="1">'TO Filter Tables'!J155</f>
        <v>304</v>
      </c>
      <c r="K155">
        <f ca="1">'TO Filter Tables'!K155</f>
        <v>1</v>
      </c>
      <c r="L155" t="str">
        <f ca="1">'TO Filter Tables'!L155</f>
        <v>Sync</v>
      </c>
      <c r="M155">
        <f ca="1">'TO Filter Tables'!M155</f>
        <v>304</v>
      </c>
      <c r="N155" s="39">
        <f ca="1">'TO Filter Tables'!R155</f>
        <v>10</v>
      </c>
      <c r="O155" s="39">
        <v>10</v>
      </c>
      <c r="P155" s="39">
        <v>60</v>
      </c>
      <c r="Q155" s="39">
        <v>60</v>
      </c>
      <c r="R155" s="39">
        <v>60</v>
      </c>
      <c r="S155" s="39">
        <v>60</v>
      </c>
      <c r="T155" s="39">
        <v>60</v>
      </c>
      <c r="U155" t="s">
        <v>1428</v>
      </c>
      <c r="W155" s="39">
        <f t="shared" ca="1" si="2"/>
        <v>60</v>
      </c>
      <c r="Y155" t="s">
        <v>1429</v>
      </c>
    </row>
    <row r="156" spans="1:25" x14ac:dyDescent="0.2">
      <c r="A156">
        <f>'TO Filter Tables'!A156</f>
        <v>147</v>
      </c>
      <c r="B156" t="str">
        <f>'TO Filter Summary'!B157</f>
        <v>Prop</v>
      </c>
      <c r="C156" t="str">
        <f ca="1">'TO Filter Tables'!C156</f>
        <v>Prop Card A1 Raw Telemetry</v>
      </c>
      <c r="D156" t="s">
        <v>1420</v>
      </c>
      <c r="E156" t="str">
        <f ca="1">'TO Filter Tables'!E156</f>
        <v>External</v>
      </c>
      <c r="F156">
        <f ca="1">'TO Filter Tables'!F156</f>
        <v>485</v>
      </c>
      <c r="G156" t="str">
        <f ca="1">'TO Filter Tables'!G156</f>
        <v>0x1E5</v>
      </c>
      <c r="H156" t="str">
        <f ca="1">'TO Filter Tables'!H156</f>
        <v>0x9E5</v>
      </c>
      <c r="I156" t="str">
        <f>'TO Filter Tables'!I156</f>
        <v>No Err Pkt</v>
      </c>
      <c r="J156">
        <f ca="1">'TO Filter Tables'!J156</f>
        <v>336</v>
      </c>
      <c r="K156">
        <f ca="1">'TO Filter Tables'!K156</f>
        <v>0.1</v>
      </c>
      <c r="L156" t="str">
        <f ca="1">'TO Filter Tables'!L156</f>
        <v>Sync</v>
      </c>
      <c r="M156">
        <f ca="1">'TO Filter Tables'!M156</f>
        <v>3360</v>
      </c>
      <c r="N156" s="39">
        <f ca="1">'TO Filter Tables'!R156</f>
        <v>60</v>
      </c>
      <c r="O156" s="39">
        <f ca="1">'TO Filter Tables'!X156</f>
        <v>5</v>
      </c>
      <c r="P156" s="39">
        <f ca="1">'TO Filter Tables'!AD156</f>
        <v>120</v>
      </c>
      <c r="Q156" s="39">
        <f ca="1">'TO Filter Tables'!AP156</f>
        <v>5</v>
      </c>
      <c r="R156" s="39">
        <f ca="1">'TO Filter Tables'!AV156</f>
        <v>0</v>
      </c>
      <c r="S156" s="39">
        <f ca="1">'TO Filter Tables'!BB156</f>
        <v>0</v>
      </c>
      <c r="T156" s="39">
        <f ca="1">'TO Filter Tables'!BH156</f>
        <v>0</v>
      </c>
      <c r="U156" t="s">
        <v>1400</v>
      </c>
      <c r="W156" s="39">
        <f t="shared" ca="1" si="2"/>
        <v>5</v>
      </c>
    </row>
    <row r="157" spans="1:25" x14ac:dyDescent="0.2">
      <c r="A157">
        <f>'TO Filter Tables'!A157</f>
        <v>148</v>
      </c>
      <c r="B157" t="str">
        <f>'TO Filter Summary'!B158</f>
        <v>Prop</v>
      </c>
      <c r="C157" t="str">
        <f ca="1">'TO Filter Tables'!C157</f>
        <v>Prop Card A2 Raw Telemetry</v>
      </c>
      <c r="D157" t="s">
        <v>1420</v>
      </c>
      <c r="E157" t="str">
        <f ca="1">'TO Filter Tables'!E157</f>
        <v>External</v>
      </c>
      <c r="F157">
        <f ca="1">'TO Filter Tables'!F157</f>
        <v>486</v>
      </c>
      <c r="G157" t="str">
        <f ca="1">'TO Filter Tables'!G157</f>
        <v>0x1E6</v>
      </c>
      <c r="H157" t="str">
        <f ca="1">'TO Filter Tables'!H157</f>
        <v>0x9E6</v>
      </c>
      <c r="I157" t="str">
        <f>'TO Filter Tables'!I157</f>
        <v>No Err Pkt</v>
      </c>
      <c r="J157">
        <f ca="1">'TO Filter Tables'!J157</f>
        <v>336</v>
      </c>
      <c r="K157">
        <f ca="1">'TO Filter Tables'!K157</f>
        <v>0.1</v>
      </c>
      <c r="L157" t="str">
        <f ca="1">'TO Filter Tables'!L157</f>
        <v>Sync</v>
      </c>
      <c r="M157">
        <f ca="1">'TO Filter Tables'!M157</f>
        <v>3360</v>
      </c>
      <c r="N157" s="39">
        <f ca="1">'TO Filter Tables'!R157</f>
        <v>60</v>
      </c>
      <c r="O157" s="39">
        <f ca="1">'TO Filter Tables'!X157</f>
        <v>5</v>
      </c>
      <c r="P157" s="39">
        <f ca="1">'TO Filter Tables'!AD157</f>
        <v>120</v>
      </c>
      <c r="Q157" s="39">
        <f ca="1">'TO Filter Tables'!AP157</f>
        <v>5</v>
      </c>
      <c r="R157" s="39">
        <f ca="1">'TO Filter Tables'!AV157</f>
        <v>0</v>
      </c>
      <c r="S157" s="39">
        <f ca="1">'TO Filter Tables'!BB157</f>
        <v>0</v>
      </c>
      <c r="T157" s="39">
        <f ca="1">'TO Filter Tables'!BH157</f>
        <v>0</v>
      </c>
      <c r="W157" s="39">
        <f t="shared" ca="1" si="2"/>
        <v>5</v>
      </c>
    </row>
    <row r="158" spans="1:25" x14ac:dyDescent="0.2">
      <c r="A158">
        <f>'TO Filter Tables'!A158</f>
        <v>149</v>
      </c>
      <c r="B158" t="str">
        <f>'TO Filter Summary'!B159</f>
        <v>Prop</v>
      </c>
      <c r="C158" t="str">
        <f ca="1">'TO Filter Tables'!C158</f>
        <v>Prop Card B1 Raw Telemetry</v>
      </c>
      <c r="D158" t="s">
        <v>1420</v>
      </c>
      <c r="E158" t="str">
        <f ca="1">'TO Filter Tables'!E158</f>
        <v>External</v>
      </c>
      <c r="F158">
        <f ca="1">'TO Filter Tables'!F158</f>
        <v>487</v>
      </c>
      <c r="G158" t="str">
        <f ca="1">'TO Filter Tables'!G158</f>
        <v>0x1E7</v>
      </c>
      <c r="H158" t="str">
        <f ca="1">'TO Filter Tables'!H158</f>
        <v>0x9E7</v>
      </c>
      <c r="I158" t="str">
        <f>'TO Filter Tables'!I158</f>
        <v>No Err Pkt</v>
      </c>
      <c r="J158">
        <f ca="1">'TO Filter Tables'!J158</f>
        <v>336</v>
      </c>
      <c r="K158">
        <f ca="1">'TO Filter Tables'!K158</f>
        <v>0.1</v>
      </c>
      <c r="L158" t="str">
        <f ca="1">'TO Filter Tables'!L158</f>
        <v>Sync</v>
      </c>
      <c r="M158">
        <f ca="1">'TO Filter Tables'!M158</f>
        <v>3360</v>
      </c>
      <c r="N158" s="39">
        <f ca="1">'TO Filter Tables'!R158</f>
        <v>60</v>
      </c>
      <c r="O158" s="39">
        <f ca="1">'TO Filter Tables'!X158</f>
        <v>5</v>
      </c>
      <c r="P158" s="39">
        <f ca="1">'TO Filter Tables'!AD158</f>
        <v>120</v>
      </c>
      <c r="Q158" s="39">
        <f ca="1">'TO Filter Tables'!AP158</f>
        <v>5</v>
      </c>
      <c r="R158" s="39">
        <f ca="1">'TO Filter Tables'!AV158</f>
        <v>0</v>
      </c>
      <c r="S158" s="39">
        <f ca="1">'TO Filter Tables'!BB158</f>
        <v>0</v>
      </c>
      <c r="T158" s="39">
        <f ca="1">'TO Filter Tables'!BH158</f>
        <v>0</v>
      </c>
      <c r="W158" s="39">
        <f t="shared" ca="1" si="2"/>
        <v>5</v>
      </c>
    </row>
    <row r="159" spans="1:25" x14ac:dyDescent="0.2">
      <c r="A159">
        <f>'TO Filter Tables'!A159</f>
        <v>150</v>
      </c>
      <c r="B159" t="str">
        <f>'TO Filter Summary'!B160</f>
        <v>Prop</v>
      </c>
      <c r="C159" t="str">
        <f ca="1">'TO Filter Tables'!C159</f>
        <v>Prop Card B2 Raw Telemetry</v>
      </c>
      <c r="D159" t="s">
        <v>1420</v>
      </c>
      <c r="E159" t="str">
        <f ca="1">'TO Filter Tables'!E159</f>
        <v>External</v>
      </c>
      <c r="F159">
        <f ca="1">'TO Filter Tables'!F159</f>
        <v>488</v>
      </c>
      <c r="G159" t="str">
        <f ca="1">'TO Filter Tables'!G159</f>
        <v>0x1E8</v>
      </c>
      <c r="H159" t="str">
        <f ca="1">'TO Filter Tables'!H159</f>
        <v>0x9E8</v>
      </c>
      <c r="I159" t="str">
        <f>'TO Filter Tables'!I159</f>
        <v>No Err Pkt</v>
      </c>
      <c r="J159">
        <f ca="1">'TO Filter Tables'!J159</f>
        <v>336</v>
      </c>
      <c r="K159">
        <f ca="1">'TO Filter Tables'!K159</f>
        <v>0.1</v>
      </c>
      <c r="L159" t="str">
        <f ca="1">'TO Filter Tables'!L159</f>
        <v>Sync</v>
      </c>
      <c r="M159">
        <f ca="1">'TO Filter Tables'!M159</f>
        <v>3360</v>
      </c>
      <c r="N159" s="39">
        <f ca="1">'TO Filter Tables'!R159</f>
        <v>60</v>
      </c>
      <c r="O159" s="39">
        <f ca="1">'TO Filter Tables'!X159</f>
        <v>5</v>
      </c>
      <c r="P159" s="39">
        <f ca="1">'TO Filter Tables'!AD159</f>
        <v>120</v>
      </c>
      <c r="Q159" s="39">
        <f ca="1">'TO Filter Tables'!AP159</f>
        <v>5</v>
      </c>
      <c r="R159" s="39">
        <f ca="1">'TO Filter Tables'!AV159</f>
        <v>0</v>
      </c>
      <c r="S159" s="39">
        <f ca="1">'TO Filter Tables'!BB159</f>
        <v>0</v>
      </c>
      <c r="T159" s="39">
        <f ca="1">'TO Filter Tables'!BH159</f>
        <v>0</v>
      </c>
      <c r="W159" s="39">
        <f t="shared" ca="1" si="2"/>
        <v>5</v>
      </c>
    </row>
    <row r="160" spans="1:25" x14ac:dyDescent="0.2">
      <c r="A160">
        <f>'TO Filter Tables'!A160</f>
        <v>151</v>
      </c>
      <c r="B160" t="str">
        <f>'TO Filter Summary'!B161</f>
        <v>MCE</v>
      </c>
      <c r="C160" t="str">
        <f ca="1">'TO Filter Tables'!C160</f>
        <v>HGA MCE A Raw Gimbal Telemetry</v>
      </c>
      <c r="D160" t="s">
        <v>1419</v>
      </c>
      <c r="E160" t="str">
        <f ca="1">'TO Filter Tables'!E160</f>
        <v>External</v>
      </c>
      <c r="F160">
        <f ca="1">'TO Filter Tables'!F160</f>
        <v>489</v>
      </c>
      <c r="G160" t="str">
        <f ca="1">'TO Filter Tables'!G160</f>
        <v>0x1E9</v>
      </c>
      <c r="H160" t="str">
        <f ca="1">'TO Filter Tables'!H160</f>
        <v>0x9E9</v>
      </c>
      <c r="I160" t="str">
        <f>'TO Filter Tables'!I160</f>
        <v>Err Pkt</v>
      </c>
      <c r="J160">
        <f ca="1">'TO Filter Tables'!J160</f>
        <v>544</v>
      </c>
      <c r="K160">
        <f ca="1">'TO Filter Tables'!K160</f>
        <v>0.1</v>
      </c>
      <c r="L160" t="str">
        <f ca="1">'TO Filter Tables'!L160</f>
        <v>Sync</v>
      </c>
      <c r="M160">
        <f ca="1">'TO Filter Tables'!M160</f>
        <v>5440</v>
      </c>
      <c r="N160" s="39">
        <f ca="1">'TO Filter Tables'!R160</f>
        <v>15</v>
      </c>
      <c r="O160" s="39">
        <v>15</v>
      </c>
      <c r="P160" s="39">
        <f ca="1">'TO Filter Tables'!AD160</f>
        <v>60</v>
      </c>
      <c r="Q160" s="39">
        <v>60</v>
      </c>
      <c r="R160" s="39">
        <v>60</v>
      </c>
      <c r="S160" s="39">
        <v>60</v>
      </c>
      <c r="T160" s="39">
        <v>60</v>
      </c>
      <c r="U160" t="s">
        <v>1430</v>
      </c>
      <c r="W160" s="39">
        <f t="shared" ca="1" si="2"/>
        <v>60</v>
      </c>
      <c r="Y160" t="s">
        <v>1429</v>
      </c>
    </row>
    <row r="161" spans="1:25" x14ac:dyDescent="0.2">
      <c r="A161">
        <f>'TO Filter Tables'!A161</f>
        <v>152</v>
      </c>
      <c r="B161" t="str">
        <f>'TO Filter Summary'!B162</f>
        <v>IRU</v>
      </c>
      <c r="C161" t="str">
        <f ca="1">'TO Filter Tables'!C161</f>
        <v>IRU A Raw Telemetry</v>
      </c>
      <c r="D161" t="s">
        <v>1419</v>
      </c>
      <c r="E161" t="str">
        <f ca="1">'TO Filter Tables'!E161</f>
        <v>External</v>
      </c>
      <c r="F161">
        <f ca="1">'TO Filter Tables'!F161</f>
        <v>490</v>
      </c>
      <c r="G161" t="str">
        <f ca="1">'TO Filter Tables'!G161</f>
        <v>0x1EA</v>
      </c>
      <c r="H161" t="str">
        <f ca="1">'TO Filter Tables'!H161</f>
        <v>0x9EA</v>
      </c>
      <c r="I161" t="str">
        <f>'TO Filter Tables'!I161</f>
        <v>Err Pkt</v>
      </c>
      <c r="J161">
        <f ca="1">'TO Filter Tables'!J161</f>
        <v>352</v>
      </c>
      <c r="K161">
        <f ca="1">'TO Filter Tables'!K161</f>
        <v>0.1</v>
      </c>
      <c r="L161" t="str">
        <f ca="1">'TO Filter Tables'!L161</f>
        <v>Sync</v>
      </c>
      <c r="M161">
        <f ca="1">'TO Filter Tables'!M161</f>
        <v>3520</v>
      </c>
      <c r="N161" s="39">
        <f ca="1">'TO Filter Tables'!R161</f>
        <v>1</v>
      </c>
      <c r="O161" s="39">
        <f ca="1">'TO Filter Tables'!X161</f>
        <v>1</v>
      </c>
      <c r="P161" s="39">
        <f ca="1">'TO Filter Tables'!AD161</f>
        <v>60</v>
      </c>
      <c r="Q161" s="39">
        <f ca="1">'TO Filter Tables'!AP161</f>
        <v>60</v>
      </c>
      <c r="R161" s="39">
        <f ca="1">'TO Filter Tables'!AV161</f>
        <v>60</v>
      </c>
      <c r="S161" s="39">
        <f ca="1">'TO Filter Tables'!BB161</f>
        <v>60</v>
      </c>
      <c r="T161" s="39">
        <f ca="1">'TO Filter Tables'!BH161</f>
        <v>60</v>
      </c>
      <c r="W161" s="39">
        <f t="shared" ca="1" si="2"/>
        <v>60</v>
      </c>
      <c r="Y161" t="s">
        <v>1429</v>
      </c>
    </row>
    <row r="162" spans="1:25" x14ac:dyDescent="0.2">
      <c r="A162">
        <f>'TO Filter Tables'!A162</f>
        <v>153</v>
      </c>
      <c r="B162" t="str">
        <f>'TO Filter Summary'!B163</f>
        <v>RW</v>
      </c>
      <c r="C162" s="291" t="str">
        <f ca="1">'TO Filter Tables'!C162</f>
        <v>RW Raw Telemetry</v>
      </c>
      <c r="D162" s="291" t="s">
        <v>1419</v>
      </c>
      <c r="E162" t="str">
        <f ca="1">'TO Filter Tables'!E162</f>
        <v>External</v>
      </c>
      <c r="F162">
        <f ca="1">'TO Filter Tables'!F162</f>
        <v>491</v>
      </c>
      <c r="G162" t="str">
        <f ca="1">'TO Filter Tables'!G162</f>
        <v>0x1EB</v>
      </c>
      <c r="H162" t="str">
        <f ca="1">'TO Filter Tables'!H162</f>
        <v>0x9EB</v>
      </c>
      <c r="I162" t="str">
        <f>'TO Filter Tables'!I162</f>
        <v>Err Pkt</v>
      </c>
      <c r="J162">
        <f ca="1">'TO Filter Tables'!J162</f>
        <v>1328</v>
      </c>
      <c r="K162">
        <f ca="1">'TO Filter Tables'!K162</f>
        <v>0.1</v>
      </c>
      <c r="L162" t="str">
        <f ca="1">'TO Filter Tables'!L162</f>
        <v>Sync</v>
      </c>
      <c r="M162">
        <f ca="1">'TO Filter Tables'!M162</f>
        <v>13280</v>
      </c>
      <c r="N162" s="39">
        <f ca="1">'TO Filter Tables'!R162</f>
        <v>1</v>
      </c>
      <c r="O162" s="39">
        <f ca="1">'TO Filter Tables'!X162</f>
        <v>1</v>
      </c>
      <c r="P162" s="39">
        <f ca="1">'TO Filter Tables'!AD162</f>
        <v>60</v>
      </c>
      <c r="Q162" s="39">
        <f ca="1">'TO Filter Tables'!AP162</f>
        <v>60</v>
      </c>
      <c r="R162" s="39">
        <f ca="1">'TO Filter Tables'!AV162</f>
        <v>60</v>
      </c>
      <c r="S162" s="39">
        <f ca="1">'TO Filter Tables'!BB162</f>
        <v>30</v>
      </c>
      <c r="T162" s="39">
        <f ca="1">'TO Filter Tables'!BH162</f>
        <v>60</v>
      </c>
      <c r="W162" s="39">
        <f t="shared" ca="1" si="2"/>
        <v>60</v>
      </c>
      <c r="Y162" t="s">
        <v>1429</v>
      </c>
    </row>
    <row r="163" spans="1:25" x14ac:dyDescent="0.2">
      <c r="A163">
        <f>'TO Filter Tables'!A163</f>
        <v>154</v>
      </c>
      <c r="B163" t="str">
        <f>'TO Filter Summary'!B164</f>
        <v>ATB</v>
      </c>
      <c r="C163" t="str">
        <f ca="1">'TO Filter Tables'!C163</f>
        <v>ATB A Raw MTB/SS/TAM Telemetry</v>
      </c>
      <c r="D163" t="s">
        <v>1420</v>
      </c>
      <c r="E163" t="str">
        <f ca="1">'TO Filter Tables'!E163</f>
        <v>External</v>
      </c>
      <c r="F163">
        <f ca="1">'TO Filter Tables'!F163</f>
        <v>492</v>
      </c>
      <c r="G163" t="str">
        <f ca="1">'TO Filter Tables'!G163</f>
        <v>0x1EC</v>
      </c>
      <c r="H163" t="str">
        <f ca="1">'TO Filter Tables'!H163</f>
        <v>0x9EC</v>
      </c>
      <c r="I163" t="str">
        <f>'TO Filter Tables'!I163</f>
        <v>Err Pkt</v>
      </c>
      <c r="J163">
        <f ca="1">'TO Filter Tables'!J163</f>
        <v>688</v>
      </c>
      <c r="K163">
        <f ca="1">'TO Filter Tables'!K163</f>
        <v>0.1</v>
      </c>
      <c r="L163" t="str">
        <f ca="1">'TO Filter Tables'!L163</f>
        <v>Sync</v>
      </c>
      <c r="M163">
        <f ca="1">'TO Filter Tables'!M163</f>
        <v>6880</v>
      </c>
      <c r="N163" s="39">
        <f ca="1">'TO Filter Tables'!R163</f>
        <v>10</v>
      </c>
      <c r="O163" s="39">
        <f ca="1">'TO Filter Tables'!X163</f>
        <v>5</v>
      </c>
      <c r="P163" s="39">
        <f ca="1">'TO Filter Tables'!AD163</f>
        <v>30</v>
      </c>
      <c r="Q163" s="39">
        <f ca="1">'TO Filter Tables'!AP163</f>
        <v>30</v>
      </c>
      <c r="R163" s="39">
        <f ca="1">'TO Filter Tables'!AV163</f>
        <v>30</v>
      </c>
      <c r="S163" s="39">
        <f ca="1">'TO Filter Tables'!BB163</f>
        <v>20</v>
      </c>
      <c r="T163" s="39">
        <f ca="1">'TO Filter Tables'!BH163</f>
        <v>60</v>
      </c>
      <c r="W163" s="39">
        <f t="shared" ca="1" si="2"/>
        <v>60</v>
      </c>
      <c r="Y163" t="s">
        <v>1429</v>
      </c>
    </row>
    <row r="164" spans="1:25" x14ac:dyDescent="0.2">
      <c r="A164">
        <f>'TO Filter Tables'!A164</f>
        <v>155</v>
      </c>
      <c r="B164" t="str">
        <f>'TO Filter Summary'!B165</f>
        <v>ST</v>
      </c>
      <c r="C164" t="str">
        <f ca="1">'TO Filter Tables'!C164</f>
        <v>Star Tracker A Raw Quaternion Telemetry</v>
      </c>
      <c r="D164" t="s">
        <v>1419</v>
      </c>
      <c r="E164" t="str">
        <f ca="1">'TO Filter Tables'!E164</f>
        <v>External</v>
      </c>
      <c r="F164">
        <f ca="1">'TO Filter Tables'!F164</f>
        <v>494</v>
      </c>
      <c r="G164" t="str">
        <f ca="1">'TO Filter Tables'!G164</f>
        <v>0x1EE</v>
      </c>
      <c r="H164" t="str">
        <f ca="1">'TO Filter Tables'!H164</f>
        <v>0x9EE</v>
      </c>
      <c r="I164" t="str">
        <f>'TO Filter Tables'!I164</f>
        <v>Err Pkt</v>
      </c>
      <c r="J164">
        <f ca="1">'TO Filter Tables'!J164</f>
        <v>608</v>
      </c>
      <c r="K164">
        <f ca="1">'TO Filter Tables'!K164</f>
        <v>0.1</v>
      </c>
      <c r="L164" t="str">
        <f ca="1">'TO Filter Tables'!L164</f>
        <v>Sync</v>
      </c>
      <c r="M164">
        <f ca="1">'TO Filter Tables'!M164</f>
        <v>6080</v>
      </c>
      <c r="N164" s="39">
        <f ca="1">'TO Filter Tables'!R164</f>
        <v>5</v>
      </c>
      <c r="O164" s="39">
        <f ca="1">'TO Filter Tables'!X164</f>
        <v>5</v>
      </c>
      <c r="P164" s="39">
        <v>60</v>
      </c>
      <c r="Q164" s="39">
        <f ca="1">'TO Filter Tables'!AP164</f>
        <v>60</v>
      </c>
      <c r="R164" s="39">
        <f ca="1">'TO Filter Tables'!AV164</f>
        <v>60</v>
      </c>
      <c r="S164" s="39">
        <f ca="1">'TO Filter Tables'!BB164</f>
        <v>60</v>
      </c>
      <c r="T164" s="39">
        <f ca="1">'TO Filter Tables'!BH164</f>
        <v>60</v>
      </c>
      <c r="U164" t="s">
        <v>1457</v>
      </c>
      <c r="W164" s="39">
        <f t="shared" ca="1" si="2"/>
        <v>60</v>
      </c>
      <c r="Y164" t="s">
        <v>1429</v>
      </c>
    </row>
    <row r="165" spans="1:25" x14ac:dyDescent="0.2">
      <c r="A165">
        <f>'TO Filter Tables'!A165</f>
        <v>156</v>
      </c>
      <c r="B165" t="str">
        <f>'TO Filter Summary'!B166</f>
        <v>ACS</v>
      </c>
      <c r="C165" t="str">
        <f ca="1">'TO Filter Tables'!C165</f>
        <v>DI to SD Internal Telemetry</v>
      </c>
      <c r="D165" t="s">
        <v>1418</v>
      </c>
      <c r="E165" t="str">
        <f ca="1">'TO Filter Tables'!E165</f>
        <v>External</v>
      </c>
      <c r="F165">
        <f ca="1">'TO Filter Tables'!F165</f>
        <v>495</v>
      </c>
      <c r="G165" t="str">
        <f ca="1">'TO Filter Tables'!G165</f>
        <v>0x1EF</v>
      </c>
      <c r="H165" t="str">
        <f ca="1">'TO Filter Tables'!H165</f>
        <v>0x9EF</v>
      </c>
      <c r="I165" t="str">
        <f>'TO Filter Tables'!I165</f>
        <v>NA</v>
      </c>
      <c r="J165">
        <f ca="1">'TO Filter Tables'!J165</f>
        <v>2816</v>
      </c>
      <c r="K165">
        <f ca="1">'TO Filter Tables'!K165</f>
        <v>0.1</v>
      </c>
      <c r="L165" t="str">
        <f ca="1">'TO Filter Tables'!L165</f>
        <v>Sync</v>
      </c>
      <c r="M165">
        <f ca="1">'TO Filter Tables'!M165</f>
        <v>28160</v>
      </c>
      <c r="N165" s="39">
        <f ca="1">'TO Filter Tables'!R165</f>
        <v>0</v>
      </c>
      <c r="O165" s="39">
        <f ca="1">'TO Filter Tables'!X165</f>
        <v>0</v>
      </c>
      <c r="P165" s="39">
        <f ca="1">'TO Filter Tables'!AD165</f>
        <v>0</v>
      </c>
      <c r="Q165" s="39">
        <f ca="1">'TO Filter Tables'!AP165</f>
        <v>0</v>
      </c>
      <c r="R165" s="39">
        <f ca="1">'TO Filter Tables'!AV165</f>
        <v>0</v>
      </c>
      <c r="S165" s="39">
        <f ca="1">'TO Filter Tables'!BB165</f>
        <v>0</v>
      </c>
      <c r="T165" s="39">
        <f ca="1">'TO Filter Tables'!BH165</f>
        <v>0</v>
      </c>
      <c r="W165" s="39">
        <f t="shared" ca="1" si="2"/>
        <v>0.1</v>
      </c>
      <c r="Y165" t="s">
        <v>1429</v>
      </c>
    </row>
    <row r="166" spans="1:25" x14ac:dyDescent="0.2">
      <c r="A166">
        <f>'TO Filter Tables'!A166</f>
        <v>157</v>
      </c>
      <c r="B166" t="str">
        <f>'TO Filter Summary'!B167</f>
        <v>MCE</v>
      </c>
      <c r="C166" t="str">
        <f ca="1">'TO Filter Tables'!C166</f>
        <v>SA MCE A Raw Gimbal Telemetry</v>
      </c>
      <c r="D166" t="s">
        <v>1419</v>
      </c>
      <c r="E166" t="str">
        <f ca="1">'TO Filter Tables'!E166</f>
        <v>External</v>
      </c>
      <c r="F166">
        <f ca="1">'TO Filter Tables'!F166</f>
        <v>496</v>
      </c>
      <c r="G166" t="str">
        <f ca="1">'TO Filter Tables'!G166</f>
        <v>0x1F0</v>
      </c>
      <c r="H166" t="str">
        <f ca="1">'TO Filter Tables'!H166</f>
        <v>0x9F0</v>
      </c>
      <c r="I166" t="str">
        <f>'TO Filter Tables'!I166</f>
        <v>Err Pkt</v>
      </c>
      <c r="J166">
        <f ca="1">'TO Filter Tables'!J166</f>
        <v>544</v>
      </c>
      <c r="K166">
        <f ca="1">'TO Filter Tables'!K166</f>
        <v>0.1</v>
      </c>
      <c r="L166" t="str">
        <f ca="1">'TO Filter Tables'!L166</f>
        <v>Sync</v>
      </c>
      <c r="M166">
        <f ca="1">'TO Filter Tables'!M166</f>
        <v>5440</v>
      </c>
      <c r="N166" s="39">
        <f ca="1">'TO Filter Tables'!R166</f>
        <v>15</v>
      </c>
      <c r="O166" s="39">
        <f ca="1">'TO Filter Tables'!X166</f>
        <v>15</v>
      </c>
      <c r="P166" s="39">
        <f ca="1">'TO Filter Tables'!AD166</f>
        <v>60</v>
      </c>
      <c r="Q166" s="39">
        <f ca="1">'TO Filter Tables'!AP166</f>
        <v>60</v>
      </c>
      <c r="R166" s="39">
        <f ca="1">'TO Filter Tables'!AV166</f>
        <v>60</v>
      </c>
      <c r="S166" s="39">
        <f ca="1">'TO Filter Tables'!BB166</f>
        <v>60</v>
      </c>
      <c r="T166" s="39">
        <f ca="1">'TO Filter Tables'!BH166</f>
        <v>60</v>
      </c>
      <c r="U166" t="s">
        <v>1430</v>
      </c>
      <c r="W166" s="39">
        <f t="shared" ca="1" si="2"/>
        <v>60</v>
      </c>
      <c r="Y166" t="s">
        <v>1429</v>
      </c>
    </row>
    <row r="167" spans="1:25" x14ac:dyDescent="0.2">
      <c r="A167">
        <f>'TO Filter Tables'!A167</f>
        <v>158</v>
      </c>
      <c r="B167" t="str">
        <f>'TO Filter Summary'!B168</f>
        <v>Deploy</v>
      </c>
      <c r="C167" t="str">
        <f ca="1">'TO Filter Tables'!C167</f>
        <v>Deploy Card A1 Raw Telemetry</v>
      </c>
      <c r="D167" t="s">
        <v>1420</v>
      </c>
      <c r="E167" t="str">
        <f ca="1">'TO Filter Tables'!E167</f>
        <v>External</v>
      </c>
      <c r="F167">
        <f ca="1">'TO Filter Tables'!F167</f>
        <v>500</v>
      </c>
      <c r="G167" t="str">
        <f ca="1">'TO Filter Tables'!G167</f>
        <v>0x1F4</v>
      </c>
      <c r="H167" t="str">
        <f ca="1">'TO Filter Tables'!H167</f>
        <v>0x9F4</v>
      </c>
      <c r="I167" t="str">
        <f>'TO Filter Tables'!I167</f>
        <v>No Err Pkt</v>
      </c>
      <c r="J167">
        <f ca="1">'TO Filter Tables'!J167</f>
        <v>240</v>
      </c>
      <c r="K167">
        <f ca="1">'TO Filter Tables'!K167</f>
        <v>1</v>
      </c>
      <c r="L167" t="str">
        <f ca="1">'TO Filter Tables'!L167</f>
        <v>Sync</v>
      </c>
      <c r="M167">
        <f ca="1">'TO Filter Tables'!M167</f>
        <v>240</v>
      </c>
      <c r="N167" s="39">
        <f ca="1">'TO Filter Tables'!R167</f>
        <v>60</v>
      </c>
      <c r="O167" s="39">
        <f ca="1">'TO Filter Tables'!X167</f>
        <v>60</v>
      </c>
      <c r="P167" s="39">
        <f ca="1">'TO Filter Tables'!AD167</f>
        <v>10</v>
      </c>
      <c r="Q167" s="39">
        <v>120</v>
      </c>
      <c r="R167" s="39">
        <v>120</v>
      </c>
      <c r="S167" s="39">
        <v>120</v>
      </c>
      <c r="T167" s="39">
        <v>120</v>
      </c>
      <c r="U167" t="s">
        <v>1436</v>
      </c>
      <c r="W167" s="39">
        <f t="shared" ca="1" si="2"/>
        <v>120</v>
      </c>
      <c r="Y167" t="s">
        <v>1429</v>
      </c>
    </row>
    <row r="168" spans="1:25" x14ac:dyDescent="0.2">
      <c r="A168">
        <f>'TO Filter Tables'!A168</f>
        <v>159</v>
      </c>
      <c r="B168" t="str">
        <f>'TO Filter Summary'!B169</f>
        <v>Deploy</v>
      </c>
      <c r="C168" t="str">
        <f ca="1">'TO Filter Tables'!C168</f>
        <v>Deploy Card A2 Raw Telemetry</v>
      </c>
      <c r="D168" t="s">
        <v>1420</v>
      </c>
      <c r="E168" t="str">
        <f ca="1">'TO Filter Tables'!E168</f>
        <v>External</v>
      </c>
      <c r="F168">
        <f ca="1">'TO Filter Tables'!F168</f>
        <v>501</v>
      </c>
      <c r="G168" t="str">
        <f ca="1">'TO Filter Tables'!G168</f>
        <v>0x1F5</v>
      </c>
      <c r="H168" t="str">
        <f ca="1">'TO Filter Tables'!H168</f>
        <v>0x9F5</v>
      </c>
      <c r="I168" t="str">
        <f>'TO Filter Tables'!I168</f>
        <v>No Err Pkt</v>
      </c>
      <c r="J168">
        <f ca="1">'TO Filter Tables'!J168</f>
        <v>240</v>
      </c>
      <c r="K168">
        <f ca="1">'TO Filter Tables'!K168</f>
        <v>1</v>
      </c>
      <c r="L168" t="str">
        <f ca="1">'TO Filter Tables'!L168</f>
        <v>Sync</v>
      </c>
      <c r="M168">
        <f ca="1">'TO Filter Tables'!M168</f>
        <v>240</v>
      </c>
      <c r="N168" s="39">
        <f ca="1">'TO Filter Tables'!R168</f>
        <v>60</v>
      </c>
      <c r="O168" s="39">
        <f ca="1">'TO Filter Tables'!X168</f>
        <v>60</v>
      </c>
      <c r="P168" s="39">
        <f ca="1">'TO Filter Tables'!AD168</f>
        <v>10</v>
      </c>
      <c r="Q168" s="39">
        <v>120</v>
      </c>
      <c r="R168" s="39">
        <v>120</v>
      </c>
      <c r="S168" s="39">
        <v>120</v>
      </c>
      <c r="T168" s="39">
        <v>120</v>
      </c>
      <c r="U168" t="s">
        <v>1436</v>
      </c>
      <c r="W168" s="39">
        <f t="shared" ca="1" si="2"/>
        <v>120</v>
      </c>
      <c r="Y168" t="s">
        <v>1429</v>
      </c>
    </row>
    <row r="169" spans="1:25" x14ac:dyDescent="0.2">
      <c r="A169">
        <f>'TO Filter Tables'!A169</f>
        <v>160</v>
      </c>
      <c r="B169" t="str">
        <f>'TO Filter Summary'!B170</f>
        <v>Deploy</v>
      </c>
      <c r="C169" t="str">
        <f ca="1">'TO Filter Tables'!C169</f>
        <v>Deploy Card B1 Raw Telemetry</v>
      </c>
      <c r="D169" t="s">
        <v>1420</v>
      </c>
      <c r="E169" t="str">
        <f ca="1">'TO Filter Tables'!E169</f>
        <v>External</v>
      </c>
      <c r="F169">
        <f ca="1">'TO Filter Tables'!F169</f>
        <v>502</v>
      </c>
      <c r="G169" t="str">
        <f ca="1">'TO Filter Tables'!G169</f>
        <v>0x1F6</v>
      </c>
      <c r="H169" t="str">
        <f ca="1">'TO Filter Tables'!H169</f>
        <v>0x9F6</v>
      </c>
      <c r="I169" t="str">
        <f>'TO Filter Tables'!I169</f>
        <v>No Err Pkt</v>
      </c>
      <c r="J169">
        <f ca="1">'TO Filter Tables'!J169</f>
        <v>240</v>
      </c>
      <c r="K169">
        <f ca="1">'TO Filter Tables'!K169</f>
        <v>1</v>
      </c>
      <c r="L169" t="str">
        <f ca="1">'TO Filter Tables'!L169</f>
        <v>Sync</v>
      </c>
      <c r="M169">
        <f ca="1">'TO Filter Tables'!M169</f>
        <v>240</v>
      </c>
      <c r="N169" s="39">
        <f ca="1">'TO Filter Tables'!R169</f>
        <v>60</v>
      </c>
      <c r="O169" s="39">
        <f ca="1">'TO Filter Tables'!X169</f>
        <v>60</v>
      </c>
      <c r="P169" s="39">
        <f ca="1">'TO Filter Tables'!AD169</f>
        <v>10</v>
      </c>
      <c r="Q169" s="39">
        <v>120</v>
      </c>
      <c r="R169" s="39">
        <v>120</v>
      </c>
      <c r="S169" s="39">
        <v>120</v>
      </c>
      <c r="T169" s="39">
        <v>120</v>
      </c>
      <c r="U169" t="s">
        <v>1436</v>
      </c>
      <c r="W169" s="39">
        <f t="shared" ca="1" si="2"/>
        <v>120</v>
      </c>
      <c r="Y169" t="s">
        <v>1429</v>
      </c>
    </row>
    <row r="170" spans="1:25" x14ac:dyDescent="0.2">
      <c r="A170">
        <f>'TO Filter Tables'!A170</f>
        <v>161</v>
      </c>
      <c r="B170" t="str">
        <f>'TO Filter Summary'!B171</f>
        <v>Deploy</v>
      </c>
      <c r="C170" t="str">
        <f ca="1">'TO Filter Tables'!C170</f>
        <v>Deploy Card B2 Raw Telemetry</v>
      </c>
      <c r="D170" t="s">
        <v>1420</v>
      </c>
      <c r="E170" t="str">
        <f ca="1">'TO Filter Tables'!E170</f>
        <v>External</v>
      </c>
      <c r="F170">
        <f ca="1">'TO Filter Tables'!F170</f>
        <v>503</v>
      </c>
      <c r="G170" t="str">
        <f ca="1">'TO Filter Tables'!G170</f>
        <v>0x1F7</v>
      </c>
      <c r="H170" t="str">
        <f ca="1">'TO Filter Tables'!H170</f>
        <v>0x9F7</v>
      </c>
      <c r="I170" t="str">
        <f>'TO Filter Tables'!I170</f>
        <v>No Err Pkt</v>
      </c>
      <c r="J170">
        <f ca="1">'TO Filter Tables'!J170</f>
        <v>240</v>
      </c>
      <c r="K170">
        <f ca="1">'TO Filter Tables'!K170</f>
        <v>1</v>
      </c>
      <c r="L170" t="str">
        <f ca="1">'TO Filter Tables'!L170</f>
        <v>Sync</v>
      </c>
      <c r="M170">
        <f ca="1">'TO Filter Tables'!M170</f>
        <v>240</v>
      </c>
      <c r="N170" s="39">
        <f ca="1">'TO Filter Tables'!R170</f>
        <v>60</v>
      </c>
      <c r="O170" s="39">
        <f ca="1">'TO Filter Tables'!X170</f>
        <v>60</v>
      </c>
      <c r="P170" s="39">
        <f ca="1">'TO Filter Tables'!AD170</f>
        <v>10</v>
      </c>
      <c r="Q170" s="39">
        <v>120</v>
      </c>
      <c r="R170" s="39">
        <v>120</v>
      </c>
      <c r="S170" s="39">
        <v>120</v>
      </c>
      <c r="T170" s="39">
        <v>120</v>
      </c>
      <c r="U170" t="s">
        <v>1436</v>
      </c>
      <c r="W170" s="39">
        <f t="shared" ca="1" si="2"/>
        <v>120</v>
      </c>
      <c r="Y170" t="s">
        <v>1429</v>
      </c>
    </row>
    <row r="171" spans="1:25" x14ac:dyDescent="0.2">
      <c r="A171">
        <f>'TO Filter Tables'!A171</f>
        <v>162</v>
      </c>
      <c r="B171" t="str">
        <f>'TO Filter Summary'!B172</f>
        <v>MCE</v>
      </c>
      <c r="C171" t="str">
        <f ca="1">'TO Filter Tables'!C171</f>
        <v>HGA MCE B Raw Gimbal Telemetry</v>
      </c>
      <c r="D171" t="s">
        <v>1421</v>
      </c>
      <c r="E171" t="str">
        <f ca="1">'TO Filter Tables'!E171</f>
        <v>External</v>
      </c>
      <c r="F171">
        <f ca="1">'TO Filter Tables'!F171</f>
        <v>505</v>
      </c>
      <c r="G171" t="str">
        <f ca="1">'TO Filter Tables'!G171</f>
        <v>0x1F9</v>
      </c>
      <c r="H171" t="str">
        <f ca="1">'TO Filter Tables'!H171</f>
        <v>0x9F9</v>
      </c>
      <c r="I171" t="str">
        <f>'TO Filter Tables'!I171</f>
        <v>Err Pkt</v>
      </c>
      <c r="J171">
        <f ca="1">'TO Filter Tables'!J171</f>
        <v>544</v>
      </c>
      <c r="K171">
        <f ca="1">'TO Filter Tables'!K171</f>
        <v>0.1</v>
      </c>
      <c r="L171" t="str">
        <f ca="1">'TO Filter Tables'!L171</f>
        <v>Sync</v>
      </c>
      <c r="M171">
        <f ca="1">'TO Filter Tables'!M171</f>
        <v>5440</v>
      </c>
      <c r="N171" s="39">
        <v>15</v>
      </c>
      <c r="O171" s="39">
        <v>15</v>
      </c>
      <c r="P171" s="39">
        <v>60</v>
      </c>
      <c r="Q171" s="39">
        <v>60</v>
      </c>
      <c r="R171" s="39">
        <v>60</v>
      </c>
      <c r="S171" s="39">
        <v>60</v>
      </c>
      <c r="T171" s="39">
        <v>60</v>
      </c>
      <c r="U171" t="s">
        <v>1430</v>
      </c>
      <c r="W171" s="39">
        <f t="shared" si="2"/>
        <v>60</v>
      </c>
      <c r="Y171" t="s">
        <v>1429</v>
      </c>
    </row>
    <row r="172" spans="1:25" x14ac:dyDescent="0.2">
      <c r="A172">
        <f>'TO Filter Tables'!A172</f>
        <v>163</v>
      </c>
      <c r="B172" t="str">
        <f>'TO Filter Summary'!B173</f>
        <v>IRU</v>
      </c>
      <c r="C172" t="str">
        <f ca="1">'TO Filter Tables'!C172</f>
        <v>IRU B Raw Rate Data</v>
      </c>
      <c r="D172" t="s">
        <v>1421</v>
      </c>
      <c r="E172" t="str">
        <f ca="1">'TO Filter Tables'!E172</f>
        <v>External</v>
      </c>
      <c r="F172">
        <f ca="1">'TO Filter Tables'!F172</f>
        <v>506</v>
      </c>
      <c r="G172" t="str">
        <f ca="1">'TO Filter Tables'!G172</f>
        <v>0x1FA</v>
      </c>
      <c r="H172" t="str">
        <f ca="1">'TO Filter Tables'!H172</f>
        <v>0x9FA</v>
      </c>
      <c r="I172" t="str">
        <f>'TO Filter Tables'!I172</f>
        <v>Err Pkt</v>
      </c>
      <c r="J172">
        <f ca="1">'TO Filter Tables'!J172</f>
        <v>352</v>
      </c>
      <c r="K172">
        <f ca="1">'TO Filter Tables'!K172</f>
        <v>0.1</v>
      </c>
      <c r="L172" t="str">
        <f ca="1">'TO Filter Tables'!L172</f>
        <v>Sync</v>
      </c>
      <c r="M172">
        <f ca="1">'TO Filter Tables'!M172</f>
        <v>3520</v>
      </c>
      <c r="N172" s="39">
        <v>1</v>
      </c>
      <c r="O172" s="39">
        <v>1</v>
      </c>
      <c r="P172" s="39">
        <v>60</v>
      </c>
      <c r="Q172" s="39">
        <v>60</v>
      </c>
      <c r="R172" s="39">
        <v>60</v>
      </c>
      <c r="S172" s="39">
        <v>60</v>
      </c>
      <c r="T172" s="39">
        <v>60</v>
      </c>
      <c r="U172" t="s">
        <v>1428</v>
      </c>
      <c r="W172" s="39">
        <f t="shared" si="2"/>
        <v>60</v>
      </c>
      <c r="Y172" t="s">
        <v>1429</v>
      </c>
    </row>
    <row r="173" spans="1:25" x14ac:dyDescent="0.2">
      <c r="A173">
        <f>'TO Filter Tables'!A173</f>
        <v>164</v>
      </c>
      <c r="B173" t="str">
        <f>'TO Filter Summary'!B174</f>
        <v>MCE</v>
      </c>
      <c r="C173" t="str">
        <f ca="1">'TO Filter Tables'!C173</f>
        <v>SA MCE B Raw Gimbal Data</v>
      </c>
      <c r="D173" t="s">
        <v>1421</v>
      </c>
      <c r="E173" t="str">
        <f ca="1">'TO Filter Tables'!E173</f>
        <v>External</v>
      </c>
      <c r="F173">
        <f ca="1">'TO Filter Tables'!F173</f>
        <v>507</v>
      </c>
      <c r="G173" t="str">
        <f ca="1">'TO Filter Tables'!G173</f>
        <v>0x1FB</v>
      </c>
      <c r="H173" t="str">
        <f ca="1">'TO Filter Tables'!H173</f>
        <v>0x9FB</v>
      </c>
      <c r="I173" t="str">
        <f>'TO Filter Tables'!I173</f>
        <v>Err Pkt</v>
      </c>
      <c r="J173">
        <f ca="1">'TO Filter Tables'!J173</f>
        <v>544</v>
      </c>
      <c r="K173">
        <f ca="1">'TO Filter Tables'!K173</f>
        <v>0.1</v>
      </c>
      <c r="L173" t="str">
        <f ca="1">'TO Filter Tables'!L173</f>
        <v>Sync</v>
      </c>
      <c r="M173">
        <f ca="1">'TO Filter Tables'!M173</f>
        <v>5440</v>
      </c>
      <c r="N173" s="39">
        <v>15</v>
      </c>
      <c r="O173" s="39">
        <v>15</v>
      </c>
      <c r="P173" s="39">
        <v>60</v>
      </c>
      <c r="Q173" s="39">
        <v>60</v>
      </c>
      <c r="R173" s="39">
        <v>60</v>
      </c>
      <c r="S173" s="39">
        <v>60</v>
      </c>
      <c r="T173" s="39">
        <v>60</v>
      </c>
      <c r="U173" t="s">
        <v>1430</v>
      </c>
      <c r="W173" s="39">
        <f t="shared" si="2"/>
        <v>60</v>
      </c>
      <c r="Y173" t="s">
        <v>1429</v>
      </c>
    </row>
    <row r="174" spans="1:25" x14ac:dyDescent="0.2">
      <c r="A174">
        <f>'TO Filter Tables'!A174</f>
        <v>165</v>
      </c>
      <c r="B174" t="str">
        <f>'TO Filter Summary'!B175</f>
        <v>ATB</v>
      </c>
      <c r="C174" t="str">
        <f ca="1">'TO Filter Tables'!C174</f>
        <v>ATB B Raw MTB/SS/TAM Telemetry</v>
      </c>
      <c r="D174" t="s">
        <v>1420</v>
      </c>
      <c r="E174" t="str">
        <f ca="1">'TO Filter Tables'!E174</f>
        <v>External</v>
      </c>
      <c r="F174">
        <f ca="1">'TO Filter Tables'!F174</f>
        <v>508</v>
      </c>
      <c r="G174" t="str">
        <f ca="1">'TO Filter Tables'!G174</f>
        <v>0x1FC</v>
      </c>
      <c r="H174" t="str">
        <f ca="1">'TO Filter Tables'!H174</f>
        <v>0x9FC</v>
      </c>
      <c r="I174" t="str">
        <f>'TO Filter Tables'!I174</f>
        <v>Err Pkt</v>
      </c>
      <c r="J174">
        <f ca="1">'TO Filter Tables'!J174</f>
        <v>688</v>
      </c>
      <c r="K174">
        <f ca="1">'TO Filter Tables'!K174</f>
        <v>0.1</v>
      </c>
      <c r="L174" t="str">
        <f ca="1">'TO Filter Tables'!L174</f>
        <v>Sync</v>
      </c>
      <c r="M174">
        <f ca="1">'TO Filter Tables'!M174</f>
        <v>6880</v>
      </c>
      <c r="N174" s="39">
        <f ca="1">'TO Filter Tables'!R174</f>
        <v>10</v>
      </c>
      <c r="O174" s="39">
        <f ca="1">'TO Filter Tables'!X174</f>
        <v>10</v>
      </c>
      <c r="P174" s="39">
        <f ca="1">'TO Filter Tables'!AD174</f>
        <v>30</v>
      </c>
      <c r="Q174" s="39">
        <f ca="1">'TO Filter Tables'!AP174</f>
        <v>30</v>
      </c>
      <c r="R174" s="39">
        <f ca="1">'TO Filter Tables'!AV174</f>
        <v>30</v>
      </c>
      <c r="S174" s="39">
        <f ca="1">'TO Filter Tables'!BB174</f>
        <v>20</v>
      </c>
      <c r="T174" s="39">
        <f ca="1">'TO Filter Tables'!BH174</f>
        <v>120</v>
      </c>
      <c r="W174" s="39">
        <f t="shared" ca="1" si="2"/>
        <v>120</v>
      </c>
      <c r="Y174" t="s">
        <v>1429</v>
      </c>
    </row>
    <row r="175" spans="1:25" x14ac:dyDescent="0.2">
      <c r="A175">
        <f>'TO Filter Tables'!A175</f>
        <v>166</v>
      </c>
      <c r="B175" t="str">
        <f>'TO Filter Summary'!B176</f>
        <v>ST</v>
      </c>
      <c r="C175" t="str">
        <f ca="1">'TO Filter Tables'!C175</f>
        <v>Star Tracker B Raw Quaternion Data</v>
      </c>
      <c r="D175" t="s">
        <v>1421</v>
      </c>
      <c r="E175" t="str">
        <f ca="1">'TO Filter Tables'!E175</f>
        <v>External</v>
      </c>
      <c r="F175">
        <f ca="1">'TO Filter Tables'!F175</f>
        <v>510</v>
      </c>
      <c r="G175" t="str">
        <f ca="1">'TO Filter Tables'!G175</f>
        <v>0x1FE</v>
      </c>
      <c r="H175" t="str">
        <f ca="1">'TO Filter Tables'!H175</f>
        <v>0x9FE</v>
      </c>
      <c r="I175" t="str">
        <f>'TO Filter Tables'!I175</f>
        <v>Err Pkt</v>
      </c>
      <c r="J175">
        <f ca="1">'TO Filter Tables'!J175</f>
        <v>608</v>
      </c>
      <c r="K175">
        <f ca="1">'TO Filter Tables'!K175</f>
        <v>0.1</v>
      </c>
      <c r="L175" t="str">
        <f ca="1">'TO Filter Tables'!L175</f>
        <v>Sync</v>
      </c>
      <c r="M175">
        <f ca="1">'TO Filter Tables'!M175</f>
        <v>6080</v>
      </c>
      <c r="N175" s="39">
        <v>5</v>
      </c>
      <c r="O175" s="39">
        <v>5</v>
      </c>
      <c r="P175" s="39">
        <v>60</v>
      </c>
      <c r="Q175" s="39">
        <v>60</v>
      </c>
      <c r="R175" s="39">
        <v>60</v>
      </c>
      <c r="S175" s="39">
        <v>60</v>
      </c>
      <c r="T175" s="39">
        <v>60</v>
      </c>
      <c r="U175" t="s">
        <v>1428</v>
      </c>
      <c r="W175" s="39">
        <f t="shared" si="2"/>
        <v>60</v>
      </c>
      <c r="Y175" t="s">
        <v>1429</v>
      </c>
    </row>
    <row r="176" spans="1:25" x14ac:dyDescent="0.2">
      <c r="A176">
        <f>'TO Filter Tables'!A176</f>
        <v>167</v>
      </c>
      <c r="B176" t="str">
        <f>'TO Filter Summary'!B177</f>
        <v>CDH</v>
      </c>
      <c r="C176" t="str">
        <f ca="1">'TO Filter Tables'!C176</f>
        <v>MAC A HK Telemetry</v>
      </c>
      <c r="D176" t="s">
        <v>1420</v>
      </c>
      <c r="E176" t="str">
        <f ca="1">'TO Filter Tables'!E176</f>
        <v>External</v>
      </c>
      <c r="F176">
        <f ca="1">'TO Filter Tables'!F176</f>
        <v>512</v>
      </c>
      <c r="G176" t="str">
        <f ca="1">'TO Filter Tables'!G176</f>
        <v>0x200</v>
      </c>
      <c r="H176" t="str">
        <f ca="1">'TO Filter Tables'!H176</f>
        <v>0xA00</v>
      </c>
      <c r="I176" t="str">
        <f>'TO Filter Tables'!I176</f>
        <v>Err Pkt</v>
      </c>
      <c r="J176">
        <f ca="1">'TO Filter Tables'!J176</f>
        <v>5376</v>
      </c>
      <c r="K176">
        <f ca="1">'TO Filter Tables'!K176</f>
        <v>1</v>
      </c>
      <c r="L176" t="str">
        <f ca="1">'TO Filter Tables'!L176</f>
        <v>Sync</v>
      </c>
      <c r="M176">
        <f ca="1">'TO Filter Tables'!M176</f>
        <v>5376</v>
      </c>
      <c r="N176" s="39">
        <f ca="1">'TO Filter Tables'!R176</f>
        <v>30</v>
      </c>
      <c r="O176" s="39">
        <f ca="1">'TO Filter Tables'!X176</f>
        <v>30</v>
      </c>
      <c r="P176" s="284">
        <v>120</v>
      </c>
      <c r="Q176" s="284">
        <v>120</v>
      </c>
      <c r="R176" s="284">
        <v>120</v>
      </c>
      <c r="S176" s="284">
        <v>120</v>
      </c>
      <c r="T176" s="39">
        <f ca="1">'TO Filter Tables'!BH176</f>
        <v>120</v>
      </c>
      <c r="W176" s="39">
        <f t="shared" ca="1" si="2"/>
        <v>120</v>
      </c>
      <c r="Y176" t="s">
        <v>1427</v>
      </c>
    </row>
    <row r="177" spans="1:25" x14ac:dyDescent="0.2">
      <c r="A177">
        <f>'TO Filter Tables'!A177</f>
        <v>168</v>
      </c>
      <c r="B177">
        <f>'TO Filter Summary'!B178</f>
        <v>0</v>
      </c>
      <c r="C177" t="str">
        <f ca="1">'TO Filter Tables'!C177</f>
        <v>MAC A Diagnostic Telemetry</v>
      </c>
      <c r="E177" t="str">
        <f ca="1">'TO Filter Tables'!E177</f>
        <v>External</v>
      </c>
      <c r="F177">
        <f ca="1">'TO Filter Tables'!F177</f>
        <v>513</v>
      </c>
      <c r="G177" t="str">
        <f ca="1">'TO Filter Tables'!G177</f>
        <v>0x201</v>
      </c>
      <c r="H177" t="str">
        <f ca="1">'TO Filter Tables'!H177</f>
        <v>0xA01</v>
      </c>
      <c r="I177" t="str">
        <f>'TO Filter Tables'!I177</f>
        <v>NA</v>
      </c>
      <c r="J177">
        <f ca="1">'TO Filter Tables'!J177</f>
        <v>5376</v>
      </c>
      <c r="K177">
        <f ca="1">'TO Filter Tables'!K177</f>
        <v>0</v>
      </c>
      <c r="L177" t="str">
        <f ca="1">'TO Filter Tables'!L177</f>
        <v>Async</v>
      </c>
      <c r="M177">
        <f ca="1">'TO Filter Tables'!M177</f>
        <v>0</v>
      </c>
      <c r="N177" s="39">
        <f ca="1">'TO Filter Tables'!R177</f>
        <v>0</v>
      </c>
      <c r="O177" s="39">
        <f ca="1">'TO Filter Tables'!X177</f>
        <v>0</v>
      </c>
      <c r="P177" s="39">
        <f ca="1">'TO Filter Tables'!AD177</f>
        <v>0</v>
      </c>
      <c r="Q177" s="39">
        <f ca="1">'TO Filter Tables'!AP177</f>
        <v>0</v>
      </c>
      <c r="R177" s="39">
        <f ca="1">'TO Filter Tables'!AV177</f>
        <v>0</v>
      </c>
      <c r="S177" s="39">
        <f ca="1">'TO Filter Tables'!BB177</f>
        <v>0</v>
      </c>
      <c r="T177" s="39">
        <f ca="1">'TO Filter Tables'!BH177</f>
        <v>0</v>
      </c>
      <c r="W177" s="39">
        <f t="shared" ca="1" si="2"/>
        <v>0</v>
      </c>
    </row>
    <row r="178" spans="1:25" x14ac:dyDescent="0.2">
      <c r="A178">
        <f>'TO Filter Tables'!A178</f>
        <v>169</v>
      </c>
      <c r="B178" t="str">
        <f>'TO Filter Summary'!B179</f>
        <v>CDH</v>
      </c>
      <c r="C178" t="str">
        <f ca="1">'TO Filter Tables'!C178</f>
        <v>MAC B HK Telemetry</v>
      </c>
      <c r="D178" t="s">
        <v>1420</v>
      </c>
      <c r="E178" t="str">
        <f ca="1">'TO Filter Tables'!E178</f>
        <v>External</v>
      </c>
      <c r="F178">
        <f ca="1">'TO Filter Tables'!F178</f>
        <v>514</v>
      </c>
      <c r="G178" t="str">
        <f ca="1">'TO Filter Tables'!G178</f>
        <v>0x202</v>
      </c>
      <c r="H178" t="str">
        <f ca="1">'TO Filter Tables'!H178</f>
        <v>0xA02</v>
      </c>
      <c r="I178" t="str">
        <f>'TO Filter Tables'!I178</f>
        <v>Err Pkt</v>
      </c>
      <c r="J178">
        <f ca="1">'TO Filter Tables'!J178</f>
        <v>5376</v>
      </c>
      <c r="K178">
        <f ca="1">'TO Filter Tables'!K178</f>
        <v>1</v>
      </c>
      <c r="L178" t="str">
        <f ca="1">'TO Filter Tables'!L178</f>
        <v>Sync</v>
      </c>
      <c r="M178">
        <f ca="1">'TO Filter Tables'!M178</f>
        <v>5376</v>
      </c>
      <c r="N178" s="39">
        <v>30</v>
      </c>
      <c r="O178" s="39">
        <v>30</v>
      </c>
      <c r="P178" s="284">
        <v>120</v>
      </c>
      <c r="Q178" s="284">
        <v>120</v>
      </c>
      <c r="R178" s="284">
        <v>120</v>
      </c>
      <c r="S178" s="284">
        <v>120</v>
      </c>
      <c r="T178" s="39">
        <v>120</v>
      </c>
      <c r="U178" t="s">
        <v>1405</v>
      </c>
      <c r="W178" s="39">
        <f t="shared" si="2"/>
        <v>120</v>
      </c>
      <c r="Y178" t="s">
        <v>1427</v>
      </c>
    </row>
    <row r="179" spans="1:25" x14ac:dyDescent="0.2">
      <c r="A179">
        <f>'TO Filter Tables'!A179</f>
        <v>170</v>
      </c>
      <c r="B179">
        <f>'TO Filter Summary'!B180</f>
        <v>0</v>
      </c>
      <c r="C179" t="str">
        <f ca="1">'TO Filter Tables'!C179</f>
        <v>MAC B Diagnostic Telemetry</v>
      </c>
      <c r="E179" t="str">
        <f ca="1">'TO Filter Tables'!E179</f>
        <v>External</v>
      </c>
      <c r="F179">
        <f ca="1">'TO Filter Tables'!F179</f>
        <v>515</v>
      </c>
      <c r="G179" t="str">
        <f ca="1">'TO Filter Tables'!G179</f>
        <v>0x203</v>
      </c>
      <c r="H179" t="str">
        <f ca="1">'TO Filter Tables'!H179</f>
        <v>0xA03</v>
      </c>
      <c r="I179" t="str">
        <f>'TO Filter Tables'!I179</f>
        <v>NA</v>
      </c>
      <c r="J179">
        <f ca="1">'TO Filter Tables'!J179</f>
        <v>5376</v>
      </c>
      <c r="K179">
        <f ca="1">'TO Filter Tables'!K179</f>
        <v>0</v>
      </c>
      <c r="L179" t="str">
        <f ca="1">'TO Filter Tables'!L179</f>
        <v>Async</v>
      </c>
      <c r="M179">
        <f ca="1">'TO Filter Tables'!M179</f>
        <v>0</v>
      </c>
      <c r="N179" s="39">
        <f ca="1">'TO Filter Tables'!R179</f>
        <v>0</v>
      </c>
      <c r="O179" s="39">
        <f ca="1">'TO Filter Tables'!X179</f>
        <v>0</v>
      </c>
      <c r="P179" s="39">
        <f ca="1">'TO Filter Tables'!AD179</f>
        <v>0</v>
      </c>
      <c r="Q179" s="39">
        <f ca="1">'TO Filter Tables'!AP179</f>
        <v>0</v>
      </c>
      <c r="R179" s="39">
        <f ca="1">'TO Filter Tables'!AV179</f>
        <v>0</v>
      </c>
      <c r="S179" s="39">
        <f ca="1">'TO Filter Tables'!BB179</f>
        <v>0</v>
      </c>
      <c r="T179" s="39">
        <f ca="1">'TO Filter Tables'!BH179</f>
        <v>0</v>
      </c>
      <c r="W179" s="39">
        <f t="shared" ca="1" si="2"/>
        <v>0</v>
      </c>
    </row>
    <row r="180" spans="1:25" x14ac:dyDescent="0.2">
      <c r="A180">
        <f>'TO Filter Tables'!A180</f>
        <v>171</v>
      </c>
      <c r="B180" t="str">
        <f>'TO Filter Summary'!B181</f>
        <v>ATB</v>
      </c>
      <c r="C180" t="str">
        <f ca="1">'TO Filter Tables'!C180</f>
        <v>ATB A HK Telemetry</v>
      </c>
      <c r="D180" t="s">
        <v>1420</v>
      </c>
      <c r="E180" t="str">
        <f ca="1">'TO Filter Tables'!E180</f>
        <v>External</v>
      </c>
      <c r="F180">
        <f ca="1">'TO Filter Tables'!F180</f>
        <v>516</v>
      </c>
      <c r="G180" t="str">
        <f ca="1">'TO Filter Tables'!G180</f>
        <v>0x204</v>
      </c>
      <c r="H180" t="str">
        <f ca="1">'TO Filter Tables'!H180</f>
        <v>0xA04</v>
      </c>
      <c r="I180" t="str">
        <f>'TO Filter Tables'!I180</f>
        <v>No Err Pkt</v>
      </c>
      <c r="J180">
        <f ca="1">'TO Filter Tables'!J180</f>
        <v>432</v>
      </c>
      <c r="K180">
        <f ca="1">'TO Filter Tables'!K180</f>
        <v>1</v>
      </c>
      <c r="L180" t="str">
        <f ca="1">'TO Filter Tables'!L180</f>
        <v>Sync</v>
      </c>
      <c r="M180">
        <f ca="1">'TO Filter Tables'!M180</f>
        <v>432</v>
      </c>
      <c r="N180" s="39">
        <f ca="1">'TO Filter Tables'!R180</f>
        <v>30</v>
      </c>
      <c r="O180" s="39">
        <f ca="1">'TO Filter Tables'!X180</f>
        <v>30</v>
      </c>
      <c r="P180" s="39">
        <f ca="1">'TO Filter Tables'!AD180</f>
        <v>60</v>
      </c>
      <c r="Q180" s="39">
        <f ca="1">'TO Filter Tables'!AP180</f>
        <v>60</v>
      </c>
      <c r="R180" s="39">
        <f ca="1">'TO Filter Tables'!AV180</f>
        <v>60</v>
      </c>
      <c r="S180" s="39">
        <f ca="1">'TO Filter Tables'!BB180</f>
        <v>60</v>
      </c>
      <c r="T180" s="39">
        <f ca="1">'TO Filter Tables'!BH180</f>
        <v>60</v>
      </c>
      <c r="W180" s="39">
        <f t="shared" ca="1" si="2"/>
        <v>60</v>
      </c>
      <c r="Y180" t="s">
        <v>1429</v>
      </c>
    </row>
    <row r="181" spans="1:25" x14ac:dyDescent="0.2">
      <c r="A181">
        <f>'TO Filter Tables'!A181</f>
        <v>172</v>
      </c>
      <c r="B181" t="str">
        <f>'TO Filter Summary'!B182</f>
        <v>ATB</v>
      </c>
      <c r="C181" t="str">
        <f ca="1">'TO Filter Tables'!C181</f>
        <v>ATB A FPGA HK Telemetry</v>
      </c>
      <c r="D181" t="s">
        <v>1420</v>
      </c>
      <c r="E181" t="str">
        <f ca="1">'TO Filter Tables'!E181</f>
        <v>External</v>
      </c>
      <c r="F181">
        <f ca="1">'TO Filter Tables'!F181</f>
        <v>517</v>
      </c>
      <c r="G181" t="str">
        <f ca="1">'TO Filter Tables'!G181</f>
        <v>0x205</v>
      </c>
      <c r="H181" t="str">
        <f ca="1">'TO Filter Tables'!H181</f>
        <v>0xA05</v>
      </c>
      <c r="I181" t="str">
        <f>'TO Filter Tables'!I181</f>
        <v>No Err Pkt</v>
      </c>
      <c r="J181">
        <f ca="1">'TO Filter Tables'!J181</f>
        <v>176</v>
      </c>
      <c r="K181">
        <f ca="1">'TO Filter Tables'!K181</f>
        <v>1</v>
      </c>
      <c r="L181" t="str">
        <f ca="1">'TO Filter Tables'!L181</f>
        <v>Sync</v>
      </c>
      <c r="M181">
        <f ca="1">'TO Filter Tables'!M181</f>
        <v>176</v>
      </c>
      <c r="N181" s="39">
        <f ca="1">'TO Filter Tables'!R181</f>
        <v>60</v>
      </c>
      <c r="O181" s="39">
        <f ca="1">'TO Filter Tables'!X181</f>
        <v>60</v>
      </c>
      <c r="P181" s="39">
        <f ca="1">'TO Filter Tables'!AD181</f>
        <v>60</v>
      </c>
      <c r="Q181" s="39">
        <f ca="1">'TO Filter Tables'!AP181</f>
        <v>60</v>
      </c>
      <c r="R181" s="39">
        <f ca="1">'TO Filter Tables'!AV181</f>
        <v>60</v>
      </c>
      <c r="S181" s="39">
        <f ca="1">'TO Filter Tables'!BB181</f>
        <v>60</v>
      </c>
      <c r="T181" s="39">
        <f ca="1">'TO Filter Tables'!BH181</f>
        <v>60</v>
      </c>
      <c r="W181" s="39">
        <f t="shared" ca="1" si="2"/>
        <v>60</v>
      </c>
      <c r="Y181" t="s">
        <v>1429</v>
      </c>
    </row>
    <row r="182" spans="1:25" x14ac:dyDescent="0.2">
      <c r="A182">
        <f>'TO Filter Tables'!A182</f>
        <v>173</v>
      </c>
      <c r="B182" t="str">
        <f>'TO Filter Summary'!B183</f>
        <v>ATB</v>
      </c>
      <c r="C182" t="str">
        <f ca="1">'TO Filter Tables'!C182</f>
        <v>ATB A Voltage (test) Telemetry</v>
      </c>
      <c r="D182" t="s">
        <v>1420</v>
      </c>
      <c r="E182" t="str">
        <f ca="1">'TO Filter Tables'!E182</f>
        <v>External</v>
      </c>
      <c r="F182">
        <f ca="1">'TO Filter Tables'!F182</f>
        <v>518</v>
      </c>
      <c r="G182" t="str">
        <f ca="1">'TO Filter Tables'!G182</f>
        <v>0x206</v>
      </c>
      <c r="H182" t="str">
        <f ca="1">'TO Filter Tables'!H182</f>
        <v>0xA06</v>
      </c>
      <c r="I182" t="str">
        <f>'TO Filter Tables'!I182</f>
        <v>No Err Pkt</v>
      </c>
      <c r="J182">
        <f ca="1">'TO Filter Tables'!J182</f>
        <v>144</v>
      </c>
      <c r="K182">
        <f ca="1">'TO Filter Tables'!K182</f>
        <v>1</v>
      </c>
      <c r="L182" t="str">
        <f ca="1">'TO Filter Tables'!L182</f>
        <v>Sync</v>
      </c>
      <c r="M182">
        <f ca="1">'TO Filter Tables'!M182</f>
        <v>144</v>
      </c>
      <c r="N182" s="39">
        <f ca="1">'TO Filter Tables'!R182</f>
        <v>0</v>
      </c>
      <c r="O182" s="39">
        <f ca="1">'TO Filter Tables'!X182</f>
        <v>0</v>
      </c>
      <c r="P182" s="39">
        <f ca="1">'TO Filter Tables'!AD182</f>
        <v>0</v>
      </c>
      <c r="Q182" s="39">
        <f ca="1">'TO Filter Tables'!AP182</f>
        <v>0</v>
      </c>
      <c r="R182" s="39">
        <f ca="1">'TO Filter Tables'!AV182</f>
        <v>0</v>
      </c>
      <c r="S182" s="39">
        <f ca="1">'TO Filter Tables'!BB182</f>
        <v>0</v>
      </c>
      <c r="T182" s="39">
        <f ca="1">'TO Filter Tables'!BH182</f>
        <v>0</v>
      </c>
      <c r="W182" s="39">
        <f t="shared" ca="1" si="2"/>
        <v>1</v>
      </c>
      <c r="Y182" t="s">
        <v>1429</v>
      </c>
    </row>
    <row r="183" spans="1:25" x14ac:dyDescent="0.2">
      <c r="A183">
        <f>'TO Filter Tables'!A183</f>
        <v>174</v>
      </c>
      <c r="B183" t="str">
        <f>'TO Filter Summary'!B184</f>
        <v>ATB</v>
      </c>
      <c r="C183" t="str">
        <f ca="1">'TO Filter Tables'!C183</f>
        <v>ATB A DAC (test) Telemetry</v>
      </c>
      <c r="D183" t="s">
        <v>1420</v>
      </c>
      <c r="E183" t="str">
        <f ca="1">'TO Filter Tables'!E183</f>
        <v>External</v>
      </c>
      <c r="F183">
        <f ca="1">'TO Filter Tables'!F183</f>
        <v>519</v>
      </c>
      <c r="G183" t="str">
        <f ca="1">'TO Filter Tables'!G183</f>
        <v>0x207</v>
      </c>
      <c r="H183" t="str">
        <f ca="1">'TO Filter Tables'!H183</f>
        <v>0xA07</v>
      </c>
      <c r="I183" t="str">
        <f>'TO Filter Tables'!I183</f>
        <v>No Err Pkt</v>
      </c>
      <c r="J183">
        <f ca="1">'TO Filter Tables'!J183</f>
        <v>160</v>
      </c>
      <c r="K183">
        <f ca="1">'TO Filter Tables'!K183</f>
        <v>1</v>
      </c>
      <c r="L183" t="str">
        <f ca="1">'TO Filter Tables'!L183</f>
        <v>Sync</v>
      </c>
      <c r="M183">
        <f ca="1">'TO Filter Tables'!M183</f>
        <v>160</v>
      </c>
      <c r="N183" s="39">
        <f ca="1">'TO Filter Tables'!R183</f>
        <v>0</v>
      </c>
      <c r="O183" s="39">
        <f ca="1">'TO Filter Tables'!X183</f>
        <v>0</v>
      </c>
      <c r="P183" s="39">
        <f ca="1">'TO Filter Tables'!AD183</f>
        <v>0</v>
      </c>
      <c r="Q183" s="39">
        <f ca="1">'TO Filter Tables'!AP183</f>
        <v>0</v>
      </c>
      <c r="R183" s="39">
        <f ca="1">'TO Filter Tables'!AV183</f>
        <v>0</v>
      </c>
      <c r="S183" s="39">
        <f ca="1">'TO Filter Tables'!BB183</f>
        <v>0</v>
      </c>
      <c r="T183" s="39">
        <f ca="1">'TO Filter Tables'!BH183</f>
        <v>0</v>
      </c>
      <c r="W183" s="39">
        <f t="shared" ca="1" si="2"/>
        <v>1</v>
      </c>
      <c r="Y183" t="s">
        <v>1429</v>
      </c>
    </row>
    <row r="184" spans="1:25" x14ac:dyDescent="0.2">
      <c r="A184">
        <f>'TO Filter Tables'!A184</f>
        <v>175</v>
      </c>
      <c r="B184" t="str">
        <f>'TO Filter Summary'!B185</f>
        <v>ATB</v>
      </c>
      <c r="C184" t="str">
        <f ca="1">'TO Filter Tables'!C184</f>
        <v>ATB B HK Telemetry</v>
      </c>
      <c r="D184" t="s">
        <v>1420</v>
      </c>
      <c r="E184" t="str">
        <f ca="1">'TO Filter Tables'!E184</f>
        <v>External</v>
      </c>
      <c r="F184">
        <f ca="1">'TO Filter Tables'!F184</f>
        <v>521</v>
      </c>
      <c r="G184" t="str">
        <f ca="1">'TO Filter Tables'!G184</f>
        <v>0x209</v>
      </c>
      <c r="H184" t="str">
        <f ca="1">'TO Filter Tables'!H184</f>
        <v>0xA09</v>
      </c>
      <c r="I184" t="str">
        <f>'TO Filter Tables'!I184</f>
        <v>No Err Pkt</v>
      </c>
      <c r="J184">
        <f ca="1">'TO Filter Tables'!J184</f>
        <v>432</v>
      </c>
      <c r="K184">
        <f ca="1">'TO Filter Tables'!K184</f>
        <v>1</v>
      </c>
      <c r="L184" t="str">
        <f ca="1">'TO Filter Tables'!L184</f>
        <v>Sync</v>
      </c>
      <c r="M184">
        <f ca="1">'TO Filter Tables'!M184</f>
        <v>432</v>
      </c>
      <c r="N184" s="39">
        <f ca="1">'TO Filter Tables'!R184</f>
        <v>30</v>
      </c>
      <c r="O184" s="39">
        <f ca="1">'TO Filter Tables'!X184</f>
        <v>30</v>
      </c>
      <c r="P184" s="39">
        <f ca="1">'TO Filter Tables'!AD184</f>
        <v>60</v>
      </c>
      <c r="Q184" s="39">
        <f ca="1">'TO Filter Tables'!AP184</f>
        <v>60</v>
      </c>
      <c r="R184" s="39">
        <f ca="1">'TO Filter Tables'!AV184</f>
        <v>60</v>
      </c>
      <c r="S184" s="39">
        <f ca="1">'TO Filter Tables'!BB184</f>
        <v>60</v>
      </c>
      <c r="T184" s="39">
        <f ca="1">'TO Filter Tables'!BH184</f>
        <v>60</v>
      </c>
      <c r="W184" s="39">
        <f t="shared" ca="1" si="2"/>
        <v>60</v>
      </c>
      <c r="Y184" t="s">
        <v>1429</v>
      </c>
    </row>
    <row r="185" spans="1:25" x14ac:dyDescent="0.2">
      <c r="A185">
        <f>'TO Filter Tables'!A185</f>
        <v>176</v>
      </c>
      <c r="B185" t="str">
        <f>'TO Filter Summary'!B186</f>
        <v>ATB</v>
      </c>
      <c r="C185" t="str">
        <f ca="1">'TO Filter Tables'!C185</f>
        <v>ATB B FPGA HK Telemetry</v>
      </c>
      <c r="D185" t="s">
        <v>1420</v>
      </c>
      <c r="E185" t="str">
        <f ca="1">'TO Filter Tables'!E185</f>
        <v>External</v>
      </c>
      <c r="F185">
        <f ca="1">'TO Filter Tables'!F185</f>
        <v>522</v>
      </c>
      <c r="G185" t="str">
        <f ca="1">'TO Filter Tables'!G185</f>
        <v>0x20A</v>
      </c>
      <c r="H185" t="str">
        <f ca="1">'TO Filter Tables'!H185</f>
        <v>0xA0A</v>
      </c>
      <c r="I185" t="str">
        <f>'TO Filter Tables'!I185</f>
        <v>No Err Pkt</v>
      </c>
      <c r="J185">
        <f ca="1">'TO Filter Tables'!J185</f>
        <v>176</v>
      </c>
      <c r="K185">
        <f ca="1">'TO Filter Tables'!K185</f>
        <v>1</v>
      </c>
      <c r="L185" t="str">
        <f ca="1">'TO Filter Tables'!L185</f>
        <v>Sync</v>
      </c>
      <c r="M185">
        <f ca="1">'TO Filter Tables'!M185</f>
        <v>176</v>
      </c>
      <c r="N185" s="39">
        <f ca="1">'TO Filter Tables'!R185</f>
        <v>60</v>
      </c>
      <c r="O185" s="39">
        <f ca="1">'TO Filter Tables'!X185</f>
        <v>60</v>
      </c>
      <c r="P185" s="39">
        <f ca="1">'TO Filter Tables'!AD185</f>
        <v>60</v>
      </c>
      <c r="Q185" s="39">
        <f ca="1">'TO Filter Tables'!AP185</f>
        <v>60</v>
      </c>
      <c r="R185" s="39">
        <f ca="1">'TO Filter Tables'!AV185</f>
        <v>60</v>
      </c>
      <c r="S185" s="39">
        <f ca="1">'TO Filter Tables'!BB185</f>
        <v>60</v>
      </c>
      <c r="T185" s="39">
        <f ca="1">'TO Filter Tables'!BH185</f>
        <v>60</v>
      </c>
      <c r="W185" s="39">
        <f t="shared" ca="1" si="2"/>
        <v>60</v>
      </c>
      <c r="Y185" t="s">
        <v>1429</v>
      </c>
    </row>
    <row r="186" spans="1:25" x14ac:dyDescent="0.2">
      <c r="A186">
        <f>'TO Filter Tables'!A186</f>
        <v>177</v>
      </c>
      <c r="B186" t="str">
        <f>'TO Filter Summary'!B187</f>
        <v>ATB</v>
      </c>
      <c r="C186" t="str">
        <f ca="1">'TO Filter Tables'!C186</f>
        <v>ATB B Voltage (test) Telemetry</v>
      </c>
      <c r="D186" t="s">
        <v>1420</v>
      </c>
      <c r="E186" t="str">
        <f ca="1">'TO Filter Tables'!E186</f>
        <v>External</v>
      </c>
      <c r="F186">
        <f ca="1">'TO Filter Tables'!F186</f>
        <v>523</v>
      </c>
      <c r="G186" t="str">
        <f ca="1">'TO Filter Tables'!G186</f>
        <v>0x20B</v>
      </c>
      <c r="H186" t="str">
        <f ca="1">'TO Filter Tables'!H186</f>
        <v>0xA0B</v>
      </c>
      <c r="I186" t="str">
        <f>'TO Filter Tables'!I186</f>
        <v>No Err Pkt</v>
      </c>
      <c r="J186">
        <f ca="1">'TO Filter Tables'!J186</f>
        <v>144</v>
      </c>
      <c r="K186">
        <f ca="1">'TO Filter Tables'!K186</f>
        <v>1</v>
      </c>
      <c r="L186" t="str">
        <f ca="1">'TO Filter Tables'!L186</f>
        <v>Sync</v>
      </c>
      <c r="M186">
        <f ca="1">'TO Filter Tables'!M186</f>
        <v>144</v>
      </c>
      <c r="N186" s="39">
        <f ca="1">'TO Filter Tables'!R186</f>
        <v>0</v>
      </c>
      <c r="O186" s="39">
        <f ca="1">'TO Filter Tables'!X186</f>
        <v>0</v>
      </c>
      <c r="P186" s="39">
        <f ca="1">'TO Filter Tables'!AD186</f>
        <v>0</v>
      </c>
      <c r="Q186" s="39">
        <f ca="1">'TO Filter Tables'!AP186</f>
        <v>0</v>
      </c>
      <c r="R186" s="39">
        <f ca="1">'TO Filter Tables'!AV186</f>
        <v>0</v>
      </c>
      <c r="S186" s="39">
        <f ca="1">'TO Filter Tables'!BB186</f>
        <v>0</v>
      </c>
      <c r="T186" s="39">
        <f ca="1">'TO Filter Tables'!BH186</f>
        <v>0</v>
      </c>
      <c r="W186" s="39">
        <f t="shared" ca="1" si="2"/>
        <v>1</v>
      </c>
      <c r="Y186" t="s">
        <v>1429</v>
      </c>
    </row>
    <row r="187" spans="1:25" x14ac:dyDescent="0.2">
      <c r="A187">
        <f>'TO Filter Tables'!A187</f>
        <v>178</v>
      </c>
      <c r="B187" t="str">
        <f>'TO Filter Summary'!B188</f>
        <v>ATB</v>
      </c>
      <c r="C187" t="str">
        <f ca="1">'TO Filter Tables'!C187</f>
        <v>ATB B DAC (test) Telemetry</v>
      </c>
      <c r="D187" t="s">
        <v>1420</v>
      </c>
      <c r="E187" t="str">
        <f ca="1">'TO Filter Tables'!E187</f>
        <v>External</v>
      </c>
      <c r="F187">
        <f ca="1">'TO Filter Tables'!F187</f>
        <v>524</v>
      </c>
      <c r="G187" t="str">
        <f ca="1">'TO Filter Tables'!G187</f>
        <v>0x20C</v>
      </c>
      <c r="H187" t="str">
        <f ca="1">'TO Filter Tables'!H187</f>
        <v>0xA0C</v>
      </c>
      <c r="I187" t="str">
        <f>'TO Filter Tables'!I187</f>
        <v>No Err Pkt</v>
      </c>
      <c r="J187">
        <f ca="1">'TO Filter Tables'!J187</f>
        <v>160</v>
      </c>
      <c r="K187">
        <f ca="1">'TO Filter Tables'!K187</f>
        <v>1</v>
      </c>
      <c r="L187" t="str">
        <f ca="1">'TO Filter Tables'!L187</f>
        <v>Sync</v>
      </c>
      <c r="M187">
        <f ca="1">'TO Filter Tables'!M187</f>
        <v>160</v>
      </c>
      <c r="N187" s="39">
        <f ca="1">'TO Filter Tables'!R187</f>
        <v>0</v>
      </c>
      <c r="O187" s="39">
        <f ca="1">'TO Filter Tables'!X187</f>
        <v>0</v>
      </c>
      <c r="P187" s="39">
        <f ca="1">'TO Filter Tables'!AD187</f>
        <v>0</v>
      </c>
      <c r="Q187" s="39">
        <f ca="1">'TO Filter Tables'!AP187</f>
        <v>0</v>
      </c>
      <c r="R187" s="39">
        <f ca="1">'TO Filter Tables'!AV187</f>
        <v>0</v>
      </c>
      <c r="S187" s="39">
        <f ca="1">'TO Filter Tables'!BB187</f>
        <v>0</v>
      </c>
      <c r="T187" s="39">
        <f ca="1">'TO Filter Tables'!BH187</f>
        <v>0</v>
      </c>
      <c r="W187" s="39">
        <f t="shared" ca="1" si="2"/>
        <v>1</v>
      </c>
      <c r="Y187" t="s">
        <v>1429</v>
      </c>
    </row>
    <row r="188" spans="1:25" x14ac:dyDescent="0.2">
      <c r="A188">
        <f>'TO Filter Tables'!A188</f>
        <v>179</v>
      </c>
      <c r="B188">
        <f>'TO Filter Summary'!B189</f>
        <v>0</v>
      </c>
      <c r="C188" t="str">
        <f ca="1">'TO Filter Tables'!C188</f>
        <v>Raw 1553 Read</v>
      </c>
      <c r="E188" t="str">
        <f ca="1">'TO Filter Tables'!E188</f>
        <v>External</v>
      </c>
      <c r="F188">
        <f ca="1">'TO Filter Tables'!F188</f>
        <v>525</v>
      </c>
      <c r="G188" t="str">
        <f ca="1">'TO Filter Tables'!G188</f>
        <v>0x20D</v>
      </c>
      <c r="H188" t="str">
        <f ca="1">'TO Filter Tables'!H188</f>
        <v>0xA0D</v>
      </c>
      <c r="I188" t="str">
        <f>'TO Filter Tables'!I188</f>
        <v>NA</v>
      </c>
      <c r="J188">
        <f ca="1">'TO Filter Tables'!J188</f>
        <v>2176</v>
      </c>
      <c r="K188">
        <f ca="1">'TO Filter Tables'!K188</f>
        <v>0</v>
      </c>
      <c r="L188" t="str">
        <f ca="1">'TO Filter Tables'!L188</f>
        <v>Async</v>
      </c>
      <c r="M188">
        <f ca="1">'TO Filter Tables'!M188</f>
        <v>0</v>
      </c>
      <c r="N188" s="39">
        <f ca="1">'TO Filter Tables'!R188</f>
        <v>0</v>
      </c>
      <c r="O188" s="39">
        <f ca="1">'TO Filter Tables'!X188</f>
        <v>0</v>
      </c>
      <c r="P188" s="39">
        <f ca="1">'TO Filter Tables'!AD188</f>
        <v>0</v>
      </c>
      <c r="Q188" s="39">
        <f ca="1">'TO Filter Tables'!AP188</f>
        <v>0</v>
      </c>
      <c r="R188" s="39">
        <f ca="1">'TO Filter Tables'!AV188</f>
        <v>0</v>
      </c>
      <c r="S188" s="39">
        <f ca="1">'TO Filter Tables'!BB188</f>
        <v>0</v>
      </c>
      <c r="T188" s="39">
        <f ca="1">'TO Filter Tables'!BH188</f>
        <v>0</v>
      </c>
      <c r="W188" s="39">
        <f t="shared" ca="1" si="2"/>
        <v>0</v>
      </c>
    </row>
    <row r="189" spans="1:25" x14ac:dyDescent="0.2">
      <c r="A189">
        <f>'TO Filter Tables'!A189</f>
        <v>180</v>
      </c>
      <c r="B189" t="str">
        <f>'TO Filter Summary'!B190</f>
        <v>MCE</v>
      </c>
      <c r="C189" t="str">
        <f ca="1">'TO Filter Tables'!C189</f>
        <v>SA MCE A HK Telemetry</v>
      </c>
      <c r="D189" t="s">
        <v>1419</v>
      </c>
      <c r="E189" t="str">
        <f ca="1">'TO Filter Tables'!E189</f>
        <v>External</v>
      </c>
      <c r="F189">
        <f ca="1">'TO Filter Tables'!F189</f>
        <v>528</v>
      </c>
      <c r="G189" t="str">
        <f ca="1">'TO Filter Tables'!G189</f>
        <v>0x210</v>
      </c>
      <c r="H189" t="str">
        <f ca="1">'TO Filter Tables'!H189</f>
        <v>0xA10</v>
      </c>
      <c r="I189" t="str">
        <f>'TO Filter Tables'!I189</f>
        <v>No Err Pkt</v>
      </c>
      <c r="J189">
        <f ca="1">'TO Filter Tables'!J189</f>
        <v>352</v>
      </c>
      <c r="K189">
        <f ca="1">'TO Filter Tables'!K189</f>
        <v>1</v>
      </c>
      <c r="L189" t="str">
        <f ca="1">'TO Filter Tables'!L189</f>
        <v>Sync</v>
      </c>
      <c r="M189">
        <f ca="1">'TO Filter Tables'!M189</f>
        <v>352</v>
      </c>
      <c r="N189" s="39">
        <f ca="1">'TO Filter Tables'!R189</f>
        <v>60</v>
      </c>
      <c r="O189" s="39">
        <f ca="1">'TO Filter Tables'!X189</f>
        <v>60</v>
      </c>
      <c r="P189" s="39">
        <f ca="1">'TO Filter Tables'!AD189</f>
        <v>60</v>
      </c>
      <c r="Q189" s="39">
        <f ca="1">'TO Filter Tables'!AP189</f>
        <v>60</v>
      </c>
      <c r="R189" s="39">
        <f ca="1">'TO Filter Tables'!AV189</f>
        <v>60</v>
      </c>
      <c r="S189" s="39">
        <f ca="1">'TO Filter Tables'!BB189</f>
        <v>60</v>
      </c>
      <c r="T189" s="39">
        <f ca="1">'TO Filter Tables'!BH189</f>
        <v>60</v>
      </c>
      <c r="W189" s="39">
        <f t="shared" ca="1" si="2"/>
        <v>60</v>
      </c>
      <c r="Y189" t="s">
        <v>1427</v>
      </c>
    </row>
    <row r="190" spans="1:25" x14ac:dyDescent="0.2">
      <c r="A190">
        <f>'TO Filter Tables'!A190</f>
        <v>181</v>
      </c>
      <c r="B190" t="str">
        <f>'TO Filter Summary'!B191</f>
        <v>MCE</v>
      </c>
      <c r="C190" t="str">
        <f ca="1">'TO Filter Tables'!C190</f>
        <v>SA MCE B HK Telemetry</v>
      </c>
      <c r="D190" t="s">
        <v>1421</v>
      </c>
      <c r="E190" t="str">
        <f ca="1">'TO Filter Tables'!E190</f>
        <v>External</v>
      </c>
      <c r="F190">
        <f ca="1">'TO Filter Tables'!F190</f>
        <v>529</v>
      </c>
      <c r="G190" t="str">
        <f ca="1">'TO Filter Tables'!G190</f>
        <v>0x211</v>
      </c>
      <c r="H190" t="str">
        <f ca="1">'TO Filter Tables'!H190</f>
        <v>0xA11</v>
      </c>
      <c r="I190" t="str">
        <f>'TO Filter Tables'!I190</f>
        <v>No Err Pkt</v>
      </c>
      <c r="J190">
        <f ca="1">'TO Filter Tables'!J190</f>
        <v>352</v>
      </c>
      <c r="K190">
        <f ca="1">'TO Filter Tables'!K190</f>
        <v>1</v>
      </c>
      <c r="L190" t="str">
        <f ca="1">'TO Filter Tables'!L190</f>
        <v>Sync</v>
      </c>
      <c r="M190">
        <f ca="1">'TO Filter Tables'!M190</f>
        <v>352</v>
      </c>
      <c r="N190" s="39">
        <f ca="1">'TO Filter Tables'!R190</f>
        <v>60</v>
      </c>
      <c r="O190" s="39">
        <f ca="1">'TO Filter Tables'!X190</f>
        <v>60</v>
      </c>
      <c r="P190" s="39">
        <f ca="1">'TO Filter Tables'!AD190</f>
        <v>60</v>
      </c>
      <c r="Q190" s="39">
        <f ca="1">'TO Filter Tables'!AP190</f>
        <v>60</v>
      </c>
      <c r="R190" s="39">
        <f ca="1">'TO Filter Tables'!AV190</f>
        <v>60</v>
      </c>
      <c r="S190" s="39">
        <f ca="1">'TO Filter Tables'!BB190</f>
        <v>60</v>
      </c>
      <c r="T190" s="39">
        <f ca="1">'TO Filter Tables'!BH190</f>
        <v>60</v>
      </c>
      <c r="U190" t="s">
        <v>1428</v>
      </c>
      <c r="W190" s="39">
        <f t="shared" ca="1" si="2"/>
        <v>60</v>
      </c>
      <c r="Y190" t="s">
        <v>1427</v>
      </c>
    </row>
    <row r="191" spans="1:25" x14ac:dyDescent="0.2">
      <c r="A191">
        <f>'TO Filter Tables'!A191</f>
        <v>182</v>
      </c>
      <c r="B191" t="str">
        <f>'TO Filter Summary'!B192</f>
        <v>MCE</v>
      </c>
      <c r="C191" t="str">
        <f ca="1">'TO Filter Tables'!C191</f>
        <v>HGA MCE A HK Telemetry</v>
      </c>
      <c r="D191" t="s">
        <v>1419</v>
      </c>
      <c r="E191" t="str">
        <f ca="1">'TO Filter Tables'!E191</f>
        <v>External</v>
      </c>
      <c r="F191">
        <f ca="1">'TO Filter Tables'!F191</f>
        <v>531</v>
      </c>
      <c r="G191" t="str">
        <f ca="1">'TO Filter Tables'!G191</f>
        <v>0x213</v>
      </c>
      <c r="H191" t="str">
        <f ca="1">'TO Filter Tables'!H191</f>
        <v>0xA13</v>
      </c>
      <c r="I191" t="str">
        <f>'TO Filter Tables'!I191</f>
        <v>No Err Pkt</v>
      </c>
      <c r="J191">
        <f ca="1">'TO Filter Tables'!J191</f>
        <v>352</v>
      </c>
      <c r="K191">
        <f ca="1">'TO Filter Tables'!K191</f>
        <v>1</v>
      </c>
      <c r="L191" t="str">
        <f ca="1">'TO Filter Tables'!L191</f>
        <v>Sync</v>
      </c>
      <c r="M191">
        <f ca="1">'TO Filter Tables'!M191</f>
        <v>352</v>
      </c>
      <c r="N191" s="39">
        <f ca="1">'TO Filter Tables'!R191</f>
        <v>60</v>
      </c>
      <c r="O191" s="39">
        <f ca="1">'TO Filter Tables'!X191</f>
        <v>60</v>
      </c>
      <c r="P191" s="39">
        <f ca="1">'TO Filter Tables'!AD191</f>
        <v>60</v>
      </c>
      <c r="Q191" s="39">
        <f ca="1">'TO Filter Tables'!AP191</f>
        <v>60</v>
      </c>
      <c r="R191" s="39">
        <f ca="1">'TO Filter Tables'!AV191</f>
        <v>60</v>
      </c>
      <c r="S191" s="39">
        <f ca="1">'TO Filter Tables'!BB191</f>
        <v>60</v>
      </c>
      <c r="T191" s="39">
        <f ca="1">'TO Filter Tables'!BH191</f>
        <v>60</v>
      </c>
      <c r="U191" t="s">
        <v>1428</v>
      </c>
      <c r="W191" s="39">
        <f t="shared" ca="1" si="2"/>
        <v>60</v>
      </c>
      <c r="Y191" t="s">
        <v>1427</v>
      </c>
    </row>
    <row r="192" spans="1:25" x14ac:dyDescent="0.2">
      <c r="A192">
        <f>'TO Filter Tables'!A192</f>
        <v>183</v>
      </c>
      <c r="B192" t="str">
        <f>'TO Filter Summary'!B193</f>
        <v>MCE</v>
      </c>
      <c r="C192" t="str">
        <f ca="1">'TO Filter Tables'!C192</f>
        <v>HGA MCE B HK Telemetry</v>
      </c>
      <c r="D192" t="s">
        <v>1421</v>
      </c>
      <c r="E192" t="str">
        <f ca="1">'TO Filter Tables'!E192</f>
        <v>External</v>
      </c>
      <c r="F192">
        <f ca="1">'TO Filter Tables'!F192</f>
        <v>532</v>
      </c>
      <c r="G192" t="str">
        <f ca="1">'TO Filter Tables'!G192</f>
        <v>0x214</v>
      </c>
      <c r="H192" t="str">
        <f ca="1">'TO Filter Tables'!H192</f>
        <v>0xA14</v>
      </c>
      <c r="I192" t="str">
        <f>'TO Filter Tables'!I192</f>
        <v>No Err Pkt</v>
      </c>
      <c r="J192">
        <f ca="1">'TO Filter Tables'!J192</f>
        <v>352</v>
      </c>
      <c r="K192">
        <f ca="1">'TO Filter Tables'!K192</f>
        <v>1</v>
      </c>
      <c r="L192" t="str">
        <f ca="1">'TO Filter Tables'!L192</f>
        <v>Sync</v>
      </c>
      <c r="M192">
        <f ca="1">'TO Filter Tables'!M192</f>
        <v>352</v>
      </c>
      <c r="N192" s="39">
        <f ca="1">'TO Filter Tables'!R192</f>
        <v>60</v>
      </c>
      <c r="O192" s="39">
        <f ca="1">'TO Filter Tables'!X192</f>
        <v>60</v>
      </c>
      <c r="P192" s="39">
        <f ca="1">'TO Filter Tables'!AD192</f>
        <v>60</v>
      </c>
      <c r="Q192" s="39">
        <f ca="1">'TO Filter Tables'!AP192</f>
        <v>60</v>
      </c>
      <c r="R192" s="39">
        <f ca="1">'TO Filter Tables'!AV192</f>
        <v>60</v>
      </c>
      <c r="S192" s="39">
        <f ca="1">'TO Filter Tables'!BB192</f>
        <v>60</v>
      </c>
      <c r="T192" s="39">
        <f ca="1">'TO Filter Tables'!BH192</f>
        <v>60</v>
      </c>
      <c r="U192" t="s">
        <v>1428</v>
      </c>
      <c r="W192" s="39">
        <f t="shared" ca="1" si="2"/>
        <v>60</v>
      </c>
      <c r="Y192" t="s">
        <v>1427</v>
      </c>
    </row>
    <row r="193" spans="1:25" x14ac:dyDescent="0.2">
      <c r="A193">
        <f>'TO Filter Tables'!A193</f>
        <v>184</v>
      </c>
      <c r="B193" t="str">
        <f>'TO Filter Summary'!B194</f>
        <v>PWR</v>
      </c>
      <c r="C193" t="str">
        <f ca="1">'TO Filter Tables'!C193</f>
        <v>PSE A Analog HK Telemetry</v>
      </c>
      <c r="D193" t="s">
        <v>1420</v>
      </c>
      <c r="E193" t="str">
        <f ca="1">'TO Filter Tables'!E193</f>
        <v>External</v>
      </c>
      <c r="F193">
        <f ca="1">'TO Filter Tables'!F193</f>
        <v>534</v>
      </c>
      <c r="G193" t="str">
        <f ca="1">'TO Filter Tables'!G193</f>
        <v>0x216</v>
      </c>
      <c r="H193" t="str">
        <f ca="1">'TO Filter Tables'!H193</f>
        <v>0xA16</v>
      </c>
      <c r="I193" t="str">
        <f>'TO Filter Tables'!I193</f>
        <v>Err Pkt</v>
      </c>
      <c r="J193">
        <f ca="1">'TO Filter Tables'!J193</f>
        <v>3584</v>
      </c>
      <c r="K193">
        <f ca="1">'TO Filter Tables'!K193</f>
        <v>1</v>
      </c>
      <c r="L193" t="str">
        <f ca="1">'TO Filter Tables'!L193</f>
        <v>Sync</v>
      </c>
      <c r="M193">
        <f ca="1">'TO Filter Tables'!M193</f>
        <v>3584</v>
      </c>
      <c r="N193" s="39">
        <f ca="1">'TO Filter Tables'!R193</f>
        <v>2</v>
      </c>
      <c r="O193" s="39">
        <f ca="1">'TO Filter Tables'!X193</f>
        <v>2</v>
      </c>
      <c r="P193" s="39">
        <f ca="1">'TO Filter Tables'!AD193</f>
        <v>20</v>
      </c>
      <c r="Q193" s="39">
        <f ca="1">'TO Filter Tables'!AP193</f>
        <v>20</v>
      </c>
      <c r="R193" s="39">
        <f ca="1">'TO Filter Tables'!AV193</f>
        <v>20</v>
      </c>
      <c r="S193" s="39">
        <f ca="1">'TO Filter Tables'!BB193</f>
        <v>20</v>
      </c>
      <c r="T193" s="39">
        <f ca="1">'TO Filter Tables'!BH193</f>
        <v>30</v>
      </c>
      <c r="U193" s="291"/>
      <c r="W193" s="39">
        <f t="shared" ca="1" si="2"/>
        <v>30</v>
      </c>
      <c r="Y193" t="s">
        <v>1427</v>
      </c>
    </row>
    <row r="194" spans="1:25" x14ac:dyDescent="0.2">
      <c r="A194">
        <f>'TO Filter Tables'!A194</f>
        <v>185</v>
      </c>
      <c r="B194" t="str">
        <f>'TO Filter Summary'!B195</f>
        <v>PWR</v>
      </c>
      <c r="C194" t="str">
        <f ca="1">'TO Filter Tables'!C194</f>
        <v>PSE A FDC HK Telemetry</v>
      </c>
      <c r="D194" t="s">
        <v>1420</v>
      </c>
      <c r="E194" t="str">
        <f ca="1">'TO Filter Tables'!E194</f>
        <v>External</v>
      </c>
      <c r="F194">
        <f ca="1">'TO Filter Tables'!F194</f>
        <v>535</v>
      </c>
      <c r="G194" t="str">
        <f ca="1">'TO Filter Tables'!G194</f>
        <v>0x217</v>
      </c>
      <c r="H194" t="str">
        <f ca="1">'TO Filter Tables'!H194</f>
        <v>0xA17</v>
      </c>
      <c r="I194" t="str">
        <f>'TO Filter Tables'!I194</f>
        <v>No Err Pkt</v>
      </c>
      <c r="J194">
        <f ca="1">'TO Filter Tables'!J194</f>
        <v>2112</v>
      </c>
      <c r="K194">
        <f ca="1">'TO Filter Tables'!K194</f>
        <v>1</v>
      </c>
      <c r="L194" t="str">
        <f ca="1">'TO Filter Tables'!L194</f>
        <v>Sync</v>
      </c>
      <c r="M194">
        <f ca="1">'TO Filter Tables'!M194</f>
        <v>2112</v>
      </c>
      <c r="N194" s="39">
        <f ca="1">'TO Filter Tables'!R194</f>
        <v>5</v>
      </c>
      <c r="O194" s="39">
        <f ca="1">'TO Filter Tables'!X194</f>
        <v>5</v>
      </c>
      <c r="P194" s="39">
        <f ca="1">'TO Filter Tables'!AD194</f>
        <v>30</v>
      </c>
      <c r="Q194" s="39">
        <f ca="1">'TO Filter Tables'!AP194</f>
        <v>30</v>
      </c>
      <c r="R194" s="39">
        <f ca="1">'TO Filter Tables'!AV194</f>
        <v>30</v>
      </c>
      <c r="S194" s="39">
        <f ca="1">'TO Filter Tables'!BB194</f>
        <v>30</v>
      </c>
      <c r="T194" s="39">
        <f ca="1">'TO Filter Tables'!BH194</f>
        <v>60</v>
      </c>
      <c r="U194" s="291"/>
      <c r="W194" s="39">
        <f t="shared" ca="1" si="2"/>
        <v>60</v>
      </c>
      <c r="Y194" t="s">
        <v>1427</v>
      </c>
    </row>
    <row r="195" spans="1:25" x14ac:dyDescent="0.2">
      <c r="A195">
        <f>'TO Filter Tables'!A195</f>
        <v>186</v>
      </c>
      <c r="B195" t="str">
        <f>'TO Filter Summary'!B196</f>
        <v>PWR</v>
      </c>
      <c r="C195" t="str">
        <f ca="1">'TO Filter Tables'!C195</f>
        <v>PSE A Debug HK Telemetry</v>
      </c>
      <c r="D195" t="s">
        <v>1420</v>
      </c>
      <c r="E195" t="str">
        <f ca="1">'TO Filter Tables'!E195</f>
        <v>External</v>
      </c>
      <c r="F195">
        <f ca="1">'TO Filter Tables'!F195</f>
        <v>536</v>
      </c>
      <c r="G195" t="str">
        <f ca="1">'TO Filter Tables'!G195</f>
        <v>0x218</v>
      </c>
      <c r="H195" t="str">
        <f ca="1">'TO Filter Tables'!H195</f>
        <v>0xA18</v>
      </c>
      <c r="I195" t="str">
        <f>'TO Filter Tables'!I195</f>
        <v>No Err Pkt</v>
      </c>
      <c r="J195">
        <f ca="1">'TO Filter Tables'!J195</f>
        <v>5248</v>
      </c>
      <c r="K195">
        <f ca="1">'TO Filter Tables'!K195</f>
        <v>1</v>
      </c>
      <c r="L195" t="str">
        <f ca="1">'TO Filter Tables'!L195</f>
        <v>Sync</v>
      </c>
      <c r="M195">
        <f ca="1">'TO Filter Tables'!M195</f>
        <v>5248</v>
      </c>
      <c r="N195" s="39">
        <f ca="1">'TO Filter Tables'!R195</f>
        <v>60</v>
      </c>
      <c r="O195" s="39">
        <f ca="1">'TO Filter Tables'!X195</f>
        <v>60</v>
      </c>
      <c r="P195" s="39">
        <f ca="1">'TO Filter Tables'!AD195</f>
        <v>0</v>
      </c>
      <c r="Q195" s="39">
        <f ca="1">'TO Filter Tables'!AP195</f>
        <v>0</v>
      </c>
      <c r="R195" s="39">
        <f ca="1">'TO Filter Tables'!AV195</f>
        <v>0</v>
      </c>
      <c r="S195" s="39">
        <f ca="1">'TO Filter Tables'!BB195</f>
        <v>0</v>
      </c>
      <c r="T195" s="39">
        <f ca="1">'TO Filter Tables'!BH195</f>
        <v>0</v>
      </c>
      <c r="U195" s="291"/>
      <c r="W195" s="39">
        <f t="shared" ca="1" si="2"/>
        <v>0</v>
      </c>
      <c r="Y195" t="s">
        <v>1427</v>
      </c>
    </row>
    <row r="196" spans="1:25" x14ac:dyDescent="0.2">
      <c r="A196">
        <f>'TO Filter Tables'!A196</f>
        <v>187</v>
      </c>
      <c r="B196" t="str">
        <f>'TO Filter Summary'!B197</f>
        <v>PWR</v>
      </c>
      <c r="C196" t="str">
        <f ca="1">'TO Filter Tables'!C196</f>
        <v>PSE A Overview HK Telemetry</v>
      </c>
      <c r="D196" t="s">
        <v>1420</v>
      </c>
      <c r="E196" t="str">
        <f ca="1">'TO Filter Tables'!E196</f>
        <v>External</v>
      </c>
      <c r="F196">
        <f ca="1">'TO Filter Tables'!F196</f>
        <v>537</v>
      </c>
      <c r="G196" t="str">
        <f ca="1">'TO Filter Tables'!G196</f>
        <v>0x219</v>
      </c>
      <c r="H196" t="str">
        <f ca="1">'TO Filter Tables'!H196</f>
        <v>0xA19</v>
      </c>
      <c r="I196" t="str">
        <f>'TO Filter Tables'!I196</f>
        <v>Err Pkt</v>
      </c>
      <c r="J196">
        <f ca="1">'TO Filter Tables'!J196</f>
        <v>496</v>
      </c>
      <c r="K196">
        <f ca="1">'TO Filter Tables'!K196</f>
        <v>1</v>
      </c>
      <c r="L196" t="str">
        <f ca="1">'TO Filter Tables'!L196</f>
        <v>Sync</v>
      </c>
      <c r="M196">
        <f ca="1">'TO Filter Tables'!M196</f>
        <v>496</v>
      </c>
      <c r="N196" s="39">
        <f ca="1">'TO Filter Tables'!R196</f>
        <v>1</v>
      </c>
      <c r="O196" s="39">
        <f ca="1">'TO Filter Tables'!X196</f>
        <v>1</v>
      </c>
      <c r="P196" s="39">
        <f ca="1">'TO Filter Tables'!AD196</f>
        <v>5</v>
      </c>
      <c r="Q196" s="39">
        <f ca="1">'TO Filter Tables'!AP196</f>
        <v>5</v>
      </c>
      <c r="R196" s="39">
        <f ca="1">'TO Filter Tables'!AV196</f>
        <v>5</v>
      </c>
      <c r="S196" s="39">
        <f ca="1">'TO Filter Tables'!BB196</f>
        <v>5</v>
      </c>
      <c r="T196" s="39">
        <f ca="1">'TO Filter Tables'!BH196</f>
        <v>15</v>
      </c>
      <c r="U196" s="291"/>
      <c r="W196" s="39">
        <f t="shared" ca="1" si="2"/>
        <v>15</v>
      </c>
      <c r="Y196" t="s">
        <v>1427</v>
      </c>
    </row>
    <row r="197" spans="1:25" x14ac:dyDescent="0.2">
      <c r="A197">
        <f>'TO Filter Tables'!A197</f>
        <v>188</v>
      </c>
      <c r="B197" t="str">
        <f>'TO Filter Summary'!B198</f>
        <v>PWR</v>
      </c>
      <c r="C197" t="str">
        <f ca="1">'TO Filter Tables'!C197</f>
        <v>PSE B Analog HK Telemetry</v>
      </c>
      <c r="D197" t="s">
        <v>1420</v>
      </c>
      <c r="E197" t="str">
        <f ca="1">'TO Filter Tables'!E197</f>
        <v>External</v>
      </c>
      <c r="F197">
        <f ca="1">'TO Filter Tables'!F197</f>
        <v>538</v>
      </c>
      <c r="G197" t="str">
        <f ca="1">'TO Filter Tables'!G197</f>
        <v>0x21A</v>
      </c>
      <c r="H197" t="str">
        <f ca="1">'TO Filter Tables'!H197</f>
        <v>0xA1A</v>
      </c>
      <c r="I197" t="str">
        <f>'TO Filter Tables'!I197</f>
        <v>Err Pkt</v>
      </c>
      <c r="J197">
        <f ca="1">'TO Filter Tables'!J197</f>
        <v>3584</v>
      </c>
      <c r="K197">
        <f ca="1">'TO Filter Tables'!K197</f>
        <v>1</v>
      </c>
      <c r="L197" t="str">
        <f ca="1">'TO Filter Tables'!L197</f>
        <v>Sync</v>
      </c>
      <c r="M197">
        <f ca="1">'TO Filter Tables'!M197</f>
        <v>3584</v>
      </c>
      <c r="N197" s="39">
        <f ca="1">'TO Filter Tables'!R197</f>
        <v>5</v>
      </c>
      <c r="O197" s="39">
        <f ca="1">'TO Filter Tables'!X197</f>
        <v>5</v>
      </c>
      <c r="P197" s="39">
        <f ca="1">'TO Filter Tables'!AD197</f>
        <v>60</v>
      </c>
      <c r="Q197" s="39">
        <f ca="1">'TO Filter Tables'!AP197</f>
        <v>60</v>
      </c>
      <c r="R197" s="39">
        <f ca="1">'TO Filter Tables'!AV197</f>
        <v>60</v>
      </c>
      <c r="S197" s="39">
        <f ca="1">'TO Filter Tables'!BB197</f>
        <v>60</v>
      </c>
      <c r="T197" s="39">
        <f ca="1">'TO Filter Tables'!BH197</f>
        <v>60</v>
      </c>
      <c r="U197" s="291"/>
      <c r="W197" s="39">
        <f t="shared" ca="1" si="2"/>
        <v>60</v>
      </c>
      <c r="Y197" t="s">
        <v>1427</v>
      </c>
    </row>
    <row r="198" spans="1:25" x14ac:dyDescent="0.2">
      <c r="A198">
        <f>'TO Filter Tables'!A198</f>
        <v>189</v>
      </c>
      <c r="B198" t="str">
        <f>'TO Filter Summary'!B199</f>
        <v>PWR</v>
      </c>
      <c r="C198" t="str">
        <f ca="1">'TO Filter Tables'!C198</f>
        <v>PSE B FDC HK Telemetry</v>
      </c>
      <c r="D198" t="s">
        <v>1420</v>
      </c>
      <c r="E198" t="str">
        <f ca="1">'TO Filter Tables'!E198</f>
        <v>External</v>
      </c>
      <c r="F198">
        <f ca="1">'TO Filter Tables'!F198</f>
        <v>539</v>
      </c>
      <c r="G198" t="str">
        <f ca="1">'TO Filter Tables'!G198</f>
        <v>0x21B</v>
      </c>
      <c r="H198" t="str">
        <f ca="1">'TO Filter Tables'!H198</f>
        <v>0xA1B</v>
      </c>
      <c r="I198" t="str">
        <f>'TO Filter Tables'!I198</f>
        <v>No Err Pkt</v>
      </c>
      <c r="J198">
        <f ca="1">'TO Filter Tables'!J198</f>
        <v>2112</v>
      </c>
      <c r="K198">
        <f ca="1">'TO Filter Tables'!K198</f>
        <v>1</v>
      </c>
      <c r="L198" t="str">
        <f ca="1">'TO Filter Tables'!L198</f>
        <v>Sync</v>
      </c>
      <c r="M198">
        <f ca="1">'TO Filter Tables'!M198</f>
        <v>2112</v>
      </c>
      <c r="N198" s="39">
        <f ca="1">'TO Filter Tables'!R198</f>
        <v>10</v>
      </c>
      <c r="O198" s="39">
        <f ca="1">'TO Filter Tables'!X198</f>
        <v>10</v>
      </c>
      <c r="P198" s="39">
        <f ca="1">'TO Filter Tables'!AD198</f>
        <v>60</v>
      </c>
      <c r="Q198" s="39">
        <f ca="1">'TO Filter Tables'!AP198</f>
        <v>60</v>
      </c>
      <c r="R198" s="39">
        <f ca="1">'TO Filter Tables'!AV198</f>
        <v>60</v>
      </c>
      <c r="S198" s="39">
        <f ca="1">'TO Filter Tables'!BB198</f>
        <v>60</v>
      </c>
      <c r="T198" s="39">
        <f ca="1">'TO Filter Tables'!BH198</f>
        <v>60</v>
      </c>
      <c r="U198" s="291"/>
      <c r="W198" s="39">
        <f t="shared" ca="1" si="2"/>
        <v>60</v>
      </c>
      <c r="Y198" t="s">
        <v>1427</v>
      </c>
    </row>
    <row r="199" spans="1:25" x14ac:dyDescent="0.2">
      <c r="A199">
        <f>'TO Filter Tables'!A199</f>
        <v>190</v>
      </c>
      <c r="B199" t="str">
        <f>'TO Filter Summary'!B200</f>
        <v>PWR</v>
      </c>
      <c r="C199" t="str">
        <f ca="1">'TO Filter Tables'!C199</f>
        <v>PSE B Debug HK Telemetry</v>
      </c>
      <c r="D199" t="s">
        <v>1420</v>
      </c>
      <c r="E199" t="str">
        <f ca="1">'TO Filter Tables'!E199</f>
        <v>External</v>
      </c>
      <c r="F199">
        <f ca="1">'TO Filter Tables'!F199</f>
        <v>540</v>
      </c>
      <c r="G199" t="str">
        <f ca="1">'TO Filter Tables'!G199</f>
        <v>0x21C</v>
      </c>
      <c r="H199" t="str">
        <f ca="1">'TO Filter Tables'!H199</f>
        <v>0xA1C</v>
      </c>
      <c r="I199" t="str">
        <f>'TO Filter Tables'!I199</f>
        <v>No Err Pkt</v>
      </c>
      <c r="J199">
        <f ca="1">'TO Filter Tables'!J199</f>
        <v>5248</v>
      </c>
      <c r="K199">
        <f ca="1">'TO Filter Tables'!K199</f>
        <v>1</v>
      </c>
      <c r="L199" t="str">
        <f ca="1">'TO Filter Tables'!L199</f>
        <v>Sync</v>
      </c>
      <c r="M199">
        <f ca="1">'TO Filter Tables'!M199</f>
        <v>5248</v>
      </c>
      <c r="N199" s="39">
        <f ca="1">'TO Filter Tables'!R199</f>
        <v>120</v>
      </c>
      <c r="O199" s="39">
        <f ca="1">'TO Filter Tables'!X199</f>
        <v>120</v>
      </c>
      <c r="P199" s="39">
        <f ca="1">'TO Filter Tables'!AD199</f>
        <v>0</v>
      </c>
      <c r="Q199" s="39">
        <f ca="1">'TO Filter Tables'!AP199</f>
        <v>0</v>
      </c>
      <c r="R199" s="39">
        <f ca="1">'TO Filter Tables'!AV199</f>
        <v>0</v>
      </c>
      <c r="S199" s="39">
        <f ca="1">'TO Filter Tables'!BB199</f>
        <v>0</v>
      </c>
      <c r="T199" s="39">
        <f ca="1">'TO Filter Tables'!BH199</f>
        <v>0</v>
      </c>
      <c r="U199" s="291"/>
      <c r="W199" s="39">
        <f t="shared" ca="1" si="2"/>
        <v>0</v>
      </c>
      <c r="Y199" t="s">
        <v>1427</v>
      </c>
    </row>
    <row r="200" spans="1:25" x14ac:dyDescent="0.2">
      <c r="A200">
        <f>'TO Filter Tables'!A200</f>
        <v>191</v>
      </c>
      <c r="B200" t="str">
        <f>'TO Filter Summary'!B201</f>
        <v>PWR</v>
      </c>
      <c r="C200" t="str">
        <f ca="1">'TO Filter Tables'!C200</f>
        <v>PSE B Overview HK Telemetry</v>
      </c>
      <c r="D200" t="s">
        <v>1420</v>
      </c>
      <c r="E200" t="str">
        <f ca="1">'TO Filter Tables'!E200</f>
        <v>External</v>
      </c>
      <c r="F200">
        <f ca="1">'TO Filter Tables'!F200</f>
        <v>541</v>
      </c>
      <c r="G200" t="str">
        <f ca="1">'TO Filter Tables'!G200</f>
        <v>0x21D</v>
      </c>
      <c r="H200" t="str">
        <f ca="1">'TO Filter Tables'!H200</f>
        <v>0xA1D</v>
      </c>
      <c r="I200" t="str">
        <f>'TO Filter Tables'!I200</f>
        <v>Err Pkt</v>
      </c>
      <c r="J200">
        <f ca="1">'TO Filter Tables'!J200</f>
        <v>496</v>
      </c>
      <c r="K200">
        <f ca="1">'TO Filter Tables'!K200</f>
        <v>1</v>
      </c>
      <c r="L200" t="str">
        <f ca="1">'TO Filter Tables'!L200</f>
        <v>Sync</v>
      </c>
      <c r="M200">
        <f ca="1">'TO Filter Tables'!M200</f>
        <v>496</v>
      </c>
      <c r="N200" s="39">
        <f ca="1">'TO Filter Tables'!R200</f>
        <v>2</v>
      </c>
      <c r="O200" s="39">
        <f ca="1">'TO Filter Tables'!X200</f>
        <v>2</v>
      </c>
      <c r="P200" s="39">
        <f ca="1">'TO Filter Tables'!AD200</f>
        <v>15</v>
      </c>
      <c r="Q200" s="39">
        <f ca="1">'TO Filter Tables'!AP200</f>
        <v>15</v>
      </c>
      <c r="R200" s="39">
        <f ca="1">'TO Filter Tables'!AV200</f>
        <v>15</v>
      </c>
      <c r="S200" s="39">
        <f ca="1">'TO Filter Tables'!BB200</f>
        <v>15</v>
      </c>
      <c r="T200" s="39">
        <f ca="1">'TO Filter Tables'!BH200</f>
        <v>30</v>
      </c>
      <c r="U200" s="291"/>
      <c r="W200" s="39">
        <f t="shared" ca="1" si="2"/>
        <v>30</v>
      </c>
      <c r="Y200" t="s">
        <v>1427</v>
      </c>
    </row>
    <row r="201" spans="1:25" x14ac:dyDescent="0.2">
      <c r="A201">
        <f>'TO Filter Tables'!A201</f>
        <v>192</v>
      </c>
      <c r="B201" t="str">
        <f>'TO Filter Summary'!B202</f>
        <v>ST</v>
      </c>
      <c r="C201" t="str">
        <f ca="1">'TO Filter Tables'!C201</f>
        <v>Star Tracker A Housekeeping Telemetry</v>
      </c>
      <c r="D201" t="s">
        <v>1419</v>
      </c>
      <c r="E201" t="str">
        <f ca="1">'TO Filter Tables'!E201</f>
        <v>External</v>
      </c>
      <c r="F201">
        <f ca="1">'TO Filter Tables'!F201</f>
        <v>542</v>
      </c>
      <c r="G201" t="str">
        <f ca="1">'TO Filter Tables'!G201</f>
        <v>0x21E</v>
      </c>
      <c r="H201" t="str">
        <f ca="1">'TO Filter Tables'!H201</f>
        <v>0xA1E</v>
      </c>
      <c r="I201" t="str">
        <f>'TO Filter Tables'!I201</f>
        <v>No Err Pkt</v>
      </c>
      <c r="J201">
        <f ca="1">'TO Filter Tables'!J201</f>
        <v>640</v>
      </c>
      <c r="K201">
        <f ca="1">'TO Filter Tables'!K201</f>
        <v>1</v>
      </c>
      <c r="L201" t="str">
        <f ca="1">'TO Filter Tables'!L201</f>
        <v>Sync</v>
      </c>
      <c r="M201">
        <f ca="1">'TO Filter Tables'!M201</f>
        <v>640</v>
      </c>
      <c r="N201" s="39">
        <f ca="1">'TO Filter Tables'!R201</f>
        <v>10</v>
      </c>
      <c r="O201" s="39">
        <f ca="1">'TO Filter Tables'!X201</f>
        <v>10</v>
      </c>
      <c r="P201" s="39">
        <f ca="1">'TO Filter Tables'!AD201</f>
        <v>60</v>
      </c>
      <c r="Q201" s="39">
        <f ca="1">'TO Filter Tables'!AP201</f>
        <v>60</v>
      </c>
      <c r="R201" s="39">
        <f ca="1">'TO Filter Tables'!AV201</f>
        <v>60</v>
      </c>
      <c r="S201" s="39">
        <f ca="1">'TO Filter Tables'!BB201</f>
        <v>60</v>
      </c>
      <c r="T201" s="39">
        <f ca="1">'TO Filter Tables'!BH201</f>
        <v>60</v>
      </c>
      <c r="W201" s="39">
        <f t="shared" ca="1" si="2"/>
        <v>60</v>
      </c>
      <c r="Y201" t="s">
        <v>1429</v>
      </c>
    </row>
    <row r="202" spans="1:25" x14ac:dyDescent="0.2">
      <c r="A202">
        <f>'TO Filter Tables'!A202</f>
        <v>193</v>
      </c>
      <c r="B202" t="str">
        <f>'TO Filter Summary'!B203</f>
        <v>ST</v>
      </c>
      <c r="C202" t="str">
        <f ca="1">'TO Filter Tables'!C202</f>
        <v>Star Tracker A Diagnostic Telemetry</v>
      </c>
      <c r="D202" t="s">
        <v>1419</v>
      </c>
      <c r="E202" t="str">
        <f ca="1">'TO Filter Tables'!E202</f>
        <v>External</v>
      </c>
      <c r="F202">
        <f ca="1">'TO Filter Tables'!F202</f>
        <v>543</v>
      </c>
      <c r="G202" t="str">
        <f ca="1">'TO Filter Tables'!G202</f>
        <v>0x21F</v>
      </c>
      <c r="H202" t="str">
        <f ca="1">'TO Filter Tables'!H202</f>
        <v>0xA1F</v>
      </c>
      <c r="I202" t="str">
        <f>'TO Filter Tables'!I202</f>
        <v>No Err Pkt</v>
      </c>
      <c r="J202">
        <f ca="1">'TO Filter Tables'!J202</f>
        <v>2112</v>
      </c>
      <c r="K202">
        <f ca="1">'TO Filter Tables'!K202</f>
        <v>1</v>
      </c>
      <c r="L202" t="str">
        <f ca="1">'TO Filter Tables'!L202</f>
        <v>Sync</v>
      </c>
      <c r="M202">
        <f ca="1">'TO Filter Tables'!M202</f>
        <v>2112</v>
      </c>
      <c r="N202" s="39">
        <f ca="1">'TO Filter Tables'!R202</f>
        <v>0</v>
      </c>
      <c r="O202" s="39">
        <f ca="1">'TO Filter Tables'!X202</f>
        <v>0</v>
      </c>
      <c r="P202" s="39">
        <f ca="1">'TO Filter Tables'!AD202</f>
        <v>0</v>
      </c>
      <c r="Q202" s="39">
        <f ca="1">'TO Filter Tables'!AP202</f>
        <v>0</v>
      </c>
      <c r="R202" s="39">
        <f ca="1">'TO Filter Tables'!AV202</f>
        <v>0</v>
      </c>
      <c r="S202" s="39">
        <f ca="1">'TO Filter Tables'!BB202</f>
        <v>0</v>
      </c>
      <c r="T202" s="39">
        <f ca="1">'TO Filter Tables'!BH202</f>
        <v>0</v>
      </c>
      <c r="W202" s="39">
        <f t="shared" ca="1" si="2"/>
        <v>1</v>
      </c>
      <c r="Y202" t="s">
        <v>1429</v>
      </c>
    </row>
    <row r="203" spans="1:25" x14ac:dyDescent="0.2">
      <c r="A203">
        <f>'TO Filter Tables'!A203</f>
        <v>194</v>
      </c>
      <c r="B203" t="str">
        <f>'TO Filter Summary'!B204</f>
        <v>ST</v>
      </c>
      <c r="C203" t="str">
        <f ca="1">'TO Filter Tables'!C203</f>
        <v>Star Tracker A Star Field Telemetry</v>
      </c>
      <c r="D203" t="s">
        <v>1419</v>
      </c>
      <c r="E203" t="str">
        <f ca="1">'TO Filter Tables'!E203</f>
        <v>External</v>
      </c>
      <c r="F203">
        <f ca="1">'TO Filter Tables'!F203</f>
        <v>544</v>
      </c>
      <c r="G203" t="str">
        <f ca="1">'TO Filter Tables'!G203</f>
        <v>0x220</v>
      </c>
      <c r="H203" t="str">
        <f ca="1">'TO Filter Tables'!H203</f>
        <v>0xA20</v>
      </c>
      <c r="I203" t="str">
        <f>'TO Filter Tables'!I203</f>
        <v>No Err Pkt</v>
      </c>
      <c r="J203">
        <f ca="1">'TO Filter Tables'!J203</f>
        <v>1152</v>
      </c>
      <c r="K203">
        <f ca="1">'TO Filter Tables'!K203</f>
        <v>1</v>
      </c>
      <c r="L203" t="str">
        <f ca="1">'TO Filter Tables'!L203</f>
        <v>Sync</v>
      </c>
      <c r="M203">
        <f ca="1">'TO Filter Tables'!M203</f>
        <v>1152</v>
      </c>
      <c r="N203" s="39">
        <f ca="1">'TO Filter Tables'!R203</f>
        <v>0</v>
      </c>
      <c r="O203" s="39">
        <f ca="1">'TO Filter Tables'!X203</f>
        <v>0</v>
      </c>
      <c r="P203" s="39">
        <f ca="1">'TO Filter Tables'!AD203</f>
        <v>0</v>
      </c>
      <c r="Q203" s="39">
        <f ca="1">'TO Filter Tables'!AP203</f>
        <v>0</v>
      </c>
      <c r="R203" s="39">
        <f ca="1">'TO Filter Tables'!AV203</f>
        <v>0</v>
      </c>
      <c r="S203" s="39">
        <f ca="1">'TO Filter Tables'!BB203</f>
        <v>0</v>
      </c>
      <c r="T203" s="39">
        <f ca="1">'TO Filter Tables'!BH203</f>
        <v>0</v>
      </c>
      <c r="W203" s="39">
        <f t="shared" ref="W203:W266" ca="1" si="3">IF(SUM(N203:T203)&gt;0,LARGE(N203:T203,COUNTIF(N203:T203,0)+1),K203)</f>
        <v>1</v>
      </c>
      <c r="Y203" t="s">
        <v>1429</v>
      </c>
    </row>
    <row r="204" spans="1:25" x14ac:dyDescent="0.2">
      <c r="A204">
        <f>'TO Filter Tables'!A204</f>
        <v>195</v>
      </c>
      <c r="B204" t="str">
        <f>'TO Filter Summary'!B205</f>
        <v>ST</v>
      </c>
      <c r="C204" t="str">
        <f ca="1">'TO Filter Tables'!C204</f>
        <v>Star Tracker B Housekeeping Telemetry</v>
      </c>
      <c r="D204" t="s">
        <v>1421</v>
      </c>
      <c r="E204" t="str">
        <f ca="1">'TO Filter Tables'!E204</f>
        <v>External</v>
      </c>
      <c r="F204">
        <f ca="1">'TO Filter Tables'!F204</f>
        <v>545</v>
      </c>
      <c r="G204" t="str">
        <f ca="1">'TO Filter Tables'!G204</f>
        <v>0x221</v>
      </c>
      <c r="H204" t="str">
        <f ca="1">'TO Filter Tables'!H204</f>
        <v>0xA21</v>
      </c>
      <c r="I204" t="str">
        <f>'TO Filter Tables'!I204</f>
        <v>No Err Pkt</v>
      </c>
      <c r="J204">
        <f ca="1">'TO Filter Tables'!J204</f>
        <v>640</v>
      </c>
      <c r="K204">
        <f ca="1">'TO Filter Tables'!K204</f>
        <v>1</v>
      </c>
      <c r="L204" t="str">
        <f ca="1">'TO Filter Tables'!L204</f>
        <v>Sync</v>
      </c>
      <c r="M204">
        <f ca="1">'TO Filter Tables'!M204</f>
        <v>640</v>
      </c>
      <c r="N204" s="39">
        <f ca="1">'TO Filter Tables'!R204</f>
        <v>10</v>
      </c>
      <c r="O204" s="39">
        <f ca="1">'TO Filter Tables'!X204</f>
        <v>10</v>
      </c>
      <c r="P204" s="39">
        <f ca="1">'TO Filter Tables'!AD204</f>
        <v>60</v>
      </c>
      <c r="Q204" s="39">
        <f ca="1">'TO Filter Tables'!AP204</f>
        <v>60</v>
      </c>
      <c r="R204" s="39">
        <f ca="1">'TO Filter Tables'!AV204</f>
        <v>60</v>
      </c>
      <c r="S204" s="39">
        <f ca="1">'TO Filter Tables'!BB204</f>
        <v>60</v>
      </c>
      <c r="T204" s="39">
        <f ca="1">'TO Filter Tables'!BH204</f>
        <v>60</v>
      </c>
      <c r="W204" s="39">
        <f t="shared" ca="1" si="3"/>
        <v>60</v>
      </c>
      <c r="Y204" t="s">
        <v>1429</v>
      </c>
    </row>
    <row r="205" spans="1:25" x14ac:dyDescent="0.2">
      <c r="A205">
        <f>'TO Filter Tables'!A205</f>
        <v>196</v>
      </c>
      <c r="B205" t="str">
        <f>'TO Filter Summary'!B206</f>
        <v>ST</v>
      </c>
      <c r="C205" t="str">
        <f ca="1">'TO Filter Tables'!C205</f>
        <v>Star Tracker B Diagnostic Telemetry</v>
      </c>
      <c r="D205" t="s">
        <v>1421</v>
      </c>
      <c r="E205" t="str">
        <f ca="1">'TO Filter Tables'!E205</f>
        <v>External</v>
      </c>
      <c r="F205">
        <f ca="1">'TO Filter Tables'!F205</f>
        <v>546</v>
      </c>
      <c r="G205" t="str">
        <f ca="1">'TO Filter Tables'!G205</f>
        <v>0x222</v>
      </c>
      <c r="H205" t="str">
        <f ca="1">'TO Filter Tables'!H205</f>
        <v>0xA22</v>
      </c>
      <c r="I205" t="str">
        <f>'TO Filter Tables'!I205</f>
        <v>No Err Pkt</v>
      </c>
      <c r="J205">
        <f ca="1">'TO Filter Tables'!J205</f>
        <v>2112</v>
      </c>
      <c r="K205">
        <f ca="1">'TO Filter Tables'!K205</f>
        <v>1</v>
      </c>
      <c r="L205" t="str">
        <f ca="1">'TO Filter Tables'!L205</f>
        <v>Sync</v>
      </c>
      <c r="M205">
        <f ca="1">'TO Filter Tables'!M205</f>
        <v>2112</v>
      </c>
      <c r="N205" s="39">
        <f ca="1">'TO Filter Tables'!R205</f>
        <v>0</v>
      </c>
      <c r="O205" s="39">
        <f ca="1">'TO Filter Tables'!X205</f>
        <v>0</v>
      </c>
      <c r="P205" s="39">
        <f ca="1">'TO Filter Tables'!AD205</f>
        <v>0</v>
      </c>
      <c r="Q205" s="39">
        <f ca="1">'TO Filter Tables'!AP205</f>
        <v>0</v>
      </c>
      <c r="R205" s="39">
        <f ca="1">'TO Filter Tables'!AV205</f>
        <v>0</v>
      </c>
      <c r="S205" s="39">
        <f ca="1">'TO Filter Tables'!BB205</f>
        <v>0</v>
      </c>
      <c r="T205" s="39">
        <f ca="1">'TO Filter Tables'!BH205</f>
        <v>0</v>
      </c>
      <c r="W205" s="39">
        <f t="shared" ca="1" si="3"/>
        <v>1</v>
      </c>
      <c r="Y205" t="s">
        <v>1429</v>
      </c>
    </row>
    <row r="206" spans="1:25" x14ac:dyDescent="0.2">
      <c r="A206">
        <f>'TO Filter Tables'!A206</f>
        <v>197</v>
      </c>
      <c r="B206" t="str">
        <f>'TO Filter Summary'!B207</f>
        <v>ST</v>
      </c>
      <c r="C206" t="str">
        <f ca="1">'TO Filter Tables'!C206</f>
        <v>Star Tracker B Star Field Telemetry</v>
      </c>
      <c r="D206" t="s">
        <v>1421</v>
      </c>
      <c r="E206" t="str">
        <f ca="1">'TO Filter Tables'!E206</f>
        <v>External</v>
      </c>
      <c r="F206">
        <f ca="1">'TO Filter Tables'!F206</f>
        <v>547</v>
      </c>
      <c r="G206" t="str">
        <f ca="1">'TO Filter Tables'!G206</f>
        <v>0x223</v>
      </c>
      <c r="H206" t="str">
        <f ca="1">'TO Filter Tables'!H206</f>
        <v>0xA23</v>
      </c>
      <c r="I206" t="str">
        <f>'TO Filter Tables'!I206</f>
        <v>No Err Pkt</v>
      </c>
      <c r="J206">
        <f ca="1">'TO Filter Tables'!J206</f>
        <v>1152</v>
      </c>
      <c r="K206">
        <f ca="1">'TO Filter Tables'!K206</f>
        <v>1</v>
      </c>
      <c r="L206" t="str">
        <f ca="1">'TO Filter Tables'!L206</f>
        <v>Sync</v>
      </c>
      <c r="M206">
        <f ca="1">'TO Filter Tables'!M206</f>
        <v>1152</v>
      </c>
      <c r="N206" s="39">
        <f ca="1">'TO Filter Tables'!R206</f>
        <v>0</v>
      </c>
      <c r="O206" s="39">
        <f ca="1">'TO Filter Tables'!X206</f>
        <v>0</v>
      </c>
      <c r="P206" s="39">
        <f ca="1">'TO Filter Tables'!AD206</f>
        <v>0</v>
      </c>
      <c r="Q206" s="39">
        <f ca="1">'TO Filter Tables'!AP206</f>
        <v>0</v>
      </c>
      <c r="R206" s="39">
        <f ca="1">'TO Filter Tables'!AV206</f>
        <v>0</v>
      </c>
      <c r="S206" s="39">
        <f ca="1">'TO Filter Tables'!BB206</f>
        <v>0</v>
      </c>
      <c r="T206" s="39">
        <f ca="1">'TO Filter Tables'!BH206</f>
        <v>0</v>
      </c>
      <c r="W206" s="39">
        <f t="shared" ca="1" si="3"/>
        <v>1</v>
      </c>
      <c r="Y206" t="s">
        <v>1429</v>
      </c>
    </row>
    <row r="207" spans="1:25" x14ac:dyDescent="0.2">
      <c r="A207">
        <f>'TO Filter Tables'!A207</f>
        <v>198</v>
      </c>
      <c r="B207" t="str">
        <f>'TO Filter Summary'!B208</f>
        <v>RW</v>
      </c>
      <c r="C207" t="str">
        <f ca="1">'TO Filter Tables'!C207</f>
        <v>DiRWA #1 HK (SAs 3,5,6,7,8,9)</v>
      </c>
      <c r="D207" t="s">
        <v>1419</v>
      </c>
      <c r="E207" t="str">
        <f ca="1">'TO Filter Tables'!E207</f>
        <v>External</v>
      </c>
      <c r="F207">
        <f ca="1">'TO Filter Tables'!F207</f>
        <v>548</v>
      </c>
      <c r="G207" t="str">
        <f ca="1">'TO Filter Tables'!G207</f>
        <v>0x224</v>
      </c>
      <c r="H207" t="str">
        <f ca="1">'TO Filter Tables'!H207</f>
        <v>0xA24</v>
      </c>
      <c r="I207" t="str">
        <f>'TO Filter Tables'!I207</f>
        <v>No Err Pkt</v>
      </c>
      <c r="J207">
        <f ca="1">'TO Filter Tables'!J207</f>
        <v>1600</v>
      </c>
      <c r="K207">
        <f ca="1">'TO Filter Tables'!K207</f>
        <v>1</v>
      </c>
      <c r="L207" t="str">
        <f ca="1">'TO Filter Tables'!L207</f>
        <v>Sync</v>
      </c>
      <c r="M207">
        <f ca="1">'TO Filter Tables'!M207</f>
        <v>1600</v>
      </c>
      <c r="N207" s="39">
        <f ca="1">'TO Filter Tables'!R207</f>
        <v>15</v>
      </c>
      <c r="O207" s="39">
        <f ca="1">'TO Filter Tables'!X207</f>
        <v>15</v>
      </c>
      <c r="P207" s="39">
        <f ca="1">'TO Filter Tables'!AD207</f>
        <v>60</v>
      </c>
      <c r="Q207" s="39">
        <f ca="1">'TO Filter Tables'!AP207</f>
        <v>60</v>
      </c>
      <c r="R207" s="39">
        <f ca="1">'TO Filter Tables'!AV207</f>
        <v>60</v>
      </c>
      <c r="S207" s="39">
        <f ca="1">'TO Filter Tables'!BB207</f>
        <v>60</v>
      </c>
      <c r="T207" s="39">
        <f ca="1">'TO Filter Tables'!BH207</f>
        <v>60</v>
      </c>
      <c r="W207" s="39">
        <f t="shared" ca="1" si="3"/>
        <v>60</v>
      </c>
      <c r="Y207" t="s">
        <v>1429</v>
      </c>
    </row>
    <row r="208" spans="1:25" x14ac:dyDescent="0.2">
      <c r="A208">
        <f>'TO Filter Tables'!A208</f>
        <v>199</v>
      </c>
      <c r="B208" t="str">
        <f>'TO Filter Summary'!B209</f>
        <v>RW</v>
      </c>
      <c r="C208" t="str">
        <f ca="1">'TO Filter Tables'!C208</f>
        <v>DiRWA #2 HK (SAs 3,5,6,7,8,9)</v>
      </c>
      <c r="D208" t="s">
        <v>1419</v>
      </c>
      <c r="E208" t="str">
        <f ca="1">'TO Filter Tables'!E208</f>
        <v>External</v>
      </c>
      <c r="F208">
        <f ca="1">'TO Filter Tables'!F208</f>
        <v>549</v>
      </c>
      <c r="G208" t="str">
        <f ca="1">'TO Filter Tables'!G208</f>
        <v>0x225</v>
      </c>
      <c r="H208" t="str">
        <f ca="1">'TO Filter Tables'!H208</f>
        <v>0xA25</v>
      </c>
      <c r="I208" t="str">
        <f>'TO Filter Tables'!I208</f>
        <v>No Err Pkt</v>
      </c>
      <c r="J208">
        <f ca="1">'TO Filter Tables'!J208</f>
        <v>1600</v>
      </c>
      <c r="K208">
        <f ca="1">'TO Filter Tables'!K208</f>
        <v>1</v>
      </c>
      <c r="L208" t="str">
        <f ca="1">'TO Filter Tables'!L208</f>
        <v>Sync</v>
      </c>
      <c r="M208">
        <f ca="1">'TO Filter Tables'!M208</f>
        <v>1600</v>
      </c>
      <c r="N208" s="39">
        <f ca="1">'TO Filter Tables'!R208</f>
        <v>15</v>
      </c>
      <c r="O208" s="39">
        <f ca="1">'TO Filter Tables'!X208</f>
        <v>15</v>
      </c>
      <c r="P208" s="39">
        <f ca="1">'TO Filter Tables'!AD208</f>
        <v>60</v>
      </c>
      <c r="Q208" s="39">
        <f ca="1">'TO Filter Tables'!AP208</f>
        <v>60</v>
      </c>
      <c r="R208" s="39">
        <f ca="1">'TO Filter Tables'!AV208</f>
        <v>60</v>
      </c>
      <c r="S208" s="39">
        <f ca="1">'TO Filter Tables'!BB208</f>
        <v>60</v>
      </c>
      <c r="T208" s="39">
        <f ca="1">'TO Filter Tables'!BH208</f>
        <v>60</v>
      </c>
      <c r="W208" s="39">
        <f t="shared" ca="1" si="3"/>
        <v>60</v>
      </c>
      <c r="Y208" t="s">
        <v>1429</v>
      </c>
    </row>
    <row r="209" spans="1:25" x14ac:dyDescent="0.2">
      <c r="A209">
        <f>'TO Filter Tables'!A209</f>
        <v>200</v>
      </c>
      <c r="B209" t="str">
        <f>'TO Filter Summary'!B210</f>
        <v>RW</v>
      </c>
      <c r="C209" t="str">
        <f ca="1">'TO Filter Tables'!C209</f>
        <v>DiRWA #3 HK (SAs 3,5,6,7,8,9)</v>
      </c>
      <c r="D209" t="s">
        <v>1419</v>
      </c>
      <c r="E209" t="str">
        <f ca="1">'TO Filter Tables'!E209</f>
        <v>External</v>
      </c>
      <c r="F209">
        <f ca="1">'TO Filter Tables'!F209</f>
        <v>550</v>
      </c>
      <c r="G209" t="str">
        <f ca="1">'TO Filter Tables'!G209</f>
        <v>0x226</v>
      </c>
      <c r="H209" t="str">
        <f ca="1">'TO Filter Tables'!H209</f>
        <v>0xA26</v>
      </c>
      <c r="I209" t="str">
        <f>'TO Filter Tables'!I209</f>
        <v>No Err Pkt</v>
      </c>
      <c r="J209">
        <f ca="1">'TO Filter Tables'!J209</f>
        <v>1600</v>
      </c>
      <c r="K209">
        <f ca="1">'TO Filter Tables'!K209</f>
        <v>1</v>
      </c>
      <c r="L209" t="str">
        <f ca="1">'TO Filter Tables'!L209</f>
        <v>Sync</v>
      </c>
      <c r="M209">
        <f ca="1">'TO Filter Tables'!M209</f>
        <v>1600</v>
      </c>
      <c r="N209" s="39">
        <f ca="1">'TO Filter Tables'!R209</f>
        <v>15</v>
      </c>
      <c r="O209" s="39">
        <f ca="1">'TO Filter Tables'!X209</f>
        <v>15</v>
      </c>
      <c r="P209" s="39">
        <f ca="1">'TO Filter Tables'!AD209</f>
        <v>60</v>
      </c>
      <c r="Q209" s="39">
        <f ca="1">'TO Filter Tables'!AP209</f>
        <v>60</v>
      </c>
      <c r="R209" s="39">
        <f ca="1">'TO Filter Tables'!AV209</f>
        <v>60</v>
      </c>
      <c r="S209" s="39">
        <f ca="1">'TO Filter Tables'!BB209</f>
        <v>60</v>
      </c>
      <c r="T209" s="39">
        <f ca="1">'TO Filter Tables'!BH209</f>
        <v>60</v>
      </c>
      <c r="W209" s="39">
        <f t="shared" ca="1" si="3"/>
        <v>60</v>
      </c>
      <c r="Y209" t="s">
        <v>1429</v>
      </c>
    </row>
    <row r="210" spans="1:25" x14ac:dyDescent="0.2">
      <c r="A210">
        <f>'TO Filter Tables'!A210</f>
        <v>201</v>
      </c>
      <c r="B210" t="str">
        <f>'TO Filter Summary'!B211</f>
        <v>RW</v>
      </c>
      <c r="C210" t="str">
        <f ca="1">'TO Filter Tables'!C210</f>
        <v>DiRWA #4 HK (SAs 3,5,6,7,8,9)</v>
      </c>
      <c r="D210" t="s">
        <v>1419</v>
      </c>
      <c r="E210" t="str">
        <f ca="1">'TO Filter Tables'!E210</f>
        <v>External</v>
      </c>
      <c r="F210">
        <f ca="1">'TO Filter Tables'!F210</f>
        <v>551</v>
      </c>
      <c r="G210" t="str">
        <f ca="1">'TO Filter Tables'!G210</f>
        <v>0x227</v>
      </c>
      <c r="H210" t="str">
        <f ca="1">'TO Filter Tables'!H210</f>
        <v>0xA27</v>
      </c>
      <c r="I210" t="str">
        <f>'TO Filter Tables'!I210</f>
        <v>No Err Pkt</v>
      </c>
      <c r="J210">
        <f ca="1">'TO Filter Tables'!J210</f>
        <v>1600</v>
      </c>
      <c r="K210">
        <f ca="1">'TO Filter Tables'!K210</f>
        <v>1</v>
      </c>
      <c r="L210" t="str">
        <f ca="1">'TO Filter Tables'!L210</f>
        <v>Sync</v>
      </c>
      <c r="M210">
        <f ca="1">'TO Filter Tables'!M210</f>
        <v>1600</v>
      </c>
      <c r="N210" s="39">
        <f ca="1">'TO Filter Tables'!R210</f>
        <v>15</v>
      </c>
      <c r="O210" s="39">
        <f ca="1">'TO Filter Tables'!X210</f>
        <v>15</v>
      </c>
      <c r="P210" s="39">
        <f ca="1">'TO Filter Tables'!AD210</f>
        <v>60</v>
      </c>
      <c r="Q210" s="39">
        <f ca="1">'TO Filter Tables'!AP210</f>
        <v>60</v>
      </c>
      <c r="R210" s="39">
        <f ca="1">'TO Filter Tables'!AV210</f>
        <v>60</v>
      </c>
      <c r="S210" s="39">
        <f ca="1">'TO Filter Tables'!BB210</f>
        <v>60</v>
      </c>
      <c r="T210" s="39">
        <f ca="1">'TO Filter Tables'!BH210</f>
        <v>60</v>
      </c>
      <c r="W210" s="39">
        <f t="shared" ca="1" si="3"/>
        <v>60</v>
      </c>
      <c r="Y210" t="s">
        <v>1429</v>
      </c>
    </row>
    <row r="211" spans="1:25" x14ac:dyDescent="0.2">
      <c r="A211">
        <f>'TO Filter Tables'!A211</f>
        <v>202</v>
      </c>
      <c r="B211" t="str">
        <f>'TO Filter Summary'!B212</f>
        <v>RW</v>
      </c>
      <c r="C211" t="str">
        <f ca="1">'TO Filter Tables'!C211</f>
        <v>DiRWA #5 HK (SAs 3,5,6,7,8,9)</v>
      </c>
      <c r="D211" t="s">
        <v>1419</v>
      </c>
      <c r="E211" t="str">
        <f ca="1">'TO Filter Tables'!E211</f>
        <v>External</v>
      </c>
      <c r="F211">
        <f ca="1">'TO Filter Tables'!F211</f>
        <v>552</v>
      </c>
      <c r="G211" t="str">
        <f ca="1">'TO Filter Tables'!G211</f>
        <v>0x228</v>
      </c>
      <c r="H211" t="str">
        <f ca="1">'TO Filter Tables'!H211</f>
        <v>0xA28</v>
      </c>
      <c r="I211" t="str">
        <f>'TO Filter Tables'!I211</f>
        <v>No Err Pkt</v>
      </c>
      <c r="J211">
        <f ca="1">'TO Filter Tables'!J211</f>
        <v>1600</v>
      </c>
      <c r="K211">
        <f ca="1">'TO Filter Tables'!K211</f>
        <v>1</v>
      </c>
      <c r="L211" t="str">
        <f ca="1">'TO Filter Tables'!L211</f>
        <v>Sync</v>
      </c>
      <c r="M211">
        <f ca="1">'TO Filter Tables'!M211</f>
        <v>1600</v>
      </c>
      <c r="N211" s="39">
        <f ca="1">'TO Filter Tables'!R211</f>
        <v>15</v>
      </c>
      <c r="O211" s="39">
        <f ca="1">'TO Filter Tables'!X211</f>
        <v>15</v>
      </c>
      <c r="P211" s="39">
        <f ca="1">'TO Filter Tables'!AD211</f>
        <v>60</v>
      </c>
      <c r="Q211" s="39">
        <f ca="1">'TO Filter Tables'!AP211</f>
        <v>60</v>
      </c>
      <c r="R211" s="39">
        <f ca="1">'TO Filter Tables'!AV211</f>
        <v>60</v>
      </c>
      <c r="S211" s="39">
        <f ca="1">'TO Filter Tables'!BB211</f>
        <v>60</v>
      </c>
      <c r="T211" s="39">
        <f ca="1">'TO Filter Tables'!BH211</f>
        <v>60</v>
      </c>
      <c r="W211" s="39">
        <f t="shared" ca="1" si="3"/>
        <v>60</v>
      </c>
      <c r="Y211" t="s">
        <v>1429</v>
      </c>
    </row>
    <row r="212" spans="1:25" x14ac:dyDescent="0.2">
      <c r="A212">
        <f>'TO Filter Tables'!A212</f>
        <v>203</v>
      </c>
      <c r="B212">
        <f>'TO Filter Summary'!B213</f>
        <v>0</v>
      </c>
      <c r="C212" t="str">
        <f ca="1">'TO Filter Tables'!C212</f>
        <v>RW SW Command Response</v>
      </c>
      <c r="E212" t="str">
        <f ca="1">'TO Filter Tables'!E212</f>
        <v>External</v>
      </c>
      <c r="F212">
        <f ca="1">'TO Filter Tables'!F212</f>
        <v>553</v>
      </c>
      <c r="G212" t="str">
        <f ca="1">'TO Filter Tables'!G212</f>
        <v>0x229</v>
      </c>
      <c r="H212" t="str">
        <f ca="1">'TO Filter Tables'!H212</f>
        <v>0xA29</v>
      </c>
      <c r="I212" t="str">
        <f>'TO Filter Tables'!I212</f>
        <v>NA</v>
      </c>
      <c r="J212">
        <f ca="1">'TO Filter Tables'!J212</f>
        <v>640</v>
      </c>
      <c r="K212">
        <f ca="1">'TO Filter Tables'!K212</f>
        <v>0</v>
      </c>
      <c r="L212" t="str">
        <f ca="1">'TO Filter Tables'!L212</f>
        <v>Async</v>
      </c>
      <c r="M212">
        <f ca="1">'TO Filter Tables'!M212</f>
        <v>0</v>
      </c>
      <c r="N212" s="39">
        <f ca="1">'TO Filter Tables'!R212</f>
        <v>0</v>
      </c>
      <c r="O212" s="39">
        <f ca="1">'TO Filter Tables'!X212</f>
        <v>0</v>
      </c>
      <c r="P212" s="39">
        <f ca="1">'TO Filter Tables'!AD212</f>
        <v>0</v>
      </c>
      <c r="Q212" s="39">
        <f ca="1">'TO Filter Tables'!AP212</f>
        <v>0</v>
      </c>
      <c r="R212" s="39">
        <f ca="1">'TO Filter Tables'!AV212</f>
        <v>0</v>
      </c>
      <c r="S212" s="39">
        <f ca="1">'TO Filter Tables'!BB212</f>
        <v>0</v>
      </c>
      <c r="T212" s="39">
        <f ca="1">'TO Filter Tables'!BH212</f>
        <v>0</v>
      </c>
      <c r="W212" s="39">
        <f t="shared" ca="1" si="3"/>
        <v>0</v>
      </c>
    </row>
    <row r="213" spans="1:25" x14ac:dyDescent="0.2">
      <c r="A213">
        <f>'TO Filter Tables'!A213</f>
        <v>204</v>
      </c>
      <c r="B213" t="str">
        <f>'TO Filter Summary'!B214</f>
        <v>IRU</v>
      </c>
      <c r="C213" t="str">
        <f ca="1">'TO Filter Tables'!C213</f>
        <v>IRU Interface Card A Telemetry</v>
      </c>
      <c r="D213" t="s">
        <v>1419</v>
      </c>
      <c r="E213" t="str">
        <f ca="1">'TO Filter Tables'!E213</f>
        <v>External</v>
      </c>
      <c r="F213">
        <f ca="1">'TO Filter Tables'!F213</f>
        <v>555</v>
      </c>
      <c r="G213" t="str">
        <f ca="1">'TO Filter Tables'!G213</f>
        <v>0x22B</v>
      </c>
      <c r="H213" t="str">
        <f ca="1">'TO Filter Tables'!H213</f>
        <v>0xA2B</v>
      </c>
      <c r="I213" t="str">
        <f>'TO Filter Tables'!I213</f>
        <v>No Err Pkt</v>
      </c>
      <c r="J213">
        <f ca="1">'TO Filter Tables'!J213</f>
        <v>240</v>
      </c>
      <c r="K213">
        <f ca="1">'TO Filter Tables'!K213</f>
        <v>1</v>
      </c>
      <c r="L213" t="str">
        <f ca="1">'TO Filter Tables'!L213</f>
        <v>Sync</v>
      </c>
      <c r="M213">
        <f ca="1">'TO Filter Tables'!M213</f>
        <v>240</v>
      </c>
      <c r="N213" s="39">
        <f ca="1">'TO Filter Tables'!R213</f>
        <v>5</v>
      </c>
      <c r="O213" s="39">
        <f ca="1">'TO Filter Tables'!X213</f>
        <v>5</v>
      </c>
      <c r="P213" s="39">
        <v>60</v>
      </c>
      <c r="Q213" s="39">
        <v>60</v>
      </c>
      <c r="R213" s="39">
        <v>60</v>
      </c>
      <c r="S213" s="39">
        <v>60</v>
      </c>
      <c r="T213" s="39">
        <v>120</v>
      </c>
      <c r="U213" t="s">
        <v>1399</v>
      </c>
      <c r="W213" s="39">
        <f t="shared" ca="1" si="3"/>
        <v>120</v>
      </c>
      <c r="Y213" t="s">
        <v>1429</v>
      </c>
    </row>
    <row r="214" spans="1:25" x14ac:dyDescent="0.2">
      <c r="A214">
        <f>'TO Filter Tables'!A214</f>
        <v>205</v>
      </c>
      <c r="B214" t="str">
        <f>'TO Filter Summary'!B215</f>
        <v>IRU</v>
      </c>
      <c r="C214" t="str">
        <f ca="1">'TO Filter Tables'!C214</f>
        <v>IRU Interface Card B Telemetry</v>
      </c>
      <c r="D214" t="s">
        <v>1421</v>
      </c>
      <c r="E214" t="str">
        <f ca="1">'TO Filter Tables'!E214</f>
        <v>External</v>
      </c>
      <c r="F214">
        <f ca="1">'TO Filter Tables'!F214</f>
        <v>557</v>
      </c>
      <c r="G214" t="str">
        <f ca="1">'TO Filter Tables'!G214</f>
        <v>0x22D</v>
      </c>
      <c r="H214" t="str">
        <f ca="1">'TO Filter Tables'!H214</f>
        <v>0xA2D</v>
      </c>
      <c r="I214" t="str">
        <f>'TO Filter Tables'!I214</f>
        <v>No Err Pkt</v>
      </c>
      <c r="J214">
        <f ca="1">'TO Filter Tables'!J214</f>
        <v>240</v>
      </c>
      <c r="K214">
        <f ca="1">'TO Filter Tables'!K214</f>
        <v>1</v>
      </c>
      <c r="L214" t="str">
        <f ca="1">'TO Filter Tables'!L214</f>
        <v>Sync</v>
      </c>
      <c r="M214">
        <f ca="1">'TO Filter Tables'!M214</f>
        <v>240</v>
      </c>
      <c r="N214" s="39">
        <v>5</v>
      </c>
      <c r="O214" s="39">
        <v>5</v>
      </c>
      <c r="P214" s="39">
        <v>60</v>
      </c>
      <c r="Q214" s="39">
        <v>60</v>
      </c>
      <c r="R214" s="39">
        <v>60</v>
      </c>
      <c r="S214" s="39">
        <v>60</v>
      </c>
      <c r="T214" s="39">
        <v>120</v>
      </c>
      <c r="U214" t="s">
        <v>1428</v>
      </c>
      <c r="W214" s="39">
        <f t="shared" si="3"/>
        <v>120</v>
      </c>
      <c r="Y214" t="s">
        <v>1429</v>
      </c>
    </row>
    <row r="215" spans="1:25" x14ac:dyDescent="0.2">
      <c r="A215">
        <f>'TO Filter Tables'!A215</f>
        <v>206</v>
      </c>
      <c r="B215" t="str">
        <f>'TO Filter Summary'!B216</f>
        <v>IRU</v>
      </c>
      <c r="C215" t="str">
        <f ca="1">'TO Filter Tables'!C215</f>
        <v>IRU A Absolute Read</v>
      </c>
      <c r="D215" t="s">
        <v>1419</v>
      </c>
      <c r="E215" t="str">
        <f ca="1">'TO Filter Tables'!E215</f>
        <v>External</v>
      </c>
      <c r="F215">
        <f ca="1">'TO Filter Tables'!F215</f>
        <v>559</v>
      </c>
      <c r="G215" t="str">
        <f ca="1">'TO Filter Tables'!G215</f>
        <v>0x22F</v>
      </c>
      <c r="H215" t="str">
        <f ca="1">'TO Filter Tables'!H215</f>
        <v>0xA2F</v>
      </c>
      <c r="I215" t="str">
        <f>'TO Filter Tables'!I215</f>
        <v>NA</v>
      </c>
      <c r="J215">
        <f ca="1">'TO Filter Tables'!J215</f>
        <v>640</v>
      </c>
      <c r="K215">
        <f ca="1">'TO Filter Tables'!K215</f>
        <v>1</v>
      </c>
      <c r="L215" t="str">
        <f ca="1">'TO Filter Tables'!L215</f>
        <v>Sync</v>
      </c>
      <c r="M215">
        <f ca="1">'TO Filter Tables'!M215</f>
        <v>640</v>
      </c>
      <c r="N215" s="39">
        <f ca="1">'TO Filter Tables'!R215</f>
        <v>0</v>
      </c>
      <c r="O215" s="39">
        <f ca="1">'TO Filter Tables'!X215</f>
        <v>0</v>
      </c>
      <c r="P215" s="39">
        <f ca="1">'TO Filter Tables'!AD215</f>
        <v>0</v>
      </c>
      <c r="Q215" s="39">
        <f ca="1">'TO Filter Tables'!AP215</f>
        <v>0</v>
      </c>
      <c r="R215" s="39">
        <f ca="1">'TO Filter Tables'!AV215</f>
        <v>0</v>
      </c>
      <c r="S215" s="39">
        <f ca="1">'TO Filter Tables'!BB215</f>
        <v>0</v>
      </c>
      <c r="T215" s="39">
        <f ca="1">'TO Filter Tables'!BH215</f>
        <v>0</v>
      </c>
      <c r="W215" s="39">
        <f t="shared" ca="1" si="3"/>
        <v>1</v>
      </c>
      <c r="Y215" t="s">
        <v>1429</v>
      </c>
    </row>
    <row r="216" spans="1:25" x14ac:dyDescent="0.2">
      <c r="A216">
        <f>'TO Filter Tables'!A216</f>
        <v>207</v>
      </c>
      <c r="B216" t="str">
        <f>'TO Filter Summary'!B217</f>
        <v>IRU</v>
      </c>
      <c r="C216" t="str">
        <f ca="1">'TO Filter Tables'!C216</f>
        <v>IRU A Gyro A Output</v>
      </c>
      <c r="D216" t="s">
        <v>1419</v>
      </c>
      <c r="E216" t="str">
        <f ca="1">'TO Filter Tables'!E216</f>
        <v>External</v>
      </c>
      <c r="F216">
        <f ca="1">'TO Filter Tables'!F216</f>
        <v>560</v>
      </c>
      <c r="G216" t="str">
        <f ca="1">'TO Filter Tables'!G216</f>
        <v>0x230</v>
      </c>
      <c r="H216" t="str">
        <f ca="1">'TO Filter Tables'!H216</f>
        <v>0xA30</v>
      </c>
      <c r="I216" t="str">
        <f>'TO Filter Tables'!I216</f>
        <v>No Err Pkt</v>
      </c>
      <c r="J216">
        <f ca="1">'TO Filter Tables'!J216</f>
        <v>640</v>
      </c>
      <c r="K216">
        <f ca="1">'TO Filter Tables'!K216</f>
        <v>1</v>
      </c>
      <c r="L216" t="str">
        <f ca="1">'TO Filter Tables'!L216</f>
        <v>Sync</v>
      </c>
      <c r="M216">
        <f ca="1">'TO Filter Tables'!M216</f>
        <v>640</v>
      </c>
      <c r="N216" s="39">
        <f ca="1">'TO Filter Tables'!R216</f>
        <v>10</v>
      </c>
      <c r="O216" s="39">
        <f ca="1">'TO Filter Tables'!X216</f>
        <v>10</v>
      </c>
      <c r="P216" s="39">
        <f ca="1">'TO Filter Tables'!AD216</f>
        <v>60</v>
      </c>
      <c r="Q216" s="39">
        <f ca="1">'TO Filter Tables'!AP216</f>
        <v>60</v>
      </c>
      <c r="R216" s="39">
        <f ca="1">'TO Filter Tables'!AV216</f>
        <v>60</v>
      </c>
      <c r="S216" s="39">
        <f ca="1">'TO Filter Tables'!BB216</f>
        <v>60</v>
      </c>
      <c r="T216" s="39">
        <f ca="1">'TO Filter Tables'!BH216</f>
        <v>60</v>
      </c>
      <c r="W216" s="39">
        <f t="shared" ca="1" si="3"/>
        <v>60</v>
      </c>
      <c r="Y216" t="s">
        <v>1429</v>
      </c>
    </row>
    <row r="217" spans="1:25" x14ac:dyDescent="0.2">
      <c r="A217">
        <f>'TO Filter Tables'!A217</f>
        <v>208</v>
      </c>
      <c r="B217" t="str">
        <f>'TO Filter Summary'!B218</f>
        <v>IRU</v>
      </c>
      <c r="C217" t="str">
        <f ca="1">'TO Filter Tables'!C217</f>
        <v>IRU A Gyro B Output</v>
      </c>
      <c r="D217" t="s">
        <v>1419</v>
      </c>
      <c r="E217" t="str">
        <f ca="1">'TO Filter Tables'!E217</f>
        <v>External</v>
      </c>
      <c r="F217">
        <f ca="1">'TO Filter Tables'!F217</f>
        <v>561</v>
      </c>
      <c r="G217" t="str">
        <f ca="1">'TO Filter Tables'!G217</f>
        <v>0x231</v>
      </c>
      <c r="H217" t="str">
        <f ca="1">'TO Filter Tables'!H217</f>
        <v>0xA31</v>
      </c>
      <c r="I217" t="str">
        <f>'TO Filter Tables'!I217</f>
        <v>No Err Pkt</v>
      </c>
      <c r="J217">
        <f ca="1">'TO Filter Tables'!J217</f>
        <v>640</v>
      </c>
      <c r="K217">
        <f ca="1">'TO Filter Tables'!K217</f>
        <v>1</v>
      </c>
      <c r="L217" t="str">
        <f ca="1">'TO Filter Tables'!L217</f>
        <v>Sync</v>
      </c>
      <c r="M217">
        <f ca="1">'TO Filter Tables'!M217</f>
        <v>640</v>
      </c>
      <c r="N217" s="39">
        <f ca="1">'TO Filter Tables'!R217</f>
        <v>10</v>
      </c>
      <c r="O217" s="39">
        <f ca="1">'TO Filter Tables'!X217</f>
        <v>10</v>
      </c>
      <c r="P217" s="39">
        <f ca="1">'TO Filter Tables'!AD217</f>
        <v>60</v>
      </c>
      <c r="Q217" s="39">
        <f ca="1">'TO Filter Tables'!AP217</f>
        <v>60</v>
      </c>
      <c r="R217" s="39">
        <f ca="1">'TO Filter Tables'!AV217</f>
        <v>60</v>
      </c>
      <c r="S217" s="39">
        <f ca="1">'TO Filter Tables'!BB217</f>
        <v>60</v>
      </c>
      <c r="T217" s="39">
        <f ca="1">'TO Filter Tables'!BH217</f>
        <v>60</v>
      </c>
      <c r="W217" s="39">
        <f t="shared" ca="1" si="3"/>
        <v>60</v>
      </c>
      <c r="Y217" t="s">
        <v>1429</v>
      </c>
    </row>
    <row r="218" spans="1:25" x14ac:dyDescent="0.2">
      <c r="A218">
        <f>'TO Filter Tables'!A218</f>
        <v>209</v>
      </c>
      <c r="B218" t="str">
        <f>'TO Filter Summary'!B219</f>
        <v>IRU</v>
      </c>
      <c r="C218" t="str">
        <f ca="1">'TO Filter Tables'!C218</f>
        <v>IRU A Gyro C Output</v>
      </c>
      <c r="D218" t="s">
        <v>1419</v>
      </c>
      <c r="E218" t="str">
        <f ca="1">'TO Filter Tables'!E218</f>
        <v>External</v>
      </c>
      <c r="F218">
        <f ca="1">'TO Filter Tables'!F218</f>
        <v>562</v>
      </c>
      <c r="G218" t="str">
        <f ca="1">'TO Filter Tables'!G218</f>
        <v>0x232</v>
      </c>
      <c r="H218" t="str">
        <f ca="1">'TO Filter Tables'!H218</f>
        <v>0xA32</v>
      </c>
      <c r="I218" t="str">
        <f>'TO Filter Tables'!I218</f>
        <v>No Err Pkt</v>
      </c>
      <c r="J218">
        <f ca="1">'TO Filter Tables'!J218</f>
        <v>640</v>
      </c>
      <c r="K218">
        <f ca="1">'TO Filter Tables'!K218</f>
        <v>1</v>
      </c>
      <c r="L218" t="str">
        <f ca="1">'TO Filter Tables'!L218</f>
        <v>Sync</v>
      </c>
      <c r="M218">
        <f ca="1">'TO Filter Tables'!M218</f>
        <v>640</v>
      </c>
      <c r="N218" s="39">
        <f ca="1">'TO Filter Tables'!R218</f>
        <v>10</v>
      </c>
      <c r="O218" s="39">
        <f ca="1">'TO Filter Tables'!X218</f>
        <v>10</v>
      </c>
      <c r="P218" s="39">
        <f ca="1">'TO Filter Tables'!AD218</f>
        <v>60</v>
      </c>
      <c r="Q218" s="39">
        <f ca="1">'TO Filter Tables'!AP218</f>
        <v>60</v>
      </c>
      <c r="R218" s="39">
        <f ca="1">'TO Filter Tables'!AV218</f>
        <v>60</v>
      </c>
      <c r="S218" s="39">
        <f ca="1">'TO Filter Tables'!BB218</f>
        <v>60</v>
      </c>
      <c r="T218" s="39">
        <f ca="1">'TO Filter Tables'!BH218</f>
        <v>60</v>
      </c>
      <c r="W218" s="39">
        <f t="shared" ca="1" si="3"/>
        <v>60</v>
      </c>
      <c r="Y218" t="s">
        <v>1429</v>
      </c>
    </row>
    <row r="219" spans="1:25" x14ac:dyDescent="0.2">
      <c r="A219">
        <f>'TO Filter Tables'!A219</f>
        <v>210</v>
      </c>
      <c r="B219" t="str">
        <f>'TO Filter Summary'!B220</f>
        <v>IRU</v>
      </c>
      <c r="C219" t="str">
        <f ca="1">'TO Filter Tables'!C219</f>
        <v>IRU A Gyro D Output</v>
      </c>
      <c r="D219" t="s">
        <v>1419</v>
      </c>
      <c r="E219" t="str">
        <f ca="1">'TO Filter Tables'!E219</f>
        <v>External</v>
      </c>
      <c r="F219">
        <f ca="1">'TO Filter Tables'!F219</f>
        <v>563</v>
      </c>
      <c r="G219" t="str">
        <f ca="1">'TO Filter Tables'!G219</f>
        <v>0x233</v>
      </c>
      <c r="H219" t="str">
        <f ca="1">'TO Filter Tables'!H219</f>
        <v>0xA33</v>
      </c>
      <c r="I219" t="str">
        <f>'TO Filter Tables'!I219</f>
        <v>No Err Pkt</v>
      </c>
      <c r="J219">
        <f ca="1">'TO Filter Tables'!J219</f>
        <v>640</v>
      </c>
      <c r="K219">
        <f ca="1">'TO Filter Tables'!K219</f>
        <v>1</v>
      </c>
      <c r="L219" t="str">
        <f ca="1">'TO Filter Tables'!L219</f>
        <v>Sync</v>
      </c>
      <c r="M219">
        <f ca="1">'TO Filter Tables'!M219</f>
        <v>640</v>
      </c>
      <c r="N219" s="39">
        <f ca="1">'TO Filter Tables'!R219</f>
        <v>10</v>
      </c>
      <c r="O219" s="39">
        <f ca="1">'TO Filter Tables'!X219</f>
        <v>10</v>
      </c>
      <c r="P219" s="39">
        <f ca="1">'TO Filter Tables'!AD219</f>
        <v>60</v>
      </c>
      <c r="Q219" s="39">
        <f ca="1">'TO Filter Tables'!AP219</f>
        <v>60</v>
      </c>
      <c r="R219" s="39">
        <f ca="1">'TO Filter Tables'!AV219</f>
        <v>60</v>
      </c>
      <c r="S219" s="39">
        <f ca="1">'TO Filter Tables'!BB219</f>
        <v>60</v>
      </c>
      <c r="T219" s="39">
        <f ca="1">'TO Filter Tables'!BH219</f>
        <v>60</v>
      </c>
      <c r="W219" s="39">
        <f t="shared" ca="1" si="3"/>
        <v>60</v>
      </c>
      <c r="Y219" t="s">
        <v>1429</v>
      </c>
    </row>
    <row r="220" spans="1:25" x14ac:dyDescent="0.2">
      <c r="A220">
        <f>'TO Filter Tables'!A220</f>
        <v>211</v>
      </c>
      <c r="B220" t="str">
        <f>'TO Filter Summary'!B221</f>
        <v>IRU</v>
      </c>
      <c r="C220" t="str">
        <f ca="1">'TO Filter Tables'!C220</f>
        <v>IRU B Absolute Read</v>
      </c>
      <c r="D220" t="s">
        <v>1421</v>
      </c>
      <c r="E220" t="str">
        <f ca="1">'TO Filter Tables'!E220</f>
        <v>External</v>
      </c>
      <c r="F220">
        <f ca="1">'TO Filter Tables'!F220</f>
        <v>564</v>
      </c>
      <c r="G220" t="str">
        <f ca="1">'TO Filter Tables'!G220</f>
        <v>0x234</v>
      </c>
      <c r="H220" t="str">
        <f ca="1">'TO Filter Tables'!H220</f>
        <v>0xA34</v>
      </c>
      <c r="I220" t="str">
        <f>'TO Filter Tables'!I220</f>
        <v>NA</v>
      </c>
      <c r="J220">
        <f ca="1">'TO Filter Tables'!J220</f>
        <v>640</v>
      </c>
      <c r="K220">
        <f ca="1">'TO Filter Tables'!K220</f>
        <v>1</v>
      </c>
      <c r="L220" t="str">
        <f ca="1">'TO Filter Tables'!L220</f>
        <v>Sync</v>
      </c>
      <c r="M220">
        <f ca="1">'TO Filter Tables'!M220</f>
        <v>640</v>
      </c>
      <c r="N220" s="39">
        <v>0</v>
      </c>
      <c r="O220" s="39">
        <v>0</v>
      </c>
      <c r="P220" s="39">
        <v>0</v>
      </c>
      <c r="Q220" s="39">
        <v>0</v>
      </c>
      <c r="R220" s="39">
        <v>0</v>
      </c>
      <c r="S220" s="39">
        <v>0</v>
      </c>
      <c r="T220" s="39">
        <v>0</v>
      </c>
      <c r="U220" t="s">
        <v>1428</v>
      </c>
      <c r="W220" s="39">
        <f t="shared" ca="1" si="3"/>
        <v>1</v>
      </c>
      <c r="Y220" t="s">
        <v>1429</v>
      </c>
    </row>
    <row r="221" spans="1:25" x14ac:dyDescent="0.2">
      <c r="A221">
        <f>'TO Filter Tables'!A221</f>
        <v>212</v>
      </c>
      <c r="B221" t="str">
        <f>'TO Filter Summary'!B222</f>
        <v>IRU</v>
      </c>
      <c r="C221" t="str">
        <f ca="1">'TO Filter Tables'!C221</f>
        <v>IRU B Gyro A Output</v>
      </c>
      <c r="D221" t="s">
        <v>1421</v>
      </c>
      <c r="E221" t="str">
        <f ca="1">'TO Filter Tables'!E221</f>
        <v>External</v>
      </c>
      <c r="F221">
        <f ca="1">'TO Filter Tables'!F221</f>
        <v>565</v>
      </c>
      <c r="G221" t="str">
        <f ca="1">'TO Filter Tables'!G221</f>
        <v>0x235</v>
      </c>
      <c r="H221" t="str">
        <f ca="1">'TO Filter Tables'!H221</f>
        <v>0xA35</v>
      </c>
      <c r="I221" t="str">
        <f>'TO Filter Tables'!I221</f>
        <v>No Err Pkt</v>
      </c>
      <c r="J221">
        <f ca="1">'TO Filter Tables'!J221</f>
        <v>640</v>
      </c>
      <c r="K221">
        <f ca="1">'TO Filter Tables'!K221</f>
        <v>1</v>
      </c>
      <c r="L221" t="str">
        <f ca="1">'TO Filter Tables'!L221</f>
        <v>Sync</v>
      </c>
      <c r="M221">
        <f ca="1">'TO Filter Tables'!M221</f>
        <v>640</v>
      </c>
      <c r="N221" s="39">
        <v>10</v>
      </c>
      <c r="O221" s="39">
        <v>10</v>
      </c>
      <c r="P221" s="39">
        <v>60</v>
      </c>
      <c r="Q221" s="39">
        <v>60</v>
      </c>
      <c r="R221" s="39">
        <v>60</v>
      </c>
      <c r="S221" s="39">
        <v>60</v>
      </c>
      <c r="T221" s="39">
        <v>60</v>
      </c>
      <c r="U221" t="s">
        <v>1428</v>
      </c>
      <c r="W221" s="39">
        <f t="shared" si="3"/>
        <v>60</v>
      </c>
      <c r="Y221" t="s">
        <v>1429</v>
      </c>
    </row>
    <row r="222" spans="1:25" x14ac:dyDescent="0.2">
      <c r="A222">
        <f>'TO Filter Tables'!A222</f>
        <v>213</v>
      </c>
      <c r="B222" t="str">
        <f>'TO Filter Summary'!B223</f>
        <v>IRU</v>
      </c>
      <c r="C222" t="str">
        <f ca="1">'TO Filter Tables'!C222</f>
        <v>IRU B Gyro B Output</v>
      </c>
      <c r="D222" t="s">
        <v>1421</v>
      </c>
      <c r="E222" t="str">
        <f ca="1">'TO Filter Tables'!E222</f>
        <v>External</v>
      </c>
      <c r="F222">
        <f ca="1">'TO Filter Tables'!F222</f>
        <v>566</v>
      </c>
      <c r="G222" t="str">
        <f ca="1">'TO Filter Tables'!G222</f>
        <v>0x236</v>
      </c>
      <c r="H222" t="str">
        <f ca="1">'TO Filter Tables'!H222</f>
        <v>0xA36</v>
      </c>
      <c r="I222" t="str">
        <f>'TO Filter Tables'!I222</f>
        <v>No Err Pkt</v>
      </c>
      <c r="J222">
        <f ca="1">'TO Filter Tables'!J222</f>
        <v>640</v>
      </c>
      <c r="K222">
        <f ca="1">'TO Filter Tables'!K222</f>
        <v>1</v>
      </c>
      <c r="L222" t="str">
        <f ca="1">'TO Filter Tables'!L222</f>
        <v>Sync</v>
      </c>
      <c r="M222">
        <f ca="1">'TO Filter Tables'!M222</f>
        <v>640</v>
      </c>
      <c r="N222" s="39">
        <v>10</v>
      </c>
      <c r="O222" s="39">
        <v>10</v>
      </c>
      <c r="P222" s="39">
        <v>60</v>
      </c>
      <c r="Q222" s="39">
        <v>60</v>
      </c>
      <c r="R222" s="39">
        <v>60</v>
      </c>
      <c r="S222" s="39">
        <v>60</v>
      </c>
      <c r="T222" s="39">
        <v>60</v>
      </c>
      <c r="U222" t="s">
        <v>1428</v>
      </c>
      <c r="W222" s="39">
        <f t="shared" si="3"/>
        <v>60</v>
      </c>
      <c r="Y222" t="s">
        <v>1429</v>
      </c>
    </row>
    <row r="223" spans="1:25" x14ac:dyDescent="0.2">
      <c r="A223">
        <f>'TO Filter Tables'!A223</f>
        <v>214</v>
      </c>
      <c r="B223" t="str">
        <f>'TO Filter Summary'!B224</f>
        <v>IRU</v>
      </c>
      <c r="C223" t="str">
        <f ca="1">'TO Filter Tables'!C223</f>
        <v>IRU B Gyro C Output</v>
      </c>
      <c r="D223" t="s">
        <v>1421</v>
      </c>
      <c r="E223" t="str">
        <f ca="1">'TO Filter Tables'!E223</f>
        <v>External</v>
      </c>
      <c r="F223">
        <f ca="1">'TO Filter Tables'!F223</f>
        <v>567</v>
      </c>
      <c r="G223" t="str">
        <f ca="1">'TO Filter Tables'!G223</f>
        <v>0x237</v>
      </c>
      <c r="H223" t="str">
        <f ca="1">'TO Filter Tables'!H223</f>
        <v>0xA37</v>
      </c>
      <c r="I223" t="str">
        <f>'TO Filter Tables'!I223</f>
        <v>No Err Pkt</v>
      </c>
      <c r="J223">
        <f ca="1">'TO Filter Tables'!J223</f>
        <v>640</v>
      </c>
      <c r="K223">
        <f ca="1">'TO Filter Tables'!K223</f>
        <v>1</v>
      </c>
      <c r="L223" t="str">
        <f ca="1">'TO Filter Tables'!L223</f>
        <v>Sync</v>
      </c>
      <c r="M223">
        <f ca="1">'TO Filter Tables'!M223</f>
        <v>640</v>
      </c>
      <c r="N223" s="39">
        <v>10</v>
      </c>
      <c r="O223" s="39">
        <v>10</v>
      </c>
      <c r="P223" s="39">
        <v>60</v>
      </c>
      <c r="Q223" s="39">
        <v>60</v>
      </c>
      <c r="R223" s="39">
        <v>60</v>
      </c>
      <c r="S223" s="39">
        <v>60</v>
      </c>
      <c r="T223" s="39">
        <v>60</v>
      </c>
      <c r="U223" t="s">
        <v>1428</v>
      </c>
      <c r="W223" s="39">
        <f t="shared" si="3"/>
        <v>60</v>
      </c>
      <c r="Y223" t="s">
        <v>1429</v>
      </c>
    </row>
    <row r="224" spans="1:25" x14ac:dyDescent="0.2">
      <c r="A224">
        <f>'TO Filter Tables'!A224</f>
        <v>215</v>
      </c>
      <c r="B224" t="str">
        <f>'TO Filter Summary'!B225</f>
        <v>IRU</v>
      </c>
      <c r="C224" t="str">
        <f ca="1">'TO Filter Tables'!C224</f>
        <v>IRU B Gyro D Output</v>
      </c>
      <c r="D224" t="s">
        <v>1421</v>
      </c>
      <c r="E224" t="str">
        <f ca="1">'TO Filter Tables'!E224</f>
        <v>External</v>
      </c>
      <c r="F224">
        <f ca="1">'TO Filter Tables'!F224</f>
        <v>568</v>
      </c>
      <c r="G224" t="str">
        <f ca="1">'TO Filter Tables'!G224</f>
        <v>0x238</v>
      </c>
      <c r="H224" t="str">
        <f ca="1">'TO Filter Tables'!H224</f>
        <v>0xA38</v>
      </c>
      <c r="I224" t="str">
        <f>'TO Filter Tables'!I224</f>
        <v>No Err Pkt</v>
      </c>
      <c r="J224">
        <f ca="1">'TO Filter Tables'!J224</f>
        <v>640</v>
      </c>
      <c r="K224">
        <f ca="1">'TO Filter Tables'!K224</f>
        <v>1</v>
      </c>
      <c r="L224" t="str">
        <f ca="1">'TO Filter Tables'!L224</f>
        <v>Sync</v>
      </c>
      <c r="M224">
        <f ca="1">'TO Filter Tables'!M224</f>
        <v>640</v>
      </c>
      <c r="N224" s="39">
        <v>10</v>
      </c>
      <c r="O224" s="39">
        <v>10</v>
      </c>
      <c r="P224" s="39">
        <v>60</v>
      </c>
      <c r="Q224" s="39">
        <v>60</v>
      </c>
      <c r="R224" s="39">
        <v>60</v>
      </c>
      <c r="S224" s="39">
        <v>60</v>
      </c>
      <c r="T224" s="39">
        <v>60</v>
      </c>
      <c r="U224" t="s">
        <v>1428</v>
      </c>
      <c r="W224" s="39">
        <f t="shared" si="3"/>
        <v>60</v>
      </c>
      <c r="Y224" t="s">
        <v>1429</v>
      </c>
    </row>
    <row r="225" spans="1:25" x14ac:dyDescent="0.2">
      <c r="A225">
        <f>'TO Filter Tables'!A225</f>
        <v>216</v>
      </c>
      <c r="B225" t="str">
        <f>'TO Filter Summary'!B226</f>
        <v>ACS</v>
      </c>
      <c r="C225" t="str">
        <f ca="1">'TO Filter Tables'!C225</f>
        <v>CL Rate Null Mode Diagnostic</v>
      </c>
      <c r="D225" t="s">
        <v>1418</v>
      </c>
      <c r="E225" t="str">
        <f ca="1">'TO Filter Tables'!E225</f>
        <v>External</v>
      </c>
      <c r="F225">
        <f ca="1">'TO Filter Tables'!F225</f>
        <v>569</v>
      </c>
      <c r="G225" t="str">
        <f ca="1">'TO Filter Tables'!G225</f>
        <v>0x239</v>
      </c>
      <c r="H225" t="str">
        <f ca="1">'TO Filter Tables'!H225</f>
        <v>0xA39</v>
      </c>
      <c r="I225" t="str">
        <f>'TO Filter Tables'!I225</f>
        <v>NA</v>
      </c>
      <c r="J225">
        <f ca="1">'TO Filter Tables'!J225</f>
        <v>576</v>
      </c>
      <c r="K225">
        <f ca="1">'TO Filter Tables'!K225</f>
        <v>0.1</v>
      </c>
      <c r="L225" t="str">
        <f ca="1">'TO Filter Tables'!L225</f>
        <v>Sync</v>
      </c>
      <c r="M225">
        <f ca="1">'TO Filter Tables'!M225</f>
        <v>5760</v>
      </c>
      <c r="N225" s="39">
        <f ca="1">'TO Filter Tables'!R225</f>
        <v>0</v>
      </c>
      <c r="O225" s="39">
        <f ca="1">'TO Filter Tables'!X225</f>
        <v>0</v>
      </c>
      <c r="P225" s="39">
        <f ca="1">'TO Filter Tables'!AD225</f>
        <v>0</v>
      </c>
      <c r="Q225" s="39">
        <f ca="1">'TO Filter Tables'!AP225</f>
        <v>0</v>
      </c>
      <c r="R225" s="39">
        <f ca="1">'TO Filter Tables'!AV225</f>
        <v>0</v>
      </c>
      <c r="S225" s="39">
        <f ca="1">'TO Filter Tables'!BB225</f>
        <v>0</v>
      </c>
      <c r="T225" s="39">
        <f ca="1">'TO Filter Tables'!BH225</f>
        <v>0</v>
      </c>
      <c r="W225" s="39">
        <f t="shared" ca="1" si="3"/>
        <v>0.1</v>
      </c>
      <c r="Y225" t="s">
        <v>1429</v>
      </c>
    </row>
    <row r="226" spans="1:25" x14ac:dyDescent="0.2">
      <c r="A226">
        <f>'TO Filter Tables'!A226</f>
        <v>217</v>
      </c>
      <c r="B226" t="str">
        <f>'TO Filter Summary'!B227</f>
        <v>ACS</v>
      </c>
      <c r="C226" t="str">
        <f ca="1">'TO Filter Tables'!C226</f>
        <v>CL Sun Point Mode Diagnostic</v>
      </c>
      <c r="D226" t="s">
        <v>1418</v>
      </c>
      <c r="E226" t="str">
        <f ca="1">'TO Filter Tables'!E226</f>
        <v>External</v>
      </c>
      <c r="F226">
        <f ca="1">'TO Filter Tables'!F226</f>
        <v>570</v>
      </c>
      <c r="G226" t="str">
        <f ca="1">'TO Filter Tables'!G226</f>
        <v>0x23A</v>
      </c>
      <c r="H226" t="str">
        <f ca="1">'TO Filter Tables'!H226</f>
        <v>0xA3A</v>
      </c>
      <c r="I226" t="str">
        <f>'TO Filter Tables'!I226</f>
        <v>NA</v>
      </c>
      <c r="J226">
        <f ca="1">'TO Filter Tables'!J226</f>
        <v>896</v>
      </c>
      <c r="K226">
        <f ca="1">'TO Filter Tables'!K226</f>
        <v>0.1</v>
      </c>
      <c r="L226" t="str">
        <f ca="1">'TO Filter Tables'!L226</f>
        <v>Sync</v>
      </c>
      <c r="M226">
        <f ca="1">'TO Filter Tables'!M226</f>
        <v>8960</v>
      </c>
      <c r="N226" s="39">
        <f ca="1">'TO Filter Tables'!R226</f>
        <v>0</v>
      </c>
      <c r="O226" s="39">
        <f ca="1">'TO Filter Tables'!X226</f>
        <v>0</v>
      </c>
      <c r="P226" s="39">
        <f ca="1">'TO Filter Tables'!AD226</f>
        <v>0</v>
      </c>
      <c r="Q226" s="39">
        <f ca="1">'TO Filter Tables'!AP226</f>
        <v>0</v>
      </c>
      <c r="R226" s="39">
        <f ca="1">'TO Filter Tables'!AV226</f>
        <v>0</v>
      </c>
      <c r="S226" s="39">
        <f ca="1">'TO Filter Tables'!BB226</f>
        <v>0</v>
      </c>
      <c r="T226" s="39">
        <f ca="1">'TO Filter Tables'!BH226</f>
        <v>0</v>
      </c>
      <c r="W226" s="39">
        <f t="shared" ca="1" si="3"/>
        <v>0.1</v>
      </c>
      <c r="Y226" t="s">
        <v>1429</v>
      </c>
    </row>
    <row r="227" spans="1:25" x14ac:dyDescent="0.2">
      <c r="A227">
        <f>'TO Filter Tables'!A227</f>
        <v>218</v>
      </c>
      <c r="B227" t="str">
        <f>'TO Filter Summary'!B228</f>
        <v>ACS</v>
      </c>
      <c r="C227" t="str">
        <f ca="1">'TO Filter Tables'!C227</f>
        <v>CL Gyroless Sun Point Mode Diagnostic</v>
      </c>
      <c r="D227" t="s">
        <v>1418</v>
      </c>
      <c r="E227" t="str">
        <f ca="1">'TO Filter Tables'!E227</f>
        <v>External</v>
      </c>
      <c r="F227">
        <f ca="1">'TO Filter Tables'!F227</f>
        <v>571</v>
      </c>
      <c r="G227" t="str">
        <f ca="1">'TO Filter Tables'!G227</f>
        <v>0x23B</v>
      </c>
      <c r="H227" t="str">
        <f ca="1">'TO Filter Tables'!H227</f>
        <v>0xA3B</v>
      </c>
      <c r="I227" t="str">
        <f>'TO Filter Tables'!I227</f>
        <v>NA</v>
      </c>
      <c r="J227">
        <f ca="1">'TO Filter Tables'!J227</f>
        <v>800</v>
      </c>
      <c r="K227">
        <f ca="1">'TO Filter Tables'!K227</f>
        <v>0.1</v>
      </c>
      <c r="L227" t="str">
        <f ca="1">'TO Filter Tables'!L227</f>
        <v>Sync</v>
      </c>
      <c r="M227">
        <f ca="1">'TO Filter Tables'!M227</f>
        <v>8000</v>
      </c>
      <c r="N227" s="39">
        <f ca="1">'TO Filter Tables'!R227</f>
        <v>0</v>
      </c>
      <c r="O227" s="39">
        <f ca="1">'TO Filter Tables'!X227</f>
        <v>0</v>
      </c>
      <c r="P227" s="39">
        <f ca="1">'TO Filter Tables'!AD227</f>
        <v>0</v>
      </c>
      <c r="Q227" s="39">
        <f ca="1">'TO Filter Tables'!AP227</f>
        <v>0</v>
      </c>
      <c r="R227" s="39">
        <f ca="1">'TO Filter Tables'!AV227</f>
        <v>0</v>
      </c>
      <c r="S227" s="39">
        <f ca="1">'TO Filter Tables'!BB227</f>
        <v>0</v>
      </c>
      <c r="T227" s="39">
        <f ca="1">'TO Filter Tables'!BH227</f>
        <v>0</v>
      </c>
      <c r="W227" s="39">
        <f t="shared" ca="1" si="3"/>
        <v>0.1</v>
      </c>
      <c r="Y227" t="s">
        <v>1429</v>
      </c>
    </row>
    <row r="228" spans="1:25" x14ac:dyDescent="0.2">
      <c r="A228">
        <f>'TO Filter Tables'!A228</f>
        <v>219</v>
      </c>
      <c r="B228" t="str">
        <f>'TO Filter Summary'!B229</f>
        <v>ACS</v>
      </c>
      <c r="C228" t="str">
        <f ca="1">'TO Filter Tables'!C228</f>
        <v>CL Mission Science Mode Diagnostic</v>
      </c>
      <c r="D228" t="s">
        <v>1418</v>
      </c>
      <c r="E228" t="str">
        <f ca="1">'TO Filter Tables'!E228</f>
        <v>External</v>
      </c>
      <c r="F228">
        <f ca="1">'TO Filter Tables'!F228</f>
        <v>572</v>
      </c>
      <c r="G228" t="str">
        <f ca="1">'TO Filter Tables'!G228</f>
        <v>0x23C</v>
      </c>
      <c r="H228" t="str">
        <f ca="1">'TO Filter Tables'!H228</f>
        <v>0xA3C</v>
      </c>
      <c r="I228" t="str">
        <f>'TO Filter Tables'!I228</f>
        <v>NA</v>
      </c>
      <c r="J228">
        <f ca="1">'TO Filter Tables'!J228</f>
        <v>1120</v>
      </c>
      <c r="K228">
        <f ca="1">'TO Filter Tables'!K228</f>
        <v>0.1</v>
      </c>
      <c r="L228" t="str">
        <f ca="1">'TO Filter Tables'!L228</f>
        <v>Sync</v>
      </c>
      <c r="M228">
        <f ca="1">'TO Filter Tables'!M228</f>
        <v>11200</v>
      </c>
      <c r="N228" s="39">
        <f ca="1">'TO Filter Tables'!R228</f>
        <v>0</v>
      </c>
      <c r="O228" s="39">
        <f ca="1">'TO Filter Tables'!X228</f>
        <v>0</v>
      </c>
      <c r="P228" s="39">
        <f ca="1">'TO Filter Tables'!AD228</f>
        <v>0</v>
      </c>
      <c r="Q228" s="39">
        <f ca="1">'TO Filter Tables'!AP228</f>
        <v>0</v>
      </c>
      <c r="R228" s="39">
        <f ca="1">'TO Filter Tables'!AV228</f>
        <v>0</v>
      </c>
      <c r="S228" s="39">
        <f ca="1">'TO Filter Tables'!BB228</f>
        <v>0</v>
      </c>
      <c r="T228" s="39">
        <f ca="1">'TO Filter Tables'!BH228</f>
        <v>0</v>
      </c>
      <c r="W228" s="39">
        <f t="shared" ca="1" si="3"/>
        <v>0.1</v>
      </c>
      <c r="Y228" t="s">
        <v>1429</v>
      </c>
    </row>
    <row r="229" spans="1:25" x14ac:dyDescent="0.2">
      <c r="A229">
        <f>'TO Filter Tables'!A229</f>
        <v>220</v>
      </c>
      <c r="B229" t="str">
        <f>'TO Filter Summary'!B230</f>
        <v>ACS</v>
      </c>
      <c r="C229" t="str">
        <f ca="1">'TO Filter Tables'!C229</f>
        <v>CL Slew Mode Diagnostic</v>
      </c>
      <c r="D229" t="s">
        <v>1418</v>
      </c>
      <c r="E229" t="str">
        <f ca="1">'TO Filter Tables'!E229</f>
        <v>External</v>
      </c>
      <c r="F229">
        <f ca="1">'TO Filter Tables'!F229</f>
        <v>573</v>
      </c>
      <c r="G229" t="str">
        <f ca="1">'TO Filter Tables'!G229</f>
        <v>0x23D</v>
      </c>
      <c r="H229" t="str">
        <f ca="1">'TO Filter Tables'!H229</f>
        <v>0xA3D</v>
      </c>
      <c r="I229" t="str">
        <f>'TO Filter Tables'!I229</f>
        <v>NA</v>
      </c>
      <c r="J229">
        <f ca="1">'TO Filter Tables'!J229</f>
        <v>1760</v>
      </c>
      <c r="K229">
        <f ca="1">'TO Filter Tables'!K229</f>
        <v>0.1</v>
      </c>
      <c r="L229" t="str">
        <f ca="1">'TO Filter Tables'!L229</f>
        <v>Sync</v>
      </c>
      <c r="M229">
        <f ca="1">'TO Filter Tables'!M229</f>
        <v>17600</v>
      </c>
      <c r="N229" s="39">
        <f ca="1">'TO Filter Tables'!R229</f>
        <v>0</v>
      </c>
      <c r="O229" s="39">
        <f ca="1">'TO Filter Tables'!X229</f>
        <v>0</v>
      </c>
      <c r="P229" s="39">
        <f ca="1">'TO Filter Tables'!AD229</f>
        <v>0</v>
      </c>
      <c r="Q229" s="39">
        <f ca="1">'TO Filter Tables'!AP229</f>
        <v>0</v>
      </c>
      <c r="R229" s="39">
        <f ca="1">'TO Filter Tables'!AV229</f>
        <v>0</v>
      </c>
      <c r="S229" s="39">
        <f ca="1">'TO Filter Tables'!BB229</f>
        <v>0</v>
      </c>
      <c r="T229" s="39">
        <f ca="1">'TO Filter Tables'!BH229</f>
        <v>0</v>
      </c>
      <c r="W229" s="39">
        <f t="shared" ca="1" si="3"/>
        <v>0.1</v>
      </c>
      <c r="Y229" t="s">
        <v>1429</v>
      </c>
    </row>
    <row r="230" spans="1:25" x14ac:dyDescent="0.2">
      <c r="A230">
        <f>'TO Filter Tables'!A230</f>
        <v>221</v>
      </c>
      <c r="B230" t="str">
        <f>'TO Filter Summary'!B231</f>
        <v>ACS</v>
      </c>
      <c r="C230" t="str">
        <f ca="1">'TO Filter Tables'!C230</f>
        <v>CL Delta H Mode Diagnostic</v>
      </c>
      <c r="D230" t="s">
        <v>1418</v>
      </c>
      <c r="E230" t="str">
        <f ca="1">'TO Filter Tables'!E230</f>
        <v>External</v>
      </c>
      <c r="F230">
        <f ca="1">'TO Filter Tables'!F230</f>
        <v>574</v>
      </c>
      <c r="G230" t="str">
        <f ca="1">'TO Filter Tables'!G230</f>
        <v>0x23E</v>
      </c>
      <c r="H230" t="str">
        <f ca="1">'TO Filter Tables'!H230</f>
        <v>0xA3E</v>
      </c>
      <c r="I230" t="str">
        <f>'TO Filter Tables'!I230</f>
        <v>NA</v>
      </c>
      <c r="J230">
        <f ca="1">'TO Filter Tables'!J230</f>
        <v>1024</v>
      </c>
      <c r="K230">
        <f ca="1">'TO Filter Tables'!K230</f>
        <v>0.1</v>
      </c>
      <c r="L230" t="str">
        <f ca="1">'TO Filter Tables'!L230</f>
        <v>Sync</v>
      </c>
      <c r="M230">
        <f ca="1">'TO Filter Tables'!M230</f>
        <v>10240</v>
      </c>
      <c r="N230" s="39">
        <f ca="1">'TO Filter Tables'!R230</f>
        <v>0</v>
      </c>
      <c r="O230" s="39">
        <f ca="1">'TO Filter Tables'!X230</f>
        <v>0</v>
      </c>
      <c r="P230" s="39">
        <f ca="1">'TO Filter Tables'!AD230</f>
        <v>0</v>
      </c>
      <c r="Q230" s="39">
        <f ca="1">'TO Filter Tables'!AP230</f>
        <v>0</v>
      </c>
      <c r="R230" s="39">
        <f ca="1">'TO Filter Tables'!AV230</f>
        <v>0</v>
      </c>
      <c r="S230" s="39">
        <f ca="1">'TO Filter Tables'!BB230</f>
        <v>0</v>
      </c>
      <c r="T230" s="39">
        <f ca="1">'TO Filter Tables'!BH230</f>
        <v>0</v>
      </c>
      <c r="W230" s="39">
        <f t="shared" ca="1" si="3"/>
        <v>0.1</v>
      </c>
      <c r="Y230" t="s">
        <v>1429</v>
      </c>
    </row>
    <row r="231" spans="1:25" x14ac:dyDescent="0.2">
      <c r="A231">
        <f>'TO Filter Tables'!A231</f>
        <v>222</v>
      </c>
      <c r="B231" t="str">
        <f>'TO Filter Summary'!B232</f>
        <v>ACS</v>
      </c>
      <c r="C231" t="str">
        <f ca="1">'TO Filter Tables'!C231</f>
        <v>CL Delta V Mode Diagnostic</v>
      </c>
      <c r="D231" t="s">
        <v>1418</v>
      </c>
      <c r="E231" t="str">
        <f ca="1">'TO Filter Tables'!E231</f>
        <v>External</v>
      </c>
      <c r="F231">
        <f ca="1">'TO Filter Tables'!F231</f>
        <v>575</v>
      </c>
      <c r="G231" t="str">
        <f ca="1">'TO Filter Tables'!G231</f>
        <v>0x23F</v>
      </c>
      <c r="H231" t="str">
        <f ca="1">'TO Filter Tables'!H231</f>
        <v>0xA3F</v>
      </c>
      <c r="I231" t="str">
        <f>'TO Filter Tables'!I231</f>
        <v>NA</v>
      </c>
      <c r="J231">
        <f ca="1">'TO Filter Tables'!J231</f>
        <v>640</v>
      </c>
      <c r="K231">
        <f ca="1">'TO Filter Tables'!K231</f>
        <v>0.1</v>
      </c>
      <c r="L231" t="str">
        <f ca="1">'TO Filter Tables'!L231</f>
        <v>Sync</v>
      </c>
      <c r="M231">
        <f ca="1">'TO Filter Tables'!M231</f>
        <v>6400</v>
      </c>
      <c r="N231" s="39">
        <f ca="1">'TO Filter Tables'!R231</f>
        <v>0</v>
      </c>
      <c r="O231" s="39">
        <f ca="1">'TO Filter Tables'!X231</f>
        <v>0</v>
      </c>
      <c r="P231" s="39">
        <f ca="1">'TO Filter Tables'!AD231</f>
        <v>0</v>
      </c>
      <c r="Q231" s="39">
        <f ca="1">'TO Filter Tables'!AP231</f>
        <v>0</v>
      </c>
      <c r="R231" s="39">
        <f ca="1">'TO Filter Tables'!AV231</f>
        <v>0</v>
      </c>
      <c r="S231" s="39">
        <f ca="1">'TO Filter Tables'!BB231</f>
        <v>0</v>
      </c>
      <c r="T231" s="39">
        <f ca="1">'TO Filter Tables'!BH231</f>
        <v>0</v>
      </c>
      <c r="W231" s="39">
        <f t="shared" ca="1" si="3"/>
        <v>0.1</v>
      </c>
      <c r="Y231" t="s">
        <v>1429</v>
      </c>
    </row>
    <row r="232" spans="1:25" x14ac:dyDescent="0.2">
      <c r="A232">
        <f>'TO Filter Tables'!A232</f>
        <v>223</v>
      </c>
      <c r="B232">
        <f>'TO Filter Summary'!B233</f>
        <v>0</v>
      </c>
      <c r="C232" t="str">
        <f ca="1">'TO Filter Tables'!C232</f>
        <v>GPS A - Reserved</v>
      </c>
      <c r="E232" t="str">
        <f ca="1">'TO Filter Tables'!E232</f>
        <v>External</v>
      </c>
      <c r="F232">
        <f ca="1">'TO Filter Tables'!F232</f>
        <v>576</v>
      </c>
      <c r="G232" t="str">
        <f ca="1">'TO Filter Tables'!G232</f>
        <v>0x240</v>
      </c>
      <c r="H232" t="str">
        <f ca="1">'TO Filter Tables'!H232</f>
        <v>0xA40</v>
      </c>
      <c r="I232" t="str">
        <f>'TO Filter Tables'!I232</f>
        <v>NA</v>
      </c>
      <c r="J232" t="str">
        <f ca="1">'TO Filter Tables'!J232</f>
        <v/>
      </c>
      <c r="K232">
        <f ca="1">'TO Filter Tables'!K232</f>
        <v>0</v>
      </c>
      <c r="L232" t="str">
        <f ca="1">'TO Filter Tables'!L232</f>
        <v>N/A</v>
      </c>
      <c r="M232">
        <f ca="1">'TO Filter Tables'!M232</f>
        <v>0</v>
      </c>
      <c r="N232" s="39">
        <f ca="1">'TO Filter Tables'!R232</f>
        <v>0</v>
      </c>
      <c r="O232" s="39">
        <f ca="1">'TO Filter Tables'!X232</f>
        <v>0</v>
      </c>
      <c r="P232" s="39">
        <f ca="1">'TO Filter Tables'!AD232</f>
        <v>0</v>
      </c>
      <c r="Q232" s="39">
        <f ca="1">'TO Filter Tables'!AP232</f>
        <v>0</v>
      </c>
      <c r="R232" s="39">
        <f ca="1">'TO Filter Tables'!AV232</f>
        <v>0</v>
      </c>
      <c r="S232" s="39">
        <f ca="1">'TO Filter Tables'!BB232</f>
        <v>0</v>
      </c>
      <c r="T232" s="39">
        <f ca="1">'TO Filter Tables'!BH232</f>
        <v>0</v>
      </c>
      <c r="W232" s="39">
        <f t="shared" ca="1" si="3"/>
        <v>0</v>
      </c>
    </row>
    <row r="233" spans="1:25" x14ac:dyDescent="0.2">
      <c r="A233">
        <f>'TO Filter Tables'!A233</f>
        <v>224</v>
      </c>
      <c r="B233">
        <f>'TO Filter Summary'!B234</f>
        <v>0</v>
      </c>
      <c r="C233" t="str">
        <f ca="1">'TO Filter Tables'!C233</f>
        <v>GPS A - Reserved</v>
      </c>
      <c r="E233" t="str">
        <f ca="1">'TO Filter Tables'!E233</f>
        <v>External</v>
      </c>
      <c r="F233">
        <f ca="1">'TO Filter Tables'!F233</f>
        <v>577</v>
      </c>
      <c r="G233" t="str">
        <f ca="1">'TO Filter Tables'!G233</f>
        <v>0x241</v>
      </c>
      <c r="H233" t="str">
        <f ca="1">'TO Filter Tables'!H233</f>
        <v>0xA41</v>
      </c>
      <c r="I233" t="str">
        <f>'TO Filter Tables'!I233</f>
        <v>NA</v>
      </c>
      <c r="J233" t="str">
        <f ca="1">'TO Filter Tables'!J233</f>
        <v/>
      </c>
      <c r="K233">
        <f ca="1">'TO Filter Tables'!K233</f>
        <v>0</v>
      </c>
      <c r="L233" t="str">
        <f ca="1">'TO Filter Tables'!L233</f>
        <v>N/A</v>
      </c>
      <c r="M233">
        <f ca="1">'TO Filter Tables'!M233</f>
        <v>0</v>
      </c>
      <c r="N233" s="39">
        <f ca="1">'TO Filter Tables'!R233</f>
        <v>0</v>
      </c>
      <c r="O233" s="39">
        <f ca="1">'TO Filter Tables'!X233</f>
        <v>0</v>
      </c>
      <c r="P233" s="39">
        <f ca="1">'TO Filter Tables'!AD233</f>
        <v>0</v>
      </c>
      <c r="Q233" s="39">
        <f ca="1">'TO Filter Tables'!AP233</f>
        <v>0</v>
      </c>
      <c r="R233" s="39">
        <f ca="1">'TO Filter Tables'!AV233</f>
        <v>0</v>
      </c>
      <c r="S233" s="39">
        <f ca="1">'TO Filter Tables'!BB233</f>
        <v>0</v>
      </c>
      <c r="T233" s="39">
        <f ca="1">'TO Filter Tables'!BH233</f>
        <v>0</v>
      </c>
      <c r="W233" s="39">
        <f t="shared" ca="1" si="3"/>
        <v>0</v>
      </c>
    </row>
    <row r="234" spans="1:25" x14ac:dyDescent="0.2">
      <c r="A234">
        <f>'TO Filter Tables'!A234</f>
        <v>225</v>
      </c>
      <c r="B234" t="str">
        <f>'TO Filter Summary'!B235</f>
        <v>GPS</v>
      </c>
      <c r="C234" t="str">
        <f ca="1">'TO Filter Tables'!C234</f>
        <v>GPS A - Board Health</v>
      </c>
      <c r="D234" t="s">
        <v>1419</v>
      </c>
      <c r="E234" t="str">
        <f ca="1">'TO Filter Tables'!E234</f>
        <v>External</v>
      </c>
      <c r="F234">
        <f ca="1">'TO Filter Tables'!F234</f>
        <v>578</v>
      </c>
      <c r="G234" t="str">
        <f ca="1">'TO Filter Tables'!G234</f>
        <v>0x242</v>
      </c>
      <c r="H234" t="str">
        <f ca="1">'TO Filter Tables'!H234</f>
        <v>0xA42</v>
      </c>
      <c r="I234" t="str">
        <f>'TO Filter Tables'!I234</f>
        <v>NA</v>
      </c>
      <c r="J234">
        <f ca="1">'TO Filter Tables'!J234</f>
        <v>2000</v>
      </c>
      <c r="K234">
        <f ca="1">'TO Filter Tables'!K234</f>
        <v>5</v>
      </c>
      <c r="L234" t="str">
        <f ca="1">'TO Filter Tables'!L234</f>
        <v>Sync</v>
      </c>
      <c r="M234">
        <f ca="1">'TO Filter Tables'!M234</f>
        <v>400</v>
      </c>
      <c r="N234" s="39">
        <f ca="1">'TO Filter Tables'!R234</f>
        <v>5</v>
      </c>
      <c r="O234" s="39">
        <f ca="1">'TO Filter Tables'!X234</f>
        <v>5</v>
      </c>
      <c r="P234" s="39">
        <v>60</v>
      </c>
      <c r="Q234" s="39">
        <f ca="1">'TO Filter Tables'!AP234</f>
        <v>60</v>
      </c>
      <c r="R234" s="39">
        <f ca="1">'TO Filter Tables'!AV234</f>
        <v>60</v>
      </c>
      <c r="S234" s="39">
        <f ca="1">'TO Filter Tables'!BB234</f>
        <v>60</v>
      </c>
      <c r="T234" s="39">
        <f ca="1">'TO Filter Tables'!BH234</f>
        <v>60</v>
      </c>
      <c r="U234" t="s">
        <v>1401</v>
      </c>
      <c r="W234" s="39">
        <f t="shared" ca="1" si="3"/>
        <v>60</v>
      </c>
      <c r="Y234" t="s">
        <v>1427</v>
      </c>
    </row>
    <row r="235" spans="1:25" x14ac:dyDescent="0.2">
      <c r="A235">
        <f>'TO Filter Tables'!A235</f>
        <v>226</v>
      </c>
      <c r="B235" t="str">
        <f>'TO Filter Summary'!B236</f>
        <v>GPS</v>
      </c>
      <c r="C235" t="str">
        <f ca="1">'TO Filter Tables'!C235</f>
        <v>GPS A - Task Health</v>
      </c>
      <c r="D235" t="s">
        <v>1419</v>
      </c>
      <c r="E235" t="str">
        <f ca="1">'TO Filter Tables'!E235</f>
        <v>External</v>
      </c>
      <c r="F235">
        <f ca="1">'TO Filter Tables'!F235</f>
        <v>579</v>
      </c>
      <c r="G235" t="str">
        <f ca="1">'TO Filter Tables'!G235</f>
        <v>0x243</v>
      </c>
      <c r="H235" t="str">
        <f ca="1">'TO Filter Tables'!H235</f>
        <v>0xA43</v>
      </c>
      <c r="I235" t="str">
        <f>'TO Filter Tables'!I235</f>
        <v>NA</v>
      </c>
      <c r="J235">
        <f ca="1">'TO Filter Tables'!J235</f>
        <v>1776</v>
      </c>
      <c r="K235">
        <f ca="1">'TO Filter Tables'!K235</f>
        <v>30</v>
      </c>
      <c r="L235" t="str">
        <f ca="1">'TO Filter Tables'!L235</f>
        <v>Sync</v>
      </c>
      <c r="M235">
        <f ca="1">'TO Filter Tables'!M235</f>
        <v>59.2</v>
      </c>
      <c r="N235" s="39">
        <f ca="1">'TO Filter Tables'!R235</f>
        <v>30</v>
      </c>
      <c r="O235" s="39">
        <f ca="1">'TO Filter Tables'!X235</f>
        <v>30</v>
      </c>
      <c r="P235" s="39">
        <v>120</v>
      </c>
      <c r="Q235" s="39">
        <f ca="1">'TO Filter Tables'!AP235</f>
        <v>60</v>
      </c>
      <c r="R235" s="39">
        <f ca="1">'TO Filter Tables'!AV235</f>
        <v>60</v>
      </c>
      <c r="S235" s="39">
        <f ca="1">'TO Filter Tables'!BB235</f>
        <v>60</v>
      </c>
      <c r="T235" s="39">
        <f ca="1">'TO Filter Tables'!BH235</f>
        <v>60</v>
      </c>
      <c r="U235" t="s">
        <v>1401</v>
      </c>
      <c r="W235" s="39">
        <f t="shared" ca="1" si="3"/>
        <v>120</v>
      </c>
      <c r="Y235" t="s">
        <v>1427</v>
      </c>
    </row>
    <row r="236" spans="1:25" x14ac:dyDescent="0.2">
      <c r="A236">
        <f>'TO Filter Tables'!A236</f>
        <v>227</v>
      </c>
      <c r="B236" t="str">
        <f>'TO Filter Summary'!B237</f>
        <v>GPS</v>
      </c>
      <c r="C236" t="str">
        <f ca="1">'TO Filter Tables'!C236</f>
        <v>GPS A - Single Point Solution</v>
      </c>
      <c r="D236" t="s">
        <v>1419</v>
      </c>
      <c r="E236" t="str">
        <f ca="1">'TO Filter Tables'!E236</f>
        <v>External</v>
      </c>
      <c r="F236">
        <f ca="1">'TO Filter Tables'!F236</f>
        <v>580</v>
      </c>
      <c r="G236" t="str">
        <f ca="1">'TO Filter Tables'!G236</f>
        <v>0x244</v>
      </c>
      <c r="H236" t="str">
        <f ca="1">'TO Filter Tables'!H236</f>
        <v>0xA44</v>
      </c>
      <c r="I236" t="str">
        <f>'TO Filter Tables'!I236</f>
        <v>NA</v>
      </c>
      <c r="J236">
        <f ca="1">'TO Filter Tables'!J236</f>
        <v>1712</v>
      </c>
      <c r="K236">
        <f ca="1">'TO Filter Tables'!K236</f>
        <v>5</v>
      </c>
      <c r="L236" t="str">
        <f ca="1">'TO Filter Tables'!L236</f>
        <v>Sync</v>
      </c>
      <c r="M236">
        <f ca="1">'TO Filter Tables'!M236</f>
        <v>342.4</v>
      </c>
      <c r="N236" s="39">
        <f ca="1">'TO Filter Tables'!R236</f>
        <v>5</v>
      </c>
      <c r="O236" s="39">
        <f ca="1">'TO Filter Tables'!X236</f>
        <v>5</v>
      </c>
      <c r="P236" s="39">
        <v>60</v>
      </c>
      <c r="Q236" s="39">
        <f ca="1">'TO Filter Tables'!AP236</f>
        <v>60</v>
      </c>
      <c r="R236" s="39">
        <f ca="1">'TO Filter Tables'!AV236</f>
        <v>60</v>
      </c>
      <c r="S236" s="39">
        <f ca="1">'TO Filter Tables'!BB236</f>
        <v>60</v>
      </c>
      <c r="T236" s="39">
        <f ca="1">'TO Filter Tables'!BH236</f>
        <v>0</v>
      </c>
      <c r="U236" t="s">
        <v>1401</v>
      </c>
      <c r="W236" s="39">
        <f t="shared" ca="1" si="3"/>
        <v>60</v>
      </c>
      <c r="Y236" t="s">
        <v>1427</v>
      </c>
    </row>
    <row r="237" spans="1:25" x14ac:dyDescent="0.2">
      <c r="A237">
        <f>'TO Filter Tables'!A237</f>
        <v>228</v>
      </c>
      <c r="B237" t="str">
        <f>'TO Filter Summary'!B238</f>
        <v>GPS</v>
      </c>
      <c r="C237" t="str">
        <f ca="1">'TO Filter Tables'!C237</f>
        <v>GPS A - Time of Tone</v>
      </c>
      <c r="D237" t="s">
        <v>1419</v>
      </c>
      <c r="E237" t="str">
        <f ca="1">'TO Filter Tables'!E237</f>
        <v>External</v>
      </c>
      <c r="F237">
        <f ca="1">'TO Filter Tables'!F237</f>
        <v>581</v>
      </c>
      <c r="G237" t="str">
        <f ca="1">'TO Filter Tables'!G237</f>
        <v>0x245</v>
      </c>
      <c r="H237" t="str">
        <f ca="1">'TO Filter Tables'!H237</f>
        <v>0xA45</v>
      </c>
      <c r="I237" t="str">
        <f>'TO Filter Tables'!I237</f>
        <v>NA</v>
      </c>
      <c r="J237">
        <f ca="1">'TO Filter Tables'!J237</f>
        <v>240</v>
      </c>
      <c r="K237">
        <f ca="1">'TO Filter Tables'!K237</f>
        <v>1</v>
      </c>
      <c r="L237" t="str">
        <f ca="1">'TO Filter Tables'!L237</f>
        <v>Sync</v>
      </c>
      <c r="M237">
        <f ca="1">'TO Filter Tables'!M237</f>
        <v>240</v>
      </c>
      <c r="N237" s="39">
        <f ca="1">'TO Filter Tables'!R237</f>
        <v>1</v>
      </c>
      <c r="O237" s="39">
        <f ca="1">'TO Filter Tables'!X237</f>
        <v>1</v>
      </c>
      <c r="P237" s="39">
        <v>120</v>
      </c>
      <c r="Q237" s="39">
        <f ca="1">'TO Filter Tables'!AP237</f>
        <v>60</v>
      </c>
      <c r="R237" s="39">
        <f ca="1">'TO Filter Tables'!AV237</f>
        <v>60</v>
      </c>
      <c r="S237" s="39">
        <f ca="1">'TO Filter Tables'!BB237</f>
        <v>60</v>
      </c>
      <c r="T237" s="39">
        <f ca="1">'TO Filter Tables'!BH237</f>
        <v>0</v>
      </c>
      <c r="U237" t="s">
        <v>1401</v>
      </c>
      <c r="W237" s="39">
        <f t="shared" ca="1" si="3"/>
        <v>60</v>
      </c>
      <c r="Y237" t="s">
        <v>1427</v>
      </c>
    </row>
    <row r="238" spans="1:25" x14ac:dyDescent="0.2">
      <c r="A238">
        <f>'TO Filter Tables'!A238</f>
        <v>229</v>
      </c>
      <c r="B238" t="str">
        <f>'TO Filter Summary'!B239</f>
        <v>GPS</v>
      </c>
      <c r="C238" t="str">
        <f ca="1">'TO Filter Tables'!C238</f>
        <v>GPS A - PPS</v>
      </c>
      <c r="D238" t="s">
        <v>1419</v>
      </c>
      <c r="E238" t="str">
        <f ca="1">'TO Filter Tables'!E238</f>
        <v>External</v>
      </c>
      <c r="F238">
        <f ca="1">'TO Filter Tables'!F238</f>
        <v>582</v>
      </c>
      <c r="G238" t="str">
        <f ca="1">'TO Filter Tables'!G238</f>
        <v>0x246</v>
      </c>
      <c r="H238" t="str">
        <f ca="1">'TO Filter Tables'!H238</f>
        <v>0xA46</v>
      </c>
      <c r="I238" t="str">
        <f>'TO Filter Tables'!I238</f>
        <v>NA</v>
      </c>
      <c r="J238">
        <f ca="1">'TO Filter Tables'!J238</f>
        <v>560</v>
      </c>
      <c r="K238">
        <f ca="1">'TO Filter Tables'!K238</f>
        <v>30</v>
      </c>
      <c r="L238" t="str">
        <f ca="1">'TO Filter Tables'!L238</f>
        <v>Sync</v>
      </c>
      <c r="M238">
        <f ca="1">'TO Filter Tables'!M238</f>
        <v>18.666666666666668</v>
      </c>
      <c r="N238" s="39">
        <f ca="1">'TO Filter Tables'!R238</f>
        <v>30</v>
      </c>
      <c r="O238" s="39">
        <f ca="1">'TO Filter Tables'!X238</f>
        <v>30</v>
      </c>
      <c r="P238" s="39">
        <v>120</v>
      </c>
      <c r="Q238" s="39">
        <f ca="1">'TO Filter Tables'!AP238</f>
        <v>60</v>
      </c>
      <c r="R238" s="39">
        <f ca="1">'TO Filter Tables'!AV238</f>
        <v>60</v>
      </c>
      <c r="S238" s="39">
        <f ca="1">'TO Filter Tables'!BB238</f>
        <v>60</v>
      </c>
      <c r="T238" s="39">
        <f ca="1">'TO Filter Tables'!BH238</f>
        <v>0</v>
      </c>
      <c r="U238" t="s">
        <v>1401</v>
      </c>
      <c r="W238" s="39">
        <f t="shared" ca="1" si="3"/>
        <v>60</v>
      </c>
      <c r="Y238" t="s">
        <v>1427</v>
      </c>
    </row>
    <row r="239" spans="1:25" x14ac:dyDescent="0.2">
      <c r="A239">
        <f>'TO Filter Tables'!A239</f>
        <v>230</v>
      </c>
      <c r="B239" t="str">
        <f>'TO Filter Summary'!B240</f>
        <v>GPS</v>
      </c>
      <c r="C239" t="str">
        <f ca="1">'TO Filter Tables'!C239</f>
        <v>GPS A - Clock</v>
      </c>
      <c r="D239" t="s">
        <v>1419</v>
      </c>
      <c r="E239" t="str">
        <f ca="1">'TO Filter Tables'!E239</f>
        <v>External</v>
      </c>
      <c r="F239">
        <f ca="1">'TO Filter Tables'!F239</f>
        <v>583</v>
      </c>
      <c r="G239" t="str">
        <f ca="1">'TO Filter Tables'!G239</f>
        <v>0x247</v>
      </c>
      <c r="H239" t="str">
        <f ca="1">'TO Filter Tables'!H239</f>
        <v>0xA47</v>
      </c>
      <c r="I239" t="str">
        <f>'TO Filter Tables'!I239</f>
        <v>NA</v>
      </c>
      <c r="J239">
        <f ca="1">'TO Filter Tables'!J239</f>
        <v>720</v>
      </c>
      <c r="K239">
        <f ca="1">'TO Filter Tables'!K239</f>
        <v>5</v>
      </c>
      <c r="L239" t="str">
        <f ca="1">'TO Filter Tables'!L239</f>
        <v>Sync</v>
      </c>
      <c r="M239">
        <f ca="1">'TO Filter Tables'!M239</f>
        <v>144</v>
      </c>
      <c r="N239" s="39">
        <f ca="1">'TO Filter Tables'!R239</f>
        <v>5</v>
      </c>
      <c r="O239" s="39">
        <f ca="1">'TO Filter Tables'!X239</f>
        <v>5</v>
      </c>
      <c r="P239" s="39">
        <v>120</v>
      </c>
      <c r="Q239" s="39">
        <f ca="1">'TO Filter Tables'!AP239</f>
        <v>120</v>
      </c>
      <c r="R239" s="39">
        <f ca="1">'TO Filter Tables'!AV239</f>
        <v>60</v>
      </c>
      <c r="S239" s="39">
        <f ca="1">'TO Filter Tables'!BB239</f>
        <v>60</v>
      </c>
      <c r="T239" s="39">
        <f ca="1">'TO Filter Tables'!BH239</f>
        <v>0</v>
      </c>
      <c r="U239" t="s">
        <v>1401</v>
      </c>
      <c r="W239" s="39">
        <f t="shared" ca="1" si="3"/>
        <v>120</v>
      </c>
      <c r="Y239" t="s">
        <v>1427</v>
      </c>
    </row>
    <row r="240" spans="1:25" x14ac:dyDescent="0.2">
      <c r="A240">
        <f>'TO Filter Tables'!A240</f>
        <v>231</v>
      </c>
      <c r="B240" t="str">
        <f>'TO Filter Summary'!B241</f>
        <v>GPS</v>
      </c>
      <c r="C240" t="str">
        <f ca="1">'TO Filter Tables'!C240</f>
        <v>GPS A - Channel</v>
      </c>
      <c r="D240" t="s">
        <v>1419</v>
      </c>
      <c r="E240" t="str">
        <f ca="1">'TO Filter Tables'!E240</f>
        <v>External</v>
      </c>
      <c r="F240">
        <f ca="1">'TO Filter Tables'!F240</f>
        <v>584</v>
      </c>
      <c r="G240" t="str">
        <f ca="1">'TO Filter Tables'!G240</f>
        <v>0x248</v>
      </c>
      <c r="H240" t="str">
        <f ca="1">'TO Filter Tables'!H240</f>
        <v>0xA48</v>
      </c>
      <c r="I240" t="str">
        <f>'TO Filter Tables'!I240</f>
        <v>NA</v>
      </c>
      <c r="J240">
        <f ca="1">'TO Filter Tables'!J240</f>
        <v>2912</v>
      </c>
      <c r="K240">
        <f ca="1">'TO Filter Tables'!K240</f>
        <v>1</v>
      </c>
      <c r="L240" t="str">
        <f ca="1">'TO Filter Tables'!L240</f>
        <v>Sync</v>
      </c>
      <c r="M240">
        <f ca="1">'TO Filter Tables'!M240</f>
        <v>2912</v>
      </c>
      <c r="N240" s="39">
        <f ca="1">'TO Filter Tables'!R240</f>
        <v>0</v>
      </c>
      <c r="O240" s="39">
        <f ca="1">'TO Filter Tables'!X240</f>
        <v>0</v>
      </c>
      <c r="P240" s="39">
        <f ca="1">'TO Filter Tables'!AD240</f>
        <v>0</v>
      </c>
      <c r="Q240" s="39">
        <f ca="1">'TO Filter Tables'!AP240</f>
        <v>0</v>
      </c>
      <c r="R240" s="39">
        <f ca="1">'TO Filter Tables'!AV240</f>
        <v>0</v>
      </c>
      <c r="S240" s="39">
        <f ca="1">'TO Filter Tables'!BB240</f>
        <v>0</v>
      </c>
      <c r="T240" s="39">
        <f ca="1">'TO Filter Tables'!BH240</f>
        <v>0</v>
      </c>
      <c r="W240" s="39">
        <f t="shared" ca="1" si="3"/>
        <v>1</v>
      </c>
      <c r="Y240" t="s">
        <v>1427</v>
      </c>
    </row>
    <row r="241" spans="1:25" x14ac:dyDescent="0.2">
      <c r="A241">
        <f>'TO Filter Tables'!A241</f>
        <v>232</v>
      </c>
      <c r="B241" t="str">
        <f>'TO Filter Summary'!B242</f>
        <v>GPS</v>
      </c>
      <c r="C241" t="str">
        <f ca="1">'TO Filter Tables'!C241</f>
        <v>GPS A - SV Position</v>
      </c>
      <c r="D241" t="s">
        <v>1419</v>
      </c>
      <c r="E241" t="str">
        <f ca="1">'TO Filter Tables'!E241</f>
        <v>External</v>
      </c>
      <c r="F241">
        <f ca="1">'TO Filter Tables'!F241</f>
        <v>585</v>
      </c>
      <c r="G241" t="str">
        <f ca="1">'TO Filter Tables'!G241</f>
        <v>0x249</v>
      </c>
      <c r="H241" t="str">
        <f ca="1">'TO Filter Tables'!H241</f>
        <v>0xA49</v>
      </c>
      <c r="I241" t="str">
        <f>'TO Filter Tables'!I241</f>
        <v>NA</v>
      </c>
      <c r="J241">
        <f ca="1">'TO Filter Tables'!J241</f>
        <v>2864</v>
      </c>
      <c r="K241">
        <f ca="1">'TO Filter Tables'!K241</f>
        <v>5</v>
      </c>
      <c r="L241" t="str">
        <f ca="1">'TO Filter Tables'!L241</f>
        <v>Sync</v>
      </c>
      <c r="M241">
        <f ca="1">'TO Filter Tables'!M241</f>
        <v>572.79999999999995</v>
      </c>
      <c r="N241" s="39">
        <f ca="1">'TO Filter Tables'!R241</f>
        <v>0</v>
      </c>
      <c r="O241" s="39">
        <f ca="1">'TO Filter Tables'!X241</f>
        <v>0</v>
      </c>
      <c r="P241" s="39">
        <f ca="1">'TO Filter Tables'!AD241</f>
        <v>0</v>
      </c>
      <c r="Q241" s="39">
        <f ca="1">'TO Filter Tables'!AP241</f>
        <v>0</v>
      </c>
      <c r="R241" s="39">
        <f ca="1">'TO Filter Tables'!AV241</f>
        <v>0</v>
      </c>
      <c r="S241" s="39">
        <f ca="1">'TO Filter Tables'!BB241</f>
        <v>0</v>
      </c>
      <c r="T241" s="39">
        <f ca="1">'TO Filter Tables'!BH241</f>
        <v>0</v>
      </c>
      <c r="W241" s="39">
        <f t="shared" ca="1" si="3"/>
        <v>5</v>
      </c>
      <c r="Y241" t="s">
        <v>1427</v>
      </c>
    </row>
    <row r="242" spans="1:25" x14ac:dyDescent="0.2">
      <c r="A242">
        <f>'TO Filter Tables'!A242</f>
        <v>233</v>
      </c>
      <c r="B242" t="str">
        <f>'TO Filter Summary'!B243</f>
        <v>GPS</v>
      </c>
      <c r="C242" t="str">
        <f ca="1">'TO Filter Tables'!C242</f>
        <v>GPS A - Measurement</v>
      </c>
      <c r="D242" t="s">
        <v>1419</v>
      </c>
      <c r="E242" t="str">
        <f ca="1">'TO Filter Tables'!E242</f>
        <v>External</v>
      </c>
      <c r="F242">
        <f ca="1">'TO Filter Tables'!F242</f>
        <v>586</v>
      </c>
      <c r="G242" t="str">
        <f ca="1">'TO Filter Tables'!G242</f>
        <v>0x24A</v>
      </c>
      <c r="H242" t="str">
        <f ca="1">'TO Filter Tables'!H242</f>
        <v>0xA4A</v>
      </c>
      <c r="I242" t="str">
        <f>'TO Filter Tables'!I242</f>
        <v>NA</v>
      </c>
      <c r="J242">
        <f ca="1">'TO Filter Tables'!J242</f>
        <v>3040</v>
      </c>
      <c r="K242">
        <f ca="1">'TO Filter Tables'!K242</f>
        <v>5</v>
      </c>
      <c r="L242" t="str">
        <f ca="1">'TO Filter Tables'!L242</f>
        <v>Sync</v>
      </c>
      <c r="M242">
        <f ca="1">'TO Filter Tables'!M242</f>
        <v>608</v>
      </c>
      <c r="N242" s="39">
        <f ca="1">'TO Filter Tables'!R242</f>
        <v>0</v>
      </c>
      <c r="O242" s="39">
        <f ca="1">'TO Filter Tables'!X242</f>
        <v>0</v>
      </c>
      <c r="P242" s="39">
        <f ca="1">'TO Filter Tables'!AD242</f>
        <v>0</v>
      </c>
      <c r="Q242" s="39">
        <f ca="1">'TO Filter Tables'!AP242</f>
        <v>0</v>
      </c>
      <c r="R242" s="39">
        <f ca="1">'TO Filter Tables'!AV242</f>
        <v>0</v>
      </c>
      <c r="S242" s="39">
        <f ca="1">'TO Filter Tables'!BB242</f>
        <v>0</v>
      </c>
      <c r="T242" s="39">
        <f ca="1">'TO Filter Tables'!BH242</f>
        <v>0</v>
      </c>
      <c r="W242" s="39">
        <f t="shared" ca="1" si="3"/>
        <v>5</v>
      </c>
      <c r="Y242" t="s">
        <v>1427</v>
      </c>
    </row>
    <row r="243" spans="1:25" x14ac:dyDescent="0.2">
      <c r="A243">
        <f>'TO Filter Tables'!A243</f>
        <v>234</v>
      </c>
      <c r="B243" t="str">
        <f>'TO Filter Summary'!B244</f>
        <v>GPS</v>
      </c>
      <c r="C243" t="str">
        <f ca="1">'TO Filter Tables'!C243</f>
        <v>GPS A - Pseudorange</v>
      </c>
      <c r="D243" t="s">
        <v>1419</v>
      </c>
      <c r="E243" t="str">
        <f ca="1">'TO Filter Tables'!E243</f>
        <v>External</v>
      </c>
      <c r="F243">
        <f ca="1">'TO Filter Tables'!F243</f>
        <v>587</v>
      </c>
      <c r="G243" t="str">
        <f ca="1">'TO Filter Tables'!G243</f>
        <v>0x24B</v>
      </c>
      <c r="H243" t="str">
        <f ca="1">'TO Filter Tables'!H243</f>
        <v>0xA4B</v>
      </c>
      <c r="I243" t="str">
        <f>'TO Filter Tables'!I243</f>
        <v>NA</v>
      </c>
      <c r="J243">
        <f ca="1">'TO Filter Tables'!J243</f>
        <v>2928</v>
      </c>
      <c r="K243">
        <f ca="1">'TO Filter Tables'!K243</f>
        <v>5</v>
      </c>
      <c r="L243" t="str">
        <f ca="1">'TO Filter Tables'!L243</f>
        <v>Sync</v>
      </c>
      <c r="M243">
        <f ca="1">'TO Filter Tables'!M243</f>
        <v>585.6</v>
      </c>
      <c r="N243" s="39">
        <f ca="1">'TO Filter Tables'!R243</f>
        <v>0</v>
      </c>
      <c r="O243" s="39">
        <f ca="1">'TO Filter Tables'!X243</f>
        <v>0</v>
      </c>
      <c r="P243" s="39">
        <f ca="1">'TO Filter Tables'!AD243</f>
        <v>0</v>
      </c>
      <c r="Q243" s="39">
        <f ca="1">'TO Filter Tables'!AP243</f>
        <v>0</v>
      </c>
      <c r="R243" s="39">
        <f ca="1">'TO Filter Tables'!AV243</f>
        <v>0</v>
      </c>
      <c r="S243" s="39">
        <f ca="1">'TO Filter Tables'!BB243</f>
        <v>0</v>
      </c>
      <c r="T243" s="39">
        <f ca="1">'TO Filter Tables'!BH243</f>
        <v>0</v>
      </c>
      <c r="W243" s="39">
        <f t="shared" ca="1" si="3"/>
        <v>5</v>
      </c>
      <c r="Y243" t="s">
        <v>1427</v>
      </c>
    </row>
    <row r="244" spans="1:25" x14ac:dyDescent="0.2">
      <c r="A244">
        <f>'TO Filter Tables'!A244</f>
        <v>235</v>
      </c>
      <c r="B244" t="str">
        <f>'TO Filter Summary'!B245</f>
        <v>GPS</v>
      </c>
      <c r="C244" t="str">
        <f ca="1">'TO Filter Tables'!C244</f>
        <v>GPS A - SV Prediction</v>
      </c>
      <c r="D244" t="s">
        <v>1419</v>
      </c>
      <c r="E244" t="str">
        <f ca="1">'TO Filter Tables'!E244</f>
        <v>External</v>
      </c>
      <c r="F244">
        <f ca="1">'TO Filter Tables'!F244</f>
        <v>588</v>
      </c>
      <c r="G244" t="str">
        <f ca="1">'TO Filter Tables'!G244</f>
        <v>0x24C</v>
      </c>
      <c r="H244" t="str">
        <f ca="1">'TO Filter Tables'!H244</f>
        <v>0xA4C</v>
      </c>
      <c r="I244" t="str">
        <f>'TO Filter Tables'!I244</f>
        <v>NA</v>
      </c>
      <c r="J244">
        <f ca="1">'TO Filter Tables'!J244</f>
        <v>816</v>
      </c>
      <c r="K244">
        <f ca="1">'TO Filter Tables'!K244</f>
        <v>1</v>
      </c>
      <c r="L244" t="str">
        <f ca="1">'TO Filter Tables'!L244</f>
        <v>Sync</v>
      </c>
      <c r="M244">
        <f ca="1">'TO Filter Tables'!M244</f>
        <v>816</v>
      </c>
      <c r="N244" s="39">
        <f ca="1">'TO Filter Tables'!R244</f>
        <v>0</v>
      </c>
      <c r="O244" s="39">
        <f ca="1">'TO Filter Tables'!X244</f>
        <v>0</v>
      </c>
      <c r="P244" s="39">
        <f ca="1">'TO Filter Tables'!AD244</f>
        <v>0</v>
      </c>
      <c r="Q244" s="39">
        <f ca="1">'TO Filter Tables'!AP244</f>
        <v>0</v>
      </c>
      <c r="R244" s="39">
        <f ca="1">'TO Filter Tables'!AV244</f>
        <v>0</v>
      </c>
      <c r="S244" s="39">
        <f ca="1">'TO Filter Tables'!BB244</f>
        <v>0</v>
      </c>
      <c r="T244" s="39">
        <f ca="1">'TO Filter Tables'!BH244</f>
        <v>0</v>
      </c>
      <c r="W244" s="39">
        <f t="shared" ca="1" si="3"/>
        <v>1</v>
      </c>
      <c r="Y244" t="s">
        <v>1427</v>
      </c>
    </row>
    <row r="245" spans="1:25" x14ac:dyDescent="0.2">
      <c r="A245">
        <f>'TO Filter Tables'!A245</f>
        <v>236</v>
      </c>
      <c r="B245">
        <f>'TO Filter Summary'!B246</f>
        <v>0</v>
      </c>
      <c r="C245" t="str">
        <f ca="1">'TO Filter Tables'!C245</f>
        <v>GPS A - Reserved</v>
      </c>
      <c r="E245" t="str">
        <f ca="1">'TO Filter Tables'!E245</f>
        <v>External</v>
      </c>
      <c r="F245">
        <f ca="1">'TO Filter Tables'!F245</f>
        <v>589</v>
      </c>
      <c r="G245" t="str">
        <f ca="1">'TO Filter Tables'!G245</f>
        <v>0x24D</v>
      </c>
      <c r="H245" t="str">
        <f ca="1">'TO Filter Tables'!H245</f>
        <v>0xA4D</v>
      </c>
      <c r="I245" t="str">
        <f>'TO Filter Tables'!I245</f>
        <v>NA</v>
      </c>
      <c r="J245" t="str">
        <f ca="1">'TO Filter Tables'!J245</f>
        <v/>
      </c>
      <c r="K245">
        <f ca="1">'TO Filter Tables'!K245</f>
        <v>0</v>
      </c>
      <c r="L245" t="str">
        <f ca="1">'TO Filter Tables'!L245</f>
        <v>N/A</v>
      </c>
      <c r="M245">
        <f ca="1">'TO Filter Tables'!M245</f>
        <v>0</v>
      </c>
      <c r="N245" s="39">
        <f ca="1">'TO Filter Tables'!R245</f>
        <v>0</v>
      </c>
      <c r="O245" s="39">
        <f ca="1">'TO Filter Tables'!X245</f>
        <v>0</v>
      </c>
      <c r="P245" s="39">
        <f ca="1">'TO Filter Tables'!AD245</f>
        <v>0</v>
      </c>
      <c r="Q245" s="39">
        <f ca="1">'TO Filter Tables'!AP245</f>
        <v>0</v>
      </c>
      <c r="R245" s="39">
        <f ca="1">'TO Filter Tables'!AV245</f>
        <v>0</v>
      </c>
      <c r="S245" s="39">
        <f ca="1">'TO Filter Tables'!BB245</f>
        <v>0</v>
      </c>
      <c r="T245" s="39">
        <f ca="1">'TO Filter Tables'!BH245</f>
        <v>0</v>
      </c>
      <c r="W245" s="39">
        <f t="shared" ca="1" si="3"/>
        <v>0</v>
      </c>
    </row>
    <row r="246" spans="1:25" x14ac:dyDescent="0.2">
      <c r="A246">
        <f>'TO Filter Tables'!A246</f>
        <v>237</v>
      </c>
      <c r="B246" t="str">
        <f>'TO Filter Summary'!B247</f>
        <v>GPS</v>
      </c>
      <c r="C246" t="str">
        <f ca="1">'TO Filter Tables'!C246</f>
        <v>GPS A - GEONS Real Time State</v>
      </c>
      <c r="D246" t="s">
        <v>1419</v>
      </c>
      <c r="E246" t="str">
        <f ca="1">'TO Filter Tables'!E246</f>
        <v>External</v>
      </c>
      <c r="F246">
        <f ca="1">'TO Filter Tables'!F246</f>
        <v>590</v>
      </c>
      <c r="G246" t="str">
        <f ca="1">'TO Filter Tables'!G246</f>
        <v>0x24E</v>
      </c>
      <c r="H246" t="str">
        <f ca="1">'TO Filter Tables'!H246</f>
        <v>0xA4E</v>
      </c>
      <c r="I246" t="str">
        <f>'TO Filter Tables'!I246</f>
        <v>NA</v>
      </c>
      <c r="J246">
        <f ca="1">'TO Filter Tables'!J246</f>
        <v>1200</v>
      </c>
      <c r="K246">
        <f ca="1">'TO Filter Tables'!K246</f>
        <v>5</v>
      </c>
      <c r="L246" t="str">
        <f ca="1">'TO Filter Tables'!L246</f>
        <v>Sync</v>
      </c>
      <c r="M246">
        <f ca="1">'TO Filter Tables'!M246</f>
        <v>240</v>
      </c>
      <c r="N246" s="39">
        <f ca="1">'TO Filter Tables'!R246</f>
        <v>5</v>
      </c>
      <c r="O246" s="39">
        <f ca="1">'TO Filter Tables'!X246</f>
        <v>5</v>
      </c>
      <c r="P246" s="39">
        <v>120</v>
      </c>
      <c r="Q246" s="39">
        <f ca="1">'TO Filter Tables'!AP246</f>
        <v>120</v>
      </c>
      <c r="R246" s="39">
        <f ca="1">'TO Filter Tables'!AV246</f>
        <v>60</v>
      </c>
      <c r="S246" s="39">
        <f ca="1">'TO Filter Tables'!BB246</f>
        <v>60</v>
      </c>
      <c r="T246" s="39">
        <f ca="1">'TO Filter Tables'!BH246</f>
        <v>0</v>
      </c>
      <c r="U246" t="s">
        <v>1401</v>
      </c>
      <c r="W246" s="39">
        <f t="shared" ca="1" si="3"/>
        <v>120</v>
      </c>
      <c r="Y246" t="s">
        <v>1427</v>
      </c>
    </row>
    <row r="247" spans="1:25" x14ac:dyDescent="0.2">
      <c r="A247">
        <f>'TO Filter Tables'!A247</f>
        <v>238</v>
      </c>
      <c r="B247" t="str">
        <f>'TO Filter Summary'!B248</f>
        <v>GPS</v>
      </c>
      <c r="C247" t="str">
        <f ca="1">'TO Filter Tables'!C247</f>
        <v>GPS A - GEONS Covariance</v>
      </c>
      <c r="D247" t="s">
        <v>1419</v>
      </c>
      <c r="E247" t="str">
        <f ca="1">'TO Filter Tables'!E247</f>
        <v>External</v>
      </c>
      <c r="F247">
        <f ca="1">'TO Filter Tables'!F247</f>
        <v>591</v>
      </c>
      <c r="G247" t="str">
        <f ca="1">'TO Filter Tables'!G247</f>
        <v>0x24F</v>
      </c>
      <c r="H247" t="str">
        <f ca="1">'TO Filter Tables'!H247</f>
        <v>0xA4F</v>
      </c>
      <c r="I247" t="str">
        <f>'TO Filter Tables'!I247</f>
        <v>NA</v>
      </c>
      <c r="J247">
        <f ca="1">'TO Filter Tables'!J247</f>
        <v>1008</v>
      </c>
      <c r="K247">
        <f ca="1">'TO Filter Tables'!K247</f>
        <v>30</v>
      </c>
      <c r="L247" t="str">
        <f ca="1">'TO Filter Tables'!L247</f>
        <v>Sync</v>
      </c>
      <c r="M247">
        <f ca="1">'TO Filter Tables'!M247</f>
        <v>33.6</v>
      </c>
      <c r="N247" s="39">
        <f ca="1">'TO Filter Tables'!R247</f>
        <v>30</v>
      </c>
      <c r="O247" s="39">
        <f ca="1">'TO Filter Tables'!X247</f>
        <v>30</v>
      </c>
      <c r="P247" s="39">
        <v>120</v>
      </c>
      <c r="Q247" s="39">
        <f ca="1">'TO Filter Tables'!AP247</f>
        <v>120</v>
      </c>
      <c r="R247" s="39">
        <f ca="1">'TO Filter Tables'!AV247</f>
        <v>60</v>
      </c>
      <c r="S247" s="39">
        <f ca="1">'TO Filter Tables'!BB247</f>
        <v>60</v>
      </c>
      <c r="T247" s="39">
        <f ca="1">'TO Filter Tables'!BH247</f>
        <v>0</v>
      </c>
      <c r="U247" t="s">
        <v>1401</v>
      </c>
      <c r="W247" s="39">
        <f t="shared" ca="1" si="3"/>
        <v>120</v>
      </c>
      <c r="Y247" t="s">
        <v>1427</v>
      </c>
    </row>
    <row r="248" spans="1:25" x14ac:dyDescent="0.2">
      <c r="A248">
        <f>'TO Filter Tables'!A248</f>
        <v>239</v>
      </c>
      <c r="B248" t="str">
        <f>'TO Filter Summary'!B249</f>
        <v>GPS</v>
      </c>
      <c r="C248" t="str">
        <f ca="1">'TO Filter Tables'!C248</f>
        <v>GPS A - GEONS Residual</v>
      </c>
      <c r="D248" t="s">
        <v>1419</v>
      </c>
      <c r="E248" t="str">
        <f ca="1">'TO Filter Tables'!E248</f>
        <v>External</v>
      </c>
      <c r="F248">
        <f ca="1">'TO Filter Tables'!F248</f>
        <v>592</v>
      </c>
      <c r="G248" t="str">
        <f ca="1">'TO Filter Tables'!G248</f>
        <v>0x250</v>
      </c>
      <c r="H248" t="str">
        <f ca="1">'TO Filter Tables'!H248</f>
        <v>0xA50</v>
      </c>
      <c r="I248" t="str">
        <f>'TO Filter Tables'!I248</f>
        <v>NA</v>
      </c>
      <c r="J248">
        <f ca="1">'TO Filter Tables'!J248</f>
        <v>2432</v>
      </c>
      <c r="K248">
        <f ca="1">'TO Filter Tables'!K248</f>
        <v>30</v>
      </c>
      <c r="L248" t="str">
        <f ca="1">'TO Filter Tables'!L248</f>
        <v>Sync</v>
      </c>
      <c r="M248">
        <f ca="1">'TO Filter Tables'!M248</f>
        <v>81.066666666666663</v>
      </c>
      <c r="N248" s="39">
        <f ca="1">'TO Filter Tables'!R248</f>
        <v>30</v>
      </c>
      <c r="O248" s="39">
        <f ca="1">'TO Filter Tables'!X248</f>
        <v>30</v>
      </c>
      <c r="P248" s="39">
        <v>120</v>
      </c>
      <c r="Q248" s="39">
        <f ca="1">'TO Filter Tables'!AP248</f>
        <v>120</v>
      </c>
      <c r="R248" s="39">
        <f ca="1">'TO Filter Tables'!AV248</f>
        <v>120</v>
      </c>
      <c r="S248" s="39">
        <f ca="1">'TO Filter Tables'!BB248</f>
        <v>120</v>
      </c>
      <c r="T248" s="39">
        <f ca="1">'TO Filter Tables'!BH248</f>
        <v>0</v>
      </c>
      <c r="U248" t="s">
        <v>1401</v>
      </c>
      <c r="W248" s="39">
        <f t="shared" ca="1" si="3"/>
        <v>120</v>
      </c>
      <c r="Y248" t="s">
        <v>1427</v>
      </c>
    </row>
    <row r="249" spans="1:25" x14ac:dyDescent="0.2">
      <c r="A249">
        <f>'TO Filter Tables'!A249</f>
        <v>240</v>
      </c>
      <c r="B249" t="str">
        <f>'TO Filter Summary'!B250</f>
        <v>GPS</v>
      </c>
      <c r="C249" t="str">
        <f ca="1">'TO Filter Tables'!C249</f>
        <v>GPS A - GEONS Estimated State</v>
      </c>
      <c r="D249" t="s">
        <v>1419</v>
      </c>
      <c r="E249" t="str">
        <f ca="1">'TO Filter Tables'!E249</f>
        <v>External</v>
      </c>
      <c r="F249">
        <f ca="1">'TO Filter Tables'!F249</f>
        <v>593</v>
      </c>
      <c r="G249" t="str">
        <f ca="1">'TO Filter Tables'!G249</f>
        <v>0x251</v>
      </c>
      <c r="H249" t="str">
        <f ca="1">'TO Filter Tables'!H249</f>
        <v>0xA51</v>
      </c>
      <c r="I249" t="str">
        <f>'TO Filter Tables'!I249</f>
        <v>NA</v>
      </c>
      <c r="J249">
        <f ca="1">'TO Filter Tables'!J249</f>
        <v>1200</v>
      </c>
      <c r="K249">
        <f ca="1">'TO Filter Tables'!K249</f>
        <v>30</v>
      </c>
      <c r="L249" t="str">
        <f ca="1">'TO Filter Tables'!L249</f>
        <v>Sync</v>
      </c>
      <c r="M249">
        <f ca="1">'TO Filter Tables'!M249</f>
        <v>40</v>
      </c>
      <c r="N249" s="39">
        <f ca="1">'TO Filter Tables'!R249</f>
        <v>30</v>
      </c>
      <c r="O249" s="39">
        <f ca="1">'TO Filter Tables'!X249</f>
        <v>30</v>
      </c>
      <c r="P249" s="39">
        <v>120</v>
      </c>
      <c r="Q249" s="39">
        <f ca="1">'TO Filter Tables'!AP249</f>
        <v>0</v>
      </c>
      <c r="R249" s="39">
        <f ca="1">'TO Filter Tables'!AV249</f>
        <v>0</v>
      </c>
      <c r="S249" s="39">
        <f ca="1">'TO Filter Tables'!BB249</f>
        <v>0</v>
      </c>
      <c r="T249" s="39">
        <f ca="1">'TO Filter Tables'!BH249</f>
        <v>0</v>
      </c>
      <c r="U249" t="s">
        <v>1401</v>
      </c>
      <c r="W249" s="39">
        <f t="shared" ca="1" si="3"/>
        <v>0</v>
      </c>
      <c r="Y249" t="s">
        <v>1427</v>
      </c>
    </row>
    <row r="250" spans="1:25" x14ac:dyDescent="0.2">
      <c r="A250">
        <f>'TO Filter Tables'!A250</f>
        <v>241</v>
      </c>
      <c r="B250">
        <f>'TO Filter Summary'!B251</f>
        <v>0</v>
      </c>
      <c r="C250" t="str">
        <f ca="1">'TO Filter Tables'!C250</f>
        <v>GPS A - Command Ack</v>
      </c>
      <c r="E250" t="str">
        <f ca="1">'TO Filter Tables'!E250</f>
        <v>External</v>
      </c>
      <c r="F250">
        <f ca="1">'TO Filter Tables'!F250</f>
        <v>594</v>
      </c>
      <c r="G250" t="str">
        <f ca="1">'TO Filter Tables'!G250</f>
        <v>0x252</v>
      </c>
      <c r="H250" t="str">
        <f ca="1">'TO Filter Tables'!H250</f>
        <v>0xA52</v>
      </c>
      <c r="I250" t="str">
        <f>'TO Filter Tables'!I250</f>
        <v>NA</v>
      </c>
      <c r="J250">
        <f ca="1">'TO Filter Tables'!J250</f>
        <v>272</v>
      </c>
      <c r="K250">
        <f ca="1">'TO Filter Tables'!K250</f>
        <v>0</v>
      </c>
      <c r="L250" t="str">
        <f ca="1">'TO Filter Tables'!L250</f>
        <v>Async</v>
      </c>
      <c r="M250">
        <f ca="1">'TO Filter Tables'!M250</f>
        <v>0</v>
      </c>
      <c r="N250" s="39">
        <f ca="1">'TO Filter Tables'!R250</f>
        <v>0</v>
      </c>
      <c r="O250" s="39">
        <f ca="1">'TO Filter Tables'!X250</f>
        <v>0</v>
      </c>
      <c r="P250" s="39">
        <f ca="1">'TO Filter Tables'!AD250</f>
        <v>0</v>
      </c>
      <c r="Q250" s="39">
        <f ca="1">'TO Filter Tables'!AP250</f>
        <v>0</v>
      </c>
      <c r="R250" s="39">
        <f ca="1">'TO Filter Tables'!AV250</f>
        <v>0</v>
      </c>
      <c r="S250" s="39">
        <f ca="1">'TO Filter Tables'!BB250</f>
        <v>0</v>
      </c>
      <c r="T250" s="39">
        <f ca="1">'TO Filter Tables'!BH250</f>
        <v>0</v>
      </c>
      <c r="W250" s="39">
        <f t="shared" ca="1" si="3"/>
        <v>0</v>
      </c>
    </row>
    <row r="251" spans="1:25" x14ac:dyDescent="0.2">
      <c r="A251">
        <f>'TO Filter Tables'!A251</f>
        <v>242</v>
      </c>
      <c r="B251">
        <f>'TO Filter Summary'!B252</f>
        <v>0</v>
      </c>
      <c r="C251" t="str">
        <f ca="1">'TO Filter Tables'!C251</f>
        <v>GPS A - Ephemeris</v>
      </c>
      <c r="E251" t="str">
        <f ca="1">'TO Filter Tables'!E251</f>
        <v>External</v>
      </c>
      <c r="F251">
        <f ca="1">'TO Filter Tables'!F251</f>
        <v>595</v>
      </c>
      <c r="G251" t="str">
        <f ca="1">'TO Filter Tables'!G251</f>
        <v>0x253</v>
      </c>
      <c r="H251" t="str">
        <f ca="1">'TO Filter Tables'!H251</f>
        <v>0xA53</v>
      </c>
      <c r="I251" t="str">
        <f>'TO Filter Tables'!I251</f>
        <v>NA</v>
      </c>
      <c r="J251">
        <f ca="1">'TO Filter Tables'!J251</f>
        <v>2192</v>
      </c>
      <c r="K251">
        <f ca="1">'TO Filter Tables'!K251</f>
        <v>0</v>
      </c>
      <c r="L251" t="str">
        <f ca="1">'TO Filter Tables'!L251</f>
        <v>Async</v>
      </c>
      <c r="M251">
        <f ca="1">'TO Filter Tables'!M251</f>
        <v>0</v>
      </c>
      <c r="N251" s="39">
        <f ca="1">'TO Filter Tables'!R251</f>
        <v>0</v>
      </c>
      <c r="O251" s="39">
        <f ca="1">'TO Filter Tables'!X251</f>
        <v>0</v>
      </c>
      <c r="P251" s="39">
        <f ca="1">'TO Filter Tables'!AD251</f>
        <v>0</v>
      </c>
      <c r="Q251" s="39">
        <f ca="1">'TO Filter Tables'!AP251</f>
        <v>0</v>
      </c>
      <c r="R251" s="39">
        <f ca="1">'TO Filter Tables'!AV251</f>
        <v>0</v>
      </c>
      <c r="S251" s="39">
        <f ca="1">'TO Filter Tables'!BB251</f>
        <v>0</v>
      </c>
      <c r="T251" s="39">
        <f ca="1">'TO Filter Tables'!BH251</f>
        <v>0</v>
      </c>
      <c r="W251" s="39">
        <f t="shared" ca="1" si="3"/>
        <v>0</v>
      </c>
    </row>
    <row r="252" spans="1:25" x14ac:dyDescent="0.2">
      <c r="A252">
        <f>'TO Filter Tables'!A252</f>
        <v>243</v>
      </c>
      <c r="B252">
        <f>'TO Filter Summary'!B253</f>
        <v>0</v>
      </c>
      <c r="C252" t="str">
        <f ca="1">'TO Filter Tables'!C252</f>
        <v>GPS A - Almanac</v>
      </c>
      <c r="E252" t="str">
        <f ca="1">'TO Filter Tables'!E252</f>
        <v>External</v>
      </c>
      <c r="F252">
        <f ca="1">'TO Filter Tables'!F252</f>
        <v>596</v>
      </c>
      <c r="G252" t="str">
        <f ca="1">'TO Filter Tables'!G252</f>
        <v>0x254</v>
      </c>
      <c r="H252" t="str">
        <f ca="1">'TO Filter Tables'!H252</f>
        <v>0xA54</v>
      </c>
      <c r="I252" t="str">
        <f>'TO Filter Tables'!I252</f>
        <v>NA</v>
      </c>
      <c r="J252">
        <f ca="1">'TO Filter Tables'!J252</f>
        <v>944</v>
      </c>
      <c r="K252">
        <f ca="1">'TO Filter Tables'!K252</f>
        <v>0</v>
      </c>
      <c r="L252" t="str">
        <f ca="1">'TO Filter Tables'!L252</f>
        <v>Async</v>
      </c>
      <c r="M252">
        <f ca="1">'TO Filter Tables'!M252</f>
        <v>0</v>
      </c>
      <c r="N252" s="39">
        <f ca="1">'TO Filter Tables'!R252</f>
        <v>0</v>
      </c>
      <c r="O252" s="39">
        <f ca="1">'TO Filter Tables'!X252</f>
        <v>0</v>
      </c>
      <c r="P252" s="39">
        <f ca="1">'TO Filter Tables'!AD252</f>
        <v>0</v>
      </c>
      <c r="Q252" s="39">
        <f ca="1">'TO Filter Tables'!AP252</f>
        <v>0</v>
      </c>
      <c r="R252" s="39">
        <f ca="1">'TO Filter Tables'!AV252</f>
        <v>0</v>
      </c>
      <c r="S252" s="39">
        <f ca="1">'TO Filter Tables'!BB252</f>
        <v>0</v>
      </c>
      <c r="T252" s="39">
        <f ca="1">'TO Filter Tables'!BH252</f>
        <v>0</v>
      </c>
      <c r="W252" s="39">
        <f t="shared" ca="1" si="3"/>
        <v>0</v>
      </c>
    </row>
    <row r="253" spans="1:25" x14ac:dyDescent="0.2">
      <c r="A253">
        <f>'TO Filter Tables'!A253</f>
        <v>244</v>
      </c>
      <c r="B253">
        <f>'TO Filter Summary'!B254</f>
        <v>0</v>
      </c>
      <c r="C253" t="str">
        <f ca="1">'TO Filter Tables'!C253</f>
        <v>GPS A - Ephemeris Status</v>
      </c>
      <c r="E253" t="str">
        <f ca="1">'TO Filter Tables'!E253</f>
        <v>External</v>
      </c>
      <c r="F253">
        <f ca="1">'TO Filter Tables'!F253</f>
        <v>597</v>
      </c>
      <c r="G253" t="str">
        <f ca="1">'TO Filter Tables'!G253</f>
        <v>0x255</v>
      </c>
      <c r="H253" t="str">
        <f ca="1">'TO Filter Tables'!H253</f>
        <v>0xA55</v>
      </c>
      <c r="I253" t="str">
        <f>'TO Filter Tables'!I253</f>
        <v>NA</v>
      </c>
      <c r="J253">
        <f ca="1">'TO Filter Tables'!J253</f>
        <v>3248</v>
      </c>
      <c r="K253">
        <f ca="1">'TO Filter Tables'!K253</f>
        <v>0</v>
      </c>
      <c r="L253" t="str">
        <f ca="1">'TO Filter Tables'!L253</f>
        <v>Async</v>
      </c>
      <c r="M253">
        <f ca="1">'TO Filter Tables'!M253</f>
        <v>0</v>
      </c>
      <c r="N253" s="39">
        <f ca="1">'TO Filter Tables'!R253</f>
        <v>0</v>
      </c>
      <c r="O253" s="39">
        <f ca="1">'TO Filter Tables'!X253</f>
        <v>0</v>
      </c>
      <c r="P253" s="39">
        <f ca="1">'TO Filter Tables'!AD253</f>
        <v>0</v>
      </c>
      <c r="Q253" s="39">
        <f ca="1">'TO Filter Tables'!AP253</f>
        <v>0</v>
      </c>
      <c r="R253" s="39">
        <f ca="1">'TO Filter Tables'!AV253</f>
        <v>0</v>
      </c>
      <c r="S253" s="39">
        <f ca="1">'TO Filter Tables'!BB253</f>
        <v>0</v>
      </c>
      <c r="T253" s="39">
        <f ca="1">'TO Filter Tables'!BH253</f>
        <v>0</v>
      </c>
      <c r="W253" s="39">
        <f t="shared" ca="1" si="3"/>
        <v>0</v>
      </c>
    </row>
    <row r="254" spans="1:25" x14ac:dyDescent="0.2">
      <c r="A254">
        <f>'TO Filter Tables'!A254</f>
        <v>245</v>
      </c>
      <c r="B254">
        <f>'TO Filter Summary'!B255</f>
        <v>0</v>
      </c>
      <c r="C254" t="str">
        <f ca="1">'TO Filter Tables'!C254</f>
        <v>GPS A - SV Select Status</v>
      </c>
      <c r="E254" t="str">
        <f ca="1">'TO Filter Tables'!E254</f>
        <v>External</v>
      </c>
      <c r="F254">
        <f ca="1">'TO Filter Tables'!F254</f>
        <v>598</v>
      </c>
      <c r="G254" t="str">
        <f ca="1">'TO Filter Tables'!G254</f>
        <v>0x256</v>
      </c>
      <c r="H254" t="str">
        <f ca="1">'TO Filter Tables'!H254</f>
        <v>0xA56</v>
      </c>
      <c r="I254" t="str">
        <f>'TO Filter Tables'!I254</f>
        <v>NA</v>
      </c>
      <c r="J254">
        <f ca="1">'TO Filter Tables'!J254</f>
        <v>1296</v>
      </c>
      <c r="K254">
        <f ca="1">'TO Filter Tables'!K254</f>
        <v>0</v>
      </c>
      <c r="L254" t="str">
        <f ca="1">'TO Filter Tables'!L254</f>
        <v>Async</v>
      </c>
      <c r="M254">
        <f ca="1">'TO Filter Tables'!M254</f>
        <v>0</v>
      </c>
      <c r="N254" s="39">
        <f ca="1">'TO Filter Tables'!R254</f>
        <v>0</v>
      </c>
      <c r="O254" s="39">
        <f ca="1">'TO Filter Tables'!X254</f>
        <v>0</v>
      </c>
      <c r="P254" s="39">
        <f ca="1">'TO Filter Tables'!AD254</f>
        <v>0</v>
      </c>
      <c r="Q254" s="39">
        <f ca="1">'TO Filter Tables'!AP254</f>
        <v>0</v>
      </c>
      <c r="R254" s="39">
        <f ca="1">'TO Filter Tables'!AV254</f>
        <v>0</v>
      </c>
      <c r="S254" s="39">
        <f ca="1">'TO Filter Tables'!BB254</f>
        <v>0</v>
      </c>
      <c r="T254" s="39">
        <f ca="1">'TO Filter Tables'!BH254</f>
        <v>0</v>
      </c>
      <c r="W254" s="39">
        <f t="shared" ca="1" si="3"/>
        <v>0</v>
      </c>
    </row>
    <row r="255" spans="1:25" x14ac:dyDescent="0.2">
      <c r="A255">
        <f>'TO Filter Tables'!A255</f>
        <v>246</v>
      </c>
      <c r="B255">
        <f>'TO Filter Summary'!B256</f>
        <v>0</v>
      </c>
      <c r="C255" t="str">
        <f ca="1">'TO Filter Tables'!C255</f>
        <v>GPS A - Reserved</v>
      </c>
      <c r="E255" t="str">
        <f ca="1">'TO Filter Tables'!E255</f>
        <v>External</v>
      </c>
      <c r="F255">
        <f ca="1">'TO Filter Tables'!F255</f>
        <v>599</v>
      </c>
      <c r="G255" t="str">
        <f ca="1">'TO Filter Tables'!G255</f>
        <v>0x257</v>
      </c>
      <c r="H255" t="str">
        <f ca="1">'TO Filter Tables'!H255</f>
        <v>0xA57</v>
      </c>
      <c r="I255" t="str">
        <f>'TO Filter Tables'!I255</f>
        <v>NA</v>
      </c>
      <c r="J255" t="str">
        <f ca="1">'TO Filter Tables'!J255</f>
        <v/>
      </c>
      <c r="K255">
        <f ca="1">'TO Filter Tables'!K255</f>
        <v>0</v>
      </c>
      <c r="L255" t="str">
        <f ca="1">'TO Filter Tables'!L255</f>
        <v>N/A</v>
      </c>
      <c r="M255">
        <f ca="1">'TO Filter Tables'!M255</f>
        <v>0</v>
      </c>
      <c r="N255" s="39">
        <f ca="1">'TO Filter Tables'!R255</f>
        <v>0</v>
      </c>
      <c r="O255" s="39">
        <f ca="1">'TO Filter Tables'!X255</f>
        <v>0</v>
      </c>
      <c r="P255" s="39">
        <f ca="1">'TO Filter Tables'!AD255</f>
        <v>0</v>
      </c>
      <c r="Q255" s="39">
        <f ca="1">'TO Filter Tables'!AP255</f>
        <v>0</v>
      </c>
      <c r="R255" s="39">
        <f ca="1">'TO Filter Tables'!AV255</f>
        <v>0</v>
      </c>
      <c r="S255" s="39">
        <f ca="1">'TO Filter Tables'!BB255</f>
        <v>0</v>
      </c>
      <c r="T255" s="39">
        <f ca="1">'TO Filter Tables'!BH255</f>
        <v>0</v>
      </c>
      <c r="W255" s="39">
        <f t="shared" ca="1" si="3"/>
        <v>0</v>
      </c>
    </row>
    <row r="256" spans="1:25" x14ac:dyDescent="0.2">
      <c r="A256">
        <f>'TO Filter Tables'!A256</f>
        <v>247</v>
      </c>
      <c r="B256">
        <f>'TO Filter Summary'!B257</f>
        <v>0</v>
      </c>
      <c r="C256" t="str">
        <f ca="1">'TO Filter Tables'!C256</f>
        <v>GPS A - FPGA Data</v>
      </c>
      <c r="E256" t="str">
        <f ca="1">'TO Filter Tables'!E256</f>
        <v>External</v>
      </c>
      <c r="F256">
        <f ca="1">'TO Filter Tables'!F256</f>
        <v>600</v>
      </c>
      <c r="G256" t="str">
        <f ca="1">'TO Filter Tables'!G256</f>
        <v>0x258</v>
      </c>
      <c r="H256" t="str">
        <f ca="1">'TO Filter Tables'!H256</f>
        <v>0xA58</v>
      </c>
      <c r="I256" t="str">
        <f>'TO Filter Tables'!I256</f>
        <v>NA</v>
      </c>
      <c r="J256">
        <f ca="1">'TO Filter Tables'!J256</f>
        <v>240</v>
      </c>
      <c r="K256">
        <f ca="1">'TO Filter Tables'!K256</f>
        <v>0</v>
      </c>
      <c r="L256" t="str">
        <f ca="1">'TO Filter Tables'!L256</f>
        <v>Async</v>
      </c>
      <c r="M256">
        <f ca="1">'TO Filter Tables'!M256</f>
        <v>0</v>
      </c>
      <c r="N256" s="39">
        <f ca="1">'TO Filter Tables'!R256</f>
        <v>0</v>
      </c>
      <c r="O256" s="39">
        <f ca="1">'TO Filter Tables'!X256</f>
        <v>0</v>
      </c>
      <c r="P256" s="39">
        <f ca="1">'TO Filter Tables'!AD256</f>
        <v>0</v>
      </c>
      <c r="Q256" s="39">
        <f ca="1">'TO Filter Tables'!AP256</f>
        <v>0</v>
      </c>
      <c r="R256" s="39">
        <f ca="1">'TO Filter Tables'!AV256</f>
        <v>0</v>
      </c>
      <c r="S256" s="39">
        <f ca="1">'TO Filter Tables'!BB256</f>
        <v>0</v>
      </c>
      <c r="T256" s="39">
        <f ca="1">'TO Filter Tables'!BH256</f>
        <v>0</v>
      </c>
      <c r="W256" s="39">
        <f t="shared" ca="1" si="3"/>
        <v>0</v>
      </c>
    </row>
    <row r="257" spans="1:25" x14ac:dyDescent="0.2">
      <c r="A257">
        <f>'TO Filter Tables'!A257</f>
        <v>248</v>
      </c>
      <c r="B257">
        <f>'TO Filter Summary'!B258</f>
        <v>0</v>
      </c>
      <c r="C257" t="str">
        <f ca="1">'TO Filter Tables'!C257</f>
        <v>GPS A - Memory</v>
      </c>
      <c r="E257" t="str">
        <f ca="1">'TO Filter Tables'!E257</f>
        <v>External</v>
      </c>
      <c r="F257">
        <f ca="1">'TO Filter Tables'!F257</f>
        <v>601</v>
      </c>
      <c r="G257" t="str">
        <f ca="1">'TO Filter Tables'!G257</f>
        <v>0x259</v>
      </c>
      <c r="H257" t="str">
        <f ca="1">'TO Filter Tables'!H257</f>
        <v>0xA59</v>
      </c>
      <c r="I257" t="str">
        <f>'TO Filter Tables'!I257</f>
        <v>NA</v>
      </c>
      <c r="J257">
        <f ca="1">'TO Filter Tables'!J257</f>
        <v>2288</v>
      </c>
      <c r="K257">
        <f ca="1">'TO Filter Tables'!K257</f>
        <v>0</v>
      </c>
      <c r="L257" t="str">
        <f ca="1">'TO Filter Tables'!L257</f>
        <v>Async</v>
      </c>
      <c r="M257">
        <f ca="1">'TO Filter Tables'!M257</f>
        <v>0</v>
      </c>
      <c r="N257" s="39">
        <f ca="1">'TO Filter Tables'!R257</f>
        <v>0</v>
      </c>
      <c r="O257" s="39">
        <f ca="1">'TO Filter Tables'!X257</f>
        <v>0</v>
      </c>
      <c r="P257" s="39">
        <f ca="1">'TO Filter Tables'!AD257</f>
        <v>0</v>
      </c>
      <c r="Q257" s="39">
        <f ca="1">'TO Filter Tables'!AP257</f>
        <v>0</v>
      </c>
      <c r="R257" s="39">
        <f ca="1">'TO Filter Tables'!AV257</f>
        <v>0</v>
      </c>
      <c r="S257" s="39">
        <f ca="1">'TO Filter Tables'!BB257</f>
        <v>0</v>
      </c>
      <c r="T257" s="39">
        <f ca="1">'TO Filter Tables'!BH257</f>
        <v>0</v>
      </c>
      <c r="W257" s="39">
        <f t="shared" ca="1" si="3"/>
        <v>0</v>
      </c>
    </row>
    <row r="258" spans="1:25" x14ac:dyDescent="0.2">
      <c r="A258">
        <f>'TO Filter Tables'!A258</f>
        <v>249</v>
      </c>
      <c r="B258">
        <f>'TO Filter Summary'!B259</f>
        <v>0</v>
      </c>
      <c r="C258" t="str">
        <f ca="1">'TO Filter Tables'!C258</f>
        <v>GPS A - Memory Checksum</v>
      </c>
      <c r="E258" t="str">
        <f ca="1">'TO Filter Tables'!E258</f>
        <v>External</v>
      </c>
      <c r="F258">
        <f ca="1">'TO Filter Tables'!F258</f>
        <v>602</v>
      </c>
      <c r="G258" t="str">
        <f ca="1">'TO Filter Tables'!G258</f>
        <v>0x25A</v>
      </c>
      <c r="H258" t="str">
        <f ca="1">'TO Filter Tables'!H258</f>
        <v>0xA5A</v>
      </c>
      <c r="I258" t="str">
        <f>'TO Filter Tables'!I258</f>
        <v>NA</v>
      </c>
      <c r="J258">
        <f ca="1">'TO Filter Tables'!J258</f>
        <v>272</v>
      </c>
      <c r="K258">
        <f ca="1">'TO Filter Tables'!K258</f>
        <v>0</v>
      </c>
      <c r="L258" t="str">
        <f ca="1">'TO Filter Tables'!L258</f>
        <v>Async</v>
      </c>
      <c r="M258">
        <f ca="1">'TO Filter Tables'!M258</f>
        <v>0</v>
      </c>
      <c r="N258" s="39">
        <f ca="1">'TO Filter Tables'!R258</f>
        <v>0</v>
      </c>
      <c r="O258" s="39">
        <f ca="1">'TO Filter Tables'!X258</f>
        <v>0</v>
      </c>
      <c r="P258" s="39">
        <f ca="1">'TO Filter Tables'!AD258</f>
        <v>0</v>
      </c>
      <c r="Q258" s="39">
        <f ca="1">'TO Filter Tables'!AP258</f>
        <v>0</v>
      </c>
      <c r="R258" s="39">
        <f ca="1">'TO Filter Tables'!AV258</f>
        <v>0</v>
      </c>
      <c r="S258" s="39">
        <f ca="1">'TO Filter Tables'!BB258</f>
        <v>0</v>
      </c>
      <c r="T258" s="39">
        <f ca="1">'TO Filter Tables'!BH258</f>
        <v>0</v>
      </c>
      <c r="W258" s="39">
        <f t="shared" ca="1" si="3"/>
        <v>0</v>
      </c>
    </row>
    <row r="259" spans="1:25" x14ac:dyDescent="0.2">
      <c r="A259">
        <f>'TO Filter Tables'!A259</f>
        <v>250</v>
      </c>
      <c r="B259">
        <f>'TO Filter Summary'!B260</f>
        <v>0</v>
      </c>
      <c r="C259" t="str">
        <f ca="1">'TO Filter Tables'!C259</f>
        <v>GPS A - GEONS Covariance_D Matrix</v>
      </c>
      <c r="E259" t="str">
        <f ca="1">'TO Filter Tables'!E259</f>
        <v>External</v>
      </c>
      <c r="F259">
        <f ca="1">'TO Filter Tables'!F259</f>
        <v>603</v>
      </c>
      <c r="G259" t="str">
        <f ca="1">'TO Filter Tables'!G259</f>
        <v>0x25B</v>
      </c>
      <c r="H259" t="str">
        <f ca="1">'TO Filter Tables'!H259</f>
        <v>0xA5B</v>
      </c>
      <c r="I259" t="str">
        <f>'TO Filter Tables'!I259</f>
        <v>NA</v>
      </c>
      <c r="J259">
        <f ca="1">'TO Filter Tables'!J259</f>
        <v>912</v>
      </c>
      <c r="K259">
        <f ca="1">'TO Filter Tables'!K259</f>
        <v>0</v>
      </c>
      <c r="L259" t="str">
        <f ca="1">'TO Filter Tables'!L259</f>
        <v>Async</v>
      </c>
      <c r="M259">
        <f ca="1">'TO Filter Tables'!M259</f>
        <v>0</v>
      </c>
      <c r="N259" s="39">
        <f ca="1">'TO Filter Tables'!R259</f>
        <v>0</v>
      </c>
      <c r="O259" s="39">
        <f ca="1">'TO Filter Tables'!X259</f>
        <v>0</v>
      </c>
      <c r="P259" s="39">
        <f ca="1">'TO Filter Tables'!AD259</f>
        <v>0</v>
      </c>
      <c r="Q259" s="39">
        <f ca="1">'TO Filter Tables'!AP259</f>
        <v>0</v>
      </c>
      <c r="R259" s="39">
        <f ca="1">'TO Filter Tables'!AV259</f>
        <v>0</v>
      </c>
      <c r="S259" s="39">
        <f ca="1">'TO Filter Tables'!BB259</f>
        <v>0</v>
      </c>
      <c r="T259" s="39">
        <f ca="1">'TO Filter Tables'!BH259</f>
        <v>0</v>
      </c>
      <c r="W259" s="39">
        <f t="shared" ca="1" si="3"/>
        <v>0</v>
      </c>
    </row>
    <row r="260" spans="1:25" x14ac:dyDescent="0.2">
      <c r="A260">
        <f>'TO Filter Tables'!A260</f>
        <v>251</v>
      </c>
      <c r="B260">
        <f>'TO Filter Summary'!B261</f>
        <v>0</v>
      </c>
      <c r="C260" t="str">
        <f ca="1">'TO Filter Tables'!C260</f>
        <v>GPS A - GEONS Covariance_U Matrix</v>
      </c>
      <c r="E260" t="str">
        <f ca="1">'TO Filter Tables'!E260</f>
        <v>External</v>
      </c>
      <c r="F260">
        <f ca="1">'TO Filter Tables'!F260</f>
        <v>604</v>
      </c>
      <c r="G260" t="str">
        <f ca="1">'TO Filter Tables'!G260</f>
        <v>0x25C</v>
      </c>
      <c r="H260" t="str">
        <f ca="1">'TO Filter Tables'!H260</f>
        <v>0xA5C</v>
      </c>
      <c r="I260" t="str">
        <f>'TO Filter Tables'!I260</f>
        <v>NA</v>
      </c>
      <c r="J260">
        <f ca="1">'TO Filter Tables'!J260</f>
        <v>944</v>
      </c>
      <c r="K260">
        <f ca="1">'TO Filter Tables'!K260</f>
        <v>0</v>
      </c>
      <c r="L260" t="str">
        <f ca="1">'TO Filter Tables'!L260</f>
        <v>Async</v>
      </c>
      <c r="M260">
        <f ca="1">'TO Filter Tables'!M260</f>
        <v>0</v>
      </c>
      <c r="N260" s="39">
        <f ca="1">'TO Filter Tables'!R260</f>
        <v>0</v>
      </c>
      <c r="O260" s="39">
        <f ca="1">'TO Filter Tables'!X260</f>
        <v>0</v>
      </c>
      <c r="P260" s="39">
        <f ca="1">'TO Filter Tables'!AD260</f>
        <v>0</v>
      </c>
      <c r="Q260" s="39">
        <f ca="1">'TO Filter Tables'!AP260</f>
        <v>0</v>
      </c>
      <c r="R260" s="39">
        <f ca="1">'TO Filter Tables'!AV260</f>
        <v>0</v>
      </c>
      <c r="S260" s="39">
        <f ca="1">'TO Filter Tables'!BB260</f>
        <v>0</v>
      </c>
      <c r="T260" s="39">
        <f ca="1">'TO Filter Tables'!BH260</f>
        <v>0</v>
      </c>
      <c r="W260" s="39">
        <f t="shared" ca="1" si="3"/>
        <v>0</v>
      </c>
    </row>
    <row r="261" spans="1:25" x14ac:dyDescent="0.2">
      <c r="A261">
        <f>'TO Filter Tables'!A261</f>
        <v>252</v>
      </c>
      <c r="B261" t="str">
        <f>'TO Filter Summary'!B262</f>
        <v>GPS</v>
      </c>
      <c r="C261" t="str">
        <f ca="1">'TO Filter Tables'!C261</f>
        <v>GPS A - GEONS Acceleration</v>
      </c>
      <c r="D261" t="s">
        <v>1419</v>
      </c>
      <c r="E261" t="str">
        <f ca="1">'TO Filter Tables'!E261</f>
        <v>External</v>
      </c>
      <c r="F261">
        <f ca="1">'TO Filter Tables'!F261</f>
        <v>605</v>
      </c>
      <c r="G261" t="str">
        <f ca="1">'TO Filter Tables'!G261</f>
        <v>0x25D</v>
      </c>
      <c r="H261" t="str">
        <f ca="1">'TO Filter Tables'!H261</f>
        <v>0xA5D</v>
      </c>
      <c r="I261" t="str">
        <f>'TO Filter Tables'!I261</f>
        <v>NA</v>
      </c>
      <c r="J261">
        <f ca="1">'TO Filter Tables'!J261</f>
        <v>1456</v>
      </c>
      <c r="K261">
        <f ca="1">'TO Filter Tables'!K261</f>
        <v>30</v>
      </c>
      <c r="L261" t="str">
        <f ca="1">'TO Filter Tables'!L261</f>
        <v>Sync</v>
      </c>
      <c r="M261">
        <f ca="1">'TO Filter Tables'!M261</f>
        <v>48.533333333333331</v>
      </c>
      <c r="N261" s="39">
        <f ca="1">'TO Filter Tables'!R261</f>
        <v>0</v>
      </c>
      <c r="O261" s="39">
        <f ca="1">'TO Filter Tables'!X261</f>
        <v>0</v>
      </c>
      <c r="P261" s="39">
        <f ca="1">'TO Filter Tables'!AD261</f>
        <v>0</v>
      </c>
      <c r="Q261" s="39">
        <f ca="1">'TO Filter Tables'!AP261</f>
        <v>0</v>
      </c>
      <c r="R261" s="39">
        <f ca="1">'TO Filter Tables'!AV261</f>
        <v>0</v>
      </c>
      <c r="S261" s="39">
        <f ca="1">'TO Filter Tables'!BB261</f>
        <v>0</v>
      </c>
      <c r="T261" s="39">
        <f ca="1">'TO Filter Tables'!BH261</f>
        <v>0</v>
      </c>
      <c r="W261" s="39">
        <f t="shared" ca="1" si="3"/>
        <v>30</v>
      </c>
      <c r="Y261" t="s">
        <v>1427</v>
      </c>
    </row>
    <row r="262" spans="1:25" x14ac:dyDescent="0.2">
      <c r="A262">
        <f>'TO Filter Tables'!A262</f>
        <v>253</v>
      </c>
      <c r="B262" t="str">
        <f>'TO Filter Summary'!B263</f>
        <v>GPS</v>
      </c>
      <c r="C262" t="str">
        <f ca="1">'TO Filter Tables'!C262</f>
        <v>GPS A - Acquisition</v>
      </c>
      <c r="D262" t="s">
        <v>1419</v>
      </c>
      <c r="E262" t="str">
        <f ca="1">'TO Filter Tables'!E262</f>
        <v>External</v>
      </c>
      <c r="F262">
        <f ca="1">'TO Filter Tables'!F262</f>
        <v>606</v>
      </c>
      <c r="G262" t="str">
        <f ca="1">'TO Filter Tables'!G262</f>
        <v>0x25E</v>
      </c>
      <c r="H262" t="str">
        <f ca="1">'TO Filter Tables'!H262</f>
        <v>0xA5E</v>
      </c>
      <c r="I262" t="str">
        <f>'TO Filter Tables'!I262</f>
        <v>NA</v>
      </c>
      <c r="J262">
        <f ca="1">'TO Filter Tables'!J262</f>
        <v>880</v>
      </c>
      <c r="K262">
        <f ca="1">'TO Filter Tables'!K262</f>
        <v>0.5</v>
      </c>
      <c r="L262" t="str">
        <f ca="1">'TO Filter Tables'!L262</f>
        <v>Sync</v>
      </c>
      <c r="M262">
        <f ca="1">'TO Filter Tables'!M262</f>
        <v>1760</v>
      </c>
      <c r="N262" s="39">
        <f ca="1">'TO Filter Tables'!R262</f>
        <v>10</v>
      </c>
      <c r="O262" s="39">
        <f ca="1">'TO Filter Tables'!X262</f>
        <v>10</v>
      </c>
      <c r="P262" s="39">
        <v>120</v>
      </c>
      <c r="Q262" s="39">
        <f ca="1">'TO Filter Tables'!AP262</f>
        <v>120</v>
      </c>
      <c r="R262" s="39">
        <f ca="1">'TO Filter Tables'!AV262</f>
        <v>60</v>
      </c>
      <c r="S262" s="39">
        <f ca="1">'TO Filter Tables'!BB262</f>
        <v>60</v>
      </c>
      <c r="T262" s="39">
        <f ca="1">'TO Filter Tables'!BH262</f>
        <v>0</v>
      </c>
      <c r="U262" t="s">
        <v>1401</v>
      </c>
      <c r="W262" s="39">
        <f t="shared" ca="1" si="3"/>
        <v>120</v>
      </c>
      <c r="Y262" t="s">
        <v>1427</v>
      </c>
    </row>
    <row r="263" spans="1:25" x14ac:dyDescent="0.2">
      <c r="A263">
        <f>'TO Filter Tables'!A263</f>
        <v>254</v>
      </c>
      <c r="B263" t="str">
        <f>'TO Filter Summary'!B264</f>
        <v>GPS PPBL</v>
      </c>
      <c r="C263" t="str">
        <f ca="1">'TO Filter Tables'!C263</f>
        <v>GPS A - PPBL Telemetry</v>
      </c>
      <c r="D263" t="s">
        <v>1421</v>
      </c>
      <c r="E263" t="str">
        <f ca="1">'TO Filter Tables'!E263</f>
        <v>External</v>
      </c>
      <c r="F263">
        <f ca="1">'TO Filter Tables'!F263</f>
        <v>607</v>
      </c>
      <c r="G263" t="str">
        <f ca="1">'TO Filter Tables'!G263</f>
        <v>0x25F</v>
      </c>
      <c r="H263" t="str">
        <f ca="1">'TO Filter Tables'!H263</f>
        <v>0xA5F</v>
      </c>
      <c r="I263" t="str">
        <f>'TO Filter Tables'!I263</f>
        <v>NA</v>
      </c>
      <c r="J263">
        <f ca="1">'TO Filter Tables'!J263</f>
        <v>2000</v>
      </c>
      <c r="K263">
        <f ca="1">'TO Filter Tables'!K263</f>
        <v>1</v>
      </c>
      <c r="L263" t="str">
        <f ca="1">'TO Filter Tables'!L263</f>
        <v>Sync</v>
      </c>
      <c r="M263">
        <f ca="1">'TO Filter Tables'!M263</f>
        <v>2000</v>
      </c>
      <c r="N263" s="284">
        <v>1</v>
      </c>
      <c r="O263" s="284">
        <f ca="1">'TO Filter Tables'!X263</f>
        <v>0</v>
      </c>
      <c r="P263" s="284">
        <v>10</v>
      </c>
      <c r="Q263" s="284">
        <v>10</v>
      </c>
      <c r="R263" s="284">
        <v>10</v>
      </c>
      <c r="S263" s="284">
        <v>10</v>
      </c>
      <c r="T263" s="284">
        <f ca="1">'TO Filter Tables'!BH263</f>
        <v>0</v>
      </c>
      <c r="U263" t="s">
        <v>1406</v>
      </c>
      <c r="W263" s="39">
        <f t="shared" ca="1" si="3"/>
        <v>10</v>
      </c>
      <c r="Y263" t="s">
        <v>1427</v>
      </c>
    </row>
    <row r="264" spans="1:25" x14ac:dyDescent="0.2">
      <c r="A264">
        <f>'TO Filter Tables'!A264</f>
        <v>255</v>
      </c>
      <c r="B264" t="str">
        <f>'TO Filter Summary'!B265</f>
        <v>GPS</v>
      </c>
      <c r="C264" t="str">
        <f ca="1">'TO Filter Tables'!C264</f>
        <v>GPS A - Detail</v>
      </c>
      <c r="D264" t="s">
        <v>1419</v>
      </c>
      <c r="E264" t="str">
        <f ca="1">'TO Filter Tables'!E264</f>
        <v>External</v>
      </c>
      <c r="F264">
        <f ca="1">'TO Filter Tables'!F264</f>
        <v>608</v>
      </c>
      <c r="G264" t="str">
        <f ca="1">'TO Filter Tables'!G264</f>
        <v>0x260</v>
      </c>
      <c r="H264" t="str">
        <f ca="1">'TO Filter Tables'!H264</f>
        <v>0xA60</v>
      </c>
      <c r="I264" t="str">
        <f>'TO Filter Tables'!I264</f>
        <v>NA</v>
      </c>
      <c r="J264">
        <f ca="1">'TO Filter Tables'!J264</f>
        <v>2256</v>
      </c>
      <c r="K264">
        <f ca="1">'TO Filter Tables'!K264</f>
        <v>60</v>
      </c>
      <c r="L264" t="str">
        <f ca="1">'TO Filter Tables'!L264</f>
        <v>Sync</v>
      </c>
      <c r="M264">
        <f ca="1">'TO Filter Tables'!M264</f>
        <v>37.6</v>
      </c>
      <c r="N264" s="39">
        <f ca="1">'TO Filter Tables'!R264</f>
        <v>60</v>
      </c>
      <c r="O264" s="39">
        <f ca="1">'TO Filter Tables'!X264</f>
        <v>60</v>
      </c>
      <c r="P264" s="39">
        <f ca="1">'TO Filter Tables'!AD264</f>
        <v>0</v>
      </c>
      <c r="Q264" s="39">
        <f ca="1">'TO Filter Tables'!AP264</f>
        <v>120</v>
      </c>
      <c r="R264" s="39">
        <f ca="1">'TO Filter Tables'!AV264</f>
        <v>120</v>
      </c>
      <c r="S264" s="39">
        <f ca="1">'TO Filter Tables'!BB264</f>
        <v>60</v>
      </c>
      <c r="T264" s="39">
        <f ca="1">'TO Filter Tables'!BH264</f>
        <v>0</v>
      </c>
      <c r="W264" s="39">
        <f t="shared" ca="1" si="3"/>
        <v>60</v>
      </c>
      <c r="Y264" t="s">
        <v>1427</v>
      </c>
    </row>
    <row r="265" spans="1:25" x14ac:dyDescent="0.2">
      <c r="A265">
        <f>'TO Filter Tables'!A265</f>
        <v>256</v>
      </c>
      <c r="B265" t="str">
        <f>'TO Filter Summary'!B266</f>
        <v>GPS</v>
      </c>
      <c r="C265" t="str">
        <f ca="1">'TO Filter Tables'!C265</f>
        <v>GPS A - GEONS Comparison</v>
      </c>
      <c r="D265" t="s">
        <v>1419</v>
      </c>
      <c r="E265" t="str">
        <f ca="1">'TO Filter Tables'!E265</f>
        <v>External</v>
      </c>
      <c r="F265">
        <f ca="1">'TO Filter Tables'!F265</f>
        <v>609</v>
      </c>
      <c r="G265" t="str">
        <f ca="1">'TO Filter Tables'!G265</f>
        <v>0x261</v>
      </c>
      <c r="H265" t="str">
        <f ca="1">'TO Filter Tables'!H265</f>
        <v>0xA61</v>
      </c>
      <c r="I265" t="str">
        <f>'TO Filter Tables'!I265</f>
        <v>NA</v>
      </c>
      <c r="J265">
        <f ca="1">'TO Filter Tables'!J265</f>
        <v>880</v>
      </c>
      <c r="K265">
        <f ca="1">'TO Filter Tables'!K265</f>
        <v>30</v>
      </c>
      <c r="L265" t="str">
        <f ca="1">'TO Filter Tables'!L265</f>
        <v>Sync</v>
      </c>
      <c r="M265">
        <f ca="1">'TO Filter Tables'!M265</f>
        <v>29.333333333333332</v>
      </c>
      <c r="N265" s="39">
        <f ca="1">'TO Filter Tables'!R265</f>
        <v>30</v>
      </c>
      <c r="O265" s="39">
        <f ca="1">'TO Filter Tables'!X265</f>
        <v>30</v>
      </c>
      <c r="P265" s="39">
        <f ca="1">'TO Filter Tables'!AD265</f>
        <v>0</v>
      </c>
      <c r="Q265" s="39">
        <f ca="1">'TO Filter Tables'!AP265</f>
        <v>120</v>
      </c>
      <c r="R265" s="39">
        <f ca="1">'TO Filter Tables'!AV265</f>
        <v>120</v>
      </c>
      <c r="S265" s="39">
        <f ca="1">'TO Filter Tables'!BB265</f>
        <v>120</v>
      </c>
      <c r="T265" s="39">
        <f ca="1">'TO Filter Tables'!BH265</f>
        <v>0</v>
      </c>
      <c r="W265" s="39">
        <f t="shared" ca="1" si="3"/>
        <v>120</v>
      </c>
      <c r="Y265" t="s">
        <v>1427</v>
      </c>
    </row>
    <row r="266" spans="1:25" x14ac:dyDescent="0.2">
      <c r="A266">
        <f>'TO Filter Tables'!A266</f>
        <v>257</v>
      </c>
      <c r="B266">
        <f>'TO Filter Summary'!B267</f>
        <v>0</v>
      </c>
      <c r="C266" t="str">
        <f ca="1">'TO Filter Tables'!C266</f>
        <v>GPS A - GEONS Maneuver</v>
      </c>
      <c r="E266" t="str">
        <f ca="1">'TO Filter Tables'!E266</f>
        <v>External</v>
      </c>
      <c r="F266">
        <f ca="1">'TO Filter Tables'!F266</f>
        <v>610</v>
      </c>
      <c r="G266" t="str">
        <f ca="1">'TO Filter Tables'!G266</f>
        <v>0x262</v>
      </c>
      <c r="H266" t="str">
        <f ca="1">'TO Filter Tables'!H266</f>
        <v>0xA62</v>
      </c>
      <c r="I266" t="str">
        <f>'TO Filter Tables'!I266</f>
        <v>NA</v>
      </c>
      <c r="J266">
        <f ca="1">'TO Filter Tables'!J266</f>
        <v>976</v>
      </c>
      <c r="K266">
        <f ca="1">'TO Filter Tables'!K266</f>
        <v>0</v>
      </c>
      <c r="L266" t="str">
        <f ca="1">'TO Filter Tables'!L266</f>
        <v>Async</v>
      </c>
      <c r="M266">
        <f ca="1">'TO Filter Tables'!M266</f>
        <v>0</v>
      </c>
      <c r="N266" s="39">
        <f ca="1">'TO Filter Tables'!R266</f>
        <v>0</v>
      </c>
      <c r="O266" s="39">
        <f ca="1">'TO Filter Tables'!X266</f>
        <v>0</v>
      </c>
      <c r="P266" s="39">
        <f ca="1">'TO Filter Tables'!AD266</f>
        <v>0</v>
      </c>
      <c r="Q266" s="39">
        <f ca="1">'TO Filter Tables'!AP266</f>
        <v>0</v>
      </c>
      <c r="R266" s="39">
        <f ca="1">'TO Filter Tables'!AV266</f>
        <v>0</v>
      </c>
      <c r="S266" s="39">
        <f ca="1">'TO Filter Tables'!BB266</f>
        <v>0</v>
      </c>
      <c r="T266" s="39">
        <f ca="1">'TO Filter Tables'!BH266</f>
        <v>0</v>
      </c>
      <c r="W266" s="39">
        <f t="shared" ca="1" si="3"/>
        <v>0</v>
      </c>
    </row>
    <row r="267" spans="1:25" x14ac:dyDescent="0.2">
      <c r="A267">
        <f>'TO Filter Tables'!A267</f>
        <v>258</v>
      </c>
      <c r="B267">
        <f>'TO Filter Summary'!B268</f>
        <v>0</v>
      </c>
      <c r="C267" t="str">
        <f ca="1">'TO Filter Tables'!C267</f>
        <v>GPS A - GEONS Operation Parameters</v>
      </c>
      <c r="E267" t="str">
        <f ca="1">'TO Filter Tables'!E267</f>
        <v>External</v>
      </c>
      <c r="F267">
        <f ca="1">'TO Filter Tables'!F267</f>
        <v>611</v>
      </c>
      <c r="G267" t="str">
        <f ca="1">'TO Filter Tables'!G267</f>
        <v>0x263</v>
      </c>
      <c r="H267" t="str">
        <f ca="1">'TO Filter Tables'!H267</f>
        <v>0xA63</v>
      </c>
      <c r="I267" t="str">
        <f>'TO Filter Tables'!I267</f>
        <v>NA</v>
      </c>
      <c r="J267">
        <f ca="1">'TO Filter Tables'!J267</f>
        <v>1488</v>
      </c>
      <c r="K267">
        <f ca="1">'TO Filter Tables'!K267</f>
        <v>0</v>
      </c>
      <c r="L267" t="str">
        <f ca="1">'TO Filter Tables'!L267</f>
        <v>Async</v>
      </c>
      <c r="M267">
        <f ca="1">'TO Filter Tables'!M267</f>
        <v>0</v>
      </c>
      <c r="N267" s="39">
        <f ca="1">'TO Filter Tables'!R267</f>
        <v>0</v>
      </c>
      <c r="O267" s="39">
        <f ca="1">'TO Filter Tables'!X267</f>
        <v>0</v>
      </c>
      <c r="P267" s="39">
        <f ca="1">'TO Filter Tables'!AD267</f>
        <v>0</v>
      </c>
      <c r="Q267" s="39">
        <f ca="1">'TO Filter Tables'!AP267</f>
        <v>0</v>
      </c>
      <c r="R267" s="39">
        <f ca="1">'TO Filter Tables'!AV267</f>
        <v>0</v>
      </c>
      <c r="S267" s="39">
        <f ca="1">'TO Filter Tables'!BB267</f>
        <v>0</v>
      </c>
      <c r="T267" s="39">
        <f ca="1">'TO Filter Tables'!BH267</f>
        <v>0</v>
      </c>
      <c r="W267" s="39">
        <f t="shared" ref="W267:W330" ca="1" si="4">IF(SUM(N267:T267)&gt;0,LARGE(N267:T267,COUNTIF(N267:T267,0)+1),K267)</f>
        <v>0</v>
      </c>
    </row>
    <row r="268" spans="1:25" x14ac:dyDescent="0.2">
      <c r="A268">
        <f>'TO Filter Tables'!A268</f>
        <v>259</v>
      </c>
      <c r="B268">
        <f>'TO Filter Summary'!B269</f>
        <v>0</v>
      </c>
      <c r="C268" t="str">
        <f ca="1">'TO Filter Tables'!C268</f>
        <v>GPS A - GEONS Spacecraft Constants</v>
      </c>
      <c r="E268" t="str">
        <f ca="1">'TO Filter Tables'!E268</f>
        <v>External</v>
      </c>
      <c r="F268">
        <f ca="1">'TO Filter Tables'!F268</f>
        <v>612</v>
      </c>
      <c r="G268" t="str">
        <f ca="1">'TO Filter Tables'!G268</f>
        <v>0x264</v>
      </c>
      <c r="H268" t="str">
        <f ca="1">'TO Filter Tables'!H268</f>
        <v>0xA64</v>
      </c>
      <c r="I268" t="str">
        <f>'TO Filter Tables'!I268</f>
        <v>NA</v>
      </c>
      <c r="J268">
        <f ca="1">'TO Filter Tables'!J268</f>
        <v>620</v>
      </c>
      <c r="K268">
        <f ca="1">'TO Filter Tables'!K268</f>
        <v>0</v>
      </c>
      <c r="L268" t="str">
        <f ca="1">'TO Filter Tables'!L268</f>
        <v>Async</v>
      </c>
      <c r="M268">
        <f ca="1">'TO Filter Tables'!M268</f>
        <v>0</v>
      </c>
      <c r="N268" s="39">
        <f ca="1">'TO Filter Tables'!R268</f>
        <v>0</v>
      </c>
      <c r="O268" s="39">
        <f ca="1">'TO Filter Tables'!X268</f>
        <v>0</v>
      </c>
      <c r="P268" s="39">
        <f ca="1">'TO Filter Tables'!AD268</f>
        <v>0</v>
      </c>
      <c r="Q268" s="39">
        <f ca="1">'TO Filter Tables'!AP268</f>
        <v>0</v>
      </c>
      <c r="R268" s="39">
        <f ca="1">'TO Filter Tables'!AV268</f>
        <v>0</v>
      </c>
      <c r="S268" s="39">
        <f ca="1">'TO Filter Tables'!BB268</f>
        <v>0</v>
      </c>
      <c r="T268" s="39">
        <f ca="1">'TO Filter Tables'!BH268</f>
        <v>0</v>
      </c>
      <c r="W268" s="39">
        <f t="shared" ca="1" si="4"/>
        <v>0</v>
      </c>
    </row>
    <row r="269" spans="1:25" x14ac:dyDescent="0.2">
      <c r="A269">
        <f>'TO Filter Tables'!A269</f>
        <v>260</v>
      </c>
      <c r="B269">
        <f>'TO Filter Summary'!B270</f>
        <v>0</v>
      </c>
      <c r="C269" t="str">
        <f ca="1">'TO Filter Tables'!C269</f>
        <v>GPS A - GEONS Coordinate Transformation</v>
      </c>
      <c r="E269" t="str">
        <f ca="1">'TO Filter Tables'!E269</f>
        <v>External</v>
      </c>
      <c r="F269">
        <f ca="1">'TO Filter Tables'!F269</f>
        <v>613</v>
      </c>
      <c r="G269" t="str">
        <f ca="1">'TO Filter Tables'!G269</f>
        <v>0x265</v>
      </c>
      <c r="H269" t="str">
        <f ca="1">'TO Filter Tables'!H269</f>
        <v>0xA65</v>
      </c>
      <c r="I269" t="str">
        <f>'TO Filter Tables'!I269</f>
        <v>NA</v>
      </c>
      <c r="J269">
        <f ca="1">'TO Filter Tables'!J269</f>
        <v>1424</v>
      </c>
      <c r="K269">
        <f ca="1">'TO Filter Tables'!K269</f>
        <v>0</v>
      </c>
      <c r="L269" t="str">
        <f ca="1">'TO Filter Tables'!L269</f>
        <v>Async</v>
      </c>
      <c r="M269">
        <f ca="1">'TO Filter Tables'!M269</f>
        <v>0</v>
      </c>
      <c r="N269" s="39">
        <f ca="1">'TO Filter Tables'!R269</f>
        <v>0</v>
      </c>
      <c r="O269" s="39">
        <f ca="1">'TO Filter Tables'!X269</f>
        <v>0</v>
      </c>
      <c r="P269" s="39">
        <f ca="1">'TO Filter Tables'!AD269</f>
        <v>0</v>
      </c>
      <c r="Q269" s="39">
        <f ca="1">'TO Filter Tables'!AP269</f>
        <v>0</v>
      </c>
      <c r="R269" s="39">
        <f ca="1">'TO Filter Tables'!AV269</f>
        <v>0</v>
      </c>
      <c r="S269" s="39">
        <f ca="1">'TO Filter Tables'!BB269</f>
        <v>0</v>
      </c>
      <c r="T269" s="39">
        <f ca="1">'TO Filter Tables'!BH269</f>
        <v>0</v>
      </c>
      <c r="W269" s="39">
        <f t="shared" ca="1" si="4"/>
        <v>0</v>
      </c>
    </row>
    <row r="270" spans="1:25" x14ac:dyDescent="0.2">
      <c r="A270">
        <f>'TO Filter Tables'!A270</f>
        <v>261</v>
      </c>
      <c r="B270">
        <f>'TO Filter Summary'!B271</f>
        <v>0</v>
      </c>
      <c r="C270" t="str">
        <f ca="1">'TO Filter Tables'!C270</f>
        <v>GPS A - GEONS Measurement Transmitter</v>
      </c>
      <c r="E270" t="str">
        <f ca="1">'TO Filter Tables'!E270</f>
        <v>External</v>
      </c>
      <c r="F270">
        <f ca="1">'TO Filter Tables'!F270</f>
        <v>614</v>
      </c>
      <c r="G270" t="str">
        <f ca="1">'TO Filter Tables'!G270</f>
        <v>0x266</v>
      </c>
      <c r="H270" t="str">
        <f ca="1">'TO Filter Tables'!H270</f>
        <v>0xA66</v>
      </c>
      <c r="I270" t="str">
        <f>'TO Filter Tables'!I270</f>
        <v>NA</v>
      </c>
      <c r="J270">
        <f ca="1">'TO Filter Tables'!J270</f>
        <v>368</v>
      </c>
      <c r="K270">
        <f ca="1">'TO Filter Tables'!K270</f>
        <v>0</v>
      </c>
      <c r="L270" t="str">
        <f ca="1">'TO Filter Tables'!L270</f>
        <v>Async</v>
      </c>
      <c r="M270">
        <f ca="1">'TO Filter Tables'!M270</f>
        <v>0</v>
      </c>
      <c r="N270" s="39">
        <f ca="1">'TO Filter Tables'!R270</f>
        <v>0</v>
      </c>
      <c r="O270" s="39">
        <f ca="1">'TO Filter Tables'!X270</f>
        <v>0</v>
      </c>
      <c r="P270" s="39">
        <f ca="1">'TO Filter Tables'!AD270</f>
        <v>0</v>
      </c>
      <c r="Q270" s="39">
        <f ca="1">'TO Filter Tables'!AP270</f>
        <v>0</v>
      </c>
      <c r="R270" s="39">
        <f ca="1">'TO Filter Tables'!AV270</f>
        <v>0</v>
      </c>
      <c r="S270" s="39">
        <f ca="1">'TO Filter Tables'!BB270</f>
        <v>0</v>
      </c>
      <c r="T270" s="39">
        <f ca="1">'TO Filter Tables'!BH270</f>
        <v>0</v>
      </c>
      <c r="W270" s="39">
        <f t="shared" ca="1" si="4"/>
        <v>0</v>
      </c>
    </row>
    <row r="271" spans="1:25" x14ac:dyDescent="0.2">
      <c r="A271">
        <f>'TO Filter Tables'!A271</f>
        <v>262</v>
      </c>
      <c r="B271">
        <f>'TO Filter Summary'!B272</f>
        <v>0</v>
      </c>
      <c r="C271" t="str">
        <f ca="1">'TO Filter Tables'!C271</f>
        <v>GPS A - GEONS Process Noise</v>
      </c>
      <c r="E271" t="str">
        <f ca="1">'TO Filter Tables'!E271</f>
        <v>External</v>
      </c>
      <c r="F271">
        <f ca="1">'TO Filter Tables'!F271</f>
        <v>615</v>
      </c>
      <c r="G271" t="str">
        <f ca="1">'TO Filter Tables'!G271</f>
        <v>0x267</v>
      </c>
      <c r="H271" t="str">
        <f ca="1">'TO Filter Tables'!H271</f>
        <v>0xA67</v>
      </c>
      <c r="I271" t="str">
        <f>'TO Filter Tables'!I271</f>
        <v>NA</v>
      </c>
      <c r="J271">
        <f ca="1">'TO Filter Tables'!J271</f>
        <v>2576</v>
      </c>
      <c r="K271">
        <f ca="1">'TO Filter Tables'!K271</f>
        <v>0</v>
      </c>
      <c r="L271" t="str">
        <f ca="1">'TO Filter Tables'!L271</f>
        <v>Async</v>
      </c>
      <c r="M271">
        <f ca="1">'TO Filter Tables'!M271</f>
        <v>0</v>
      </c>
      <c r="N271" s="39">
        <f ca="1">'TO Filter Tables'!R271</f>
        <v>0</v>
      </c>
      <c r="O271" s="39">
        <f ca="1">'TO Filter Tables'!X271</f>
        <v>0</v>
      </c>
      <c r="P271" s="39">
        <f ca="1">'TO Filter Tables'!AD271</f>
        <v>0</v>
      </c>
      <c r="Q271" s="39">
        <f ca="1">'TO Filter Tables'!AP271</f>
        <v>0</v>
      </c>
      <c r="R271" s="39">
        <f ca="1">'TO Filter Tables'!AV271</f>
        <v>0</v>
      </c>
      <c r="S271" s="39">
        <f ca="1">'TO Filter Tables'!BB271</f>
        <v>0</v>
      </c>
      <c r="T271" s="39">
        <f ca="1">'TO Filter Tables'!BH271</f>
        <v>0</v>
      </c>
      <c r="W271" s="39">
        <f t="shared" ca="1" si="4"/>
        <v>0</v>
      </c>
    </row>
    <row r="272" spans="1:25" x14ac:dyDescent="0.2">
      <c r="A272">
        <f>'TO Filter Tables'!A272</f>
        <v>263</v>
      </c>
      <c r="B272">
        <f>'TO Filter Summary'!B273</f>
        <v>0</v>
      </c>
      <c r="C272" t="str">
        <f ca="1">'TO Filter Tables'!C272</f>
        <v>GPS A - GEONS Measurement Processing</v>
      </c>
      <c r="E272" t="str">
        <f ca="1">'TO Filter Tables'!E272</f>
        <v>External</v>
      </c>
      <c r="F272">
        <f ca="1">'TO Filter Tables'!F272</f>
        <v>616</v>
      </c>
      <c r="G272" t="str">
        <f ca="1">'TO Filter Tables'!G272</f>
        <v>0x268</v>
      </c>
      <c r="H272" t="str">
        <f ca="1">'TO Filter Tables'!H272</f>
        <v>0xA68</v>
      </c>
      <c r="I272" t="str">
        <f>'TO Filter Tables'!I272</f>
        <v>NA</v>
      </c>
      <c r="J272">
        <f ca="1">'TO Filter Tables'!J272</f>
        <v>688</v>
      </c>
      <c r="K272">
        <f ca="1">'TO Filter Tables'!K272</f>
        <v>0</v>
      </c>
      <c r="L272" t="str">
        <f ca="1">'TO Filter Tables'!L272</f>
        <v>Async</v>
      </c>
      <c r="M272">
        <f ca="1">'TO Filter Tables'!M272</f>
        <v>0</v>
      </c>
      <c r="N272" s="39">
        <f ca="1">'TO Filter Tables'!R272</f>
        <v>0</v>
      </c>
      <c r="O272" s="39">
        <f ca="1">'TO Filter Tables'!X272</f>
        <v>0</v>
      </c>
      <c r="P272" s="39">
        <f ca="1">'TO Filter Tables'!AD272</f>
        <v>0</v>
      </c>
      <c r="Q272" s="39">
        <f ca="1">'TO Filter Tables'!AP272</f>
        <v>0</v>
      </c>
      <c r="R272" s="39">
        <f ca="1">'TO Filter Tables'!AV272</f>
        <v>0</v>
      </c>
      <c r="S272" s="39">
        <f ca="1">'TO Filter Tables'!BB272</f>
        <v>0</v>
      </c>
      <c r="T272" s="39">
        <f ca="1">'TO Filter Tables'!BH272</f>
        <v>0</v>
      </c>
      <c r="W272" s="39">
        <f t="shared" ca="1" si="4"/>
        <v>0</v>
      </c>
    </row>
    <row r="273" spans="1:25" x14ac:dyDescent="0.2">
      <c r="A273">
        <f>'TO Filter Tables'!A273</f>
        <v>264</v>
      </c>
      <c r="B273">
        <f>'TO Filter Summary'!B274</f>
        <v>0</v>
      </c>
      <c r="C273" t="str">
        <f ca="1">'TO Filter Tables'!C273</f>
        <v>GPS A - GEONS Raw</v>
      </c>
      <c r="E273" t="str">
        <f ca="1">'TO Filter Tables'!E273</f>
        <v>External</v>
      </c>
      <c r="F273">
        <f ca="1">'TO Filter Tables'!F273</f>
        <v>617</v>
      </c>
      <c r="G273" t="str">
        <f ca="1">'TO Filter Tables'!G273</f>
        <v>0x269</v>
      </c>
      <c r="H273" t="str">
        <f ca="1">'TO Filter Tables'!H273</f>
        <v>0xA69</v>
      </c>
      <c r="I273" t="str">
        <f>'TO Filter Tables'!I273</f>
        <v>NA</v>
      </c>
      <c r="J273">
        <f ca="1">'TO Filter Tables'!J273</f>
        <v>2288</v>
      </c>
      <c r="K273">
        <f ca="1">'TO Filter Tables'!K273</f>
        <v>0</v>
      </c>
      <c r="L273" t="str">
        <f ca="1">'TO Filter Tables'!L273</f>
        <v>Async</v>
      </c>
      <c r="M273">
        <f ca="1">'TO Filter Tables'!M273</f>
        <v>0</v>
      </c>
      <c r="N273" s="39">
        <f ca="1">'TO Filter Tables'!R273</f>
        <v>0</v>
      </c>
      <c r="O273" s="39">
        <f ca="1">'TO Filter Tables'!X273</f>
        <v>0</v>
      </c>
      <c r="P273" s="39">
        <f ca="1">'TO Filter Tables'!AD273</f>
        <v>0</v>
      </c>
      <c r="Q273" s="39">
        <f ca="1">'TO Filter Tables'!AP273</f>
        <v>0</v>
      </c>
      <c r="R273" s="39">
        <f ca="1">'TO Filter Tables'!AV273</f>
        <v>0</v>
      </c>
      <c r="S273" s="39">
        <f ca="1">'TO Filter Tables'!BB273</f>
        <v>0</v>
      </c>
      <c r="T273" s="39">
        <f ca="1">'TO Filter Tables'!BH273</f>
        <v>0</v>
      </c>
      <c r="W273" s="39">
        <f t="shared" ca="1" si="4"/>
        <v>0</v>
      </c>
    </row>
    <row r="274" spans="1:25" x14ac:dyDescent="0.2">
      <c r="A274">
        <f>'TO Filter Tables'!A274</f>
        <v>265</v>
      </c>
      <c r="B274">
        <f>'TO Filter Summary'!B275</f>
        <v>0</v>
      </c>
      <c r="C274" t="str">
        <f ca="1">'TO Filter Tables'!C274</f>
        <v>GPS A - Configuration Data</v>
      </c>
      <c r="E274" t="str">
        <f ca="1">'TO Filter Tables'!E274</f>
        <v>External</v>
      </c>
      <c r="F274">
        <f ca="1">'TO Filter Tables'!F274</f>
        <v>618</v>
      </c>
      <c r="G274" t="str">
        <f ca="1">'TO Filter Tables'!G274</f>
        <v>0x26A</v>
      </c>
      <c r="H274" t="str">
        <f ca="1">'TO Filter Tables'!H274</f>
        <v>0xA6A</v>
      </c>
      <c r="I274" t="str">
        <f>'TO Filter Tables'!I274</f>
        <v>NA</v>
      </c>
      <c r="J274">
        <f ca="1">'TO Filter Tables'!J274</f>
        <v>2064</v>
      </c>
      <c r="K274">
        <f ca="1">'TO Filter Tables'!K274</f>
        <v>0</v>
      </c>
      <c r="L274" t="str">
        <f ca="1">'TO Filter Tables'!L274</f>
        <v>Async</v>
      </c>
      <c r="M274">
        <f ca="1">'TO Filter Tables'!M274</f>
        <v>0</v>
      </c>
      <c r="N274" s="39">
        <f ca="1">'TO Filter Tables'!R274</f>
        <v>0</v>
      </c>
      <c r="O274" s="39">
        <f ca="1">'TO Filter Tables'!X274</f>
        <v>0</v>
      </c>
      <c r="P274" s="39">
        <f ca="1">'TO Filter Tables'!AD274</f>
        <v>0</v>
      </c>
      <c r="Q274" s="39">
        <f ca="1">'TO Filter Tables'!AP274</f>
        <v>0</v>
      </c>
      <c r="R274" s="39">
        <f ca="1">'TO Filter Tables'!AV274</f>
        <v>0</v>
      </c>
      <c r="S274" s="39">
        <f ca="1">'TO Filter Tables'!BB274</f>
        <v>0</v>
      </c>
      <c r="T274" s="39">
        <f ca="1">'TO Filter Tables'!BH274</f>
        <v>0</v>
      </c>
      <c r="W274" s="39">
        <f t="shared" ca="1" si="4"/>
        <v>0</v>
      </c>
    </row>
    <row r="275" spans="1:25" x14ac:dyDescent="0.2">
      <c r="A275">
        <f>'TO Filter Tables'!A275</f>
        <v>266</v>
      </c>
      <c r="B275">
        <f>'TO Filter Summary'!B276</f>
        <v>0</v>
      </c>
      <c r="C275" t="str">
        <f ca="1">'TO Filter Tables'!C275</f>
        <v>GPS A - Event</v>
      </c>
      <c r="E275" t="str">
        <f ca="1">'TO Filter Tables'!E275</f>
        <v>External</v>
      </c>
      <c r="F275">
        <f ca="1">'TO Filter Tables'!F275</f>
        <v>619</v>
      </c>
      <c r="G275" t="str">
        <f ca="1">'TO Filter Tables'!G275</f>
        <v>0x26B</v>
      </c>
      <c r="H275" t="str">
        <f ca="1">'TO Filter Tables'!H275</f>
        <v>0xA6B</v>
      </c>
      <c r="I275" t="str">
        <f>'TO Filter Tables'!I275</f>
        <v>NA</v>
      </c>
      <c r="J275">
        <f ca="1">'TO Filter Tables'!J275</f>
        <v>1200</v>
      </c>
      <c r="K275">
        <f ca="1">'TO Filter Tables'!K275</f>
        <v>0</v>
      </c>
      <c r="L275" t="str">
        <f ca="1">'TO Filter Tables'!L275</f>
        <v>Async</v>
      </c>
      <c r="M275">
        <f ca="1">'TO Filter Tables'!M275</f>
        <v>0</v>
      </c>
      <c r="N275" s="39">
        <f ca="1">'TO Filter Tables'!R275</f>
        <v>0</v>
      </c>
      <c r="O275" s="39">
        <f ca="1">'TO Filter Tables'!X275</f>
        <v>0</v>
      </c>
      <c r="P275" s="39">
        <f ca="1">'TO Filter Tables'!AD275</f>
        <v>0</v>
      </c>
      <c r="Q275" s="39">
        <f ca="1">'TO Filter Tables'!AP275</f>
        <v>0</v>
      </c>
      <c r="R275" s="39">
        <f ca="1">'TO Filter Tables'!AV275</f>
        <v>0</v>
      </c>
      <c r="S275" s="39">
        <f ca="1">'TO Filter Tables'!BB275</f>
        <v>0</v>
      </c>
      <c r="T275" s="39">
        <f ca="1">'TO Filter Tables'!BH275</f>
        <v>0</v>
      </c>
      <c r="W275" s="39">
        <f t="shared" ca="1" si="4"/>
        <v>0</v>
      </c>
    </row>
    <row r="276" spans="1:25" x14ac:dyDescent="0.2">
      <c r="A276">
        <f>'TO Filter Tables'!A276</f>
        <v>267</v>
      </c>
      <c r="B276" t="str">
        <f>'TO Filter Summary'!B277</f>
        <v>Inst</v>
      </c>
      <c r="C276" t="str">
        <f ca="1">'TO Filter Tables'!C276</f>
        <v>KaPR Housekeeping Packet</v>
      </c>
      <c r="D276" t="s">
        <v>1418</v>
      </c>
      <c r="E276" t="str">
        <f ca="1">'TO Filter Tables'!E276</f>
        <v>External</v>
      </c>
      <c r="F276">
        <f ca="1">'TO Filter Tables'!F276</f>
        <v>640</v>
      </c>
      <c r="G276" t="str">
        <f ca="1">'TO Filter Tables'!G276</f>
        <v>0x280</v>
      </c>
      <c r="H276" t="str">
        <f ca="1">'TO Filter Tables'!H276</f>
        <v>0xA80</v>
      </c>
      <c r="I276" t="str">
        <f>'TO Filter Tables'!I276</f>
        <v>NA</v>
      </c>
      <c r="J276">
        <f ca="1">'TO Filter Tables'!J276</f>
        <v>512</v>
      </c>
      <c r="K276">
        <f ca="1">'TO Filter Tables'!K276</f>
        <v>0.5</v>
      </c>
      <c r="L276" t="str">
        <f ca="1">'TO Filter Tables'!L276</f>
        <v>Sync</v>
      </c>
      <c r="M276">
        <f ca="1">'TO Filter Tables'!M276</f>
        <v>1024</v>
      </c>
      <c r="N276" s="39">
        <f ca="1">'TO Filter Tables'!R276</f>
        <v>0.5</v>
      </c>
      <c r="O276" s="39">
        <f ca="1">'TO Filter Tables'!X276</f>
        <v>0.5</v>
      </c>
      <c r="P276" s="39">
        <v>120</v>
      </c>
      <c r="Q276" s="39">
        <f ca="1">'TO Filter Tables'!AP276</f>
        <v>120</v>
      </c>
      <c r="R276" s="39">
        <f ca="1">'TO Filter Tables'!AV276</f>
        <v>120</v>
      </c>
      <c r="S276" s="39">
        <f ca="1">'TO Filter Tables'!BB276</f>
        <v>120</v>
      </c>
      <c r="T276" s="39">
        <f ca="1">'TO Filter Tables'!BH276</f>
        <v>0</v>
      </c>
      <c r="U276" t="s">
        <v>1397</v>
      </c>
      <c r="W276" s="39">
        <f t="shared" ca="1" si="4"/>
        <v>120</v>
      </c>
      <c r="Y276" t="s">
        <v>1429</v>
      </c>
    </row>
    <row r="277" spans="1:25" x14ac:dyDescent="0.2">
      <c r="A277">
        <f>'TO Filter Tables'!A277</f>
        <v>268</v>
      </c>
      <c r="B277" t="str">
        <f>'TO Filter Summary'!B278</f>
        <v>Inst</v>
      </c>
      <c r="C277" t="str">
        <f ca="1">'TO Filter Tables'!C277</f>
        <v>KaPR SSPA Analysis Packet</v>
      </c>
      <c r="D277" t="s">
        <v>1418</v>
      </c>
      <c r="E277" t="str">
        <f ca="1">'TO Filter Tables'!E277</f>
        <v>External</v>
      </c>
      <c r="F277">
        <f ca="1">'TO Filter Tables'!F277</f>
        <v>641</v>
      </c>
      <c r="G277" t="str">
        <f ca="1">'TO Filter Tables'!G277</f>
        <v>0x281</v>
      </c>
      <c r="H277" t="str">
        <f ca="1">'TO Filter Tables'!H277</f>
        <v>0xA81</v>
      </c>
      <c r="I277" t="str">
        <f>'TO Filter Tables'!I277</f>
        <v>NA</v>
      </c>
      <c r="J277">
        <f ca="1">'TO Filter Tables'!J277</f>
        <v>512</v>
      </c>
      <c r="K277">
        <f ca="1">'TO Filter Tables'!K277</f>
        <v>0.5</v>
      </c>
      <c r="L277" t="str">
        <f ca="1">'TO Filter Tables'!L277</f>
        <v>Sync</v>
      </c>
      <c r="M277">
        <f ca="1">'TO Filter Tables'!M277</f>
        <v>1024</v>
      </c>
      <c r="N277" s="39">
        <f ca="1">'TO Filter Tables'!R277</f>
        <v>0</v>
      </c>
      <c r="O277" s="39">
        <f ca="1">'TO Filter Tables'!X277</f>
        <v>0</v>
      </c>
      <c r="P277" s="39">
        <f ca="1">'TO Filter Tables'!AD277</f>
        <v>0</v>
      </c>
      <c r="Q277" s="39">
        <f ca="1">'TO Filter Tables'!AP277</f>
        <v>0</v>
      </c>
      <c r="R277" s="39">
        <f ca="1">'TO Filter Tables'!AV277</f>
        <v>0</v>
      </c>
      <c r="S277" s="39">
        <f ca="1">'TO Filter Tables'!BB277</f>
        <v>0</v>
      </c>
      <c r="T277" s="39">
        <f ca="1">'TO Filter Tables'!BH277</f>
        <v>0</v>
      </c>
      <c r="W277" s="39">
        <f t="shared" ca="1" si="4"/>
        <v>0.5</v>
      </c>
      <c r="Y277" t="s">
        <v>1429</v>
      </c>
    </row>
    <row r="278" spans="1:25" x14ac:dyDescent="0.2">
      <c r="A278">
        <f>'TO Filter Tables'!A278</f>
        <v>269</v>
      </c>
      <c r="B278" t="str">
        <f>'TO Filter Summary'!B279</f>
        <v>Inst</v>
      </c>
      <c r="C278" t="str">
        <f ca="1">'TO Filter Tables'!C278</f>
        <v>KaPR LNA Analysis Packet</v>
      </c>
      <c r="D278" t="s">
        <v>1418</v>
      </c>
      <c r="E278" t="str">
        <f ca="1">'TO Filter Tables'!E278</f>
        <v>External</v>
      </c>
      <c r="F278">
        <f ca="1">'TO Filter Tables'!F278</f>
        <v>642</v>
      </c>
      <c r="G278" t="str">
        <f ca="1">'TO Filter Tables'!G278</f>
        <v>0x282</v>
      </c>
      <c r="H278" t="str">
        <f ca="1">'TO Filter Tables'!H278</f>
        <v>0xA82</v>
      </c>
      <c r="I278" t="str">
        <f>'TO Filter Tables'!I278</f>
        <v>NA</v>
      </c>
      <c r="J278">
        <f ca="1">'TO Filter Tables'!J278</f>
        <v>512</v>
      </c>
      <c r="K278">
        <f ca="1">'TO Filter Tables'!K278</f>
        <v>0.5</v>
      </c>
      <c r="L278" t="str">
        <f ca="1">'TO Filter Tables'!L278</f>
        <v>Sync</v>
      </c>
      <c r="M278">
        <f ca="1">'TO Filter Tables'!M278</f>
        <v>1024</v>
      </c>
      <c r="N278" s="39">
        <f ca="1">'TO Filter Tables'!R278</f>
        <v>0</v>
      </c>
      <c r="O278" s="39">
        <f ca="1">'TO Filter Tables'!X278</f>
        <v>0</v>
      </c>
      <c r="P278" s="39">
        <f ca="1">'TO Filter Tables'!AD278</f>
        <v>0</v>
      </c>
      <c r="Q278" s="39">
        <f ca="1">'TO Filter Tables'!AP278</f>
        <v>0</v>
      </c>
      <c r="R278" s="39">
        <f ca="1">'TO Filter Tables'!AV278</f>
        <v>0</v>
      </c>
      <c r="S278" s="39">
        <f ca="1">'TO Filter Tables'!BB278</f>
        <v>0</v>
      </c>
      <c r="T278" s="39">
        <f ca="1">'TO Filter Tables'!BH278</f>
        <v>0</v>
      </c>
      <c r="W278" s="39">
        <f t="shared" ca="1" si="4"/>
        <v>0.5</v>
      </c>
      <c r="Y278" t="s">
        <v>1429</v>
      </c>
    </row>
    <row r="279" spans="1:25" x14ac:dyDescent="0.2">
      <c r="A279">
        <f>'TO Filter Tables'!A279</f>
        <v>270</v>
      </c>
      <c r="B279" t="str">
        <f>'TO Filter Summary'!B280</f>
        <v>Inst</v>
      </c>
      <c r="C279" t="str">
        <f ca="1">'TO Filter Tables'!C279</f>
        <v>KaPR External Calibration Packet</v>
      </c>
      <c r="D279" t="s">
        <v>1418</v>
      </c>
      <c r="E279" t="str">
        <f ca="1">'TO Filter Tables'!E279</f>
        <v>External</v>
      </c>
      <c r="F279">
        <f ca="1">'TO Filter Tables'!F279</f>
        <v>643</v>
      </c>
      <c r="G279" t="str">
        <f ca="1">'TO Filter Tables'!G279</f>
        <v>0x283</v>
      </c>
      <c r="H279" t="str">
        <f ca="1">'TO Filter Tables'!H279</f>
        <v>0xA83</v>
      </c>
      <c r="I279" t="str">
        <f>'TO Filter Tables'!I279</f>
        <v>NA</v>
      </c>
      <c r="J279">
        <f ca="1">'TO Filter Tables'!J279</f>
        <v>512</v>
      </c>
      <c r="K279">
        <f ca="1">'TO Filter Tables'!K279</f>
        <v>0.5</v>
      </c>
      <c r="L279" t="str">
        <f ca="1">'TO Filter Tables'!L279</f>
        <v>Sync</v>
      </c>
      <c r="M279">
        <f ca="1">'TO Filter Tables'!M279</f>
        <v>1024</v>
      </c>
      <c r="N279" s="39">
        <f ca="1">'TO Filter Tables'!R279</f>
        <v>0</v>
      </c>
      <c r="O279" s="39">
        <f ca="1">'TO Filter Tables'!X279</f>
        <v>0</v>
      </c>
      <c r="P279" s="39">
        <f ca="1">'TO Filter Tables'!AD279</f>
        <v>0</v>
      </c>
      <c r="Q279" s="39">
        <f ca="1">'TO Filter Tables'!AP279</f>
        <v>0</v>
      </c>
      <c r="R279" s="39">
        <f ca="1">'TO Filter Tables'!AV279</f>
        <v>0</v>
      </c>
      <c r="S279" s="39">
        <f ca="1">'TO Filter Tables'!BB279</f>
        <v>0</v>
      </c>
      <c r="T279" s="39">
        <f ca="1">'TO Filter Tables'!BH279</f>
        <v>0</v>
      </c>
      <c r="W279" s="39">
        <f t="shared" ca="1" si="4"/>
        <v>0.5</v>
      </c>
      <c r="Y279" t="s">
        <v>1429</v>
      </c>
    </row>
    <row r="280" spans="1:25" x14ac:dyDescent="0.2">
      <c r="A280">
        <f>'TO Filter Tables'!A280</f>
        <v>271</v>
      </c>
      <c r="B280" t="str">
        <f>'TO Filter Summary'!B281</f>
        <v>Inst</v>
      </c>
      <c r="C280" t="str">
        <f ca="1">'TO Filter Tables'!C280</f>
        <v>KaPR Internal Calibration Packet</v>
      </c>
      <c r="D280" t="s">
        <v>1418</v>
      </c>
      <c r="E280" t="str">
        <f ca="1">'TO Filter Tables'!E280</f>
        <v>External</v>
      </c>
      <c r="F280">
        <f ca="1">'TO Filter Tables'!F280</f>
        <v>644</v>
      </c>
      <c r="G280" t="str">
        <f ca="1">'TO Filter Tables'!G280</f>
        <v>0x284</v>
      </c>
      <c r="H280" t="str">
        <f ca="1">'TO Filter Tables'!H280</f>
        <v>0xA84</v>
      </c>
      <c r="I280" t="str">
        <f>'TO Filter Tables'!I280</f>
        <v>NA</v>
      </c>
      <c r="J280">
        <f ca="1">'TO Filter Tables'!J280</f>
        <v>512</v>
      </c>
      <c r="K280">
        <f ca="1">'TO Filter Tables'!K280</f>
        <v>0.5</v>
      </c>
      <c r="L280" t="str">
        <f ca="1">'TO Filter Tables'!L280</f>
        <v>Sync</v>
      </c>
      <c r="M280">
        <f ca="1">'TO Filter Tables'!M280</f>
        <v>1024</v>
      </c>
      <c r="N280" s="39">
        <f ca="1">'TO Filter Tables'!R280</f>
        <v>0</v>
      </c>
      <c r="O280" s="39">
        <f ca="1">'TO Filter Tables'!X280</f>
        <v>0</v>
      </c>
      <c r="P280" s="39">
        <f ca="1">'TO Filter Tables'!AD280</f>
        <v>0</v>
      </c>
      <c r="Q280" s="39">
        <f ca="1">'TO Filter Tables'!AP280</f>
        <v>0</v>
      </c>
      <c r="R280" s="39">
        <f ca="1">'TO Filter Tables'!AV280</f>
        <v>0</v>
      </c>
      <c r="S280" s="39">
        <f ca="1">'TO Filter Tables'!BB280</f>
        <v>0</v>
      </c>
      <c r="T280" s="39">
        <f ca="1">'TO Filter Tables'!BH280</f>
        <v>0</v>
      </c>
      <c r="W280" s="39">
        <f t="shared" ca="1" si="4"/>
        <v>0.5</v>
      </c>
      <c r="Y280" t="s">
        <v>1429</v>
      </c>
    </row>
    <row r="281" spans="1:25" x14ac:dyDescent="0.2">
      <c r="A281">
        <f>'TO Filter Tables'!A281</f>
        <v>272</v>
      </c>
      <c r="B281" t="str">
        <f>'TO Filter Summary'!B282</f>
        <v>Inst</v>
      </c>
      <c r="C281" t="str">
        <f ca="1">'TO Filter Tables'!C281</f>
        <v>KaPR Phase Code Dump Packet</v>
      </c>
      <c r="D281" t="s">
        <v>1418</v>
      </c>
      <c r="E281" t="str">
        <f ca="1">'TO Filter Tables'!E281</f>
        <v>External</v>
      </c>
      <c r="F281">
        <f ca="1">'TO Filter Tables'!F281</f>
        <v>645</v>
      </c>
      <c r="G281" t="str">
        <f ca="1">'TO Filter Tables'!G281</f>
        <v>0x285</v>
      </c>
      <c r="H281" t="str">
        <f ca="1">'TO Filter Tables'!H281</f>
        <v>0xA85</v>
      </c>
      <c r="I281" t="str">
        <f>'TO Filter Tables'!I281</f>
        <v>NA</v>
      </c>
      <c r="J281">
        <f ca="1">'TO Filter Tables'!J281</f>
        <v>512</v>
      </c>
      <c r="K281">
        <f ca="1">'TO Filter Tables'!K281</f>
        <v>0.5</v>
      </c>
      <c r="L281" t="str">
        <f ca="1">'TO Filter Tables'!L281</f>
        <v>Sync</v>
      </c>
      <c r="M281">
        <f ca="1">'TO Filter Tables'!M281</f>
        <v>1024</v>
      </c>
      <c r="N281" s="39">
        <f ca="1">'TO Filter Tables'!R281</f>
        <v>0</v>
      </c>
      <c r="O281" s="39">
        <f ca="1">'TO Filter Tables'!X281</f>
        <v>0</v>
      </c>
      <c r="P281" s="39">
        <f ca="1">'TO Filter Tables'!AD281</f>
        <v>0</v>
      </c>
      <c r="Q281" s="39">
        <f ca="1">'TO Filter Tables'!AP281</f>
        <v>0</v>
      </c>
      <c r="R281" s="39">
        <f ca="1">'TO Filter Tables'!AV281</f>
        <v>0</v>
      </c>
      <c r="S281" s="39">
        <f ca="1">'TO Filter Tables'!BB281</f>
        <v>0</v>
      </c>
      <c r="T281" s="39">
        <f ca="1">'TO Filter Tables'!BH281</f>
        <v>0</v>
      </c>
      <c r="W281" s="39">
        <f t="shared" ca="1" si="4"/>
        <v>0.5</v>
      </c>
      <c r="Y281" t="s">
        <v>1429</v>
      </c>
    </row>
    <row r="282" spans="1:25" x14ac:dyDescent="0.2">
      <c r="A282">
        <f>'TO Filter Tables'!A282</f>
        <v>273</v>
      </c>
      <c r="B282" t="str">
        <f>'TO Filter Summary'!B283</f>
        <v>Inst</v>
      </c>
      <c r="C282" t="str">
        <f ca="1">'TO Filter Tables'!C282</f>
        <v>KaPR Variable PRF Packet</v>
      </c>
      <c r="D282" t="s">
        <v>1418</v>
      </c>
      <c r="E282" t="str">
        <f ca="1">'TO Filter Tables'!E282</f>
        <v>External</v>
      </c>
      <c r="F282">
        <f ca="1">'TO Filter Tables'!F282</f>
        <v>646</v>
      </c>
      <c r="G282" t="str">
        <f ca="1">'TO Filter Tables'!G282</f>
        <v>0x286</v>
      </c>
      <c r="H282" t="str">
        <f ca="1">'TO Filter Tables'!H282</f>
        <v>0xA86</v>
      </c>
      <c r="I282" t="str">
        <f>'TO Filter Tables'!I282</f>
        <v>NA</v>
      </c>
      <c r="J282">
        <f ca="1">'TO Filter Tables'!J282</f>
        <v>512</v>
      </c>
      <c r="K282">
        <f ca="1">'TO Filter Tables'!K282</f>
        <v>0.5</v>
      </c>
      <c r="L282" t="str">
        <f ca="1">'TO Filter Tables'!L282</f>
        <v>Sync</v>
      </c>
      <c r="M282">
        <f ca="1">'TO Filter Tables'!M282</f>
        <v>1024</v>
      </c>
      <c r="N282" s="39">
        <f ca="1">'TO Filter Tables'!R282</f>
        <v>0</v>
      </c>
      <c r="O282" s="39">
        <f ca="1">'TO Filter Tables'!X282</f>
        <v>0</v>
      </c>
      <c r="P282" s="39">
        <f ca="1">'TO Filter Tables'!AD282</f>
        <v>0</v>
      </c>
      <c r="Q282" s="39">
        <f ca="1">'TO Filter Tables'!AP282</f>
        <v>0</v>
      </c>
      <c r="R282" s="39">
        <f ca="1">'TO Filter Tables'!AV282</f>
        <v>0</v>
      </c>
      <c r="S282" s="39">
        <f ca="1">'TO Filter Tables'!BB282</f>
        <v>0</v>
      </c>
      <c r="T282" s="39">
        <f ca="1">'TO Filter Tables'!BH282</f>
        <v>0</v>
      </c>
      <c r="W282" s="39">
        <f t="shared" ca="1" si="4"/>
        <v>0.5</v>
      </c>
      <c r="Y282" t="s">
        <v>1429</v>
      </c>
    </row>
    <row r="283" spans="1:25" x14ac:dyDescent="0.2">
      <c r="A283">
        <f>'TO Filter Tables'!A283</f>
        <v>274</v>
      </c>
      <c r="B283" t="str">
        <f>'TO Filter Summary'!B284</f>
        <v>Inst</v>
      </c>
      <c r="C283" t="str">
        <f ca="1">'TO Filter Tables'!C283</f>
        <v>KaPR Memory Dump Packet</v>
      </c>
      <c r="D283" t="s">
        <v>1418</v>
      </c>
      <c r="E283" t="str">
        <f ca="1">'TO Filter Tables'!E283</f>
        <v>External</v>
      </c>
      <c r="F283">
        <f ca="1">'TO Filter Tables'!F283</f>
        <v>647</v>
      </c>
      <c r="G283" t="str">
        <f ca="1">'TO Filter Tables'!G283</f>
        <v>0x287</v>
      </c>
      <c r="H283" t="str">
        <f ca="1">'TO Filter Tables'!H283</f>
        <v>0xA87</v>
      </c>
      <c r="I283" t="str">
        <f>'TO Filter Tables'!I283</f>
        <v>NA</v>
      </c>
      <c r="J283">
        <f ca="1">'TO Filter Tables'!J283</f>
        <v>512</v>
      </c>
      <c r="K283">
        <f ca="1">'TO Filter Tables'!K283</f>
        <v>0.5</v>
      </c>
      <c r="L283" t="str">
        <f ca="1">'TO Filter Tables'!L283</f>
        <v>Sync</v>
      </c>
      <c r="M283">
        <f ca="1">'TO Filter Tables'!M283</f>
        <v>1024</v>
      </c>
      <c r="N283" s="39">
        <f ca="1">'TO Filter Tables'!R283</f>
        <v>0</v>
      </c>
      <c r="O283" s="39">
        <f ca="1">'TO Filter Tables'!X283</f>
        <v>0</v>
      </c>
      <c r="P283" s="39">
        <f ca="1">'TO Filter Tables'!AD283</f>
        <v>0</v>
      </c>
      <c r="Q283" s="39">
        <f ca="1">'TO Filter Tables'!AP283</f>
        <v>0</v>
      </c>
      <c r="R283" s="39">
        <f ca="1">'TO Filter Tables'!AV283</f>
        <v>0</v>
      </c>
      <c r="S283" s="39">
        <f ca="1">'TO Filter Tables'!BB283</f>
        <v>0</v>
      </c>
      <c r="T283" s="39">
        <f ca="1">'TO Filter Tables'!BH283</f>
        <v>0</v>
      </c>
      <c r="W283" s="39">
        <f t="shared" ca="1" si="4"/>
        <v>0.5</v>
      </c>
      <c r="Y283" t="s">
        <v>1429</v>
      </c>
    </row>
    <row r="284" spans="1:25" x14ac:dyDescent="0.2">
      <c r="A284">
        <f>'TO Filter Tables'!A284</f>
        <v>275</v>
      </c>
      <c r="B284" t="str">
        <f>'TO Filter Summary'!B285</f>
        <v>Inst</v>
      </c>
      <c r="C284" t="str">
        <f ca="1">'TO Filter Tables'!C284</f>
        <v>KaPR Observation Packet</v>
      </c>
      <c r="D284" t="s">
        <v>1418</v>
      </c>
      <c r="E284" t="str">
        <f ca="1">'TO Filter Tables'!E284</f>
        <v>External</v>
      </c>
      <c r="F284">
        <f ca="1">'TO Filter Tables'!F284</f>
        <v>648</v>
      </c>
      <c r="G284" t="str">
        <f ca="1">'TO Filter Tables'!G284</f>
        <v>0x288</v>
      </c>
      <c r="H284" t="str">
        <f ca="1">'TO Filter Tables'!H284</f>
        <v>0xA88</v>
      </c>
      <c r="I284" t="str">
        <f>'TO Filter Tables'!I284</f>
        <v>NA</v>
      </c>
      <c r="J284">
        <f ca="1">'TO Filter Tables'!J284</f>
        <v>512</v>
      </c>
      <c r="K284">
        <f ca="1">'TO Filter Tables'!K284</f>
        <v>0.5</v>
      </c>
      <c r="L284" t="str">
        <f ca="1">'TO Filter Tables'!L284</f>
        <v>Sync</v>
      </c>
      <c r="M284">
        <f ca="1">'TO Filter Tables'!M284</f>
        <v>1024</v>
      </c>
      <c r="N284" s="39">
        <f ca="1">'TO Filter Tables'!R284</f>
        <v>0</v>
      </c>
      <c r="O284" s="39">
        <f ca="1">'TO Filter Tables'!X284</f>
        <v>0</v>
      </c>
      <c r="P284" s="39">
        <f ca="1">'TO Filter Tables'!AD284</f>
        <v>0</v>
      </c>
      <c r="Q284" s="39">
        <f ca="1">'TO Filter Tables'!AP284</f>
        <v>0</v>
      </c>
      <c r="R284" s="39">
        <f ca="1">'TO Filter Tables'!AV284</f>
        <v>0</v>
      </c>
      <c r="S284" s="39">
        <f ca="1">'TO Filter Tables'!BB284</f>
        <v>0</v>
      </c>
      <c r="T284" s="39">
        <f ca="1">'TO Filter Tables'!BH284</f>
        <v>0</v>
      </c>
      <c r="W284" s="39">
        <f t="shared" ca="1" si="4"/>
        <v>0.5</v>
      </c>
      <c r="Y284" t="s">
        <v>1429</v>
      </c>
    </row>
    <row r="285" spans="1:25" x14ac:dyDescent="0.2">
      <c r="A285">
        <f>'TO Filter Tables'!A285</f>
        <v>276</v>
      </c>
      <c r="B285" t="str">
        <f>'TO Filter Summary'!B286</f>
        <v>Inst</v>
      </c>
      <c r="C285" t="str">
        <f ca="1">'TO Filter Tables'!C285</f>
        <v>DPR Ancillary 4 Second Packet</v>
      </c>
      <c r="D285" t="s">
        <v>1418</v>
      </c>
      <c r="E285" t="str">
        <f ca="1">'TO Filter Tables'!E285</f>
        <v>External</v>
      </c>
      <c r="F285">
        <f ca="1">'TO Filter Tables'!F285</f>
        <v>656</v>
      </c>
      <c r="G285" t="str">
        <f ca="1">'TO Filter Tables'!G285</f>
        <v>0x290</v>
      </c>
      <c r="H285" t="str">
        <f ca="1">'TO Filter Tables'!H285</f>
        <v>0xA90</v>
      </c>
      <c r="I285" t="str">
        <f>'TO Filter Tables'!I285</f>
        <v>NA</v>
      </c>
      <c r="J285">
        <f ca="1">'TO Filter Tables'!J285</f>
        <v>800</v>
      </c>
      <c r="K285">
        <f ca="1">'TO Filter Tables'!K285</f>
        <v>4</v>
      </c>
      <c r="L285" t="str">
        <f ca="1">'TO Filter Tables'!L285</f>
        <v>Sync</v>
      </c>
      <c r="M285">
        <f ca="1">'TO Filter Tables'!M285</f>
        <v>200</v>
      </c>
      <c r="N285" s="39">
        <f ca="1">'TO Filter Tables'!R285</f>
        <v>0</v>
      </c>
      <c r="O285" s="39">
        <f ca="1">'TO Filter Tables'!X285</f>
        <v>0</v>
      </c>
      <c r="P285" s="39">
        <f ca="1">'TO Filter Tables'!AD285</f>
        <v>0</v>
      </c>
      <c r="Q285" s="39">
        <f ca="1">'TO Filter Tables'!AP285</f>
        <v>0</v>
      </c>
      <c r="R285" s="39">
        <f ca="1">'TO Filter Tables'!AV285</f>
        <v>0</v>
      </c>
      <c r="S285" s="39">
        <f ca="1">'TO Filter Tables'!BB285</f>
        <v>0</v>
      </c>
      <c r="T285" s="39">
        <f ca="1">'TO Filter Tables'!BH285</f>
        <v>0</v>
      </c>
      <c r="W285" s="39">
        <f t="shared" ca="1" si="4"/>
        <v>4</v>
      </c>
      <c r="Y285" t="s">
        <v>1429</v>
      </c>
    </row>
    <row r="286" spans="1:25" x14ac:dyDescent="0.2">
      <c r="A286">
        <f>'TO Filter Tables'!A286</f>
        <v>277</v>
      </c>
      <c r="B286" t="str">
        <f>'TO Filter Summary'!B287</f>
        <v>Inst</v>
      </c>
      <c r="C286" t="str">
        <f ca="1">'TO Filter Tables'!C286</f>
        <v>KuPR Housekeeping Packet</v>
      </c>
      <c r="D286" t="s">
        <v>1418</v>
      </c>
      <c r="E286" t="str">
        <f ca="1">'TO Filter Tables'!E286</f>
        <v>External</v>
      </c>
      <c r="F286">
        <f ca="1">'TO Filter Tables'!F286</f>
        <v>672</v>
      </c>
      <c r="G286" t="str">
        <f ca="1">'TO Filter Tables'!G286</f>
        <v>0x2A0</v>
      </c>
      <c r="H286" t="str">
        <f ca="1">'TO Filter Tables'!H286</f>
        <v>0xAA0</v>
      </c>
      <c r="I286" t="str">
        <f>'TO Filter Tables'!I286</f>
        <v>NA</v>
      </c>
      <c r="J286">
        <f ca="1">'TO Filter Tables'!J286</f>
        <v>512</v>
      </c>
      <c r="K286">
        <f ca="1">'TO Filter Tables'!K286</f>
        <v>0.5</v>
      </c>
      <c r="L286" t="str">
        <f ca="1">'TO Filter Tables'!L286</f>
        <v>Sync</v>
      </c>
      <c r="M286">
        <f ca="1">'TO Filter Tables'!M286</f>
        <v>1024</v>
      </c>
      <c r="N286" s="39">
        <f ca="1">'TO Filter Tables'!R286</f>
        <v>0.5</v>
      </c>
      <c r="O286" s="39">
        <f ca="1">'TO Filter Tables'!X286</f>
        <v>0.5</v>
      </c>
      <c r="P286" s="39">
        <v>120</v>
      </c>
      <c r="Q286" s="39">
        <f ca="1">'TO Filter Tables'!AP286</f>
        <v>120</v>
      </c>
      <c r="R286" s="39">
        <f ca="1">'TO Filter Tables'!AV286</f>
        <v>120</v>
      </c>
      <c r="S286" s="39">
        <f ca="1">'TO Filter Tables'!BB286</f>
        <v>120</v>
      </c>
      <c r="T286" s="39">
        <f ca="1">'TO Filter Tables'!BH286</f>
        <v>0</v>
      </c>
      <c r="U286" t="s">
        <v>1397</v>
      </c>
      <c r="W286" s="39">
        <f t="shared" ca="1" si="4"/>
        <v>120</v>
      </c>
      <c r="Y286" t="s">
        <v>1429</v>
      </c>
    </row>
    <row r="287" spans="1:25" x14ac:dyDescent="0.2">
      <c r="A287">
        <f>'TO Filter Tables'!A287</f>
        <v>278</v>
      </c>
      <c r="B287" t="str">
        <f>'TO Filter Summary'!B288</f>
        <v>Inst</v>
      </c>
      <c r="C287" t="str">
        <f ca="1">'TO Filter Tables'!C287</f>
        <v>KuPR SSPA Analysis Packet</v>
      </c>
      <c r="D287" t="s">
        <v>1418</v>
      </c>
      <c r="E287" t="str">
        <f ca="1">'TO Filter Tables'!E287</f>
        <v>External</v>
      </c>
      <c r="F287">
        <f ca="1">'TO Filter Tables'!F287</f>
        <v>673</v>
      </c>
      <c r="G287" t="str">
        <f ca="1">'TO Filter Tables'!G287</f>
        <v>0x2A1</v>
      </c>
      <c r="H287" t="str">
        <f ca="1">'TO Filter Tables'!H287</f>
        <v>0xAA1</v>
      </c>
      <c r="I287" t="str">
        <f>'TO Filter Tables'!I287</f>
        <v>NA</v>
      </c>
      <c r="J287">
        <f ca="1">'TO Filter Tables'!J287</f>
        <v>512</v>
      </c>
      <c r="K287">
        <f ca="1">'TO Filter Tables'!K287</f>
        <v>0.5</v>
      </c>
      <c r="L287" t="str">
        <f ca="1">'TO Filter Tables'!L287</f>
        <v>Sync</v>
      </c>
      <c r="M287">
        <f ca="1">'TO Filter Tables'!M287</f>
        <v>1024</v>
      </c>
      <c r="N287" s="39">
        <f ca="1">'TO Filter Tables'!R287</f>
        <v>0</v>
      </c>
      <c r="O287" s="39">
        <f ca="1">'TO Filter Tables'!X287</f>
        <v>0</v>
      </c>
      <c r="P287" s="39">
        <f ca="1">'TO Filter Tables'!AD287</f>
        <v>0</v>
      </c>
      <c r="Q287" s="39">
        <f ca="1">'TO Filter Tables'!AP287</f>
        <v>0</v>
      </c>
      <c r="R287" s="39">
        <f ca="1">'TO Filter Tables'!AV287</f>
        <v>0</v>
      </c>
      <c r="S287" s="39">
        <f ca="1">'TO Filter Tables'!BB287</f>
        <v>0</v>
      </c>
      <c r="T287" s="39">
        <f ca="1">'TO Filter Tables'!BH287</f>
        <v>0</v>
      </c>
      <c r="W287" s="39">
        <f t="shared" ca="1" si="4"/>
        <v>0.5</v>
      </c>
      <c r="Y287" t="s">
        <v>1429</v>
      </c>
    </row>
    <row r="288" spans="1:25" x14ac:dyDescent="0.2">
      <c r="A288">
        <f>'TO Filter Tables'!A288</f>
        <v>279</v>
      </c>
      <c r="B288" t="str">
        <f>'TO Filter Summary'!B289</f>
        <v>Inst</v>
      </c>
      <c r="C288" t="str">
        <f ca="1">'TO Filter Tables'!C288</f>
        <v>KuPR LNA Analysis Packet</v>
      </c>
      <c r="D288" t="s">
        <v>1418</v>
      </c>
      <c r="E288" t="str">
        <f ca="1">'TO Filter Tables'!E288</f>
        <v>External</v>
      </c>
      <c r="F288">
        <f ca="1">'TO Filter Tables'!F288</f>
        <v>674</v>
      </c>
      <c r="G288" t="str">
        <f ca="1">'TO Filter Tables'!G288</f>
        <v>0x2A2</v>
      </c>
      <c r="H288" t="str">
        <f ca="1">'TO Filter Tables'!H288</f>
        <v>0xAA2</v>
      </c>
      <c r="I288" t="str">
        <f>'TO Filter Tables'!I288</f>
        <v>NA</v>
      </c>
      <c r="J288">
        <f ca="1">'TO Filter Tables'!J288</f>
        <v>512</v>
      </c>
      <c r="K288">
        <f ca="1">'TO Filter Tables'!K288</f>
        <v>0.5</v>
      </c>
      <c r="L288" t="str">
        <f ca="1">'TO Filter Tables'!L288</f>
        <v>Sync</v>
      </c>
      <c r="M288">
        <f ca="1">'TO Filter Tables'!M288</f>
        <v>1024</v>
      </c>
      <c r="N288" s="39">
        <f ca="1">'TO Filter Tables'!R288</f>
        <v>0</v>
      </c>
      <c r="O288" s="39">
        <f ca="1">'TO Filter Tables'!X288</f>
        <v>0</v>
      </c>
      <c r="P288" s="39">
        <f ca="1">'TO Filter Tables'!AD288</f>
        <v>0</v>
      </c>
      <c r="Q288" s="39">
        <f ca="1">'TO Filter Tables'!AP288</f>
        <v>0</v>
      </c>
      <c r="R288" s="39">
        <f ca="1">'TO Filter Tables'!AV288</f>
        <v>0</v>
      </c>
      <c r="S288" s="39">
        <f ca="1">'TO Filter Tables'!BB288</f>
        <v>0</v>
      </c>
      <c r="T288" s="39">
        <f ca="1">'TO Filter Tables'!BH288</f>
        <v>0</v>
      </c>
      <c r="W288" s="39">
        <f t="shared" ca="1" si="4"/>
        <v>0.5</v>
      </c>
      <c r="Y288" t="s">
        <v>1429</v>
      </c>
    </row>
    <row r="289" spans="1:25" x14ac:dyDescent="0.2">
      <c r="A289">
        <f>'TO Filter Tables'!A289</f>
        <v>280</v>
      </c>
      <c r="B289" t="str">
        <f>'TO Filter Summary'!B290</f>
        <v>Inst</v>
      </c>
      <c r="C289" t="str">
        <f ca="1">'TO Filter Tables'!C289</f>
        <v>KuPR External Calibration Packet</v>
      </c>
      <c r="D289" t="s">
        <v>1418</v>
      </c>
      <c r="E289" t="str">
        <f ca="1">'TO Filter Tables'!E289</f>
        <v>External</v>
      </c>
      <c r="F289">
        <f ca="1">'TO Filter Tables'!F289</f>
        <v>675</v>
      </c>
      <c r="G289" t="str">
        <f ca="1">'TO Filter Tables'!G289</f>
        <v>0x2A3</v>
      </c>
      <c r="H289" t="str">
        <f ca="1">'TO Filter Tables'!H289</f>
        <v>0xAA3</v>
      </c>
      <c r="I289" t="str">
        <f>'TO Filter Tables'!I289</f>
        <v>NA</v>
      </c>
      <c r="J289">
        <f ca="1">'TO Filter Tables'!J289</f>
        <v>512</v>
      </c>
      <c r="K289">
        <f ca="1">'TO Filter Tables'!K289</f>
        <v>0.5</v>
      </c>
      <c r="L289" t="str">
        <f ca="1">'TO Filter Tables'!L289</f>
        <v>Sync</v>
      </c>
      <c r="M289">
        <f ca="1">'TO Filter Tables'!M289</f>
        <v>1024</v>
      </c>
      <c r="N289" s="39">
        <f ca="1">'TO Filter Tables'!R289</f>
        <v>0</v>
      </c>
      <c r="O289" s="39">
        <f ca="1">'TO Filter Tables'!X289</f>
        <v>0</v>
      </c>
      <c r="P289" s="39">
        <f ca="1">'TO Filter Tables'!AD289</f>
        <v>0</v>
      </c>
      <c r="Q289" s="39">
        <f ca="1">'TO Filter Tables'!AP289</f>
        <v>0</v>
      </c>
      <c r="R289" s="39">
        <f ca="1">'TO Filter Tables'!AV289</f>
        <v>0</v>
      </c>
      <c r="S289" s="39">
        <f ca="1">'TO Filter Tables'!BB289</f>
        <v>0</v>
      </c>
      <c r="T289" s="39">
        <f ca="1">'TO Filter Tables'!BH289</f>
        <v>0</v>
      </c>
      <c r="W289" s="39">
        <f t="shared" ca="1" si="4"/>
        <v>0.5</v>
      </c>
      <c r="Y289" t="s">
        <v>1429</v>
      </c>
    </row>
    <row r="290" spans="1:25" x14ac:dyDescent="0.2">
      <c r="A290">
        <f>'TO Filter Tables'!A290</f>
        <v>281</v>
      </c>
      <c r="B290" t="str">
        <f>'TO Filter Summary'!B291</f>
        <v>Inst</v>
      </c>
      <c r="C290" t="str">
        <f ca="1">'TO Filter Tables'!C290</f>
        <v>KuPR Internal Calibration Packet</v>
      </c>
      <c r="D290" t="s">
        <v>1418</v>
      </c>
      <c r="E290" t="str">
        <f ca="1">'TO Filter Tables'!E290</f>
        <v>External</v>
      </c>
      <c r="F290">
        <f ca="1">'TO Filter Tables'!F290</f>
        <v>676</v>
      </c>
      <c r="G290" t="str">
        <f ca="1">'TO Filter Tables'!G290</f>
        <v>0x2A4</v>
      </c>
      <c r="H290" t="str">
        <f ca="1">'TO Filter Tables'!H290</f>
        <v>0xAA4</v>
      </c>
      <c r="I290" t="str">
        <f>'TO Filter Tables'!I290</f>
        <v>NA</v>
      </c>
      <c r="J290">
        <f ca="1">'TO Filter Tables'!J290</f>
        <v>512</v>
      </c>
      <c r="K290">
        <f ca="1">'TO Filter Tables'!K290</f>
        <v>0.5</v>
      </c>
      <c r="L290" t="str">
        <f ca="1">'TO Filter Tables'!L290</f>
        <v>Sync</v>
      </c>
      <c r="M290">
        <f ca="1">'TO Filter Tables'!M290</f>
        <v>1024</v>
      </c>
      <c r="N290" s="39">
        <f ca="1">'TO Filter Tables'!R290</f>
        <v>0</v>
      </c>
      <c r="O290" s="39">
        <f ca="1">'TO Filter Tables'!X290</f>
        <v>0</v>
      </c>
      <c r="P290" s="39">
        <f ca="1">'TO Filter Tables'!AD290</f>
        <v>0</v>
      </c>
      <c r="Q290" s="39">
        <f ca="1">'TO Filter Tables'!AP290</f>
        <v>0</v>
      </c>
      <c r="R290" s="39">
        <f ca="1">'TO Filter Tables'!AV290</f>
        <v>0</v>
      </c>
      <c r="S290" s="39">
        <f ca="1">'TO Filter Tables'!BB290</f>
        <v>0</v>
      </c>
      <c r="T290" s="39">
        <f ca="1">'TO Filter Tables'!BH290</f>
        <v>0</v>
      </c>
      <c r="W290" s="39">
        <f t="shared" ca="1" si="4"/>
        <v>0.5</v>
      </c>
      <c r="Y290" t="s">
        <v>1429</v>
      </c>
    </row>
    <row r="291" spans="1:25" x14ac:dyDescent="0.2">
      <c r="A291">
        <f>'TO Filter Tables'!A291</f>
        <v>282</v>
      </c>
      <c r="B291" t="str">
        <f>'TO Filter Summary'!B292</f>
        <v>Inst</v>
      </c>
      <c r="C291" t="str">
        <f ca="1">'TO Filter Tables'!C291</f>
        <v>KuPR Phase Code Dump Packet</v>
      </c>
      <c r="D291" t="s">
        <v>1418</v>
      </c>
      <c r="E291" t="str">
        <f ca="1">'TO Filter Tables'!E291</f>
        <v>External</v>
      </c>
      <c r="F291">
        <f ca="1">'TO Filter Tables'!F291</f>
        <v>677</v>
      </c>
      <c r="G291" t="str">
        <f ca="1">'TO Filter Tables'!G291</f>
        <v>0x2A5</v>
      </c>
      <c r="H291" t="str">
        <f ca="1">'TO Filter Tables'!H291</f>
        <v>0xAA5</v>
      </c>
      <c r="I291" t="str">
        <f>'TO Filter Tables'!I291</f>
        <v>NA</v>
      </c>
      <c r="J291">
        <f ca="1">'TO Filter Tables'!J291</f>
        <v>512</v>
      </c>
      <c r="K291">
        <f ca="1">'TO Filter Tables'!K291</f>
        <v>0.5</v>
      </c>
      <c r="L291" t="str">
        <f ca="1">'TO Filter Tables'!L291</f>
        <v>Sync</v>
      </c>
      <c r="M291">
        <f ca="1">'TO Filter Tables'!M291</f>
        <v>1024</v>
      </c>
      <c r="N291" s="39">
        <f ca="1">'TO Filter Tables'!R291</f>
        <v>0</v>
      </c>
      <c r="O291" s="39">
        <f ca="1">'TO Filter Tables'!X291</f>
        <v>0</v>
      </c>
      <c r="P291" s="39">
        <f ca="1">'TO Filter Tables'!AD291</f>
        <v>0</v>
      </c>
      <c r="Q291" s="39">
        <f ca="1">'TO Filter Tables'!AP291</f>
        <v>0</v>
      </c>
      <c r="R291" s="39">
        <f ca="1">'TO Filter Tables'!AV291</f>
        <v>0</v>
      </c>
      <c r="S291" s="39">
        <f ca="1">'TO Filter Tables'!BB291</f>
        <v>0</v>
      </c>
      <c r="T291" s="39">
        <f ca="1">'TO Filter Tables'!BH291</f>
        <v>0</v>
      </c>
      <c r="W291" s="39">
        <f t="shared" ca="1" si="4"/>
        <v>0.5</v>
      </c>
      <c r="Y291" t="s">
        <v>1429</v>
      </c>
    </row>
    <row r="292" spans="1:25" x14ac:dyDescent="0.2">
      <c r="A292">
        <f>'TO Filter Tables'!A292</f>
        <v>283</v>
      </c>
      <c r="B292" t="str">
        <f>'TO Filter Summary'!B293</f>
        <v>Inst</v>
      </c>
      <c r="C292" t="str">
        <f ca="1">'TO Filter Tables'!C292</f>
        <v>KuPR Variable PRF Packet</v>
      </c>
      <c r="D292" t="s">
        <v>1418</v>
      </c>
      <c r="E292" t="str">
        <f ca="1">'TO Filter Tables'!E292</f>
        <v>External</v>
      </c>
      <c r="F292">
        <f ca="1">'TO Filter Tables'!F292</f>
        <v>678</v>
      </c>
      <c r="G292" t="str">
        <f ca="1">'TO Filter Tables'!G292</f>
        <v>0x2A6</v>
      </c>
      <c r="H292" t="str">
        <f ca="1">'TO Filter Tables'!H292</f>
        <v>0xAA6</v>
      </c>
      <c r="I292" t="str">
        <f>'TO Filter Tables'!I292</f>
        <v>NA</v>
      </c>
      <c r="J292">
        <f ca="1">'TO Filter Tables'!J292</f>
        <v>512</v>
      </c>
      <c r="K292">
        <f ca="1">'TO Filter Tables'!K292</f>
        <v>0.5</v>
      </c>
      <c r="L292" t="str">
        <f ca="1">'TO Filter Tables'!L292</f>
        <v>Sync</v>
      </c>
      <c r="M292">
        <f ca="1">'TO Filter Tables'!M292</f>
        <v>1024</v>
      </c>
      <c r="N292" s="39">
        <f ca="1">'TO Filter Tables'!R292</f>
        <v>0</v>
      </c>
      <c r="O292" s="39">
        <f ca="1">'TO Filter Tables'!X292</f>
        <v>0</v>
      </c>
      <c r="P292" s="39">
        <f ca="1">'TO Filter Tables'!AD292</f>
        <v>0</v>
      </c>
      <c r="Q292" s="39">
        <f ca="1">'TO Filter Tables'!AP292</f>
        <v>0</v>
      </c>
      <c r="R292" s="39">
        <f ca="1">'TO Filter Tables'!AV292</f>
        <v>0</v>
      </c>
      <c r="S292" s="39">
        <f ca="1">'TO Filter Tables'!BB292</f>
        <v>0</v>
      </c>
      <c r="T292" s="39">
        <f ca="1">'TO Filter Tables'!BH292</f>
        <v>0</v>
      </c>
      <c r="W292" s="39">
        <f t="shared" ca="1" si="4"/>
        <v>0.5</v>
      </c>
      <c r="Y292" t="s">
        <v>1429</v>
      </c>
    </row>
    <row r="293" spans="1:25" x14ac:dyDescent="0.2">
      <c r="A293">
        <f>'TO Filter Tables'!A293</f>
        <v>284</v>
      </c>
      <c r="B293" t="str">
        <f>'TO Filter Summary'!B294</f>
        <v>Inst</v>
      </c>
      <c r="C293" t="str">
        <f ca="1">'TO Filter Tables'!C293</f>
        <v>KuPR Memory Dump Packet</v>
      </c>
      <c r="D293" t="s">
        <v>1418</v>
      </c>
      <c r="E293" t="str">
        <f ca="1">'TO Filter Tables'!E293</f>
        <v>External</v>
      </c>
      <c r="F293">
        <f ca="1">'TO Filter Tables'!F293</f>
        <v>679</v>
      </c>
      <c r="G293" t="str">
        <f ca="1">'TO Filter Tables'!G293</f>
        <v>0x2A7</v>
      </c>
      <c r="H293" t="str">
        <f ca="1">'TO Filter Tables'!H293</f>
        <v>0xAA7</v>
      </c>
      <c r="I293" t="str">
        <f>'TO Filter Tables'!I293</f>
        <v>NA</v>
      </c>
      <c r="J293">
        <f ca="1">'TO Filter Tables'!J293</f>
        <v>512</v>
      </c>
      <c r="K293">
        <f ca="1">'TO Filter Tables'!K293</f>
        <v>0.5</v>
      </c>
      <c r="L293" t="str">
        <f ca="1">'TO Filter Tables'!L293</f>
        <v>Sync</v>
      </c>
      <c r="M293">
        <f ca="1">'TO Filter Tables'!M293</f>
        <v>1024</v>
      </c>
      <c r="N293" s="39">
        <f ca="1">'TO Filter Tables'!R293</f>
        <v>0</v>
      </c>
      <c r="O293" s="39">
        <f ca="1">'TO Filter Tables'!X293</f>
        <v>0</v>
      </c>
      <c r="P293" s="39">
        <f ca="1">'TO Filter Tables'!AD293</f>
        <v>0</v>
      </c>
      <c r="Q293" s="39">
        <f ca="1">'TO Filter Tables'!AP293</f>
        <v>0</v>
      </c>
      <c r="R293" s="39">
        <f ca="1">'TO Filter Tables'!AV293</f>
        <v>0</v>
      </c>
      <c r="S293" s="39">
        <f ca="1">'TO Filter Tables'!BB293</f>
        <v>0</v>
      </c>
      <c r="T293" s="39">
        <f ca="1">'TO Filter Tables'!BH293</f>
        <v>0</v>
      </c>
      <c r="W293" s="39">
        <f t="shared" ca="1" si="4"/>
        <v>0.5</v>
      </c>
      <c r="Y293" t="s">
        <v>1429</v>
      </c>
    </row>
    <row r="294" spans="1:25" x14ac:dyDescent="0.2">
      <c r="A294">
        <f>'TO Filter Tables'!A294</f>
        <v>285</v>
      </c>
      <c r="B294" t="str">
        <f>'TO Filter Summary'!B295</f>
        <v>Inst</v>
      </c>
      <c r="C294" t="str">
        <f ca="1">'TO Filter Tables'!C294</f>
        <v>KuPR Observation Packet</v>
      </c>
      <c r="D294" t="s">
        <v>1418</v>
      </c>
      <c r="E294" t="str">
        <f ca="1">'TO Filter Tables'!E294</f>
        <v>External</v>
      </c>
      <c r="F294">
        <f ca="1">'TO Filter Tables'!F294</f>
        <v>680</v>
      </c>
      <c r="G294" t="str">
        <f ca="1">'TO Filter Tables'!G294</f>
        <v>0x2A8</v>
      </c>
      <c r="H294" t="str">
        <f ca="1">'TO Filter Tables'!H294</f>
        <v>0xAA8</v>
      </c>
      <c r="I294" t="str">
        <f>'TO Filter Tables'!I294</f>
        <v>NA</v>
      </c>
      <c r="J294">
        <f ca="1">'TO Filter Tables'!J294</f>
        <v>512</v>
      </c>
      <c r="K294">
        <f ca="1">'TO Filter Tables'!K294</f>
        <v>0.5</v>
      </c>
      <c r="L294" t="str">
        <f ca="1">'TO Filter Tables'!L294</f>
        <v>Sync</v>
      </c>
      <c r="M294">
        <f ca="1">'TO Filter Tables'!M294</f>
        <v>1024</v>
      </c>
      <c r="N294" s="39">
        <f ca="1">'TO Filter Tables'!R294</f>
        <v>0</v>
      </c>
      <c r="O294" s="39">
        <f ca="1">'TO Filter Tables'!X294</f>
        <v>0</v>
      </c>
      <c r="P294" s="39">
        <f ca="1">'TO Filter Tables'!AD294</f>
        <v>0</v>
      </c>
      <c r="Q294" s="39">
        <f ca="1">'TO Filter Tables'!AP294</f>
        <v>0</v>
      </c>
      <c r="R294" s="39">
        <f ca="1">'TO Filter Tables'!AV294</f>
        <v>0</v>
      </c>
      <c r="S294" s="39">
        <f ca="1">'TO Filter Tables'!BB294</f>
        <v>0</v>
      </c>
      <c r="T294" s="39">
        <f ca="1">'TO Filter Tables'!BH294</f>
        <v>0</v>
      </c>
      <c r="W294" s="39">
        <f t="shared" ca="1" si="4"/>
        <v>0.5</v>
      </c>
      <c r="Y294" t="s">
        <v>1429</v>
      </c>
    </row>
    <row r="295" spans="1:25" x14ac:dyDescent="0.2">
      <c r="A295">
        <f>'TO Filter Tables'!A295</f>
        <v>286</v>
      </c>
      <c r="B295" t="str">
        <f>'TO Filter Summary'!B296</f>
        <v>ACS</v>
      </c>
      <c r="C295" t="str">
        <f ca="1">'TO Filter Tables'!C295</f>
        <v>DI CSS Diag Tlm</v>
      </c>
      <c r="D295" t="s">
        <v>1418</v>
      </c>
      <c r="E295" t="str">
        <f ca="1">'TO Filter Tables'!E295</f>
        <v>Internal</v>
      </c>
      <c r="F295">
        <f ca="1">'TO Filter Tables'!F295</f>
        <v>688</v>
      </c>
      <c r="G295" t="str">
        <f ca="1">'TO Filter Tables'!G295</f>
        <v>0x2B0</v>
      </c>
      <c r="H295" t="str">
        <f ca="1">'TO Filter Tables'!H295</f>
        <v>0xAB0</v>
      </c>
      <c r="I295" t="str">
        <f>'TO Filter Tables'!I295</f>
        <v>NA</v>
      </c>
      <c r="J295">
        <f ca="1">'TO Filter Tables'!J295</f>
        <v>672</v>
      </c>
      <c r="K295">
        <f ca="1">'TO Filter Tables'!K295</f>
        <v>0.1</v>
      </c>
      <c r="L295" t="str">
        <f ca="1">'TO Filter Tables'!L295</f>
        <v>Sync</v>
      </c>
      <c r="M295">
        <f ca="1">'TO Filter Tables'!M295</f>
        <v>6720</v>
      </c>
      <c r="N295" s="39">
        <f ca="1">'TO Filter Tables'!R295</f>
        <v>0</v>
      </c>
      <c r="O295" s="39">
        <f ca="1">'TO Filter Tables'!X295</f>
        <v>0</v>
      </c>
      <c r="P295" s="39">
        <f ca="1">'TO Filter Tables'!AD295</f>
        <v>0</v>
      </c>
      <c r="Q295" s="39">
        <f ca="1">'TO Filter Tables'!AP295</f>
        <v>0</v>
      </c>
      <c r="R295" s="39">
        <f ca="1">'TO Filter Tables'!AV295</f>
        <v>0</v>
      </c>
      <c r="S295" s="39">
        <f ca="1">'TO Filter Tables'!BB295</f>
        <v>0</v>
      </c>
      <c r="T295" s="39">
        <f ca="1">'TO Filter Tables'!BH295</f>
        <v>0</v>
      </c>
      <c r="W295" s="39">
        <f t="shared" ca="1" si="4"/>
        <v>0.1</v>
      </c>
      <c r="Y295" t="s">
        <v>1429</v>
      </c>
    </row>
    <row r="296" spans="1:25" x14ac:dyDescent="0.2">
      <c r="A296">
        <f>'TO Filter Tables'!A296</f>
        <v>287</v>
      </c>
      <c r="B296" t="str">
        <f>'TO Filter Summary'!B297</f>
        <v>ACS</v>
      </c>
      <c r="C296" t="str">
        <f ca="1">'TO Filter Tables'!C296</f>
        <v>DI HGA Diag Tlm</v>
      </c>
      <c r="D296" t="s">
        <v>1418</v>
      </c>
      <c r="E296" t="str">
        <f ca="1">'TO Filter Tables'!E296</f>
        <v>Internal</v>
      </c>
      <c r="F296">
        <f ca="1">'TO Filter Tables'!F296</f>
        <v>689</v>
      </c>
      <c r="G296" t="str">
        <f ca="1">'TO Filter Tables'!G296</f>
        <v>0x2B1</v>
      </c>
      <c r="H296" t="str">
        <f ca="1">'TO Filter Tables'!H296</f>
        <v>0xAB1</v>
      </c>
      <c r="I296" t="str">
        <f>'TO Filter Tables'!I296</f>
        <v>NA</v>
      </c>
      <c r="J296">
        <f ca="1">'TO Filter Tables'!J296</f>
        <v>320</v>
      </c>
      <c r="K296">
        <f ca="1">'TO Filter Tables'!K296</f>
        <v>0.1</v>
      </c>
      <c r="L296" t="str">
        <f ca="1">'TO Filter Tables'!L296</f>
        <v>Sync</v>
      </c>
      <c r="M296">
        <f ca="1">'TO Filter Tables'!M296</f>
        <v>3200</v>
      </c>
      <c r="N296" s="39">
        <f ca="1">'TO Filter Tables'!R296</f>
        <v>0</v>
      </c>
      <c r="O296" s="39">
        <f ca="1">'TO Filter Tables'!X296</f>
        <v>0</v>
      </c>
      <c r="P296" s="39">
        <f ca="1">'TO Filter Tables'!AD296</f>
        <v>0</v>
      </c>
      <c r="Q296" s="39">
        <f ca="1">'TO Filter Tables'!AP296</f>
        <v>0</v>
      </c>
      <c r="R296" s="39">
        <f ca="1">'TO Filter Tables'!AV296</f>
        <v>0</v>
      </c>
      <c r="S296" s="39">
        <f ca="1">'TO Filter Tables'!BB296</f>
        <v>0</v>
      </c>
      <c r="T296" s="39">
        <f ca="1">'TO Filter Tables'!BH296</f>
        <v>0</v>
      </c>
      <c r="W296" s="39">
        <f t="shared" ca="1" si="4"/>
        <v>0.1</v>
      </c>
      <c r="Y296" t="s">
        <v>1429</v>
      </c>
    </row>
    <row r="297" spans="1:25" x14ac:dyDescent="0.2">
      <c r="A297">
        <f>'TO Filter Tables'!A297</f>
        <v>288</v>
      </c>
      <c r="B297" t="str">
        <f>'TO Filter Summary'!B298</f>
        <v>ACS</v>
      </c>
      <c r="C297" t="str">
        <f ca="1">'TO Filter Tables'!C297</f>
        <v>DI IRU Diag Tlm</v>
      </c>
      <c r="D297" t="s">
        <v>1418</v>
      </c>
      <c r="E297" t="str">
        <f ca="1">'TO Filter Tables'!E297</f>
        <v>Internal</v>
      </c>
      <c r="F297">
        <f ca="1">'TO Filter Tables'!F297</f>
        <v>690</v>
      </c>
      <c r="G297" t="str">
        <f ca="1">'TO Filter Tables'!G297</f>
        <v>0x2B2</v>
      </c>
      <c r="H297" t="str">
        <f ca="1">'TO Filter Tables'!H297</f>
        <v>0xAB2</v>
      </c>
      <c r="I297" t="str">
        <f>'TO Filter Tables'!I297</f>
        <v>NA</v>
      </c>
      <c r="J297">
        <f ca="1">'TO Filter Tables'!J297</f>
        <v>736</v>
      </c>
      <c r="K297">
        <f ca="1">'TO Filter Tables'!K297</f>
        <v>0.1</v>
      </c>
      <c r="L297" t="str">
        <f ca="1">'TO Filter Tables'!L297</f>
        <v>Sync</v>
      </c>
      <c r="M297">
        <f ca="1">'TO Filter Tables'!M297</f>
        <v>7360</v>
      </c>
      <c r="N297" s="39">
        <f ca="1">'TO Filter Tables'!R297</f>
        <v>0</v>
      </c>
      <c r="O297" s="39">
        <f ca="1">'TO Filter Tables'!X297</f>
        <v>0</v>
      </c>
      <c r="P297" s="39">
        <f ca="1">'TO Filter Tables'!AD297</f>
        <v>0</v>
      </c>
      <c r="Q297" s="39">
        <f ca="1">'TO Filter Tables'!AP297</f>
        <v>0</v>
      </c>
      <c r="R297" s="39">
        <f ca="1">'TO Filter Tables'!AV297</f>
        <v>0</v>
      </c>
      <c r="S297" s="39">
        <f ca="1">'TO Filter Tables'!BB297</f>
        <v>0</v>
      </c>
      <c r="T297" s="39">
        <f ca="1">'TO Filter Tables'!BH297</f>
        <v>0</v>
      </c>
      <c r="W297" s="39">
        <f t="shared" ca="1" si="4"/>
        <v>0.1</v>
      </c>
      <c r="Y297" t="s">
        <v>1429</v>
      </c>
    </row>
    <row r="298" spans="1:25" x14ac:dyDescent="0.2">
      <c r="A298">
        <f>'TO Filter Tables'!A298</f>
        <v>289</v>
      </c>
      <c r="B298" t="str">
        <f>'TO Filter Summary'!B299</f>
        <v>ACS</v>
      </c>
      <c r="C298" t="str">
        <f ca="1">'TO Filter Tables'!C298</f>
        <v>DI RW Diag Tlm</v>
      </c>
      <c r="D298" t="s">
        <v>1418</v>
      </c>
      <c r="E298" t="str">
        <f ca="1">'TO Filter Tables'!E298</f>
        <v>Internal</v>
      </c>
      <c r="F298">
        <f ca="1">'TO Filter Tables'!F298</f>
        <v>691</v>
      </c>
      <c r="G298" t="str">
        <f ca="1">'TO Filter Tables'!G298</f>
        <v>0x2B3</v>
      </c>
      <c r="H298" t="str">
        <f ca="1">'TO Filter Tables'!H298</f>
        <v>0xAB3</v>
      </c>
      <c r="I298" t="str">
        <f>'TO Filter Tables'!I298</f>
        <v>NA</v>
      </c>
      <c r="J298">
        <f ca="1">'TO Filter Tables'!J298</f>
        <v>896</v>
      </c>
      <c r="K298">
        <f ca="1">'TO Filter Tables'!K298</f>
        <v>0.1</v>
      </c>
      <c r="L298" t="str">
        <f ca="1">'TO Filter Tables'!L298</f>
        <v>Sync</v>
      </c>
      <c r="M298">
        <f ca="1">'TO Filter Tables'!M298</f>
        <v>8960</v>
      </c>
      <c r="N298" s="39">
        <f ca="1">'TO Filter Tables'!R298</f>
        <v>0</v>
      </c>
      <c r="O298" s="39">
        <f ca="1">'TO Filter Tables'!X298</f>
        <v>0</v>
      </c>
      <c r="P298" s="39">
        <f ca="1">'TO Filter Tables'!AD298</f>
        <v>0</v>
      </c>
      <c r="Q298" s="39">
        <f ca="1">'TO Filter Tables'!AP298</f>
        <v>0</v>
      </c>
      <c r="R298" s="39">
        <f ca="1">'TO Filter Tables'!AV298</f>
        <v>0</v>
      </c>
      <c r="S298" s="39">
        <f ca="1">'TO Filter Tables'!BB298</f>
        <v>0</v>
      </c>
      <c r="T298" s="39">
        <f ca="1">'TO Filter Tables'!BH298</f>
        <v>0</v>
      </c>
      <c r="W298" s="39">
        <f t="shared" ca="1" si="4"/>
        <v>0.1</v>
      </c>
      <c r="Y298" t="s">
        <v>1429</v>
      </c>
    </row>
    <row r="299" spans="1:25" x14ac:dyDescent="0.2">
      <c r="A299">
        <f>'TO Filter Tables'!A299</f>
        <v>290</v>
      </c>
      <c r="B299" t="str">
        <f>'TO Filter Summary'!B300</f>
        <v>ACS</v>
      </c>
      <c r="C299" t="str">
        <f ca="1">'TO Filter Tables'!C299</f>
        <v>DI SA Diag Tlm</v>
      </c>
      <c r="D299" t="s">
        <v>1418</v>
      </c>
      <c r="E299" t="str">
        <f ca="1">'TO Filter Tables'!E299</f>
        <v>Internal</v>
      </c>
      <c r="F299">
        <f ca="1">'TO Filter Tables'!F299</f>
        <v>692</v>
      </c>
      <c r="G299" t="str">
        <f ca="1">'TO Filter Tables'!G299</f>
        <v>0x2B4</v>
      </c>
      <c r="H299" t="str">
        <f ca="1">'TO Filter Tables'!H299</f>
        <v>0xAB4</v>
      </c>
      <c r="I299" t="str">
        <f>'TO Filter Tables'!I299</f>
        <v>NA</v>
      </c>
      <c r="J299">
        <f ca="1">'TO Filter Tables'!J299</f>
        <v>320</v>
      </c>
      <c r="K299">
        <f ca="1">'TO Filter Tables'!K299</f>
        <v>0.1</v>
      </c>
      <c r="L299" t="str">
        <f ca="1">'TO Filter Tables'!L299</f>
        <v>Sync</v>
      </c>
      <c r="M299">
        <f ca="1">'TO Filter Tables'!M299</f>
        <v>3200</v>
      </c>
      <c r="N299" s="39">
        <f ca="1">'TO Filter Tables'!R299</f>
        <v>0</v>
      </c>
      <c r="O299" s="39">
        <f ca="1">'TO Filter Tables'!X299</f>
        <v>0</v>
      </c>
      <c r="P299" s="39">
        <f ca="1">'TO Filter Tables'!AD299</f>
        <v>0</v>
      </c>
      <c r="Q299" s="39">
        <f ca="1">'TO Filter Tables'!AP299</f>
        <v>0</v>
      </c>
      <c r="R299" s="39">
        <f ca="1">'TO Filter Tables'!AV299</f>
        <v>0</v>
      </c>
      <c r="S299" s="39">
        <f ca="1">'TO Filter Tables'!BB299</f>
        <v>0</v>
      </c>
      <c r="T299" s="39">
        <f ca="1">'TO Filter Tables'!BH299</f>
        <v>0</v>
      </c>
      <c r="W299" s="39">
        <f t="shared" ca="1" si="4"/>
        <v>0.1</v>
      </c>
      <c r="Y299" t="s">
        <v>1429</v>
      </c>
    </row>
    <row r="300" spans="1:25" x14ac:dyDescent="0.2">
      <c r="A300">
        <f>'TO Filter Tables'!A300</f>
        <v>291</v>
      </c>
      <c r="B300" t="str">
        <f>'TO Filter Summary'!B301</f>
        <v>ACS</v>
      </c>
      <c r="C300" t="str">
        <f ca="1">'TO Filter Tables'!C300</f>
        <v>DI ST Diag Tlm</v>
      </c>
      <c r="D300" t="s">
        <v>1418</v>
      </c>
      <c r="E300" t="str">
        <f ca="1">'TO Filter Tables'!E300</f>
        <v>Internal</v>
      </c>
      <c r="F300">
        <f ca="1">'TO Filter Tables'!F300</f>
        <v>693</v>
      </c>
      <c r="G300" t="str">
        <f ca="1">'TO Filter Tables'!G300</f>
        <v>0x2B5</v>
      </c>
      <c r="H300" t="str">
        <f ca="1">'TO Filter Tables'!H300</f>
        <v>0xAB5</v>
      </c>
      <c r="I300" t="str">
        <f>'TO Filter Tables'!I300</f>
        <v>NA</v>
      </c>
      <c r="J300">
        <f ca="1">'TO Filter Tables'!J300</f>
        <v>832</v>
      </c>
      <c r="K300">
        <f ca="1">'TO Filter Tables'!K300</f>
        <v>0.1</v>
      </c>
      <c r="L300" t="str">
        <f ca="1">'TO Filter Tables'!L300</f>
        <v>Sync</v>
      </c>
      <c r="M300">
        <f ca="1">'TO Filter Tables'!M300</f>
        <v>8320</v>
      </c>
      <c r="N300" s="39">
        <f ca="1">'TO Filter Tables'!R300</f>
        <v>0</v>
      </c>
      <c r="O300" s="39">
        <f ca="1">'TO Filter Tables'!X300</f>
        <v>0</v>
      </c>
      <c r="P300" s="39">
        <f ca="1">'TO Filter Tables'!AD300</f>
        <v>0</v>
      </c>
      <c r="Q300" s="39">
        <f ca="1">'TO Filter Tables'!AP300</f>
        <v>0</v>
      </c>
      <c r="R300" s="39">
        <f ca="1">'TO Filter Tables'!AV300</f>
        <v>0</v>
      </c>
      <c r="S300" s="39">
        <f ca="1">'TO Filter Tables'!BB300</f>
        <v>0</v>
      </c>
      <c r="T300" s="39">
        <f ca="1">'TO Filter Tables'!BH300</f>
        <v>0</v>
      </c>
      <c r="W300" s="39">
        <f t="shared" ca="1" si="4"/>
        <v>0.1</v>
      </c>
      <c r="Y300" t="s">
        <v>1429</v>
      </c>
    </row>
    <row r="301" spans="1:25" x14ac:dyDescent="0.2">
      <c r="A301">
        <f>'TO Filter Tables'!A301</f>
        <v>292</v>
      </c>
      <c r="B301" t="str">
        <f>'TO Filter Summary'!B302</f>
        <v>ACS</v>
      </c>
      <c r="C301" t="str">
        <f ca="1">'TO Filter Tables'!C301</f>
        <v>DI MSS Diag Tlm</v>
      </c>
      <c r="D301" t="s">
        <v>1418</v>
      </c>
      <c r="E301" t="str">
        <f ca="1">'TO Filter Tables'!E301</f>
        <v>Internal</v>
      </c>
      <c r="F301">
        <f ca="1">'TO Filter Tables'!F301</f>
        <v>694</v>
      </c>
      <c r="G301" t="str">
        <f ca="1">'TO Filter Tables'!G301</f>
        <v>0x2B6</v>
      </c>
      <c r="H301" t="str">
        <f ca="1">'TO Filter Tables'!H301</f>
        <v>0xAB6</v>
      </c>
      <c r="I301" t="str">
        <f>'TO Filter Tables'!I301</f>
        <v>NA</v>
      </c>
      <c r="J301">
        <f ca="1">'TO Filter Tables'!J301</f>
        <v>512</v>
      </c>
      <c r="K301">
        <f ca="1">'TO Filter Tables'!K301</f>
        <v>0.1</v>
      </c>
      <c r="L301" t="str">
        <f ca="1">'TO Filter Tables'!L301</f>
        <v>Sync</v>
      </c>
      <c r="M301">
        <f ca="1">'TO Filter Tables'!M301</f>
        <v>5120</v>
      </c>
      <c r="N301" s="39">
        <f ca="1">'TO Filter Tables'!R301</f>
        <v>0</v>
      </c>
      <c r="O301" s="39">
        <f ca="1">'TO Filter Tables'!X301</f>
        <v>0</v>
      </c>
      <c r="P301" s="39">
        <f ca="1">'TO Filter Tables'!AD301</f>
        <v>0</v>
      </c>
      <c r="Q301" s="39">
        <f ca="1">'TO Filter Tables'!AP301</f>
        <v>0</v>
      </c>
      <c r="R301" s="39">
        <f ca="1">'TO Filter Tables'!AV301</f>
        <v>0</v>
      </c>
      <c r="S301" s="39">
        <f ca="1">'TO Filter Tables'!BB301</f>
        <v>0</v>
      </c>
      <c r="T301" s="39">
        <f ca="1">'TO Filter Tables'!BH301</f>
        <v>0</v>
      </c>
      <c r="W301" s="39">
        <f t="shared" ca="1" si="4"/>
        <v>0.1</v>
      </c>
      <c r="Y301" t="s">
        <v>1429</v>
      </c>
    </row>
    <row r="302" spans="1:25" x14ac:dyDescent="0.2">
      <c r="A302">
        <f>'TO Filter Tables'!A302</f>
        <v>293</v>
      </c>
      <c r="B302" t="str">
        <f>'TO Filter Summary'!B303</f>
        <v>ACS</v>
      </c>
      <c r="C302" t="str">
        <f ca="1">'TO Filter Tables'!C302</f>
        <v>DI TAM Diag Tlm</v>
      </c>
      <c r="D302" t="s">
        <v>1418</v>
      </c>
      <c r="E302" t="str">
        <f ca="1">'TO Filter Tables'!E302</f>
        <v>Internal</v>
      </c>
      <c r="F302">
        <f ca="1">'TO Filter Tables'!F302</f>
        <v>695</v>
      </c>
      <c r="G302" t="str">
        <f ca="1">'TO Filter Tables'!G302</f>
        <v>0x2B7</v>
      </c>
      <c r="H302" t="str">
        <f ca="1">'TO Filter Tables'!H302</f>
        <v>0xAB7</v>
      </c>
      <c r="I302" t="str">
        <f>'TO Filter Tables'!I302</f>
        <v>NA</v>
      </c>
      <c r="J302">
        <f ca="1">'TO Filter Tables'!J302</f>
        <v>640</v>
      </c>
      <c r="K302">
        <f ca="1">'TO Filter Tables'!K302</f>
        <v>0.1</v>
      </c>
      <c r="L302" t="str">
        <f ca="1">'TO Filter Tables'!L302</f>
        <v>Sync</v>
      </c>
      <c r="M302">
        <f ca="1">'TO Filter Tables'!M302</f>
        <v>6400</v>
      </c>
      <c r="N302" s="39">
        <f ca="1">'TO Filter Tables'!R302</f>
        <v>0</v>
      </c>
      <c r="O302" s="39">
        <f ca="1">'TO Filter Tables'!X302</f>
        <v>0</v>
      </c>
      <c r="P302" s="39">
        <f ca="1">'TO Filter Tables'!AD302</f>
        <v>0</v>
      </c>
      <c r="Q302" s="39">
        <f ca="1">'TO Filter Tables'!AP302</f>
        <v>0</v>
      </c>
      <c r="R302" s="39">
        <f ca="1">'TO Filter Tables'!AV302</f>
        <v>0</v>
      </c>
      <c r="S302" s="39">
        <f ca="1">'TO Filter Tables'!BB302</f>
        <v>0</v>
      </c>
      <c r="T302" s="39">
        <f ca="1">'TO Filter Tables'!BH302</f>
        <v>0</v>
      </c>
      <c r="W302" s="39">
        <f t="shared" ca="1" si="4"/>
        <v>0.1</v>
      </c>
      <c r="Y302" t="s">
        <v>1429</v>
      </c>
    </row>
    <row r="303" spans="1:25" x14ac:dyDescent="0.2">
      <c r="A303">
        <f>'TO Filter Tables'!A303</f>
        <v>294</v>
      </c>
      <c r="B303" t="str">
        <f>'TO Filter Summary'!B304</f>
        <v>ACS</v>
      </c>
      <c r="C303" t="str">
        <f ca="1">'TO Filter Tables'!C303</f>
        <v>DI MTB Diag Tlm</v>
      </c>
      <c r="D303" t="s">
        <v>1418</v>
      </c>
      <c r="E303" t="str">
        <f ca="1">'TO Filter Tables'!E303</f>
        <v>Internal</v>
      </c>
      <c r="F303">
        <f ca="1">'TO Filter Tables'!F303</f>
        <v>696</v>
      </c>
      <c r="G303" t="str">
        <f ca="1">'TO Filter Tables'!G303</f>
        <v>0x2B8</v>
      </c>
      <c r="H303" t="str">
        <f ca="1">'TO Filter Tables'!H303</f>
        <v>0xAB8</v>
      </c>
      <c r="I303" t="str">
        <f>'TO Filter Tables'!I303</f>
        <v>NA</v>
      </c>
      <c r="J303">
        <f ca="1">'TO Filter Tables'!J303</f>
        <v>224</v>
      </c>
      <c r="K303">
        <f ca="1">'TO Filter Tables'!K303</f>
        <v>0.1</v>
      </c>
      <c r="L303" t="str">
        <f ca="1">'TO Filter Tables'!L303</f>
        <v>Sync</v>
      </c>
      <c r="M303">
        <f ca="1">'TO Filter Tables'!M303</f>
        <v>2240</v>
      </c>
      <c r="N303" s="39">
        <f ca="1">'TO Filter Tables'!R303</f>
        <v>0</v>
      </c>
      <c r="O303" s="39">
        <f ca="1">'TO Filter Tables'!X303</f>
        <v>0</v>
      </c>
      <c r="P303" s="39">
        <f ca="1">'TO Filter Tables'!AD303</f>
        <v>0</v>
      </c>
      <c r="Q303" s="39">
        <f ca="1">'TO Filter Tables'!AP303</f>
        <v>0</v>
      </c>
      <c r="R303" s="39">
        <f ca="1">'TO Filter Tables'!AV303</f>
        <v>0</v>
      </c>
      <c r="S303" s="39">
        <f ca="1">'TO Filter Tables'!BB303</f>
        <v>0</v>
      </c>
      <c r="T303" s="39">
        <f ca="1">'TO Filter Tables'!BH303</f>
        <v>0</v>
      </c>
      <c r="W303" s="39">
        <f t="shared" ca="1" si="4"/>
        <v>0.1</v>
      </c>
      <c r="Y303" t="s">
        <v>1429</v>
      </c>
    </row>
    <row r="304" spans="1:25" x14ac:dyDescent="0.2">
      <c r="A304">
        <f>'TO Filter Tables'!A304</f>
        <v>295</v>
      </c>
      <c r="B304" t="str">
        <f>'TO Filter Summary'!B305</f>
        <v>ACS</v>
      </c>
      <c r="C304" t="str">
        <f ca="1">'TO Filter Tables'!C304</f>
        <v>DI GPS Diag Tlm</v>
      </c>
      <c r="D304" t="s">
        <v>1418</v>
      </c>
      <c r="E304" t="str">
        <f ca="1">'TO Filter Tables'!E304</f>
        <v>Internal</v>
      </c>
      <c r="F304">
        <f ca="1">'TO Filter Tables'!F304</f>
        <v>697</v>
      </c>
      <c r="G304" t="str">
        <f ca="1">'TO Filter Tables'!G304</f>
        <v>0x2B9</v>
      </c>
      <c r="H304" t="str">
        <f ca="1">'TO Filter Tables'!H304</f>
        <v>0xAB9</v>
      </c>
      <c r="I304" t="str">
        <f>'TO Filter Tables'!I304</f>
        <v>NA</v>
      </c>
      <c r="J304">
        <f ca="1">'TO Filter Tables'!J304</f>
        <v>768</v>
      </c>
      <c r="K304">
        <f ca="1">'TO Filter Tables'!K304</f>
        <v>0.1</v>
      </c>
      <c r="L304" t="str">
        <f ca="1">'TO Filter Tables'!L304</f>
        <v>Sync</v>
      </c>
      <c r="M304">
        <f ca="1">'TO Filter Tables'!M304</f>
        <v>7680</v>
      </c>
      <c r="N304" s="39">
        <f ca="1">'TO Filter Tables'!R304</f>
        <v>0</v>
      </c>
      <c r="O304" s="39">
        <f ca="1">'TO Filter Tables'!X304</f>
        <v>0</v>
      </c>
      <c r="P304" s="39">
        <f ca="1">'TO Filter Tables'!AD304</f>
        <v>0</v>
      </c>
      <c r="Q304" s="39">
        <f ca="1">'TO Filter Tables'!AP304</f>
        <v>0</v>
      </c>
      <c r="R304" s="39">
        <f ca="1">'TO Filter Tables'!AV304</f>
        <v>0</v>
      </c>
      <c r="S304" s="39">
        <f ca="1">'TO Filter Tables'!BB304</f>
        <v>0</v>
      </c>
      <c r="T304" s="39">
        <f ca="1">'TO Filter Tables'!BH304</f>
        <v>0</v>
      </c>
      <c r="W304" s="39">
        <f t="shared" ca="1" si="4"/>
        <v>0.1</v>
      </c>
      <c r="Y304" t="s">
        <v>1429</v>
      </c>
    </row>
    <row r="305" spans="1:25" x14ac:dyDescent="0.2">
      <c r="A305">
        <f>'TO Filter Tables'!A305</f>
        <v>296</v>
      </c>
      <c r="B305" t="str">
        <f>'TO Filter Summary'!B306</f>
        <v>ACS</v>
      </c>
      <c r="C305" t="str">
        <f ca="1">'TO Filter Tables'!C305</f>
        <v>OM Diag Tlm</v>
      </c>
      <c r="D305" t="s">
        <v>1418</v>
      </c>
      <c r="E305" t="str">
        <f ca="1">'TO Filter Tables'!E305</f>
        <v>Internal</v>
      </c>
      <c r="F305">
        <f ca="1">'TO Filter Tables'!F305</f>
        <v>698</v>
      </c>
      <c r="G305" t="str">
        <f ca="1">'TO Filter Tables'!G305</f>
        <v>0x2BA</v>
      </c>
      <c r="H305" t="str">
        <f ca="1">'TO Filter Tables'!H305</f>
        <v>0xABA</v>
      </c>
      <c r="I305" t="str">
        <f>'TO Filter Tables'!I305</f>
        <v>NA</v>
      </c>
      <c r="J305">
        <f ca="1">'TO Filter Tables'!J305</f>
        <v>1088</v>
      </c>
      <c r="K305">
        <f ca="1">'TO Filter Tables'!K305</f>
        <v>0.1</v>
      </c>
      <c r="L305" t="str">
        <f ca="1">'TO Filter Tables'!L305</f>
        <v>Sync</v>
      </c>
      <c r="M305">
        <f ca="1">'TO Filter Tables'!M305</f>
        <v>10880</v>
      </c>
      <c r="N305" s="39">
        <f ca="1">'TO Filter Tables'!R305</f>
        <v>0</v>
      </c>
      <c r="O305" s="39">
        <f ca="1">'TO Filter Tables'!X305</f>
        <v>0</v>
      </c>
      <c r="P305" s="39">
        <f ca="1">'TO Filter Tables'!AD305</f>
        <v>0</v>
      </c>
      <c r="Q305" s="39">
        <f ca="1">'TO Filter Tables'!AP305</f>
        <v>0</v>
      </c>
      <c r="R305" s="39">
        <f ca="1">'TO Filter Tables'!AV305</f>
        <v>0</v>
      </c>
      <c r="S305" s="39">
        <f ca="1">'TO Filter Tables'!BB305</f>
        <v>0</v>
      </c>
      <c r="T305" s="39">
        <f ca="1">'TO Filter Tables'!BH305</f>
        <v>0</v>
      </c>
      <c r="W305" s="39">
        <f t="shared" ca="1" si="4"/>
        <v>0.1</v>
      </c>
      <c r="Y305" t="s">
        <v>1429</v>
      </c>
    </row>
    <row r="306" spans="1:25" x14ac:dyDescent="0.2">
      <c r="A306">
        <f>'TO Filter Tables'!A306</f>
        <v>297</v>
      </c>
      <c r="B306" t="str">
        <f>'TO Filter Summary'!B307</f>
        <v>ACS</v>
      </c>
      <c r="C306" t="str">
        <f ca="1">'TO Filter Tables'!C306</f>
        <v>GN&amp;C / Ancillary 2Hz Combined</v>
      </c>
      <c r="D306" t="s">
        <v>1418</v>
      </c>
      <c r="E306" t="str">
        <f ca="1">'TO Filter Tables'!E306</f>
        <v>Internal</v>
      </c>
      <c r="F306">
        <f ca="1">'TO Filter Tables'!F306</f>
        <v>700</v>
      </c>
      <c r="G306" t="str">
        <f ca="1">'TO Filter Tables'!G306</f>
        <v>0x2BC</v>
      </c>
      <c r="H306" t="str">
        <f ca="1">'TO Filter Tables'!H306</f>
        <v>0xABC</v>
      </c>
      <c r="I306" t="str">
        <f>'TO Filter Tables'!I306</f>
        <v>NA</v>
      </c>
      <c r="J306">
        <f ca="1">'TO Filter Tables'!J306</f>
        <v>384</v>
      </c>
      <c r="K306">
        <f ca="1">'TO Filter Tables'!K306</f>
        <v>0.1</v>
      </c>
      <c r="L306" t="str">
        <f ca="1">'TO Filter Tables'!L306</f>
        <v>Sync</v>
      </c>
      <c r="M306">
        <f ca="1">'TO Filter Tables'!M306</f>
        <v>3840</v>
      </c>
      <c r="N306" s="39">
        <f ca="1">'TO Filter Tables'!R306</f>
        <v>0</v>
      </c>
      <c r="O306" s="39">
        <f ca="1">'TO Filter Tables'!X306</f>
        <v>0</v>
      </c>
      <c r="P306" s="39">
        <f ca="1">'TO Filter Tables'!AD306</f>
        <v>0</v>
      </c>
      <c r="Q306" s="39">
        <f ca="1">'TO Filter Tables'!AP306</f>
        <v>0</v>
      </c>
      <c r="R306" s="39">
        <f ca="1">'TO Filter Tables'!AV306</f>
        <v>0</v>
      </c>
      <c r="S306" s="39">
        <f ca="1">'TO Filter Tables'!BB306</f>
        <v>0</v>
      </c>
      <c r="T306" s="39">
        <f ca="1">'TO Filter Tables'!BH306</f>
        <v>0</v>
      </c>
      <c r="W306" s="39">
        <f t="shared" ca="1" si="4"/>
        <v>0.1</v>
      </c>
      <c r="Y306" t="s">
        <v>1429</v>
      </c>
    </row>
    <row r="307" spans="1:25" x14ac:dyDescent="0.2">
      <c r="A307">
        <f>'TO Filter Tables'!A307</f>
        <v>298</v>
      </c>
      <c r="B307" t="str">
        <f>'TO Filter Summary'!B308</f>
        <v>ACS</v>
      </c>
      <c r="C307" t="str">
        <f ca="1">'TO Filter Tables'!C307</f>
        <v>GN&amp;C / Ancillary 10Hz Combined</v>
      </c>
      <c r="D307" t="s">
        <v>1418</v>
      </c>
      <c r="E307" t="str">
        <f ca="1">'TO Filter Tables'!E307</f>
        <v>Internal</v>
      </c>
      <c r="F307">
        <f ca="1">'TO Filter Tables'!F307</f>
        <v>703</v>
      </c>
      <c r="G307" t="str">
        <f ca="1">'TO Filter Tables'!G307</f>
        <v>0x2BF</v>
      </c>
      <c r="H307" t="str">
        <f ca="1">'TO Filter Tables'!H307</f>
        <v>0xABF</v>
      </c>
      <c r="I307" t="str">
        <f>'TO Filter Tables'!I307</f>
        <v>NA</v>
      </c>
      <c r="J307">
        <f ca="1">'TO Filter Tables'!J307</f>
        <v>1488</v>
      </c>
      <c r="K307">
        <f ca="1">'TO Filter Tables'!K307</f>
        <v>0.1</v>
      </c>
      <c r="L307" t="str">
        <f ca="1">'TO Filter Tables'!L307</f>
        <v>Sync</v>
      </c>
      <c r="M307">
        <f ca="1">'TO Filter Tables'!M307</f>
        <v>14880</v>
      </c>
      <c r="N307" s="39">
        <f ca="1">'TO Filter Tables'!R307</f>
        <v>0</v>
      </c>
      <c r="O307" s="39">
        <f ca="1">'TO Filter Tables'!X307</f>
        <v>0</v>
      </c>
      <c r="P307" s="39">
        <f ca="1">'TO Filter Tables'!AD307</f>
        <v>0</v>
      </c>
      <c r="Q307" s="39">
        <f ca="1">'TO Filter Tables'!AP307</f>
        <v>0</v>
      </c>
      <c r="R307" s="39">
        <f ca="1">'TO Filter Tables'!AV307</f>
        <v>0</v>
      </c>
      <c r="S307" s="39">
        <f ca="1">'TO Filter Tables'!BB307</f>
        <v>0</v>
      </c>
      <c r="T307" s="39">
        <f ca="1">'TO Filter Tables'!BH307</f>
        <v>0</v>
      </c>
      <c r="W307" s="39">
        <f t="shared" ca="1" si="4"/>
        <v>0.1</v>
      </c>
      <c r="Y307" t="s">
        <v>1429</v>
      </c>
    </row>
    <row r="308" spans="1:25" x14ac:dyDescent="0.2">
      <c r="A308">
        <f>'TO Filter Tables'!A308</f>
        <v>299</v>
      </c>
      <c r="B308">
        <f>'TO Filter Summary'!B309</f>
        <v>0</v>
      </c>
      <c r="C308" t="str">
        <f ca="1">'TO Filter Tables'!C308</f>
        <v>GPS B - Reserved</v>
      </c>
      <c r="E308" t="str">
        <f ca="1">'TO Filter Tables'!E308</f>
        <v>External</v>
      </c>
      <c r="F308">
        <f ca="1">'TO Filter Tables'!F308</f>
        <v>704</v>
      </c>
      <c r="G308" t="str">
        <f ca="1">'TO Filter Tables'!G308</f>
        <v>0x2C0</v>
      </c>
      <c r="H308" t="str">
        <f ca="1">'TO Filter Tables'!H308</f>
        <v>0xAC0</v>
      </c>
      <c r="I308" t="str">
        <f>'TO Filter Tables'!I308</f>
        <v>NA</v>
      </c>
      <c r="J308" t="str">
        <f ca="1">'TO Filter Tables'!J308</f>
        <v/>
      </c>
      <c r="K308">
        <f ca="1">'TO Filter Tables'!K308</f>
        <v>0</v>
      </c>
      <c r="L308" t="str">
        <f ca="1">'TO Filter Tables'!L308</f>
        <v>N/A</v>
      </c>
      <c r="M308">
        <f ca="1">'TO Filter Tables'!M308</f>
        <v>0</v>
      </c>
      <c r="N308" s="39">
        <f ca="1">'TO Filter Tables'!R308</f>
        <v>0</v>
      </c>
      <c r="O308" s="39">
        <f ca="1">'TO Filter Tables'!X308</f>
        <v>0</v>
      </c>
      <c r="P308" s="39">
        <f ca="1">'TO Filter Tables'!AD308</f>
        <v>0</v>
      </c>
      <c r="Q308" s="39">
        <f ca="1">'TO Filter Tables'!AP308</f>
        <v>0</v>
      </c>
      <c r="R308" s="39">
        <f ca="1">'TO Filter Tables'!AV308</f>
        <v>0</v>
      </c>
      <c r="S308" s="39">
        <f ca="1">'TO Filter Tables'!BB308</f>
        <v>0</v>
      </c>
      <c r="T308" s="39">
        <f ca="1">'TO Filter Tables'!BH308</f>
        <v>0</v>
      </c>
      <c r="W308" s="39">
        <f t="shared" ca="1" si="4"/>
        <v>0</v>
      </c>
    </row>
    <row r="309" spans="1:25" x14ac:dyDescent="0.2">
      <c r="A309">
        <f>'TO Filter Tables'!A309</f>
        <v>300</v>
      </c>
      <c r="B309">
        <f>'TO Filter Summary'!B310</f>
        <v>0</v>
      </c>
      <c r="C309" t="str">
        <f ca="1">'TO Filter Tables'!C309</f>
        <v>GPS B - Reserved</v>
      </c>
      <c r="E309" t="str">
        <f ca="1">'TO Filter Tables'!E309</f>
        <v>External</v>
      </c>
      <c r="F309">
        <f ca="1">'TO Filter Tables'!F309</f>
        <v>705</v>
      </c>
      <c r="G309" t="str">
        <f ca="1">'TO Filter Tables'!G309</f>
        <v>0x2C1</v>
      </c>
      <c r="H309" t="str">
        <f ca="1">'TO Filter Tables'!H309</f>
        <v>0xAC1</v>
      </c>
      <c r="I309" t="str">
        <f>'TO Filter Tables'!I309</f>
        <v>NA</v>
      </c>
      <c r="J309" t="str">
        <f ca="1">'TO Filter Tables'!J309</f>
        <v/>
      </c>
      <c r="K309">
        <f ca="1">'TO Filter Tables'!K309</f>
        <v>0</v>
      </c>
      <c r="L309" t="str">
        <f ca="1">'TO Filter Tables'!L309</f>
        <v>N/A</v>
      </c>
      <c r="M309">
        <f ca="1">'TO Filter Tables'!M309</f>
        <v>0</v>
      </c>
      <c r="N309" s="39">
        <f ca="1">'TO Filter Tables'!R309</f>
        <v>0</v>
      </c>
      <c r="O309" s="39">
        <f ca="1">'TO Filter Tables'!X309</f>
        <v>0</v>
      </c>
      <c r="P309" s="39">
        <f ca="1">'TO Filter Tables'!AD309</f>
        <v>0</v>
      </c>
      <c r="Q309" s="39">
        <f ca="1">'TO Filter Tables'!AP309</f>
        <v>0</v>
      </c>
      <c r="R309" s="39">
        <f ca="1">'TO Filter Tables'!AV309</f>
        <v>0</v>
      </c>
      <c r="S309" s="39">
        <f ca="1">'TO Filter Tables'!BB309</f>
        <v>0</v>
      </c>
      <c r="T309" s="39">
        <f ca="1">'TO Filter Tables'!BH309</f>
        <v>0</v>
      </c>
      <c r="W309" s="39">
        <f t="shared" ca="1" si="4"/>
        <v>0</v>
      </c>
    </row>
    <row r="310" spans="1:25" x14ac:dyDescent="0.2">
      <c r="A310">
        <f>'TO Filter Tables'!A310</f>
        <v>301</v>
      </c>
      <c r="B310" t="str">
        <f>'TO Filter Summary'!B311</f>
        <v>GPS</v>
      </c>
      <c r="C310" t="str">
        <f ca="1">'TO Filter Tables'!C310</f>
        <v>GPS B - Board Health</v>
      </c>
      <c r="D310" t="s">
        <v>1421</v>
      </c>
      <c r="E310" t="str">
        <f ca="1">'TO Filter Tables'!E310</f>
        <v>External</v>
      </c>
      <c r="F310">
        <f ca="1">'TO Filter Tables'!F310</f>
        <v>706</v>
      </c>
      <c r="G310" t="str">
        <f ca="1">'TO Filter Tables'!G310</f>
        <v>0x2C2</v>
      </c>
      <c r="H310" t="str">
        <f ca="1">'TO Filter Tables'!H310</f>
        <v>0xAC2</v>
      </c>
      <c r="I310" t="str">
        <f>'TO Filter Tables'!I310</f>
        <v>NA</v>
      </c>
      <c r="J310">
        <f ca="1">'TO Filter Tables'!J310</f>
        <v>2000</v>
      </c>
      <c r="K310">
        <f ca="1">'TO Filter Tables'!K310</f>
        <v>5</v>
      </c>
      <c r="L310" t="str">
        <f ca="1">'TO Filter Tables'!L310</f>
        <v>Sync</v>
      </c>
      <c r="M310">
        <f ca="1">'TO Filter Tables'!M310</f>
        <v>400</v>
      </c>
      <c r="N310" s="39">
        <v>5</v>
      </c>
      <c r="O310" s="39">
        <v>5</v>
      </c>
      <c r="P310" s="39">
        <v>60</v>
      </c>
      <c r="Q310" s="39">
        <v>60</v>
      </c>
      <c r="R310" s="39">
        <v>60</v>
      </c>
      <c r="S310" s="39">
        <v>60</v>
      </c>
      <c r="T310" s="39">
        <v>60</v>
      </c>
      <c r="U310" t="s">
        <v>1426</v>
      </c>
      <c r="W310" s="39">
        <f t="shared" si="4"/>
        <v>60</v>
      </c>
      <c r="Y310" t="s">
        <v>1427</v>
      </c>
    </row>
    <row r="311" spans="1:25" x14ac:dyDescent="0.2">
      <c r="A311">
        <f>'TO Filter Tables'!A311</f>
        <v>302</v>
      </c>
      <c r="B311" t="str">
        <f>'TO Filter Summary'!B312</f>
        <v>GPS</v>
      </c>
      <c r="C311" t="str">
        <f ca="1">'TO Filter Tables'!C311</f>
        <v>GPS B - Task Health</v>
      </c>
      <c r="D311" t="s">
        <v>1421</v>
      </c>
      <c r="E311" t="str">
        <f ca="1">'TO Filter Tables'!E311</f>
        <v>External</v>
      </c>
      <c r="F311">
        <f ca="1">'TO Filter Tables'!F311</f>
        <v>707</v>
      </c>
      <c r="G311" t="str">
        <f ca="1">'TO Filter Tables'!G311</f>
        <v>0x2C3</v>
      </c>
      <c r="H311" t="str">
        <f ca="1">'TO Filter Tables'!H311</f>
        <v>0xAC3</v>
      </c>
      <c r="I311" t="str">
        <f>'TO Filter Tables'!I311</f>
        <v>NA</v>
      </c>
      <c r="J311">
        <f ca="1">'TO Filter Tables'!J311</f>
        <v>1776</v>
      </c>
      <c r="K311">
        <f ca="1">'TO Filter Tables'!K311</f>
        <v>30</v>
      </c>
      <c r="L311" t="str">
        <f ca="1">'TO Filter Tables'!L311</f>
        <v>Sync</v>
      </c>
      <c r="M311">
        <f ca="1">'TO Filter Tables'!M311</f>
        <v>59.2</v>
      </c>
      <c r="N311" s="39">
        <v>30</v>
      </c>
      <c r="O311" s="39">
        <v>30</v>
      </c>
      <c r="P311" s="39">
        <v>120</v>
      </c>
      <c r="Q311" s="39">
        <v>60</v>
      </c>
      <c r="R311" s="39">
        <v>60</v>
      </c>
      <c r="S311" s="39">
        <v>60</v>
      </c>
      <c r="T311" s="39">
        <v>60</v>
      </c>
      <c r="U311" t="s">
        <v>1426</v>
      </c>
      <c r="W311" s="39">
        <f t="shared" si="4"/>
        <v>120</v>
      </c>
      <c r="Y311" t="s">
        <v>1427</v>
      </c>
    </row>
    <row r="312" spans="1:25" x14ac:dyDescent="0.2">
      <c r="A312">
        <f>'TO Filter Tables'!A312</f>
        <v>303</v>
      </c>
      <c r="B312" t="str">
        <f>'TO Filter Summary'!B313</f>
        <v>GPS</v>
      </c>
      <c r="C312" t="str">
        <f ca="1">'TO Filter Tables'!C312</f>
        <v>GPS B - Single Point Solution</v>
      </c>
      <c r="D312" t="s">
        <v>1421</v>
      </c>
      <c r="E312" t="str">
        <f ca="1">'TO Filter Tables'!E312</f>
        <v>External</v>
      </c>
      <c r="F312">
        <f ca="1">'TO Filter Tables'!F312</f>
        <v>708</v>
      </c>
      <c r="G312" t="str">
        <f ca="1">'TO Filter Tables'!G312</f>
        <v>0x2C4</v>
      </c>
      <c r="H312" t="str">
        <f ca="1">'TO Filter Tables'!H312</f>
        <v>0xAC4</v>
      </c>
      <c r="I312" t="str">
        <f>'TO Filter Tables'!I312</f>
        <v>NA</v>
      </c>
      <c r="J312">
        <f ca="1">'TO Filter Tables'!J312</f>
        <v>1712</v>
      </c>
      <c r="K312">
        <f ca="1">'TO Filter Tables'!K312</f>
        <v>5</v>
      </c>
      <c r="L312" t="str">
        <f ca="1">'TO Filter Tables'!L312</f>
        <v>Sync</v>
      </c>
      <c r="M312">
        <f ca="1">'TO Filter Tables'!M312</f>
        <v>342.4</v>
      </c>
      <c r="N312" s="39">
        <v>5</v>
      </c>
      <c r="O312" s="39">
        <v>5</v>
      </c>
      <c r="P312" s="39">
        <v>60</v>
      </c>
      <c r="Q312" s="39">
        <v>60</v>
      </c>
      <c r="R312" s="39">
        <v>60</v>
      </c>
      <c r="S312" s="39">
        <v>60</v>
      </c>
      <c r="T312" s="39">
        <f ca="1">'TO Filter Tables'!BH312</f>
        <v>0</v>
      </c>
      <c r="U312" t="s">
        <v>1426</v>
      </c>
      <c r="W312" s="39">
        <f t="shared" ca="1" si="4"/>
        <v>60</v>
      </c>
      <c r="Y312" t="s">
        <v>1427</v>
      </c>
    </row>
    <row r="313" spans="1:25" x14ac:dyDescent="0.2">
      <c r="A313">
        <f>'TO Filter Tables'!A313</f>
        <v>304</v>
      </c>
      <c r="B313" t="str">
        <f>'TO Filter Summary'!B314</f>
        <v>GPS</v>
      </c>
      <c r="C313" t="str">
        <f ca="1">'TO Filter Tables'!C313</f>
        <v>GPS B - Time of Tone</v>
      </c>
      <c r="D313" t="s">
        <v>1421</v>
      </c>
      <c r="E313" t="str">
        <f ca="1">'TO Filter Tables'!E313</f>
        <v>External</v>
      </c>
      <c r="F313">
        <f ca="1">'TO Filter Tables'!F313</f>
        <v>709</v>
      </c>
      <c r="G313" t="str">
        <f ca="1">'TO Filter Tables'!G313</f>
        <v>0x2C5</v>
      </c>
      <c r="H313" t="str">
        <f ca="1">'TO Filter Tables'!H313</f>
        <v>0xAC5</v>
      </c>
      <c r="I313" t="str">
        <f>'TO Filter Tables'!I313</f>
        <v>NA</v>
      </c>
      <c r="J313">
        <f ca="1">'TO Filter Tables'!J313</f>
        <v>240</v>
      </c>
      <c r="K313">
        <f ca="1">'TO Filter Tables'!K313</f>
        <v>1</v>
      </c>
      <c r="L313" t="str">
        <f ca="1">'TO Filter Tables'!L313</f>
        <v>Sync</v>
      </c>
      <c r="M313">
        <f ca="1">'TO Filter Tables'!M313</f>
        <v>240</v>
      </c>
      <c r="N313" s="284">
        <v>1</v>
      </c>
      <c r="O313" s="284">
        <v>1</v>
      </c>
      <c r="P313" s="39">
        <v>120</v>
      </c>
      <c r="Q313" s="284">
        <v>60</v>
      </c>
      <c r="R313" s="284">
        <v>60</v>
      </c>
      <c r="S313" s="284">
        <v>60</v>
      </c>
      <c r="T313" s="284">
        <f ca="1">'TO Filter Tables'!BH313</f>
        <v>0</v>
      </c>
      <c r="U313" t="s">
        <v>1426</v>
      </c>
      <c r="W313" s="39">
        <f t="shared" ca="1" si="4"/>
        <v>60</v>
      </c>
      <c r="Y313" t="s">
        <v>1427</v>
      </c>
    </row>
    <row r="314" spans="1:25" x14ac:dyDescent="0.2">
      <c r="A314">
        <f>'TO Filter Tables'!A314</f>
        <v>305</v>
      </c>
      <c r="B314" t="str">
        <f>'TO Filter Summary'!B315</f>
        <v>GPS</v>
      </c>
      <c r="C314" t="str">
        <f ca="1">'TO Filter Tables'!C314</f>
        <v>GPS B - PPS</v>
      </c>
      <c r="D314" t="s">
        <v>1421</v>
      </c>
      <c r="E314" t="str">
        <f ca="1">'TO Filter Tables'!E314</f>
        <v>External</v>
      </c>
      <c r="F314">
        <f ca="1">'TO Filter Tables'!F314</f>
        <v>710</v>
      </c>
      <c r="G314" t="str">
        <f ca="1">'TO Filter Tables'!G314</f>
        <v>0x2C6</v>
      </c>
      <c r="H314" t="str">
        <f ca="1">'TO Filter Tables'!H314</f>
        <v>0xAC6</v>
      </c>
      <c r="I314" t="str">
        <f>'TO Filter Tables'!I314</f>
        <v>NA</v>
      </c>
      <c r="J314">
        <f ca="1">'TO Filter Tables'!J314</f>
        <v>560</v>
      </c>
      <c r="K314">
        <f ca="1">'TO Filter Tables'!K314</f>
        <v>30</v>
      </c>
      <c r="L314" t="str">
        <f ca="1">'TO Filter Tables'!L314</f>
        <v>Sync</v>
      </c>
      <c r="M314">
        <f ca="1">'TO Filter Tables'!M314</f>
        <v>18.666666666666668</v>
      </c>
      <c r="N314" s="284">
        <v>30</v>
      </c>
      <c r="O314" s="284">
        <v>30</v>
      </c>
      <c r="P314" s="39">
        <v>120</v>
      </c>
      <c r="Q314" s="284">
        <v>60</v>
      </c>
      <c r="R314" s="284">
        <v>60</v>
      </c>
      <c r="S314" s="284">
        <v>60</v>
      </c>
      <c r="T314" s="284">
        <f ca="1">'TO Filter Tables'!BH314</f>
        <v>0</v>
      </c>
      <c r="U314" t="s">
        <v>1426</v>
      </c>
      <c r="W314" s="39">
        <f t="shared" ca="1" si="4"/>
        <v>60</v>
      </c>
      <c r="Y314" t="s">
        <v>1427</v>
      </c>
    </row>
    <row r="315" spans="1:25" x14ac:dyDescent="0.2">
      <c r="A315">
        <f>'TO Filter Tables'!A315</f>
        <v>306</v>
      </c>
      <c r="B315" t="str">
        <f>'TO Filter Summary'!B316</f>
        <v>GPS</v>
      </c>
      <c r="C315" t="str">
        <f ca="1">'TO Filter Tables'!C315</f>
        <v>GPS B - Clock</v>
      </c>
      <c r="D315" t="s">
        <v>1421</v>
      </c>
      <c r="E315" t="str">
        <f ca="1">'TO Filter Tables'!E315</f>
        <v>External</v>
      </c>
      <c r="F315">
        <f ca="1">'TO Filter Tables'!F315</f>
        <v>711</v>
      </c>
      <c r="G315" t="str">
        <f ca="1">'TO Filter Tables'!G315</f>
        <v>0x2C7</v>
      </c>
      <c r="H315" t="str">
        <f ca="1">'TO Filter Tables'!H315</f>
        <v>0xAC7</v>
      </c>
      <c r="I315" t="str">
        <f>'TO Filter Tables'!I315</f>
        <v>NA</v>
      </c>
      <c r="J315">
        <f ca="1">'TO Filter Tables'!J315</f>
        <v>720</v>
      </c>
      <c r="K315">
        <f ca="1">'TO Filter Tables'!K315</f>
        <v>5</v>
      </c>
      <c r="L315" t="str">
        <f ca="1">'TO Filter Tables'!L315</f>
        <v>Sync</v>
      </c>
      <c r="M315">
        <f ca="1">'TO Filter Tables'!M315</f>
        <v>144</v>
      </c>
      <c r="N315" s="39">
        <v>5</v>
      </c>
      <c r="O315" s="39">
        <v>5</v>
      </c>
      <c r="P315" s="39">
        <v>120</v>
      </c>
      <c r="Q315" s="39">
        <v>120</v>
      </c>
      <c r="R315" s="39">
        <v>60</v>
      </c>
      <c r="S315" s="39">
        <v>60</v>
      </c>
      <c r="T315" s="39">
        <f ca="1">'TO Filter Tables'!BH315</f>
        <v>0</v>
      </c>
      <c r="U315" t="s">
        <v>1426</v>
      </c>
      <c r="W315" s="39">
        <f t="shared" ca="1" si="4"/>
        <v>120</v>
      </c>
      <c r="Y315" t="s">
        <v>1427</v>
      </c>
    </row>
    <row r="316" spans="1:25" x14ac:dyDescent="0.2">
      <c r="A316">
        <f>'TO Filter Tables'!A316</f>
        <v>307</v>
      </c>
      <c r="B316" t="str">
        <f>'TO Filter Summary'!B317</f>
        <v>GPS</v>
      </c>
      <c r="C316" t="str">
        <f ca="1">'TO Filter Tables'!C316</f>
        <v>GPS B - Channel</v>
      </c>
      <c r="D316" t="s">
        <v>1421</v>
      </c>
      <c r="E316" t="str">
        <f ca="1">'TO Filter Tables'!E316</f>
        <v>External</v>
      </c>
      <c r="F316">
        <f ca="1">'TO Filter Tables'!F316</f>
        <v>712</v>
      </c>
      <c r="G316" t="str">
        <f ca="1">'TO Filter Tables'!G316</f>
        <v>0x2C8</v>
      </c>
      <c r="H316" t="str">
        <f ca="1">'TO Filter Tables'!H316</f>
        <v>0xAC8</v>
      </c>
      <c r="I316" t="str">
        <f>'TO Filter Tables'!I316</f>
        <v>NA</v>
      </c>
      <c r="J316">
        <f ca="1">'TO Filter Tables'!J316</f>
        <v>2912</v>
      </c>
      <c r="K316">
        <f ca="1">'TO Filter Tables'!K316</f>
        <v>1</v>
      </c>
      <c r="L316" t="str">
        <f ca="1">'TO Filter Tables'!L316</f>
        <v>Sync</v>
      </c>
      <c r="M316">
        <f ca="1">'TO Filter Tables'!M316</f>
        <v>2912</v>
      </c>
      <c r="N316" s="39">
        <f ca="1">'TO Filter Tables'!R316</f>
        <v>0</v>
      </c>
      <c r="O316" s="39">
        <f ca="1">'TO Filter Tables'!X316</f>
        <v>0</v>
      </c>
      <c r="P316" s="39">
        <f ca="1">'TO Filter Tables'!AD316</f>
        <v>0</v>
      </c>
      <c r="Q316" s="39">
        <f ca="1">'TO Filter Tables'!AP316</f>
        <v>0</v>
      </c>
      <c r="R316" s="39">
        <f ca="1">'TO Filter Tables'!AV316</f>
        <v>0</v>
      </c>
      <c r="S316" s="39">
        <f ca="1">'TO Filter Tables'!BB316</f>
        <v>0</v>
      </c>
      <c r="T316" s="39">
        <f ca="1">'TO Filter Tables'!BH316</f>
        <v>0</v>
      </c>
      <c r="W316" s="39">
        <f t="shared" ca="1" si="4"/>
        <v>1</v>
      </c>
      <c r="Y316" t="s">
        <v>1427</v>
      </c>
    </row>
    <row r="317" spans="1:25" x14ac:dyDescent="0.2">
      <c r="A317">
        <f>'TO Filter Tables'!A317</f>
        <v>308</v>
      </c>
      <c r="B317" t="str">
        <f>'TO Filter Summary'!B318</f>
        <v>GPS</v>
      </c>
      <c r="C317" t="str">
        <f ca="1">'TO Filter Tables'!C317</f>
        <v>GPS B - SV Position</v>
      </c>
      <c r="D317" t="s">
        <v>1421</v>
      </c>
      <c r="E317" t="str">
        <f ca="1">'TO Filter Tables'!E317</f>
        <v>External</v>
      </c>
      <c r="F317">
        <f ca="1">'TO Filter Tables'!F317</f>
        <v>713</v>
      </c>
      <c r="G317" t="str">
        <f ca="1">'TO Filter Tables'!G317</f>
        <v>0x2C9</v>
      </c>
      <c r="H317" t="str">
        <f ca="1">'TO Filter Tables'!H317</f>
        <v>0xAC9</v>
      </c>
      <c r="I317" t="str">
        <f>'TO Filter Tables'!I317</f>
        <v>NA</v>
      </c>
      <c r="J317">
        <f ca="1">'TO Filter Tables'!J317</f>
        <v>2864</v>
      </c>
      <c r="K317">
        <f ca="1">'TO Filter Tables'!K317</f>
        <v>5</v>
      </c>
      <c r="L317" t="str">
        <f ca="1">'TO Filter Tables'!L317</f>
        <v>Sync</v>
      </c>
      <c r="M317">
        <f ca="1">'TO Filter Tables'!M317</f>
        <v>572.79999999999995</v>
      </c>
      <c r="N317" s="39">
        <f ca="1">'TO Filter Tables'!R317</f>
        <v>0</v>
      </c>
      <c r="O317" s="39">
        <f ca="1">'TO Filter Tables'!X317</f>
        <v>0</v>
      </c>
      <c r="P317" s="39">
        <f ca="1">'TO Filter Tables'!AD317</f>
        <v>0</v>
      </c>
      <c r="Q317" s="39">
        <f ca="1">'TO Filter Tables'!AP317</f>
        <v>0</v>
      </c>
      <c r="R317" s="39">
        <f ca="1">'TO Filter Tables'!AV317</f>
        <v>0</v>
      </c>
      <c r="S317" s="39">
        <f ca="1">'TO Filter Tables'!BB317</f>
        <v>0</v>
      </c>
      <c r="T317" s="39">
        <f ca="1">'TO Filter Tables'!BH317</f>
        <v>0</v>
      </c>
      <c r="W317" s="39">
        <f t="shared" ca="1" si="4"/>
        <v>5</v>
      </c>
      <c r="Y317" t="s">
        <v>1427</v>
      </c>
    </row>
    <row r="318" spans="1:25" x14ac:dyDescent="0.2">
      <c r="A318">
        <f>'TO Filter Tables'!A318</f>
        <v>309</v>
      </c>
      <c r="B318" t="str">
        <f>'TO Filter Summary'!B319</f>
        <v>GPS</v>
      </c>
      <c r="C318" t="str">
        <f ca="1">'TO Filter Tables'!C318</f>
        <v>GPS B - Measurement</v>
      </c>
      <c r="D318" t="s">
        <v>1421</v>
      </c>
      <c r="E318" t="str">
        <f ca="1">'TO Filter Tables'!E318</f>
        <v>External</v>
      </c>
      <c r="F318">
        <f ca="1">'TO Filter Tables'!F318</f>
        <v>714</v>
      </c>
      <c r="G318" t="str">
        <f ca="1">'TO Filter Tables'!G318</f>
        <v>0x2CA</v>
      </c>
      <c r="H318" t="str">
        <f ca="1">'TO Filter Tables'!H318</f>
        <v>0xACA</v>
      </c>
      <c r="I318" t="str">
        <f>'TO Filter Tables'!I318</f>
        <v>NA</v>
      </c>
      <c r="J318">
        <f ca="1">'TO Filter Tables'!J318</f>
        <v>3040</v>
      </c>
      <c r="K318">
        <f ca="1">'TO Filter Tables'!K318</f>
        <v>5</v>
      </c>
      <c r="L318" t="str">
        <f ca="1">'TO Filter Tables'!L318</f>
        <v>Sync</v>
      </c>
      <c r="M318">
        <f ca="1">'TO Filter Tables'!M318</f>
        <v>608</v>
      </c>
      <c r="N318" s="39">
        <f ca="1">'TO Filter Tables'!R318</f>
        <v>0</v>
      </c>
      <c r="O318" s="39">
        <f ca="1">'TO Filter Tables'!X318</f>
        <v>0</v>
      </c>
      <c r="P318" s="39">
        <f ca="1">'TO Filter Tables'!AD318</f>
        <v>0</v>
      </c>
      <c r="Q318" s="39">
        <f ca="1">'TO Filter Tables'!AP318</f>
        <v>0</v>
      </c>
      <c r="R318" s="39">
        <f ca="1">'TO Filter Tables'!AV318</f>
        <v>0</v>
      </c>
      <c r="S318" s="39">
        <f ca="1">'TO Filter Tables'!BB318</f>
        <v>0</v>
      </c>
      <c r="T318" s="39">
        <f ca="1">'TO Filter Tables'!BH318</f>
        <v>0</v>
      </c>
      <c r="W318" s="39">
        <f t="shared" ca="1" si="4"/>
        <v>5</v>
      </c>
      <c r="Y318" t="s">
        <v>1427</v>
      </c>
    </row>
    <row r="319" spans="1:25" x14ac:dyDescent="0.2">
      <c r="A319">
        <f>'TO Filter Tables'!A319</f>
        <v>310</v>
      </c>
      <c r="B319" t="str">
        <f>'TO Filter Summary'!B320</f>
        <v>GPS</v>
      </c>
      <c r="C319" t="str">
        <f ca="1">'TO Filter Tables'!C319</f>
        <v>GPS B - Pseudorange</v>
      </c>
      <c r="D319" t="s">
        <v>1421</v>
      </c>
      <c r="E319" t="str">
        <f ca="1">'TO Filter Tables'!E319</f>
        <v>External</v>
      </c>
      <c r="F319">
        <f ca="1">'TO Filter Tables'!F319</f>
        <v>715</v>
      </c>
      <c r="G319" t="str">
        <f ca="1">'TO Filter Tables'!G319</f>
        <v>0x2CB</v>
      </c>
      <c r="H319" t="str">
        <f ca="1">'TO Filter Tables'!H319</f>
        <v>0xACB</v>
      </c>
      <c r="I319" t="str">
        <f>'TO Filter Tables'!I319</f>
        <v>NA</v>
      </c>
      <c r="J319">
        <f ca="1">'TO Filter Tables'!J319</f>
        <v>2928</v>
      </c>
      <c r="K319">
        <f ca="1">'TO Filter Tables'!K319</f>
        <v>5</v>
      </c>
      <c r="L319" t="str">
        <f ca="1">'TO Filter Tables'!L319</f>
        <v>Sync</v>
      </c>
      <c r="M319">
        <f ca="1">'TO Filter Tables'!M319</f>
        <v>585.6</v>
      </c>
      <c r="N319" s="39">
        <f ca="1">'TO Filter Tables'!R319</f>
        <v>0</v>
      </c>
      <c r="O319" s="39">
        <f ca="1">'TO Filter Tables'!X319</f>
        <v>0</v>
      </c>
      <c r="P319" s="39">
        <f ca="1">'TO Filter Tables'!AD319</f>
        <v>0</v>
      </c>
      <c r="Q319" s="39">
        <f ca="1">'TO Filter Tables'!AP319</f>
        <v>0</v>
      </c>
      <c r="R319" s="39">
        <f ca="1">'TO Filter Tables'!AV319</f>
        <v>0</v>
      </c>
      <c r="S319" s="39">
        <f ca="1">'TO Filter Tables'!BB319</f>
        <v>0</v>
      </c>
      <c r="T319" s="39">
        <f ca="1">'TO Filter Tables'!BH319</f>
        <v>0</v>
      </c>
      <c r="W319" s="39">
        <f t="shared" ca="1" si="4"/>
        <v>5</v>
      </c>
      <c r="Y319" t="s">
        <v>1427</v>
      </c>
    </row>
    <row r="320" spans="1:25" x14ac:dyDescent="0.2">
      <c r="A320">
        <f>'TO Filter Tables'!A320</f>
        <v>311</v>
      </c>
      <c r="B320" t="str">
        <f>'TO Filter Summary'!B321</f>
        <v>GPS</v>
      </c>
      <c r="C320" t="str">
        <f ca="1">'TO Filter Tables'!C320</f>
        <v>GPS B - SV Prediction</v>
      </c>
      <c r="D320" t="s">
        <v>1421</v>
      </c>
      <c r="E320" t="str">
        <f ca="1">'TO Filter Tables'!E320</f>
        <v>External</v>
      </c>
      <c r="F320">
        <f ca="1">'TO Filter Tables'!F320</f>
        <v>716</v>
      </c>
      <c r="G320" t="str">
        <f ca="1">'TO Filter Tables'!G320</f>
        <v>0x2CC</v>
      </c>
      <c r="H320" t="str">
        <f ca="1">'TO Filter Tables'!H320</f>
        <v>0xACC</v>
      </c>
      <c r="I320" t="str">
        <f>'TO Filter Tables'!I320</f>
        <v>NA</v>
      </c>
      <c r="J320">
        <f ca="1">'TO Filter Tables'!J320</f>
        <v>816</v>
      </c>
      <c r="K320">
        <f ca="1">'TO Filter Tables'!K320</f>
        <v>1</v>
      </c>
      <c r="L320" t="str">
        <f ca="1">'TO Filter Tables'!L320</f>
        <v>Sync</v>
      </c>
      <c r="M320">
        <f ca="1">'TO Filter Tables'!M320</f>
        <v>816</v>
      </c>
      <c r="N320" s="39">
        <f ca="1">'TO Filter Tables'!R320</f>
        <v>0</v>
      </c>
      <c r="O320" s="39">
        <f ca="1">'TO Filter Tables'!X320</f>
        <v>0</v>
      </c>
      <c r="P320" s="39">
        <f ca="1">'TO Filter Tables'!AD320</f>
        <v>0</v>
      </c>
      <c r="Q320" s="39">
        <f ca="1">'TO Filter Tables'!AP320</f>
        <v>0</v>
      </c>
      <c r="R320" s="39">
        <f ca="1">'TO Filter Tables'!AV320</f>
        <v>0</v>
      </c>
      <c r="S320" s="39">
        <f ca="1">'TO Filter Tables'!BB320</f>
        <v>0</v>
      </c>
      <c r="T320" s="39">
        <f ca="1">'TO Filter Tables'!BH320</f>
        <v>0</v>
      </c>
      <c r="W320" s="39">
        <f t="shared" ca="1" si="4"/>
        <v>1</v>
      </c>
      <c r="Y320" t="s">
        <v>1427</v>
      </c>
    </row>
    <row r="321" spans="1:25" x14ac:dyDescent="0.2">
      <c r="A321">
        <f>'TO Filter Tables'!A321</f>
        <v>312</v>
      </c>
      <c r="B321">
        <f>'TO Filter Summary'!B322</f>
        <v>0</v>
      </c>
      <c r="C321" t="str">
        <f ca="1">'TO Filter Tables'!C321</f>
        <v>GPS B - Reserved</v>
      </c>
      <c r="E321" t="str">
        <f ca="1">'TO Filter Tables'!E321</f>
        <v>External</v>
      </c>
      <c r="F321">
        <f ca="1">'TO Filter Tables'!F321</f>
        <v>717</v>
      </c>
      <c r="G321" t="str">
        <f ca="1">'TO Filter Tables'!G321</f>
        <v>0x2CD</v>
      </c>
      <c r="H321" t="str">
        <f ca="1">'TO Filter Tables'!H321</f>
        <v>0xACD</v>
      </c>
      <c r="I321" t="str">
        <f>'TO Filter Tables'!I321</f>
        <v>NA</v>
      </c>
      <c r="J321" t="str">
        <f ca="1">'TO Filter Tables'!J321</f>
        <v/>
      </c>
      <c r="K321">
        <f ca="1">'TO Filter Tables'!K321</f>
        <v>0</v>
      </c>
      <c r="L321" t="str">
        <f ca="1">'TO Filter Tables'!L321</f>
        <v>N/A</v>
      </c>
      <c r="M321">
        <f ca="1">'TO Filter Tables'!M321</f>
        <v>0</v>
      </c>
      <c r="N321" s="39">
        <f ca="1">'TO Filter Tables'!R321</f>
        <v>0</v>
      </c>
      <c r="O321" s="39">
        <f ca="1">'TO Filter Tables'!X321</f>
        <v>0</v>
      </c>
      <c r="P321" s="39">
        <f ca="1">'TO Filter Tables'!AD321</f>
        <v>0</v>
      </c>
      <c r="Q321" s="39">
        <f ca="1">'TO Filter Tables'!AP321</f>
        <v>0</v>
      </c>
      <c r="R321" s="39">
        <f ca="1">'TO Filter Tables'!AV321</f>
        <v>0</v>
      </c>
      <c r="S321" s="39">
        <f ca="1">'TO Filter Tables'!BB321</f>
        <v>0</v>
      </c>
      <c r="T321" s="39">
        <f ca="1">'TO Filter Tables'!BH321</f>
        <v>0</v>
      </c>
      <c r="W321" s="39">
        <f t="shared" ca="1" si="4"/>
        <v>0</v>
      </c>
    </row>
    <row r="322" spans="1:25" x14ac:dyDescent="0.2">
      <c r="A322">
        <f>'TO Filter Tables'!A322</f>
        <v>313</v>
      </c>
      <c r="B322" t="str">
        <f>'TO Filter Summary'!B323</f>
        <v>GPS</v>
      </c>
      <c r="C322" t="str">
        <f ca="1">'TO Filter Tables'!C322</f>
        <v>GPS B - GEONS Real Time State</v>
      </c>
      <c r="D322" t="s">
        <v>1421</v>
      </c>
      <c r="E322" t="str">
        <f ca="1">'TO Filter Tables'!E322</f>
        <v>External</v>
      </c>
      <c r="F322">
        <f ca="1">'TO Filter Tables'!F322</f>
        <v>718</v>
      </c>
      <c r="G322" t="str">
        <f ca="1">'TO Filter Tables'!G322</f>
        <v>0x2CE</v>
      </c>
      <c r="H322" t="str">
        <f ca="1">'TO Filter Tables'!H322</f>
        <v>0xACE</v>
      </c>
      <c r="I322" t="str">
        <f>'TO Filter Tables'!I322</f>
        <v>NA</v>
      </c>
      <c r="J322">
        <f ca="1">'TO Filter Tables'!J322</f>
        <v>1200</v>
      </c>
      <c r="K322">
        <f ca="1">'TO Filter Tables'!K322</f>
        <v>5</v>
      </c>
      <c r="L322" t="str">
        <f ca="1">'TO Filter Tables'!L322</f>
        <v>Sync</v>
      </c>
      <c r="M322">
        <f ca="1">'TO Filter Tables'!M322</f>
        <v>240</v>
      </c>
      <c r="N322" s="39">
        <v>5</v>
      </c>
      <c r="O322" s="39">
        <v>5</v>
      </c>
      <c r="P322" s="39">
        <v>120</v>
      </c>
      <c r="Q322" s="39">
        <v>120</v>
      </c>
      <c r="R322" s="39">
        <v>60</v>
      </c>
      <c r="S322" s="39">
        <v>60</v>
      </c>
      <c r="T322" s="39">
        <v>0</v>
      </c>
      <c r="U322" t="s">
        <v>1426</v>
      </c>
      <c r="W322" s="39">
        <f t="shared" si="4"/>
        <v>120</v>
      </c>
      <c r="Y322" t="s">
        <v>1427</v>
      </c>
    </row>
    <row r="323" spans="1:25" x14ac:dyDescent="0.2">
      <c r="A323">
        <f>'TO Filter Tables'!A323</f>
        <v>314</v>
      </c>
      <c r="B323" t="str">
        <f>'TO Filter Summary'!B324</f>
        <v>GPS</v>
      </c>
      <c r="C323" t="str">
        <f ca="1">'TO Filter Tables'!C323</f>
        <v>GPS B - GEONS Covariance</v>
      </c>
      <c r="D323" t="s">
        <v>1421</v>
      </c>
      <c r="E323" t="str">
        <f ca="1">'TO Filter Tables'!E323</f>
        <v>External</v>
      </c>
      <c r="F323">
        <f ca="1">'TO Filter Tables'!F323</f>
        <v>719</v>
      </c>
      <c r="G323" t="str">
        <f ca="1">'TO Filter Tables'!G323</f>
        <v>0x2CF</v>
      </c>
      <c r="H323" t="str">
        <f ca="1">'TO Filter Tables'!H323</f>
        <v>0xACF</v>
      </c>
      <c r="I323" t="str">
        <f>'TO Filter Tables'!I323</f>
        <v>NA</v>
      </c>
      <c r="J323">
        <f ca="1">'TO Filter Tables'!J323</f>
        <v>1008</v>
      </c>
      <c r="K323">
        <f ca="1">'TO Filter Tables'!K323</f>
        <v>30</v>
      </c>
      <c r="L323" t="str">
        <f ca="1">'TO Filter Tables'!L323</f>
        <v>Sync</v>
      </c>
      <c r="M323">
        <f ca="1">'TO Filter Tables'!M323</f>
        <v>33.6</v>
      </c>
      <c r="N323" s="39">
        <v>30</v>
      </c>
      <c r="O323" s="39">
        <v>30</v>
      </c>
      <c r="P323" s="39">
        <v>120</v>
      </c>
      <c r="Q323" s="39">
        <v>120</v>
      </c>
      <c r="R323" s="39">
        <v>60</v>
      </c>
      <c r="S323" s="39">
        <v>60</v>
      </c>
      <c r="T323" s="39">
        <v>0</v>
      </c>
      <c r="U323" t="s">
        <v>1426</v>
      </c>
      <c r="W323" s="39">
        <f t="shared" si="4"/>
        <v>120</v>
      </c>
      <c r="Y323" t="s">
        <v>1427</v>
      </c>
    </row>
    <row r="324" spans="1:25" x14ac:dyDescent="0.2">
      <c r="A324">
        <f>'TO Filter Tables'!A324</f>
        <v>315</v>
      </c>
      <c r="B324" t="str">
        <f>'TO Filter Summary'!B325</f>
        <v>GPS</v>
      </c>
      <c r="C324" t="str">
        <f ca="1">'TO Filter Tables'!C324</f>
        <v>GPS B - GEONS Residual</v>
      </c>
      <c r="D324" t="s">
        <v>1421</v>
      </c>
      <c r="E324" t="str">
        <f ca="1">'TO Filter Tables'!E324</f>
        <v>External</v>
      </c>
      <c r="F324">
        <f ca="1">'TO Filter Tables'!F324</f>
        <v>720</v>
      </c>
      <c r="G324" t="str">
        <f ca="1">'TO Filter Tables'!G324</f>
        <v>0x2D0</v>
      </c>
      <c r="H324" t="str">
        <f ca="1">'TO Filter Tables'!H324</f>
        <v>0xAD0</v>
      </c>
      <c r="I324" t="str">
        <f>'TO Filter Tables'!I324</f>
        <v>NA</v>
      </c>
      <c r="J324">
        <f ca="1">'TO Filter Tables'!J324</f>
        <v>2432</v>
      </c>
      <c r="K324">
        <f ca="1">'TO Filter Tables'!K324</f>
        <v>30</v>
      </c>
      <c r="L324" t="str">
        <f ca="1">'TO Filter Tables'!L324</f>
        <v>Sync</v>
      </c>
      <c r="M324">
        <f ca="1">'TO Filter Tables'!M324</f>
        <v>81.066666666666663</v>
      </c>
      <c r="N324" s="39">
        <v>30</v>
      </c>
      <c r="O324" s="39">
        <v>30</v>
      </c>
      <c r="P324" s="39">
        <v>120</v>
      </c>
      <c r="Q324" s="39">
        <v>120</v>
      </c>
      <c r="R324" s="39">
        <v>120</v>
      </c>
      <c r="S324" s="39">
        <v>120</v>
      </c>
      <c r="T324" s="39">
        <v>0</v>
      </c>
      <c r="U324" t="s">
        <v>1426</v>
      </c>
      <c r="W324" s="39">
        <f t="shared" si="4"/>
        <v>120</v>
      </c>
      <c r="Y324" t="s">
        <v>1427</v>
      </c>
    </row>
    <row r="325" spans="1:25" x14ac:dyDescent="0.2">
      <c r="A325">
        <f>'TO Filter Tables'!A325</f>
        <v>316</v>
      </c>
      <c r="B325" t="str">
        <f>'TO Filter Summary'!B326</f>
        <v>GPS</v>
      </c>
      <c r="C325" t="str">
        <f ca="1">'TO Filter Tables'!C325</f>
        <v>GPS B - GEONS Estimated State</v>
      </c>
      <c r="D325" t="s">
        <v>1421</v>
      </c>
      <c r="E325" t="str">
        <f ca="1">'TO Filter Tables'!E325</f>
        <v>External</v>
      </c>
      <c r="F325">
        <f ca="1">'TO Filter Tables'!F325</f>
        <v>721</v>
      </c>
      <c r="G325" t="str">
        <f ca="1">'TO Filter Tables'!G325</f>
        <v>0x2D1</v>
      </c>
      <c r="H325" t="str">
        <f ca="1">'TO Filter Tables'!H325</f>
        <v>0xAD1</v>
      </c>
      <c r="I325" t="str">
        <f>'TO Filter Tables'!I325</f>
        <v>NA</v>
      </c>
      <c r="J325">
        <f ca="1">'TO Filter Tables'!J325</f>
        <v>1200</v>
      </c>
      <c r="K325">
        <f ca="1">'TO Filter Tables'!K325</f>
        <v>30</v>
      </c>
      <c r="L325" t="str">
        <f ca="1">'TO Filter Tables'!L325</f>
        <v>Sync</v>
      </c>
      <c r="M325">
        <f ca="1">'TO Filter Tables'!M325</f>
        <v>40</v>
      </c>
      <c r="N325" s="39">
        <v>30</v>
      </c>
      <c r="O325" s="39">
        <v>30</v>
      </c>
      <c r="P325" s="39">
        <v>120</v>
      </c>
      <c r="Q325" s="39">
        <v>0</v>
      </c>
      <c r="R325" s="39">
        <v>0</v>
      </c>
      <c r="S325" s="39">
        <v>0</v>
      </c>
      <c r="T325" s="39">
        <v>0</v>
      </c>
      <c r="U325" t="s">
        <v>1426</v>
      </c>
      <c r="W325" s="39">
        <f t="shared" si="4"/>
        <v>0</v>
      </c>
      <c r="Y325" t="s">
        <v>1427</v>
      </c>
    </row>
    <row r="326" spans="1:25" x14ac:dyDescent="0.2">
      <c r="A326">
        <f>'TO Filter Tables'!A326</f>
        <v>317</v>
      </c>
      <c r="B326">
        <f>'TO Filter Summary'!B327</f>
        <v>0</v>
      </c>
      <c r="C326" t="str">
        <f ca="1">'TO Filter Tables'!C326</f>
        <v>GPS B - Command Ack</v>
      </c>
      <c r="E326" t="str">
        <f ca="1">'TO Filter Tables'!E326</f>
        <v>External</v>
      </c>
      <c r="F326">
        <f ca="1">'TO Filter Tables'!F326</f>
        <v>722</v>
      </c>
      <c r="G326" t="str">
        <f ca="1">'TO Filter Tables'!G326</f>
        <v>0x2D2</v>
      </c>
      <c r="H326" t="str">
        <f ca="1">'TO Filter Tables'!H326</f>
        <v>0xAD2</v>
      </c>
      <c r="I326" t="str">
        <f>'TO Filter Tables'!I326</f>
        <v>NA</v>
      </c>
      <c r="J326">
        <f ca="1">'TO Filter Tables'!J326</f>
        <v>272</v>
      </c>
      <c r="K326">
        <f ca="1">'TO Filter Tables'!K326</f>
        <v>0</v>
      </c>
      <c r="L326" t="str">
        <f ca="1">'TO Filter Tables'!L326</f>
        <v>Async</v>
      </c>
      <c r="M326">
        <f ca="1">'TO Filter Tables'!M326</f>
        <v>0</v>
      </c>
      <c r="N326" s="39">
        <f ca="1">'TO Filter Tables'!R326</f>
        <v>0</v>
      </c>
      <c r="O326" s="39">
        <f ca="1">'TO Filter Tables'!X326</f>
        <v>0</v>
      </c>
      <c r="P326" s="39">
        <v>120</v>
      </c>
      <c r="Q326" s="39">
        <f ca="1">'TO Filter Tables'!AP326</f>
        <v>0</v>
      </c>
      <c r="R326" s="39">
        <f ca="1">'TO Filter Tables'!AV326</f>
        <v>0</v>
      </c>
      <c r="S326" s="39">
        <f ca="1">'TO Filter Tables'!BB326</f>
        <v>0</v>
      </c>
      <c r="T326" s="39">
        <f ca="1">'TO Filter Tables'!BH326</f>
        <v>0</v>
      </c>
      <c r="W326" s="39">
        <f t="shared" ca="1" si="4"/>
        <v>0</v>
      </c>
    </row>
    <row r="327" spans="1:25" x14ac:dyDescent="0.2">
      <c r="A327">
        <f>'TO Filter Tables'!A327</f>
        <v>318</v>
      </c>
      <c r="B327">
        <f>'TO Filter Summary'!B328</f>
        <v>0</v>
      </c>
      <c r="C327" t="str">
        <f ca="1">'TO Filter Tables'!C327</f>
        <v>GPS B - Ephemeris</v>
      </c>
      <c r="E327" t="str">
        <f ca="1">'TO Filter Tables'!E327</f>
        <v>External</v>
      </c>
      <c r="F327">
        <f ca="1">'TO Filter Tables'!F327</f>
        <v>723</v>
      </c>
      <c r="G327" t="str">
        <f ca="1">'TO Filter Tables'!G327</f>
        <v>0x2D3</v>
      </c>
      <c r="H327" t="str">
        <f ca="1">'TO Filter Tables'!H327</f>
        <v>0xAD3</v>
      </c>
      <c r="I327" t="str">
        <f>'TO Filter Tables'!I327</f>
        <v>NA</v>
      </c>
      <c r="J327">
        <f ca="1">'TO Filter Tables'!J327</f>
        <v>2192</v>
      </c>
      <c r="K327">
        <f ca="1">'TO Filter Tables'!K327</f>
        <v>0</v>
      </c>
      <c r="L327" t="str">
        <f ca="1">'TO Filter Tables'!L327</f>
        <v>Async</v>
      </c>
      <c r="M327">
        <f ca="1">'TO Filter Tables'!M327</f>
        <v>0</v>
      </c>
      <c r="N327" s="39">
        <f ca="1">'TO Filter Tables'!R327</f>
        <v>0</v>
      </c>
      <c r="O327" s="39">
        <f ca="1">'TO Filter Tables'!X327</f>
        <v>0</v>
      </c>
      <c r="P327" s="39">
        <f ca="1">'TO Filter Tables'!AD327</f>
        <v>0</v>
      </c>
      <c r="Q327" s="39">
        <f ca="1">'TO Filter Tables'!AP327</f>
        <v>0</v>
      </c>
      <c r="R327" s="39">
        <f ca="1">'TO Filter Tables'!AV327</f>
        <v>0</v>
      </c>
      <c r="S327" s="39">
        <f ca="1">'TO Filter Tables'!BB327</f>
        <v>0</v>
      </c>
      <c r="T327" s="39">
        <f ca="1">'TO Filter Tables'!BH327</f>
        <v>0</v>
      </c>
      <c r="W327" s="39">
        <f t="shared" ca="1" si="4"/>
        <v>0</v>
      </c>
    </row>
    <row r="328" spans="1:25" x14ac:dyDescent="0.2">
      <c r="A328">
        <f>'TO Filter Tables'!A328</f>
        <v>319</v>
      </c>
      <c r="B328">
        <f>'TO Filter Summary'!B329</f>
        <v>0</v>
      </c>
      <c r="C328" t="str">
        <f ca="1">'TO Filter Tables'!C328</f>
        <v>GPS B - Almanac</v>
      </c>
      <c r="E328" t="str">
        <f ca="1">'TO Filter Tables'!E328</f>
        <v>External</v>
      </c>
      <c r="F328">
        <f ca="1">'TO Filter Tables'!F328</f>
        <v>724</v>
      </c>
      <c r="G328" t="str">
        <f ca="1">'TO Filter Tables'!G328</f>
        <v>0x2D4</v>
      </c>
      <c r="H328" t="str">
        <f ca="1">'TO Filter Tables'!H328</f>
        <v>0xAD4</v>
      </c>
      <c r="I328" t="str">
        <f>'TO Filter Tables'!I328</f>
        <v>NA</v>
      </c>
      <c r="J328">
        <f ca="1">'TO Filter Tables'!J328</f>
        <v>944</v>
      </c>
      <c r="K328">
        <f ca="1">'TO Filter Tables'!K328</f>
        <v>0</v>
      </c>
      <c r="L328" t="str">
        <f ca="1">'TO Filter Tables'!L328</f>
        <v>Async</v>
      </c>
      <c r="M328">
        <f ca="1">'TO Filter Tables'!M328</f>
        <v>0</v>
      </c>
      <c r="N328" s="39">
        <f ca="1">'TO Filter Tables'!R328</f>
        <v>0</v>
      </c>
      <c r="O328" s="39">
        <f ca="1">'TO Filter Tables'!X328</f>
        <v>0</v>
      </c>
      <c r="P328" s="39">
        <f ca="1">'TO Filter Tables'!AD328</f>
        <v>0</v>
      </c>
      <c r="Q328" s="39">
        <f ca="1">'TO Filter Tables'!AP328</f>
        <v>0</v>
      </c>
      <c r="R328" s="39">
        <f ca="1">'TO Filter Tables'!AV328</f>
        <v>0</v>
      </c>
      <c r="S328" s="39">
        <f ca="1">'TO Filter Tables'!BB328</f>
        <v>0</v>
      </c>
      <c r="T328" s="39">
        <f ca="1">'TO Filter Tables'!BH328</f>
        <v>0</v>
      </c>
      <c r="W328" s="39">
        <f t="shared" ca="1" si="4"/>
        <v>0</v>
      </c>
    </row>
    <row r="329" spans="1:25" x14ac:dyDescent="0.2">
      <c r="A329">
        <f>'TO Filter Tables'!A329</f>
        <v>320</v>
      </c>
      <c r="B329">
        <f>'TO Filter Summary'!B330</f>
        <v>0</v>
      </c>
      <c r="C329" t="str">
        <f ca="1">'TO Filter Tables'!C329</f>
        <v>GPS B - Ephemeris Status</v>
      </c>
      <c r="E329" t="str">
        <f ca="1">'TO Filter Tables'!E329</f>
        <v>External</v>
      </c>
      <c r="F329">
        <f ca="1">'TO Filter Tables'!F329</f>
        <v>725</v>
      </c>
      <c r="G329" t="str">
        <f ca="1">'TO Filter Tables'!G329</f>
        <v>0x2D5</v>
      </c>
      <c r="H329" t="str">
        <f ca="1">'TO Filter Tables'!H329</f>
        <v>0xAD5</v>
      </c>
      <c r="I329" t="str">
        <f>'TO Filter Tables'!I329</f>
        <v>NA</v>
      </c>
      <c r="J329">
        <f ca="1">'TO Filter Tables'!J329</f>
        <v>3248</v>
      </c>
      <c r="K329">
        <f ca="1">'TO Filter Tables'!K329</f>
        <v>0</v>
      </c>
      <c r="L329" t="str">
        <f ca="1">'TO Filter Tables'!L329</f>
        <v>Async</v>
      </c>
      <c r="M329">
        <f ca="1">'TO Filter Tables'!M329</f>
        <v>0</v>
      </c>
      <c r="N329" s="39">
        <f ca="1">'TO Filter Tables'!R329</f>
        <v>0</v>
      </c>
      <c r="O329" s="39">
        <f ca="1">'TO Filter Tables'!X329</f>
        <v>0</v>
      </c>
      <c r="P329" s="39">
        <f ca="1">'TO Filter Tables'!AD329</f>
        <v>0</v>
      </c>
      <c r="Q329" s="39">
        <f ca="1">'TO Filter Tables'!AP329</f>
        <v>0</v>
      </c>
      <c r="R329" s="39">
        <f ca="1">'TO Filter Tables'!AV329</f>
        <v>0</v>
      </c>
      <c r="S329" s="39">
        <f ca="1">'TO Filter Tables'!BB329</f>
        <v>0</v>
      </c>
      <c r="T329" s="39">
        <f ca="1">'TO Filter Tables'!BH329</f>
        <v>0</v>
      </c>
      <c r="W329" s="39">
        <f t="shared" ca="1" si="4"/>
        <v>0</v>
      </c>
    </row>
    <row r="330" spans="1:25" x14ac:dyDescent="0.2">
      <c r="A330">
        <f>'TO Filter Tables'!A330</f>
        <v>321</v>
      </c>
      <c r="B330">
        <f>'TO Filter Summary'!B331</f>
        <v>0</v>
      </c>
      <c r="C330" t="str">
        <f ca="1">'TO Filter Tables'!C330</f>
        <v>GPS B - SV Select Status</v>
      </c>
      <c r="E330" t="str">
        <f ca="1">'TO Filter Tables'!E330</f>
        <v>External</v>
      </c>
      <c r="F330">
        <f ca="1">'TO Filter Tables'!F330</f>
        <v>726</v>
      </c>
      <c r="G330" t="str">
        <f ca="1">'TO Filter Tables'!G330</f>
        <v>0x2D6</v>
      </c>
      <c r="H330" t="str">
        <f ca="1">'TO Filter Tables'!H330</f>
        <v>0xAD6</v>
      </c>
      <c r="I330" t="str">
        <f>'TO Filter Tables'!I330</f>
        <v>NA</v>
      </c>
      <c r="J330">
        <f ca="1">'TO Filter Tables'!J330</f>
        <v>1296</v>
      </c>
      <c r="K330">
        <f ca="1">'TO Filter Tables'!K330</f>
        <v>0</v>
      </c>
      <c r="L330" t="str">
        <f ca="1">'TO Filter Tables'!L330</f>
        <v>Async</v>
      </c>
      <c r="M330">
        <f ca="1">'TO Filter Tables'!M330</f>
        <v>0</v>
      </c>
      <c r="N330" s="39">
        <f ca="1">'TO Filter Tables'!R330</f>
        <v>0</v>
      </c>
      <c r="O330" s="39">
        <f ca="1">'TO Filter Tables'!X330</f>
        <v>0</v>
      </c>
      <c r="P330" s="39">
        <f ca="1">'TO Filter Tables'!AD330</f>
        <v>0</v>
      </c>
      <c r="Q330" s="39">
        <f ca="1">'TO Filter Tables'!AP330</f>
        <v>0</v>
      </c>
      <c r="R330" s="39">
        <f ca="1">'TO Filter Tables'!AV330</f>
        <v>0</v>
      </c>
      <c r="S330" s="39">
        <f ca="1">'TO Filter Tables'!BB330</f>
        <v>0</v>
      </c>
      <c r="T330" s="39">
        <f ca="1">'TO Filter Tables'!BH330</f>
        <v>0</v>
      </c>
      <c r="W330" s="39">
        <f t="shared" ca="1" si="4"/>
        <v>0</v>
      </c>
    </row>
    <row r="331" spans="1:25" x14ac:dyDescent="0.2">
      <c r="A331">
        <f>'TO Filter Tables'!A331</f>
        <v>322</v>
      </c>
      <c r="B331">
        <f>'TO Filter Summary'!B332</f>
        <v>0</v>
      </c>
      <c r="C331" t="str">
        <f ca="1">'TO Filter Tables'!C331</f>
        <v>GPS B - Reserved</v>
      </c>
      <c r="E331" t="str">
        <f ca="1">'TO Filter Tables'!E331</f>
        <v>External</v>
      </c>
      <c r="F331">
        <f ca="1">'TO Filter Tables'!F331</f>
        <v>727</v>
      </c>
      <c r="G331" t="str">
        <f ca="1">'TO Filter Tables'!G331</f>
        <v>0x2D7</v>
      </c>
      <c r="H331" t="str">
        <f ca="1">'TO Filter Tables'!H331</f>
        <v>0xAD7</v>
      </c>
      <c r="I331" t="str">
        <f>'TO Filter Tables'!I331</f>
        <v>NA</v>
      </c>
      <c r="J331" t="str">
        <f ca="1">'TO Filter Tables'!J331</f>
        <v/>
      </c>
      <c r="K331">
        <f ca="1">'TO Filter Tables'!K331</f>
        <v>0</v>
      </c>
      <c r="L331" t="str">
        <f ca="1">'TO Filter Tables'!L331</f>
        <v>N/A</v>
      </c>
      <c r="M331">
        <f ca="1">'TO Filter Tables'!M331</f>
        <v>0</v>
      </c>
      <c r="N331" s="39">
        <f ca="1">'TO Filter Tables'!R331</f>
        <v>0</v>
      </c>
      <c r="O331" s="39">
        <f ca="1">'TO Filter Tables'!X331</f>
        <v>0</v>
      </c>
      <c r="P331" s="39">
        <f ca="1">'TO Filter Tables'!AD331</f>
        <v>0</v>
      </c>
      <c r="Q331" s="39">
        <f ca="1">'TO Filter Tables'!AP331</f>
        <v>0</v>
      </c>
      <c r="R331" s="39">
        <f ca="1">'TO Filter Tables'!AV331</f>
        <v>0</v>
      </c>
      <c r="S331" s="39">
        <f ca="1">'TO Filter Tables'!BB331</f>
        <v>0</v>
      </c>
      <c r="T331" s="39">
        <f ca="1">'TO Filter Tables'!BH331</f>
        <v>0</v>
      </c>
      <c r="W331" s="39">
        <f t="shared" ref="W331:W351" ca="1" si="5">IF(SUM(N331:T331)&gt;0,LARGE(N331:T331,COUNTIF(N331:T331,0)+1),K331)</f>
        <v>0</v>
      </c>
    </row>
    <row r="332" spans="1:25" x14ac:dyDescent="0.2">
      <c r="A332">
        <f>'TO Filter Tables'!A332</f>
        <v>323</v>
      </c>
      <c r="B332">
        <f>'TO Filter Summary'!B333</f>
        <v>0</v>
      </c>
      <c r="C332" t="str">
        <f ca="1">'TO Filter Tables'!C332</f>
        <v>GPS B - FPGA Data</v>
      </c>
      <c r="E332" t="str">
        <f ca="1">'TO Filter Tables'!E332</f>
        <v>External</v>
      </c>
      <c r="F332">
        <f ca="1">'TO Filter Tables'!F332</f>
        <v>728</v>
      </c>
      <c r="G332" t="str">
        <f ca="1">'TO Filter Tables'!G332</f>
        <v>0x2D8</v>
      </c>
      <c r="H332" t="str">
        <f ca="1">'TO Filter Tables'!H332</f>
        <v>0xAD8</v>
      </c>
      <c r="I332" t="str">
        <f>'TO Filter Tables'!I332</f>
        <v>NA</v>
      </c>
      <c r="J332">
        <f ca="1">'TO Filter Tables'!J332</f>
        <v>240</v>
      </c>
      <c r="K332">
        <f ca="1">'TO Filter Tables'!K332</f>
        <v>0</v>
      </c>
      <c r="L332" t="str">
        <f ca="1">'TO Filter Tables'!L332</f>
        <v>Async</v>
      </c>
      <c r="M332">
        <f ca="1">'TO Filter Tables'!M332</f>
        <v>0</v>
      </c>
      <c r="N332" s="39">
        <f ca="1">'TO Filter Tables'!R332</f>
        <v>0</v>
      </c>
      <c r="O332" s="39">
        <f ca="1">'TO Filter Tables'!X332</f>
        <v>0</v>
      </c>
      <c r="P332" s="39">
        <f ca="1">'TO Filter Tables'!AD332</f>
        <v>0</v>
      </c>
      <c r="Q332" s="39">
        <f ca="1">'TO Filter Tables'!AP332</f>
        <v>0</v>
      </c>
      <c r="R332" s="39">
        <f ca="1">'TO Filter Tables'!AV332</f>
        <v>0</v>
      </c>
      <c r="S332" s="39">
        <f ca="1">'TO Filter Tables'!BB332</f>
        <v>0</v>
      </c>
      <c r="T332" s="39">
        <f ca="1">'TO Filter Tables'!BH332</f>
        <v>0</v>
      </c>
      <c r="W332" s="39">
        <f t="shared" ca="1" si="5"/>
        <v>0</v>
      </c>
    </row>
    <row r="333" spans="1:25" x14ac:dyDescent="0.2">
      <c r="A333">
        <f>'TO Filter Tables'!A333</f>
        <v>324</v>
      </c>
      <c r="B333">
        <f>'TO Filter Summary'!B334</f>
        <v>0</v>
      </c>
      <c r="C333" t="str">
        <f ca="1">'TO Filter Tables'!C333</f>
        <v>GPS B - Memory</v>
      </c>
      <c r="E333" t="str">
        <f ca="1">'TO Filter Tables'!E333</f>
        <v>External</v>
      </c>
      <c r="F333">
        <f ca="1">'TO Filter Tables'!F333</f>
        <v>729</v>
      </c>
      <c r="G333" t="str">
        <f ca="1">'TO Filter Tables'!G333</f>
        <v>0x2D9</v>
      </c>
      <c r="H333" t="str">
        <f ca="1">'TO Filter Tables'!H333</f>
        <v>0xAD9</v>
      </c>
      <c r="I333" t="str">
        <f>'TO Filter Tables'!I333</f>
        <v>NA</v>
      </c>
      <c r="J333">
        <f ca="1">'TO Filter Tables'!J333</f>
        <v>2288</v>
      </c>
      <c r="K333">
        <f ca="1">'TO Filter Tables'!K333</f>
        <v>0</v>
      </c>
      <c r="L333" t="str">
        <f ca="1">'TO Filter Tables'!L333</f>
        <v>Async</v>
      </c>
      <c r="M333">
        <f ca="1">'TO Filter Tables'!M333</f>
        <v>0</v>
      </c>
      <c r="N333" s="39">
        <f ca="1">'TO Filter Tables'!R333</f>
        <v>0</v>
      </c>
      <c r="O333" s="39">
        <f ca="1">'TO Filter Tables'!X333</f>
        <v>0</v>
      </c>
      <c r="P333" s="39">
        <f ca="1">'TO Filter Tables'!AD333</f>
        <v>0</v>
      </c>
      <c r="Q333" s="39">
        <f ca="1">'TO Filter Tables'!AP333</f>
        <v>0</v>
      </c>
      <c r="R333" s="39">
        <f ca="1">'TO Filter Tables'!AV333</f>
        <v>0</v>
      </c>
      <c r="S333" s="39">
        <f ca="1">'TO Filter Tables'!BB333</f>
        <v>0</v>
      </c>
      <c r="T333" s="39">
        <f ca="1">'TO Filter Tables'!BH333</f>
        <v>0</v>
      </c>
      <c r="W333" s="39">
        <f t="shared" ca="1" si="5"/>
        <v>0</v>
      </c>
    </row>
    <row r="334" spans="1:25" x14ac:dyDescent="0.2">
      <c r="A334">
        <f>'TO Filter Tables'!A334</f>
        <v>325</v>
      </c>
      <c r="B334">
        <f>'TO Filter Summary'!B335</f>
        <v>0</v>
      </c>
      <c r="C334" t="str">
        <f ca="1">'TO Filter Tables'!C334</f>
        <v>GPS B - Memory Checksum</v>
      </c>
      <c r="E334" t="str">
        <f ca="1">'TO Filter Tables'!E334</f>
        <v>External</v>
      </c>
      <c r="F334">
        <f ca="1">'TO Filter Tables'!F334</f>
        <v>730</v>
      </c>
      <c r="G334" t="str">
        <f ca="1">'TO Filter Tables'!G334</f>
        <v>0x2DA</v>
      </c>
      <c r="H334" t="str">
        <f ca="1">'TO Filter Tables'!H334</f>
        <v>0xADA</v>
      </c>
      <c r="I334" t="str">
        <f>'TO Filter Tables'!I334</f>
        <v>NA</v>
      </c>
      <c r="J334">
        <f ca="1">'TO Filter Tables'!J334</f>
        <v>272</v>
      </c>
      <c r="K334">
        <f ca="1">'TO Filter Tables'!K334</f>
        <v>0</v>
      </c>
      <c r="L334" t="str">
        <f ca="1">'TO Filter Tables'!L334</f>
        <v>Async</v>
      </c>
      <c r="M334">
        <f ca="1">'TO Filter Tables'!M334</f>
        <v>0</v>
      </c>
      <c r="N334" s="39">
        <f ca="1">'TO Filter Tables'!R334</f>
        <v>0</v>
      </c>
      <c r="O334" s="39">
        <f ca="1">'TO Filter Tables'!X334</f>
        <v>0</v>
      </c>
      <c r="P334" s="39">
        <f ca="1">'TO Filter Tables'!AD334</f>
        <v>0</v>
      </c>
      <c r="Q334" s="39">
        <f ca="1">'TO Filter Tables'!AP334</f>
        <v>0</v>
      </c>
      <c r="R334" s="39">
        <f ca="1">'TO Filter Tables'!AV334</f>
        <v>0</v>
      </c>
      <c r="S334" s="39">
        <f ca="1">'TO Filter Tables'!BB334</f>
        <v>0</v>
      </c>
      <c r="T334" s="39">
        <f ca="1">'TO Filter Tables'!BH334</f>
        <v>0</v>
      </c>
      <c r="W334" s="39">
        <f t="shared" ca="1" si="5"/>
        <v>0</v>
      </c>
    </row>
    <row r="335" spans="1:25" x14ac:dyDescent="0.2">
      <c r="A335">
        <f>'TO Filter Tables'!A335</f>
        <v>326</v>
      </c>
      <c r="B335">
        <f>'TO Filter Summary'!B336</f>
        <v>0</v>
      </c>
      <c r="C335" t="str">
        <f ca="1">'TO Filter Tables'!C335</f>
        <v>GPS B - GEONS Covariance_D Matrix</v>
      </c>
      <c r="E335" t="str">
        <f ca="1">'TO Filter Tables'!E335</f>
        <v>External</v>
      </c>
      <c r="F335">
        <f ca="1">'TO Filter Tables'!F335</f>
        <v>731</v>
      </c>
      <c r="G335" t="str">
        <f ca="1">'TO Filter Tables'!G335</f>
        <v>0x2DB</v>
      </c>
      <c r="H335" t="str">
        <f ca="1">'TO Filter Tables'!H335</f>
        <v>0xADB</v>
      </c>
      <c r="I335" t="str">
        <f>'TO Filter Tables'!I335</f>
        <v>NA</v>
      </c>
      <c r="J335">
        <f ca="1">'TO Filter Tables'!J335</f>
        <v>912</v>
      </c>
      <c r="K335">
        <f ca="1">'TO Filter Tables'!K335</f>
        <v>0</v>
      </c>
      <c r="L335" t="str">
        <f ca="1">'TO Filter Tables'!L335</f>
        <v>Async</v>
      </c>
      <c r="M335">
        <f ca="1">'TO Filter Tables'!M335</f>
        <v>0</v>
      </c>
      <c r="N335" s="39">
        <f ca="1">'TO Filter Tables'!R335</f>
        <v>0</v>
      </c>
      <c r="O335" s="39">
        <f ca="1">'TO Filter Tables'!X335</f>
        <v>0</v>
      </c>
      <c r="P335" s="39">
        <f ca="1">'TO Filter Tables'!AD335</f>
        <v>0</v>
      </c>
      <c r="Q335" s="39">
        <f ca="1">'TO Filter Tables'!AP335</f>
        <v>0</v>
      </c>
      <c r="R335" s="39">
        <f ca="1">'TO Filter Tables'!AV335</f>
        <v>0</v>
      </c>
      <c r="S335" s="39">
        <f ca="1">'TO Filter Tables'!BB335</f>
        <v>0</v>
      </c>
      <c r="T335" s="39">
        <f ca="1">'TO Filter Tables'!BH335</f>
        <v>0</v>
      </c>
      <c r="W335" s="39">
        <f t="shared" ca="1" si="5"/>
        <v>0</v>
      </c>
    </row>
    <row r="336" spans="1:25" x14ac:dyDescent="0.2">
      <c r="A336">
        <f>'TO Filter Tables'!A336</f>
        <v>327</v>
      </c>
      <c r="B336">
        <f>'TO Filter Summary'!B337</f>
        <v>0</v>
      </c>
      <c r="C336" t="str">
        <f ca="1">'TO Filter Tables'!C336</f>
        <v>GPS B - GEONS Covariance_U Matrix</v>
      </c>
      <c r="E336" t="str">
        <f ca="1">'TO Filter Tables'!E336</f>
        <v>External</v>
      </c>
      <c r="F336">
        <f ca="1">'TO Filter Tables'!F336</f>
        <v>732</v>
      </c>
      <c r="G336" t="str">
        <f ca="1">'TO Filter Tables'!G336</f>
        <v>0x2DC</v>
      </c>
      <c r="H336" t="str">
        <f ca="1">'TO Filter Tables'!H336</f>
        <v>0xADC</v>
      </c>
      <c r="I336" t="str">
        <f>'TO Filter Tables'!I336</f>
        <v>NA</v>
      </c>
      <c r="J336">
        <f ca="1">'TO Filter Tables'!J336</f>
        <v>944</v>
      </c>
      <c r="K336">
        <f ca="1">'TO Filter Tables'!K336</f>
        <v>0</v>
      </c>
      <c r="L336" t="str">
        <f ca="1">'TO Filter Tables'!L336</f>
        <v>Async</v>
      </c>
      <c r="M336">
        <f ca="1">'TO Filter Tables'!M336</f>
        <v>0</v>
      </c>
      <c r="N336" s="39">
        <f ca="1">'TO Filter Tables'!R336</f>
        <v>0</v>
      </c>
      <c r="O336" s="39">
        <f ca="1">'TO Filter Tables'!X336</f>
        <v>0</v>
      </c>
      <c r="P336" s="39">
        <f ca="1">'TO Filter Tables'!AD336</f>
        <v>0</v>
      </c>
      <c r="Q336" s="39">
        <f ca="1">'TO Filter Tables'!AP336</f>
        <v>0</v>
      </c>
      <c r="R336" s="39">
        <f ca="1">'TO Filter Tables'!AV336</f>
        <v>0</v>
      </c>
      <c r="S336" s="39">
        <f ca="1">'TO Filter Tables'!BB336</f>
        <v>0</v>
      </c>
      <c r="T336" s="39">
        <f ca="1">'TO Filter Tables'!BH336</f>
        <v>0</v>
      </c>
      <c r="W336" s="39">
        <f t="shared" ca="1" si="5"/>
        <v>0</v>
      </c>
    </row>
    <row r="337" spans="1:25" x14ac:dyDescent="0.2">
      <c r="A337">
        <f>'TO Filter Tables'!A337</f>
        <v>328</v>
      </c>
      <c r="B337" t="str">
        <f>'TO Filter Summary'!B338</f>
        <v>GPS</v>
      </c>
      <c r="C337" t="str">
        <f ca="1">'TO Filter Tables'!C337</f>
        <v>GPS B - GEONS Acceleration</v>
      </c>
      <c r="D337" t="s">
        <v>1421</v>
      </c>
      <c r="E337" t="str">
        <f ca="1">'TO Filter Tables'!E337</f>
        <v>External</v>
      </c>
      <c r="F337">
        <f ca="1">'TO Filter Tables'!F337</f>
        <v>733</v>
      </c>
      <c r="G337" t="str">
        <f ca="1">'TO Filter Tables'!G337</f>
        <v>0x2DD</v>
      </c>
      <c r="H337" t="str">
        <f ca="1">'TO Filter Tables'!H337</f>
        <v>0xADD</v>
      </c>
      <c r="I337" t="str">
        <f>'TO Filter Tables'!I337</f>
        <v>NA</v>
      </c>
      <c r="J337">
        <f ca="1">'TO Filter Tables'!J337</f>
        <v>1456</v>
      </c>
      <c r="K337">
        <f ca="1">'TO Filter Tables'!K337</f>
        <v>30</v>
      </c>
      <c r="L337" t="str">
        <f ca="1">'TO Filter Tables'!L337</f>
        <v>Sync</v>
      </c>
      <c r="M337">
        <f ca="1">'TO Filter Tables'!M337</f>
        <v>48.533333333333331</v>
      </c>
      <c r="N337" s="39">
        <f ca="1">'TO Filter Tables'!R337</f>
        <v>0</v>
      </c>
      <c r="O337" s="39">
        <f ca="1">'TO Filter Tables'!X337</f>
        <v>0</v>
      </c>
      <c r="P337" s="39">
        <f ca="1">'TO Filter Tables'!AD337</f>
        <v>0</v>
      </c>
      <c r="Q337" s="39">
        <f ca="1">'TO Filter Tables'!AP337</f>
        <v>0</v>
      </c>
      <c r="R337" s="39">
        <f ca="1">'TO Filter Tables'!AV337</f>
        <v>0</v>
      </c>
      <c r="S337" s="39">
        <f ca="1">'TO Filter Tables'!BB337</f>
        <v>0</v>
      </c>
      <c r="T337" s="39">
        <f ca="1">'TO Filter Tables'!BH337</f>
        <v>0</v>
      </c>
      <c r="W337" s="39">
        <f t="shared" ca="1" si="5"/>
        <v>30</v>
      </c>
      <c r="Y337" t="s">
        <v>1427</v>
      </c>
    </row>
    <row r="338" spans="1:25" x14ac:dyDescent="0.2">
      <c r="A338">
        <f>'TO Filter Tables'!A338</f>
        <v>329</v>
      </c>
      <c r="B338" t="str">
        <f>'TO Filter Summary'!B339</f>
        <v>GPS</v>
      </c>
      <c r="C338" t="str">
        <f ca="1">'TO Filter Tables'!C338</f>
        <v>GPS B- Acquisition</v>
      </c>
      <c r="D338" t="s">
        <v>1421</v>
      </c>
      <c r="E338" t="str">
        <f ca="1">'TO Filter Tables'!E338</f>
        <v>External</v>
      </c>
      <c r="F338">
        <f ca="1">'TO Filter Tables'!F338</f>
        <v>734</v>
      </c>
      <c r="G338" t="str">
        <f ca="1">'TO Filter Tables'!G338</f>
        <v>0x2DE</v>
      </c>
      <c r="H338" t="str">
        <f ca="1">'TO Filter Tables'!H338</f>
        <v>0xADE</v>
      </c>
      <c r="I338" t="str">
        <f>'TO Filter Tables'!I338</f>
        <v>NA</v>
      </c>
      <c r="J338">
        <f ca="1">'TO Filter Tables'!J338</f>
        <v>880</v>
      </c>
      <c r="K338">
        <f ca="1">'TO Filter Tables'!K338</f>
        <v>0.5</v>
      </c>
      <c r="L338" t="str">
        <f ca="1">'TO Filter Tables'!L338</f>
        <v>Sync</v>
      </c>
      <c r="M338">
        <f ca="1">'TO Filter Tables'!M338</f>
        <v>1760</v>
      </c>
      <c r="N338" s="284">
        <v>10</v>
      </c>
      <c r="O338" s="284">
        <v>10</v>
      </c>
      <c r="P338" s="284">
        <v>120</v>
      </c>
      <c r="Q338" s="284">
        <v>120</v>
      </c>
      <c r="R338" s="284">
        <v>60</v>
      </c>
      <c r="S338" s="284">
        <v>60</v>
      </c>
      <c r="T338" s="284">
        <v>0</v>
      </c>
      <c r="U338" t="s">
        <v>1426</v>
      </c>
      <c r="W338" s="39">
        <f t="shared" si="5"/>
        <v>120</v>
      </c>
      <c r="Y338" t="s">
        <v>1427</v>
      </c>
    </row>
    <row r="339" spans="1:25" x14ac:dyDescent="0.2">
      <c r="A339">
        <f>'TO Filter Tables'!A339</f>
        <v>330</v>
      </c>
      <c r="B339" t="str">
        <f>'TO Filter Summary'!B340</f>
        <v>GPS PPBL</v>
      </c>
      <c r="C339" t="str">
        <f ca="1">'TO Filter Tables'!C339</f>
        <v>GPS B - PPBL Telemetry</v>
      </c>
      <c r="D339" t="s">
        <v>1421</v>
      </c>
      <c r="E339" t="str">
        <f ca="1">'TO Filter Tables'!E339</f>
        <v>External</v>
      </c>
      <c r="F339">
        <f ca="1">'TO Filter Tables'!F339</f>
        <v>735</v>
      </c>
      <c r="G339" t="str">
        <f ca="1">'TO Filter Tables'!G339</f>
        <v>0x2DF</v>
      </c>
      <c r="H339" t="str">
        <f ca="1">'TO Filter Tables'!H339</f>
        <v>0xADF</v>
      </c>
      <c r="I339" t="str">
        <f>'TO Filter Tables'!I339</f>
        <v>NA</v>
      </c>
      <c r="J339">
        <f ca="1">'TO Filter Tables'!J339</f>
        <v>2000</v>
      </c>
      <c r="K339">
        <f ca="1">'TO Filter Tables'!K339</f>
        <v>1</v>
      </c>
      <c r="L339" t="str">
        <f ca="1">'TO Filter Tables'!L339</f>
        <v>Sync</v>
      </c>
      <c r="M339">
        <f ca="1">'TO Filter Tables'!M339</f>
        <v>2000</v>
      </c>
      <c r="N339" s="284">
        <v>1</v>
      </c>
      <c r="O339" s="284">
        <v>10</v>
      </c>
      <c r="P339" s="284">
        <v>10</v>
      </c>
      <c r="Q339" s="284">
        <v>10</v>
      </c>
      <c r="R339" s="284">
        <v>10</v>
      </c>
      <c r="S339" s="284">
        <v>10</v>
      </c>
      <c r="T339" s="284">
        <v>0</v>
      </c>
      <c r="U339" t="s">
        <v>1406</v>
      </c>
      <c r="W339" s="39">
        <f t="shared" si="5"/>
        <v>10</v>
      </c>
      <c r="Y339" t="s">
        <v>1427</v>
      </c>
    </row>
    <row r="340" spans="1:25" x14ac:dyDescent="0.2">
      <c r="A340">
        <f>'TO Filter Tables'!A340</f>
        <v>331</v>
      </c>
      <c r="B340" t="str">
        <f>'TO Filter Summary'!B341</f>
        <v>GPS</v>
      </c>
      <c r="C340" t="str">
        <f ca="1">'TO Filter Tables'!C340</f>
        <v>GPS B - Detail</v>
      </c>
      <c r="D340" t="s">
        <v>1421</v>
      </c>
      <c r="E340" t="str">
        <f ca="1">'TO Filter Tables'!E340</f>
        <v>External</v>
      </c>
      <c r="F340">
        <f ca="1">'TO Filter Tables'!F340</f>
        <v>736</v>
      </c>
      <c r="G340" t="str">
        <f ca="1">'TO Filter Tables'!G340</f>
        <v>0x2E0</v>
      </c>
      <c r="H340" t="str">
        <f ca="1">'TO Filter Tables'!H340</f>
        <v>0xAE0</v>
      </c>
      <c r="I340" t="str">
        <f>'TO Filter Tables'!I340</f>
        <v>NA</v>
      </c>
      <c r="J340">
        <f ca="1">'TO Filter Tables'!J340</f>
        <v>2256</v>
      </c>
      <c r="K340">
        <f ca="1">'TO Filter Tables'!K340</f>
        <v>60</v>
      </c>
      <c r="L340" t="str">
        <f ca="1">'TO Filter Tables'!L340</f>
        <v>Sync</v>
      </c>
      <c r="M340">
        <f ca="1">'TO Filter Tables'!M340</f>
        <v>37.6</v>
      </c>
      <c r="N340" s="39">
        <v>60</v>
      </c>
      <c r="O340" s="39">
        <v>60</v>
      </c>
      <c r="P340" s="39">
        <v>0</v>
      </c>
      <c r="Q340" s="39">
        <v>120</v>
      </c>
      <c r="R340" s="39">
        <v>120</v>
      </c>
      <c r="S340" s="39">
        <v>60</v>
      </c>
      <c r="T340" s="39">
        <v>0</v>
      </c>
      <c r="U340" t="s">
        <v>1426</v>
      </c>
      <c r="W340" s="39">
        <f t="shared" si="5"/>
        <v>60</v>
      </c>
      <c r="Y340" t="s">
        <v>1427</v>
      </c>
    </row>
    <row r="341" spans="1:25" x14ac:dyDescent="0.2">
      <c r="A341">
        <f>'TO Filter Tables'!A341</f>
        <v>332</v>
      </c>
      <c r="B341" t="str">
        <f>'TO Filter Summary'!B342</f>
        <v>GPS</v>
      </c>
      <c r="C341" t="str">
        <f ca="1">'TO Filter Tables'!C341</f>
        <v>GPS B - GEONS Comparison</v>
      </c>
      <c r="D341" t="s">
        <v>1421</v>
      </c>
      <c r="E341" t="str">
        <f ca="1">'TO Filter Tables'!E341</f>
        <v>External</v>
      </c>
      <c r="F341">
        <f ca="1">'TO Filter Tables'!F341</f>
        <v>737</v>
      </c>
      <c r="G341" t="str">
        <f ca="1">'TO Filter Tables'!G341</f>
        <v>0x2E1</v>
      </c>
      <c r="H341" t="str">
        <f ca="1">'TO Filter Tables'!H341</f>
        <v>0xAE1</v>
      </c>
      <c r="I341" t="str">
        <f>'TO Filter Tables'!I341</f>
        <v>NA</v>
      </c>
      <c r="J341">
        <f ca="1">'TO Filter Tables'!J341</f>
        <v>880</v>
      </c>
      <c r="K341">
        <f ca="1">'TO Filter Tables'!K341</f>
        <v>30</v>
      </c>
      <c r="L341" t="str">
        <f ca="1">'TO Filter Tables'!L341</f>
        <v>Sync</v>
      </c>
      <c r="M341">
        <f ca="1">'TO Filter Tables'!M341</f>
        <v>29.333333333333332</v>
      </c>
      <c r="N341" s="39">
        <v>30</v>
      </c>
      <c r="O341" s="39">
        <v>30</v>
      </c>
      <c r="P341" s="39">
        <v>0</v>
      </c>
      <c r="Q341" s="39">
        <v>120</v>
      </c>
      <c r="R341" s="39">
        <v>120</v>
      </c>
      <c r="S341" s="39">
        <v>120</v>
      </c>
      <c r="T341" s="39">
        <v>0</v>
      </c>
      <c r="U341" t="s">
        <v>1426</v>
      </c>
      <c r="W341" s="39">
        <f t="shared" si="5"/>
        <v>120</v>
      </c>
      <c r="Y341" t="s">
        <v>1427</v>
      </c>
    </row>
    <row r="342" spans="1:25" x14ac:dyDescent="0.2">
      <c r="A342">
        <f>'TO Filter Tables'!A342</f>
        <v>333</v>
      </c>
      <c r="B342">
        <f>'TO Filter Summary'!B343</f>
        <v>0</v>
      </c>
      <c r="C342" t="str">
        <f ca="1">'TO Filter Tables'!C342</f>
        <v>GPS B - GEONS Maneuver</v>
      </c>
      <c r="E342" t="str">
        <f ca="1">'TO Filter Tables'!E342</f>
        <v>External</v>
      </c>
      <c r="F342">
        <f ca="1">'TO Filter Tables'!F342</f>
        <v>738</v>
      </c>
      <c r="G342" t="str">
        <f ca="1">'TO Filter Tables'!G342</f>
        <v>0x2E2</v>
      </c>
      <c r="H342" t="str">
        <f ca="1">'TO Filter Tables'!H342</f>
        <v>0xAE2</v>
      </c>
      <c r="I342" t="str">
        <f>'TO Filter Tables'!I342</f>
        <v>NA</v>
      </c>
      <c r="J342">
        <f ca="1">'TO Filter Tables'!J342</f>
        <v>976</v>
      </c>
      <c r="K342">
        <f ca="1">'TO Filter Tables'!K342</f>
        <v>0</v>
      </c>
      <c r="L342" t="str">
        <f ca="1">'TO Filter Tables'!L342</f>
        <v>Async</v>
      </c>
      <c r="M342">
        <f ca="1">'TO Filter Tables'!M342</f>
        <v>0</v>
      </c>
      <c r="N342" s="39">
        <f ca="1">'TO Filter Tables'!R342</f>
        <v>0</v>
      </c>
      <c r="O342" s="39">
        <f ca="1">'TO Filter Tables'!X342</f>
        <v>0</v>
      </c>
      <c r="P342" s="39">
        <f ca="1">'TO Filter Tables'!AD342</f>
        <v>0</v>
      </c>
      <c r="Q342" s="39">
        <f ca="1">'TO Filter Tables'!AP342</f>
        <v>0</v>
      </c>
      <c r="R342" s="39">
        <f ca="1">'TO Filter Tables'!AV342</f>
        <v>0</v>
      </c>
      <c r="S342" s="39">
        <f ca="1">'TO Filter Tables'!BB342</f>
        <v>0</v>
      </c>
      <c r="T342" s="39">
        <f ca="1">'TO Filter Tables'!BH342</f>
        <v>0</v>
      </c>
      <c r="W342" s="39">
        <f t="shared" ca="1" si="5"/>
        <v>0</v>
      </c>
    </row>
    <row r="343" spans="1:25" x14ac:dyDescent="0.2">
      <c r="A343">
        <f>'TO Filter Tables'!A343</f>
        <v>334</v>
      </c>
      <c r="B343">
        <f>'TO Filter Summary'!B344</f>
        <v>0</v>
      </c>
      <c r="C343" t="str">
        <f ca="1">'TO Filter Tables'!C343</f>
        <v>GPS B - GEONS Operation Parameters</v>
      </c>
      <c r="E343" t="str">
        <f ca="1">'TO Filter Tables'!E343</f>
        <v>External</v>
      </c>
      <c r="F343">
        <f ca="1">'TO Filter Tables'!F343</f>
        <v>739</v>
      </c>
      <c r="G343" t="str">
        <f ca="1">'TO Filter Tables'!G343</f>
        <v>0x2E3</v>
      </c>
      <c r="H343" t="str">
        <f ca="1">'TO Filter Tables'!H343</f>
        <v>0xAE3</v>
      </c>
      <c r="I343" t="str">
        <f>'TO Filter Tables'!I343</f>
        <v>NA</v>
      </c>
      <c r="J343">
        <f ca="1">'TO Filter Tables'!J343</f>
        <v>1488</v>
      </c>
      <c r="K343">
        <f ca="1">'TO Filter Tables'!K343</f>
        <v>0</v>
      </c>
      <c r="L343" t="str">
        <f ca="1">'TO Filter Tables'!L343</f>
        <v>Async</v>
      </c>
      <c r="M343">
        <f ca="1">'TO Filter Tables'!M343</f>
        <v>0</v>
      </c>
      <c r="N343" s="39">
        <f ca="1">'TO Filter Tables'!R343</f>
        <v>0</v>
      </c>
      <c r="O343" s="39">
        <f ca="1">'TO Filter Tables'!X343</f>
        <v>0</v>
      </c>
      <c r="P343" s="39">
        <f ca="1">'TO Filter Tables'!AD343</f>
        <v>0</v>
      </c>
      <c r="Q343" s="39">
        <f ca="1">'TO Filter Tables'!AP343</f>
        <v>0</v>
      </c>
      <c r="R343" s="39">
        <f ca="1">'TO Filter Tables'!AV343</f>
        <v>0</v>
      </c>
      <c r="S343" s="39">
        <f ca="1">'TO Filter Tables'!BB343</f>
        <v>0</v>
      </c>
      <c r="T343" s="39">
        <f ca="1">'TO Filter Tables'!BH343</f>
        <v>0</v>
      </c>
      <c r="W343" s="39">
        <f t="shared" ca="1" si="5"/>
        <v>0</v>
      </c>
    </row>
    <row r="344" spans="1:25" x14ac:dyDescent="0.2">
      <c r="A344">
        <f>'TO Filter Tables'!A344</f>
        <v>335</v>
      </c>
      <c r="B344">
        <f>'TO Filter Summary'!B345</f>
        <v>0</v>
      </c>
      <c r="C344" t="str">
        <f ca="1">'TO Filter Tables'!C344</f>
        <v>GPS B - GEONS Spacecraft Constants</v>
      </c>
      <c r="E344" t="str">
        <f ca="1">'TO Filter Tables'!E344</f>
        <v>External</v>
      </c>
      <c r="F344">
        <f ca="1">'TO Filter Tables'!F344</f>
        <v>740</v>
      </c>
      <c r="G344" t="str">
        <f ca="1">'TO Filter Tables'!G344</f>
        <v>0x2E4</v>
      </c>
      <c r="H344" t="str">
        <f ca="1">'TO Filter Tables'!H344</f>
        <v>0xAE4</v>
      </c>
      <c r="I344" t="str">
        <f>'TO Filter Tables'!I344</f>
        <v>NA</v>
      </c>
      <c r="J344">
        <f ca="1">'TO Filter Tables'!J344</f>
        <v>620</v>
      </c>
      <c r="K344">
        <f ca="1">'TO Filter Tables'!K344</f>
        <v>0</v>
      </c>
      <c r="L344" t="str">
        <f ca="1">'TO Filter Tables'!L344</f>
        <v>Async</v>
      </c>
      <c r="M344">
        <f ca="1">'TO Filter Tables'!M344</f>
        <v>0</v>
      </c>
      <c r="N344" s="39">
        <f ca="1">'TO Filter Tables'!R344</f>
        <v>0</v>
      </c>
      <c r="O344" s="39">
        <f ca="1">'TO Filter Tables'!X344</f>
        <v>0</v>
      </c>
      <c r="P344" s="39">
        <f ca="1">'TO Filter Tables'!AD344</f>
        <v>0</v>
      </c>
      <c r="Q344" s="39">
        <f ca="1">'TO Filter Tables'!AP344</f>
        <v>0</v>
      </c>
      <c r="R344" s="39">
        <f ca="1">'TO Filter Tables'!AV344</f>
        <v>0</v>
      </c>
      <c r="S344" s="39">
        <f ca="1">'TO Filter Tables'!BB344</f>
        <v>0</v>
      </c>
      <c r="T344" s="39">
        <f ca="1">'TO Filter Tables'!BH344</f>
        <v>0</v>
      </c>
      <c r="W344" s="39">
        <f t="shared" ca="1" si="5"/>
        <v>0</v>
      </c>
    </row>
    <row r="345" spans="1:25" x14ac:dyDescent="0.2">
      <c r="A345">
        <f>'TO Filter Tables'!A345</f>
        <v>336</v>
      </c>
      <c r="B345">
        <f>'TO Filter Summary'!B346</f>
        <v>0</v>
      </c>
      <c r="C345" t="str">
        <f ca="1">'TO Filter Tables'!C345</f>
        <v>GPS B - GEONS Coordinate Transformation</v>
      </c>
      <c r="E345" t="str">
        <f ca="1">'TO Filter Tables'!E345</f>
        <v>External</v>
      </c>
      <c r="F345">
        <f ca="1">'TO Filter Tables'!F345</f>
        <v>741</v>
      </c>
      <c r="G345" t="str">
        <f ca="1">'TO Filter Tables'!G345</f>
        <v>0x2E5</v>
      </c>
      <c r="H345" t="str">
        <f ca="1">'TO Filter Tables'!H345</f>
        <v>0xAE5</v>
      </c>
      <c r="I345" t="str">
        <f>'TO Filter Tables'!I345</f>
        <v>NA</v>
      </c>
      <c r="J345">
        <f ca="1">'TO Filter Tables'!J345</f>
        <v>1424</v>
      </c>
      <c r="K345">
        <f ca="1">'TO Filter Tables'!K345</f>
        <v>0</v>
      </c>
      <c r="L345" t="str">
        <f ca="1">'TO Filter Tables'!L345</f>
        <v>Async</v>
      </c>
      <c r="M345">
        <f ca="1">'TO Filter Tables'!M345</f>
        <v>0</v>
      </c>
      <c r="N345" s="39">
        <f ca="1">'TO Filter Tables'!R345</f>
        <v>0</v>
      </c>
      <c r="O345" s="39">
        <f ca="1">'TO Filter Tables'!X345</f>
        <v>0</v>
      </c>
      <c r="P345" s="39">
        <f ca="1">'TO Filter Tables'!AD345</f>
        <v>0</v>
      </c>
      <c r="Q345" s="39">
        <f ca="1">'TO Filter Tables'!AP345</f>
        <v>0</v>
      </c>
      <c r="R345" s="39">
        <f ca="1">'TO Filter Tables'!AV345</f>
        <v>0</v>
      </c>
      <c r="S345" s="39">
        <f ca="1">'TO Filter Tables'!BB345</f>
        <v>0</v>
      </c>
      <c r="T345" s="39">
        <f ca="1">'TO Filter Tables'!BH345</f>
        <v>0</v>
      </c>
      <c r="W345" s="39">
        <f t="shared" ca="1" si="5"/>
        <v>0</v>
      </c>
    </row>
    <row r="346" spans="1:25" x14ac:dyDescent="0.2">
      <c r="A346">
        <f>'TO Filter Tables'!A346</f>
        <v>337</v>
      </c>
      <c r="B346">
        <f>'TO Filter Summary'!B347</f>
        <v>0</v>
      </c>
      <c r="C346" t="str">
        <f ca="1">'TO Filter Tables'!C346</f>
        <v>GPS B - GEONS Measurement Transmitter</v>
      </c>
      <c r="E346" t="str">
        <f ca="1">'TO Filter Tables'!E346</f>
        <v>External</v>
      </c>
      <c r="F346">
        <f ca="1">'TO Filter Tables'!F346</f>
        <v>742</v>
      </c>
      <c r="G346" t="str">
        <f ca="1">'TO Filter Tables'!G346</f>
        <v>0x2E6</v>
      </c>
      <c r="H346" t="str">
        <f ca="1">'TO Filter Tables'!H346</f>
        <v>0xAE6</v>
      </c>
      <c r="I346" t="str">
        <f>'TO Filter Tables'!I346</f>
        <v>NA</v>
      </c>
      <c r="J346">
        <f ca="1">'TO Filter Tables'!J346</f>
        <v>368</v>
      </c>
      <c r="K346">
        <f ca="1">'TO Filter Tables'!K346</f>
        <v>0</v>
      </c>
      <c r="L346" t="str">
        <f ca="1">'TO Filter Tables'!L346</f>
        <v>Async</v>
      </c>
      <c r="M346">
        <f ca="1">'TO Filter Tables'!M346</f>
        <v>0</v>
      </c>
      <c r="N346" s="39">
        <f ca="1">'TO Filter Tables'!R346</f>
        <v>0</v>
      </c>
      <c r="O346" s="39">
        <f ca="1">'TO Filter Tables'!X346</f>
        <v>0</v>
      </c>
      <c r="P346" s="39">
        <f ca="1">'TO Filter Tables'!AD346</f>
        <v>0</v>
      </c>
      <c r="Q346" s="39">
        <f ca="1">'TO Filter Tables'!AP346</f>
        <v>0</v>
      </c>
      <c r="R346" s="39">
        <f ca="1">'TO Filter Tables'!AV346</f>
        <v>0</v>
      </c>
      <c r="S346" s="39">
        <f ca="1">'TO Filter Tables'!BB346</f>
        <v>0</v>
      </c>
      <c r="T346" s="39">
        <f ca="1">'TO Filter Tables'!BH346</f>
        <v>0</v>
      </c>
      <c r="W346" s="39">
        <f t="shared" ca="1" si="5"/>
        <v>0</v>
      </c>
    </row>
    <row r="347" spans="1:25" x14ac:dyDescent="0.2">
      <c r="A347">
        <f>'TO Filter Tables'!A347</f>
        <v>338</v>
      </c>
      <c r="B347">
        <f>'TO Filter Summary'!B348</f>
        <v>0</v>
      </c>
      <c r="C347" t="str">
        <f ca="1">'TO Filter Tables'!C347</f>
        <v>GPS B - GEONS Process Noise</v>
      </c>
      <c r="E347" t="str">
        <f ca="1">'TO Filter Tables'!E347</f>
        <v>External</v>
      </c>
      <c r="F347">
        <f ca="1">'TO Filter Tables'!F347</f>
        <v>743</v>
      </c>
      <c r="G347" t="str">
        <f ca="1">'TO Filter Tables'!G347</f>
        <v>0x2E7</v>
      </c>
      <c r="H347" t="str">
        <f ca="1">'TO Filter Tables'!H347</f>
        <v>0xAE7</v>
      </c>
      <c r="I347" t="str">
        <f>'TO Filter Tables'!I347</f>
        <v>NA</v>
      </c>
      <c r="J347">
        <f ca="1">'TO Filter Tables'!J347</f>
        <v>2576</v>
      </c>
      <c r="K347">
        <f ca="1">'TO Filter Tables'!K347</f>
        <v>0</v>
      </c>
      <c r="L347" t="str">
        <f ca="1">'TO Filter Tables'!L347</f>
        <v>Async</v>
      </c>
      <c r="M347">
        <f ca="1">'TO Filter Tables'!M347</f>
        <v>0</v>
      </c>
      <c r="N347" s="39">
        <f ca="1">'TO Filter Tables'!R347</f>
        <v>0</v>
      </c>
      <c r="O347" s="39">
        <f ca="1">'TO Filter Tables'!X347</f>
        <v>0</v>
      </c>
      <c r="P347" s="39">
        <f ca="1">'TO Filter Tables'!AD347</f>
        <v>0</v>
      </c>
      <c r="Q347" s="39">
        <f ca="1">'TO Filter Tables'!AP347</f>
        <v>0</v>
      </c>
      <c r="R347" s="39">
        <f ca="1">'TO Filter Tables'!AV347</f>
        <v>0</v>
      </c>
      <c r="S347" s="39">
        <f ca="1">'TO Filter Tables'!BB347</f>
        <v>0</v>
      </c>
      <c r="T347" s="39">
        <f ca="1">'TO Filter Tables'!BH347</f>
        <v>0</v>
      </c>
      <c r="W347" s="39">
        <f t="shared" ca="1" si="5"/>
        <v>0</v>
      </c>
    </row>
    <row r="348" spans="1:25" x14ac:dyDescent="0.2">
      <c r="A348">
        <f>'TO Filter Tables'!A348</f>
        <v>339</v>
      </c>
      <c r="B348">
        <f>'TO Filter Summary'!B349</f>
        <v>0</v>
      </c>
      <c r="C348" t="str">
        <f ca="1">'TO Filter Tables'!C348</f>
        <v>GPS B - GEONS Measurement Processing</v>
      </c>
      <c r="E348" t="str">
        <f ca="1">'TO Filter Tables'!E348</f>
        <v>External</v>
      </c>
      <c r="F348">
        <f ca="1">'TO Filter Tables'!F348</f>
        <v>744</v>
      </c>
      <c r="G348" t="str">
        <f ca="1">'TO Filter Tables'!G348</f>
        <v>0x2E8</v>
      </c>
      <c r="H348" t="str">
        <f ca="1">'TO Filter Tables'!H348</f>
        <v>0xAE8</v>
      </c>
      <c r="I348" t="str">
        <f>'TO Filter Tables'!I348</f>
        <v>NA</v>
      </c>
      <c r="J348">
        <f ca="1">'TO Filter Tables'!J348</f>
        <v>688</v>
      </c>
      <c r="K348">
        <f ca="1">'TO Filter Tables'!K348</f>
        <v>0</v>
      </c>
      <c r="L348" t="str">
        <f ca="1">'TO Filter Tables'!L348</f>
        <v>Async</v>
      </c>
      <c r="M348">
        <f ca="1">'TO Filter Tables'!M348</f>
        <v>0</v>
      </c>
      <c r="N348" s="39">
        <f ca="1">'TO Filter Tables'!R348</f>
        <v>0</v>
      </c>
      <c r="O348" s="39">
        <f ca="1">'TO Filter Tables'!X348</f>
        <v>0</v>
      </c>
      <c r="P348" s="39">
        <f ca="1">'TO Filter Tables'!AD348</f>
        <v>0</v>
      </c>
      <c r="Q348" s="39">
        <f ca="1">'TO Filter Tables'!AP348</f>
        <v>0</v>
      </c>
      <c r="R348" s="39">
        <f ca="1">'TO Filter Tables'!AV348</f>
        <v>0</v>
      </c>
      <c r="S348" s="39">
        <f ca="1">'TO Filter Tables'!BB348</f>
        <v>0</v>
      </c>
      <c r="T348" s="39">
        <f ca="1">'TO Filter Tables'!BH348</f>
        <v>0</v>
      </c>
      <c r="W348" s="39">
        <f t="shared" ca="1" si="5"/>
        <v>0</v>
      </c>
    </row>
    <row r="349" spans="1:25" x14ac:dyDescent="0.2">
      <c r="A349">
        <f>'TO Filter Tables'!A349</f>
        <v>340</v>
      </c>
      <c r="B349">
        <f>'TO Filter Summary'!B350</f>
        <v>0</v>
      </c>
      <c r="C349" t="str">
        <f ca="1">'TO Filter Tables'!C349</f>
        <v>GPS B - GEONS Raw</v>
      </c>
      <c r="E349" t="str">
        <f ca="1">'TO Filter Tables'!E349</f>
        <v>External</v>
      </c>
      <c r="F349">
        <f ca="1">'TO Filter Tables'!F349</f>
        <v>745</v>
      </c>
      <c r="G349" t="str">
        <f ca="1">'TO Filter Tables'!G349</f>
        <v>0x2E9</v>
      </c>
      <c r="H349" t="str">
        <f ca="1">'TO Filter Tables'!H349</f>
        <v>0xAE9</v>
      </c>
      <c r="I349" t="str">
        <f>'TO Filter Tables'!I349</f>
        <v>NA</v>
      </c>
      <c r="J349">
        <f ca="1">'TO Filter Tables'!J349</f>
        <v>2288</v>
      </c>
      <c r="K349">
        <f ca="1">'TO Filter Tables'!K349</f>
        <v>0</v>
      </c>
      <c r="L349" t="str">
        <f ca="1">'TO Filter Tables'!L349</f>
        <v>Async</v>
      </c>
      <c r="M349">
        <f ca="1">'TO Filter Tables'!M349</f>
        <v>0</v>
      </c>
      <c r="N349" s="39">
        <f ca="1">'TO Filter Tables'!R349</f>
        <v>0</v>
      </c>
      <c r="O349" s="39">
        <f ca="1">'TO Filter Tables'!X349</f>
        <v>0</v>
      </c>
      <c r="P349" s="39">
        <f ca="1">'TO Filter Tables'!AD349</f>
        <v>0</v>
      </c>
      <c r="Q349" s="39">
        <f ca="1">'TO Filter Tables'!AP349</f>
        <v>0</v>
      </c>
      <c r="R349" s="39">
        <f ca="1">'TO Filter Tables'!AV349</f>
        <v>0</v>
      </c>
      <c r="S349" s="39">
        <f ca="1">'TO Filter Tables'!BB349</f>
        <v>0</v>
      </c>
      <c r="T349" s="39">
        <f ca="1">'TO Filter Tables'!BH349</f>
        <v>0</v>
      </c>
      <c r="W349" s="39">
        <f t="shared" ca="1" si="5"/>
        <v>0</v>
      </c>
    </row>
    <row r="350" spans="1:25" x14ac:dyDescent="0.2">
      <c r="A350">
        <f>'TO Filter Tables'!A350</f>
        <v>341</v>
      </c>
      <c r="B350">
        <f>'TO Filter Summary'!B351</f>
        <v>0</v>
      </c>
      <c r="C350" t="str">
        <f ca="1">'TO Filter Tables'!C350</f>
        <v>GPS B - Configuration Data</v>
      </c>
      <c r="E350" t="str">
        <f ca="1">'TO Filter Tables'!E350</f>
        <v>External</v>
      </c>
      <c r="F350">
        <f ca="1">'TO Filter Tables'!F350</f>
        <v>746</v>
      </c>
      <c r="G350" t="str">
        <f ca="1">'TO Filter Tables'!G350</f>
        <v>0x2EA</v>
      </c>
      <c r="H350" t="str">
        <f ca="1">'TO Filter Tables'!H350</f>
        <v>0xAEA</v>
      </c>
      <c r="I350" t="str">
        <f>'TO Filter Tables'!I350</f>
        <v>NA</v>
      </c>
      <c r="J350">
        <f ca="1">'TO Filter Tables'!J350</f>
        <v>2064</v>
      </c>
      <c r="K350">
        <f ca="1">'TO Filter Tables'!K350</f>
        <v>0</v>
      </c>
      <c r="L350" t="str">
        <f ca="1">'TO Filter Tables'!L350</f>
        <v>Async</v>
      </c>
      <c r="M350">
        <f ca="1">'TO Filter Tables'!M350</f>
        <v>0</v>
      </c>
      <c r="N350" s="39">
        <f ca="1">'TO Filter Tables'!R350</f>
        <v>0</v>
      </c>
      <c r="O350" s="39">
        <f ca="1">'TO Filter Tables'!X350</f>
        <v>0</v>
      </c>
      <c r="P350" s="39">
        <f ca="1">'TO Filter Tables'!AD350</f>
        <v>0</v>
      </c>
      <c r="Q350" s="39">
        <f ca="1">'TO Filter Tables'!AP350</f>
        <v>0</v>
      </c>
      <c r="R350" s="39">
        <f ca="1">'TO Filter Tables'!AV350</f>
        <v>0</v>
      </c>
      <c r="S350" s="39">
        <f ca="1">'TO Filter Tables'!BB350</f>
        <v>0</v>
      </c>
      <c r="T350" s="39">
        <f ca="1">'TO Filter Tables'!BH350</f>
        <v>0</v>
      </c>
      <c r="W350" s="39">
        <f t="shared" ca="1" si="5"/>
        <v>0</v>
      </c>
    </row>
    <row r="351" spans="1:25" x14ac:dyDescent="0.2">
      <c r="A351">
        <f>'TO Filter Tables'!A351</f>
        <v>342</v>
      </c>
      <c r="B351">
        <f>'TO Filter Summary'!B352</f>
        <v>0</v>
      </c>
      <c r="C351" t="str">
        <f ca="1">'TO Filter Tables'!C351</f>
        <v>GPS B - Event</v>
      </c>
      <c r="E351" t="str">
        <f ca="1">'TO Filter Tables'!E351</f>
        <v>External</v>
      </c>
      <c r="F351">
        <f ca="1">'TO Filter Tables'!F351</f>
        <v>747</v>
      </c>
      <c r="G351" t="str">
        <f ca="1">'TO Filter Tables'!G351</f>
        <v>0x2EB</v>
      </c>
      <c r="H351" t="str">
        <f ca="1">'TO Filter Tables'!H351</f>
        <v>0xAEB</v>
      </c>
      <c r="I351" t="str">
        <f>'TO Filter Tables'!I351</f>
        <v>NA</v>
      </c>
      <c r="J351">
        <f ca="1">'TO Filter Tables'!J351</f>
        <v>1200</v>
      </c>
      <c r="K351">
        <f ca="1">'TO Filter Tables'!K351</f>
        <v>0</v>
      </c>
      <c r="L351" t="str">
        <f ca="1">'TO Filter Tables'!L351</f>
        <v>Async</v>
      </c>
      <c r="M351">
        <f ca="1">'TO Filter Tables'!M351</f>
        <v>0</v>
      </c>
      <c r="N351" s="39">
        <f ca="1">'TO Filter Tables'!R351</f>
        <v>0</v>
      </c>
      <c r="O351" s="39">
        <f ca="1">'TO Filter Tables'!X351</f>
        <v>0</v>
      </c>
      <c r="P351" s="39">
        <f ca="1">'TO Filter Tables'!AD351</f>
        <v>0</v>
      </c>
      <c r="Q351" s="39">
        <f ca="1">'TO Filter Tables'!AP351</f>
        <v>0</v>
      </c>
      <c r="R351" s="39">
        <f ca="1">'TO Filter Tables'!AV351</f>
        <v>0</v>
      </c>
      <c r="S351" s="39">
        <f ca="1">'TO Filter Tables'!BB351</f>
        <v>0</v>
      </c>
      <c r="T351" s="39">
        <f ca="1">'TO Filter Tables'!BH351</f>
        <v>0</v>
      </c>
      <c r="W351" s="39">
        <f t="shared" ca="1" si="5"/>
        <v>0</v>
      </c>
    </row>
    <row r="352" spans="1:25" x14ac:dyDescent="0.2">
      <c r="W352" s="39"/>
    </row>
  </sheetData>
  <autoFilter ref="A10:Y351"/>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X352"/>
  <sheetViews>
    <sheetView workbookViewId="0">
      <pane xSplit="11" ySplit="10" topLeftCell="L11" activePane="bottomRight" state="frozen"/>
      <selection pane="topRight" activeCell="K1" sqref="K1"/>
      <selection pane="bottomLeft" activeCell="A11" sqref="A11"/>
      <selection pane="bottomRight" activeCell="P262" sqref="P262"/>
    </sheetView>
  </sheetViews>
  <sheetFormatPr defaultColWidth="11.42578125" defaultRowHeight="12.75" x14ac:dyDescent="0.2"/>
  <cols>
    <col min="1" max="2" width="5.42578125" customWidth="1"/>
    <col min="3" max="3" width="36.28515625" customWidth="1"/>
    <col min="5" max="5" width="5.42578125" customWidth="1"/>
    <col min="6" max="6" width="10.85546875" hidden="1" customWidth="1"/>
    <col min="7" max="7" width="0.140625" customWidth="1"/>
    <col min="8" max="8" width="5.42578125" customWidth="1"/>
    <col min="9" max="9" width="6.42578125" customWidth="1"/>
    <col min="10" max="10" width="6.28515625" customWidth="1"/>
    <col min="11" max="11" width="6.140625" customWidth="1"/>
    <col min="12" max="12" width="7.140625" customWidth="1"/>
    <col min="20" max="20" width="25.28515625" customWidth="1"/>
    <col min="21" max="21" width="2.140625" customWidth="1"/>
  </cols>
  <sheetData>
    <row r="1" spans="1:24" x14ac:dyDescent="0.2">
      <c r="C1" t="str">
        <f>'TO Filter Tables'!C1</f>
        <v>GPM FSW TO Filter Table Definitions</v>
      </c>
      <c r="O1" s="39"/>
    </row>
    <row r="3" spans="1:24" s="281" customFormat="1" ht="29.1" customHeight="1" x14ac:dyDescent="0.2">
      <c r="F3"/>
      <c r="M3" s="281" t="str">
        <f>'TO Filter Tables'!N3</f>
        <v>TO_32kNom</v>
      </c>
      <c r="N3" s="281" t="str">
        <f>'TO Filter Tables'!T3</f>
        <v>TO_32kDV</v>
      </c>
      <c r="O3" s="281" t="str">
        <f>'TO Filter Tables'!Z3</f>
        <v>TO_4kLEO</v>
      </c>
      <c r="P3" s="281" t="str">
        <f>'TO Filter Tables'!AL3</f>
        <v>TO_4kDV</v>
      </c>
      <c r="Q3" s="281" t="str">
        <f>'TO Filter Tables'!AR3</f>
        <v>TO_4kSlew</v>
      </c>
      <c r="R3" s="281" t="str">
        <f>'TO Filter Tables'!AX3</f>
        <v>TO_4kSafehold</v>
      </c>
      <c r="S3" s="281" t="str">
        <f>'TO Filter Tables'!BD3</f>
        <v>TO_2kSafehold</v>
      </c>
      <c r="V3"/>
      <c r="W3"/>
      <c r="X3"/>
    </row>
    <row r="5" spans="1:24" x14ac:dyDescent="0.2">
      <c r="K5" s="277" t="str">
        <f>'TO Filter Tables'!M5</f>
        <v>Max Effective Filter Table Rate for Packets (Bits/Sec)</v>
      </c>
      <c r="M5">
        <f>'TO Filter Tables'!S5</f>
        <v>26720</v>
      </c>
      <c r="N5">
        <f>'TO Filter Tables'!Y5</f>
        <v>26720</v>
      </c>
      <c r="O5">
        <f>'TO Filter Tables'!AE5</f>
        <v>3340</v>
      </c>
      <c r="P5">
        <f>'TO Filter Tables'!AQ5</f>
        <v>3340</v>
      </c>
      <c r="Q5">
        <f>'TO Filter Tables'!AW5</f>
        <v>3340</v>
      </c>
      <c r="R5">
        <f>'TO Filter Tables'!BC5</f>
        <v>3340</v>
      </c>
      <c r="S5">
        <f>'TO Filter Tables'!BI5</f>
        <v>1670</v>
      </c>
    </row>
    <row r="6" spans="1:24" s="39" customFormat="1" x14ac:dyDescent="0.2">
      <c r="K6" s="278" t="str">
        <f>'TO Filter Tables'!M6</f>
        <v>Total Filter Table Bits/Sec (Sync):</v>
      </c>
      <c r="M6" s="39">
        <f ca="1">'TO Filter Tables'!S6</f>
        <v>24769.95</v>
      </c>
      <c r="N6" s="39">
        <f ca="1">'TO Filter Tables'!Y6</f>
        <v>25083.01666666667</v>
      </c>
      <c r="O6" s="39">
        <f ca="1">'TO Filter Tables'!AE6</f>
        <v>2825.861111111109</v>
      </c>
      <c r="P6" s="39">
        <f ca="1">'TO Filter Tables'!AQ6</f>
        <v>2790.3944444444442</v>
      </c>
      <c r="Q6" s="39">
        <f ca="1">'TO Filter Tables'!AW6</f>
        <v>2720.7944444444433</v>
      </c>
      <c r="R6" s="39">
        <f ca="1">'TO Filter Tables'!BC6</f>
        <v>2724.3944444444428</v>
      </c>
      <c r="S6" s="39">
        <f ca="1">'TO Filter Tables'!BI6</f>
        <v>1330.9333333333341</v>
      </c>
      <c r="V6"/>
      <c r="W6"/>
      <c r="X6"/>
    </row>
    <row r="7" spans="1:24" s="39" customFormat="1" x14ac:dyDescent="0.2">
      <c r="K7" s="278" t="s">
        <v>1396</v>
      </c>
      <c r="M7" s="39">
        <f ca="1">'TO Filter Tables'!S7</f>
        <v>1950.0499999999993</v>
      </c>
      <c r="N7" s="39">
        <f ca="1">'TO Filter Tables'!Y7</f>
        <v>1636.9833333333299</v>
      </c>
      <c r="O7" s="39">
        <f ca="1">'TO Filter Tables'!AE7</f>
        <v>514.13888888889096</v>
      </c>
      <c r="P7" s="39">
        <f ca="1">'TO Filter Tables'!AQ7</f>
        <v>549.60555555555584</v>
      </c>
      <c r="Q7" s="39">
        <f ca="1">'TO Filter Tables'!AW7</f>
        <v>619.20555555555666</v>
      </c>
      <c r="R7" s="39">
        <f ca="1">'TO Filter Tables'!BC7</f>
        <v>615.6055555555572</v>
      </c>
      <c r="S7" s="39">
        <f ca="1">'TO Filter Tables'!BI7</f>
        <v>339.06666666666592</v>
      </c>
      <c r="V7"/>
      <c r="W7"/>
      <c r="X7"/>
    </row>
    <row r="8" spans="1:24" s="279" customFormat="1" x14ac:dyDescent="0.2">
      <c r="K8" s="280" t="str">
        <f>'TO Filter Tables'!M8</f>
        <v>Margin(%):</v>
      </c>
      <c r="M8" s="279">
        <f ca="1">'TO Filter Tables'!S8</f>
        <v>7.298091317365267E-2</v>
      </c>
      <c r="N8" s="279">
        <f ca="1">'TO Filter Tables'!Y8</f>
        <v>6.1264346307385101E-2</v>
      </c>
      <c r="O8" s="279">
        <f ca="1">'TO Filter Tables'!AE8</f>
        <v>0.15393379906853022</v>
      </c>
      <c r="P8" s="279">
        <f ca="1">'TO Filter Tables'!AQ8</f>
        <v>0.16455256154357958</v>
      </c>
      <c r="Q8" s="279">
        <f ca="1">'TO Filter Tables'!AW8</f>
        <v>0.18539088489687325</v>
      </c>
      <c r="R8" s="279">
        <f ca="1">'TO Filter Tables'!BC8</f>
        <v>0.18431304058549616</v>
      </c>
      <c r="S8" s="279">
        <f ca="1">'TO Filter Tables'!BI8</f>
        <v>0.2030339321357281</v>
      </c>
      <c r="V8"/>
      <c r="W8"/>
      <c r="X8"/>
    </row>
    <row r="9" spans="1:24" s="276" customFormat="1" ht="65.099999999999994" customHeight="1" x14ac:dyDescent="0.2">
      <c r="A9" s="276">
        <f>'TO Filter Tables'!A9</f>
        <v>342</v>
      </c>
      <c r="C9" s="276" t="str">
        <f>'TO Filter Tables'!C9</f>
        <v>APID Name</v>
      </c>
      <c r="D9" s="276" t="str">
        <f>'TO Filter Tables'!E9</f>
        <v>APID Type</v>
      </c>
      <c r="E9" s="276" t="str">
        <f>'TO Filter Tables'!F9</f>
        <v>APID (Dec)</v>
      </c>
      <c r="F9" s="276" t="str">
        <f>'TO Filter Tables'!G9</f>
        <v>APID (Hex)</v>
      </c>
      <c r="G9" s="276" t="str">
        <f>'TO Filter Tables'!H9</f>
        <v>MSGID (Hex)</v>
      </c>
      <c r="H9" s="276" t="str">
        <f>'TO Filter Tables'!I9</f>
        <v>Error Pkt</v>
      </c>
      <c r="I9" s="276" t="str">
        <f>'TO Filter Tables'!J9</f>
        <v>Packet Size (Bits)</v>
      </c>
      <c r="J9" s="276" t="str">
        <f>'TO Filter Tables'!K9</f>
        <v>Production Interval (sec)</v>
      </c>
      <c r="K9" s="276" t="str">
        <f>'TO Filter Tables'!L9</f>
        <v>Pkt Type</v>
      </c>
      <c r="L9" s="276" t="str">
        <f>'TO Filter Tables'!M9</f>
        <v>Nom. Bits/Sec</v>
      </c>
      <c r="M9" s="276" t="str">
        <f>'TO Filter Tables'!S9</f>
        <v>Filtered Bits/Sec</v>
      </c>
      <c r="N9" s="276" t="str">
        <f>'TO Filter Tables'!Y9</f>
        <v>Filtered Bits/Sec</v>
      </c>
      <c r="O9" s="276" t="str">
        <f>'TO Filter Tables'!AE9</f>
        <v>Filtered Bits/Sec</v>
      </c>
      <c r="P9" s="276" t="str">
        <f>'TO Filter Tables'!AQ9</f>
        <v>Filtered Bits/Sec</v>
      </c>
      <c r="Q9" s="276" t="str">
        <f>'TO Filter Tables'!AW9</f>
        <v>Filtered Bits/Sec</v>
      </c>
      <c r="R9" s="276" t="str">
        <f>'TO Filter Tables'!BC9</f>
        <v>Filtered Bits/Sec</v>
      </c>
      <c r="S9" s="276" t="str">
        <f>'TO Filter Tables'!BI9</f>
        <v>Filtered Bits/Sec</v>
      </c>
      <c r="T9" s="276" t="s">
        <v>58</v>
      </c>
      <c r="V9"/>
      <c r="W9"/>
      <c r="X9"/>
    </row>
    <row r="10" spans="1:24" x14ac:dyDescent="0.2">
      <c r="A10" t="str">
        <f>'TO Filter Tables'!A10</f>
        <v>KEYWORD_ROW</v>
      </c>
      <c r="C10" t="str">
        <f>'TO Filter Tables'!C10</f>
        <v>APID_NAME</v>
      </c>
      <c r="D10">
        <f>'TO Filter Tables'!E10</f>
        <v>0</v>
      </c>
      <c r="E10" t="str">
        <f>'TO Filter Tables'!F10</f>
        <v>APID</v>
      </c>
      <c r="F10">
        <f>'TO Filter Tables'!G10</f>
        <v>0</v>
      </c>
      <c r="G10">
        <f>'TO Filter Tables'!H10</f>
        <v>0</v>
      </c>
      <c r="H10">
        <f>'TO Filter Tables'!I10</f>
        <v>0</v>
      </c>
      <c r="I10">
        <f>'TO Filter Tables'!J10</f>
        <v>0</v>
      </c>
      <c r="J10">
        <f>'TO Filter Tables'!K10</f>
        <v>0</v>
      </c>
      <c r="K10" t="str">
        <f>'TO Filter Tables'!L10</f>
        <v>PIPE</v>
      </c>
      <c r="L10">
        <f>'TO Filter Tables'!M10</f>
        <v>0</v>
      </c>
      <c r="M10" s="39">
        <f>'TO Filter Tables'!S10</f>
        <v>0</v>
      </c>
      <c r="N10" s="39">
        <f>'TO Filter Tables'!Y10</f>
        <v>0</v>
      </c>
      <c r="O10" s="39">
        <f>'TO Filter Tables'!AE10</f>
        <v>0</v>
      </c>
      <c r="P10" s="39">
        <f>'TO Filter Tables'!AQ10</f>
        <v>0</v>
      </c>
      <c r="Q10" s="39">
        <f>'TO Filter Tables'!AW10</f>
        <v>0</v>
      </c>
      <c r="R10" s="39">
        <f>'TO Filter Tables'!BC10</f>
        <v>0</v>
      </c>
      <c r="S10" s="39">
        <f>'TO Filter Tables'!BI10</f>
        <v>0</v>
      </c>
    </row>
    <row r="11" spans="1:24" hidden="1" x14ac:dyDescent="0.2">
      <c r="A11">
        <f>'TO Filter Tables'!A11</f>
        <v>1</v>
      </c>
      <c r="B11" t="str">
        <f>'TO Filter Summary'!B11</f>
        <v>FSW</v>
      </c>
      <c r="C11" t="str">
        <f ca="1">'TO Filter Tables'!C11</f>
        <v>cFE Executive Services (ES) HK</v>
      </c>
      <c r="D11" t="str">
        <f ca="1">'TO Filter Tables'!E11</f>
        <v>Internal</v>
      </c>
      <c r="E11">
        <f ca="1">'TO Filter Tables'!F11</f>
        <v>0</v>
      </c>
      <c r="F11" t="str">
        <f ca="1">'TO Filter Tables'!G11</f>
        <v>0x000</v>
      </c>
      <c r="G11" t="str">
        <f ca="1">'TO Filter Tables'!H11</f>
        <v>0x800</v>
      </c>
      <c r="H11" t="str">
        <f>'TO Filter Tables'!I11</f>
        <v>NA</v>
      </c>
      <c r="I11">
        <f ca="1">'TO Filter Tables'!J11</f>
        <v>1248</v>
      </c>
      <c r="J11">
        <f ca="1">'TO Filter Tables'!K11</f>
        <v>5</v>
      </c>
      <c r="K11" t="str">
        <f ca="1">'TO Filter Tables'!L11</f>
        <v>Sync</v>
      </c>
      <c r="L11">
        <f ca="1">'TO Filter Tables'!M11</f>
        <v>249.6</v>
      </c>
      <c r="M11" s="39">
        <f ca="1">'TO Filter Tables'!S11</f>
        <v>83.2</v>
      </c>
      <c r="N11" s="39">
        <f ca="1">'TO Filter Tables'!Y11</f>
        <v>83.2</v>
      </c>
      <c r="O11" s="39">
        <f ca="1">'TO Filter Tables'!AE11</f>
        <v>10.4</v>
      </c>
      <c r="P11" s="39">
        <f ca="1">'TO Filter Tables'!AQ11</f>
        <v>10.4</v>
      </c>
      <c r="Q11" s="39">
        <f ca="1">'TO Filter Tables'!AW11</f>
        <v>10.4</v>
      </c>
      <c r="R11" s="39">
        <f ca="1">'TO Filter Tables'!BC11</f>
        <v>10.4</v>
      </c>
      <c r="S11" s="39">
        <f>'TO Filter Tables'!BI11</f>
        <v>0</v>
      </c>
    </row>
    <row r="12" spans="1:24" hidden="1" x14ac:dyDescent="0.2">
      <c r="A12">
        <f>'TO Filter Tables'!A12</f>
        <v>2</v>
      </c>
      <c r="B12" t="str">
        <f>'TO Filter Summary'!B12</f>
        <v>FSW</v>
      </c>
      <c r="C12" t="str">
        <f ca="1">'TO Filter Tables'!C12</f>
        <v>cFE Event Services (EVS) HK</v>
      </c>
      <c r="D12" t="str">
        <f ca="1">'TO Filter Tables'!E12</f>
        <v>Internal</v>
      </c>
      <c r="E12">
        <f ca="1">'TO Filter Tables'!F12</f>
        <v>1</v>
      </c>
      <c r="F12" t="str">
        <f ca="1">'TO Filter Tables'!G12</f>
        <v>0x001</v>
      </c>
      <c r="G12" t="str">
        <f ca="1">'TO Filter Tables'!H12</f>
        <v>0x801</v>
      </c>
      <c r="H12" t="str">
        <f>'TO Filter Tables'!I12</f>
        <v>NA</v>
      </c>
      <c r="I12">
        <f ca="1">'TO Filter Tables'!J12</f>
        <v>2784</v>
      </c>
      <c r="J12">
        <f ca="1">'TO Filter Tables'!K12</f>
        <v>5</v>
      </c>
      <c r="K12" t="str">
        <f ca="1">'TO Filter Tables'!L12</f>
        <v>Sync</v>
      </c>
      <c r="L12">
        <f ca="1">'TO Filter Tables'!M12</f>
        <v>556.79999999999995</v>
      </c>
      <c r="M12" s="39">
        <f ca="1">'TO Filter Tables'!S12</f>
        <v>185.6</v>
      </c>
      <c r="N12" s="39">
        <f ca="1">'TO Filter Tables'!Y12</f>
        <v>185.6</v>
      </c>
      <c r="O12" s="39">
        <f ca="1">'TO Filter Tables'!AE12</f>
        <v>23.2</v>
      </c>
      <c r="P12" s="39">
        <f ca="1">'TO Filter Tables'!AQ12</f>
        <v>23.2</v>
      </c>
      <c r="Q12" s="39">
        <f ca="1">'TO Filter Tables'!AW12</f>
        <v>23.2</v>
      </c>
      <c r="R12" s="39">
        <f ca="1">'TO Filter Tables'!BC12</f>
        <v>23.2</v>
      </c>
      <c r="S12" s="39">
        <f>'TO Filter Tables'!BI12</f>
        <v>0</v>
      </c>
    </row>
    <row r="13" spans="1:24" hidden="1" x14ac:dyDescent="0.2">
      <c r="A13">
        <f>'TO Filter Tables'!A13</f>
        <v>3</v>
      </c>
      <c r="B13" t="str">
        <f>'TO Filter Summary'!B13</f>
        <v>FSW</v>
      </c>
      <c r="C13" t="str">
        <f ca="1">'TO Filter Tables'!C13</f>
        <v>cFE Software Bus (SB) HK</v>
      </c>
      <c r="D13" t="str">
        <f ca="1">'TO Filter Tables'!E13</f>
        <v>Internal</v>
      </c>
      <c r="E13">
        <f ca="1">'TO Filter Tables'!F13</f>
        <v>3</v>
      </c>
      <c r="F13" t="str">
        <f ca="1">'TO Filter Tables'!G13</f>
        <v>0x003</v>
      </c>
      <c r="G13" t="str">
        <f ca="1">'TO Filter Tables'!H13</f>
        <v>0x803</v>
      </c>
      <c r="H13" t="str">
        <f>'TO Filter Tables'!I13</f>
        <v>NA</v>
      </c>
      <c r="I13">
        <f ca="1">'TO Filter Tables'!J13</f>
        <v>320</v>
      </c>
      <c r="J13">
        <f ca="1">'TO Filter Tables'!K13</f>
        <v>5</v>
      </c>
      <c r="K13" t="str">
        <f ca="1">'TO Filter Tables'!L13</f>
        <v>Sync</v>
      </c>
      <c r="L13">
        <f ca="1">'TO Filter Tables'!M13</f>
        <v>64</v>
      </c>
      <c r="M13" s="39">
        <f ca="1">'TO Filter Tables'!S13</f>
        <v>21.333333333333332</v>
      </c>
      <c r="N13" s="39">
        <f ca="1">'TO Filter Tables'!Y13</f>
        <v>21.333333333333332</v>
      </c>
      <c r="O13" s="39">
        <f ca="1">'TO Filter Tables'!AE13</f>
        <v>2.6666666666666665</v>
      </c>
      <c r="P13" s="39">
        <f ca="1">'TO Filter Tables'!AQ13</f>
        <v>2.6666666666666665</v>
      </c>
      <c r="Q13" s="39">
        <f ca="1">'TO Filter Tables'!AW13</f>
        <v>2.6666666666666665</v>
      </c>
      <c r="R13" s="39">
        <f ca="1">'TO Filter Tables'!BC13</f>
        <v>2.6666666666666665</v>
      </c>
      <c r="S13" s="39">
        <f>'TO Filter Tables'!BI13</f>
        <v>0</v>
      </c>
    </row>
    <row r="14" spans="1:24" hidden="1" x14ac:dyDescent="0.2">
      <c r="A14">
        <f>'TO Filter Tables'!A14</f>
        <v>4</v>
      </c>
      <c r="B14" t="str">
        <f>'TO Filter Summary'!B14</f>
        <v>FSW</v>
      </c>
      <c r="C14" t="str">
        <f ca="1">'TO Filter Tables'!C14</f>
        <v>cFE Table Services (TBL) HK</v>
      </c>
      <c r="D14" t="str">
        <f ca="1">'TO Filter Tables'!E14</f>
        <v>Internal</v>
      </c>
      <c r="E14">
        <f ca="1">'TO Filter Tables'!F14</f>
        <v>4</v>
      </c>
      <c r="F14" t="str">
        <f ca="1">'TO Filter Tables'!G14</f>
        <v>0x004</v>
      </c>
      <c r="G14" t="str">
        <f ca="1">'TO Filter Tables'!H14</f>
        <v>0x804</v>
      </c>
      <c r="H14" t="str">
        <f>'TO Filter Tables'!I14</f>
        <v>NA</v>
      </c>
      <c r="I14">
        <f ca="1">'TO Filter Tables'!J14</f>
        <v>2016</v>
      </c>
      <c r="J14">
        <f ca="1">'TO Filter Tables'!K14</f>
        <v>5</v>
      </c>
      <c r="K14" t="str">
        <f ca="1">'TO Filter Tables'!L14</f>
        <v>Sync</v>
      </c>
      <c r="L14">
        <f ca="1">'TO Filter Tables'!M14</f>
        <v>403.2</v>
      </c>
      <c r="M14" s="39">
        <f ca="1">'TO Filter Tables'!S14</f>
        <v>134.4</v>
      </c>
      <c r="N14" s="39">
        <f ca="1">'TO Filter Tables'!Y14</f>
        <v>134.4</v>
      </c>
      <c r="O14" s="39">
        <f ca="1">'TO Filter Tables'!AE14</f>
        <v>16.8</v>
      </c>
      <c r="P14" s="39">
        <f ca="1">'TO Filter Tables'!AQ14</f>
        <v>16.8</v>
      </c>
      <c r="Q14" s="39">
        <f ca="1">'TO Filter Tables'!AW14</f>
        <v>16.8</v>
      </c>
      <c r="R14" s="39">
        <f ca="1">'TO Filter Tables'!BC14</f>
        <v>16.8</v>
      </c>
      <c r="S14" s="39">
        <f>'TO Filter Tables'!BI14</f>
        <v>0</v>
      </c>
    </row>
    <row r="15" spans="1:24" hidden="1" x14ac:dyDescent="0.2">
      <c r="A15">
        <f>'TO Filter Tables'!A15</f>
        <v>5</v>
      </c>
      <c r="B15" t="str">
        <f>'TO Filter Summary'!B15</f>
        <v>FSW</v>
      </c>
      <c r="C15" t="str">
        <f ca="1">'TO Filter Tables'!C15</f>
        <v>cFE Time Services (TIME) HK</v>
      </c>
      <c r="D15" t="str">
        <f ca="1">'TO Filter Tables'!E15</f>
        <v>Internal</v>
      </c>
      <c r="E15">
        <f ca="1">'TO Filter Tables'!F15</f>
        <v>5</v>
      </c>
      <c r="F15" t="str">
        <f ca="1">'TO Filter Tables'!G15</f>
        <v>0x005</v>
      </c>
      <c r="G15" t="str">
        <f ca="1">'TO Filter Tables'!H15</f>
        <v>0x805</v>
      </c>
      <c r="H15" t="str">
        <f>'TO Filter Tables'!I15</f>
        <v>NA</v>
      </c>
      <c r="I15">
        <f ca="1">'TO Filter Tables'!J15</f>
        <v>352</v>
      </c>
      <c r="J15">
        <f ca="1">'TO Filter Tables'!K15</f>
        <v>5</v>
      </c>
      <c r="K15" t="str">
        <f ca="1">'TO Filter Tables'!L15</f>
        <v>Sync</v>
      </c>
      <c r="L15">
        <f ca="1">'TO Filter Tables'!M15</f>
        <v>70.400000000000006</v>
      </c>
      <c r="M15" s="39">
        <f ca="1">'TO Filter Tables'!S15</f>
        <v>23.466666666666669</v>
      </c>
      <c r="N15" s="39">
        <f ca="1">'TO Filter Tables'!Y15</f>
        <v>23.466666666666669</v>
      </c>
      <c r="O15" s="39">
        <f ca="1">'TO Filter Tables'!AE15</f>
        <v>2.9333333333333336</v>
      </c>
      <c r="P15" s="39">
        <f ca="1">'TO Filter Tables'!AQ15</f>
        <v>2.9333333333333336</v>
      </c>
      <c r="Q15" s="39">
        <f ca="1">'TO Filter Tables'!AW15</f>
        <v>2.9333333333333336</v>
      </c>
      <c r="R15" s="39">
        <f ca="1">'TO Filter Tables'!BC15</f>
        <v>2.9333333333333336</v>
      </c>
      <c r="S15" s="39">
        <f>'TO Filter Tables'!BI15</f>
        <v>0</v>
      </c>
    </row>
    <row r="16" spans="1:24" hidden="1" x14ac:dyDescent="0.2">
      <c r="A16">
        <f>'TO Filter Tables'!A16</f>
        <v>6</v>
      </c>
      <c r="B16">
        <f>'TO Filter Summary'!B16</f>
        <v>0</v>
      </c>
      <c r="C16" t="str">
        <f ca="1">'TO Filter Tables'!C16</f>
        <v>cFE Time Services (TIME) DiagTlm</v>
      </c>
      <c r="D16" t="str">
        <f ca="1">'TO Filter Tables'!E16</f>
        <v>Internal</v>
      </c>
      <c r="E16">
        <f ca="1">'TO Filter Tables'!F16</f>
        <v>6</v>
      </c>
      <c r="F16" t="str">
        <f ca="1">'TO Filter Tables'!G16</f>
        <v>0x006</v>
      </c>
      <c r="G16" t="str">
        <f ca="1">'TO Filter Tables'!H16</f>
        <v>0x806</v>
      </c>
      <c r="H16" t="str">
        <f>'TO Filter Tables'!I16</f>
        <v>NA</v>
      </c>
      <c r="I16">
        <f ca="1">'TO Filter Tables'!J16</f>
        <v>1696</v>
      </c>
      <c r="J16">
        <f ca="1">'TO Filter Tables'!K16</f>
        <v>0</v>
      </c>
      <c r="K16" t="str">
        <f ca="1">'TO Filter Tables'!L16</f>
        <v>Async</v>
      </c>
      <c r="L16">
        <f ca="1">'TO Filter Tables'!M16</f>
        <v>0</v>
      </c>
      <c r="M16" s="39">
        <f ca="1">'TO Filter Tables'!S16</f>
        <v>0</v>
      </c>
      <c r="N16" s="39">
        <f ca="1">'TO Filter Tables'!Y16</f>
        <v>0</v>
      </c>
      <c r="O16" s="39">
        <f ca="1">'TO Filter Tables'!AE16</f>
        <v>0</v>
      </c>
      <c r="P16" s="39">
        <f ca="1">'TO Filter Tables'!AQ16</f>
        <v>0</v>
      </c>
      <c r="Q16" s="39">
        <f ca="1">'TO Filter Tables'!AW16</f>
        <v>0</v>
      </c>
      <c r="R16" s="39">
        <f ca="1">'TO Filter Tables'!BC16</f>
        <v>0</v>
      </c>
      <c r="S16" s="39">
        <f ca="1">'TO Filter Tables'!BI16</f>
        <v>0</v>
      </c>
    </row>
    <row r="17" spans="1:19" hidden="1" x14ac:dyDescent="0.2">
      <c r="A17">
        <f>'TO Filter Tables'!A17</f>
        <v>7</v>
      </c>
      <c r="B17">
        <f>'TO Filter Summary'!B17</f>
        <v>0</v>
      </c>
      <c r="C17" t="str">
        <f ca="1">'TO Filter Tables'!C17</f>
        <v>cFE Event Service (EVS) Message Tlm</v>
      </c>
      <c r="D17" t="str">
        <f ca="1">'TO Filter Tables'!E17</f>
        <v>Internal</v>
      </c>
      <c r="E17">
        <f ca="1">'TO Filter Tables'!F17</f>
        <v>8</v>
      </c>
      <c r="F17" t="str">
        <f ca="1">'TO Filter Tables'!G17</f>
        <v>0x008</v>
      </c>
      <c r="G17" t="str">
        <f ca="1">'TO Filter Tables'!H17</f>
        <v>0x808</v>
      </c>
      <c r="H17" t="str">
        <f>'TO Filter Tables'!I17</f>
        <v>NA</v>
      </c>
      <c r="I17">
        <f ca="1">'TO Filter Tables'!J17</f>
        <v>1344</v>
      </c>
      <c r="J17">
        <f ca="1">'TO Filter Tables'!K17</f>
        <v>0</v>
      </c>
      <c r="K17" t="str">
        <f ca="1">'TO Filter Tables'!L17</f>
        <v>Async</v>
      </c>
      <c r="L17">
        <f ca="1">'TO Filter Tables'!M17</f>
        <v>0</v>
      </c>
      <c r="M17" s="39">
        <f ca="1">'TO Filter Tables'!S17</f>
        <v>0</v>
      </c>
      <c r="N17" s="39">
        <f ca="1">'TO Filter Tables'!Y17</f>
        <v>0</v>
      </c>
      <c r="O17" s="39">
        <f ca="1">'TO Filter Tables'!AE17</f>
        <v>0</v>
      </c>
      <c r="P17" s="39">
        <f ca="1">'TO Filter Tables'!AQ17</f>
        <v>0</v>
      </c>
      <c r="Q17" s="39">
        <f ca="1">'TO Filter Tables'!AW17</f>
        <v>0</v>
      </c>
      <c r="R17" s="39">
        <f ca="1">'TO Filter Tables'!BC17</f>
        <v>0</v>
      </c>
      <c r="S17" s="39">
        <f ca="1">'TO Filter Tables'!BI17</f>
        <v>0</v>
      </c>
    </row>
    <row r="18" spans="1:19" hidden="1" x14ac:dyDescent="0.2">
      <c r="A18">
        <f>'TO Filter Tables'!A18</f>
        <v>8</v>
      </c>
      <c r="B18">
        <f>'TO Filter Summary'!B18</f>
        <v>0</v>
      </c>
      <c r="C18" t="str">
        <f ca="1">'TO Filter Tables'!C18</f>
        <v>cFE Software Bus (SB) Statistics Tlm</v>
      </c>
      <c r="D18" t="str">
        <f ca="1">'TO Filter Tables'!E18</f>
        <v>Internal</v>
      </c>
      <c r="E18">
        <f ca="1">'TO Filter Tables'!F18</f>
        <v>10</v>
      </c>
      <c r="F18" t="str">
        <f ca="1">'TO Filter Tables'!G18</f>
        <v>0x00A</v>
      </c>
      <c r="G18" t="str">
        <f ca="1">'TO Filter Tables'!H18</f>
        <v>0x80A</v>
      </c>
      <c r="H18" t="str">
        <f>'TO Filter Tables'!I18</f>
        <v>NA</v>
      </c>
      <c r="I18">
        <f ca="1">'TO Filter Tables'!J18</f>
        <v>6976</v>
      </c>
      <c r="J18">
        <f ca="1">'TO Filter Tables'!K18</f>
        <v>0</v>
      </c>
      <c r="K18" t="str">
        <f ca="1">'TO Filter Tables'!L18</f>
        <v>Async</v>
      </c>
      <c r="L18">
        <f ca="1">'TO Filter Tables'!M18</f>
        <v>0</v>
      </c>
      <c r="M18" s="39">
        <f ca="1">'TO Filter Tables'!S18</f>
        <v>0</v>
      </c>
      <c r="N18" s="39">
        <f ca="1">'TO Filter Tables'!Y18</f>
        <v>0</v>
      </c>
      <c r="O18" s="39">
        <f ca="1">'TO Filter Tables'!AE18</f>
        <v>0</v>
      </c>
      <c r="P18" s="39">
        <f ca="1">'TO Filter Tables'!AQ18</f>
        <v>0</v>
      </c>
      <c r="Q18" s="39">
        <f ca="1">'TO Filter Tables'!AW18</f>
        <v>0</v>
      </c>
      <c r="R18" s="39">
        <f ca="1">'TO Filter Tables'!BC18</f>
        <v>0</v>
      </c>
      <c r="S18" s="39">
        <f ca="1">'TO Filter Tables'!BI18</f>
        <v>0</v>
      </c>
    </row>
    <row r="19" spans="1:19" hidden="1" x14ac:dyDescent="0.2">
      <c r="A19">
        <f>'TO Filter Tables'!A19</f>
        <v>9</v>
      </c>
      <c r="B19" t="str">
        <f>'TO Filter Summary'!B19</f>
        <v>FSW</v>
      </c>
      <c r="C19" t="str">
        <f ca="1">'TO Filter Tables'!C19</f>
        <v>cFE Executive Service (ES) Application Tlm</v>
      </c>
      <c r="D19" t="str">
        <f ca="1">'TO Filter Tables'!E19</f>
        <v>Internal</v>
      </c>
      <c r="E19">
        <f ca="1">'TO Filter Tables'!F19</f>
        <v>11</v>
      </c>
      <c r="F19" t="str">
        <f ca="1">'TO Filter Tables'!G19</f>
        <v>0x00B</v>
      </c>
      <c r="G19" t="str">
        <f ca="1">'TO Filter Tables'!H19</f>
        <v>0x80B</v>
      </c>
      <c r="H19" t="str">
        <f>'TO Filter Tables'!I19</f>
        <v>NA</v>
      </c>
      <c r="I19">
        <f ca="1">'TO Filter Tables'!J19</f>
        <v>1600</v>
      </c>
      <c r="J19">
        <f ca="1">'TO Filter Tables'!K19</f>
        <v>5</v>
      </c>
      <c r="K19" t="str">
        <f ca="1">'TO Filter Tables'!L19</f>
        <v>Sync</v>
      </c>
      <c r="L19">
        <f ca="1">'TO Filter Tables'!M19</f>
        <v>320</v>
      </c>
      <c r="M19" s="39">
        <f ca="1">'TO Filter Tables'!S19</f>
        <v>106.66666666666667</v>
      </c>
      <c r="N19" s="39">
        <f ca="1">'TO Filter Tables'!Y19</f>
        <v>106.66666666666667</v>
      </c>
      <c r="O19" s="39">
        <f ca="1">'TO Filter Tables'!AE19</f>
        <v>13.333333333333334</v>
      </c>
      <c r="P19" s="39">
        <f ca="1">'TO Filter Tables'!AQ19</f>
        <v>13.333333333333334</v>
      </c>
      <c r="Q19" s="39">
        <f ca="1">'TO Filter Tables'!AW19</f>
        <v>13.333333333333334</v>
      </c>
      <c r="R19" s="39">
        <f ca="1">'TO Filter Tables'!BC19</f>
        <v>13.333333333333334</v>
      </c>
      <c r="S19" s="39">
        <f>'TO Filter Tables'!BI19</f>
        <v>0</v>
      </c>
    </row>
    <row r="20" spans="1:19" hidden="1" x14ac:dyDescent="0.2">
      <c r="A20">
        <f>'TO Filter Tables'!A20</f>
        <v>10</v>
      </c>
      <c r="B20">
        <f>'TO Filter Summary'!B20</f>
        <v>0</v>
      </c>
      <c r="C20" t="str">
        <f ca="1">'TO Filter Tables'!C20</f>
        <v>cFE Table Services (TBL) Register Tlm</v>
      </c>
      <c r="D20" t="str">
        <f ca="1">'TO Filter Tables'!E20</f>
        <v>Internal</v>
      </c>
      <c r="E20">
        <f ca="1">'TO Filter Tables'!F20</f>
        <v>12</v>
      </c>
      <c r="F20" t="str">
        <f ca="1">'TO Filter Tables'!G20</f>
        <v>0x00C</v>
      </c>
      <c r="G20" t="str">
        <f ca="1">'TO Filter Tables'!H20</f>
        <v>0x80C</v>
      </c>
      <c r="H20" t="str">
        <f>'TO Filter Tables'!I20</f>
        <v>NA</v>
      </c>
      <c r="I20">
        <f ca="1">'TO Filter Tables'!J20</f>
        <v>1408</v>
      </c>
      <c r="J20">
        <f ca="1">'TO Filter Tables'!K20</f>
        <v>0</v>
      </c>
      <c r="K20" t="str">
        <f ca="1">'TO Filter Tables'!L20</f>
        <v>Async</v>
      </c>
      <c r="L20">
        <f ca="1">'TO Filter Tables'!M20</f>
        <v>0</v>
      </c>
      <c r="M20" s="39">
        <f ca="1">'TO Filter Tables'!S20</f>
        <v>0</v>
      </c>
      <c r="N20" s="39">
        <f ca="1">'TO Filter Tables'!Y20</f>
        <v>0</v>
      </c>
      <c r="O20" s="39">
        <f ca="1">'TO Filter Tables'!AE20</f>
        <v>0</v>
      </c>
      <c r="P20" s="39">
        <f ca="1">'TO Filter Tables'!AQ20</f>
        <v>0</v>
      </c>
      <c r="Q20" s="39">
        <f ca="1">'TO Filter Tables'!AW20</f>
        <v>0</v>
      </c>
      <c r="R20" s="39">
        <f ca="1">'TO Filter Tables'!BC20</f>
        <v>0</v>
      </c>
      <c r="S20" s="39">
        <f ca="1">'TO Filter Tables'!BI20</f>
        <v>0</v>
      </c>
    </row>
    <row r="21" spans="1:19" hidden="1" x14ac:dyDescent="0.2">
      <c r="A21">
        <f>'TO Filter Tables'!A21</f>
        <v>11</v>
      </c>
      <c r="B21">
        <f>'TO Filter Summary'!B21</f>
        <v>0</v>
      </c>
      <c r="C21" t="str">
        <f ca="1">'TO Filter Tables'!C21</f>
        <v>cFE Executive Service (ES) Shell Tlm</v>
      </c>
      <c r="D21" t="str">
        <f ca="1">'TO Filter Tables'!E21</f>
        <v>Internal</v>
      </c>
      <c r="E21">
        <f ca="1">'TO Filter Tables'!F21</f>
        <v>15</v>
      </c>
      <c r="F21" t="str">
        <f ca="1">'TO Filter Tables'!G21</f>
        <v>0x00F</v>
      </c>
      <c r="G21" t="str">
        <f ca="1">'TO Filter Tables'!H21</f>
        <v>0x80F</v>
      </c>
      <c r="H21" t="str">
        <f>'TO Filter Tables'!I21</f>
        <v>NA</v>
      </c>
      <c r="I21">
        <f ca="1">'TO Filter Tables'!J21</f>
        <v>608</v>
      </c>
      <c r="J21">
        <f ca="1">'TO Filter Tables'!K21</f>
        <v>0</v>
      </c>
      <c r="K21" t="str">
        <f ca="1">'TO Filter Tables'!L21</f>
        <v>Async</v>
      </c>
      <c r="L21">
        <f ca="1">'TO Filter Tables'!M21</f>
        <v>0</v>
      </c>
      <c r="M21" s="39">
        <f ca="1">'TO Filter Tables'!S21</f>
        <v>0</v>
      </c>
      <c r="N21" s="39">
        <f ca="1">'TO Filter Tables'!Y21</f>
        <v>0</v>
      </c>
      <c r="O21" s="39">
        <f ca="1">'TO Filter Tables'!AE21</f>
        <v>0</v>
      </c>
      <c r="P21" s="39">
        <f ca="1">'TO Filter Tables'!AQ21</f>
        <v>0</v>
      </c>
      <c r="Q21" s="39">
        <f ca="1">'TO Filter Tables'!AW21</f>
        <v>0</v>
      </c>
      <c r="R21" s="39">
        <f ca="1">'TO Filter Tables'!BC21</f>
        <v>0</v>
      </c>
      <c r="S21" s="39">
        <f ca="1">'TO Filter Tables'!BI21</f>
        <v>0</v>
      </c>
    </row>
    <row r="22" spans="1:19" hidden="1" x14ac:dyDescent="0.2">
      <c r="A22">
        <f>'TO Filter Tables'!A22</f>
        <v>12</v>
      </c>
      <c r="B22">
        <f>'TO Filter Summary'!B22</f>
        <v>0</v>
      </c>
      <c r="C22" t="str">
        <f ca="1">'TO Filter Tables'!C22</f>
        <v>cFE Executive Service (ES) Memory Stats Tlm</v>
      </c>
      <c r="D22" t="str">
        <f ca="1">'TO Filter Tables'!E22</f>
        <v>Internal</v>
      </c>
      <c r="E22">
        <f ca="1">'TO Filter Tables'!F22</f>
        <v>16</v>
      </c>
      <c r="F22" t="str">
        <f ca="1">'TO Filter Tables'!G22</f>
        <v>0x010</v>
      </c>
      <c r="G22" t="str">
        <f ca="1">'TO Filter Tables'!H22</f>
        <v>0x810</v>
      </c>
      <c r="H22" t="str">
        <f>'TO Filter Tables'!I22</f>
        <v>NA</v>
      </c>
      <c r="I22">
        <f ca="1">'TO Filter Tables'!J22</f>
        <v>1888</v>
      </c>
      <c r="J22">
        <f ca="1">'TO Filter Tables'!K22</f>
        <v>0</v>
      </c>
      <c r="K22" t="str">
        <f ca="1">'TO Filter Tables'!L22</f>
        <v>Async</v>
      </c>
      <c r="L22">
        <f ca="1">'TO Filter Tables'!M22</f>
        <v>0</v>
      </c>
      <c r="M22" s="39">
        <f ca="1">'TO Filter Tables'!S22</f>
        <v>0</v>
      </c>
      <c r="N22" s="39">
        <f ca="1">'TO Filter Tables'!Y22</f>
        <v>0</v>
      </c>
      <c r="O22" s="39">
        <f ca="1">'TO Filter Tables'!AE22</f>
        <v>0</v>
      </c>
      <c r="P22" s="39">
        <f ca="1">'TO Filter Tables'!AQ22</f>
        <v>0</v>
      </c>
      <c r="Q22" s="39">
        <f ca="1">'TO Filter Tables'!AW22</f>
        <v>0</v>
      </c>
      <c r="R22" s="39">
        <f ca="1">'TO Filter Tables'!BC22</f>
        <v>0</v>
      </c>
      <c r="S22" s="39">
        <f ca="1">'TO Filter Tables'!BI22</f>
        <v>0</v>
      </c>
    </row>
    <row r="23" spans="1:19" hidden="1" x14ac:dyDescent="0.2">
      <c r="A23">
        <f>'TO Filter Tables'!A23</f>
        <v>13</v>
      </c>
      <c r="B23" t="str">
        <f>'TO Filter Summary'!B23</f>
        <v>RF</v>
      </c>
      <c r="C23" t="str">
        <f ca="1">'TO Filter Tables'!C23</f>
        <v>S-Comm A Xponder A HK</v>
      </c>
      <c r="D23" t="str">
        <f ca="1">'TO Filter Tables'!E23</f>
        <v>External</v>
      </c>
      <c r="E23">
        <f ca="1">'TO Filter Tables'!F23</f>
        <v>110</v>
      </c>
      <c r="F23" t="str">
        <f ca="1">'TO Filter Tables'!G23</f>
        <v>0x06E</v>
      </c>
      <c r="G23" t="str">
        <f ca="1">'TO Filter Tables'!H23</f>
        <v>0x86E</v>
      </c>
      <c r="H23" t="str">
        <f>'TO Filter Tables'!I23</f>
        <v>NA</v>
      </c>
      <c r="I23">
        <f ca="1">'TO Filter Tables'!J23</f>
        <v>384</v>
      </c>
      <c r="J23">
        <f ca="1">'TO Filter Tables'!K23</f>
        <v>0.5</v>
      </c>
      <c r="K23" t="str">
        <f ca="1">'TO Filter Tables'!L23</f>
        <v>Sync</v>
      </c>
      <c r="L23">
        <f ca="1">'TO Filter Tables'!M23</f>
        <v>768</v>
      </c>
      <c r="M23" s="39">
        <f ca="1">'TO Filter Tables'!S23</f>
        <v>384</v>
      </c>
      <c r="N23" s="39">
        <f ca="1">'TO Filter Tables'!Y23</f>
        <v>384</v>
      </c>
      <c r="O23" s="39">
        <f ca="1">'TO Filter Tables'!AE23</f>
        <v>25.6</v>
      </c>
      <c r="P23" s="39">
        <f ca="1">'TO Filter Tables'!AQ23</f>
        <v>25.6</v>
      </c>
      <c r="Q23" s="39">
        <f ca="1">'TO Filter Tables'!AW23</f>
        <v>25.6</v>
      </c>
      <c r="R23" s="39">
        <f ca="1">'TO Filter Tables'!BC23</f>
        <v>25.6</v>
      </c>
      <c r="S23" s="39">
        <f ca="1">'TO Filter Tables'!BI23</f>
        <v>12.8</v>
      </c>
    </row>
    <row r="24" spans="1:19" hidden="1" x14ac:dyDescent="0.2">
      <c r="A24">
        <f>'TO Filter Tables'!A24</f>
        <v>14</v>
      </c>
      <c r="B24" t="str">
        <f>'TO Filter Summary'!B24</f>
        <v>RF</v>
      </c>
      <c r="C24" t="str">
        <f ca="1">'TO Filter Tables'!C24</f>
        <v>S-Band Comm. Card A HK</v>
      </c>
      <c r="D24" t="str">
        <f ca="1">'TO Filter Tables'!E24</f>
        <v>External</v>
      </c>
      <c r="E24">
        <f ca="1">'TO Filter Tables'!F24</f>
        <v>111</v>
      </c>
      <c r="F24" t="str">
        <f ca="1">'TO Filter Tables'!G24</f>
        <v>0x06F</v>
      </c>
      <c r="G24" t="str">
        <f ca="1">'TO Filter Tables'!H24</f>
        <v>0x86F</v>
      </c>
      <c r="H24" t="str">
        <f>'TO Filter Tables'!I24</f>
        <v>NA</v>
      </c>
      <c r="I24">
        <f ca="1">'TO Filter Tables'!J24</f>
        <v>2192</v>
      </c>
      <c r="J24">
        <f ca="1">'TO Filter Tables'!K24</f>
        <v>1</v>
      </c>
      <c r="K24" t="str">
        <f ca="1">'TO Filter Tables'!L24</f>
        <v>Sync</v>
      </c>
      <c r="L24">
        <f ca="1">'TO Filter Tables'!M24</f>
        <v>2192</v>
      </c>
      <c r="M24" s="39">
        <f ca="1">'TO Filter Tables'!S24</f>
        <v>36.533333333333331</v>
      </c>
      <c r="N24" s="39">
        <f ca="1">'TO Filter Tables'!Y24</f>
        <v>36.533333333333331</v>
      </c>
      <c r="O24" s="39">
        <f ca="1">'TO Filter Tables'!AE24</f>
        <v>18.266666666666666</v>
      </c>
      <c r="P24" s="39">
        <f ca="1">'TO Filter Tables'!AQ24</f>
        <v>18.266666666666666</v>
      </c>
      <c r="Q24" s="39">
        <f ca="1">'TO Filter Tables'!AW24</f>
        <v>18.266666666666666</v>
      </c>
      <c r="R24" s="39">
        <f ca="1">'TO Filter Tables'!BC24</f>
        <v>18.266666666666666</v>
      </c>
      <c r="S24" s="39">
        <f ca="1">'TO Filter Tables'!BI24</f>
        <v>18.266666666666666</v>
      </c>
    </row>
    <row r="25" spans="1:19" hidden="1" x14ac:dyDescent="0.2">
      <c r="A25">
        <f>'TO Filter Tables'!A25</f>
        <v>15</v>
      </c>
      <c r="B25" t="str">
        <f>'TO Filter Summary'!B25</f>
        <v>RF</v>
      </c>
      <c r="C25" t="str">
        <f ca="1">'TO Filter Tables'!C25</f>
        <v>S-Comm A Xponder B HK</v>
      </c>
      <c r="D25" t="str">
        <f ca="1">'TO Filter Tables'!E25</f>
        <v>External</v>
      </c>
      <c r="E25">
        <f ca="1">'TO Filter Tables'!F25</f>
        <v>113</v>
      </c>
      <c r="F25" t="str">
        <f ca="1">'TO Filter Tables'!G25</f>
        <v>0x071</v>
      </c>
      <c r="G25" t="str">
        <f ca="1">'TO Filter Tables'!H25</f>
        <v>0x871</v>
      </c>
      <c r="H25" t="str">
        <f>'TO Filter Tables'!I25</f>
        <v>NA</v>
      </c>
      <c r="I25">
        <f ca="1">'TO Filter Tables'!J25</f>
        <v>384</v>
      </c>
      <c r="J25">
        <f ca="1">'TO Filter Tables'!K25</f>
        <v>0.5</v>
      </c>
      <c r="K25" t="str">
        <f ca="1">'TO Filter Tables'!L25</f>
        <v>Sync</v>
      </c>
      <c r="L25">
        <f ca="1">'TO Filter Tables'!M25</f>
        <v>768</v>
      </c>
      <c r="M25" s="39">
        <f ca="1">'TO Filter Tables'!S25</f>
        <v>384</v>
      </c>
      <c r="N25" s="39">
        <f ca="1">'TO Filter Tables'!Y25</f>
        <v>384</v>
      </c>
      <c r="O25" s="39">
        <f ca="1">'TO Filter Tables'!AE25</f>
        <v>25.6</v>
      </c>
      <c r="P25" s="39">
        <f ca="1">'TO Filter Tables'!AQ25</f>
        <v>25.6</v>
      </c>
      <c r="Q25" s="39">
        <f ca="1">'TO Filter Tables'!AW25</f>
        <v>25.6</v>
      </c>
      <c r="R25" s="39">
        <f ca="1">'TO Filter Tables'!BC25</f>
        <v>25.6</v>
      </c>
      <c r="S25" s="39">
        <f ca="1">'TO Filter Tables'!BI25</f>
        <v>12.8</v>
      </c>
    </row>
    <row r="26" spans="1:19" hidden="1" x14ac:dyDescent="0.2">
      <c r="A26" t="e">
        <f>'TO Filter Tables'!#REF!</f>
        <v>#REF!</v>
      </c>
      <c r="B26">
        <f>'TO Filter Summary'!B26</f>
        <v>0</v>
      </c>
      <c r="C26" t="e">
        <f>'TO Filter Tables'!#REF!</f>
        <v>#REF!</v>
      </c>
      <c r="D26" t="e">
        <f>'TO Filter Tables'!#REF!</f>
        <v>#REF!</v>
      </c>
      <c r="E26" t="e">
        <f>'TO Filter Tables'!#REF!</f>
        <v>#REF!</v>
      </c>
      <c r="F26" t="e">
        <f>'TO Filter Tables'!#REF!</f>
        <v>#REF!</v>
      </c>
      <c r="G26" t="e">
        <f>'TO Filter Tables'!#REF!</f>
        <v>#REF!</v>
      </c>
      <c r="H26" t="e">
        <f>'TO Filter Tables'!#REF!</f>
        <v>#REF!</v>
      </c>
      <c r="I26" t="e">
        <f>'TO Filter Tables'!#REF!</f>
        <v>#REF!</v>
      </c>
      <c r="J26" t="e">
        <f>'TO Filter Tables'!#REF!</f>
        <v>#REF!</v>
      </c>
      <c r="K26" t="e">
        <f>'TO Filter Tables'!#REF!</f>
        <v>#REF!</v>
      </c>
      <c r="L26" t="e">
        <f>'TO Filter Tables'!#REF!</f>
        <v>#REF!</v>
      </c>
      <c r="M26" s="39" t="e">
        <f>'TO Filter Tables'!#REF!</f>
        <v>#REF!</v>
      </c>
      <c r="N26" s="39" t="e">
        <f>'TO Filter Tables'!#REF!</f>
        <v>#REF!</v>
      </c>
      <c r="O26" s="39" t="e">
        <f>'TO Filter Tables'!#REF!</f>
        <v>#REF!</v>
      </c>
      <c r="P26" s="39" t="e">
        <f>'TO Filter Tables'!#REF!</f>
        <v>#REF!</v>
      </c>
      <c r="Q26" s="39" t="e">
        <f>'TO Filter Tables'!#REF!</f>
        <v>#REF!</v>
      </c>
      <c r="R26" s="39" t="e">
        <f>'TO Filter Tables'!#REF!</f>
        <v>#REF!</v>
      </c>
      <c r="S26" s="39" t="e">
        <f>'TO Filter Tables'!#REF!</f>
        <v>#REF!</v>
      </c>
    </row>
    <row r="27" spans="1:19" hidden="1" x14ac:dyDescent="0.2">
      <c r="A27">
        <f>'TO Filter Tables'!A26</f>
        <v>17</v>
      </c>
      <c r="B27" t="str">
        <f>'TO Filter Summary'!B27</f>
        <v>RF</v>
      </c>
      <c r="C27" t="str">
        <f ca="1">'TO Filter Tables'!C26</f>
        <v>S-Band Comm. Card B HK</v>
      </c>
      <c r="D27" t="str">
        <f ca="1">'TO Filter Tables'!E26</f>
        <v>External</v>
      </c>
      <c r="E27">
        <f ca="1">'TO Filter Tables'!F26</f>
        <v>121</v>
      </c>
      <c r="F27" t="str">
        <f ca="1">'TO Filter Tables'!G26</f>
        <v>0x079</v>
      </c>
      <c r="G27" t="str">
        <f ca="1">'TO Filter Tables'!H26</f>
        <v>0x879</v>
      </c>
      <c r="H27" t="str">
        <f>'TO Filter Tables'!I26</f>
        <v>NA</v>
      </c>
      <c r="I27">
        <f ca="1">'TO Filter Tables'!J26</f>
        <v>2192</v>
      </c>
      <c r="J27">
        <f ca="1">'TO Filter Tables'!K26</f>
        <v>1</v>
      </c>
      <c r="K27" t="str">
        <f ca="1">'TO Filter Tables'!L26</f>
        <v>Sync</v>
      </c>
      <c r="L27">
        <f ca="1">'TO Filter Tables'!M26</f>
        <v>2192</v>
      </c>
      <c r="M27" s="39">
        <f ca="1">'TO Filter Tables'!S26</f>
        <v>36.533333333333331</v>
      </c>
      <c r="N27" s="39">
        <f ca="1">'TO Filter Tables'!Y26</f>
        <v>36.533333333333331</v>
      </c>
      <c r="O27" s="39">
        <f ca="1">'TO Filter Tables'!AE26</f>
        <v>18.266666666666666</v>
      </c>
      <c r="P27" s="39">
        <f ca="1">'TO Filter Tables'!AQ26</f>
        <v>18.266666666666666</v>
      </c>
      <c r="Q27" s="39">
        <f ca="1">'TO Filter Tables'!AW26</f>
        <v>18.266666666666666</v>
      </c>
      <c r="R27" s="39">
        <f ca="1">'TO Filter Tables'!BC26</f>
        <v>18.266666666666666</v>
      </c>
      <c r="S27" s="39">
        <f ca="1">'TO Filter Tables'!BI26</f>
        <v>18.266666666666666</v>
      </c>
    </row>
    <row r="28" spans="1:19" hidden="1" x14ac:dyDescent="0.2">
      <c r="A28">
        <f>'TO Filter Tables'!A27</f>
        <v>18</v>
      </c>
      <c r="B28" t="str">
        <f>'TO Filter Summary'!B28</f>
        <v>RF</v>
      </c>
      <c r="C28" t="str">
        <f ca="1">'TO Filter Tables'!C27</f>
        <v>S-Comm B Xponder A HK</v>
      </c>
      <c r="D28" t="str">
        <f ca="1">'TO Filter Tables'!E27</f>
        <v>External</v>
      </c>
      <c r="E28">
        <f ca="1">'TO Filter Tables'!F27</f>
        <v>122</v>
      </c>
      <c r="F28" t="str">
        <f ca="1">'TO Filter Tables'!G27</f>
        <v>0x07A</v>
      </c>
      <c r="G28" t="str">
        <f ca="1">'TO Filter Tables'!H27</f>
        <v>0x87A</v>
      </c>
      <c r="H28" t="str">
        <f>'TO Filter Tables'!I27</f>
        <v>NA</v>
      </c>
      <c r="I28">
        <f ca="1">'TO Filter Tables'!J27</f>
        <v>384</v>
      </c>
      <c r="J28">
        <f ca="1">'TO Filter Tables'!K27</f>
        <v>0.5</v>
      </c>
      <c r="K28" t="str">
        <f ca="1">'TO Filter Tables'!L27</f>
        <v>Sync</v>
      </c>
      <c r="L28">
        <f ca="1">'TO Filter Tables'!M27</f>
        <v>768</v>
      </c>
      <c r="M28" s="39">
        <f ca="1">'TO Filter Tables'!S27</f>
        <v>12.8</v>
      </c>
      <c r="N28" s="39">
        <f ca="1">'TO Filter Tables'!Y27</f>
        <v>12.8</v>
      </c>
      <c r="O28" s="39">
        <f ca="1">'TO Filter Tables'!AE27</f>
        <v>6.4</v>
      </c>
      <c r="P28" s="39">
        <f ca="1">'TO Filter Tables'!AQ27</f>
        <v>3.2</v>
      </c>
      <c r="Q28" s="39">
        <f ca="1">'TO Filter Tables'!AW27</f>
        <v>3.2</v>
      </c>
      <c r="R28" s="39">
        <f ca="1">'TO Filter Tables'!BC27</f>
        <v>3.2</v>
      </c>
      <c r="S28" s="39">
        <f ca="1">'TO Filter Tables'!BI27</f>
        <v>3.2</v>
      </c>
    </row>
    <row r="29" spans="1:19" hidden="1" x14ac:dyDescent="0.2">
      <c r="A29">
        <f>'TO Filter Tables'!A28</f>
        <v>19</v>
      </c>
      <c r="B29" t="str">
        <f>'TO Filter Summary'!B29</f>
        <v>RF</v>
      </c>
      <c r="C29" t="str">
        <f ca="1">'TO Filter Tables'!C28</f>
        <v>S-Comm B Xponder B HK</v>
      </c>
      <c r="D29" t="str">
        <f ca="1">'TO Filter Tables'!E28</f>
        <v>External</v>
      </c>
      <c r="E29">
        <f ca="1">'TO Filter Tables'!F28</f>
        <v>123</v>
      </c>
      <c r="F29" t="str">
        <f ca="1">'TO Filter Tables'!G28</f>
        <v>0x07B</v>
      </c>
      <c r="G29" t="str">
        <f ca="1">'TO Filter Tables'!H28</f>
        <v>0x87B</v>
      </c>
      <c r="H29" t="str">
        <f>'TO Filter Tables'!I28</f>
        <v>NA</v>
      </c>
      <c r="I29">
        <f ca="1">'TO Filter Tables'!J28</f>
        <v>384</v>
      </c>
      <c r="J29">
        <f ca="1">'TO Filter Tables'!K28</f>
        <v>0.5</v>
      </c>
      <c r="K29" t="str">
        <f ca="1">'TO Filter Tables'!L28</f>
        <v>Sync</v>
      </c>
      <c r="L29">
        <f ca="1">'TO Filter Tables'!M28</f>
        <v>768</v>
      </c>
      <c r="M29" s="39">
        <f ca="1">'TO Filter Tables'!S28</f>
        <v>12.8</v>
      </c>
      <c r="N29" s="39">
        <f ca="1">'TO Filter Tables'!Y28</f>
        <v>12.8</v>
      </c>
      <c r="O29" s="39">
        <f ca="1">'TO Filter Tables'!AE28</f>
        <v>6.4</v>
      </c>
      <c r="P29" s="39">
        <f ca="1">'TO Filter Tables'!AQ28</f>
        <v>3.2</v>
      </c>
      <c r="Q29" s="39">
        <f ca="1">'TO Filter Tables'!AW28</f>
        <v>3.2</v>
      </c>
      <c r="R29" s="39">
        <f ca="1">'TO Filter Tables'!BC28</f>
        <v>3.2</v>
      </c>
      <c r="S29" s="39">
        <f ca="1">'TO Filter Tables'!BI28</f>
        <v>3.2</v>
      </c>
    </row>
    <row r="30" spans="1:19" hidden="1" x14ac:dyDescent="0.2">
      <c r="A30">
        <f>'TO Filter Tables'!A29</f>
        <v>20</v>
      </c>
      <c r="B30" t="str">
        <f>'TO Filter Summary'!B30</f>
        <v>FSW</v>
      </c>
      <c r="C30" t="str">
        <f ca="1">'TO Filter Tables'!C29</f>
        <v>Telemetry Output (TO) HK (lab)</v>
      </c>
      <c r="D30" t="str">
        <f ca="1">'TO Filter Tables'!E29</f>
        <v>Internal</v>
      </c>
      <c r="E30">
        <f ca="1">'TO Filter Tables'!F29</f>
        <v>128</v>
      </c>
      <c r="F30" t="str">
        <f ca="1">'TO Filter Tables'!G29</f>
        <v>0x080</v>
      </c>
      <c r="G30" t="str">
        <f ca="1">'TO Filter Tables'!H29</f>
        <v>0x880</v>
      </c>
      <c r="H30" t="str">
        <f>'TO Filter Tables'!I29</f>
        <v>NA</v>
      </c>
      <c r="I30">
        <f ca="1">'TO Filter Tables'!J29</f>
        <v>128</v>
      </c>
      <c r="J30">
        <f ca="1">'TO Filter Tables'!K29</f>
        <v>5</v>
      </c>
      <c r="K30" t="str">
        <f ca="1">'TO Filter Tables'!L29</f>
        <v>Sync</v>
      </c>
      <c r="L30">
        <f ca="1">'TO Filter Tables'!M29</f>
        <v>25.6</v>
      </c>
      <c r="M30" s="39">
        <f>'TO Filter Tables'!S29</f>
        <v>0</v>
      </c>
      <c r="N30" s="39">
        <f>'TO Filter Tables'!Y29</f>
        <v>0</v>
      </c>
      <c r="O30" s="39">
        <f>'TO Filter Tables'!AE29</f>
        <v>0</v>
      </c>
      <c r="P30" s="39">
        <f>'TO Filter Tables'!AQ29</f>
        <v>0</v>
      </c>
      <c r="Q30" s="39">
        <f>'TO Filter Tables'!AW29</f>
        <v>0</v>
      </c>
      <c r="R30" s="39">
        <f>'TO Filter Tables'!BC29</f>
        <v>0</v>
      </c>
      <c r="S30" s="39">
        <f>'TO Filter Tables'!BI29</f>
        <v>0</v>
      </c>
    </row>
    <row r="31" spans="1:19" hidden="1" x14ac:dyDescent="0.2">
      <c r="A31">
        <f>'TO Filter Tables'!A30</f>
        <v>21</v>
      </c>
      <c r="B31">
        <f>'TO Filter Summary'!B31</f>
        <v>0</v>
      </c>
      <c r="C31" t="str">
        <f ca="1">'TO Filter Tables'!C30</f>
        <v>Telemetry Output (TO) Data Types (lab)</v>
      </c>
      <c r="D31" t="str">
        <f ca="1">'TO Filter Tables'!E30</f>
        <v>Internal</v>
      </c>
      <c r="E31">
        <f ca="1">'TO Filter Tables'!F30</f>
        <v>129</v>
      </c>
      <c r="F31" t="str">
        <f ca="1">'TO Filter Tables'!G30</f>
        <v>0x081</v>
      </c>
      <c r="G31" t="str">
        <f ca="1">'TO Filter Tables'!H30</f>
        <v>0x881</v>
      </c>
      <c r="H31" t="str">
        <f>'TO Filter Tables'!I30</f>
        <v>NA</v>
      </c>
      <c r="I31">
        <f ca="1">'TO Filter Tables'!J30</f>
        <v>70</v>
      </c>
      <c r="J31">
        <f ca="1">'TO Filter Tables'!K30</f>
        <v>0</v>
      </c>
      <c r="K31" t="str">
        <f ca="1">'TO Filter Tables'!L30</f>
        <v>Async</v>
      </c>
      <c r="L31">
        <f ca="1">'TO Filter Tables'!M30</f>
        <v>0</v>
      </c>
      <c r="M31" s="39">
        <f ca="1">'TO Filter Tables'!S30</f>
        <v>0</v>
      </c>
      <c r="N31" s="39">
        <f ca="1">'TO Filter Tables'!Y30</f>
        <v>0</v>
      </c>
      <c r="O31" s="39">
        <f ca="1">'TO Filter Tables'!AE30</f>
        <v>0</v>
      </c>
      <c r="P31" s="39">
        <f ca="1">'TO Filter Tables'!AQ30</f>
        <v>0</v>
      </c>
      <c r="Q31" s="39">
        <f ca="1">'TO Filter Tables'!AW30</f>
        <v>0</v>
      </c>
      <c r="R31" s="39">
        <f ca="1">'TO Filter Tables'!BC30</f>
        <v>0</v>
      </c>
      <c r="S31" s="39">
        <f ca="1">'TO Filter Tables'!BI30</f>
        <v>0</v>
      </c>
    </row>
    <row r="32" spans="1:19" hidden="1" x14ac:dyDescent="0.2">
      <c r="A32">
        <f>'TO Filter Tables'!A31</f>
        <v>22</v>
      </c>
      <c r="B32" t="str">
        <f>'TO Filter Summary'!B32</f>
        <v>FSW</v>
      </c>
      <c r="C32" t="str">
        <f ca="1">'TO Filter Tables'!C31</f>
        <v>Command Ingest (CI) HK (lab)</v>
      </c>
      <c r="D32" t="str">
        <f ca="1">'TO Filter Tables'!E31</f>
        <v>Internal</v>
      </c>
      <c r="E32">
        <f ca="1">'TO Filter Tables'!F31</f>
        <v>132</v>
      </c>
      <c r="F32" t="str">
        <f ca="1">'TO Filter Tables'!G31</f>
        <v>0x084</v>
      </c>
      <c r="G32" t="str">
        <f ca="1">'TO Filter Tables'!H31</f>
        <v>0x884</v>
      </c>
      <c r="H32" t="str">
        <f>'TO Filter Tables'!I31</f>
        <v>NA</v>
      </c>
      <c r="I32">
        <f ca="1">'TO Filter Tables'!J31</f>
        <v>224</v>
      </c>
      <c r="J32">
        <f ca="1">'TO Filter Tables'!K31</f>
        <v>5</v>
      </c>
      <c r="K32" t="str">
        <f ca="1">'TO Filter Tables'!L31</f>
        <v>Sync</v>
      </c>
      <c r="L32">
        <f ca="1">'TO Filter Tables'!M31</f>
        <v>44.8</v>
      </c>
      <c r="M32" s="39">
        <f>'TO Filter Tables'!S31</f>
        <v>0</v>
      </c>
      <c r="N32" s="39">
        <f>'TO Filter Tables'!Y31</f>
        <v>0</v>
      </c>
      <c r="O32" s="39">
        <f>'TO Filter Tables'!AE31</f>
        <v>0</v>
      </c>
      <c r="P32" s="39">
        <f>'TO Filter Tables'!AQ31</f>
        <v>0</v>
      </c>
      <c r="Q32" s="39">
        <f>'TO Filter Tables'!AW31</f>
        <v>0</v>
      </c>
      <c r="R32" s="39">
        <f>'TO Filter Tables'!BC31</f>
        <v>0</v>
      </c>
      <c r="S32" s="39">
        <f>'TO Filter Tables'!BI31</f>
        <v>0</v>
      </c>
    </row>
    <row r="33" spans="1:19" hidden="1" x14ac:dyDescent="0.2">
      <c r="A33">
        <f>'TO Filter Tables'!A32</f>
        <v>23</v>
      </c>
      <c r="B33" t="str">
        <f>'TO Filter Summary'!B33</f>
        <v>FSW</v>
      </c>
      <c r="C33" t="str">
        <f ca="1">'TO Filter Tables'!C32</f>
        <v>Memory Manager (MM) HK</v>
      </c>
      <c r="D33" t="str">
        <f ca="1">'TO Filter Tables'!E32</f>
        <v>Internal</v>
      </c>
      <c r="E33">
        <f ca="1">'TO Filter Tables'!F32</f>
        <v>135</v>
      </c>
      <c r="F33" t="str">
        <f ca="1">'TO Filter Tables'!G32</f>
        <v>0x087</v>
      </c>
      <c r="G33" t="str">
        <f ca="1">'TO Filter Tables'!H32</f>
        <v>0x887</v>
      </c>
      <c r="H33" t="str">
        <f>'TO Filter Tables'!I32</f>
        <v>NA</v>
      </c>
      <c r="I33">
        <f ca="1">'TO Filter Tables'!J32</f>
        <v>736</v>
      </c>
      <c r="J33">
        <f ca="1">'TO Filter Tables'!K32</f>
        <v>5</v>
      </c>
      <c r="K33" t="str">
        <f ca="1">'TO Filter Tables'!L32</f>
        <v>Sync</v>
      </c>
      <c r="L33">
        <f ca="1">'TO Filter Tables'!M32</f>
        <v>147.19999999999999</v>
      </c>
      <c r="M33" s="39">
        <f ca="1">'TO Filter Tables'!S32</f>
        <v>49.066666666666663</v>
      </c>
      <c r="N33" s="39">
        <f ca="1">'TO Filter Tables'!Y32</f>
        <v>49.066666666666663</v>
      </c>
      <c r="O33" s="284">
        <f ca="1">'TO Filter Tables'!AE32</f>
        <v>6.1333333333333329</v>
      </c>
      <c r="P33" s="284">
        <f ca="1">'TO Filter Tables'!AQ32</f>
        <v>6.1333333333333329</v>
      </c>
      <c r="Q33" s="284">
        <f ca="1">'TO Filter Tables'!AW32</f>
        <v>6.1333333333333329</v>
      </c>
      <c r="R33" s="284">
        <f ca="1">'TO Filter Tables'!BC32</f>
        <v>6.1333333333333329</v>
      </c>
      <c r="S33" s="39">
        <f>'TO Filter Tables'!BI32</f>
        <v>0</v>
      </c>
    </row>
    <row r="34" spans="1:19" hidden="1" x14ac:dyDescent="0.2">
      <c r="A34">
        <f>'TO Filter Tables'!A33</f>
        <v>24</v>
      </c>
      <c r="B34" t="str">
        <f>'TO Filter Summary'!B34</f>
        <v>FSW</v>
      </c>
      <c r="C34" t="str">
        <f ca="1">'TO Filter Tables'!C33</f>
        <v>File Manager (FM) HK</v>
      </c>
      <c r="D34" t="str">
        <f ca="1">'TO Filter Tables'!E33</f>
        <v>Internal</v>
      </c>
      <c r="E34">
        <f ca="1">'TO Filter Tables'!F33</f>
        <v>138</v>
      </c>
      <c r="F34" t="str">
        <f ca="1">'TO Filter Tables'!G33</f>
        <v>0x08A</v>
      </c>
      <c r="G34" t="str">
        <f ca="1">'TO Filter Tables'!H33</f>
        <v>0x88A</v>
      </c>
      <c r="H34" t="str">
        <f>'TO Filter Tables'!I33</f>
        <v>NA</v>
      </c>
      <c r="I34">
        <f ca="1">'TO Filter Tables'!J33</f>
        <v>176</v>
      </c>
      <c r="J34">
        <f ca="1">'TO Filter Tables'!K33</f>
        <v>5</v>
      </c>
      <c r="K34" t="str">
        <f ca="1">'TO Filter Tables'!L33</f>
        <v>Sync</v>
      </c>
      <c r="L34">
        <f ca="1">'TO Filter Tables'!M33</f>
        <v>35.200000000000003</v>
      </c>
      <c r="M34" s="39">
        <f ca="1">'TO Filter Tables'!S33</f>
        <v>11.733333333333334</v>
      </c>
      <c r="N34" s="39">
        <f ca="1">'TO Filter Tables'!Y33</f>
        <v>11.733333333333334</v>
      </c>
      <c r="O34" s="284">
        <f ca="1">'TO Filter Tables'!AE33</f>
        <v>1.4666666666666668</v>
      </c>
      <c r="P34" s="284">
        <f ca="1">'TO Filter Tables'!AQ33</f>
        <v>1.4666666666666668</v>
      </c>
      <c r="Q34" s="284">
        <f ca="1">'TO Filter Tables'!AW33</f>
        <v>1.4666666666666668</v>
      </c>
      <c r="R34" s="284">
        <f ca="1">'TO Filter Tables'!BC33</f>
        <v>1.4666666666666668</v>
      </c>
      <c r="S34" s="39">
        <f ca="1">'TO Filter Tables'!BI33</f>
        <v>1.4666666666666668</v>
      </c>
    </row>
    <row r="35" spans="1:19" hidden="1" x14ac:dyDescent="0.2">
      <c r="A35">
        <f>'TO Filter Tables'!A34</f>
        <v>25</v>
      </c>
      <c r="B35">
        <f>'TO Filter Summary'!B35</f>
        <v>0</v>
      </c>
      <c r="C35" t="str">
        <f ca="1">'TO Filter Tables'!C34</f>
        <v>File Manager (FM) File Stats Tlm</v>
      </c>
      <c r="D35" t="str">
        <f ca="1">'TO Filter Tables'!E34</f>
        <v>Internal</v>
      </c>
      <c r="E35">
        <f ca="1">'TO Filter Tables'!F34</f>
        <v>139</v>
      </c>
      <c r="F35" t="str">
        <f ca="1">'TO Filter Tables'!G34</f>
        <v>0x08B</v>
      </c>
      <c r="G35" t="str">
        <f ca="1">'TO Filter Tables'!H34</f>
        <v>0x88B</v>
      </c>
      <c r="H35" t="str">
        <f>'TO Filter Tables'!I34</f>
        <v>NA</v>
      </c>
      <c r="I35">
        <f ca="1">'TO Filter Tables'!J34</f>
        <v>736</v>
      </c>
      <c r="J35">
        <f ca="1">'TO Filter Tables'!K34</f>
        <v>0</v>
      </c>
      <c r="K35" t="str">
        <f ca="1">'TO Filter Tables'!L34</f>
        <v>Async</v>
      </c>
      <c r="L35">
        <f ca="1">'TO Filter Tables'!M34</f>
        <v>0</v>
      </c>
      <c r="M35" s="39">
        <f ca="1">'TO Filter Tables'!S34</f>
        <v>0</v>
      </c>
      <c r="N35" s="39">
        <f ca="1">'TO Filter Tables'!Y34</f>
        <v>0</v>
      </c>
      <c r="O35" s="39">
        <f ca="1">'TO Filter Tables'!AE34</f>
        <v>0</v>
      </c>
      <c r="P35" s="39">
        <f ca="1">'TO Filter Tables'!AQ34</f>
        <v>0</v>
      </c>
      <c r="Q35" s="39">
        <f ca="1">'TO Filter Tables'!AW34</f>
        <v>0</v>
      </c>
      <c r="R35" s="39">
        <f ca="1">'TO Filter Tables'!BC34</f>
        <v>0</v>
      </c>
      <c r="S35" s="39">
        <f ca="1">'TO Filter Tables'!BI34</f>
        <v>0</v>
      </c>
    </row>
    <row r="36" spans="1:19" hidden="1" x14ac:dyDescent="0.2">
      <c r="A36">
        <f>'TO Filter Tables'!A35</f>
        <v>26</v>
      </c>
      <c r="B36">
        <f>'TO Filter Summary'!B36</f>
        <v>0</v>
      </c>
      <c r="C36" t="str">
        <f ca="1">'TO Filter Tables'!C35</f>
        <v>File Manager (FM) Directory Listing Tlm</v>
      </c>
      <c r="D36" t="str">
        <f ca="1">'TO Filter Tables'!E35</f>
        <v>Internal</v>
      </c>
      <c r="E36">
        <f ca="1">'TO Filter Tables'!F35</f>
        <v>140</v>
      </c>
      <c r="F36" t="str">
        <f ca="1">'TO Filter Tables'!G35</f>
        <v>0x08C</v>
      </c>
      <c r="G36" t="str">
        <f ca="1">'TO Filter Tables'!H35</f>
        <v>0x88C</v>
      </c>
      <c r="H36" t="str">
        <f>'TO Filter Tables'!I35</f>
        <v>NA</v>
      </c>
      <c r="I36">
        <f ca="1">'TO Filter Tables'!J35</f>
        <v>12224</v>
      </c>
      <c r="J36">
        <f ca="1">'TO Filter Tables'!K35</f>
        <v>0</v>
      </c>
      <c r="K36" t="str">
        <f ca="1">'TO Filter Tables'!L35</f>
        <v>Async</v>
      </c>
      <c r="L36">
        <f ca="1">'TO Filter Tables'!M35</f>
        <v>0</v>
      </c>
      <c r="M36" s="39">
        <f ca="1">'TO Filter Tables'!S35</f>
        <v>0</v>
      </c>
      <c r="N36" s="39">
        <f ca="1">'TO Filter Tables'!Y35</f>
        <v>0</v>
      </c>
      <c r="O36" s="39">
        <f ca="1">'TO Filter Tables'!AE35</f>
        <v>0</v>
      </c>
      <c r="P36" s="39">
        <f ca="1">'TO Filter Tables'!AQ35</f>
        <v>0</v>
      </c>
      <c r="Q36" s="39">
        <f ca="1">'TO Filter Tables'!AW35</f>
        <v>0</v>
      </c>
      <c r="R36" s="39">
        <f ca="1">'TO Filter Tables'!BC35</f>
        <v>0</v>
      </c>
      <c r="S36" s="39">
        <f ca="1">'TO Filter Tables'!BI35</f>
        <v>0</v>
      </c>
    </row>
    <row r="37" spans="1:19" hidden="1" x14ac:dyDescent="0.2">
      <c r="A37">
        <f>'TO Filter Tables'!A36</f>
        <v>27</v>
      </c>
      <c r="B37">
        <f>'TO Filter Summary'!B37</f>
        <v>0</v>
      </c>
      <c r="C37" t="str">
        <f ca="1">'TO Filter Tables'!C36</f>
        <v>File Manager (FM) Open File Stats Tlm</v>
      </c>
      <c r="D37" t="str">
        <f ca="1">'TO Filter Tables'!E36</f>
        <v>Internal</v>
      </c>
      <c r="E37">
        <f ca="1">'TO Filter Tables'!F36</f>
        <v>141</v>
      </c>
      <c r="F37" t="str">
        <f ca="1">'TO Filter Tables'!G36</f>
        <v>0x08D</v>
      </c>
      <c r="G37" t="str">
        <f ca="1">'TO Filter Tables'!H36</f>
        <v>0x88D</v>
      </c>
      <c r="H37" t="str">
        <f>'TO Filter Tables'!I36</f>
        <v>NA</v>
      </c>
      <c r="I37">
        <f ca="1">'TO Filter Tables'!J36</f>
        <v>33728</v>
      </c>
      <c r="J37">
        <f ca="1">'TO Filter Tables'!K36</f>
        <v>0</v>
      </c>
      <c r="K37" t="str">
        <f ca="1">'TO Filter Tables'!L36</f>
        <v>Async</v>
      </c>
      <c r="L37">
        <f ca="1">'TO Filter Tables'!M36</f>
        <v>0</v>
      </c>
      <c r="M37" s="39">
        <f ca="1">'TO Filter Tables'!S36</f>
        <v>0</v>
      </c>
      <c r="N37" s="39">
        <f ca="1">'TO Filter Tables'!Y36</f>
        <v>0</v>
      </c>
      <c r="O37" s="39">
        <f ca="1">'TO Filter Tables'!AE36</f>
        <v>0</v>
      </c>
      <c r="P37" s="39">
        <f ca="1">'TO Filter Tables'!AQ36</f>
        <v>0</v>
      </c>
      <c r="Q37" s="39">
        <f ca="1">'TO Filter Tables'!AW36</f>
        <v>0</v>
      </c>
      <c r="R37" s="39">
        <f ca="1">'TO Filter Tables'!BC36</f>
        <v>0</v>
      </c>
      <c r="S37" s="39">
        <f ca="1">'TO Filter Tables'!BI36</f>
        <v>0</v>
      </c>
    </row>
    <row r="38" spans="1:19" hidden="1" x14ac:dyDescent="0.2">
      <c r="A38">
        <f>'TO Filter Tables'!A37</f>
        <v>28</v>
      </c>
      <c r="B38">
        <f>'TO Filter Summary'!B38</f>
        <v>0</v>
      </c>
      <c r="C38" t="str">
        <f ca="1">'TO Filter Tables'!C37</f>
        <v>File Manager (FM) Free Space Tlm</v>
      </c>
      <c r="D38" t="str">
        <f ca="1">'TO Filter Tables'!E37</f>
        <v>Internal</v>
      </c>
      <c r="E38">
        <f ca="1">'TO Filter Tables'!F37</f>
        <v>142</v>
      </c>
      <c r="F38" t="str">
        <f ca="1">'TO Filter Tables'!G37</f>
        <v>0x08E</v>
      </c>
      <c r="G38" t="str">
        <f ca="1">'TO Filter Tables'!H37</f>
        <v>0x88E</v>
      </c>
      <c r="H38" t="str">
        <f>'TO Filter Tables'!I37</f>
        <v>NA</v>
      </c>
      <c r="I38">
        <f ca="1">'TO Filter Tables'!J37</f>
        <v>2400</v>
      </c>
      <c r="J38">
        <f ca="1">'TO Filter Tables'!K37</f>
        <v>0</v>
      </c>
      <c r="K38" t="str">
        <f ca="1">'TO Filter Tables'!L37</f>
        <v>Async</v>
      </c>
      <c r="L38">
        <f ca="1">'TO Filter Tables'!M37</f>
        <v>0</v>
      </c>
      <c r="M38" s="39">
        <f ca="1">'TO Filter Tables'!S37</f>
        <v>0</v>
      </c>
      <c r="N38" s="39">
        <f ca="1">'TO Filter Tables'!Y37</f>
        <v>0</v>
      </c>
      <c r="O38" s="39">
        <f>'TO Filter Tables'!AE37</f>
        <v>0</v>
      </c>
      <c r="P38" s="39">
        <f>'TO Filter Tables'!AQ37</f>
        <v>0</v>
      </c>
      <c r="Q38" s="39">
        <f>'TO Filter Tables'!AW37</f>
        <v>0</v>
      </c>
      <c r="R38" s="39">
        <f>'TO Filter Tables'!BC37</f>
        <v>0</v>
      </c>
      <c r="S38" s="39">
        <f>'TO Filter Tables'!BI37</f>
        <v>0</v>
      </c>
    </row>
    <row r="39" spans="1:19" hidden="1" x14ac:dyDescent="0.2">
      <c r="A39">
        <f>'TO Filter Tables'!A38</f>
        <v>29</v>
      </c>
      <c r="B39" t="str">
        <f>'TO Filter Summary'!B39</f>
        <v>GMI</v>
      </c>
      <c r="C39" t="str">
        <f ca="1">'TO Filter Tables'!C38</f>
        <v>GMI Housekeeping #1</v>
      </c>
      <c r="D39" t="str">
        <f ca="1">'TO Filter Tables'!E38</f>
        <v>External</v>
      </c>
      <c r="E39">
        <f ca="1">'TO Filter Tables'!F38</f>
        <v>144</v>
      </c>
      <c r="F39" t="str">
        <f ca="1">'TO Filter Tables'!G38</f>
        <v>0x090</v>
      </c>
      <c r="G39" t="str">
        <f ca="1">'TO Filter Tables'!H38</f>
        <v>0x890</v>
      </c>
      <c r="H39" t="str">
        <f>'TO Filter Tables'!I38</f>
        <v>NA</v>
      </c>
      <c r="I39">
        <f ca="1">'TO Filter Tables'!J38</f>
        <v>4096</v>
      </c>
      <c r="J39">
        <f ca="1">'TO Filter Tables'!K38</f>
        <v>2</v>
      </c>
      <c r="K39" t="str">
        <f ca="1">'TO Filter Tables'!L38</f>
        <v>Sync</v>
      </c>
      <c r="L39">
        <f ca="1">'TO Filter Tables'!M38</f>
        <v>2048</v>
      </c>
      <c r="M39" s="39">
        <f ca="1">'TO Filter Tables'!S38</f>
        <v>2048</v>
      </c>
      <c r="N39" s="39">
        <f ca="1">'TO Filter Tables'!Y38</f>
        <v>2048</v>
      </c>
      <c r="O39" s="284">
        <f ca="1">'TO Filter Tables'!AE38</f>
        <v>34.133333333333333</v>
      </c>
      <c r="P39" s="284">
        <f ca="1">'TO Filter Tables'!AQ38</f>
        <v>34.133333333333333</v>
      </c>
      <c r="Q39" s="284">
        <f ca="1">'TO Filter Tables'!AW38</f>
        <v>34.133333333333333</v>
      </c>
      <c r="R39" s="284">
        <f ca="1">'TO Filter Tables'!BC38</f>
        <v>34.133333333333333</v>
      </c>
      <c r="S39" s="39">
        <f>'TO Filter Tables'!BI38</f>
        <v>0</v>
      </c>
    </row>
    <row r="40" spans="1:19" hidden="1" x14ac:dyDescent="0.2">
      <c r="A40">
        <f>'TO Filter Tables'!A39</f>
        <v>30</v>
      </c>
      <c r="B40" t="str">
        <f>'TO Filter Summary'!B40</f>
        <v>GMI</v>
      </c>
      <c r="C40" t="str">
        <f ca="1">'TO Filter Tables'!C39</f>
        <v>GMI Housekeeping #2</v>
      </c>
      <c r="D40" t="str">
        <f ca="1">'TO Filter Tables'!E39</f>
        <v>External</v>
      </c>
      <c r="E40">
        <f ca="1">'TO Filter Tables'!F39</f>
        <v>145</v>
      </c>
      <c r="F40" t="str">
        <f ca="1">'TO Filter Tables'!G39</f>
        <v>0x091</v>
      </c>
      <c r="G40" t="str">
        <f ca="1">'TO Filter Tables'!H39</f>
        <v>0x891</v>
      </c>
      <c r="H40" t="str">
        <f>'TO Filter Tables'!I39</f>
        <v>NA</v>
      </c>
      <c r="I40">
        <f ca="1">'TO Filter Tables'!J39</f>
        <v>4096</v>
      </c>
      <c r="J40">
        <f ca="1">'TO Filter Tables'!K39</f>
        <v>2</v>
      </c>
      <c r="K40" t="str">
        <f ca="1">'TO Filter Tables'!L39</f>
        <v>Sync</v>
      </c>
      <c r="L40">
        <f ca="1">'TO Filter Tables'!M39</f>
        <v>2048</v>
      </c>
      <c r="M40" s="39">
        <f ca="1">'TO Filter Tables'!S39</f>
        <v>2048</v>
      </c>
      <c r="N40" s="39">
        <f ca="1">'TO Filter Tables'!Y39</f>
        <v>2048</v>
      </c>
      <c r="O40" s="284">
        <f ca="1">'TO Filter Tables'!AE39</f>
        <v>34.133333333333333</v>
      </c>
      <c r="P40" s="284">
        <f>'TO Filter Tables'!AQ39</f>
        <v>0</v>
      </c>
      <c r="Q40" s="284">
        <f ca="1">'TO Filter Tables'!AW39</f>
        <v>34.133333333333333</v>
      </c>
      <c r="R40" s="284">
        <f ca="1">'TO Filter Tables'!BC39</f>
        <v>34.133333333333333</v>
      </c>
      <c r="S40" s="39">
        <f>'TO Filter Tables'!BI39</f>
        <v>0</v>
      </c>
    </row>
    <row r="41" spans="1:19" hidden="1" x14ac:dyDescent="0.2">
      <c r="A41">
        <f>'TO Filter Tables'!A40</f>
        <v>31</v>
      </c>
      <c r="B41" t="str">
        <f>'TO Filter Summary'!B41</f>
        <v>GMI</v>
      </c>
      <c r="C41" t="str">
        <f ca="1">'TO Filter Tables'!C40</f>
        <v>GMI Science</v>
      </c>
      <c r="D41" t="str">
        <f ca="1">'TO Filter Tables'!E40</f>
        <v>External</v>
      </c>
      <c r="E41">
        <f ca="1">'TO Filter Tables'!F40</f>
        <v>146</v>
      </c>
      <c r="F41" t="str">
        <f ca="1">'TO Filter Tables'!G40</f>
        <v>0x092</v>
      </c>
      <c r="G41" t="str">
        <f ca="1">'TO Filter Tables'!H40</f>
        <v>0x892</v>
      </c>
      <c r="H41" t="str">
        <f>'TO Filter Tables'!I40</f>
        <v>NA</v>
      </c>
      <c r="I41">
        <f ca="1">'TO Filter Tables'!J40</f>
        <v>7168</v>
      </c>
      <c r="J41">
        <f ca="1">'TO Filter Tables'!K40</f>
        <v>0.2</v>
      </c>
      <c r="K41" t="str">
        <f ca="1">'TO Filter Tables'!L40</f>
        <v>Sync</v>
      </c>
      <c r="L41">
        <f ca="1">'TO Filter Tables'!M40</f>
        <v>35840</v>
      </c>
      <c r="M41" s="39">
        <f>'TO Filter Tables'!S40</f>
        <v>0</v>
      </c>
      <c r="N41" s="39">
        <f>'TO Filter Tables'!Y40</f>
        <v>0</v>
      </c>
      <c r="O41" s="284">
        <f>'TO Filter Tables'!AE40</f>
        <v>0</v>
      </c>
      <c r="P41" s="284">
        <f>'TO Filter Tables'!AQ40</f>
        <v>0</v>
      </c>
      <c r="Q41" s="284">
        <f>'TO Filter Tables'!AW40</f>
        <v>0</v>
      </c>
      <c r="R41" s="284">
        <f>'TO Filter Tables'!BC40</f>
        <v>0</v>
      </c>
      <c r="S41" s="39">
        <f>'TO Filter Tables'!BI40</f>
        <v>0</v>
      </c>
    </row>
    <row r="42" spans="1:19" hidden="1" x14ac:dyDescent="0.2">
      <c r="A42">
        <f>'TO Filter Tables'!A41</f>
        <v>32</v>
      </c>
      <c r="B42" t="str">
        <f>'TO Filter Summary'!B42</f>
        <v>GMI</v>
      </c>
      <c r="C42" t="str">
        <f ca="1">'TO Filter Tables'!C41</f>
        <v>GMI Memory Dump</v>
      </c>
      <c r="D42" t="str">
        <f ca="1">'TO Filter Tables'!E41</f>
        <v>External</v>
      </c>
      <c r="E42">
        <f ca="1">'TO Filter Tables'!F41</f>
        <v>148</v>
      </c>
      <c r="F42" t="str">
        <f ca="1">'TO Filter Tables'!G41</f>
        <v>0x094</v>
      </c>
      <c r="G42" t="str">
        <f ca="1">'TO Filter Tables'!H41</f>
        <v>0x894</v>
      </c>
      <c r="H42" t="str">
        <f>'TO Filter Tables'!I41</f>
        <v>NA</v>
      </c>
      <c r="I42">
        <f ca="1">'TO Filter Tables'!J41</f>
        <v>7168</v>
      </c>
      <c r="J42">
        <f ca="1">'TO Filter Tables'!K41</f>
        <v>0.2</v>
      </c>
      <c r="K42" t="str">
        <f ca="1">'TO Filter Tables'!L41</f>
        <v>Sync</v>
      </c>
      <c r="L42">
        <f ca="1">'TO Filter Tables'!M41</f>
        <v>35840</v>
      </c>
      <c r="M42" s="39">
        <f>'TO Filter Tables'!S41</f>
        <v>0</v>
      </c>
      <c r="N42" s="39">
        <f>'TO Filter Tables'!Y41</f>
        <v>0</v>
      </c>
      <c r="O42" s="284">
        <f>'TO Filter Tables'!AE41</f>
        <v>0</v>
      </c>
      <c r="P42" s="284">
        <f>'TO Filter Tables'!AQ41</f>
        <v>0</v>
      </c>
      <c r="Q42" s="284">
        <f>'TO Filter Tables'!AW41</f>
        <v>0</v>
      </c>
      <c r="R42" s="284">
        <f>'TO Filter Tables'!BC41</f>
        <v>0</v>
      </c>
      <c r="S42" s="39">
        <f>'TO Filter Tables'!BI41</f>
        <v>0</v>
      </c>
    </row>
    <row r="43" spans="1:19" hidden="1" x14ac:dyDescent="0.2">
      <c r="A43">
        <f>'TO Filter Tables'!A42</f>
        <v>33</v>
      </c>
      <c r="B43" t="str">
        <f>'TO Filter Summary'!B43</f>
        <v>GMI</v>
      </c>
      <c r="C43" t="str">
        <f ca="1">'TO Filter Tables'!C42</f>
        <v>GMI Calibration Data</v>
      </c>
      <c r="D43" t="str">
        <f ca="1">'TO Filter Tables'!E42</f>
        <v>External</v>
      </c>
      <c r="E43">
        <f ca="1">'TO Filter Tables'!F42</f>
        <v>149</v>
      </c>
      <c r="F43" t="str">
        <f ca="1">'TO Filter Tables'!G42</f>
        <v>0x095</v>
      </c>
      <c r="G43" t="str">
        <f ca="1">'TO Filter Tables'!H42</f>
        <v>0x895</v>
      </c>
      <c r="H43" t="str">
        <f>'TO Filter Tables'!I42</f>
        <v>NA</v>
      </c>
      <c r="I43">
        <f ca="1">'TO Filter Tables'!J42</f>
        <v>7168</v>
      </c>
      <c r="J43">
        <f ca="1">'TO Filter Tables'!K42</f>
        <v>0.2</v>
      </c>
      <c r="K43" t="str">
        <f ca="1">'TO Filter Tables'!L42</f>
        <v>Sync</v>
      </c>
      <c r="L43">
        <f ca="1">'TO Filter Tables'!M42</f>
        <v>35840</v>
      </c>
      <c r="M43" s="39">
        <f>'TO Filter Tables'!S42</f>
        <v>0</v>
      </c>
      <c r="N43" s="39">
        <f>'TO Filter Tables'!Y42</f>
        <v>0</v>
      </c>
      <c r="O43" s="284">
        <f>'TO Filter Tables'!AE42</f>
        <v>0</v>
      </c>
      <c r="P43" s="284">
        <f>'TO Filter Tables'!AQ42</f>
        <v>0</v>
      </c>
      <c r="Q43" s="284">
        <f>'TO Filter Tables'!AW42</f>
        <v>0</v>
      </c>
      <c r="R43" s="284">
        <f>'TO Filter Tables'!BC42</f>
        <v>0</v>
      </c>
      <c r="S43" s="39">
        <f>'TO Filter Tables'!BI42</f>
        <v>0</v>
      </c>
    </row>
    <row r="44" spans="1:19" hidden="1" x14ac:dyDescent="0.2">
      <c r="A44">
        <f>'TO Filter Tables'!A43</f>
        <v>34</v>
      </c>
      <c r="B44" t="str">
        <f>'TO Filter Summary'!B44</f>
        <v>FSW</v>
      </c>
      <c r="C44" t="str">
        <f ca="1">'TO Filter Tables'!C43</f>
        <v xml:space="preserve">Scheduler (SCH) HK  </v>
      </c>
      <c r="D44" t="str">
        <f ca="1">'TO Filter Tables'!E43</f>
        <v>Internal</v>
      </c>
      <c r="E44">
        <f ca="1">'TO Filter Tables'!F43</f>
        <v>153</v>
      </c>
      <c r="F44" t="str">
        <f ca="1">'TO Filter Tables'!G43</f>
        <v>0x099</v>
      </c>
      <c r="G44" t="str">
        <f ca="1">'TO Filter Tables'!H43</f>
        <v>0x899</v>
      </c>
      <c r="H44" t="str">
        <f>'TO Filter Tables'!I43</f>
        <v>NA</v>
      </c>
      <c r="I44">
        <f ca="1">'TO Filter Tables'!J43</f>
        <v>544</v>
      </c>
      <c r="J44">
        <f ca="1">'TO Filter Tables'!K43</f>
        <v>5</v>
      </c>
      <c r="K44" t="str">
        <f ca="1">'TO Filter Tables'!L43</f>
        <v>Sync</v>
      </c>
      <c r="L44">
        <f ca="1">'TO Filter Tables'!M43</f>
        <v>108.8</v>
      </c>
      <c r="M44" s="39">
        <f ca="1">'TO Filter Tables'!S43</f>
        <v>36.266666666666666</v>
      </c>
      <c r="N44" s="39">
        <f ca="1">'TO Filter Tables'!Y43</f>
        <v>36.266666666666666</v>
      </c>
      <c r="O44" s="284">
        <f ca="1">'TO Filter Tables'!AE43</f>
        <v>4.5333333333333332</v>
      </c>
      <c r="P44" s="284">
        <f ca="1">'TO Filter Tables'!AQ43</f>
        <v>4.5333333333333332</v>
      </c>
      <c r="Q44" s="284">
        <f ca="1">'TO Filter Tables'!AW43</f>
        <v>4.5333333333333332</v>
      </c>
      <c r="R44" s="284">
        <f ca="1">'TO Filter Tables'!BC43</f>
        <v>4.5333333333333332</v>
      </c>
      <c r="S44" s="39">
        <f>'TO Filter Tables'!BI43</f>
        <v>0</v>
      </c>
    </row>
    <row r="45" spans="1:19" hidden="1" x14ac:dyDescent="0.2">
      <c r="A45">
        <f>'TO Filter Tables'!A44</f>
        <v>35</v>
      </c>
      <c r="B45">
        <f>'TO Filter Summary'!B45</f>
        <v>0</v>
      </c>
      <c r="C45" t="str">
        <f ca="1">'TO Filter Tables'!C44</f>
        <v>Scheduler (SCH) Diag</v>
      </c>
      <c r="D45" t="str">
        <f ca="1">'TO Filter Tables'!E44</f>
        <v>Internal</v>
      </c>
      <c r="E45">
        <f ca="1">'TO Filter Tables'!F44</f>
        <v>154</v>
      </c>
      <c r="F45" t="str">
        <f ca="1">'TO Filter Tables'!G44</f>
        <v>0x09A</v>
      </c>
      <c r="G45" t="str">
        <f ca="1">'TO Filter Tables'!H44</f>
        <v>0x89A</v>
      </c>
      <c r="H45" t="str">
        <f>'TO Filter Tables'!I44</f>
        <v>NA</v>
      </c>
      <c r="I45">
        <f ca="1">'TO Filter Tables'!J44</f>
        <v>18096</v>
      </c>
      <c r="J45">
        <f ca="1">'TO Filter Tables'!K44</f>
        <v>0</v>
      </c>
      <c r="K45" t="str">
        <f ca="1">'TO Filter Tables'!L44</f>
        <v>Async</v>
      </c>
      <c r="L45">
        <f ca="1">'TO Filter Tables'!M44</f>
        <v>0</v>
      </c>
      <c r="M45" s="39">
        <f ca="1">'TO Filter Tables'!S44</f>
        <v>0</v>
      </c>
      <c r="N45" s="39">
        <f ca="1">'TO Filter Tables'!Y44</f>
        <v>0</v>
      </c>
      <c r="O45" s="39">
        <f ca="1">'TO Filter Tables'!AE44</f>
        <v>0</v>
      </c>
      <c r="P45" s="39">
        <f ca="1">'TO Filter Tables'!AQ44</f>
        <v>0</v>
      </c>
      <c r="Q45" s="39">
        <f ca="1">'TO Filter Tables'!AW44</f>
        <v>0</v>
      </c>
      <c r="R45" s="39">
        <f ca="1">'TO Filter Tables'!BC44</f>
        <v>0</v>
      </c>
      <c r="S45" s="39">
        <f ca="1">'TO Filter Tables'!BI44</f>
        <v>0</v>
      </c>
    </row>
    <row r="46" spans="1:19" hidden="1" x14ac:dyDescent="0.2">
      <c r="A46">
        <f>'TO Filter Tables'!A45</f>
        <v>36</v>
      </c>
      <c r="B46" t="str">
        <f>'TO Filter Summary'!B46</f>
        <v>FSW</v>
      </c>
      <c r="C46" t="str">
        <f ca="1">'TO Filter Tables'!C45</f>
        <v>Housekeeping (HK) HK</v>
      </c>
      <c r="D46" t="str">
        <f ca="1">'TO Filter Tables'!E45</f>
        <v>Internal</v>
      </c>
      <c r="E46">
        <f ca="1">'TO Filter Tables'!F45</f>
        <v>155</v>
      </c>
      <c r="F46" t="str">
        <f ca="1">'TO Filter Tables'!G45</f>
        <v>0x09B</v>
      </c>
      <c r="G46" t="str">
        <f ca="1">'TO Filter Tables'!H45</f>
        <v>0x89B</v>
      </c>
      <c r="H46" t="str">
        <f>'TO Filter Tables'!I45</f>
        <v>NA</v>
      </c>
      <c r="I46">
        <f ca="1">'TO Filter Tables'!J45</f>
        <v>192</v>
      </c>
      <c r="J46">
        <f ca="1">'TO Filter Tables'!K45</f>
        <v>5</v>
      </c>
      <c r="K46" t="str">
        <f ca="1">'TO Filter Tables'!L45</f>
        <v>Sync</v>
      </c>
      <c r="L46">
        <f ca="1">'TO Filter Tables'!M45</f>
        <v>38.4</v>
      </c>
      <c r="M46" s="39">
        <f ca="1">'TO Filter Tables'!S45</f>
        <v>12.799999999999999</v>
      </c>
      <c r="N46" s="39">
        <f ca="1">'TO Filter Tables'!Y45</f>
        <v>12.799999999999999</v>
      </c>
      <c r="O46" s="39">
        <f ca="1">'TO Filter Tables'!AE45</f>
        <v>1.5999999999999999</v>
      </c>
      <c r="P46" s="39">
        <f ca="1">'TO Filter Tables'!AQ45</f>
        <v>1.5999999999999999</v>
      </c>
      <c r="Q46" s="39">
        <f ca="1">'TO Filter Tables'!AW45</f>
        <v>1.5999999999999999</v>
      </c>
      <c r="R46" s="39">
        <f ca="1">'TO Filter Tables'!BC45</f>
        <v>1.5999999999999999</v>
      </c>
      <c r="S46" s="39">
        <f>'TO Filter Tables'!BI45</f>
        <v>0</v>
      </c>
    </row>
    <row r="47" spans="1:19" hidden="1" x14ac:dyDescent="0.2">
      <c r="A47">
        <f>'TO Filter Tables'!A46</f>
        <v>37</v>
      </c>
      <c r="B47" t="str">
        <f>'TO Filter Summary'!B47</f>
        <v>FSW</v>
      </c>
      <c r="C47" t="str">
        <f ca="1">'TO Filter Tables'!C46</f>
        <v>Housekeeping (HK) Combined1 - Xpndr</v>
      </c>
      <c r="D47" t="str">
        <f ca="1">'TO Filter Tables'!E46</f>
        <v>Internal</v>
      </c>
      <c r="E47">
        <f ca="1">'TO Filter Tables'!F46</f>
        <v>156</v>
      </c>
      <c r="F47" t="str">
        <f ca="1">'TO Filter Tables'!G46</f>
        <v>0x09C</v>
      </c>
      <c r="G47" t="str">
        <f ca="1">'TO Filter Tables'!H46</f>
        <v>0x89C</v>
      </c>
      <c r="H47" t="str">
        <f>'TO Filter Tables'!I46</f>
        <v>NA</v>
      </c>
      <c r="I47">
        <f ca="1">'TO Filter Tables'!J46</f>
        <v>448</v>
      </c>
      <c r="J47">
        <f ca="1">'TO Filter Tables'!K46</f>
        <v>5</v>
      </c>
      <c r="K47" t="str">
        <f ca="1">'TO Filter Tables'!L46</f>
        <v>Sync</v>
      </c>
      <c r="L47">
        <f ca="1">'TO Filter Tables'!M46</f>
        <v>89.6</v>
      </c>
      <c r="M47" s="39">
        <f ca="1">'TO Filter Tables'!S46</f>
        <v>89.6</v>
      </c>
      <c r="N47" s="39">
        <f ca="1">'TO Filter Tables'!Y46</f>
        <v>89.6</v>
      </c>
      <c r="O47" s="39">
        <f ca="1">'TO Filter Tables'!AE46</f>
        <v>89.6</v>
      </c>
      <c r="P47" s="39">
        <f ca="1">'TO Filter Tables'!AQ46</f>
        <v>89.6</v>
      </c>
      <c r="Q47" s="39">
        <f ca="1">'TO Filter Tables'!AW46</f>
        <v>89.6</v>
      </c>
      <c r="R47" s="39">
        <f ca="1">'TO Filter Tables'!BC46</f>
        <v>89.6</v>
      </c>
      <c r="S47" s="39">
        <f ca="1">'TO Filter Tables'!BI46</f>
        <v>29.866666666666664</v>
      </c>
    </row>
    <row r="48" spans="1:19" hidden="1" x14ac:dyDescent="0.2">
      <c r="A48">
        <f>'TO Filter Tables'!A47</f>
        <v>38</v>
      </c>
      <c r="B48" t="str">
        <f>'TO Filter Summary'!B48</f>
        <v>FSW</v>
      </c>
      <c r="C48" t="str">
        <f ca="1">'TO Filter Tables'!C47</f>
        <v>Housekeeping (HK) Combined2 - CDH + MAC A</v>
      </c>
      <c r="D48" t="str">
        <f ca="1">'TO Filter Tables'!E47</f>
        <v>Internal</v>
      </c>
      <c r="E48">
        <f ca="1">'TO Filter Tables'!F47</f>
        <v>157</v>
      </c>
      <c r="F48" t="str">
        <f ca="1">'TO Filter Tables'!G47</f>
        <v>0x09D</v>
      </c>
      <c r="G48" t="str">
        <f ca="1">'TO Filter Tables'!H47</f>
        <v>0x89D</v>
      </c>
      <c r="H48" t="str">
        <f>'TO Filter Tables'!I47</f>
        <v>NA</v>
      </c>
      <c r="I48">
        <f ca="1">'TO Filter Tables'!J47</f>
        <v>480</v>
      </c>
      <c r="J48">
        <f ca="1">'TO Filter Tables'!K47</f>
        <v>5</v>
      </c>
      <c r="K48" t="str">
        <f ca="1">'TO Filter Tables'!L47</f>
        <v>Sync</v>
      </c>
      <c r="L48">
        <f ca="1">'TO Filter Tables'!M47</f>
        <v>96</v>
      </c>
      <c r="M48" s="39">
        <f ca="1">'TO Filter Tables'!S47</f>
        <v>48</v>
      </c>
      <c r="N48" s="39">
        <f ca="1">'TO Filter Tables'!Y47</f>
        <v>48</v>
      </c>
      <c r="O48" s="39">
        <f ca="1">'TO Filter Tables'!AE47</f>
        <v>32</v>
      </c>
      <c r="P48" s="39">
        <f ca="1">'TO Filter Tables'!AQ47</f>
        <v>32</v>
      </c>
      <c r="Q48" s="39">
        <f ca="1">'TO Filter Tables'!AW47</f>
        <v>32</v>
      </c>
      <c r="R48" s="39">
        <f ca="1">'TO Filter Tables'!BC47</f>
        <v>32</v>
      </c>
      <c r="S48" s="39">
        <f ca="1">'TO Filter Tables'!BI47</f>
        <v>16</v>
      </c>
    </row>
    <row r="49" spans="1:19" hidden="1" x14ac:dyDescent="0.2">
      <c r="A49">
        <f>'TO Filter Tables'!A48</f>
        <v>39</v>
      </c>
      <c r="B49" t="str">
        <f>'TO Filter Summary'!B49</f>
        <v>FSW</v>
      </c>
      <c r="C49" t="str">
        <f ca="1">'TO Filter Tables'!C48</f>
        <v>Housekeeping (HK) Combined3 - CDH FSW HS</v>
      </c>
      <c r="D49" t="str">
        <f ca="1">'TO Filter Tables'!E48</f>
        <v>Internal</v>
      </c>
      <c r="E49">
        <f ca="1">'TO Filter Tables'!F48</f>
        <v>158</v>
      </c>
      <c r="F49" t="str">
        <f ca="1">'TO Filter Tables'!G48</f>
        <v>0x09E</v>
      </c>
      <c r="G49" t="str">
        <f ca="1">'TO Filter Tables'!H48</f>
        <v>0x89E</v>
      </c>
      <c r="H49" t="str">
        <f>'TO Filter Tables'!I48</f>
        <v>NA</v>
      </c>
      <c r="I49">
        <f ca="1">'TO Filter Tables'!J48</f>
        <v>3384</v>
      </c>
      <c r="J49">
        <f ca="1">'TO Filter Tables'!K48</f>
        <v>5</v>
      </c>
      <c r="K49" t="str">
        <f ca="1">'TO Filter Tables'!L48</f>
        <v>Sync</v>
      </c>
      <c r="L49">
        <f ca="1">'TO Filter Tables'!M48</f>
        <v>676.8</v>
      </c>
      <c r="M49" s="39">
        <f>'TO Filter Tables'!S48</f>
        <v>0</v>
      </c>
      <c r="N49" s="39">
        <f>'TO Filter Tables'!Y48</f>
        <v>0</v>
      </c>
      <c r="O49" s="39">
        <f ca="1">'TO Filter Tables'!AE48</f>
        <v>169.2</v>
      </c>
      <c r="P49" s="39">
        <f ca="1">'TO Filter Tables'!AQ48</f>
        <v>169.2</v>
      </c>
      <c r="Q49" s="39">
        <f ca="1">'TO Filter Tables'!AW48</f>
        <v>169.2</v>
      </c>
      <c r="R49" s="39">
        <f ca="1">'TO Filter Tables'!BC48</f>
        <v>169.2</v>
      </c>
      <c r="S49" s="39">
        <f ca="1">'TO Filter Tables'!BI48</f>
        <v>112.8</v>
      </c>
    </row>
    <row r="50" spans="1:19" hidden="1" x14ac:dyDescent="0.2">
      <c r="A50">
        <f>'TO Filter Tables'!A49</f>
        <v>40</v>
      </c>
      <c r="B50" t="str">
        <f>'TO Filter Summary'!B50</f>
        <v>FSW</v>
      </c>
      <c r="C50" t="str">
        <f ca="1">'TO Filter Tables'!C49</f>
        <v>Housekeeping (HK) Combined4 - GNC FSW HS</v>
      </c>
      <c r="D50" t="str">
        <f ca="1">'TO Filter Tables'!E49</f>
        <v>Internal</v>
      </c>
      <c r="E50">
        <f ca="1">'TO Filter Tables'!F49</f>
        <v>159</v>
      </c>
      <c r="F50" t="str">
        <f ca="1">'TO Filter Tables'!G49</f>
        <v>0x09F</v>
      </c>
      <c r="G50" t="str">
        <f ca="1">'TO Filter Tables'!H49</f>
        <v>0x89F</v>
      </c>
      <c r="H50" t="str">
        <f>'TO Filter Tables'!I49</f>
        <v>NA</v>
      </c>
      <c r="I50">
        <f ca="1">'TO Filter Tables'!J49</f>
        <v>352</v>
      </c>
      <c r="J50">
        <f ca="1">'TO Filter Tables'!K49</f>
        <v>5</v>
      </c>
      <c r="K50" t="str">
        <f ca="1">'TO Filter Tables'!L49</f>
        <v>Sync</v>
      </c>
      <c r="L50">
        <f ca="1">'TO Filter Tables'!M49</f>
        <v>70.400000000000006</v>
      </c>
      <c r="M50" s="39">
        <f>'TO Filter Tables'!S49</f>
        <v>0</v>
      </c>
      <c r="N50" s="39">
        <f ca="1">'TO Filter Tables'!Y49</f>
        <v>70.400000000000006</v>
      </c>
      <c r="O50" s="39">
        <f ca="1">'TO Filter Tables'!AE49</f>
        <v>70.400000000000006</v>
      </c>
      <c r="P50" s="39">
        <f ca="1">'TO Filter Tables'!AQ49</f>
        <v>70.400000000000006</v>
      </c>
      <c r="Q50" s="39">
        <f ca="1">'TO Filter Tables'!AW49</f>
        <v>70.400000000000006</v>
      </c>
      <c r="R50" s="39">
        <f ca="1">'TO Filter Tables'!BC49</f>
        <v>70.400000000000006</v>
      </c>
      <c r="S50" s="39">
        <f ca="1">'TO Filter Tables'!BI49</f>
        <v>23.466666666666669</v>
      </c>
    </row>
    <row r="51" spans="1:19" hidden="1" x14ac:dyDescent="0.2">
      <c r="A51">
        <f>'TO Filter Tables'!A50</f>
        <v>41</v>
      </c>
      <c r="B51" t="str">
        <f>'TO Filter Summary'!B51</f>
        <v>FSW</v>
      </c>
      <c r="C51" t="str">
        <f ca="1">'TO Filter Tables'!C50</f>
        <v>Housekeeping (HK) Combined5 - GNC CL DV</v>
      </c>
      <c r="D51" t="str">
        <f ca="1">'TO Filter Tables'!E50</f>
        <v>Internal</v>
      </c>
      <c r="E51">
        <f ca="1">'TO Filter Tables'!F50</f>
        <v>160</v>
      </c>
      <c r="F51" t="str">
        <f ca="1">'TO Filter Tables'!G50</f>
        <v>0x0A0</v>
      </c>
      <c r="G51" t="str">
        <f ca="1">'TO Filter Tables'!H50</f>
        <v>0x8A0</v>
      </c>
      <c r="H51" t="str">
        <f>'TO Filter Tables'!I50</f>
        <v>NA</v>
      </c>
      <c r="I51">
        <f ca="1">'TO Filter Tables'!J50</f>
        <v>904</v>
      </c>
      <c r="J51">
        <f ca="1">'TO Filter Tables'!K50</f>
        <v>0.1</v>
      </c>
      <c r="K51" t="str">
        <f ca="1">'TO Filter Tables'!L50</f>
        <v>Sync</v>
      </c>
      <c r="L51">
        <f ca="1">'TO Filter Tables'!M50</f>
        <v>9040</v>
      </c>
      <c r="M51" s="39">
        <f>'TO Filter Tables'!S50</f>
        <v>0</v>
      </c>
      <c r="N51" s="39">
        <f ca="1">'TO Filter Tables'!Y50</f>
        <v>301.33333333333331</v>
      </c>
      <c r="O51" s="39">
        <f>'TO Filter Tables'!AE50</f>
        <v>0</v>
      </c>
      <c r="P51" s="39">
        <f ca="1">'TO Filter Tables'!AQ50</f>
        <v>301.33333333333331</v>
      </c>
      <c r="Q51" s="39">
        <f>'TO Filter Tables'!AW50</f>
        <v>0</v>
      </c>
      <c r="R51" s="39">
        <f>'TO Filter Tables'!BC50</f>
        <v>0</v>
      </c>
      <c r="S51" s="39">
        <f>'TO Filter Tables'!BI50</f>
        <v>0</v>
      </c>
    </row>
    <row r="52" spans="1:19" hidden="1" x14ac:dyDescent="0.2">
      <c r="A52">
        <f>'TO Filter Tables'!A51</f>
        <v>42</v>
      </c>
      <c r="B52" t="str">
        <f>'TO Filter Summary'!B52</f>
        <v>FSW</v>
      </c>
      <c r="C52" t="str">
        <f ca="1">'TO Filter Tables'!C51</f>
        <v>Housekeeping (HK) Combined6 - CDH + MAC B</v>
      </c>
      <c r="D52" t="str">
        <f ca="1">'TO Filter Tables'!E51</f>
        <v>Internal</v>
      </c>
      <c r="E52">
        <f ca="1">'TO Filter Tables'!F51</f>
        <v>161</v>
      </c>
      <c r="F52" t="str">
        <f ca="1">'TO Filter Tables'!G51</f>
        <v>0x0A1</v>
      </c>
      <c r="G52" t="str">
        <f ca="1">'TO Filter Tables'!H51</f>
        <v>0x8A1</v>
      </c>
      <c r="H52" t="str">
        <f>'TO Filter Tables'!I51</f>
        <v>NA</v>
      </c>
      <c r="I52">
        <f ca="1">'TO Filter Tables'!J51</f>
        <v>480</v>
      </c>
      <c r="J52">
        <f ca="1">'TO Filter Tables'!K51</f>
        <v>5</v>
      </c>
      <c r="K52" t="str">
        <f ca="1">'TO Filter Tables'!L51</f>
        <v>Sync</v>
      </c>
      <c r="L52">
        <f ca="1">'TO Filter Tables'!M51</f>
        <v>96</v>
      </c>
      <c r="M52" s="39">
        <f>'TO Filter Tables'!S51</f>
        <v>0</v>
      </c>
      <c r="N52" s="39">
        <f>'TO Filter Tables'!Y51</f>
        <v>0</v>
      </c>
      <c r="O52" s="39">
        <f>'TO Filter Tables'!AE51</f>
        <v>0</v>
      </c>
      <c r="P52" s="39">
        <f>'TO Filter Tables'!AQ51</f>
        <v>0</v>
      </c>
      <c r="Q52" s="39">
        <f>'TO Filter Tables'!AW51</f>
        <v>0</v>
      </c>
      <c r="R52" s="39">
        <f>'TO Filter Tables'!BC51</f>
        <v>0</v>
      </c>
      <c r="S52" s="39">
        <f>'TO Filter Tables'!BI51</f>
        <v>0</v>
      </c>
    </row>
    <row r="53" spans="1:19" hidden="1" x14ac:dyDescent="0.2">
      <c r="A53">
        <f>'TO Filter Tables'!A52</f>
        <v>43</v>
      </c>
      <c r="B53">
        <f>'TO Filter Summary'!B53</f>
        <v>0</v>
      </c>
      <c r="C53" t="str">
        <f ca="1">'TO Filter Tables'!C52</f>
        <v>Spare</v>
      </c>
      <c r="D53" t="str">
        <f ca="1">'TO Filter Tables'!E52</f>
        <v>Internal</v>
      </c>
      <c r="E53">
        <f ca="1">'TO Filter Tables'!F52</f>
        <v>162</v>
      </c>
      <c r="F53" t="str">
        <f ca="1">'TO Filter Tables'!G52</f>
        <v>0x0A2</v>
      </c>
      <c r="G53" t="str">
        <f ca="1">'TO Filter Tables'!H52</f>
        <v>0x8A2</v>
      </c>
      <c r="H53" t="str">
        <f>'TO Filter Tables'!I52</f>
        <v>NA</v>
      </c>
      <c r="I53" t="str">
        <f ca="1">'TO Filter Tables'!J52</f>
        <v/>
      </c>
      <c r="J53">
        <f ca="1">'TO Filter Tables'!K52</f>
        <v>0</v>
      </c>
      <c r="K53" t="str">
        <f ca="1">'TO Filter Tables'!L52</f>
        <v>N/A</v>
      </c>
      <c r="L53">
        <f ca="1">'TO Filter Tables'!M52</f>
        <v>0</v>
      </c>
      <c r="M53" s="39">
        <f>'TO Filter Tables'!S52</f>
        <v>0</v>
      </c>
      <c r="N53" s="39">
        <f>'TO Filter Tables'!Y52</f>
        <v>0</v>
      </c>
      <c r="O53" s="39">
        <f>'TO Filter Tables'!AE52</f>
        <v>0</v>
      </c>
      <c r="P53" s="39">
        <f>'TO Filter Tables'!AQ52</f>
        <v>0</v>
      </c>
      <c r="Q53" s="39">
        <f>'TO Filter Tables'!AW52</f>
        <v>0</v>
      </c>
      <c r="R53" s="39">
        <f>'TO Filter Tables'!BC52</f>
        <v>0</v>
      </c>
      <c r="S53" s="39">
        <f>'TO Filter Tables'!BI52</f>
        <v>0</v>
      </c>
    </row>
    <row r="54" spans="1:19" hidden="1" x14ac:dyDescent="0.2">
      <c r="A54">
        <f>'TO Filter Tables'!A53</f>
        <v>44</v>
      </c>
      <c r="B54">
        <f>'TO Filter Summary'!B54</f>
        <v>0</v>
      </c>
      <c r="C54" t="str">
        <f ca="1">'TO Filter Tables'!C53</f>
        <v>Spare</v>
      </c>
      <c r="D54" t="str">
        <f ca="1">'TO Filter Tables'!E53</f>
        <v>Internal</v>
      </c>
      <c r="E54">
        <f ca="1">'TO Filter Tables'!F53</f>
        <v>163</v>
      </c>
      <c r="F54" t="str">
        <f ca="1">'TO Filter Tables'!G53</f>
        <v>0x0A3</v>
      </c>
      <c r="G54" t="str">
        <f ca="1">'TO Filter Tables'!H53</f>
        <v>0x8A3</v>
      </c>
      <c r="H54" t="str">
        <f>'TO Filter Tables'!I53</f>
        <v>NA</v>
      </c>
      <c r="I54" t="str">
        <f ca="1">'TO Filter Tables'!J53</f>
        <v/>
      </c>
      <c r="J54">
        <f ca="1">'TO Filter Tables'!K53</f>
        <v>0</v>
      </c>
      <c r="K54" t="str">
        <f ca="1">'TO Filter Tables'!L53</f>
        <v>N/A</v>
      </c>
      <c r="L54">
        <f ca="1">'TO Filter Tables'!M53</f>
        <v>0</v>
      </c>
      <c r="M54" s="39">
        <f>'TO Filter Tables'!S53</f>
        <v>0</v>
      </c>
      <c r="N54" s="39">
        <f>'TO Filter Tables'!Y53</f>
        <v>0</v>
      </c>
      <c r="O54" s="39">
        <f>'TO Filter Tables'!AE53</f>
        <v>0</v>
      </c>
      <c r="P54" s="39">
        <f>'TO Filter Tables'!AQ53</f>
        <v>0</v>
      </c>
      <c r="Q54" s="39">
        <f>'TO Filter Tables'!AW53</f>
        <v>0</v>
      </c>
      <c r="R54" s="39">
        <f>'TO Filter Tables'!BC53</f>
        <v>0</v>
      </c>
      <c r="S54" s="39">
        <f>'TO Filter Tables'!BI53</f>
        <v>0</v>
      </c>
    </row>
    <row r="55" spans="1:19" hidden="1" x14ac:dyDescent="0.2">
      <c r="A55">
        <f>'TO Filter Tables'!A54</f>
        <v>45</v>
      </c>
      <c r="B55" t="str">
        <f>'TO Filter Summary'!B55</f>
        <v>FSW</v>
      </c>
      <c r="C55" t="str">
        <f ca="1">'TO Filter Tables'!C54</f>
        <v>Checksum (CS) HK</v>
      </c>
      <c r="D55" t="str">
        <f ca="1">'TO Filter Tables'!E54</f>
        <v>Internal</v>
      </c>
      <c r="E55">
        <f ca="1">'TO Filter Tables'!F54</f>
        <v>164</v>
      </c>
      <c r="F55" t="str">
        <f ca="1">'TO Filter Tables'!G54</f>
        <v>0x0A4</v>
      </c>
      <c r="G55" t="str">
        <f ca="1">'TO Filter Tables'!H54</f>
        <v>0x8A4</v>
      </c>
      <c r="H55" t="str">
        <f>'TO Filter Tables'!I54</f>
        <v>NA</v>
      </c>
      <c r="I55">
        <f ca="1">'TO Filter Tables'!J54</f>
        <v>544</v>
      </c>
      <c r="J55">
        <f ca="1">'TO Filter Tables'!K54</f>
        <v>5</v>
      </c>
      <c r="K55" t="str">
        <f ca="1">'TO Filter Tables'!L54</f>
        <v>Sync</v>
      </c>
      <c r="L55">
        <f ca="1">'TO Filter Tables'!M54</f>
        <v>108.8</v>
      </c>
      <c r="M55" s="39">
        <f ca="1">'TO Filter Tables'!S54</f>
        <v>36.266666666666666</v>
      </c>
      <c r="N55" s="39">
        <f ca="1">'TO Filter Tables'!Y54</f>
        <v>36.266666666666666</v>
      </c>
      <c r="O55" s="39">
        <f ca="1">'TO Filter Tables'!AE54</f>
        <v>4.5333333333333332</v>
      </c>
      <c r="P55" s="39">
        <f ca="1">'TO Filter Tables'!AQ54</f>
        <v>4.5333333333333332</v>
      </c>
      <c r="Q55" s="39">
        <f ca="1">'TO Filter Tables'!AW54</f>
        <v>4.5333333333333332</v>
      </c>
      <c r="R55" s="39">
        <f ca="1">'TO Filter Tables'!BC54</f>
        <v>4.5333333333333332</v>
      </c>
      <c r="S55" s="39">
        <f>'TO Filter Tables'!BI54</f>
        <v>0</v>
      </c>
    </row>
    <row r="56" spans="1:19" hidden="1" x14ac:dyDescent="0.2">
      <c r="A56">
        <f>'TO Filter Tables'!A55</f>
        <v>46</v>
      </c>
      <c r="B56" t="str">
        <f>'TO Filter Summary'!B56</f>
        <v>FSW</v>
      </c>
      <c r="C56" t="str">
        <f ca="1">'TO Filter Tables'!C55</f>
        <v>Limit Checker (LC) HK</v>
      </c>
      <c r="D56" t="str">
        <f ca="1">'TO Filter Tables'!E55</f>
        <v>Internal</v>
      </c>
      <c r="E56">
        <f ca="1">'TO Filter Tables'!F55</f>
        <v>167</v>
      </c>
      <c r="F56" t="str">
        <f ca="1">'TO Filter Tables'!G55</f>
        <v>0x0A7</v>
      </c>
      <c r="G56" t="str">
        <f ca="1">'TO Filter Tables'!H55</f>
        <v>0x8A7</v>
      </c>
      <c r="H56" t="str">
        <f>'TO Filter Tables'!I55</f>
        <v>NA</v>
      </c>
      <c r="I56">
        <f ca="1">'TO Filter Tables'!J55</f>
        <v>1344</v>
      </c>
      <c r="J56">
        <f ca="1">'TO Filter Tables'!K55</f>
        <v>5</v>
      </c>
      <c r="K56" t="str">
        <f ca="1">'TO Filter Tables'!L55</f>
        <v>Sync</v>
      </c>
      <c r="L56">
        <f ca="1">'TO Filter Tables'!M55</f>
        <v>268.8</v>
      </c>
      <c r="M56" s="39">
        <f ca="1">'TO Filter Tables'!S55</f>
        <v>134.4</v>
      </c>
      <c r="N56" s="39">
        <f ca="1">'TO Filter Tables'!Y55</f>
        <v>134.4</v>
      </c>
      <c r="O56" s="39">
        <f ca="1">'TO Filter Tables'!AE55</f>
        <v>22.400000000000002</v>
      </c>
      <c r="P56" s="39">
        <f ca="1">'TO Filter Tables'!AQ55</f>
        <v>22.400000000000002</v>
      </c>
      <c r="Q56" s="39">
        <f ca="1">'TO Filter Tables'!AW55</f>
        <v>22.400000000000002</v>
      </c>
      <c r="R56" s="39">
        <f ca="1">'TO Filter Tables'!BC55</f>
        <v>22.400000000000002</v>
      </c>
      <c r="S56" s="39">
        <f ca="1">'TO Filter Tables'!BI55</f>
        <v>11.200000000000001</v>
      </c>
    </row>
    <row r="57" spans="1:19" hidden="1" x14ac:dyDescent="0.2">
      <c r="A57">
        <f>'TO Filter Tables'!A56</f>
        <v>47</v>
      </c>
      <c r="B57" t="str">
        <f>'TO Filter Summary'!B57</f>
        <v>FSW</v>
      </c>
      <c r="C57" t="str">
        <f ca="1">'TO Filter Tables'!C56</f>
        <v>Stored Command (SC) HK</v>
      </c>
      <c r="D57" t="str">
        <f ca="1">'TO Filter Tables'!E56</f>
        <v>Internal</v>
      </c>
      <c r="E57">
        <f ca="1">'TO Filter Tables'!F56</f>
        <v>170</v>
      </c>
      <c r="F57" t="str">
        <f ca="1">'TO Filter Tables'!G56</f>
        <v>0x0AA</v>
      </c>
      <c r="G57" t="str">
        <f ca="1">'TO Filter Tables'!H56</f>
        <v>0x8AA</v>
      </c>
      <c r="H57" t="str">
        <f>'TO Filter Tables'!I56</f>
        <v>NA</v>
      </c>
      <c r="I57">
        <f ca="1">'TO Filter Tables'!J56</f>
        <v>1120</v>
      </c>
      <c r="J57">
        <f ca="1">'TO Filter Tables'!K56</f>
        <v>5</v>
      </c>
      <c r="K57" t="str">
        <f ca="1">'TO Filter Tables'!L56</f>
        <v>Sync</v>
      </c>
      <c r="L57">
        <f ca="1">'TO Filter Tables'!M56</f>
        <v>224</v>
      </c>
      <c r="M57" s="39">
        <f ca="1">'TO Filter Tables'!S56</f>
        <v>112</v>
      </c>
      <c r="N57" s="39">
        <f ca="1">'TO Filter Tables'!Y56</f>
        <v>112</v>
      </c>
      <c r="O57" s="39">
        <f ca="1">'TO Filter Tables'!AE56</f>
        <v>18.666666666666668</v>
      </c>
      <c r="P57" s="39">
        <f ca="1">'TO Filter Tables'!AQ56</f>
        <v>18.666666666666668</v>
      </c>
      <c r="Q57" s="39">
        <f ca="1">'TO Filter Tables'!AW56</f>
        <v>18.666666666666668</v>
      </c>
      <c r="R57" s="39">
        <f ca="1">'TO Filter Tables'!BC56</f>
        <v>18.666666666666668</v>
      </c>
      <c r="S57" s="39">
        <f ca="1">'TO Filter Tables'!BI56</f>
        <v>9.3333333333333339</v>
      </c>
    </row>
    <row r="58" spans="1:19" hidden="1" x14ac:dyDescent="0.2">
      <c r="A58">
        <f>'TO Filter Tables'!A57</f>
        <v>48</v>
      </c>
      <c r="B58" t="str">
        <f>'TO Filter Summary'!B58</f>
        <v>FSW</v>
      </c>
      <c r="C58" t="str">
        <f ca="1">'TO Filter Tables'!C57</f>
        <v>Health and Safety (HS) HK</v>
      </c>
      <c r="D58" t="str">
        <f ca="1">'TO Filter Tables'!E57</f>
        <v>Internal</v>
      </c>
      <c r="E58">
        <f ca="1">'TO Filter Tables'!F57</f>
        <v>173</v>
      </c>
      <c r="F58" t="str">
        <f ca="1">'TO Filter Tables'!G57</f>
        <v>0x0AD</v>
      </c>
      <c r="G58" t="str">
        <f ca="1">'TO Filter Tables'!H57</f>
        <v>0x8AD</v>
      </c>
      <c r="H58" t="str">
        <f>'TO Filter Tables'!I57</f>
        <v>NA</v>
      </c>
      <c r="I58">
        <f ca="1">'TO Filter Tables'!J57</f>
        <v>1632</v>
      </c>
      <c r="J58">
        <f ca="1">'TO Filter Tables'!K57</f>
        <v>5</v>
      </c>
      <c r="K58" t="str">
        <f ca="1">'TO Filter Tables'!L57</f>
        <v>Sync</v>
      </c>
      <c r="L58">
        <f ca="1">'TO Filter Tables'!M57</f>
        <v>326.39999999999998</v>
      </c>
      <c r="M58" s="39">
        <f ca="1">'TO Filter Tables'!S57</f>
        <v>163.19999999999999</v>
      </c>
      <c r="N58" s="39">
        <f ca="1">'TO Filter Tables'!Y57</f>
        <v>163.19999999999999</v>
      </c>
      <c r="O58" s="39">
        <f ca="1">'TO Filter Tables'!AE57</f>
        <v>27.2</v>
      </c>
      <c r="P58" s="39">
        <f ca="1">'TO Filter Tables'!AQ57</f>
        <v>27.2</v>
      </c>
      <c r="Q58" s="39">
        <f ca="1">'TO Filter Tables'!AW57</f>
        <v>27.2</v>
      </c>
      <c r="R58" s="39">
        <f ca="1">'TO Filter Tables'!BC57</f>
        <v>27.2</v>
      </c>
      <c r="S58" s="39">
        <f ca="1">'TO Filter Tables'!BI57</f>
        <v>13.6</v>
      </c>
    </row>
    <row r="59" spans="1:19" hidden="1" x14ac:dyDescent="0.2">
      <c r="A59">
        <f>'TO Filter Tables'!A58</f>
        <v>49</v>
      </c>
      <c r="B59" t="str">
        <f>'TO Filter Summary'!B59</f>
        <v>FSW</v>
      </c>
      <c r="C59" t="str">
        <f ca="1">'TO Filter Tables'!C58</f>
        <v>Health and Safety (HS) TEP HK</v>
      </c>
      <c r="D59" t="str">
        <f ca="1">'TO Filter Tables'!E58</f>
        <v>Internal</v>
      </c>
      <c r="E59">
        <f ca="1">'TO Filter Tables'!F58</f>
        <v>174</v>
      </c>
      <c r="F59" t="str">
        <f ca="1">'TO Filter Tables'!G58</f>
        <v>0x0AE</v>
      </c>
      <c r="G59" t="str">
        <f ca="1">'TO Filter Tables'!H58</f>
        <v>0x8AE</v>
      </c>
      <c r="H59" t="str">
        <f>'TO Filter Tables'!I58</f>
        <v>NA</v>
      </c>
      <c r="I59">
        <f ca="1">'TO Filter Tables'!J58</f>
        <v>9760</v>
      </c>
      <c r="J59">
        <f ca="1">'TO Filter Tables'!K58</f>
        <v>1</v>
      </c>
      <c r="K59" t="str">
        <f ca="1">'TO Filter Tables'!L58</f>
        <v>Sync</v>
      </c>
      <c r="L59">
        <f ca="1">'TO Filter Tables'!M58</f>
        <v>9760</v>
      </c>
      <c r="M59" s="39">
        <f ca="1">'TO Filter Tables'!S58</f>
        <v>162.66666666666666</v>
      </c>
      <c r="N59" s="39">
        <f ca="1">'TO Filter Tables'!Y58</f>
        <v>162.66666666666666</v>
      </c>
      <c r="O59" s="39">
        <f>'TO Filter Tables'!AE58</f>
        <v>0</v>
      </c>
      <c r="P59" s="39">
        <f>'TO Filter Tables'!AQ58</f>
        <v>0</v>
      </c>
      <c r="Q59" s="39">
        <f>'TO Filter Tables'!AW58</f>
        <v>0</v>
      </c>
      <c r="R59" s="39">
        <f>'TO Filter Tables'!BC58</f>
        <v>0</v>
      </c>
      <c r="S59" s="39">
        <f>'TO Filter Tables'!BI58</f>
        <v>0</v>
      </c>
    </row>
    <row r="60" spans="1:19" hidden="1" x14ac:dyDescent="0.2">
      <c r="A60">
        <f>'TO Filter Tables'!A59</f>
        <v>50</v>
      </c>
      <c r="B60" t="str">
        <f>'TO Filter Summary'!B60</f>
        <v>FSW</v>
      </c>
      <c r="C60" t="str">
        <f ca="1">'TO Filter Tables'!C59</f>
        <v>CCSDS File Delivery Protocl (CF) HK</v>
      </c>
      <c r="D60" t="str">
        <f ca="1">'TO Filter Tables'!E59</f>
        <v>Internal</v>
      </c>
      <c r="E60">
        <f ca="1">'TO Filter Tables'!F59</f>
        <v>176</v>
      </c>
      <c r="F60" t="str">
        <f ca="1">'TO Filter Tables'!G59</f>
        <v>0x0B0</v>
      </c>
      <c r="G60" t="str">
        <f ca="1">'TO Filter Tables'!H59</f>
        <v>0x8B0</v>
      </c>
      <c r="H60" t="str">
        <f>'TO Filter Tables'!I59</f>
        <v>NA</v>
      </c>
      <c r="I60">
        <f ca="1">'TO Filter Tables'!J59</f>
        <v>3360</v>
      </c>
      <c r="J60">
        <f ca="1">'TO Filter Tables'!K59</f>
        <v>5</v>
      </c>
      <c r="K60" t="str">
        <f ca="1">'TO Filter Tables'!L59</f>
        <v>Sync</v>
      </c>
      <c r="L60">
        <f ca="1">'TO Filter Tables'!M59</f>
        <v>672</v>
      </c>
      <c r="M60" s="39">
        <f ca="1">'TO Filter Tables'!S59</f>
        <v>224</v>
      </c>
      <c r="N60" s="39">
        <f ca="1">'TO Filter Tables'!Y59</f>
        <v>224</v>
      </c>
      <c r="O60" s="39">
        <f ca="1">'TO Filter Tables'!AE59</f>
        <v>28</v>
      </c>
      <c r="P60" s="39">
        <f ca="1">'TO Filter Tables'!AQ59</f>
        <v>28</v>
      </c>
      <c r="Q60" s="39">
        <f ca="1">'TO Filter Tables'!AW59</f>
        <v>28</v>
      </c>
      <c r="R60" s="39">
        <f ca="1">'TO Filter Tables'!BC59</f>
        <v>28</v>
      </c>
      <c r="S60" s="39">
        <f ca="1">'TO Filter Tables'!BI59</f>
        <v>28</v>
      </c>
    </row>
    <row r="61" spans="1:19" hidden="1" x14ac:dyDescent="0.2">
      <c r="A61">
        <f>'TO Filter Tables'!A60</f>
        <v>51</v>
      </c>
      <c r="B61">
        <f>'TO Filter Summary'!B61</f>
        <v>0</v>
      </c>
      <c r="C61" t="str">
        <f ca="1">'TO Filter Tables'!C60</f>
        <v>CF Transaction HK</v>
      </c>
      <c r="D61" t="str">
        <f ca="1">'TO Filter Tables'!E60</f>
        <v>Internal</v>
      </c>
      <c r="E61">
        <f ca="1">'TO Filter Tables'!F60</f>
        <v>177</v>
      </c>
      <c r="F61" t="str">
        <f ca="1">'TO Filter Tables'!G60</f>
        <v>0x0B1</v>
      </c>
      <c r="G61" t="str">
        <f ca="1">'TO Filter Tables'!H60</f>
        <v>0x8B1</v>
      </c>
      <c r="H61" t="str">
        <f>'TO Filter Tables'!I60</f>
        <v>NA</v>
      </c>
      <c r="I61">
        <f ca="1">'TO Filter Tables'!J60</f>
        <v>3552</v>
      </c>
      <c r="J61">
        <f ca="1">'TO Filter Tables'!K60</f>
        <v>0</v>
      </c>
      <c r="K61" t="str">
        <f ca="1">'TO Filter Tables'!L60</f>
        <v>Async</v>
      </c>
      <c r="L61">
        <f ca="1">'TO Filter Tables'!M60</f>
        <v>0</v>
      </c>
      <c r="M61" s="39">
        <f ca="1">'TO Filter Tables'!S60</f>
        <v>0</v>
      </c>
      <c r="N61" s="39">
        <f ca="1">'TO Filter Tables'!Y60</f>
        <v>0</v>
      </c>
      <c r="O61" s="39">
        <f ca="1">'TO Filter Tables'!AE60</f>
        <v>0</v>
      </c>
      <c r="P61" s="39">
        <f ca="1">'TO Filter Tables'!AQ60</f>
        <v>0</v>
      </c>
      <c r="Q61" s="39">
        <f ca="1">'TO Filter Tables'!AW60</f>
        <v>0</v>
      </c>
      <c r="R61" s="39">
        <f ca="1">'TO Filter Tables'!BC60</f>
        <v>0</v>
      </c>
      <c r="S61" s="39">
        <f ca="1">'TO Filter Tables'!BI60</f>
        <v>0</v>
      </c>
    </row>
    <row r="62" spans="1:19" hidden="1" x14ac:dyDescent="0.2">
      <c r="A62">
        <f>'TO Filter Tables'!A61</f>
        <v>52</v>
      </c>
      <c r="B62">
        <f>'TO Filter Summary'!B62</f>
        <v>0</v>
      </c>
      <c r="C62" t="str">
        <f ca="1">'TO Filter Tables'!C61</f>
        <v>CF Config HK</v>
      </c>
      <c r="D62" t="str">
        <f ca="1">'TO Filter Tables'!E61</f>
        <v>Internal</v>
      </c>
      <c r="E62">
        <f ca="1">'TO Filter Tables'!F61</f>
        <v>179</v>
      </c>
      <c r="F62" t="str">
        <f ca="1">'TO Filter Tables'!G61</f>
        <v>0x0B3</v>
      </c>
      <c r="G62" t="str">
        <f ca="1">'TO Filter Tables'!H61</f>
        <v>0x8B3</v>
      </c>
      <c r="H62" t="str">
        <f>'TO Filter Tables'!I61</f>
        <v>NA</v>
      </c>
      <c r="I62">
        <f ca="1">'TO Filter Tables'!J61</f>
        <v>2880</v>
      </c>
      <c r="J62">
        <f ca="1">'TO Filter Tables'!K61</f>
        <v>0</v>
      </c>
      <c r="K62" t="str">
        <f ca="1">'TO Filter Tables'!L61</f>
        <v>Async</v>
      </c>
      <c r="L62">
        <f ca="1">'TO Filter Tables'!M61</f>
        <v>0</v>
      </c>
      <c r="M62" s="39">
        <f ca="1">'TO Filter Tables'!S61</f>
        <v>0</v>
      </c>
      <c r="N62" s="39">
        <f ca="1">'TO Filter Tables'!Y61</f>
        <v>0</v>
      </c>
      <c r="O62" s="39">
        <f ca="1">'TO Filter Tables'!AE61</f>
        <v>0</v>
      </c>
      <c r="P62" s="39">
        <f ca="1">'TO Filter Tables'!AQ61</f>
        <v>0</v>
      </c>
      <c r="Q62" s="39">
        <f ca="1">'TO Filter Tables'!AW61</f>
        <v>0</v>
      </c>
      <c r="R62" s="39">
        <f ca="1">'TO Filter Tables'!BC61</f>
        <v>0</v>
      </c>
      <c r="S62" s="39">
        <f ca="1">'TO Filter Tables'!BI61</f>
        <v>0</v>
      </c>
    </row>
    <row r="63" spans="1:19" hidden="1" x14ac:dyDescent="0.2">
      <c r="A63">
        <f>'TO Filter Tables'!A62</f>
        <v>53</v>
      </c>
      <c r="B63" t="str">
        <f>'TO Filter Summary'!B63</f>
        <v>FSW</v>
      </c>
      <c r="C63" t="str">
        <f ca="1">'TO Filter Tables'!C62</f>
        <v>Data Storage (DS) HK</v>
      </c>
      <c r="D63" t="str">
        <f ca="1">'TO Filter Tables'!E62</f>
        <v>Internal</v>
      </c>
      <c r="E63">
        <f ca="1">'TO Filter Tables'!F62</f>
        <v>184</v>
      </c>
      <c r="F63" t="str">
        <f ca="1">'TO Filter Tables'!G62</f>
        <v>0x0B8</v>
      </c>
      <c r="G63" t="str">
        <f ca="1">'TO Filter Tables'!H62</f>
        <v>0x8B8</v>
      </c>
      <c r="H63" t="str">
        <f>'TO Filter Tables'!I62</f>
        <v>NA</v>
      </c>
      <c r="I63">
        <f ca="1">'TO Filter Tables'!J62</f>
        <v>3776</v>
      </c>
      <c r="J63">
        <f ca="1">'TO Filter Tables'!K62</f>
        <v>5</v>
      </c>
      <c r="K63" t="str">
        <f ca="1">'TO Filter Tables'!L62</f>
        <v>Sync</v>
      </c>
      <c r="L63">
        <f ca="1">'TO Filter Tables'!M62</f>
        <v>755.2</v>
      </c>
      <c r="M63" s="39">
        <f ca="1">'TO Filter Tables'!S62</f>
        <v>251.73333333333335</v>
      </c>
      <c r="N63" s="39">
        <f ca="1">'TO Filter Tables'!Y62</f>
        <v>251.73333333333335</v>
      </c>
      <c r="O63" s="39">
        <f ca="1">'TO Filter Tables'!AE62</f>
        <v>31.466666666666669</v>
      </c>
      <c r="P63" s="39">
        <f ca="1">'TO Filter Tables'!AQ62</f>
        <v>31.466666666666669</v>
      </c>
      <c r="Q63" s="39">
        <f ca="1">'TO Filter Tables'!AW62</f>
        <v>31.466666666666669</v>
      </c>
      <c r="R63" s="39">
        <f ca="1">'TO Filter Tables'!BC62</f>
        <v>31.466666666666669</v>
      </c>
      <c r="S63" s="39">
        <f>'TO Filter Tables'!BI62</f>
        <v>0</v>
      </c>
    </row>
    <row r="64" spans="1:19" hidden="1" x14ac:dyDescent="0.2">
      <c r="A64">
        <f>'TO Filter Tables'!A63</f>
        <v>54</v>
      </c>
      <c r="B64" t="str">
        <f>'TO Filter Summary'!B64</f>
        <v>FSW</v>
      </c>
      <c r="C64" t="str">
        <f ca="1">'TO Filter Tables'!C63</f>
        <v>Memory Dwell (MD) HK</v>
      </c>
      <c r="D64" t="str">
        <f ca="1">'TO Filter Tables'!E63</f>
        <v>Internal</v>
      </c>
      <c r="E64">
        <f ca="1">'TO Filter Tables'!F63</f>
        <v>187</v>
      </c>
      <c r="F64" t="str">
        <f ca="1">'TO Filter Tables'!G63</f>
        <v>0x0BB</v>
      </c>
      <c r="G64" t="str">
        <f ca="1">'TO Filter Tables'!H63</f>
        <v>0x8BB</v>
      </c>
      <c r="H64" t="str">
        <f>'TO Filter Tables'!I63</f>
        <v>NA</v>
      </c>
      <c r="I64">
        <f ca="1">'TO Filter Tables'!J63</f>
        <v>512</v>
      </c>
      <c r="J64">
        <f ca="1">'TO Filter Tables'!K63</f>
        <v>5</v>
      </c>
      <c r="K64" t="str">
        <f ca="1">'TO Filter Tables'!L63</f>
        <v>Sync</v>
      </c>
      <c r="L64">
        <f ca="1">'TO Filter Tables'!M63</f>
        <v>102.4</v>
      </c>
      <c r="M64" s="39">
        <f ca="1">'TO Filter Tables'!S63</f>
        <v>34.133333333333333</v>
      </c>
      <c r="N64" s="39">
        <f ca="1">'TO Filter Tables'!Y63</f>
        <v>34.133333333333333</v>
      </c>
      <c r="O64" s="39">
        <f ca="1">'TO Filter Tables'!AE63</f>
        <v>4.2666666666666666</v>
      </c>
      <c r="P64" s="39">
        <f ca="1">'TO Filter Tables'!AQ63</f>
        <v>4.2666666666666666</v>
      </c>
      <c r="Q64" s="39">
        <f ca="1">'TO Filter Tables'!AW63</f>
        <v>4.2666666666666666</v>
      </c>
      <c r="R64" s="39">
        <f ca="1">'TO Filter Tables'!BC63</f>
        <v>4.2666666666666666</v>
      </c>
      <c r="S64" s="39">
        <f>'TO Filter Tables'!BI63</f>
        <v>0</v>
      </c>
    </row>
    <row r="65" spans="1:19" hidden="1" x14ac:dyDescent="0.2">
      <c r="A65">
        <f>'TO Filter Tables'!A64</f>
        <v>55</v>
      </c>
      <c r="B65" t="str">
        <f>'TO Filter Summary'!B65</f>
        <v>FSW</v>
      </c>
      <c r="C65" t="str">
        <f ca="1">'TO Filter Tables'!C64</f>
        <v>MD Pkt1</v>
      </c>
      <c r="D65" t="str">
        <f ca="1">'TO Filter Tables'!E64</f>
        <v>Internal</v>
      </c>
      <c r="E65">
        <f ca="1">'TO Filter Tables'!F64</f>
        <v>188</v>
      </c>
      <c r="F65" t="str">
        <f ca="1">'TO Filter Tables'!G64</f>
        <v>0x0BC</v>
      </c>
      <c r="G65" t="str">
        <f ca="1">'TO Filter Tables'!H64</f>
        <v>0x8BC</v>
      </c>
      <c r="H65" t="str">
        <f>'TO Filter Tables'!I64</f>
        <v>NA</v>
      </c>
      <c r="I65">
        <f ca="1">'TO Filter Tables'!J64</f>
        <v>2208</v>
      </c>
      <c r="J65">
        <f ca="1">'TO Filter Tables'!K64</f>
        <v>0.05</v>
      </c>
      <c r="K65" t="str">
        <f ca="1">'TO Filter Tables'!L64</f>
        <v>Sync</v>
      </c>
      <c r="L65">
        <f ca="1">'TO Filter Tables'!M64</f>
        <v>44160</v>
      </c>
      <c r="M65" s="39">
        <f>'TO Filter Tables'!S64</f>
        <v>0</v>
      </c>
      <c r="N65" s="39">
        <f>'TO Filter Tables'!Y64</f>
        <v>0</v>
      </c>
      <c r="O65" s="39">
        <f>'TO Filter Tables'!AE64</f>
        <v>0</v>
      </c>
      <c r="P65" s="39">
        <f>'TO Filter Tables'!AQ64</f>
        <v>0</v>
      </c>
      <c r="Q65" s="39">
        <f>'TO Filter Tables'!AW64</f>
        <v>0</v>
      </c>
      <c r="R65" s="39">
        <f>'TO Filter Tables'!BC64</f>
        <v>0</v>
      </c>
      <c r="S65" s="39">
        <f>'TO Filter Tables'!BI64</f>
        <v>0</v>
      </c>
    </row>
    <row r="66" spans="1:19" hidden="1" x14ac:dyDescent="0.2">
      <c r="A66">
        <f>'TO Filter Tables'!A65</f>
        <v>56</v>
      </c>
      <c r="B66" t="str">
        <f>'TO Filter Summary'!B66</f>
        <v>FSW</v>
      </c>
      <c r="C66" t="str">
        <f ca="1">'TO Filter Tables'!C65</f>
        <v>MD Pkt2</v>
      </c>
      <c r="D66" t="str">
        <f ca="1">'TO Filter Tables'!E65</f>
        <v>Internal</v>
      </c>
      <c r="E66">
        <f ca="1">'TO Filter Tables'!F65</f>
        <v>189</v>
      </c>
      <c r="F66" t="str">
        <f ca="1">'TO Filter Tables'!G65</f>
        <v>0x0BD</v>
      </c>
      <c r="G66" t="str">
        <f ca="1">'TO Filter Tables'!H65</f>
        <v>0x8BD</v>
      </c>
      <c r="H66" t="str">
        <f>'TO Filter Tables'!I65</f>
        <v>NA</v>
      </c>
      <c r="I66">
        <f ca="1">'TO Filter Tables'!J65</f>
        <v>2208</v>
      </c>
      <c r="J66">
        <f ca="1">'TO Filter Tables'!K65</f>
        <v>0.05</v>
      </c>
      <c r="K66" t="str">
        <f ca="1">'TO Filter Tables'!L65</f>
        <v>Sync</v>
      </c>
      <c r="L66">
        <f ca="1">'TO Filter Tables'!M65</f>
        <v>44160</v>
      </c>
      <c r="M66" s="39">
        <f>'TO Filter Tables'!S65</f>
        <v>0</v>
      </c>
      <c r="N66" s="39">
        <f>'TO Filter Tables'!Y65</f>
        <v>0</v>
      </c>
      <c r="O66" s="39">
        <f>'TO Filter Tables'!AE65</f>
        <v>0</v>
      </c>
      <c r="P66" s="39">
        <f>'TO Filter Tables'!AQ65</f>
        <v>0</v>
      </c>
      <c r="Q66" s="39">
        <f>'TO Filter Tables'!AW65</f>
        <v>0</v>
      </c>
      <c r="R66" s="39">
        <f>'TO Filter Tables'!BC65</f>
        <v>0</v>
      </c>
      <c r="S66" s="39">
        <f>'TO Filter Tables'!BI65</f>
        <v>0</v>
      </c>
    </row>
    <row r="67" spans="1:19" hidden="1" x14ac:dyDescent="0.2">
      <c r="A67">
        <f>'TO Filter Tables'!A66</f>
        <v>57</v>
      </c>
      <c r="B67" t="str">
        <f>'TO Filter Summary'!B67</f>
        <v>FSW</v>
      </c>
      <c r="C67" t="str">
        <f ca="1">'TO Filter Tables'!C66</f>
        <v>MD Pkt3</v>
      </c>
      <c r="D67" t="str">
        <f ca="1">'TO Filter Tables'!E66</f>
        <v>Internal</v>
      </c>
      <c r="E67">
        <f ca="1">'TO Filter Tables'!F66</f>
        <v>190</v>
      </c>
      <c r="F67" t="str">
        <f ca="1">'TO Filter Tables'!G66</f>
        <v>0x0BE</v>
      </c>
      <c r="G67" t="str">
        <f ca="1">'TO Filter Tables'!H66</f>
        <v>0x8BE</v>
      </c>
      <c r="H67" t="str">
        <f>'TO Filter Tables'!I66</f>
        <v>NA</v>
      </c>
      <c r="I67">
        <f ca="1">'TO Filter Tables'!J66</f>
        <v>2208</v>
      </c>
      <c r="J67">
        <f ca="1">'TO Filter Tables'!K66</f>
        <v>0.05</v>
      </c>
      <c r="K67" t="str">
        <f ca="1">'TO Filter Tables'!L66</f>
        <v>Sync</v>
      </c>
      <c r="L67">
        <f ca="1">'TO Filter Tables'!M66</f>
        <v>44160</v>
      </c>
      <c r="M67" s="39">
        <f>'TO Filter Tables'!S66</f>
        <v>0</v>
      </c>
      <c r="N67" s="39">
        <f>'TO Filter Tables'!Y66</f>
        <v>0</v>
      </c>
      <c r="O67" s="39">
        <f>'TO Filter Tables'!AE66</f>
        <v>0</v>
      </c>
      <c r="P67" s="39">
        <f>'TO Filter Tables'!AQ66</f>
        <v>0</v>
      </c>
      <c r="Q67" s="39">
        <f>'TO Filter Tables'!AW66</f>
        <v>0</v>
      </c>
      <c r="R67" s="39">
        <f>'TO Filter Tables'!BC66</f>
        <v>0</v>
      </c>
      <c r="S67" s="39">
        <f>'TO Filter Tables'!BI66</f>
        <v>0</v>
      </c>
    </row>
    <row r="68" spans="1:19" hidden="1" x14ac:dyDescent="0.2">
      <c r="A68">
        <f>'TO Filter Tables'!A67</f>
        <v>58</v>
      </c>
      <c r="B68" t="str">
        <f>'TO Filter Summary'!B68</f>
        <v>FSW</v>
      </c>
      <c r="C68" t="str">
        <f ca="1">'TO Filter Tables'!C67</f>
        <v>MD Pkt4</v>
      </c>
      <c r="D68" t="str">
        <f ca="1">'TO Filter Tables'!E67</f>
        <v>Internal</v>
      </c>
      <c r="E68">
        <f ca="1">'TO Filter Tables'!F67</f>
        <v>191</v>
      </c>
      <c r="F68" t="str">
        <f ca="1">'TO Filter Tables'!G67</f>
        <v>0x0BF</v>
      </c>
      <c r="G68" t="str">
        <f ca="1">'TO Filter Tables'!H67</f>
        <v>0x8BF</v>
      </c>
      <c r="H68" t="str">
        <f>'TO Filter Tables'!I67</f>
        <v>NA</v>
      </c>
      <c r="I68">
        <f ca="1">'TO Filter Tables'!J67</f>
        <v>2208</v>
      </c>
      <c r="J68">
        <f ca="1">'TO Filter Tables'!K67</f>
        <v>0.05</v>
      </c>
      <c r="K68" t="str">
        <f ca="1">'TO Filter Tables'!L67</f>
        <v>Sync</v>
      </c>
      <c r="L68">
        <f ca="1">'TO Filter Tables'!M67</f>
        <v>44160</v>
      </c>
      <c r="M68" s="39">
        <f>'TO Filter Tables'!S67</f>
        <v>0</v>
      </c>
      <c r="N68" s="39">
        <f>'TO Filter Tables'!Y67</f>
        <v>0</v>
      </c>
      <c r="O68" s="39">
        <f>'TO Filter Tables'!AE67</f>
        <v>0</v>
      </c>
      <c r="P68" s="39">
        <f>'TO Filter Tables'!AQ67</f>
        <v>0</v>
      </c>
      <c r="Q68" s="39">
        <f>'TO Filter Tables'!AW67</f>
        <v>0</v>
      </c>
      <c r="R68" s="39">
        <f>'TO Filter Tables'!BC67</f>
        <v>0</v>
      </c>
      <c r="S68" s="39">
        <f>'TO Filter Tables'!BI67</f>
        <v>0</v>
      </c>
    </row>
    <row r="69" spans="1:19" hidden="1" x14ac:dyDescent="0.2">
      <c r="A69">
        <f>'TO Filter Tables'!A68</f>
        <v>59</v>
      </c>
      <c r="B69" t="str">
        <f>'TO Filter Summary'!B69</f>
        <v>IRU</v>
      </c>
      <c r="C69" t="str">
        <f ca="1">'TO Filter Tables'!C68</f>
        <v>AGS IRU A</v>
      </c>
      <c r="D69" t="str">
        <f ca="1">'TO Filter Tables'!E68</f>
        <v>Internal</v>
      </c>
      <c r="E69">
        <f ca="1">'TO Filter Tables'!F68</f>
        <v>250</v>
      </c>
      <c r="F69" t="str">
        <f ca="1">'TO Filter Tables'!G68</f>
        <v>0x0FA</v>
      </c>
      <c r="G69" t="str">
        <f ca="1">'TO Filter Tables'!H68</f>
        <v>0x8FA</v>
      </c>
      <c r="H69" t="str">
        <f>'TO Filter Tables'!I68</f>
        <v>NA</v>
      </c>
      <c r="I69">
        <f ca="1">'TO Filter Tables'!J68</f>
        <v>176</v>
      </c>
      <c r="J69">
        <f ca="1">'TO Filter Tables'!K68</f>
        <v>1</v>
      </c>
      <c r="K69" t="str">
        <f ca="1">'TO Filter Tables'!L68</f>
        <v>Sync</v>
      </c>
      <c r="L69">
        <f ca="1">'TO Filter Tables'!M68</f>
        <v>176</v>
      </c>
      <c r="M69" s="39">
        <f>'TO Filter Tables'!S68</f>
        <v>0</v>
      </c>
      <c r="N69" s="39">
        <f>'TO Filter Tables'!Y68</f>
        <v>0</v>
      </c>
      <c r="O69" s="39">
        <f ca="1">'TO Filter Tables'!AE68</f>
        <v>176</v>
      </c>
      <c r="P69" s="39">
        <f ca="1">'TO Filter Tables'!AQ68</f>
        <v>88</v>
      </c>
      <c r="Q69" s="39">
        <f ca="1">'TO Filter Tables'!AW68</f>
        <v>176</v>
      </c>
      <c r="R69" s="39">
        <f ca="1">'TO Filter Tables'!BC68</f>
        <v>88</v>
      </c>
      <c r="S69" s="39">
        <f>'TO Filter Tables'!BI68</f>
        <v>0</v>
      </c>
    </row>
    <row r="70" spans="1:19" hidden="1" x14ac:dyDescent="0.2">
      <c r="A70">
        <f>'TO Filter Tables'!A69</f>
        <v>60</v>
      </c>
      <c r="B70" t="str">
        <f>'TO Filter Summary'!B70</f>
        <v>FSW</v>
      </c>
      <c r="C70" t="str">
        <f ca="1">'TO Filter Tables'!C69</f>
        <v>AGS ST A</v>
      </c>
      <c r="D70" t="str">
        <f ca="1">'TO Filter Tables'!E69</f>
        <v>Internal</v>
      </c>
      <c r="E70">
        <f ca="1">'TO Filter Tables'!F69</f>
        <v>251</v>
      </c>
      <c r="F70" t="str">
        <f ca="1">'TO Filter Tables'!G69</f>
        <v>0x0FB</v>
      </c>
      <c r="G70" t="str">
        <f ca="1">'TO Filter Tables'!H69</f>
        <v>0x8FB</v>
      </c>
      <c r="H70" t="str">
        <f>'TO Filter Tables'!I69</f>
        <v>NA</v>
      </c>
      <c r="I70">
        <f ca="1">'TO Filter Tables'!J69</f>
        <v>288</v>
      </c>
      <c r="J70">
        <f ca="1">'TO Filter Tables'!K69</f>
        <v>0.1</v>
      </c>
      <c r="K70" t="str">
        <f ca="1">'TO Filter Tables'!L69</f>
        <v>Sync</v>
      </c>
      <c r="L70">
        <f ca="1">'TO Filter Tables'!M69</f>
        <v>2880</v>
      </c>
      <c r="M70" s="39">
        <f ca="1">'TO Filter Tables'!S69</f>
        <v>144</v>
      </c>
      <c r="N70" s="39">
        <f>'TO Filter Tables'!Y69</f>
        <v>0</v>
      </c>
      <c r="O70" s="39">
        <f ca="1">'TO Filter Tables'!AE69</f>
        <v>14.4</v>
      </c>
      <c r="P70" s="39">
        <f>'TO Filter Tables'!AQ69</f>
        <v>0</v>
      </c>
      <c r="Q70" s="39">
        <f ca="1">'TO Filter Tables'!AW69</f>
        <v>28.8</v>
      </c>
      <c r="R70" s="39">
        <f ca="1">'TO Filter Tables'!BC69</f>
        <v>14.4</v>
      </c>
      <c r="S70" s="39">
        <f>'TO Filter Tables'!BI69</f>
        <v>0</v>
      </c>
    </row>
    <row r="71" spans="1:19" hidden="1" x14ac:dyDescent="0.2">
      <c r="A71">
        <f>'TO Filter Tables'!A70</f>
        <v>61</v>
      </c>
      <c r="B71" t="str">
        <f>'TO Filter Summary'!B71</f>
        <v>FSW</v>
      </c>
      <c r="C71" t="str">
        <f ca="1">'TO Filter Tables'!C70</f>
        <v>AGS ATB A</v>
      </c>
      <c r="D71" t="str">
        <f ca="1">'TO Filter Tables'!E70</f>
        <v>Internal</v>
      </c>
      <c r="E71">
        <f ca="1">'TO Filter Tables'!F70</f>
        <v>252</v>
      </c>
      <c r="F71" t="str">
        <f ca="1">'TO Filter Tables'!G70</f>
        <v>0x0FC</v>
      </c>
      <c r="G71" t="str">
        <f ca="1">'TO Filter Tables'!H70</f>
        <v>0x8FC</v>
      </c>
      <c r="H71" t="str">
        <f>'TO Filter Tables'!I70</f>
        <v>NA</v>
      </c>
      <c r="I71">
        <f ca="1">'TO Filter Tables'!J70</f>
        <v>384</v>
      </c>
      <c r="J71">
        <f ca="1">'TO Filter Tables'!K70</f>
        <v>1</v>
      </c>
      <c r="K71" t="str">
        <f ca="1">'TO Filter Tables'!L70</f>
        <v>Sync</v>
      </c>
      <c r="L71">
        <f ca="1">'TO Filter Tables'!M70</f>
        <v>384</v>
      </c>
      <c r="M71" s="39">
        <f>'TO Filter Tables'!S70</f>
        <v>0</v>
      </c>
      <c r="N71" s="39">
        <f>'TO Filter Tables'!Y70</f>
        <v>0</v>
      </c>
      <c r="O71" s="39">
        <f ca="1">'TO Filter Tables'!AE70</f>
        <v>38.4</v>
      </c>
      <c r="P71" s="39">
        <f>'TO Filter Tables'!AQ70</f>
        <v>0</v>
      </c>
      <c r="Q71" s="39">
        <f>'TO Filter Tables'!AW70</f>
        <v>0</v>
      </c>
      <c r="R71" s="39">
        <f ca="1">'TO Filter Tables'!BC70</f>
        <v>38.4</v>
      </c>
      <c r="S71" s="39">
        <f>'TO Filter Tables'!BI70</f>
        <v>0</v>
      </c>
    </row>
    <row r="72" spans="1:19" hidden="1" x14ac:dyDescent="0.2">
      <c r="A72">
        <f>'TO Filter Tables'!A71</f>
        <v>62</v>
      </c>
      <c r="B72" t="str">
        <f>'TO Filter Summary'!B72</f>
        <v>IRU</v>
      </c>
      <c r="C72" t="str">
        <f ca="1">'TO Filter Tables'!C71</f>
        <v>AGS IRU B</v>
      </c>
      <c r="D72" t="str">
        <f ca="1">'TO Filter Tables'!E71</f>
        <v>Internal</v>
      </c>
      <c r="E72">
        <f ca="1">'TO Filter Tables'!F71</f>
        <v>253</v>
      </c>
      <c r="F72" t="str">
        <f ca="1">'TO Filter Tables'!G71</f>
        <v>0x0FD</v>
      </c>
      <c r="G72" t="str">
        <f ca="1">'TO Filter Tables'!H71</f>
        <v>0x8FD</v>
      </c>
      <c r="H72" t="str">
        <f>'TO Filter Tables'!I71</f>
        <v>NA</v>
      </c>
      <c r="I72">
        <f ca="1">'TO Filter Tables'!J71</f>
        <v>176</v>
      </c>
      <c r="J72">
        <f ca="1">'TO Filter Tables'!K71</f>
        <v>1</v>
      </c>
      <c r="K72" t="str">
        <f ca="1">'TO Filter Tables'!L71</f>
        <v>Sync</v>
      </c>
      <c r="L72">
        <f ca="1">'TO Filter Tables'!M71</f>
        <v>176</v>
      </c>
      <c r="M72" s="39">
        <f>'TO Filter Tables'!S71</f>
        <v>0</v>
      </c>
      <c r="N72" s="39">
        <f>'TO Filter Tables'!Y71</f>
        <v>0</v>
      </c>
      <c r="O72" s="39">
        <f>'TO Filter Tables'!AE71</f>
        <v>0</v>
      </c>
      <c r="P72" s="39">
        <f>'TO Filter Tables'!AQ71</f>
        <v>0</v>
      </c>
      <c r="Q72" s="39">
        <f>'TO Filter Tables'!AW71</f>
        <v>0</v>
      </c>
      <c r="R72" s="39">
        <f>'TO Filter Tables'!BC71</f>
        <v>0</v>
      </c>
      <c r="S72" s="39">
        <f>'TO Filter Tables'!BI71</f>
        <v>0</v>
      </c>
    </row>
    <row r="73" spans="1:19" hidden="1" x14ac:dyDescent="0.2">
      <c r="A73">
        <f>'TO Filter Tables'!A72</f>
        <v>63</v>
      </c>
      <c r="B73" t="str">
        <f>'TO Filter Summary'!B73</f>
        <v>FSW</v>
      </c>
      <c r="C73" t="str">
        <f ca="1">'TO Filter Tables'!C72</f>
        <v>AGS ST B</v>
      </c>
      <c r="D73" t="str">
        <f ca="1">'TO Filter Tables'!E72</f>
        <v>Internal</v>
      </c>
      <c r="E73">
        <f ca="1">'TO Filter Tables'!F72</f>
        <v>254</v>
      </c>
      <c r="F73" t="str">
        <f ca="1">'TO Filter Tables'!G72</f>
        <v>0x0FE</v>
      </c>
      <c r="G73" t="str">
        <f ca="1">'TO Filter Tables'!H72</f>
        <v>0x8FE</v>
      </c>
      <c r="H73" t="str">
        <f>'TO Filter Tables'!I72</f>
        <v>NA</v>
      </c>
      <c r="I73">
        <f ca="1">'TO Filter Tables'!J72</f>
        <v>288</v>
      </c>
      <c r="J73">
        <f ca="1">'TO Filter Tables'!K72</f>
        <v>0.1</v>
      </c>
      <c r="K73" t="str">
        <f ca="1">'TO Filter Tables'!L72</f>
        <v>Sync</v>
      </c>
      <c r="L73">
        <f ca="1">'TO Filter Tables'!M72</f>
        <v>2880</v>
      </c>
      <c r="M73" s="39">
        <f ca="1">'TO Filter Tables'!S72</f>
        <v>144</v>
      </c>
      <c r="N73" s="39">
        <f>'TO Filter Tables'!Y72</f>
        <v>0</v>
      </c>
      <c r="O73" s="39">
        <f ca="1">'TO Filter Tables'!AE72</f>
        <v>14.4</v>
      </c>
      <c r="P73" s="39">
        <f>'TO Filter Tables'!AQ72</f>
        <v>0</v>
      </c>
      <c r="Q73" s="39">
        <f ca="1">'TO Filter Tables'!AW72</f>
        <v>28.8</v>
      </c>
      <c r="R73" s="39">
        <f ca="1">'TO Filter Tables'!BC72</f>
        <v>14.4</v>
      </c>
      <c r="S73" s="39">
        <f>'TO Filter Tables'!BI72</f>
        <v>0</v>
      </c>
    </row>
    <row r="74" spans="1:19" hidden="1" x14ac:dyDescent="0.2">
      <c r="A74">
        <f>'TO Filter Tables'!A73</f>
        <v>64</v>
      </c>
      <c r="B74" t="str">
        <f>'TO Filter Summary'!B74</f>
        <v>FSW</v>
      </c>
      <c r="C74" t="str">
        <f ca="1">'TO Filter Tables'!C73</f>
        <v>AGS ATB B</v>
      </c>
      <c r="D74" t="str">
        <f ca="1">'TO Filter Tables'!E73</f>
        <v>Internal</v>
      </c>
      <c r="E74">
        <f ca="1">'TO Filter Tables'!F73</f>
        <v>255</v>
      </c>
      <c r="F74" t="str">
        <f ca="1">'TO Filter Tables'!G73</f>
        <v>0x0FF</v>
      </c>
      <c r="G74" t="str">
        <f ca="1">'TO Filter Tables'!H73</f>
        <v>0x8FF</v>
      </c>
      <c r="H74" t="str">
        <f>'TO Filter Tables'!I73</f>
        <v>NA</v>
      </c>
      <c r="I74">
        <f ca="1">'TO Filter Tables'!J73</f>
        <v>384</v>
      </c>
      <c r="J74">
        <f ca="1">'TO Filter Tables'!K73</f>
        <v>1</v>
      </c>
      <c r="K74" t="str">
        <f ca="1">'TO Filter Tables'!L73</f>
        <v>Sync</v>
      </c>
      <c r="L74">
        <f ca="1">'TO Filter Tables'!M73</f>
        <v>384</v>
      </c>
      <c r="M74" s="39">
        <f>'TO Filter Tables'!S73</f>
        <v>0</v>
      </c>
      <c r="N74" s="39">
        <f>'TO Filter Tables'!Y73</f>
        <v>0</v>
      </c>
      <c r="O74" s="39">
        <f>'TO Filter Tables'!AE73</f>
        <v>0</v>
      </c>
      <c r="P74" s="39">
        <f>'TO Filter Tables'!AQ73</f>
        <v>0</v>
      </c>
      <c r="Q74" s="39">
        <f>'TO Filter Tables'!AW73</f>
        <v>0</v>
      </c>
      <c r="R74" s="39">
        <f>'TO Filter Tables'!BC73</f>
        <v>0</v>
      </c>
      <c r="S74" s="39">
        <f>'TO Filter Tables'!BI73</f>
        <v>0</v>
      </c>
    </row>
    <row r="75" spans="1:19" hidden="1" x14ac:dyDescent="0.2">
      <c r="A75">
        <f>'TO Filter Tables'!A74</f>
        <v>65</v>
      </c>
      <c r="B75">
        <f>'TO Filter Summary'!B75</f>
        <v>0</v>
      </c>
      <c r="C75" t="str">
        <f ca="1">'TO Filter Tables'!C74</f>
        <v>Spare</v>
      </c>
      <c r="D75" t="str">
        <f ca="1">'TO Filter Tables'!E74</f>
        <v>Internal</v>
      </c>
      <c r="E75">
        <f ca="1">'TO Filter Tables'!F74</f>
        <v>400</v>
      </c>
      <c r="F75" t="str">
        <f ca="1">'TO Filter Tables'!G74</f>
        <v>0x190</v>
      </c>
      <c r="G75" t="str">
        <f ca="1">'TO Filter Tables'!H74</f>
        <v>0x990</v>
      </c>
      <c r="H75" t="str">
        <f>'TO Filter Tables'!I74</f>
        <v>NA</v>
      </c>
      <c r="I75" t="str">
        <f ca="1">'TO Filter Tables'!J74</f>
        <v/>
      </c>
      <c r="J75">
        <f ca="1">'TO Filter Tables'!K74</f>
        <v>0</v>
      </c>
      <c r="K75" t="str">
        <f ca="1">'TO Filter Tables'!L74</f>
        <v>N/A</v>
      </c>
      <c r="L75">
        <f ca="1">'TO Filter Tables'!M74</f>
        <v>0</v>
      </c>
      <c r="M75" s="39">
        <f>'TO Filter Tables'!S74</f>
        <v>0</v>
      </c>
      <c r="N75" s="39">
        <f>'TO Filter Tables'!Y74</f>
        <v>0</v>
      </c>
      <c r="O75" s="39">
        <f>'TO Filter Tables'!AE74</f>
        <v>0</v>
      </c>
      <c r="P75" s="39">
        <f>'TO Filter Tables'!AQ74</f>
        <v>0</v>
      </c>
      <c r="Q75" s="39">
        <f>'TO Filter Tables'!AW74</f>
        <v>0</v>
      </c>
      <c r="R75" s="39">
        <f>'TO Filter Tables'!BC74</f>
        <v>0</v>
      </c>
      <c r="S75" s="39">
        <f>'TO Filter Tables'!BI74</f>
        <v>0</v>
      </c>
    </row>
    <row r="76" spans="1:19" hidden="1" x14ac:dyDescent="0.2">
      <c r="A76">
        <f>'TO Filter Tables'!A75</f>
        <v>66</v>
      </c>
      <c r="B76">
        <f>'TO Filter Summary'!B76</f>
        <v>0</v>
      </c>
      <c r="C76" t="str">
        <f ca="1">'TO Filter Tables'!C75</f>
        <v>Spare</v>
      </c>
      <c r="D76" t="str">
        <f ca="1">'TO Filter Tables'!E75</f>
        <v>Internal</v>
      </c>
      <c r="E76">
        <f ca="1">'TO Filter Tables'!F75</f>
        <v>401</v>
      </c>
      <c r="F76" t="str">
        <f ca="1">'TO Filter Tables'!G75</f>
        <v>0x191</v>
      </c>
      <c r="G76" t="str">
        <f ca="1">'TO Filter Tables'!H75</f>
        <v>0x991</v>
      </c>
      <c r="H76" t="str">
        <f>'TO Filter Tables'!I75</f>
        <v>NA</v>
      </c>
      <c r="I76" t="str">
        <f ca="1">'TO Filter Tables'!J75</f>
        <v/>
      </c>
      <c r="J76">
        <f ca="1">'TO Filter Tables'!K75</f>
        <v>0</v>
      </c>
      <c r="K76" t="str">
        <f ca="1">'TO Filter Tables'!L75</f>
        <v>N/A</v>
      </c>
      <c r="L76">
        <f ca="1">'TO Filter Tables'!M75</f>
        <v>0</v>
      </c>
      <c r="M76" s="39">
        <f>'TO Filter Tables'!S75</f>
        <v>0</v>
      </c>
      <c r="N76" s="39">
        <f>'TO Filter Tables'!Y75</f>
        <v>0</v>
      </c>
      <c r="O76" s="39">
        <f>'TO Filter Tables'!AE75</f>
        <v>0</v>
      </c>
      <c r="P76" s="39">
        <f>'TO Filter Tables'!AQ75</f>
        <v>0</v>
      </c>
      <c r="Q76" s="39">
        <f>'TO Filter Tables'!AW75</f>
        <v>0</v>
      </c>
      <c r="R76" s="39">
        <f>'TO Filter Tables'!BC75</f>
        <v>0</v>
      </c>
      <c r="S76" s="39">
        <f>'TO Filter Tables'!BI75</f>
        <v>0</v>
      </c>
    </row>
    <row r="77" spans="1:19" hidden="1" x14ac:dyDescent="0.2">
      <c r="A77">
        <f>'TO Filter Tables'!A76</f>
        <v>67</v>
      </c>
      <c r="B77">
        <f>'TO Filter Summary'!B77</f>
        <v>0</v>
      </c>
      <c r="C77" t="str">
        <f ca="1">'TO Filter Tables'!C76</f>
        <v>Spare</v>
      </c>
      <c r="D77" t="str">
        <f ca="1">'TO Filter Tables'!E76</f>
        <v>Internal</v>
      </c>
      <c r="E77">
        <f ca="1">'TO Filter Tables'!F76</f>
        <v>402</v>
      </c>
      <c r="F77" t="str">
        <f ca="1">'TO Filter Tables'!G76</f>
        <v>0x192</v>
      </c>
      <c r="G77" t="str">
        <f ca="1">'TO Filter Tables'!H76</f>
        <v>0x992</v>
      </c>
      <c r="H77" t="str">
        <f>'TO Filter Tables'!I76</f>
        <v>NA</v>
      </c>
      <c r="I77" t="str">
        <f ca="1">'TO Filter Tables'!J76</f>
        <v/>
      </c>
      <c r="J77">
        <f ca="1">'TO Filter Tables'!K76</f>
        <v>0</v>
      </c>
      <c r="K77" t="str">
        <f ca="1">'TO Filter Tables'!L76</f>
        <v>N/A</v>
      </c>
      <c r="L77">
        <f ca="1">'TO Filter Tables'!M76</f>
        <v>0</v>
      </c>
      <c r="M77" s="39">
        <f>'TO Filter Tables'!S76</f>
        <v>0</v>
      </c>
      <c r="N77" s="39">
        <f>'TO Filter Tables'!Y76</f>
        <v>0</v>
      </c>
      <c r="O77" s="39">
        <f>'TO Filter Tables'!AE76</f>
        <v>0</v>
      </c>
      <c r="P77" s="39">
        <f>'TO Filter Tables'!AQ76</f>
        <v>0</v>
      </c>
      <c r="Q77" s="39">
        <f>'TO Filter Tables'!AW76</f>
        <v>0</v>
      </c>
      <c r="R77" s="39">
        <f>'TO Filter Tables'!BC76</f>
        <v>0</v>
      </c>
      <c r="S77" s="39">
        <f>'TO Filter Tables'!BI76</f>
        <v>0</v>
      </c>
    </row>
    <row r="78" spans="1:19" hidden="1" x14ac:dyDescent="0.2">
      <c r="A78">
        <f>'TO Filter Tables'!A77</f>
        <v>68</v>
      </c>
      <c r="B78">
        <f>'TO Filter Summary'!B78</f>
        <v>0</v>
      </c>
      <c r="C78" t="str">
        <f ca="1">'TO Filter Tables'!C77</f>
        <v>Spare</v>
      </c>
      <c r="D78" t="str">
        <f ca="1">'TO Filter Tables'!E77</f>
        <v>Internal</v>
      </c>
      <c r="E78">
        <f ca="1">'TO Filter Tables'!F77</f>
        <v>403</v>
      </c>
      <c r="F78" t="str">
        <f ca="1">'TO Filter Tables'!G77</f>
        <v>0x193</v>
      </c>
      <c r="G78" t="str">
        <f ca="1">'TO Filter Tables'!H77</f>
        <v>0x993</v>
      </c>
      <c r="H78" t="str">
        <f>'TO Filter Tables'!I77</f>
        <v>NA</v>
      </c>
      <c r="I78" t="str">
        <f ca="1">'TO Filter Tables'!J77</f>
        <v/>
      </c>
      <c r="J78">
        <f ca="1">'TO Filter Tables'!K77</f>
        <v>0</v>
      </c>
      <c r="K78" t="str">
        <f ca="1">'TO Filter Tables'!L77</f>
        <v>N/A</v>
      </c>
      <c r="L78">
        <f ca="1">'TO Filter Tables'!M77</f>
        <v>0</v>
      </c>
      <c r="M78" s="39">
        <f>'TO Filter Tables'!S77</f>
        <v>0</v>
      </c>
      <c r="N78" s="39">
        <f>'TO Filter Tables'!Y77</f>
        <v>0</v>
      </c>
      <c r="O78" s="39">
        <f>'TO Filter Tables'!AE77</f>
        <v>0</v>
      </c>
      <c r="P78" s="39">
        <f>'TO Filter Tables'!AQ77</f>
        <v>0</v>
      </c>
      <c r="Q78" s="39">
        <f>'TO Filter Tables'!AW77</f>
        <v>0</v>
      </c>
      <c r="R78" s="39">
        <f>'TO Filter Tables'!BC77</f>
        <v>0</v>
      </c>
      <c r="S78" s="39">
        <f>'TO Filter Tables'!BI77</f>
        <v>0</v>
      </c>
    </row>
    <row r="79" spans="1:19" hidden="1" x14ac:dyDescent="0.2">
      <c r="A79">
        <f>'TO Filter Tables'!A78</f>
        <v>69</v>
      </c>
      <c r="B79">
        <f>'TO Filter Summary'!B79</f>
        <v>0</v>
      </c>
      <c r="C79" t="str">
        <f ca="1">'TO Filter Tables'!C78</f>
        <v>Spare</v>
      </c>
      <c r="D79" t="str">
        <f ca="1">'TO Filter Tables'!E78</f>
        <v>Internal</v>
      </c>
      <c r="E79">
        <f ca="1">'TO Filter Tables'!F78</f>
        <v>404</v>
      </c>
      <c r="F79" t="str">
        <f ca="1">'TO Filter Tables'!G78</f>
        <v>0x194</v>
      </c>
      <c r="G79" t="str">
        <f ca="1">'TO Filter Tables'!H78</f>
        <v>0x994</v>
      </c>
      <c r="H79" t="str">
        <f>'TO Filter Tables'!I78</f>
        <v>NA</v>
      </c>
      <c r="I79" t="str">
        <f ca="1">'TO Filter Tables'!J78</f>
        <v/>
      </c>
      <c r="J79">
        <f ca="1">'TO Filter Tables'!K78</f>
        <v>0</v>
      </c>
      <c r="K79" t="str">
        <f ca="1">'TO Filter Tables'!L78</f>
        <v>N/A</v>
      </c>
      <c r="L79">
        <f ca="1">'TO Filter Tables'!M78</f>
        <v>0</v>
      </c>
      <c r="M79" s="39">
        <f>'TO Filter Tables'!S78</f>
        <v>0</v>
      </c>
      <c r="N79" s="39">
        <f>'TO Filter Tables'!Y78</f>
        <v>0</v>
      </c>
      <c r="O79" s="39">
        <f>'TO Filter Tables'!AE78</f>
        <v>0</v>
      </c>
      <c r="P79" s="39">
        <f>'TO Filter Tables'!AQ78</f>
        <v>0</v>
      </c>
      <c r="Q79" s="39">
        <f>'TO Filter Tables'!AW78</f>
        <v>0</v>
      </c>
      <c r="R79" s="39">
        <f>'TO Filter Tables'!BC78</f>
        <v>0</v>
      </c>
      <c r="S79" s="39">
        <f>'TO Filter Tables'!BI78</f>
        <v>0</v>
      </c>
    </row>
    <row r="80" spans="1:19" hidden="1" x14ac:dyDescent="0.2">
      <c r="A80">
        <f>'TO Filter Tables'!A79</f>
        <v>70</v>
      </c>
      <c r="B80">
        <f>'TO Filter Summary'!B80</f>
        <v>0</v>
      </c>
      <c r="C80" t="str">
        <f ca="1">'TO Filter Tables'!C79</f>
        <v>Spare</v>
      </c>
      <c r="D80" t="str">
        <f ca="1">'TO Filter Tables'!E79</f>
        <v>Internal</v>
      </c>
      <c r="E80">
        <f ca="1">'TO Filter Tables'!F79</f>
        <v>405</v>
      </c>
      <c r="F80" t="str">
        <f ca="1">'TO Filter Tables'!G79</f>
        <v>0x195</v>
      </c>
      <c r="G80" t="str">
        <f ca="1">'TO Filter Tables'!H79</f>
        <v>0x995</v>
      </c>
      <c r="H80" t="str">
        <f>'TO Filter Tables'!I79</f>
        <v>NA</v>
      </c>
      <c r="I80" t="str">
        <f ca="1">'TO Filter Tables'!J79</f>
        <v/>
      </c>
      <c r="J80">
        <f ca="1">'TO Filter Tables'!K79</f>
        <v>0</v>
      </c>
      <c r="K80" t="str">
        <f ca="1">'TO Filter Tables'!L79</f>
        <v>N/A</v>
      </c>
      <c r="L80">
        <f ca="1">'TO Filter Tables'!M79</f>
        <v>0</v>
      </c>
      <c r="M80" s="39">
        <f>'TO Filter Tables'!S79</f>
        <v>0</v>
      </c>
      <c r="N80" s="39">
        <f>'TO Filter Tables'!Y79</f>
        <v>0</v>
      </c>
      <c r="O80" s="39">
        <f>'TO Filter Tables'!AE79</f>
        <v>0</v>
      </c>
      <c r="P80" s="39">
        <f>'TO Filter Tables'!AQ79</f>
        <v>0</v>
      </c>
      <c r="Q80" s="39">
        <f>'TO Filter Tables'!AW79</f>
        <v>0</v>
      </c>
      <c r="R80" s="39">
        <f>'TO Filter Tables'!BC79</f>
        <v>0</v>
      </c>
      <c r="S80" s="39">
        <f>'TO Filter Tables'!BI79</f>
        <v>0</v>
      </c>
    </row>
    <row r="81" spans="1:19" hidden="1" x14ac:dyDescent="0.2">
      <c r="A81">
        <f>'TO Filter Tables'!A80</f>
        <v>71</v>
      </c>
      <c r="B81">
        <f>'TO Filter Summary'!B81</f>
        <v>0</v>
      </c>
      <c r="C81" t="str">
        <f ca="1">'TO Filter Tables'!C80</f>
        <v>Spare</v>
      </c>
      <c r="D81" t="str">
        <f ca="1">'TO Filter Tables'!E80</f>
        <v>Internal</v>
      </c>
      <c r="E81">
        <f ca="1">'TO Filter Tables'!F80</f>
        <v>406</v>
      </c>
      <c r="F81" t="str">
        <f ca="1">'TO Filter Tables'!G80</f>
        <v>0x196</v>
      </c>
      <c r="G81" t="str">
        <f ca="1">'TO Filter Tables'!H80</f>
        <v>0x996</v>
      </c>
      <c r="H81" t="str">
        <f>'TO Filter Tables'!I80</f>
        <v>NA</v>
      </c>
      <c r="I81" t="str">
        <f ca="1">'TO Filter Tables'!J80</f>
        <v/>
      </c>
      <c r="J81">
        <f ca="1">'TO Filter Tables'!K80</f>
        <v>0</v>
      </c>
      <c r="K81" t="str">
        <f ca="1">'TO Filter Tables'!L80</f>
        <v>N/A</v>
      </c>
      <c r="L81">
        <f ca="1">'TO Filter Tables'!M80</f>
        <v>0</v>
      </c>
      <c r="M81" s="39">
        <f>'TO Filter Tables'!S80</f>
        <v>0</v>
      </c>
      <c r="N81" s="39">
        <f>'TO Filter Tables'!Y80</f>
        <v>0</v>
      </c>
      <c r="O81" s="39">
        <f>'TO Filter Tables'!AE80</f>
        <v>0</v>
      </c>
      <c r="P81" s="39">
        <f>'TO Filter Tables'!AQ80</f>
        <v>0</v>
      </c>
      <c r="Q81" s="39">
        <f>'TO Filter Tables'!AW80</f>
        <v>0</v>
      </c>
      <c r="R81" s="39">
        <f>'TO Filter Tables'!BC80</f>
        <v>0</v>
      </c>
      <c r="S81" s="39">
        <f>'TO Filter Tables'!BI80</f>
        <v>0</v>
      </c>
    </row>
    <row r="82" spans="1:19" hidden="1" x14ac:dyDescent="0.2">
      <c r="A82">
        <f>'TO Filter Tables'!A81</f>
        <v>72</v>
      </c>
      <c r="B82">
        <f>'TO Filter Summary'!B82</f>
        <v>0</v>
      </c>
      <c r="C82" t="str">
        <f ca="1">'TO Filter Tables'!C81</f>
        <v>Spare</v>
      </c>
      <c r="D82" t="str">
        <f ca="1">'TO Filter Tables'!E81</f>
        <v>Internal</v>
      </c>
      <c r="E82">
        <f ca="1">'TO Filter Tables'!F81</f>
        <v>407</v>
      </c>
      <c r="F82" t="str">
        <f ca="1">'TO Filter Tables'!G81</f>
        <v>0x197</v>
      </c>
      <c r="G82" t="str">
        <f ca="1">'TO Filter Tables'!H81</f>
        <v>0x997</v>
      </c>
      <c r="H82" t="str">
        <f>'TO Filter Tables'!I81</f>
        <v>NA</v>
      </c>
      <c r="I82" t="str">
        <f ca="1">'TO Filter Tables'!J81</f>
        <v/>
      </c>
      <c r="J82">
        <f ca="1">'TO Filter Tables'!K81</f>
        <v>0</v>
      </c>
      <c r="K82" t="str">
        <f ca="1">'TO Filter Tables'!L81</f>
        <v>N/A</v>
      </c>
      <c r="L82">
        <f ca="1">'TO Filter Tables'!M81</f>
        <v>0</v>
      </c>
      <c r="M82" s="39">
        <f>'TO Filter Tables'!S81</f>
        <v>0</v>
      </c>
      <c r="N82" s="39">
        <f>'TO Filter Tables'!Y81</f>
        <v>0</v>
      </c>
      <c r="O82" s="39">
        <f>'TO Filter Tables'!AE81</f>
        <v>0</v>
      </c>
      <c r="P82" s="39">
        <f>'TO Filter Tables'!AQ81</f>
        <v>0</v>
      </c>
      <c r="Q82" s="39">
        <f>'TO Filter Tables'!AW81</f>
        <v>0</v>
      </c>
      <c r="R82" s="39">
        <f>'TO Filter Tables'!BC81</f>
        <v>0</v>
      </c>
      <c r="S82" s="39">
        <f>'TO Filter Tables'!BI81</f>
        <v>0</v>
      </c>
    </row>
    <row r="83" spans="1:19" hidden="1" x14ac:dyDescent="0.2">
      <c r="A83">
        <f>'TO Filter Tables'!A82</f>
        <v>73</v>
      </c>
      <c r="B83">
        <f>'TO Filter Summary'!B83</f>
        <v>0</v>
      </c>
      <c r="C83" t="str">
        <f ca="1">'TO Filter Tables'!C82</f>
        <v>Spare</v>
      </c>
      <c r="D83" t="str">
        <f ca="1">'TO Filter Tables'!E82</f>
        <v>Internal</v>
      </c>
      <c r="E83">
        <f ca="1">'TO Filter Tables'!F82</f>
        <v>408</v>
      </c>
      <c r="F83" t="str">
        <f ca="1">'TO Filter Tables'!G82</f>
        <v>0x198</v>
      </c>
      <c r="G83" t="str">
        <f ca="1">'TO Filter Tables'!H82</f>
        <v>0x998</v>
      </c>
      <c r="H83" t="str">
        <f>'TO Filter Tables'!I82</f>
        <v>NA</v>
      </c>
      <c r="I83" t="str">
        <f ca="1">'TO Filter Tables'!J82</f>
        <v/>
      </c>
      <c r="J83">
        <f ca="1">'TO Filter Tables'!K82</f>
        <v>0</v>
      </c>
      <c r="K83" t="str">
        <f ca="1">'TO Filter Tables'!L82</f>
        <v>N/A</v>
      </c>
      <c r="L83">
        <f ca="1">'TO Filter Tables'!M82</f>
        <v>0</v>
      </c>
      <c r="M83" s="39">
        <f>'TO Filter Tables'!S82</f>
        <v>0</v>
      </c>
      <c r="N83" s="39">
        <f>'TO Filter Tables'!Y82</f>
        <v>0</v>
      </c>
      <c r="O83" s="39">
        <f>'TO Filter Tables'!AE82</f>
        <v>0</v>
      </c>
      <c r="P83" s="39">
        <f>'TO Filter Tables'!AQ82</f>
        <v>0</v>
      </c>
      <c r="Q83" s="39">
        <f>'TO Filter Tables'!AW82</f>
        <v>0</v>
      </c>
      <c r="R83" s="39">
        <f>'TO Filter Tables'!BC82</f>
        <v>0</v>
      </c>
      <c r="S83" s="39">
        <f>'TO Filter Tables'!BI82</f>
        <v>0</v>
      </c>
    </row>
    <row r="84" spans="1:19" hidden="1" x14ac:dyDescent="0.2">
      <c r="A84">
        <f>'TO Filter Tables'!A83</f>
        <v>74</v>
      </c>
      <c r="B84">
        <f>'TO Filter Summary'!B84</f>
        <v>0</v>
      </c>
      <c r="C84" t="str">
        <f ca="1">'TO Filter Tables'!C83</f>
        <v>Spare</v>
      </c>
      <c r="D84" t="str">
        <f ca="1">'TO Filter Tables'!E83</f>
        <v>Internal</v>
      </c>
      <c r="E84">
        <f ca="1">'TO Filter Tables'!F83</f>
        <v>409</v>
      </c>
      <c r="F84" t="str">
        <f ca="1">'TO Filter Tables'!G83</f>
        <v>0x199</v>
      </c>
      <c r="G84" t="str">
        <f ca="1">'TO Filter Tables'!H83</f>
        <v>0x999</v>
      </c>
      <c r="H84" t="str">
        <f>'TO Filter Tables'!I83</f>
        <v>NA</v>
      </c>
      <c r="I84" t="str">
        <f ca="1">'TO Filter Tables'!J83</f>
        <v/>
      </c>
      <c r="J84">
        <f ca="1">'TO Filter Tables'!K83</f>
        <v>0</v>
      </c>
      <c r="K84" t="str">
        <f ca="1">'TO Filter Tables'!L83</f>
        <v>N/A</v>
      </c>
      <c r="L84">
        <f ca="1">'TO Filter Tables'!M83</f>
        <v>0</v>
      </c>
      <c r="M84" s="39">
        <f>'TO Filter Tables'!S83</f>
        <v>0</v>
      </c>
      <c r="N84" s="39">
        <f>'TO Filter Tables'!Y83</f>
        <v>0</v>
      </c>
      <c r="O84" s="39">
        <f>'TO Filter Tables'!AE83</f>
        <v>0</v>
      </c>
      <c r="P84" s="39">
        <f>'TO Filter Tables'!AQ83</f>
        <v>0</v>
      </c>
      <c r="Q84" s="39">
        <f>'TO Filter Tables'!AW83</f>
        <v>0</v>
      </c>
      <c r="R84" s="39">
        <f>'TO Filter Tables'!BC83</f>
        <v>0</v>
      </c>
      <c r="S84" s="39">
        <f>'TO Filter Tables'!BI83</f>
        <v>0</v>
      </c>
    </row>
    <row r="85" spans="1:19" hidden="1" x14ac:dyDescent="0.2">
      <c r="A85">
        <f>'TO Filter Tables'!A84</f>
        <v>75</v>
      </c>
      <c r="B85" t="str">
        <f>'TO Filter Summary'!B85</f>
        <v>FSW</v>
      </c>
      <c r="C85" t="str">
        <f ca="1">'TO Filter Tables'!C84</f>
        <v>Spacewire (SW) EOP HK</v>
      </c>
      <c r="D85" t="str">
        <f ca="1">'TO Filter Tables'!E84</f>
        <v>Internal</v>
      </c>
      <c r="E85">
        <f ca="1">'TO Filter Tables'!F84</f>
        <v>410</v>
      </c>
      <c r="F85" t="str">
        <f ca="1">'TO Filter Tables'!G84</f>
        <v>0x19A</v>
      </c>
      <c r="G85" t="str">
        <f ca="1">'TO Filter Tables'!H84</f>
        <v>0x99A</v>
      </c>
      <c r="H85" t="str">
        <f>'TO Filter Tables'!I84</f>
        <v>NA</v>
      </c>
      <c r="I85">
        <f ca="1">'TO Filter Tables'!J84</f>
        <v>384</v>
      </c>
      <c r="J85">
        <f ca="1">'TO Filter Tables'!K84</f>
        <v>5</v>
      </c>
      <c r="K85" t="str">
        <f ca="1">'TO Filter Tables'!L84</f>
        <v>Sync</v>
      </c>
      <c r="L85">
        <f ca="1">'TO Filter Tables'!M84</f>
        <v>76.8</v>
      </c>
      <c r="M85" s="39">
        <f ca="1">'TO Filter Tables'!S84</f>
        <v>6.3999999999999995</v>
      </c>
      <c r="N85" s="39">
        <f ca="1">'TO Filter Tables'!Y84</f>
        <v>6.3999999999999995</v>
      </c>
      <c r="O85" s="39">
        <f ca="1">'TO Filter Tables'!AE84</f>
        <v>3.1999999999999997</v>
      </c>
      <c r="P85" s="39">
        <f ca="1">'TO Filter Tables'!AQ84</f>
        <v>3.1999999999999997</v>
      </c>
      <c r="Q85" s="39">
        <f ca="1">'TO Filter Tables'!AW84</f>
        <v>3.1999999999999997</v>
      </c>
      <c r="R85" s="39">
        <f ca="1">'TO Filter Tables'!BC84</f>
        <v>3.1999999999999997</v>
      </c>
      <c r="S85" s="39">
        <f>'TO Filter Tables'!BI84</f>
        <v>0</v>
      </c>
    </row>
    <row r="86" spans="1:19" hidden="1" x14ac:dyDescent="0.2">
      <c r="A86">
        <f>'TO Filter Tables'!A85</f>
        <v>76</v>
      </c>
      <c r="B86" t="str">
        <f>'TO Filter Summary'!B86</f>
        <v>FSW</v>
      </c>
      <c r="C86" t="str">
        <f ca="1">'TO Filter Tables'!C85</f>
        <v>Spacewire (SW) S-Comm HK</v>
      </c>
      <c r="D86" t="str">
        <f ca="1">'TO Filter Tables'!E85</f>
        <v>Internal</v>
      </c>
      <c r="E86">
        <f ca="1">'TO Filter Tables'!F85</f>
        <v>411</v>
      </c>
      <c r="F86" t="str">
        <f ca="1">'TO Filter Tables'!G85</f>
        <v>0x19B</v>
      </c>
      <c r="G86" t="str">
        <f ca="1">'TO Filter Tables'!H85</f>
        <v>0x99B</v>
      </c>
      <c r="H86" t="str">
        <f>'TO Filter Tables'!I85</f>
        <v>NA</v>
      </c>
      <c r="I86">
        <f ca="1">'TO Filter Tables'!J85</f>
        <v>7936</v>
      </c>
      <c r="J86">
        <f ca="1">'TO Filter Tables'!K85</f>
        <v>5</v>
      </c>
      <c r="K86" t="str">
        <f ca="1">'TO Filter Tables'!L85</f>
        <v>Sync</v>
      </c>
      <c r="L86">
        <f ca="1">'TO Filter Tables'!M85</f>
        <v>1587.2</v>
      </c>
      <c r="M86" s="39">
        <f ca="1">'TO Filter Tables'!S85</f>
        <v>132.26666666666668</v>
      </c>
      <c r="N86" s="39">
        <f ca="1">'TO Filter Tables'!Y85</f>
        <v>132.26666666666668</v>
      </c>
      <c r="O86" s="39">
        <f ca="1">'TO Filter Tables'!AE85</f>
        <v>22.044444444444444</v>
      </c>
      <c r="P86" s="39">
        <f ca="1">'TO Filter Tables'!AQ85</f>
        <v>22.044444444444444</v>
      </c>
      <c r="Q86" s="39">
        <f ca="1">'TO Filter Tables'!AW85</f>
        <v>22.044444444444444</v>
      </c>
      <c r="R86" s="39">
        <f ca="1">'TO Filter Tables'!BC85</f>
        <v>22.044444444444444</v>
      </c>
      <c r="S86" s="39">
        <f>'TO Filter Tables'!BI85</f>
        <v>0</v>
      </c>
    </row>
    <row r="87" spans="1:19" hidden="1" x14ac:dyDescent="0.2">
      <c r="A87">
        <f>'TO Filter Tables'!A86</f>
        <v>77</v>
      </c>
      <c r="B87" t="str">
        <f>'TO Filter Summary'!B87</f>
        <v>FSW</v>
      </c>
      <c r="C87" t="str">
        <f ca="1">'TO Filter Tables'!C86</f>
        <v>File Commanding (FC) HK</v>
      </c>
      <c r="D87" t="str">
        <f ca="1">'TO Filter Tables'!E86</f>
        <v>Internal</v>
      </c>
      <c r="E87">
        <f ca="1">'TO Filter Tables'!F86</f>
        <v>412</v>
      </c>
      <c r="F87" t="str">
        <f ca="1">'TO Filter Tables'!G86</f>
        <v>0x19C</v>
      </c>
      <c r="G87" t="str">
        <f ca="1">'TO Filter Tables'!H86</f>
        <v>0x99C</v>
      </c>
      <c r="H87" t="str">
        <f>'TO Filter Tables'!I86</f>
        <v>NA</v>
      </c>
      <c r="I87">
        <f ca="1">'TO Filter Tables'!J86</f>
        <v>688</v>
      </c>
      <c r="J87">
        <f ca="1">'TO Filter Tables'!K86</f>
        <v>5</v>
      </c>
      <c r="K87" t="str">
        <f ca="1">'TO Filter Tables'!L86</f>
        <v>Sync</v>
      </c>
      <c r="L87">
        <f ca="1">'TO Filter Tables'!M86</f>
        <v>137.6</v>
      </c>
      <c r="M87" s="39">
        <f ca="1">'TO Filter Tables'!S86</f>
        <v>45.866666666666667</v>
      </c>
      <c r="N87" s="39">
        <f ca="1">'TO Filter Tables'!Y86</f>
        <v>45.866666666666667</v>
      </c>
      <c r="O87" s="39">
        <f ca="1">'TO Filter Tables'!AE86</f>
        <v>5.7333333333333334</v>
      </c>
      <c r="P87" s="39">
        <f ca="1">'TO Filter Tables'!AQ86</f>
        <v>5.7333333333333334</v>
      </c>
      <c r="Q87" s="39">
        <f ca="1">'TO Filter Tables'!AW86</f>
        <v>5.7333333333333334</v>
      </c>
      <c r="R87" s="39">
        <f ca="1">'TO Filter Tables'!BC86</f>
        <v>5.7333333333333334</v>
      </c>
      <c r="S87" s="39">
        <f>'TO Filter Tables'!BI86</f>
        <v>0</v>
      </c>
    </row>
    <row r="88" spans="1:19" hidden="1" x14ac:dyDescent="0.2">
      <c r="A88">
        <f>'TO Filter Tables'!A87</f>
        <v>78</v>
      </c>
      <c r="B88" t="str">
        <f>'TO Filter Summary'!B88</f>
        <v>FSW</v>
      </c>
      <c r="C88" t="str">
        <f ca="1">'TO Filter Tables'!C87</f>
        <v>Housekeeping Recorder (HR) HK</v>
      </c>
      <c r="D88" t="str">
        <f ca="1">'TO Filter Tables'!E87</f>
        <v>Internal</v>
      </c>
      <c r="E88">
        <f ca="1">'TO Filter Tables'!F87</f>
        <v>413</v>
      </c>
      <c r="F88" t="str">
        <f ca="1">'TO Filter Tables'!G87</f>
        <v>0x19D</v>
      </c>
      <c r="G88" t="str">
        <f ca="1">'TO Filter Tables'!H87</f>
        <v>0x99D</v>
      </c>
      <c r="H88" t="str">
        <f>'TO Filter Tables'!I87</f>
        <v>NA</v>
      </c>
      <c r="I88">
        <f ca="1">'TO Filter Tables'!J87</f>
        <v>176</v>
      </c>
      <c r="J88">
        <f ca="1">'TO Filter Tables'!K87</f>
        <v>5</v>
      </c>
      <c r="K88" t="str">
        <f ca="1">'TO Filter Tables'!L87</f>
        <v>Sync</v>
      </c>
      <c r="L88">
        <f ca="1">'TO Filter Tables'!M87</f>
        <v>35.200000000000003</v>
      </c>
      <c r="M88" s="39">
        <f ca="1">'TO Filter Tables'!S87</f>
        <v>11.733333333333334</v>
      </c>
      <c r="N88" s="39">
        <f ca="1">'TO Filter Tables'!Y87</f>
        <v>11.733333333333334</v>
      </c>
      <c r="O88" s="39">
        <f ca="1">'TO Filter Tables'!AE87</f>
        <v>1.4666666666666668</v>
      </c>
      <c r="P88" s="39">
        <f ca="1">'TO Filter Tables'!AQ87</f>
        <v>1.4666666666666668</v>
      </c>
      <c r="Q88" s="39">
        <f ca="1">'TO Filter Tables'!AW87</f>
        <v>1.4666666666666668</v>
      </c>
      <c r="R88" s="39">
        <f ca="1">'TO Filter Tables'!BC87</f>
        <v>1.4666666666666668</v>
      </c>
      <c r="S88" s="39">
        <f>'TO Filter Tables'!BI87</f>
        <v>0</v>
      </c>
    </row>
    <row r="89" spans="1:19" hidden="1" x14ac:dyDescent="0.2">
      <c r="A89">
        <f>'TO Filter Tables'!A88</f>
        <v>79</v>
      </c>
      <c r="B89" t="str">
        <f>'TO Filter Summary'!B89</f>
        <v>FSW</v>
      </c>
      <c r="C89" t="str">
        <f ca="1">'TO Filter Tables'!C88</f>
        <v>Time Manager DIO Latch HK</v>
      </c>
      <c r="D89" t="str">
        <f ca="1">'TO Filter Tables'!E88</f>
        <v>Internal</v>
      </c>
      <c r="E89">
        <f ca="1">'TO Filter Tables'!F88</f>
        <v>414</v>
      </c>
      <c r="F89" t="str">
        <f ca="1">'TO Filter Tables'!G88</f>
        <v>0x19E</v>
      </c>
      <c r="G89" t="str">
        <f ca="1">'TO Filter Tables'!H88</f>
        <v>0x99E</v>
      </c>
      <c r="H89" t="str">
        <f>'TO Filter Tables'!I88</f>
        <v>NA</v>
      </c>
      <c r="I89">
        <f ca="1">'TO Filter Tables'!J88</f>
        <v>640</v>
      </c>
      <c r="J89">
        <f ca="1">'TO Filter Tables'!K88</f>
        <v>5</v>
      </c>
      <c r="K89" t="str">
        <f ca="1">'TO Filter Tables'!L88</f>
        <v>Sync</v>
      </c>
      <c r="L89">
        <f ca="1">'TO Filter Tables'!M88</f>
        <v>128</v>
      </c>
      <c r="M89" s="39">
        <f>'TO Filter Tables'!S88</f>
        <v>0</v>
      </c>
      <c r="N89" s="39">
        <f>'TO Filter Tables'!Y88</f>
        <v>0</v>
      </c>
      <c r="O89" s="39">
        <f>'TO Filter Tables'!AE88</f>
        <v>0</v>
      </c>
      <c r="P89" s="39">
        <f>'TO Filter Tables'!AQ88</f>
        <v>0</v>
      </c>
      <c r="Q89" s="39">
        <f>'TO Filter Tables'!AW88</f>
        <v>0</v>
      </c>
      <c r="R89" s="39">
        <f>'TO Filter Tables'!BC88</f>
        <v>0</v>
      </c>
      <c r="S89" s="39">
        <f>'TO Filter Tables'!BI88</f>
        <v>0</v>
      </c>
    </row>
    <row r="90" spans="1:19" hidden="1" x14ac:dyDescent="0.2">
      <c r="A90">
        <f>'TO Filter Tables'!A89</f>
        <v>80</v>
      </c>
      <c r="B90" t="str">
        <f>'TO Filter Summary'!B90</f>
        <v>FSW</v>
      </c>
      <c r="C90" t="str">
        <f ca="1">'TO Filter Tables'!C89</f>
        <v>Time Manager DownSync HK</v>
      </c>
      <c r="D90" t="str">
        <f ca="1">'TO Filter Tables'!E89</f>
        <v>Internal</v>
      </c>
      <c r="E90">
        <f ca="1">'TO Filter Tables'!F89</f>
        <v>415</v>
      </c>
      <c r="F90" t="str">
        <f ca="1">'TO Filter Tables'!G89</f>
        <v>0x19F</v>
      </c>
      <c r="G90" t="str">
        <f ca="1">'TO Filter Tables'!H89</f>
        <v>0x99F</v>
      </c>
      <c r="H90" t="str">
        <f>'TO Filter Tables'!I89</f>
        <v>NA</v>
      </c>
      <c r="I90">
        <f ca="1">'TO Filter Tables'!J89</f>
        <v>352</v>
      </c>
      <c r="J90">
        <f ca="1">'TO Filter Tables'!K89</f>
        <v>128</v>
      </c>
      <c r="K90" t="str">
        <f ca="1">'TO Filter Tables'!L89</f>
        <v>Sync</v>
      </c>
      <c r="L90">
        <f ca="1">'TO Filter Tables'!M89</f>
        <v>2.75</v>
      </c>
      <c r="M90" s="39">
        <f ca="1">'TO Filter Tables'!S89</f>
        <v>2.75</v>
      </c>
      <c r="N90" s="39">
        <f ca="1">'TO Filter Tables'!Y89</f>
        <v>2.75</v>
      </c>
      <c r="O90" s="39">
        <f ca="1">'TO Filter Tables'!AE89</f>
        <v>2.75</v>
      </c>
      <c r="P90" s="39">
        <f ca="1">'TO Filter Tables'!AQ89</f>
        <v>2.75</v>
      </c>
      <c r="Q90" s="39">
        <f ca="1">'TO Filter Tables'!AW89</f>
        <v>2.75</v>
      </c>
      <c r="R90" s="39">
        <f ca="1">'TO Filter Tables'!BC89</f>
        <v>2.75</v>
      </c>
      <c r="S90" s="39">
        <f>'TO Filter Tables'!BI89</f>
        <v>0</v>
      </c>
    </row>
    <row r="91" spans="1:19" hidden="1" x14ac:dyDescent="0.2">
      <c r="A91">
        <f>'TO Filter Tables'!A90</f>
        <v>81</v>
      </c>
      <c r="B91" t="str">
        <f>'TO Filter Summary'!B91</f>
        <v>FSW</v>
      </c>
      <c r="C91" t="str">
        <f ca="1">'TO Filter Tables'!C90</f>
        <v>Command Ingest (CI) HK</v>
      </c>
      <c r="D91" t="str">
        <f ca="1">'TO Filter Tables'!E90</f>
        <v>Internal</v>
      </c>
      <c r="E91">
        <f ca="1">'TO Filter Tables'!F90</f>
        <v>416</v>
      </c>
      <c r="F91" t="str">
        <f ca="1">'TO Filter Tables'!G90</f>
        <v>0x1A0</v>
      </c>
      <c r="G91" t="str">
        <f ca="1">'TO Filter Tables'!H90</f>
        <v>0x9A0</v>
      </c>
      <c r="H91" t="str">
        <f>'TO Filter Tables'!I90</f>
        <v>NA</v>
      </c>
      <c r="I91">
        <f ca="1">'TO Filter Tables'!J90</f>
        <v>736</v>
      </c>
      <c r="J91">
        <f ca="1">'TO Filter Tables'!K90</f>
        <v>5</v>
      </c>
      <c r="K91" t="str">
        <f ca="1">'TO Filter Tables'!L90</f>
        <v>Sync</v>
      </c>
      <c r="L91">
        <f ca="1">'TO Filter Tables'!M90</f>
        <v>147.19999999999999</v>
      </c>
      <c r="M91" s="39">
        <f ca="1">'TO Filter Tables'!S90</f>
        <v>73.599999999999994</v>
      </c>
      <c r="N91" s="39">
        <f ca="1">'TO Filter Tables'!Y90</f>
        <v>73.599999999999994</v>
      </c>
      <c r="O91" s="39">
        <f ca="1">'TO Filter Tables'!AE90</f>
        <v>12.266666666666666</v>
      </c>
      <c r="P91" s="39">
        <f ca="1">'TO Filter Tables'!AQ90</f>
        <v>12.266666666666666</v>
      </c>
      <c r="Q91" s="39">
        <f ca="1">'TO Filter Tables'!AW90</f>
        <v>12.266666666666666</v>
      </c>
      <c r="R91" s="39">
        <f ca="1">'TO Filter Tables'!BC90</f>
        <v>12.266666666666666</v>
      </c>
      <c r="S91" s="39">
        <f ca="1">'TO Filter Tables'!BI90</f>
        <v>6.1333333333333329</v>
      </c>
    </row>
    <row r="92" spans="1:19" hidden="1" x14ac:dyDescent="0.2">
      <c r="A92">
        <f>'TO Filter Tables'!A91</f>
        <v>82</v>
      </c>
      <c r="B92" t="str">
        <f>'TO Filter Summary'!B92</f>
        <v>FSW</v>
      </c>
      <c r="C92" t="str">
        <f ca="1">'TO Filter Tables'!C91</f>
        <v>Telemetry Output (TO) HK</v>
      </c>
      <c r="D92" t="str">
        <f ca="1">'TO Filter Tables'!E91</f>
        <v>Internal</v>
      </c>
      <c r="E92">
        <f ca="1">'TO Filter Tables'!F91</f>
        <v>417</v>
      </c>
      <c r="F92" t="str">
        <f ca="1">'TO Filter Tables'!G91</f>
        <v>0x1A1</v>
      </c>
      <c r="G92" t="str">
        <f ca="1">'TO Filter Tables'!H91</f>
        <v>0x9A1</v>
      </c>
      <c r="H92" t="str">
        <f>'TO Filter Tables'!I91</f>
        <v>NA</v>
      </c>
      <c r="I92">
        <f ca="1">'TO Filter Tables'!J91</f>
        <v>992</v>
      </c>
      <c r="J92">
        <f ca="1">'TO Filter Tables'!K91</f>
        <v>5</v>
      </c>
      <c r="K92" t="str">
        <f ca="1">'TO Filter Tables'!L91</f>
        <v>Sync</v>
      </c>
      <c r="L92">
        <f ca="1">'TO Filter Tables'!M91</f>
        <v>198.4</v>
      </c>
      <c r="M92" s="39">
        <f ca="1">'TO Filter Tables'!S91</f>
        <v>99.2</v>
      </c>
      <c r="N92" s="39">
        <f ca="1">'TO Filter Tables'!Y91</f>
        <v>99.2</v>
      </c>
      <c r="O92" s="39">
        <f ca="1">'TO Filter Tables'!AE91</f>
        <v>16.533333333333335</v>
      </c>
      <c r="P92" s="39">
        <f ca="1">'TO Filter Tables'!AQ91</f>
        <v>16.533333333333335</v>
      </c>
      <c r="Q92" s="39">
        <f ca="1">'TO Filter Tables'!AW91</f>
        <v>16.533333333333335</v>
      </c>
      <c r="R92" s="39">
        <f ca="1">'TO Filter Tables'!BC91</f>
        <v>16.533333333333335</v>
      </c>
      <c r="S92" s="39">
        <f ca="1">'TO Filter Tables'!BI91</f>
        <v>8.2666666666666675</v>
      </c>
    </row>
    <row r="93" spans="1:19" hidden="1" x14ac:dyDescent="0.2">
      <c r="A93">
        <f>'TO Filter Tables'!A92</f>
        <v>83</v>
      </c>
      <c r="B93" t="str">
        <f>'TO Filter Summary'!B93</f>
        <v>FSW</v>
      </c>
      <c r="C93" t="str">
        <f ca="1">'TO Filter Tables'!C92</f>
        <v>DPR Instrument Manager (DM) Tlm</v>
      </c>
      <c r="D93" t="str">
        <f ca="1">'TO Filter Tables'!E92</f>
        <v>Internal</v>
      </c>
      <c r="E93">
        <f ca="1">'TO Filter Tables'!F92</f>
        <v>418</v>
      </c>
      <c r="F93" t="str">
        <f ca="1">'TO Filter Tables'!G92</f>
        <v>0x1A2</v>
      </c>
      <c r="G93" t="str">
        <f ca="1">'TO Filter Tables'!H92</f>
        <v>0x9A2</v>
      </c>
      <c r="H93" t="str">
        <f>'TO Filter Tables'!I92</f>
        <v>NA</v>
      </c>
      <c r="I93">
        <f ca="1">'TO Filter Tables'!J92</f>
        <v>656</v>
      </c>
      <c r="J93">
        <f ca="1">'TO Filter Tables'!K92</f>
        <v>5</v>
      </c>
      <c r="K93" t="str">
        <f ca="1">'TO Filter Tables'!L92</f>
        <v>Sync</v>
      </c>
      <c r="L93">
        <f ca="1">'TO Filter Tables'!M92</f>
        <v>131.19999999999999</v>
      </c>
      <c r="M93" s="39">
        <f ca="1">'TO Filter Tables'!S92</f>
        <v>43.733333333333327</v>
      </c>
      <c r="N93" s="39">
        <f ca="1">'TO Filter Tables'!Y92</f>
        <v>43.733333333333327</v>
      </c>
      <c r="O93" s="39">
        <f ca="1">'TO Filter Tables'!AE92</f>
        <v>5.4666666666666659</v>
      </c>
      <c r="P93" s="39">
        <f ca="1">'TO Filter Tables'!AQ92</f>
        <v>5.4666666666666659</v>
      </c>
      <c r="Q93" s="39">
        <f ca="1">'TO Filter Tables'!AW92</f>
        <v>5.4666666666666659</v>
      </c>
      <c r="R93" s="39">
        <f ca="1">'TO Filter Tables'!BC92</f>
        <v>5.4666666666666659</v>
      </c>
      <c r="S93" s="39">
        <f>'TO Filter Tables'!BI92</f>
        <v>0</v>
      </c>
    </row>
    <row r="94" spans="1:19" hidden="1" x14ac:dyDescent="0.2">
      <c r="A94">
        <f>'TO Filter Tables'!A93</f>
        <v>84</v>
      </c>
      <c r="B94" t="str">
        <f>'TO Filter Summary'!B94</f>
        <v>FSW</v>
      </c>
      <c r="C94" t="str">
        <f ca="1">'TO Filter Tables'!C93</f>
        <v>GMI Instrument Manager (GM) Tlm</v>
      </c>
      <c r="D94" t="str">
        <f ca="1">'TO Filter Tables'!E93</f>
        <v>Internal</v>
      </c>
      <c r="E94">
        <f ca="1">'TO Filter Tables'!F93</f>
        <v>419</v>
      </c>
      <c r="F94" t="str">
        <f ca="1">'TO Filter Tables'!G93</f>
        <v>0x1A3</v>
      </c>
      <c r="G94" t="str">
        <f ca="1">'TO Filter Tables'!H93</f>
        <v>0x9A3</v>
      </c>
      <c r="H94" t="str">
        <f>'TO Filter Tables'!I93</f>
        <v>NA</v>
      </c>
      <c r="I94">
        <f ca="1">'TO Filter Tables'!J93</f>
        <v>464</v>
      </c>
      <c r="J94">
        <f ca="1">'TO Filter Tables'!K93</f>
        <v>5</v>
      </c>
      <c r="K94" t="str">
        <f ca="1">'TO Filter Tables'!L93</f>
        <v>Sync</v>
      </c>
      <c r="L94">
        <f ca="1">'TO Filter Tables'!M93</f>
        <v>92.8</v>
      </c>
      <c r="M94" s="39">
        <f ca="1">'TO Filter Tables'!S93</f>
        <v>30.933333333333334</v>
      </c>
      <c r="N94" s="39">
        <f ca="1">'TO Filter Tables'!Y93</f>
        <v>30.933333333333334</v>
      </c>
      <c r="O94" s="39">
        <f ca="1">'TO Filter Tables'!AE93</f>
        <v>3.8666666666666667</v>
      </c>
      <c r="P94" s="39">
        <f ca="1">'TO Filter Tables'!AQ93</f>
        <v>3.8666666666666667</v>
      </c>
      <c r="Q94" s="39">
        <f ca="1">'TO Filter Tables'!AW93</f>
        <v>3.8666666666666667</v>
      </c>
      <c r="R94" s="39">
        <f ca="1">'TO Filter Tables'!BC93</f>
        <v>3.8666666666666667</v>
      </c>
      <c r="S94" s="39">
        <f>'TO Filter Tables'!BI93</f>
        <v>0</v>
      </c>
    </row>
    <row r="95" spans="1:19" hidden="1" x14ac:dyDescent="0.2">
      <c r="A95">
        <f>'TO Filter Tables'!A94</f>
        <v>85</v>
      </c>
      <c r="B95" t="str">
        <f>'TO Filter Summary'!B95</f>
        <v>FSW</v>
      </c>
      <c r="C95" t="str">
        <f ca="1">'TO Filter Tables'!C94</f>
        <v>Memory Scrub (MS) HK</v>
      </c>
      <c r="D95" t="str">
        <f ca="1">'TO Filter Tables'!E94</f>
        <v>Internal</v>
      </c>
      <c r="E95">
        <f ca="1">'TO Filter Tables'!F94</f>
        <v>420</v>
      </c>
      <c r="F95" t="str">
        <f ca="1">'TO Filter Tables'!G94</f>
        <v>0x1A4</v>
      </c>
      <c r="G95" t="str">
        <f ca="1">'TO Filter Tables'!H94</f>
        <v>0x9A4</v>
      </c>
      <c r="H95" t="str">
        <f>'TO Filter Tables'!I94</f>
        <v>NA</v>
      </c>
      <c r="I95">
        <f ca="1">'TO Filter Tables'!J94</f>
        <v>928</v>
      </c>
      <c r="J95">
        <f ca="1">'TO Filter Tables'!K94</f>
        <v>5</v>
      </c>
      <c r="K95" t="str">
        <f ca="1">'TO Filter Tables'!L94</f>
        <v>Sync</v>
      </c>
      <c r="L95">
        <f ca="1">'TO Filter Tables'!M94</f>
        <v>185.6</v>
      </c>
      <c r="M95" s="39">
        <f ca="1">'TO Filter Tables'!S94</f>
        <v>61.866666666666667</v>
      </c>
      <c r="N95" s="39">
        <f ca="1">'TO Filter Tables'!Y94</f>
        <v>61.866666666666667</v>
      </c>
      <c r="O95" s="39">
        <f ca="1">'TO Filter Tables'!AE94</f>
        <v>7.7333333333333334</v>
      </c>
      <c r="P95" s="39">
        <f ca="1">'TO Filter Tables'!AQ94</f>
        <v>7.7333333333333334</v>
      </c>
      <c r="Q95" s="39">
        <f ca="1">'TO Filter Tables'!AW94</f>
        <v>7.7333333333333334</v>
      </c>
      <c r="R95" s="39">
        <f ca="1">'TO Filter Tables'!BC94</f>
        <v>7.7333333333333334</v>
      </c>
      <c r="S95" s="39">
        <f>'TO Filter Tables'!BI94</f>
        <v>0</v>
      </c>
    </row>
    <row r="96" spans="1:19" hidden="1" x14ac:dyDescent="0.2">
      <c r="A96">
        <f>'TO Filter Tables'!A95</f>
        <v>86</v>
      </c>
      <c r="B96" t="str">
        <f>'TO Filter Summary'!B96</f>
        <v>FSW</v>
      </c>
      <c r="C96" t="str">
        <f ca="1">'TO Filter Tables'!C95</f>
        <v>Power and Support (PS) HK</v>
      </c>
      <c r="D96" t="str">
        <f ca="1">'TO Filter Tables'!E95</f>
        <v>Internal</v>
      </c>
      <c r="E96">
        <f ca="1">'TO Filter Tables'!F95</f>
        <v>421</v>
      </c>
      <c r="F96" t="str">
        <f ca="1">'TO Filter Tables'!G95</f>
        <v>0x1A5</v>
      </c>
      <c r="G96" t="str">
        <f ca="1">'TO Filter Tables'!H95</f>
        <v>0x9A5</v>
      </c>
      <c r="H96" t="str">
        <f>'TO Filter Tables'!I95</f>
        <v>NA</v>
      </c>
      <c r="I96">
        <f ca="1">'TO Filter Tables'!J95</f>
        <v>2368</v>
      </c>
      <c r="J96">
        <f ca="1">'TO Filter Tables'!K95</f>
        <v>5</v>
      </c>
      <c r="K96" t="str">
        <f ca="1">'TO Filter Tables'!L95</f>
        <v>Sync</v>
      </c>
      <c r="L96">
        <f ca="1">'TO Filter Tables'!M95</f>
        <v>473.6</v>
      </c>
      <c r="M96" s="39">
        <f ca="1">'TO Filter Tables'!S95</f>
        <v>157.86666666666667</v>
      </c>
      <c r="N96" s="39">
        <f ca="1">'TO Filter Tables'!Y95</f>
        <v>157.86666666666667</v>
      </c>
      <c r="O96" s="39">
        <f ca="1">'TO Filter Tables'!AE95</f>
        <v>19.733333333333334</v>
      </c>
      <c r="P96" s="39">
        <f ca="1">'TO Filter Tables'!AQ95</f>
        <v>19.733333333333334</v>
      </c>
      <c r="Q96" s="39">
        <f ca="1">'TO Filter Tables'!AW95</f>
        <v>19.733333333333334</v>
      </c>
      <c r="R96" s="39">
        <f ca="1">'TO Filter Tables'!BC95</f>
        <v>19.733333333333334</v>
      </c>
      <c r="S96" s="39">
        <f ca="1">'TO Filter Tables'!BI95</f>
        <v>19.733333333333334</v>
      </c>
    </row>
    <row r="97" spans="1:19" hidden="1" x14ac:dyDescent="0.2">
      <c r="A97">
        <f>'TO Filter Tables'!A96</f>
        <v>87</v>
      </c>
      <c r="B97" t="str">
        <f>'TO Filter Summary'!B97</f>
        <v>FSW</v>
      </c>
      <c r="C97" t="str">
        <f ca="1">'TO Filter Tables'!C96</f>
        <v>Recorder Manager (RM) HK</v>
      </c>
      <c r="D97" t="str">
        <f ca="1">'TO Filter Tables'!E96</f>
        <v>Internal</v>
      </c>
      <c r="E97">
        <f ca="1">'TO Filter Tables'!F96</f>
        <v>422</v>
      </c>
      <c r="F97" t="str">
        <f ca="1">'TO Filter Tables'!G96</f>
        <v>0x1A6</v>
      </c>
      <c r="G97" t="str">
        <f ca="1">'TO Filter Tables'!H96</f>
        <v>0x9A6</v>
      </c>
      <c r="H97" t="str">
        <f>'TO Filter Tables'!I96</f>
        <v>NA</v>
      </c>
      <c r="I97">
        <f ca="1">'TO Filter Tables'!J96</f>
        <v>832</v>
      </c>
      <c r="J97">
        <f ca="1">'TO Filter Tables'!K96</f>
        <v>5</v>
      </c>
      <c r="K97" t="str">
        <f ca="1">'TO Filter Tables'!L96</f>
        <v>Sync</v>
      </c>
      <c r="L97">
        <f ca="1">'TO Filter Tables'!M96</f>
        <v>166.4</v>
      </c>
      <c r="M97" s="39">
        <f ca="1">'TO Filter Tables'!S96</f>
        <v>55.466666666666669</v>
      </c>
      <c r="N97" s="39">
        <f ca="1">'TO Filter Tables'!Y96</f>
        <v>55.466666666666669</v>
      </c>
      <c r="O97" s="39">
        <f ca="1">'TO Filter Tables'!AE96</f>
        <v>6.9333333333333336</v>
      </c>
      <c r="P97" s="39">
        <f ca="1">'TO Filter Tables'!AQ96</f>
        <v>6.9333333333333336</v>
      </c>
      <c r="Q97" s="39">
        <f ca="1">'TO Filter Tables'!AW96</f>
        <v>6.9333333333333336</v>
      </c>
      <c r="R97" s="39">
        <f ca="1">'TO Filter Tables'!BC96</f>
        <v>6.9333333333333336</v>
      </c>
      <c r="S97" s="39">
        <f>'TO Filter Tables'!BI96</f>
        <v>0</v>
      </c>
    </row>
    <row r="98" spans="1:19" hidden="1" x14ac:dyDescent="0.2">
      <c r="A98">
        <f>'TO Filter Tables'!A97</f>
        <v>88</v>
      </c>
      <c r="B98" t="str">
        <f>'TO Filter Summary'!B98</f>
        <v>FSW</v>
      </c>
      <c r="C98" t="str">
        <f ca="1">'TO Filter Tables'!C97</f>
        <v>SpaceWire (SW) HK</v>
      </c>
      <c r="D98" t="str">
        <f ca="1">'TO Filter Tables'!E97</f>
        <v>Internal</v>
      </c>
      <c r="E98">
        <f ca="1">'TO Filter Tables'!F97</f>
        <v>423</v>
      </c>
      <c r="F98" t="str">
        <f ca="1">'TO Filter Tables'!G97</f>
        <v>0x1A7</v>
      </c>
      <c r="G98" t="str">
        <f ca="1">'TO Filter Tables'!H97</f>
        <v>0x9A7</v>
      </c>
      <c r="H98" t="str">
        <f>'TO Filter Tables'!I97</f>
        <v>NA</v>
      </c>
      <c r="I98">
        <f ca="1">'TO Filter Tables'!J97</f>
        <v>1536</v>
      </c>
      <c r="J98">
        <f ca="1">'TO Filter Tables'!K97</f>
        <v>5</v>
      </c>
      <c r="K98" t="str">
        <f ca="1">'TO Filter Tables'!L97</f>
        <v>Sync</v>
      </c>
      <c r="L98">
        <f ca="1">'TO Filter Tables'!M97</f>
        <v>307.2</v>
      </c>
      <c r="M98" s="39">
        <f ca="1">'TO Filter Tables'!S97</f>
        <v>153.6</v>
      </c>
      <c r="N98" s="39">
        <f ca="1">'TO Filter Tables'!Y97</f>
        <v>153.6</v>
      </c>
      <c r="O98" s="39">
        <f ca="1">'TO Filter Tables'!AE97</f>
        <v>25.599999999999998</v>
      </c>
      <c r="P98" s="39">
        <f ca="1">'TO Filter Tables'!AQ97</f>
        <v>25.599999999999998</v>
      </c>
      <c r="Q98" s="39">
        <f ca="1">'TO Filter Tables'!AW97</f>
        <v>25.599999999999998</v>
      </c>
      <c r="R98" s="39">
        <f ca="1">'TO Filter Tables'!BC97</f>
        <v>25.599999999999998</v>
      </c>
      <c r="S98" s="39">
        <f ca="1">'TO Filter Tables'!BI97</f>
        <v>12.799999999999999</v>
      </c>
    </row>
    <row r="99" spans="1:19" hidden="1" x14ac:dyDescent="0.2">
      <c r="A99">
        <f>'TO Filter Tables'!A98</f>
        <v>89</v>
      </c>
      <c r="B99" t="str">
        <f>'TO Filter Summary'!B99</f>
        <v>FSW</v>
      </c>
      <c r="C99" t="str">
        <f ca="1">'TO Filter Tables'!C98</f>
        <v>External Bus (XB) HK</v>
      </c>
      <c r="D99" t="str">
        <f ca="1">'TO Filter Tables'!E98</f>
        <v>Internal</v>
      </c>
      <c r="E99">
        <f ca="1">'TO Filter Tables'!F98</f>
        <v>424</v>
      </c>
      <c r="F99" t="str">
        <f ca="1">'TO Filter Tables'!G98</f>
        <v>0x1A8</v>
      </c>
      <c r="G99" t="str">
        <f ca="1">'TO Filter Tables'!H98</f>
        <v>0x9A8</v>
      </c>
      <c r="H99" t="str">
        <f>'TO Filter Tables'!I98</f>
        <v>NA</v>
      </c>
      <c r="I99">
        <f ca="1">'TO Filter Tables'!J98</f>
        <v>1360</v>
      </c>
      <c r="J99">
        <f ca="1">'TO Filter Tables'!K98</f>
        <v>5</v>
      </c>
      <c r="K99" t="str">
        <f ca="1">'TO Filter Tables'!L98</f>
        <v>Sync</v>
      </c>
      <c r="L99">
        <f ca="1">'TO Filter Tables'!M98</f>
        <v>272</v>
      </c>
      <c r="M99" s="39">
        <f ca="1">'TO Filter Tables'!S98</f>
        <v>136</v>
      </c>
      <c r="N99" s="39">
        <f ca="1">'TO Filter Tables'!Y98</f>
        <v>136</v>
      </c>
      <c r="O99" s="39">
        <f ca="1">'TO Filter Tables'!AE98</f>
        <v>22.666666666666668</v>
      </c>
      <c r="P99" s="39">
        <f ca="1">'TO Filter Tables'!AQ98</f>
        <v>22.666666666666668</v>
      </c>
      <c r="Q99" s="39">
        <f ca="1">'TO Filter Tables'!AW98</f>
        <v>22.666666666666668</v>
      </c>
      <c r="R99" s="39">
        <f ca="1">'TO Filter Tables'!BC98</f>
        <v>22.666666666666668</v>
      </c>
      <c r="S99" s="39">
        <f ca="1">'TO Filter Tables'!BI98</f>
        <v>11.333333333333334</v>
      </c>
    </row>
    <row r="100" spans="1:19" hidden="1" x14ac:dyDescent="0.2">
      <c r="A100">
        <f>'TO Filter Tables'!A99</f>
        <v>90</v>
      </c>
      <c r="B100">
        <f>'TO Filter Summary'!B100</f>
        <v>0</v>
      </c>
      <c r="C100" t="str">
        <f ca="1">'TO Filter Tables'!C99</f>
        <v>Telemetry Output (TO) Data Types</v>
      </c>
      <c r="D100" t="str">
        <f ca="1">'TO Filter Tables'!E99</f>
        <v>Internal</v>
      </c>
      <c r="E100">
        <f ca="1">'TO Filter Tables'!F99</f>
        <v>425</v>
      </c>
      <c r="F100" t="str">
        <f ca="1">'TO Filter Tables'!G99</f>
        <v>0x1A9</v>
      </c>
      <c r="G100" t="str">
        <f ca="1">'TO Filter Tables'!H99</f>
        <v>0x9A9</v>
      </c>
      <c r="H100" t="str">
        <f>'TO Filter Tables'!I99</f>
        <v>NA</v>
      </c>
      <c r="I100">
        <f ca="1">'TO Filter Tables'!J99</f>
        <v>640</v>
      </c>
      <c r="J100">
        <f ca="1">'TO Filter Tables'!K99</f>
        <v>0</v>
      </c>
      <c r="K100" t="str">
        <f ca="1">'TO Filter Tables'!L99</f>
        <v>Async</v>
      </c>
      <c r="L100">
        <f ca="1">'TO Filter Tables'!M99</f>
        <v>0</v>
      </c>
      <c r="M100" s="39">
        <f ca="1">'TO Filter Tables'!S99</f>
        <v>0</v>
      </c>
      <c r="N100" s="39">
        <f ca="1">'TO Filter Tables'!Y99</f>
        <v>0</v>
      </c>
      <c r="O100" s="39">
        <f ca="1">'TO Filter Tables'!AE99</f>
        <v>0</v>
      </c>
      <c r="P100" s="39">
        <f ca="1">'TO Filter Tables'!AQ99</f>
        <v>0</v>
      </c>
      <c r="Q100" s="39">
        <f ca="1">'TO Filter Tables'!AW99</f>
        <v>0</v>
      </c>
      <c r="R100" s="39">
        <f ca="1">'TO Filter Tables'!BC99</f>
        <v>0</v>
      </c>
      <c r="S100" s="39">
        <f ca="1">'TO Filter Tables'!BI99</f>
        <v>0</v>
      </c>
    </row>
    <row r="101" spans="1:19" hidden="1" x14ac:dyDescent="0.2">
      <c r="A101">
        <f>'TO Filter Tables'!A100</f>
        <v>91</v>
      </c>
      <c r="B101">
        <f>'TO Filter Summary'!B101</f>
        <v>0</v>
      </c>
      <c r="C101" t="str">
        <f ca="1">'TO Filter Tables'!C100</f>
        <v>XB Diagnostic Telemetry</v>
      </c>
      <c r="D101" t="str">
        <f ca="1">'TO Filter Tables'!E100</f>
        <v>Internal</v>
      </c>
      <c r="E101">
        <f ca="1">'TO Filter Tables'!F100</f>
        <v>426</v>
      </c>
      <c r="F101" t="str">
        <f ca="1">'TO Filter Tables'!G100</f>
        <v>0x1AA</v>
      </c>
      <c r="G101" t="str">
        <f ca="1">'TO Filter Tables'!H100</f>
        <v>0x9AA</v>
      </c>
      <c r="H101" t="str">
        <f>'TO Filter Tables'!I100</f>
        <v>NA</v>
      </c>
      <c r="I101">
        <f ca="1">'TO Filter Tables'!J100</f>
        <v>928</v>
      </c>
      <c r="J101">
        <f ca="1">'TO Filter Tables'!K100</f>
        <v>0</v>
      </c>
      <c r="K101" t="str">
        <f ca="1">'TO Filter Tables'!L100</f>
        <v>Async</v>
      </c>
      <c r="L101">
        <f ca="1">'TO Filter Tables'!M100</f>
        <v>0</v>
      </c>
      <c r="M101" s="39">
        <f ca="1">'TO Filter Tables'!S100</f>
        <v>0</v>
      </c>
      <c r="N101" s="39">
        <f ca="1">'TO Filter Tables'!Y100</f>
        <v>0</v>
      </c>
      <c r="O101" s="39">
        <f ca="1">'TO Filter Tables'!AE100</f>
        <v>0</v>
      </c>
      <c r="P101" s="39">
        <f ca="1">'TO Filter Tables'!AQ100</f>
        <v>0</v>
      </c>
      <c r="Q101" s="39">
        <f ca="1">'TO Filter Tables'!AW100</f>
        <v>0</v>
      </c>
      <c r="R101" s="39">
        <f ca="1">'TO Filter Tables'!BC100</f>
        <v>0</v>
      </c>
      <c r="S101" s="39">
        <f ca="1">'TO Filter Tables'!BI100</f>
        <v>0</v>
      </c>
    </row>
    <row r="102" spans="1:19" hidden="1" x14ac:dyDescent="0.2">
      <c r="A102">
        <f>'TO Filter Tables'!A101</f>
        <v>92</v>
      </c>
      <c r="B102">
        <f>'TO Filter Summary'!B102</f>
        <v>0</v>
      </c>
      <c r="C102" t="str">
        <f ca="1">'TO Filter Tables'!C101</f>
        <v>DM Diagnostic Telemetry</v>
      </c>
      <c r="D102" t="str">
        <f ca="1">'TO Filter Tables'!E101</f>
        <v>Internal</v>
      </c>
      <c r="E102">
        <f ca="1">'TO Filter Tables'!F101</f>
        <v>427</v>
      </c>
      <c r="F102" t="str">
        <f ca="1">'TO Filter Tables'!G101</f>
        <v>0x1AB</v>
      </c>
      <c r="G102" t="str">
        <f ca="1">'TO Filter Tables'!H101</f>
        <v>0x9AB</v>
      </c>
      <c r="H102" t="str">
        <f>'TO Filter Tables'!I101</f>
        <v>NA</v>
      </c>
      <c r="I102">
        <f ca="1">'TO Filter Tables'!J101</f>
        <v>6560</v>
      </c>
      <c r="J102">
        <f ca="1">'TO Filter Tables'!K101</f>
        <v>0</v>
      </c>
      <c r="K102" t="str">
        <f ca="1">'TO Filter Tables'!L101</f>
        <v>Async</v>
      </c>
      <c r="L102">
        <f ca="1">'TO Filter Tables'!M101</f>
        <v>0</v>
      </c>
      <c r="M102" s="39">
        <f ca="1">'TO Filter Tables'!S101</f>
        <v>0</v>
      </c>
      <c r="N102" s="39">
        <f ca="1">'TO Filter Tables'!Y101</f>
        <v>0</v>
      </c>
      <c r="O102" s="39">
        <f ca="1">'TO Filter Tables'!AE101</f>
        <v>0</v>
      </c>
      <c r="P102" s="39">
        <f ca="1">'TO Filter Tables'!AQ101</f>
        <v>0</v>
      </c>
      <c r="Q102" s="39">
        <f ca="1">'TO Filter Tables'!AW101</f>
        <v>0</v>
      </c>
      <c r="R102" s="39">
        <f ca="1">'TO Filter Tables'!BC101</f>
        <v>0</v>
      </c>
      <c r="S102" s="39">
        <f ca="1">'TO Filter Tables'!BI101</f>
        <v>0</v>
      </c>
    </row>
    <row r="103" spans="1:19" hidden="1" x14ac:dyDescent="0.2">
      <c r="A103">
        <f>'TO Filter Tables'!A102</f>
        <v>93</v>
      </c>
      <c r="B103">
        <f>'TO Filter Summary'!B103</f>
        <v>0</v>
      </c>
      <c r="C103" t="str">
        <f ca="1">'TO Filter Tables'!C102</f>
        <v>GM Diagnostic Telemetry</v>
      </c>
      <c r="D103" t="str">
        <f ca="1">'TO Filter Tables'!E102</f>
        <v>Internal</v>
      </c>
      <c r="E103">
        <f ca="1">'TO Filter Tables'!F102</f>
        <v>428</v>
      </c>
      <c r="F103" t="str">
        <f ca="1">'TO Filter Tables'!G102</f>
        <v>0x1AC</v>
      </c>
      <c r="G103" t="str">
        <f ca="1">'TO Filter Tables'!H102</f>
        <v>0x9AC</v>
      </c>
      <c r="H103" t="str">
        <f>'TO Filter Tables'!I102</f>
        <v>NA</v>
      </c>
      <c r="I103">
        <f ca="1">'TO Filter Tables'!J102</f>
        <v>4096</v>
      </c>
      <c r="J103">
        <f ca="1">'TO Filter Tables'!K102</f>
        <v>0</v>
      </c>
      <c r="K103" t="str">
        <f ca="1">'TO Filter Tables'!L102</f>
        <v>Async</v>
      </c>
      <c r="L103">
        <f ca="1">'TO Filter Tables'!M102</f>
        <v>0</v>
      </c>
      <c r="M103" s="39">
        <f ca="1">'TO Filter Tables'!S102</f>
        <v>0</v>
      </c>
      <c r="N103" s="39">
        <f ca="1">'TO Filter Tables'!Y102</f>
        <v>0</v>
      </c>
      <c r="O103" s="39">
        <f ca="1">'TO Filter Tables'!AE102</f>
        <v>0</v>
      </c>
      <c r="P103" s="39">
        <f ca="1">'TO Filter Tables'!AQ102</f>
        <v>0</v>
      </c>
      <c r="Q103" s="39">
        <f ca="1">'TO Filter Tables'!AW102</f>
        <v>0</v>
      </c>
      <c r="R103" s="39">
        <f ca="1">'TO Filter Tables'!BC102</f>
        <v>0</v>
      </c>
      <c r="S103" s="39">
        <f ca="1">'TO Filter Tables'!BI102</f>
        <v>0</v>
      </c>
    </row>
    <row r="104" spans="1:19" hidden="1" x14ac:dyDescent="0.2">
      <c r="A104">
        <f>'TO Filter Tables'!A103</f>
        <v>94</v>
      </c>
      <c r="B104" t="str">
        <f>'TO Filter Summary'!B104</f>
        <v>FSW</v>
      </c>
      <c r="C104" t="str">
        <f ca="1">'TO Filter Tables'!C103</f>
        <v>SDR Housekeeping Telemetry Packet</v>
      </c>
      <c r="D104" t="str">
        <f ca="1">'TO Filter Tables'!E103</f>
        <v>Internal</v>
      </c>
      <c r="E104">
        <f ca="1">'TO Filter Tables'!F103</f>
        <v>429</v>
      </c>
      <c r="F104" t="str">
        <f ca="1">'TO Filter Tables'!G103</f>
        <v>0x1AD</v>
      </c>
      <c r="G104" t="str">
        <f ca="1">'TO Filter Tables'!H103</f>
        <v>0x9AD</v>
      </c>
      <c r="H104" t="str">
        <f>'TO Filter Tables'!I103</f>
        <v>NA</v>
      </c>
      <c r="I104">
        <f ca="1">'TO Filter Tables'!J103</f>
        <v>2976</v>
      </c>
      <c r="J104">
        <f ca="1">'TO Filter Tables'!K103</f>
        <v>5</v>
      </c>
      <c r="K104" t="str">
        <f ca="1">'TO Filter Tables'!L103</f>
        <v>Sync</v>
      </c>
      <c r="L104">
        <f ca="1">'TO Filter Tables'!M103</f>
        <v>595.20000000000005</v>
      </c>
      <c r="M104" s="39">
        <f ca="1">'TO Filter Tables'!S103</f>
        <v>198.4</v>
      </c>
      <c r="N104" s="39">
        <f ca="1">'TO Filter Tables'!Y103</f>
        <v>198.4</v>
      </c>
      <c r="O104" s="39">
        <f ca="1">'TO Filter Tables'!AE103</f>
        <v>24.8</v>
      </c>
      <c r="P104" s="39">
        <f ca="1">'TO Filter Tables'!AQ103</f>
        <v>24.8</v>
      </c>
      <c r="Q104" s="39">
        <f ca="1">'TO Filter Tables'!AW103</f>
        <v>24.8</v>
      </c>
      <c r="R104" s="39">
        <f ca="1">'TO Filter Tables'!BC103</f>
        <v>24.8</v>
      </c>
      <c r="S104" s="39">
        <f>'TO Filter Tables'!BI103</f>
        <v>0</v>
      </c>
    </row>
    <row r="105" spans="1:19" hidden="1" x14ac:dyDescent="0.2">
      <c r="A105">
        <f>'TO Filter Tables'!A104</f>
        <v>95</v>
      </c>
      <c r="B105">
        <f>'TO Filter Summary'!B105</f>
        <v>0</v>
      </c>
      <c r="C105" t="str">
        <f ca="1">'TO Filter Tables'!C104</f>
        <v>SDR Diagnostic Telemetry Packet</v>
      </c>
      <c r="D105" t="str">
        <f ca="1">'TO Filter Tables'!E104</f>
        <v>Internal</v>
      </c>
      <c r="E105">
        <f ca="1">'TO Filter Tables'!F104</f>
        <v>430</v>
      </c>
      <c r="F105" t="str">
        <f ca="1">'TO Filter Tables'!G104</f>
        <v>0x1AE</v>
      </c>
      <c r="G105" t="str">
        <f ca="1">'TO Filter Tables'!H104</f>
        <v>0x9AE</v>
      </c>
      <c r="H105" t="str">
        <f>'TO Filter Tables'!I104</f>
        <v>NA</v>
      </c>
      <c r="I105">
        <f ca="1">'TO Filter Tables'!J104</f>
        <v>4960</v>
      </c>
      <c r="J105">
        <f ca="1">'TO Filter Tables'!K104</f>
        <v>0</v>
      </c>
      <c r="K105" t="str">
        <f ca="1">'TO Filter Tables'!L104</f>
        <v>Async</v>
      </c>
      <c r="L105">
        <f ca="1">'TO Filter Tables'!M104</f>
        <v>0</v>
      </c>
      <c r="M105" s="39">
        <f ca="1">'TO Filter Tables'!S104</f>
        <v>0</v>
      </c>
      <c r="N105" s="39">
        <f ca="1">'TO Filter Tables'!Y104</f>
        <v>0</v>
      </c>
      <c r="O105" s="39">
        <f ca="1">'TO Filter Tables'!AE104</f>
        <v>0</v>
      </c>
      <c r="P105" s="39">
        <f ca="1">'TO Filter Tables'!AQ104</f>
        <v>0</v>
      </c>
      <c r="Q105" s="39">
        <f ca="1">'TO Filter Tables'!AW104</f>
        <v>0</v>
      </c>
      <c r="R105" s="39">
        <f ca="1">'TO Filter Tables'!BC104</f>
        <v>0</v>
      </c>
      <c r="S105" s="39">
        <f ca="1">'TO Filter Tables'!BI104</f>
        <v>0</v>
      </c>
    </row>
    <row r="106" spans="1:19" hidden="1" x14ac:dyDescent="0.2">
      <c r="A106">
        <f>'TO Filter Tables'!A105</f>
        <v>96</v>
      </c>
      <c r="B106">
        <f>'TO Filter Summary'!B106</f>
        <v>0</v>
      </c>
      <c r="C106" t="str">
        <f ca="1">'TO Filter Tables'!C105</f>
        <v>SDR Bad Memory Map Diagnostic Packet</v>
      </c>
      <c r="D106" t="str">
        <f ca="1">'TO Filter Tables'!E105</f>
        <v>Internal</v>
      </c>
      <c r="E106">
        <f ca="1">'TO Filter Tables'!F105</f>
        <v>431</v>
      </c>
      <c r="F106" t="str">
        <f ca="1">'TO Filter Tables'!G105</f>
        <v>0x1AF</v>
      </c>
      <c r="G106" t="str">
        <f ca="1">'TO Filter Tables'!H105</f>
        <v>0x9AF</v>
      </c>
      <c r="H106" t="str">
        <f>'TO Filter Tables'!I105</f>
        <v>NA</v>
      </c>
      <c r="I106">
        <f ca="1">'TO Filter Tables'!J105</f>
        <v>4192</v>
      </c>
      <c r="J106">
        <f ca="1">'TO Filter Tables'!K105</f>
        <v>0</v>
      </c>
      <c r="K106" t="str">
        <f ca="1">'TO Filter Tables'!L105</f>
        <v>Async</v>
      </c>
      <c r="L106">
        <f ca="1">'TO Filter Tables'!M105</f>
        <v>0</v>
      </c>
      <c r="M106" s="39">
        <f ca="1">'TO Filter Tables'!S105</f>
        <v>0</v>
      </c>
      <c r="N106" s="39">
        <f ca="1">'TO Filter Tables'!Y105</f>
        <v>0</v>
      </c>
      <c r="O106" s="39">
        <f ca="1">'TO Filter Tables'!AE105</f>
        <v>0</v>
      </c>
      <c r="P106" s="39">
        <f ca="1">'TO Filter Tables'!AQ105</f>
        <v>0</v>
      </c>
      <c r="Q106" s="39">
        <f ca="1">'TO Filter Tables'!AW105</f>
        <v>0</v>
      </c>
      <c r="R106" s="39">
        <f ca="1">'TO Filter Tables'!BC105</f>
        <v>0</v>
      </c>
      <c r="S106" s="39">
        <f ca="1">'TO Filter Tables'!BI105</f>
        <v>0</v>
      </c>
    </row>
    <row r="107" spans="1:19" hidden="1" x14ac:dyDescent="0.2">
      <c r="A107">
        <f>'TO Filter Tables'!A106</f>
        <v>97</v>
      </c>
      <c r="B107" t="str">
        <f>'TO Filter Summary'!B107</f>
        <v>FSW</v>
      </c>
      <c r="C107" t="str">
        <f ca="1">'TO Filter Tables'!C106</f>
        <v>RM SDB Diagnostic Packet</v>
      </c>
      <c r="D107" t="str">
        <f ca="1">'TO Filter Tables'!E106</f>
        <v>Internal</v>
      </c>
      <c r="E107">
        <f ca="1">'TO Filter Tables'!F106</f>
        <v>432</v>
      </c>
      <c r="F107" t="str">
        <f ca="1">'TO Filter Tables'!G106</f>
        <v>0x1B0</v>
      </c>
      <c r="G107" t="str">
        <f ca="1">'TO Filter Tables'!H106</f>
        <v>0x9B0</v>
      </c>
      <c r="H107" t="str">
        <f>'TO Filter Tables'!I106</f>
        <v>NA</v>
      </c>
      <c r="I107">
        <f ca="1">'TO Filter Tables'!J106</f>
        <v>512</v>
      </c>
      <c r="J107">
        <f ca="1">'TO Filter Tables'!K106</f>
        <v>5</v>
      </c>
      <c r="K107" t="str">
        <f ca="1">'TO Filter Tables'!L106</f>
        <v>Sync</v>
      </c>
      <c r="L107">
        <f ca="1">'TO Filter Tables'!M106</f>
        <v>102.4</v>
      </c>
      <c r="M107" s="39">
        <f ca="1">'TO Filter Tables'!S106</f>
        <v>8.5333333333333332</v>
      </c>
      <c r="N107" s="39">
        <f ca="1">'TO Filter Tables'!Y106</f>
        <v>8.5333333333333332</v>
      </c>
      <c r="O107" s="39">
        <f ca="1">'TO Filter Tables'!AE106</f>
        <v>4.2666666666666666</v>
      </c>
      <c r="P107" s="39">
        <f ca="1">'TO Filter Tables'!AQ106</f>
        <v>4.2666666666666666</v>
      </c>
      <c r="Q107" s="39">
        <f ca="1">'TO Filter Tables'!AW106</f>
        <v>4.2666666666666666</v>
      </c>
      <c r="R107" s="39">
        <f ca="1">'TO Filter Tables'!BC106</f>
        <v>4.2666666666666666</v>
      </c>
      <c r="S107" s="39">
        <f>'TO Filter Tables'!BI106</f>
        <v>0</v>
      </c>
    </row>
    <row r="108" spans="1:19" hidden="1" x14ac:dyDescent="0.2">
      <c r="A108">
        <f>'TO Filter Tables'!A107</f>
        <v>98</v>
      </c>
      <c r="B108" t="str">
        <f>'TO Filter Summary'!B108</f>
        <v>FSW</v>
      </c>
      <c r="C108" t="str">
        <f ca="1">'TO Filter Tables'!C107</f>
        <v>Time Manager HK</v>
      </c>
      <c r="D108" t="str">
        <f ca="1">'TO Filter Tables'!E107</f>
        <v>Internal</v>
      </c>
      <c r="E108">
        <f ca="1">'TO Filter Tables'!F107</f>
        <v>433</v>
      </c>
      <c r="F108" t="str">
        <f ca="1">'TO Filter Tables'!G107</f>
        <v>0x1B1</v>
      </c>
      <c r="G108" t="str">
        <f ca="1">'TO Filter Tables'!H107</f>
        <v>0x9B1</v>
      </c>
      <c r="H108" t="str">
        <f>'TO Filter Tables'!I107</f>
        <v>NA</v>
      </c>
      <c r="I108">
        <f ca="1">'TO Filter Tables'!J107</f>
        <v>384</v>
      </c>
      <c r="J108">
        <f ca="1">'TO Filter Tables'!K107</f>
        <v>5</v>
      </c>
      <c r="K108" t="str">
        <f ca="1">'TO Filter Tables'!L107</f>
        <v>Sync</v>
      </c>
      <c r="L108">
        <f ca="1">'TO Filter Tables'!M107</f>
        <v>76.8</v>
      </c>
      <c r="M108" s="39">
        <f ca="1">'TO Filter Tables'!S107</f>
        <v>25.599999999999998</v>
      </c>
      <c r="N108" s="39">
        <f ca="1">'TO Filter Tables'!Y107</f>
        <v>25.599999999999998</v>
      </c>
      <c r="O108" s="39">
        <f ca="1">'TO Filter Tables'!AE107</f>
        <v>3.1999999999999997</v>
      </c>
      <c r="P108" s="39">
        <f ca="1">'TO Filter Tables'!AQ107</f>
        <v>3.1999999999999997</v>
      </c>
      <c r="Q108" s="39">
        <f ca="1">'TO Filter Tables'!AW107</f>
        <v>3.1999999999999997</v>
      </c>
      <c r="R108" s="39">
        <f ca="1">'TO Filter Tables'!BC107</f>
        <v>3.1999999999999997</v>
      </c>
      <c r="S108" s="39">
        <f>'TO Filter Tables'!BI107</f>
        <v>0</v>
      </c>
    </row>
    <row r="109" spans="1:19" hidden="1" x14ac:dyDescent="0.2">
      <c r="A109">
        <f>'TO Filter Tables'!A108</f>
        <v>99</v>
      </c>
      <c r="B109" t="str">
        <f>'TO Filter Summary'!B109</f>
        <v>FSW</v>
      </c>
      <c r="C109" t="str">
        <f ca="1">'TO Filter Tables'!C108</f>
        <v>Time Manager Diag HK</v>
      </c>
      <c r="D109" t="str">
        <f ca="1">'TO Filter Tables'!E108</f>
        <v>Internal</v>
      </c>
      <c r="E109">
        <f ca="1">'TO Filter Tables'!F108</f>
        <v>434</v>
      </c>
      <c r="F109" t="str">
        <f ca="1">'TO Filter Tables'!G108</f>
        <v>0x1B2</v>
      </c>
      <c r="G109" t="str">
        <f ca="1">'TO Filter Tables'!H108</f>
        <v>0x9B2</v>
      </c>
      <c r="H109" t="str">
        <f>'TO Filter Tables'!I108</f>
        <v>NA</v>
      </c>
      <c r="I109">
        <f ca="1">'TO Filter Tables'!J108</f>
        <v>576</v>
      </c>
      <c r="J109">
        <f ca="1">'TO Filter Tables'!K108</f>
        <v>5</v>
      </c>
      <c r="K109" t="str">
        <f ca="1">'TO Filter Tables'!L108</f>
        <v>Sync</v>
      </c>
      <c r="L109">
        <f ca="1">'TO Filter Tables'!M108</f>
        <v>115.2</v>
      </c>
      <c r="M109" s="39">
        <f ca="1">'TO Filter Tables'!S108</f>
        <v>9.6</v>
      </c>
      <c r="N109" s="39">
        <f ca="1">'TO Filter Tables'!Y108</f>
        <v>9.6</v>
      </c>
      <c r="O109" s="39">
        <f ca="1">'TO Filter Tables'!AE108</f>
        <v>4.8</v>
      </c>
      <c r="P109" s="39">
        <f ca="1">'TO Filter Tables'!AQ108</f>
        <v>4.8</v>
      </c>
      <c r="Q109" s="39">
        <f ca="1">'TO Filter Tables'!AW108</f>
        <v>4.8</v>
      </c>
      <c r="R109" s="39">
        <f ca="1">'TO Filter Tables'!BC108</f>
        <v>4.8</v>
      </c>
      <c r="S109" s="39">
        <f>'TO Filter Tables'!BI108</f>
        <v>0</v>
      </c>
    </row>
    <row r="110" spans="1:19" hidden="1" x14ac:dyDescent="0.2">
      <c r="A110">
        <f>'TO Filter Tables'!A109</f>
        <v>100</v>
      </c>
      <c r="B110" t="str">
        <f>'TO Filter Summary'!B110</f>
        <v>ACS</v>
      </c>
      <c r="C110" t="str">
        <f ca="1">'TO Filter Tables'!C109</f>
        <v>CL SA Diag Tlm</v>
      </c>
      <c r="D110" t="str">
        <f ca="1">'TO Filter Tables'!E109</f>
        <v>Internal</v>
      </c>
      <c r="E110">
        <f ca="1">'TO Filter Tables'!F109</f>
        <v>435</v>
      </c>
      <c r="F110" t="str">
        <f ca="1">'TO Filter Tables'!G109</f>
        <v>0x1B3</v>
      </c>
      <c r="G110" t="str">
        <f ca="1">'TO Filter Tables'!H109</f>
        <v>0x9B3</v>
      </c>
      <c r="H110" t="str">
        <f>'TO Filter Tables'!I109</f>
        <v>NA</v>
      </c>
      <c r="I110">
        <f ca="1">'TO Filter Tables'!J109</f>
        <v>1344</v>
      </c>
      <c r="J110">
        <f ca="1">'TO Filter Tables'!K109</f>
        <v>0.1</v>
      </c>
      <c r="K110" t="str">
        <f ca="1">'TO Filter Tables'!L109</f>
        <v>Sync</v>
      </c>
      <c r="L110">
        <f ca="1">'TO Filter Tables'!M109</f>
        <v>13440</v>
      </c>
      <c r="M110" s="39">
        <f>'TO Filter Tables'!S109</f>
        <v>0</v>
      </c>
      <c r="N110" s="39">
        <f>'TO Filter Tables'!Y109</f>
        <v>0</v>
      </c>
      <c r="O110" s="39">
        <f>'TO Filter Tables'!AE109</f>
        <v>0</v>
      </c>
      <c r="P110" s="39">
        <f>'TO Filter Tables'!AQ109</f>
        <v>0</v>
      </c>
      <c r="Q110" s="39">
        <f>'TO Filter Tables'!AW109</f>
        <v>0</v>
      </c>
      <c r="R110" s="39">
        <f>'TO Filter Tables'!BC109</f>
        <v>0</v>
      </c>
      <c r="S110" s="39">
        <f>'TO Filter Tables'!BI109</f>
        <v>0</v>
      </c>
    </row>
    <row r="111" spans="1:19" hidden="1" x14ac:dyDescent="0.2">
      <c r="A111">
        <f>'TO Filter Tables'!A110</f>
        <v>101</v>
      </c>
      <c r="B111" t="str">
        <f>'TO Filter Summary'!B111</f>
        <v>ACS</v>
      </c>
      <c r="C111" t="str">
        <f ca="1">'TO Filter Tables'!C110</f>
        <v>CL HGA Diag Tlm</v>
      </c>
      <c r="D111" t="str">
        <f ca="1">'TO Filter Tables'!E110</f>
        <v>Internal</v>
      </c>
      <c r="E111">
        <f ca="1">'TO Filter Tables'!F110</f>
        <v>436</v>
      </c>
      <c r="F111" t="str">
        <f ca="1">'TO Filter Tables'!G110</f>
        <v>0x1B4</v>
      </c>
      <c r="G111" t="str">
        <f ca="1">'TO Filter Tables'!H110</f>
        <v>0x9B4</v>
      </c>
      <c r="H111" t="str">
        <f>'TO Filter Tables'!I110</f>
        <v>NA</v>
      </c>
      <c r="I111">
        <f ca="1">'TO Filter Tables'!J110</f>
        <v>1344</v>
      </c>
      <c r="J111">
        <f ca="1">'TO Filter Tables'!K110</f>
        <v>0.1</v>
      </c>
      <c r="K111" t="str">
        <f ca="1">'TO Filter Tables'!L110</f>
        <v>Sync</v>
      </c>
      <c r="L111">
        <f ca="1">'TO Filter Tables'!M110</f>
        <v>13440</v>
      </c>
      <c r="M111" s="39">
        <f>'TO Filter Tables'!S110</f>
        <v>0</v>
      </c>
      <c r="N111" s="39">
        <f>'TO Filter Tables'!Y110</f>
        <v>0</v>
      </c>
      <c r="O111" s="39">
        <f>'TO Filter Tables'!AE110</f>
        <v>0</v>
      </c>
      <c r="P111" s="39">
        <f>'TO Filter Tables'!AQ110</f>
        <v>0</v>
      </c>
      <c r="Q111" s="39">
        <f>'TO Filter Tables'!AW110</f>
        <v>0</v>
      </c>
      <c r="R111" s="39">
        <f>'TO Filter Tables'!BC110</f>
        <v>0</v>
      </c>
      <c r="S111" s="39">
        <f>'TO Filter Tables'!BI110</f>
        <v>0</v>
      </c>
    </row>
    <row r="112" spans="1:19" hidden="1" x14ac:dyDescent="0.2">
      <c r="A112">
        <f>'TO Filter Tables'!A111</f>
        <v>102</v>
      </c>
      <c r="B112" t="str">
        <f>'TO Filter Summary'!B112</f>
        <v>ACS</v>
      </c>
      <c r="C112" t="str">
        <f ca="1">'TO Filter Tables'!C111</f>
        <v>CL Target Diagnostic Generation</v>
      </c>
      <c r="D112" t="str">
        <f ca="1">'TO Filter Tables'!E111</f>
        <v>Internal</v>
      </c>
      <c r="E112">
        <f ca="1">'TO Filter Tables'!F111</f>
        <v>437</v>
      </c>
      <c r="F112" t="str">
        <f ca="1">'TO Filter Tables'!G111</f>
        <v>0x1B5</v>
      </c>
      <c r="G112" t="str">
        <f ca="1">'TO Filter Tables'!H111</f>
        <v>0x9B5</v>
      </c>
      <c r="H112" t="str">
        <f>'TO Filter Tables'!I111</f>
        <v>NA</v>
      </c>
      <c r="I112">
        <f ca="1">'TO Filter Tables'!J111</f>
        <v>480</v>
      </c>
      <c r="J112">
        <f ca="1">'TO Filter Tables'!K111</f>
        <v>0.1</v>
      </c>
      <c r="K112" t="str">
        <f ca="1">'TO Filter Tables'!L111</f>
        <v>Sync</v>
      </c>
      <c r="L112">
        <f ca="1">'TO Filter Tables'!M111</f>
        <v>4800</v>
      </c>
      <c r="M112" s="39">
        <f>'TO Filter Tables'!S111</f>
        <v>0</v>
      </c>
      <c r="N112" s="39">
        <f>'TO Filter Tables'!Y111</f>
        <v>0</v>
      </c>
      <c r="O112" s="39">
        <f>'TO Filter Tables'!AE111</f>
        <v>0</v>
      </c>
      <c r="P112" s="39">
        <f>'TO Filter Tables'!AQ111</f>
        <v>0</v>
      </c>
      <c r="Q112" s="39">
        <f>'TO Filter Tables'!AW111</f>
        <v>0</v>
      </c>
      <c r="R112" s="39">
        <f>'TO Filter Tables'!BC111</f>
        <v>0</v>
      </c>
      <c r="S112" s="39">
        <f>'TO Filter Tables'!BI111</f>
        <v>0</v>
      </c>
    </row>
    <row r="113" spans="1:19" hidden="1" x14ac:dyDescent="0.2">
      <c r="A113">
        <f>'TO Filter Tables'!A112</f>
        <v>103</v>
      </c>
      <c r="B113">
        <f>'TO Filter Summary'!B113</f>
        <v>0</v>
      </c>
      <c r="C113" t="str">
        <f ca="1">'TO Filter Tables'!C112</f>
        <v>Spare</v>
      </c>
      <c r="D113" t="str">
        <f ca="1">'TO Filter Tables'!E112</f>
        <v>Internal</v>
      </c>
      <c r="E113">
        <f ca="1">'TO Filter Tables'!F112</f>
        <v>438</v>
      </c>
      <c r="F113" t="str">
        <f ca="1">'TO Filter Tables'!G112</f>
        <v>0x1B6</v>
      </c>
      <c r="G113" t="str">
        <f ca="1">'TO Filter Tables'!H112</f>
        <v>0x9B6</v>
      </c>
      <c r="H113" t="str">
        <f>'TO Filter Tables'!I112</f>
        <v>NA</v>
      </c>
      <c r="I113" t="str">
        <f ca="1">'TO Filter Tables'!J112</f>
        <v/>
      </c>
      <c r="J113">
        <f ca="1">'TO Filter Tables'!K112</f>
        <v>0</v>
      </c>
      <c r="K113" t="str">
        <f ca="1">'TO Filter Tables'!L112</f>
        <v>N/A</v>
      </c>
      <c r="L113">
        <f ca="1">'TO Filter Tables'!M112</f>
        <v>0</v>
      </c>
      <c r="M113" s="39">
        <f>'TO Filter Tables'!S112</f>
        <v>0</v>
      </c>
      <c r="N113" s="39">
        <f>'TO Filter Tables'!Y112</f>
        <v>0</v>
      </c>
      <c r="O113" s="39">
        <f>'TO Filter Tables'!AE112</f>
        <v>0</v>
      </c>
      <c r="P113" s="39">
        <f>'TO Filter Tables'!AQ112</f>
        <v>0</v>
      </c>
      <c r="Q113" s="39">
        <f>'TO Filter Tables'!AW112</f>
        <v>0</v>
      </c>
      <c r="R113" s="39">
        <f>'TO Filter Tables'!BC112</f>
        <v>0</v>
      </c>
      <c r="S113" s="39">
        <f>'TO Filter Tables'!BI112</f>
        <v>0</v>
      </c>
    </row>
    <row r="114" spans="1:19" hidden="1" x14ac:dyDescent="0.2">
      <c r="A114">
        <f>'TO Filter Tables'!A113</f>
        <v>104</v>
      </c>
      <c r="B114">
        <f>'TO Filter Summary'!B114</f>
        <v>0</v>
      </c>
      <c r="C114" t="str">
        <f ca="1">'TO Filter Tables'!C113</f>
        <v>Spare</v>
      </c>
      <c r="D114" t="str">
        <f ca="1">'TO Filter Tables'!E113</f>
        <v>Internal</v>
      </c>
      <c r="E114">
        <f ca="1">'TO Filter Tables'!F113</f>
        <v>439</v>
      </c>
      <c r="F114" t="str">
        <f ca="1">'TO Filter Tables'!G113</f>
        <v>0x1B7</v>
      </c>
      <c r="G114" t="str">
        <f ca="1">'TO Filter Tables'!H113</f>
        <v>0x9B7</v>
      </c>
      <c r="H114" t="str">
        <f>'TO Filter Tables'!I113</f>
        <v>NA</v>
      </c>
      <c r="I114" t="str">
        <f ca="1">'TO Filter Tables'!J113</f>
        <v/>
      </c>
      <c r="J114">
        <f ca="1">'TO Filter Tables'!K113</f>
        <v>0</v>
      </c>
      <c r="K114" t="str">
        <f ca="1">'TO Filter Tables'!L113</f>
        <v>N/A</v>
      </c>
      <c r="L114">
        <f ca="1">'TO Filter Tables'!M113</f>
        <v>0</v>
      </c>
      <c r="M114" s="39">
        <f>'TO Filter Tables'!S113</f>
        <v>0</v>
      </c>
      <c r="N114" s="39">
        <f>'TO Filter Tables'!Y113</f>
        <v>0</v>
      </c>
      <c r="O114" s="39">
        <f>'TO Filter Tables'!AE113</f>
        <v>0</v>
      </c>
      <c r="P114" s="39">
        <f>'TO Filter Tables'!AQ113</f>
        <v>0</v>
      </c>
      <c r="Q114" s="39">
        <f>'TO Filter Tables'!AW113</f>
        <v>0</v>
      </c>
      <c r="R114" s="39">
        <f>'TO Filter Tables'!BC113</f>
        <v>0</v>
      </c>
      <c r="S114" s="39">
        <f>'TO Filter Tables'!BI113</f>
        <v>0</v>
      </c>
    </row>
    <row r="115" spans="1:19" hidden="1" x14ac:dyDescent="0.2">
      <c r="A115">
        <f>'TO Filter Tables'!A114</f>
        <v>105</v>
      </c>
      <c r="B115">
        <f>'TO Filter Summary'!B115</f>
        <v>0</v>
      </c>
      <c r="C115" t="str">
        <f ca="1">'TO Filter Tables'!C114</f>
        <v>Spare</v>
      </c>
      <c r="D115" t="str">
        <f ca="1">'TO Filter Tables'!E114</f>
        <v>Internal</v>
      </c>
      <c r="E115">
        <f ca="1">'TO Filter Tables'!F114</f>
        <v>440</v>
      </c>
      <c r="F115" t="str">
        <f ca="1">'TO Filter Tables'!G114</f>
        <v>0x1B8</v>
      </c>
      <c r="G115" t="str">
        <f ca="1">'TO Filter Tables'!H114</f>
        <v>0x9B8</v>
      </c>
      <c r="H115" t="str">
        <f>'TO Filter Tables'!I114</f>
        <v>NA</v>
      </c>
      <c r="I115" t="str">
        <f ca="1">'TO Filter Tables'!J114</f>
        <v/>
      </c>
      <c r="J115">
        <f ca="1">'TO Filter Tables'!K114</f>
        <v>0</v>
      </c>
      <c r="K115" t="str">
        <f ca="1">'TO Filter Tables'!L114</f>
        <v>N/A</v>
      </c>
      <c r="L115">
        <f ca="1">'TO Filter Tables'!M114</f>
        <v>0</v>
      </c>
      <c r="M115" s="39">
        <f>'TO Filter Tables'!S114</f>
        <v>0</v>
      </c>
      <c r="N115" s="39">
        <f>'TO Filter Tables'!Y114</f>
        <v>0</v>
      </c>
      <c r="O115" s="39">
        <f>'TO Filter Tables'!AE114</f>
        <v>0</v>
      </c>
      <c r="P115" s="39">
        <f>'TO Filter Tables'!AQ114</f>
        <v>0</v>
      </c>
      <c r="Q115" s="39">
        <f>'TO Filter Tables'!AW114</f>
        <v>0</v>
      </c>
      <c r="R115" s="39">
        <f>'TO Filter Tables'!BC114</f>
        <v>0</v>
      </c>
      <c r="S115" s="39">
        <f>'TO Filter Tables'!BI114</f>
        <v>0</v>
      </c>
    </row>
    <row r="116" spans="1:19" hidden="1" x14ac:dyDescent="0.2">
      <c r="A116">
        <f>'TO Filter Tables'!A115</f>
        <v>106</v>
      </c>
      <c r="B116">
        <f>'TO Filter Summary'!B116</f>
        <v>0</v>
      </c>
      <c r="C116" t="str">
        <f ca="1">'TO Filter Tables'!C115</f>
        <v>Spare</v>
      </c>
      <c r="D116" t="str">
        <f ca="1">'TO Filter Tables'!E115</f>
        <v>Internal</v>
      </c>
      <c r="E116">
        <f ca="1">'TO Filter Tables'!F115</f>
        <v>441</v>
      </c>
      <c r="F116" t="str">
        <f ca="1">'TO Filter Tables'!G115</f>
        <v>0x1B9</v>
      </c>
      <c r="G116" t="str">
        <f ca="1">'TO Filter Tables'!H115</f>
        <v>0x9B9</v>
      </c>
      <c r="H116" t="str">
        <f>'TO Filter Tables'!I115</f>
        <v>NA</v>
      </c>
      <c r="I116" t="str">
        <f ca="1">'TO Filter Tables'!J115</f>
        <v/>
      </c>
      <c r="J116">
        <f ca="1">'TO Filter Tables'!K115</f>
        <v>0</v>
      </c>
      <c r="K116" t="str">
        <f ca="1">'TO Filter Tables'!L115</f>
        <v>N/A</v>
      </c>
      <c r="L116">
        <f ca="1">'TO Filter Tables'!M115</f>
        <v>0</v>
      </c>
      <c r="M116" s="39">
        <f>'TO Filter Tables'!S115</f>
        <v>0</v>
      </c>
      <c r="N116" s="39">
        <f>'TO Filter Tables'!Y115</f>
        <v>0</v>
      </c>
      <c r="O116" s="39">
        <f>'TO Filter Tables'!AE115</f>
        <v>0</v>
      </c>
      <c r="P116" s="39">
        <f>'TO Filter Tables'!AQ115</f>
        <v>0</v>
      </c>
      <c r="Q116" s="39">
        <f>'TO Filter Tables'!AW115</f>
        <v>0</v>
      </c>
      <c r="R116" s="39">
        <f>'TO Filter Tables'!BC115</f>
        <v>0</v>
      </c>
      <c r="S116" s="39">
        <f>'TO Filter Tables'!BI115</f>
        <v>0</v>
      </c>
    </row>
    <row r="117" spans="1:19" hidden="1" x14ac:dyDescent="0.2">
      <c r="A117">
        <f>'TO Filter Tables'!A116</f>
        <v>107</v>
      </c>
      <c r="B117">
        <f>'TO Filter Summary'!B117</f>
        <v>0</v>
      </c>
      <c r="C117" t="str">
        <f ca="1">'TO Filter Tables'!C116</f>
        <v>Spare</v>
      </c>
      <c r="D117" t="str">
        <f ca="1">'TO Filter Tables'!E116</f>
        <v>Internal</v>
      </c>
      <c r="E117">
        <f ca="1">'TO Filter Tables'!F116</f>
        <v>442</v>
      </c>
      <c r="F117" t="str">
        <f ca="1">'TO Filter Tables'!G116</f>
        <v>0x1BA</v>
      </c>
      <c r="G117" t="str">
        <f ca="1">'TO Filter Tables'!H116</f>
        <v>0x9BA</v>
      </c>
      <c r="H117" t="str">
        <f>'TO Filter Tables'!I116</f>
        <v>NA</v>
      </c>
      <c r="I117" t="str">
        <f ca="1">'TO Filter Tables'!J116</f>
        <v/>
      </c>
      <c r="J117">
        <f ca="1">'TO Filter Tables'!K116</f>
        <v>0</v>
      </c>
      <c r="K117" t="str">
        <f ca="1">'TO Filter Tables'!L116</f>
        <v>N/A</v>
      </c>
      <c r="L117">
        <f ca="1">'TO Filter Tables'!M116</f>
        <v>0</v>
      </c>
      <c r="M117" s="39">
        <f>'TO Filter Tables'!S116</f>
        <v>0</v>
      </c>
      <c r="N117" s="39">
        <f>'TO Filter Tables'!Y116</f>
        <v>0</v>
      </c>
      <c r="O117" s="39">
        <f>'TO Filter Tables'!AE116</f>
        <v>0</v>
      </c>
      <c r="P117" s="39">
        <f>'TO Filter Tables'!AQ116</f>
        <v>0</v>
      </c>
      <c r="Q117" s="39">
        <f>'TO Filter Tables'!AW116</f>
        <v>0</v>
      </c>
      <c r="R117" s="39">
        <f>'TO Filter Tables'!BC116</f>
        <v>0</v>
      </c>
      <c r="S117" s="39">
        <f>'TO Filter Tables'!BI116</f>
        <v>0</v>
      </c>
    </row>
    <row r="118" spans="1:19" hidden="1" x14ac:dyDescent="0.2">
      <c r="A118">
        <f>'TO Filter Tables'!A117</f>
        <v>108</v>
      </c>
      <c r="B118">
        <f>'TO Filter Summary'!B118</f>
        <v>0</v>
      </c>
      <c r="C118" t="str">
        <f ca="1">'TO Filter Tables'!C117</f>
        <v>Spare</v>
      </c>
      <c r="D118" t="str">
        <f ca="1">'TO Filter Tables'!E117</f>
        <v>Internal</v>
      </c>
      <c r="E118">
        <f ca="1">'TO Filter Tables'!F117</f>
        <v>443</v>
      </c>
      <c r="F118" t="str">
        <f ca="1">'TO Filter Tables'!G117</f>
        <v>0x1BB</v>
      </c>
      <c r="G118" t="str">
        <f ca="1">'TO Filter Tables'!H117</f>
        <v>0x9BB</v>
      </c>
      <c r="H118" t="str">
        <f>'TO Filter Tables'!I117</f>
        <v>NA</v>
      </c>
      <c r="I118" t="str">
        <f ca="1">'TO Filter Tables'!J117</f>
        <v/>
      </c>
      <c r="J118">
        <f ca="1">'TO Filter Tables'!K117</f>
        <v>0</v>
      </c>
      <c r="K118" t="str">
        <f ca="1">'TO Filter Tables'!L117</f>
        <v>N/A</v>
      </c>
      <c r="L118">
        <f ca="1">'TO Filter Tables'!M117</f>
        <v>0</v>
      </c>
      <c r="M118" s="39">
        <f>'TO Filter Tables'!S117</f>
        <v>0</v>
      </c>
      <c r="N118" s="39">
        <f>'TO Filter Tables'!Y117</f>
        <v>0</v>
      </c>
      <c r="O118" s="39">
        <f>'TO Filter Tables'!AE117</f>
        <v>0</v>
      </c>
      <c r="P118" s="39">
        <f>'TO Filter Tables'!AQ117</f>
        <v>0</v>
      </c>
      <c r="Q118" s="39">
        <f>'TO Filter Tables'!AW117</f>
        <v>0</v>
      </c>
      <c r="R118" s="39">
        <f>'TO Filter Tables'!BC117</f>
        <v>0</v>
      </c>
      <c r="S118" s="39">
        <f>'TO Filter Tables'!BI117</f>
        <v>0</v>
      </c>
    </row>
    <row r="119" spans="1:19" hidden="1" x14ac:dyDescent="0.2">
      <c r="A119">
        <f>'TO Filter Tables'!A118</f>
        <v>109</v>
      </c>
      <c r="B119">
        <f>'TO Filter Summary'!B119</f>
        <v>0</v>
      </c>
      <c r="C119" t="str">
        <f ca="1">'TO Filter Tables'!C118</f>
        <v>Spare</v>
      </c>
      <c r="D119" t="str">
        <f ca="1">'TO Filter Tables'!E118</f>
        <v>Internal</v>
      </c>
      <c r="E119">
        <f ca="1">'TO Filter Tables'!F118</f>
        <v>444</v>
      </c>
      <c r="F119" t="str">
        <f ca="1">'TO Filter Tables'!G118</f>
        <v>0x1BC</v>
      </c>
      <c r="G119" t="str">
        <f ca="1">'TO Filter Tables'!H118</f>
        <v>0x9BC</v>
      </c>
      <c r="H119" t="str">
        <f>'TO Filter Tables'!I118</f>
        <v>NA</v>
      </c>
      <c r="I119" t="str">
        <f ca="1">'TO Filter Tables'!J118</f>
        <v/>
      </c>
      <c r="J119">
        <f ca="1">'TO Filter Tables'!K118</f>
        <v>0</v>
      </c>
      <c r="K119" t="str">
        <f ca="1">'TO Filter Tables'!L118</f>
        <v>N/A</v>
      </c>
      <c r="L119">
        <f ca="1">'TO Filter Tables'!M118</f>
        <v>0</v>
      </c>
      <c r="M119" s="39">
        <f>'TO Filter Tables'!S118</f>
        <v>0</v>
      </c>
      <c r="N119" s="39">
        <f>'TO Filter Tables'!Y118</f>
        <v>0</v>
      </c>
      <c r="O119" s="39">
        <f>'TO Filter Tables'!AE118</f>
        <v>0</v>
      </c>
      <c r="P119" s="39">
        <f>'TO Filter Tables'!AQ118</f>
        <v>0</v>
      </c>
      <c r="Q119" s="39">
        <f>'TO Filter Tables'!AW118</f>
        <v>0</v>
      </c>
      <c r="R119" s="39">
        <f>'TO Filter Tables'!BC118</f>
        <v>0</v>
      </c>
      <c r="S119" s="39">
        <f>'TO Filter Tables'!BI118</f>
        <v>0</v>
      </c>
    </row>
    <row r="120" spans="1:19" hidden="1" x14ac:dyDescent="0.2">
      <c r="A120">
        <f>'TO Filter Tables'!A119</f>
        <v>110</v>
      </c>
      <c r="B120">
        <f>'TO Filter Summary'!B120</f>
        <v>0</v>
      </c>
      <c r="C120" t="str">
        <f ca="1">'TO Filter Tables'!C119</f>
        <v>Spare</v>
      </c>
      <c r="D120" t="str">
        <f ca="1">'TO Filter Tables'!E119</f>
        <v>Internal</v>
      </c>
      <c r="E120">
        <f ca="1">'TO Filter Tables'!F119</f>
        <v>445</v>
      </c>
      <c r="F120" t="str">
        <f ca="1">'TO Filter Tables'!G119</f>
        <v>0x1BD</v>
      </c>
      <c r="G120" t="str">
        <f ca="1">'TO Filter Tables'!H119</f>
        <v>0x9BD</v>
      </c>
      <c r="H120" t="str">
        <f>'TO Filter Tables'!I119</f>
        <v>NA</v>
      </c>
      <c r="I120" t="str">
        <f ca="1">'TO Filter Tables'!J119</f>
        <v/>
      </c>
      <c r="J120">
        <f ca="1">'TO Filter Tables'!K119</f>
        <v>0</v>
      </c>
      <c r="K120" t="str">
        <f ca="1">'TO Filter Tables'!L119</f>
        <v>N/A</v>
      </c>
      <c r="L120">
        <f ca="1">'TO Filter Tables'!M119</f>
        <v>0</v>
      </c>
      <c r="M120" s="39">
        <f>'TO Filter Tables'!S119</f>
        <v>0</v>
      </c>
      <c r="N120" s="39">
        <f>'TO Filter Tables'!Y119</f>
        <v>0</v>
      </c>
      <c r="O120" s="39">
        <f>'TO Filter Tables'!AE119</f>
        <v>0</v>
      </c>
      <c r="P120" s="39">
        <f>'TO Filter Tables'!AQ119</f>
        <v>0</v>
      </c>
      <c r="Q120" s="39">
        <f>'TO Filter Tables'!AW119</f>
        <v>0</v>
      </c>
      <c r="R120" s="39">
        <f>'TO Filter Tables'!BC119</f>
        <v>0</v>
      </c>
      <c r="S120" s="39">
        <f>'TO Filter Tables'!BI119</f>
        <v>0</v>
      </c>
    </row>
    <row r="121" spans="1:19" hidden="1" x14ac:dyDescent="0.2">
      <c r="A121">
        <f>'TO Filter Tables'!A120</f>
        <v>111</v>
      </c>
      <c r="B121">
        <f>'TO Filter Summary'!B121</f>
        <v>0</v>
      </c>
      <c r="C121" t="str">
        <f ca="1">'TO Filter Tables'!C120</f>
        <v>Spare</v>
      </c>
      <c r="D121" t="str">
        <f ca="1">'TO Filter Tables'!E120</f>
        <v>Internal</v>
      </c>
      <c r="E121">
        <f ca="1">'TO Filter Tables'!F120</f>
        <v>446</v>
      </c>
      <c r="F121" t="str">
        <f ca="1">'TO Filter Tables'!G120</f>
        <v>0x1BE</v>
      </c>
      <c r="G121" t="str">
        <f ca="1">'TO Filter Tables'!H120</f>
        <v>0x9BE</v>
      </c>
      <c r="H121" t="str">
        <f>'TO Filter Tables'!I120</f>
        <v>NA</v>
      </c>
      <c r="I121" t="str">
        <f ca="1">'TO Filter Tables'!J120</f>
        <v/>
      </c>
      <c r="J121">
        <f ca="1">'TO Filter Tables'!K120</f>
        <v>0</v>
      </c>
      <c r="K121" t="str">
        <f ca="1">'TO Filter Tables'!L120</f>
        <v>N/A</v>
      </c>
      <c r="L121">
        <f ca="1">'TO Filter Tables'!M120</f>
        <v>0</v>
      </c>
      <c r="M121" s="39">
        <f>'TO Filter Tables'!S120</f>
        <v>0</v>
      </c>
      <c r="N121" s="39">
        <f>'TO Filter Tables'!Y120</f>
        <v>0</v>
      </c>
      <c r="O121" s="39">
        <f>'TO Filter Tables'!AE120</f>
        <v>0</v>
      </c>
      <c r="P121" s="39">
        <f>'TO Filter Tables'!AQ120</f>
        <v>0</v>
      </c>
      <c r="Q121" s="39">
        <f>'TO Filter Tables'!AW120</f>
        <v>0</v>
      </c>
      <c r="R121" s="39">
        <f>'TO Filter Tables'!BC120</f>
        <v>0</v>
      </c>
      <c r="S121" s="39">
        <f>'TO Filter Tables'!BI120</f>
        <v>0</v>
      </c>
    </row>
    <row r="122" spans="1:19" hidden="1" x14ac:dyDescent="0.2">
      <c r="A122">
        <f>'TO Filter Tables'!A121</f>
        <v>112</v>
      </c>
      <c r="B122">
        <f>'TO Filter Summary'!B122</f>
        <v>0</v>
      </c>
      <c r="C122" t="str">
        <f ca="1">'TO Filter Tables'!C121</f>
        <v>Spare</v>
      </c>
      <c r="D122" t="str">
        <f ca="1">'TO Filter Tables'!E121</f>
        <v>Internal</v>
      </c>
      <c r="E122">
        <f ca="1">'TO Filter Tables'!F121</f>
        <v>447</v>
      </c>
      <c r="F122" t="str">
        <f ca="1">'TO Filter Tables'!G121</f>
        <v>0x1BF</v>
      </c>
      <c r="G122" t="str">
        <f ca="1">'TO Filter Tables'!H121</f>
        <v>0x9BF</v>
      </c>
      <c r="H122" t="str">
        <f>'TO Filter Tables'!I121</f>
        <v>NA</v>
      </c>
      <c r="I122" t="str">
        <f ca="1">'TO Filter Tables'!J121</f>
        <v/>
      </c>
      <c r="J122">
        <f ca="1">'TO Filter Tables'!K121</f>
        <v>0</v>
      </c>
      <c r="K122" t="str">
        <f ca="1">'TO Filter Tables'!L121</f>
        <v>N/A</v>
      </c>
      <c r="L122">
        <f ca="1">'TO Filter Tables'!M121</f>
        <v>0</v>
      </c>
      <c r="M122" s="39">
        <f>'TO Filter Tables'!S121</f>
        <v>0</v>
      </c>
      <c r="N122" s="39">
        <f>'TO Filter Tables'!Y121</f>
        <v>0</v>
      </c>
      <c r="O122" s="39">
        <f>'TO Filter Tables'!AE121</f>
        <v>0</v>
      </c>
      <c r="P122" s="39">
        <f>'TO Filter Tables'!AQ121</f>
        <v>0</v>
      </c>
      <c r="Q122" s="39">
        <f>'TO Filter Tables'!AW121</f>
        <v>0</v>
      </c>
      <c r="R122" s="39">
        <f>'TO Filter Tables'!BC121</f>
        <v>0</v>
      </c>
      <c r="S122" s="39">
        <f>'TO Filter Tables'!BI121</f>
        <v>0</v>
      </c>
    </row>
    <row r="123" spans="1:19" hidden="1" x14ac:dyDescent="0.2">
      <c r="A123">
        <f>'TO Filter Tables'!A122</f>
        <v>113</v>
      </c>
      <c r="B123">
        <f>'TO Filter Summary'!B123</f>
        <v>0</v>
      </c>
      <c r="C123" t="str">
        <f ca="1">'TO Filter Tables'!C122</f>
        <v>Spare</v>
      </c>
      <c r="D123" t="str">
        <f ca="1">'TO Filter Tables'!E122</f>
        <v>Internal</v>
      </c>
      <c r="E123">
        <f ca="1">'TO Filter Tables'!F122</f>
        <v>448</v>
      </c>
      <c r="F123" t="str">
        <f ca="1">'TO Filter Tables'!G122</f>
        <v>0x1C0</v>
      </c>
      <c r="G123" t="str">
        <f ca="1">'TO Filter Tables'!H122</f>
        <v>0x9C0</v>
      </c>
      <c r="H123" t="str">
        <f>'TO Filter Tables'!I122</f>
        <v>NA</v>
      </c>
      <c r="I123" t="str">
        <f ca="1">'TO Filter Tables'!J122</f>
        <v/>
      </c>
      <c r="J123">
        <f ca="1">'TO Filter Tables'!K122</f>
        <v>0</v>
      </c>
      <c r="K123" t="str">
        <f ca="1">'TO Filter Tables'!L122</f>
        <v>N/A</v>
      </c>
      <c r="L123">
        <f ca="1">'TO Filter Tables'!M122</f>
        <v>0</v>
      </c>
      <c r="M123" s="39">
        <f>'TO Filter Tables'!S122</f>
        <v>0</v>
      </c>
      <c r="N123" s="39">
        <f>'TO Filter Tables'!Y122</f>
        <v>0</v>
      </c>
      <c r="O123" s="39">
        <f>'TO Filter Tables'!AE122</f>
        <v>0</v>
      </c>
      <c r="P123" s="39">
        <f>'TO Filter Tables'!AQ122</f>
        <v>0</v>
      </c>
      <c r="Q123" s="39">
        <f>'TO Filter Tables'!AW122</f>
        <v>0</v>
      </c>
      <c r="R123" s="39">
        <f>'TO Filter Tables'!BC122</f>
        <v>0</v>
      </c>
      <c r="S123" s="39">
        <f>'TO Filter Tables'!BI122</f>
        <v>0</v>
      </c>
    </row>
    <row r="124" spans="1:19" hidden="1" x14ac:dyDescent="0.2">
      <c r="A124">
        <f>'TO Filter Tables'!A123</f>
        <v>114</v>
      </c>
      <c r="B124" t="str">
        <f>'TO Filter Summary'!B124</f>
        <v>ACS</v>
      </c>
      <c r="C124" t="str">
        <f ca="1">'TO Filter Tables'!C123</f>
        <v>SD SS/TAM Diagnostic Telemetry</v>
      </c>
      <c r="D124" t="str">
        <f ca="1">'TO Filter Tables'!E123</f>
        <v>Internal</v>
      </c>
      <c r="E124">
        <f ca="1">'TO Filter Tables'!F123</f>
        <v>449</v>
      </c>
      <c r="F124" t="str">
        <f ca="1">'TO Filter Tables'!G123</f>
        <v>0x1C1</v>
      </c>
      <c r="G124" t="str">
        <f ca="1">'TO Filter Tables'!H123</f>
        <v>0x9C1</v>
      </c>
      <c r="H124" t="str">
        <f>'TO Filter Tables'!I123</f>
        <v>NA</v>
      </c>
      <c r="I124">
        <f ca="1">'TO Filter Tables'!J123</f>
        <v>1056</v>
      </c>
      <c r="J124">
        <f ca="1">'TO Filter Tables'!K123</f>
        <v>0.1</v>
      </c>
      <c r="K124" t="str">
        <f ca="1">'TO Filter Tables'!L123</f>
        <v>Sync</v>
      </c>
      <c r="L124">
        <f ca="1">'TO Filter Tables'!M123</f>
        <v>10560</v>
      </c>
      <c r="M124" s="39">
        <f>'TO Filter Tables'!S123</f>
        <v>0</v>
      </c>
      <c r="N124" s="39">
        <f>'TO Filter Tables'!Y123</f>
        <v>0</v>
      </c>
      <c r="O124" s="39">
        <f>'TO Filter Tables'!AE123</f>
        <v>0</v>
      </c>
      <c r="P124" s="39">
        <f>'TO Filter Tables'!AQ123</f>
        <v>0</v>
      </c>
      <c r="Q124" s="39">
        <f>'TO Filter Tables'!AW123</f>
        <v>0</v>
      </c>
      <c r="R124" s="39">
        <f>'TO Filter Tables'!BC123</f>
        <v>0</v>
      </c>
      <c r="S124" s="39">
        <f>'TO Filter Tables'!BI123</f>
        <v>0</v>
      </c>
    </row>
    <row r="125" spans="1:19" hidden="1" x14ac:dyDescent="0.2">
      <c r="A125">
        <f>'TO Filter Tables'!A124</f>
        <v>115</v>
      </c>
      <c r="B125" t="str">
        <f>'TO Filter Summary'!B125</f>
        <v>ACS</v>
      </c>
      <c r="C125" t="str">
        <f ca="1">'TO Filter Tables'!C124</f>
        <v>SD KF Diagnostic Telemetry</v>
      </c>
      <c r="D125" t="str">
        <f ca="1">'TO Filter Tables'!E124</f>
        <v>Internal</v>
      </c>
      <c r="E125">
        <f ca="1">'TO Filter Tables'!F124</f>
        <v>450</v>
      </c>
      <c r="F125" t="str">
        <f ca="1">'TO Filter Tables'!G124</f>
        <v>0x1C2</v>
      </c>
      <c r="G125" t="str">
        <f ca="1">'TO Filter Tables'!H124</f>
        <v>0x9C2</v>
      </c>
      <c r="H125" t="str">
        <f>'TO Filter Tables'!I124</f>
        <v>NA</v>
      </c>
      <c r="I125">
        <f ca="1">'TO Filter Tables'!J124</f>
        <v>2336</v>
      </c>
      <c r="J125">
        <f ca="1">'TO Filter Tables'!K124</f>
        <v>0.1</v>
      </c>
      <c r="K125" t="str">
        <f ca="1">'TO Filter Tables'!L124</f>
        <v>Sync</v>
      </c>
      <c r="L125">
        <f ca="1">'TO Filter Tables'!M124</f>
        <v>23360</v>
      </c>
      <c r="M125" s="39">
        <f>'TO Filter Tables'!S124</f>
        <v>0</v>
      </c>
      <c r="N125" s="39">
        <f>'TO Filter Tables'!Y124</f>
        <v>0</v>
      </c>
      <c r="O125" s="39">
        <f>'TO Filter Tables'!AE124</f>
        <v>0</v>
      </c>
      <c r="P125" s="39">
        <f>'TO Filter Tables'!AQ124</f>
        <v>0</v>
      </c>
      <c r="Q125" s="39">
        <f>'TO Filter Tables'!AW124</f>
        <v>0</v>
      </c>
      <c r="R125" s="39">
        <f>'TO Filter Tables'!BC124</f>
        <v>0</v>
      </c>
      <c r="S125" s="39">
        <f>'TO Filter Tables'!BI124</f>
        <v>0</v>
      </c>
    </row>
    <row r="126" spans="1:19" hidden="1" x14ac:dyDescent="0.2">
      <c r="A126">
        <f>'TO Filter Tables'!A125</f>
        <v>116</v>
      </c>
      <c r="B126" t="str">
        <f>'TO Filter Summary'!B126</f>
        <v>ACS</v>
      </c>
      <c r="C126" t="str">
        <f ca="1">'TO Filter Tables'!C125</f>
        <v>SD Momentum Telemetry</v>
      </c>
      <c r="D126" t="str">
        <f ca="1">'TO Filter Tables'!E125</f>
        <v>Internal</v>
      </c>
      <c r="E126">
        <f ca="1">'TO Filter Tables'!F125</f>
        <v>451</v>
      </c>
      <c r="F126" t="str">
        <f ca="1">'TO Filter Tables'!G125</f>
        <v>0x1C3</v>
      </c>
      <c r="G126" t="str">
        <f ca="1">'TO Filter Tables'!H125</f>
        <v>0x9C3</v>
      </c>
      <c r="H126" t="str">
        <f>'TO Filter Tables'!I125</f>
        <v>NA</v>
      </c>
      <c r="I126">
        <f ca="1">'TO Filter Tables'!J125</f>
        <v>1024</v>
      </c>
      <c r="J126">
        <f ca="1">'TO Filter Tables'!K125</f>
        <v>0.1</v>
      </c>
      <c r="K126" t="str">
        <f ca="1">'TO Filter Tables'!L125</f>
        <v>Sync</v>
      </c>
      <c r="L126">
        <f ca="1">'TO Filter Tables'!M125</f>
        <v>10240</v>
      </c>
      <c r="M126" s="39">
        <f>'TO Filter Tables'!S125</f>
        <v>0</v>
      </c>
      <c r="N126" s="39">
        <f>'TO Filter Tables'!Y125</f>
        <v>0</v>
      </c>
      <c r="O126" s="39">
        <f>'TO Filter Tables'!AE125</f>
        <v>0</v>
      </c>
      <c r="P126" s="39">
        <f>'TO Filter Tables'!AQ125</f>
        <v>0</v>
      </c>
      <c r="Q126" s="39">
        <f>'TO Filter Tables'!AW125</f>
        <v>0</v>
      </c>
      <c r="R126" s="39">
        <f>'TO Filter Tables'!BC125</f>
        <v>0</v>
      </c>
      <c r="S126" s="39">
        <f>'TO Filter Tables'!BI125</f>
        <v>0</v>
      </c>
    </row>
    <row r="127" spans="1:19" hidden="1" x14ac:dyDescent="0.2">
      <c r="A127">
        <f>'TO Filter Tables'!A126</f>
        <v>117</v>
      </c>
      <c r="B127" t="str">
        <f>'TO Filter Summary'!B127</f>
        <v>ACS</v>
      </c>
      <c r="C127" t="str">
        <f ca="1">'TO Filter Tables'!C126</f>
        <v>CG MTB Diag Tlm</v>
      </c>
      <c r="D127" t="str">
        <f ca="1">'TO Filter Tables'!E126</f>
        <v>Internal</v>
      </c>
      <c r="E127">
        <f ca="1">'TO Filter Tables'!F126</f>
        <v>452</v>
      </c>
      <c r="F127" t="str">
        <f ca="1">'TO Filter Tables'!G126</f>
        <v>0x1C4</v>
      </c>
      <c r="G127" t="str">
        <f ca="1">'TO Filter Tables'!H126</f>
        <v>0x9C4</v>
      </c>
      <c r="H127" t="str">
        <f>'TO Filter Tables'!I126</f>
        <v>NA</v>
      </c>
      <c r="I127">
        <f ca="1">'TO Filter Tables'!J126</f>
        <v>480</v>
      </c>
      <c r="J127">
        <f ca="1">'TO Filter Tables'!K126</f>
        <v>0.1</v>
      </c>
      <c r="K127" t="str">
        <f ca="1">'TO Filter Tables'!L126</f>
        <v>Sync</v>
      </c>
      <c r="L127">
        <f ca="1">'TO Filter Tables'!M126</f>
        <v>4800</v>
      </c>
      <c r="M127" s="39">
        <f>'TO Filter Tables'!S126</f>
        <v>0</v>
      </c>
      <c r="N127" s="39">
        <f>'TO Filter Tables'!Y126</f>
        <v>0</v>
      </c>
      <c r="O127" s="39">
        <f>'TO Filter Tables'!AE126</f>
        <v>0</v>
      </c>
      <c r="P127" s="39">
        <f>'TO Filter Tables'!AQ126</f>
        <v>0</v>
      </c>
      <c r="Q127" s="39">
        <f>'TO Filter Tables'!AW126</f>
        <v>0</v>
      </c>
      <c r="R127" s="39">
        <f>'TO Filter Tables'!BC126</f>
        <v>0</v>
      </c>
      <c r="S127" s="39">
        <f>'TO Filter Tables'!BI126</f>
        <v>0</v>
      </c>
    </row>
    <row r="128" spans="1:19" hidden="1" x14ac:dyDescent="0.2">
      <c r="A128">
        <f>'TO Filter Tables'!A127</f>
        <v>118</v>
      </c>
      <c r="B128" t="str">
        <f>'TO Filter Summary'!B128</f>
        <v>ACS</v>
      </c>
      <c r="C128" t="str">
        <f ca="1">'TO Filter Tables'!C127</f>
        <v>CG RW Diag Tlm</v>
      </c>
      <c r="D128" t="str">
        <f ca="1">'TO Filter Tables'!E127</f>
        <v>Internal</v>
      </c>
      <c r="E128">
        <f ca="1">'TO Filter Tables'!F127</f>
        <v>453</v>
      </c>
      <c r="F128" t="str">
        <f ca="1">'TO Filter Tables'!G127</f>
        <v>0x1C5</v>
      </c>
      <c r="G128" t="str">
        <f ca="1">'TO Filter Tables'!H127</f>
        <v>0x9C5</v>
      </c>
      <c r="H128" t="str">
        <f>'TO Filter Tables'!I127</f>
        <v>NA</v>
      </c>
      <c r="I128">
        <f ca="1">'TO Filter Tables'!J127</f>
        <v>3072</v>
      </c>
      <c r="J128">
        <f ca="1">'TO Filter Tables'!K127</f>
        <v>0.1</v>
      </c>
      <c r="K128" t="str">
        <f ca="1">'TO Filter Tables'!L127</f>
        <v>Sync</v>
      </c>
      <c r="L128">
        <f ca="1">'TO Filter Tables'!M127</f>
        <v>30720</v>
      </c>
      <c r="M128" s="39">
        <f>'TO Filter Tables'!S127</f>
        <v>0</v>
      </c>
      <c r="N128" s="39">
        <f>'TO Filter Tables'!Y127</f>
        <v>0</v>
      </c>
      <c r="O128" s="39">
        <f>'TO Filter Tables'!AE127</f>
        <v>0</v>
      </c>
      <c r="P128" s="39">
        <f>'TO Filter Tables'!AQ127</f>
        <v>0</v>
      </c>
      <c r="Q128" s="39">
        <f>'TO Filter Tables'!AW127</f>
        <v>0</v>
      </c>
      <c r="R128" s="39">
        <f>'TO Filter Tables'!BC127</f>
        <v>0</v>
      </c>
      <c r="S128" s="39">
        <f>'TO Filter Tables'!BI127</f>
        <v>0</v>
      </c>
    </row>
    <row r="129" spans="1:19" hidden="1" x14ac:dyDescent="0.2">
      <c r="A129">
        <f>'TO Filter Tables'!A128</f>
        <v>119</v>
      </c>
      <c r="B129" t="str">
        <f>'TO Filter Summary'!B129</f>
        <v>ACS</v>
      </c>
      <c r="C129" t="str">
        <f ca="1">'TO Filter Tables'!C128</f>
        <v>CG SA Diag Tlm</v>
      </c>
      <c r="D129" t="str">
        <f ca="1">'TO Filter Tables'!E128</f>
        <v>Internal</v>
      </c>
      <c r="E129">
        <f ca="1">'TO Filter Tables'!F128</f>
        <v>454</v>
      </c>
      <c r="F129" t="str">
        <f ca="1">'TO Filter Tables'!G128</f>
        <v>0x1C6</v>
      </c>
      <c r="G129" t="str">
        <f ca="1">'TO Filter Tables'!H128</f>
        <v>0x9C6</v>
      </c>
      <c r="H129" t="str">
        <f>'TO Filter Tables'!I128</f>
        <v>NA</v>
      </c>
      <c r="I129">
        <f ca="1">'TO Filter Tables'!J128</f>
        <v>1312</v>
      </c>
      <c r="J129">
        <f ca="1">'TO Filter Tables'!K128</f>
        <v>0.1</v>
      </c>
      <c r="K129" t="str">
        <f ca="1">'TO Filter Tables'!L128</f>
        <v>Sync</v>
      </c>
      <c r="L129">
        <f ca="1">'TO Filter Tables'!M128</f>
        <v>13120</v>
      </c>
      <c r="M129" s="39">
        <f>'TO Filter Tables'!S128</f>
        <v>0</v>
      </c>
      <c r="N129" s="39">
        <f>'TO Filter Tables'!Y128</f>
        <v>0</v>
      </c>
      <c r="O129" s="39">
        <f>'TO Filter Tables'!AE128</f>
        <v>0</v>
      </c>
      <c r="P129" s="39">
        <f>'TO Filter Tables'!AQ128</f>
        <v>0</v>
      </c>
      <c r="Q129" s="39">
        <f>'TO Filter Tables'!AW128</f>
        <v>0</v>
      </c>
      <c r="R129" s="39">
        <f>'TO Filter Tables'!BC128</f>
        <v>0</v>
      </c>
      <c r="S129" s="39">
        <f>'TO Filter Tables'!BI128</f>
        <v>0</v>
      </c>
    </row>
    <row r="130" spans="1:19" hidden="1" x14ac:dyDescent="0.2">
      <c r="A130">
        <f>'TO Filter Tables'!A129</f>
        <v>120</v>
      </c>
      <c r="B130" t="str">
        <f>'TO Filter Summary'!B130</f>
        <v>ACS</v>
      </c>
      <c r="C130" t="str">
        <f ca="1">'TO Filter Tables'!C129</f>
        <v>CG HGA Diag Tlm</v>
      </c>
      <c r="D130" t="str">
        <f ca="1">'TO Filter Tables'!E129</f>
        <v>Internal</v>
      </c>
      <c r="E130">
        <f ca="1">'TO Filter Tables'!F129</f>
        <v>455</v>
      </c>
      <c r="F130" t="str">
        <f ca="1">'TO Filter Tables'!G129</f>
        <v>0x1C7</v>
      </c>
      <c r="G130" t="str">
        <f ca="1">'TO Filter Tables'!H129</f>
        <v>0x9C7</v>
      </c>
      <c r="H130" t="str">
        <f>'TO Filter Tables'!I129</f>
        <v>NA</v>
      </c>
      <c r="I130">
        <f ca="1">'TO Filter Tables'!J129</f>
        <v>1312</v>
      </c>
      <c r="J130">
        <f ca="1">'TO Filter Tables'!K129</f>
        <v>0.1</v>
      </c>
      <c r="K130" t="str">
        <f ca="1">'TO Filter Tables'!L129</f>
        <v>Sync</v>
      </c>
      <c r="L130">
        <f ca="1">'TO Filter Tables'!M129</f>
        <v>13120</v>
      </c>
      <c r="M130" s="39">
        <f>'TO Filter Tables'!S129</f>
        <v>0</v>
      </c>
      <c r="N130" s="39">
        <f>'TO Filter Tables'!Y129</f>
        <v>0</v>
      </c>
      <c r="O130" s="39">
        <f>'TO Filter Tables'!AE129</f>
        <v>0</v>
      </c>
      <c r="P130" s="39">
        <f>'TO Filter Tables'!AQ129</f>
        <v>0</v>
      </c>
      <c r="Q130" s="39">
        <f>'TO Filter Tables'!AW129</f>
        <v>0</v>
      </c>
      <c r="R130" s="39">
        <f>'TO Filter Tables'!BC129</f>
        <v>0</v>
      </c>
      <c r="S130" s="39">
        <f>'TO Filter Tables'!BI129</f>
        <v>0</v>
      </c>
    </row>
    <row r="131" spans="1:19" hidden="1" x14ac:dyDescent="0.2">
      <c r="A131">
        <f>'TO Filter Tables'!A130</f>
        <v>121</v>
      </c>
      <c r="B131" t="str">
        <f>'TO Filter Summary'!B131</f>
        <v>ACS</v>
      </c>
      <c r="C131" t="str">
        <f ca="1">'TO Filter Tables'!C130</f>
        <v>CG Prop Diag Tlm</v>
      </c>
      <c r="D131" t="str">
        <f ca="1">'TO Filter Tables'!E130</f>
        <v>Internal</v>
      </c>
      <c r="E131">
        <f ca="1">'TO Filter Tables'!F130</f>
        <v>456</v>
      </c>
      <c r="F131" t="str">
        <f ca="1">'TO Filter Tables'!G130</f>
        <v>0x1C8</v>
      </c>
      <c r="G131" t="str">
        <f ca="1">'TO Filter Tables'!H130</f>
        <v>0x9C8</v>
      </c>
      <c r="H131" t="str">
        <f>'TO Filter Tables'!I130</f>
        <v>NA</v>
      </c>
      <c r="I131">
        <f ca="1">'TO Filter Tables'!J130</f>
        <v>1152</v>
      </c>
      <c r="J131">
        <f ca="1">'TO Filter Tables'!K130</f>
        <v>0.1</v>
      </c>
      <c r="K131" t="str">
        <f ca="1">'TO Filter Tables'!L130</f>
        <v>Sync</v>
      </c>
      <c r="L131">
        <f ca="1">'TO Filter Tables'!M130</f>
        <v>11520</v>
      </c>
      <c r="M131" s="39">
        <f>'TO Filter Tables'!S130</f>
        <v>0</v>
      </c>
      <c r="N131" s="39">
        <f>'TO Filter Tables'!Y130</f>
        <v>0</v>
      </c>
      <c r="O131" s="39">
        <f>'TO Filter Tables'!AE130</f>
        <v>0</v>
      </c>
      <c r="P131" s="39">
        <f>'TO Filter Tables'!AQ130</f>
        <v>0</v>
      </c>
      <c r="Q131" s="39">
        <f>'TO Filter Tables'!AW130</f>
        <v>0</v>
      </c>
      <c r="R131" s="39">
        <f>'TO Filter Tables'!BC130</f>
        <v>0</v>
      </c>
      <c r="S131" s="39">
        <f>'TO Filter Tables'!BI130</f>
        <v>0</v>
      </c>
    </row>
    <row r="132" spans="1:19" hidden="1" x14ac:dyDescent="0.2">
      <c r="A132">
        <f>'TO Filter Tables'!A131</f>
        <v>122</v>
      </c>
      <c r="B132" t="str">
        <f>'TO Filter Summary'!B132</f>
        <v>ACS</v>
      </c>
      <c r="C132" t="str">
        <f ca="1">'TO Filter Tables'!C131</f>
        <v>DI HK</v>
      </c>
      <c r="D132" t="str">
        <f ca="1">'TO Filter Tables'!E131</f>
        <v>Internal</v>
      </c>
      <c r="E132">
        <f ca="1">'TO Filter Tables'!F131</f>
        <v>457</v>
      </c>
      <c r="F132" t="str">
        <f ca="1">'TO Filter Tables'!G131</f>
        <v>0x1C9</v>
      </c>
      <c r="G132" t="str">
        <f ca="1">'TO Filter Tables'!H131</f>
        <v>0x9C9</v>
      </c>
      <c r="H132" t="str">
        <f>'TO Filter Tables'!I131</f>
        <v>NA</v>
      </c>
      <c r="I132">
        <f ca="1">'TO Filter Tables'!J131</f>
        <v>320</v>
      </c>
      <c r="J132">
        <f ca="1">'TO Filter Tables'!K131</f>
        <v>1</v>
      </c>
      <c r="K132" t="str">
        <f ca="1">'TO Filter Tables'!L131</f>
        <v>Sync</v>
      </c>
      <c r="L132">
        <f ca="1">'TO Filter Tables'!M131</f>
        <v>320</v>
      </c>
      <c r="M132" s="39">
        <f ca="1">'TO Filter Tables'!S131</f>
        <v>32</v>
      </c>
      <c r="N132" s="39">
        <f ca="1">'TO Filter Tables'!Y131</f>
        <v>32</v>
      </c>
      <c r="O132" s="39">
        <f ca="1">'TO Filter Tables'!AE131</f>
        <v>5.333333333333333</v>
      </c>
      <c r="P132" s="39">
        <f ca="1">'TO Filter Tables'!AQ131</f>
        <v>10.666666666666666</v>
      </c>
      <c r="Q132" s="39">
        <f ca="1">'TO Filter Tables'!AW131</f>
        <v>5.333333333333333</v>
      </c>
      <c r="R132" s="39">
        <f ca="1">'TO Filter Tables'!BC131</f>
        <v>5.333333333333333</v>
      </c>
      <c r="S132" s="39">
        <f ca="1">'TO Filter Tables'!BI131</f>
        <v>5.333333333333333</v>
      </c>
    </row>
    <row r="133" spans="1:19" hidden="1" x14ac:dyDescent="0.2">
      <c r="A133">
        <f>'TO Filter Tables'!A132</f>
        <v>123</v>
      </c>
      <c r="B133" t="str">
        <f>'TO Filter Summary'!B133</f>
        <v>ACS</v>
      </c>
      <c r="C133" t="str">
        <f ca="1">'TO Filter Tables'!C132</f>
        <v>OM HK</v>
      </c>
      <c r="D133" t="str">
        <f ca="1">'TO Filter Tables'!E132</f>
        <v>Internal</v>
      </c>
      <c r="E133">
        <f ca="1">'TO Filter Tables'!F132</f>
        <v>458</v>
      </c>
      <c r="F133" t="str">
        <f ca="1">'TO Filter Tables'!G132</f>
        <v>0x1CA</v>
      </c>
      <c r="G133" t="str">
        <f ca="1">'TO Filter Tables'!H132</f>
        <v>0x9CA</v>
      </c>
      <c r="H133" t="str">
        <f>'TO Filter Tables'!I132</f>
        <v>NA</v>
      </c>
      <c r="I133">
        <f ca="1">'TO Filter Tables'!J132</f>
        <v>320</v>
      </c>
      <c r="J133">
        <f ca="1">'TO Filter Tables'!K132</f>
        <v>1</v>
      </c>
      <c r="K133" t="str">
        <f ca="1">'TO Filter Tables'!L132</f>
        <v>Sync</v>
      </c>
      <c r="L133">
        <f ca="1">'TO Filter Tables'!M132</f>
        <v>320</v>
      </c>
      <c r="M133" s="39">
        <f ca="1">'TO Filter Tables'!S132</f>
        <v>32</v>
      </c>
      <c r="N133" s="39">
        <f ca="1">'TO Filter Tables'!Y132</f>
        <v>32</v>
      </c>
      <c r="O133" s="39">
        <f ca="1">'TO Filter Tables'!AE132</f>
        <v>5.333333333333333</v>
      </c>
      <c r="P133" s="39">
        <f ca="1">'TO Filter Tables'!AQ132</f>
        <v>10.666666666666666</v>
      </c>
      <c r="Q133" s="39">
        <f ca="1">'TO Filter Tables'!AW132</f>
        <v>5.333333333333333</v>
      </c>
      <c r="R133" s="39">
        <f ca="1">'TO Filter Tables'!BC132</f>
        <v>5.333333333333333</v>
      </c>
      <c r="S133" s="39">
        <f ca="1">'TO Filter Tables'!BI132</f>
        <v>5.333333333333333</v>
      </c>
    </row>
    <row r="134" spans="1:19" hidden="1" x14ac:dyDescent="0.2">
      <c r="A134">
        <f>'TO Filter Tables'!A133</f>
        <v>124</v>
      </c>
      <c r="B134" t="str">
        <f>'TO Filter Summary'!B134</f>
        <v>ACS</v>
      </c>
      <c r="C134" t="str">
        <f ca="1">'TO Filter Tables'!C133</f>
        <v>SD HK</v>
      </c>
      <c r="D134" t="str">
        <f ca="1">'TO Filter Tables'!E133</f>
        <v>Internal</v>
      </c>
      <c r="E134">
        <f ca="1">'TO Filter Tables'!F133</f>
        <v>459</v>
      </c>
      <c r="F134" t="str">
        <f ca="1">'TO Filter Tables'!G133</f>
        <v>0x1CB</v>
      </c>
      <c r="G134" t="str">
        <f ca="1">'TO Filter Tables'!H133</f>
        <v>0x9CB</v>
      </c>
      <c r="H134" t="str">
        <f>'TO Filter Tables'!I133</f>
        <v>NA</v>
      </c>
      <c r="I134">
        <f ca="1">'TO Filter Tables'!J133</f>
        <v>320</v>
      </c>
      <c r="J134">
        <f ca="1">'TO Filter Tables'!K133</f>
        <v>1</v>
      </c>
      <c r="K134" t="str">
        <f ca="1">'TO Filter Tables'!L133</f>
        <v>Sync</v>
      </c>
      <c r="L134">
        <f ca="1">'TO Filter Tables'!M133</f>
        <v>320</v>
      </c>
      <c r="M134" s="39">
        <f ca="1">'TO Filter Tables'!S133</f>
        <v>32</v>
      </c>
      <c r="N134" s="39">
        <f ca="1">'TO Filter Tables'!Y133</f>
        <v>32</v>
      </c>
      <c r="O134" s="39">
        <f ca="1">'TO Filter Tables'!AE133</f>
        <v>5.333333333333333</v>
      </c>
      <c r="P134" s="39">
        <f ca="1">'TO Filter Tables'!AQ133</f>
        <v>10.666666666666666</v>
      </c>
      <c r="Q134" s="39">
        <f ca="1">'TO Filter Tables'!AW133</f>
        <v>5.333333333333333</v>
      </c>
      <c r="R134" s="39">
        <f ca="1">'TO Filter Tables'!BC133</f>
        <v>5.333333333333333</v>
      </c>
      <c r="S134" s="39">
        <f ca="1">'TO Filter Tables'!BI133</f>
        <v>5.333333333333333</v>
      </c>
    </row>
    <row r="135" spans="1:19" hidden="1" x14ac:dyDescent="0.2">
      <c r="A135">
        <f>'TO Filter Tables'!A134</f>
        <v>125</v>
      </c>
      <c r="B135" t="str">
        <f>'TO Filter Summary'!B135</f>
        <v>ACS</v>
      </c>
      <c r="C135" t="str">
        <f ca="1">'TO Filter Tables'!C134</f>
        <v>CL HK</v>
      </c>
      <c r="D135" t="str">
        <f ca="1">'TO Filter Tables'!E134</f>
        <v>Internal</v>
      </c>
      <c r="E135">
        <f ca="1">'TO Filter Tables'!F134</f>
        <v>460</v>
      </c>
      <c r="F135" t="str">
        <f ca="1">'TO Filter Tables'!G134</f>
        <v>0x1CC</v>
      </c>
      <c r="G135" t="str">
        <f ca="1">'TO Filter Tables'!H134</f>
        <v>0x9CC</v>
      </c>
      <c r="H135" t="str">
        <f>'TO Filter Tables'!I134</f>
        <v>NA</v>
      </c>
      <c r="I135">
        <f ca="1">'TO Filter Tables'!J134</f>
        <v>320</v>
      </c>
      <c r="J135">
        <f ca="1">'TO Filter Tables'!K134</f>
        <v>1</v>
      </c>
      <c r="K135" t="str">
        <f ca="1">'TO Filter Tables'!L134</f>
        <v>Sync</v>
      </c>
      <c r="L135">
        <f ca="1">'TO Filter Tables'!M134</f>
        <v>320</v>
      </c>
      <c r="M135" s="39">
        <f ca="1">'TO Filter Tables'!S134</f>
        <v>32</v>
      </c>
      <c r="N135" s="39">
        <f ca="1">'TO Filter Tables'!Y134</f>
        <v>32</v>
      </c>
      <c r="O135" s="39">
        <f ca="1">'TO Filter Tables'!AE134</f>
        <v>5.333333333333333</v>
      </c>
      <c r="P135" s="39">
        <f ca="1">'TO Filter Tables'!AQ134</f>
        <v>10.666666666666666</v>
      </c>
      <c r="Q135" s="39">
        <f ca="1">'TO Filter Tables'!AW134</f>
        <v>5.333333333333333</v>
      </c>
      <c r="R135" s="39">
        <f ca="1">'TO Filter Tables'!BC134</f>
        <v>5.333333333333333</v>
      </c>
      <c r="S135" s="39">
        <f ca="1">'TO Filter Tables'!BI134</f>
        <v>5.333333333333333</v>
      </c>
    </row>
    <row r="136" spans="1:19" hidden="1" x14ac:dyDescent="0.2">
      <c r="A136">
        <f>'TO Filter Tables'!A135</f>
        <v>126</v>
      </c>
      <c r="B136" t="str">
        <f>'TO Filter Summary'!B136</f>
        <v>ACS</v>
      </c>
      <c r="C136" t="str">
        <f ca="1">'TO Filter Tables'!C135</f>
        <v>CG HK</v>
      </c>
      <c r="D136" t="str">
        <f ca="1">'TO Filter Tables'!E135</f>
        <v>Internal</v>
      </c>
      <c r="E136">
        <f ca="1">'TO Filter Tables'!F135</f>
        <v>461</v>
      </c>
      <c r="F136" t="str">
        <f ca="1">'TO Filter Tables'!G135</f>
        <v>0x1CD</v>
      </c>
      <c r="G136" t="str">
        <f ca="1">'TO Filter Tables'!H135</f>
        <v>0x9CD</v>
      </c>
      <c r="H136" t="str">
        <f>'TO Filter Tables'!I135</f>
        <v>NA</v>
      </c>
      <c r="I136">
        <f ca="1">'TO Filter Tables'!J135</f>
        <v>320</v>
      </c>
      <c r="J136">
        <f ca="1">'TO Filter Tables'!K135</f>
        <v>1</v>
      </c>
      <c r="K136" t="str">
        <f ca="1">'TO Filter Tables'!L135</f>
        <v>Sync</v>
      </c>
      <c r="L136">
        <f ca="1">'TO Filter Tables'!M135</f>
        <v>320</v>
      </c>
      <c r="M136" s="39">
        <f ca="1">'TO Filter Tables'!S135</f>
        <v>32</v>
      </c>
      <c r="N136" s="39">
        <f ca="1">'TO Filter Tables'!Y135</f>
        <v>32</v>
      </c>
      <c r="O136" s="39">
        <f ca="1">'TO Filter Tables'!AE135</f>
        <v>5.333333333333333</v>
      </c>
      <c r="P136" s="39">
        <f ca="1">'TO Filter Tables'!AQ135</f>
        <v>10.666666666666666</v>
      </c>
      <c r="Q136" s="39">
        <f ca="1">'TO Filter Tables'!AW135</f>
        <v>5.333333333333333</v>
      </c>
      <c r="R136" s="39">
        <f ca="1">'TO Filter Tables'!BC135</f>
        <v>5.333333333333333</v>
      </c>
      <c r="S136" s="39">
        <f ca="1">'TO Filter Tables'!BI135</f>
        <v>5.333333333333333</v>
      </c>
    </row>
    <row r="137" spans="1:19" hidden="1" x14ac:dyDescent="0.2">
      <c r="A137">
        <f>'TO Filter Tables'!A136</f>
        <v>127</v>
      </c>
      <c r="B137" t="str">
        <f>'TO Filter Summary'!B137</f>
        <v>ACS</v>
      </c>
      <c r="C137" t="str">
        <f ca="1">'TO Filter Tables'!C136</f>
        <v>DI FDC Tlm</v>
      </c>
      <c r="D137" t="str">
        <f ca="1">'TO Filter Tables'!E136</f>
        <v>Internal</v>
      </c>
      <c r="E137">
        <f ca="1">'TO Filter Tables'!F136</f>
        <v>462</v>
      </c>
      <c r="F137" t="str">
        <f ca="1">'TO Filter Tables'!G136</f>
        <v>0x1CE</v>
      </c>
      <c r="G137" t="str">
        <f ca="1">'TO Filter Tables'!H136</f>
        <v>0x9CE</v>
      </c>
      <c r="H137" t="str">
        <f>'TO Filter Tables'!I136</f>
        <v>NA</v>
      </c>
      <c r="I137">
        <f ca="1">'TO Filter Tables'!J136</f>
        <v>192</v>
      </c>
      <c r="J137">
        <f ca="1">'TO Filter Tables'!K136</f>
        <v>0.1</v>
      </c>
      <c r="K137" t="str">
        <f ca="1">'TO Filter Tables'!L136</f>
        <v>Sync</v>
      </c>
      <c r="L137">
        <f ca="1">'TO Filter Tables'!M136</f>
        <v>1920</v>
      </c>
      <c r="M137" s="39">
        <f>'TO Filter Tables'!S136</f>
        <v>0</v>
      </c>
      <c r="N137" s="39">
        <f>'TO Filter Tables'!Y136</f>
        <v>0</v>
      </c>
      <c r="O137" s="39">
        <f>'TO Filter Tables'!AE136</f>
        <v>0</v>
      </c>
      <c r="P137" s="39">
        <f>'TO Filter Tables'!AQ136</f>
        <v>0</v>
      </c>
      <c r="Q137" s="39">
        <f>'TO Filter Tables'!AW136</f>
        <v>0</v>
      </c>
      <c r="R137" s="39">
        <f>'TO Filter Tables'!BC136</f>
        <v>0</v>
      </c>
      <c r="S137" s="39">
        <f>'TO Filter Tables'!BI136</f>
        <v>0</v>
      </c>
    </row>
    <row r="138" spans="1:19" hidden="1" x14ac:dyDescent="0.2">
      <c r="A138">
        <f>'TO Filter Tables'!A137</f>
        <v>128</v>
      </c>
      <c r="B138" t="str">
        <f>'TO Filter Summary'!B138</f>
        <v>ACS</v>
      </c>
      <c r="C138" t="str">
        <f ca="1">'TO Filter Tables'!C137</f>
        <v>OM FDC Tlm</v>
      </c>
      <c r="D138" t="str">
        <f ca="1">'TO Filter Tables'!E137</f>
        <v>Internal</v>
      </c>
      <c r="E138">
        <f ca="1">'TO Filter Tables'!F137</f>
        <v>463</v>
      </c>
      <c r="F138" t="str">
        <f ca="1">'TO Filter Tables'!G137</f>
        <v>0x1CF</v>
      </c>
      <c r="G138" t="str">
        <f ca="1">'TO Filter Tables'!H137</f>
        <v>0x9CF</v>
      </c>
      <c r="H138" t="str">
        <f>'TO Filter Tables'!I137</f>
        <v>NA</v>
      </c>
      <c r="I138">
        <f ca="1">'TO Filter Tables'!J137</f>
        <v>192</v>
      </c>
      <c r="J138">
        <f ca="1">'TO Filter Tables'!K137</f>
        <v>0.1</v>
      </c>
      <c r="K138" t="str">
        <f ca="1">'TO Filter Tables'!L137</f>
        <v>Sync</v>
      </c>
      <c r="L138">
        <f ca="1">'TO Filter Tables'!M137</f>
        <v>1920</v>
      </c>
      <c r="M138" s="39">
        <f>'TO Filter Tables'!S137</f>
        <v>0</v>
      </c>
      <c r="N138" s="39">
        <f>'TO Filter Tables'!Y137</f>
        <v>0</v>
      </c>
      <c r="O138" s="39">
        <f>'TO Filter Tables'!AE137</f>
        <v>0</v>
      </c>
      <c r="P138" s="39">
        <f>'TO Filter Tables'!AQ137</f>
        <v>0</v>
      </c>
      <c r="Q138" s="39">
        <f>'TO Filter Tables'!AW137</f>
        <v>0</v>
      </c>
      <c r="R138" s="39">
        <f>'TO Filter Tables'!BC137</f>
        <v>0</v>
      </c>
      <c r="S138" s="39">
        <f>'TO Filter Tables'!BI137</f>
        <v>0</v>
      </c>
    </row>
    <row r="139" spans="1:19" hidden="1" x14ac:dyDescent="0.2">
      <c r="A139">
        <f>'TO Filter Tables'!A138</f>
        <v>129</v>
      </c>
      <c r="B139" t="str">
        <f>'TO Filter Summary'!B139</f>
        <v>ACS</v>
      </c>
      <c r="C139" t="str">
        <f ca="1">'TO Filter Tables'!C138</f>
        <v>SD FDC Tlm</v>
      </c>
      <c r="D139" t="str">
        <f ca="1">'TO Filter Tables'!E138</f>
        <v>Internal</v>
      </c>
      <c r="E139">
        <f ca="1">'TO Filter Tables'!F138</f>
        <v>464</v>
      </c>
      <c r="F139" t="str">
        <f ca="1">'TO Filter Tables'!G138</f>
        <v>0x1D0</v>
      </c>
      <c r="G139" t="str">
        <f ca="1">'TO Filter Tables'!H138</f>
        <v>0x9D0</v>
      </c>
      <c r="H139" t="str">
        <f>'TO Filter Tables'!I138</f>
        <v>NA</v>
      </c>
      <c r="I139">
        <f ca="1">'TO Filter Tables'!J138</f>
        <v>192</v>
      </c>
      <c r="J139">
        <f ca="1">'TO Filter Tables'!K138</f>
        <v>0.1</v>
      </c>
      <c r="K139" t="str">
        <f ca="1">'TO Filter Tables'!L138</f>
        <v>Sync</v>
      </c>
      <c r="L139">
        <f ca="1">'TO Filter Tables'!M138</f>
        <v>1920</v>
      </c>
      <c r="M139" s="39">
        <f>'TO Filter Tables'!S138</f>
        <v>0</v>
      </c>
      <c r="N139" s="39">
        <f>'TO Filter Tables'!Y138</f>
        <v>0</v>
      </c>
      <c r="O139" s="39">
        <f>'TO Filter Tables'!AE138</f>
        <v>0</v>
      </c>
      <c r="P139" s="39">
        <f>'TO Filter Tables'!AQ138</f>
        <v>0</v>
      </c>
      <c r="Q139" s="39">
        <f>'TO Filter Tables'!AW138</f>
        <v>0</v>
      </c>
      <c r="R139" s="39">
        <f>'TO Filter Tables'!BC138</f>
        <v>0</v>
      </c>
      <c r="S139" s="39">
        <f>'TO Filter Tables'!BI138</f>
        <v>0</v>
      </c>
    </row>
    <row r="140" spans="1:19" hidden="1" x14ac:dyDescent="0.2">
      <c r="A140">
        <f>'TO Filter Tables'!A139</f>
        <v>130</v>
      </c>
      <c r="B140" t="str">
        <f>'TO Filter Summary'!B140</f>
        <v>ACS</v>
      </c>
      <c r="C140" t="str">
        <f ca="1">'TO Filter Tables'!C139</f>
        <v>CL FDC Tlm</v>
      </c>
      <c r="D140" t="str">
        <f ca="1">'TO Filter Tables'!E139</f>
        <v>Internal</v>
      </c>
      <c r="E140">
        <f ca="1">'TO Filter Tables'!F139</f>
        <v>465</v>
      </c>
      <c r="F140" t="str">
        <f ca="1">'TO Filter Tables'!G139</f>
        <v>0x1D1</v>
      </c>
      <c r="G140" t="str">
        <f ca="1">'TO Filter Tables'!H139</f>
        <v>0x9D1</v>
      </c>
      <c r="H140" t="str">
        <f>'TO Filter Tables'!I139</f>
        <v>NA</v>
      </c>
      <c r="I140">
        <f ca="1">'TO Filter Tables'!J139</f>
        <v>192</v>
      </c>
      <c r="J140">
        <f ca="1">'TO Filter Tables'!K139</f>
        <v>0.1</v>
      </c>
      <c r="K140" t="str">
        <f ca="1">'TO Filter Tables'!L139</f>
        <v>Sync</v>
      </c>
      <c r="L140">
        <f ca="1">'TO Filter Tables'!M139</f>
        <v>1920</v>
      </c>
      <c r="M140" s="39">
        <f>'TO Filter Tables'!S139</f>
        <v>0</v>
      </c>
      <c r="N140" s="39">
        <f>'TO Filter Tables'!Y139</f>
        <v>0</v>
      </c>
      <c r="O140" s="39">
        <f>'TO Filter Tables'!AE139</f>
        <v>0</v>
      </c>
      <c r="P140" s="39">
        <f>'TO Filter Tables'!AQ139</f>
        <v>0</v>
      </c>
      <c r="Q140" s="39">
        <f>'TO Filter Tables'!AW139</f>
        <v>0</v>
      </c>
      <c r="R140" s="39">
        <f>'TO Filter Tables'!BC139</f>
        <v>0</v>
      </c>
      <c r="S140" s="39">
        <f>'TO Filter Tables'!BI139</f>
        <v>0</v>
      </c>
    </row>
    <row r="141" spans="1:19" hidden="1" x14ac:dyDescent="0.2">
      <c r="A141">
        <f>'TO Filter Tables'!A140</f>
        <v>131</v>
      </c>
      <c r="B141" t="str">
        <f>'TO Filter Summary'!B141</f>
        <v>ACS</v>
      </c>
      <c r="C141" t="str">
        <f ca="1">'TO Filter Tables'!C140</f>
        <v>CG FDC Tlm</v>
      </c>
      <c r="D141" t="str">
        <f ca="1">'TO Filter Tables'!E140</f>
        <v>Internal</v>
      </c>
      <c r="E141">
        <f ca="1">'TO Filter Tables'!F140</f>
        <v>466</v>
      </c>
      <c r="F141" t="str">
        <f ca="1">'TO Filter Tables'!G140</f>
        <v>0x1D2</v>
      </c>
      <c r="G141" t="str">
        <f ca="1">'TO Filter Tables'!H140</f>
        <v>0x9D2</v>
      </c>
      <c r="H141" t="str">
        <f>'TO Filter Tables'!I140</f>
        <v>NA</v>
      </c>
      <c r="I141">
        <f ca="1">'TO Filter Tables'!J140</f>
        <v>192</v>
      </c>
      <c r="J141">
        <f ca="1">'TO Filter Tables'!K140</f>
        <v>0.1</v>
      </c>
      <c r="K141" t="str">
        <f ca="1">'TO Filter Tables'!L140</f>
        <v>Sync</v>
      </c>
      <c r="L141">
        <f ca="1">'TO Filter Tables'!M140</f>
        <v>1920</v>
      </c>
      <c r="M141" s="39">
        <f>'TO Filter Tables'!S140</f>
        <v>0</v>
      </c>
      <c r="N141" s="39">
        <f>'TO Filter Tables'!Y140</f>
        <v>0</v>
      </c>
      <c r="O141" s="39">
        <f>'TO Filter Tables'!AE140</f>
        <v>0</v>
      </c>
      <c r="P141" s="39">
        <f>'TO Filter Tables'!AQ140</f>
        <v>0</v>
      </c>
      <c r="Q141" s="39">
        <f>'TO Filter Tables'!AW140</f>
        <v>0</v>
      </c>
      <c r="R141" s="39">
        <f>'TO Filter Tables'!BC140</f>
        <v>0</v>
      </c>
      <c r="S141" s="39">
        <f>'TO Filter Tables'!BI140</f>
        <v>0</v>
      </c>
    </row>
    <row r="142" spans="1:19" hidden="1" x14ac:dyDescent="0.2">
      <c r="A142">
        <f>'TO Filter Tables'!A141</f>
        <v>132</v>
      </c>
      <c r="B142" t="str">
        <f>'TO Filter Summary'!B142</f>
        <v>ACS</v>
      </c>
      <c r="C142" t="str">
        <f ca="1">'TO Filter Tables'!C141</f>
        <v>DI Downlink Telemetry</v>
      </c>
      <c r="D142" t="str">
        <f ca="1">'TO Filter Tables'!E141</f>
        <v>Internal</v>
      </c>
      <c r="E142">
        <f ca="1">'TO Filter Tables'!F141</f>
        <v>467</v>
      </c>
      <c r="F142" t="str">
        <f ca="1">'TO Filter Tables'!G141</f>
        <v>0x1D3</v>
      </c>
      <c r="G142" t="str">
        <f ca="1">'TO Filter Tables'!H141</f>
        <v>0x9D3</v>
      </c>
      <c r="H142" t="str">
        <f>'TO Filter Tables'!I141</f>
        <v>NA</v>
      </c>
      <c r="I142">
        <f ca="1">'TO Filter Tables'!J141</f>
        <v>1312</v>
      </c>
      <c r="J142">
        <f ca="1">'TO Filter Tables'!K141</f>
        <v>0.1</v>
      </c>
      <c r="K142" t="str">
        <f ca="1">'TO Filter Tables'!L141</f>
        <v>Sync</v>
      </c>
      <c r="L142">
        <f ca="1">'TO Filter Tables'!M141</f>
        <v>13120</v>
      </c>
      <c r="M142" s="39">
        <f ca="1">'TO Filter Tables'!S141</f>
        <v>1312</v>
      </c>
      <c r="N142" s="39">
        <f ca="1">'TO Filter Tables'!Y141</f>
        <v>1312</v>
      </c>
      <c r="O142" s="39">
        <f ca="1">'TO Filter Tables'!AE141</f>
        <v>87.466666666666669</v>
      </c>
      <c r="P142" s="39">
        <f ca="1">'TO Filter Tables'!AQ141</f>
        <v>43.733333333333334</v>
      </c>
      <c r="Q142" s="39">
        <f ca="1">'TO Filter Tables'!AW141</f>
        <v>43.733333333333334</v>
      </c>
      <c r="R142" s="39">
        <f ca="1">'TO Filter Tables'!BC141</f>
        <v>87.466666666666669</v>
      </c>
      <c r="S142" s="39">
        <f ca="1">'TO Filter Tables'!BI141</f>
        <v>43.733333333333334</v>
      </c>
    </row>
    <row r="143" spans="1:19" hidden="1" x14ac:dyDescent="0.2">
      <c r="A143">
        <f>'TO Filter Tables'!A142</f>
        <v>133</v>
      </c>
      <c r="B143" t="str">
        <f>'TO Filter Summary'!B143</f>
        <v>ACS</v>
      </c>
      <c r="C143" t="str">
        <f ca="1">'TO Filter Tables'!C142</f>
        <v>OM Downllink Telemetry</v>
      </c>
      <c r="D143" t="str">
        <f ca="1">'TO Filter Tables'!E142</f>
        <v>Internal</v>
      </c>
      <c r="E143">
        <f ca="1">'TO Filter Tables'!F142</f>
        <v>468</v>
      </c>
      <c r="F143" t="str">
        <f ca="1">'TO Filter Tables'!G142</f>
        <v>0x1D4</v>
      </c>
      <c r="G143" t="str">
        <f ca="1">'TO Filter Tables'!H142</f>
        <v>0x9D4</v>
      </c>
      <c r="H143" t="str">
        <f>'TO Filter Tables'!I142</f>
        <v>NA</v>
      </c>
      <c r="I143">
        <f ca="1">'TO Filter Tables'!J142</f>
        <v>384</v>
      </c>
      <c r="J143">
        <f ca="1">'TO Filter Tables'!K142</f>
        <v>0.1</v>
      </c>
      <c r="K143" t="str">
        <f ca="1">'TO Filter Tables'!L142</f>
        <v>Sync</v>
      </c>
      <c r="L143">
        <f ca="1">'TO Filter Tables'!M142</f>
        <v>3840</v>
      </c>
      <c r="M143" s="39">
        <f ca="1">'TO Filter Tables'!S142</f>
        <v>76.8</v>
      </c>
      <c r="N143" s="39">
        <f ca="1">'TO Filter Tables'!Y142</f>
        <v>76.8</v>
      </c>
      <c r="O143" s="39">
        <f ca="1">'TO Filter Tables'!AE142</f>
        <v>12.8</v>
      </c>
      <c r="P143" s="39">
        <f ca="1">'TO Filter Tables'!AQ142</f>
        <v>6.4</v>
      </c>
      <c r="Q143" s="39">
        <f ca="1">'TO Filter Tables'!AW142</f>
        <v>12.8</v>
      </c>
      <c r="R143" s="39">
        <f ca="1">'TO Filter Tables'!BC142</f>
        <v>12.8</v>
      </c>
      <c r="S143" s="39">
        <f ca="1">'TO Filter Tables'!BI142</f>
        <v>6.4</v>
      </c>
    </row>
    <row r="144" spans="1:19" hidden="1" x14ac:dyDescent="0.2">
      <c r="A144">
        <f>'TO Filter Tables'!A143</f>
        <v>134</v>
      </c>
      <c r="B144" t="str">
        <f>'TO Filter Summary'!B144</f>
        <v>ACS</v>
      </c>
      <c r="C144" t="str">
        <f ca="1">'TO Filter Tables'!C143</f>
        <v>SD Downlink Telemetry</v>
      </c>
      <c r="D144" t="str">
        <f ca="1">'TO Filter Tables'!E143</f>
        <v>Internal</v>
      </c>
      <c r="E144">
        <f ca="1">'TO Filter Tables'!F143</f>
        <v>469</v>
      </c>
      <c r="F144" t="str">
        <f ca="1">'TO Filter Tables'!G143</f>
        <v>0x1D5</v>
      </c>
      <c r="G144" t="str">
        <f ca="1">'TO Filter Tables'!H143</f>
        <v>0x9D5</v>
      </c>
      <c r="H144" t="str">
        <f>'TO Filter Tables'!I143</f>
        <v>NA</v>
      </c>
      <c r="I144">
        <f ca="1">'TO Filter Tables'!J143</f>
        <v>1344</v>
      </c>
      <c r="J144">
        <f ca="1">'TO Filter Tables'!K143</f>
        <v>0.1</v>
      </c>
      <c r="K144" t="str">
        <f ca="1">'TO Filter Tables'!L143</f>
        <v>Sync</v>
      </c>
      <c r="L144">
        <f ca="1">'TO Filter Tables'!M143</f>
        <v>13440</v>
      </c>
      <c r="M144" s="39">
        <f ca="1">'TO Filter Tables'!S143</f>
        <v>1344</v>
      </c>
      <c r="N144" s="39">
        <f ca="1">'TO Filter Tables'!Y143</f>
        <v>1344</v>
      </c>
      <c r="O144" s="39">
        <f ca="1">'TO Filter Tables'!AE143</f>
        <v>89.6</v>
      </c>
      <c r="P144" s="39">
        <f ca="1">'TO Filter Tables'!AQ143</f>
        <v>89.6</v>
      </c>
      <c r="Q144" s="39">
        <f ca="1">'TO Filter Tables'!AW143</f>
        <v>134.4</v>
      </c>
      <c r="R144" s="39">
        <f ca="1">'TO Filter Tables'!BC143</f>
        <v>89.6</v>
      </c>
      <c r="S144" s="39">
        <f ca="1">'TO Filter Tables'!BI143</f>
        <v>44.8</v>
      </c>
    </row>
    <row r="145" spans="1:20" hidden="1" x14ac:dyDescent="0.2">
      <c r="A145">
        <f>'TO Filter Tables'!A144</f>
        <v>135</v>
      </c>
      <c r="B145" t="str">
        <f>'TO Filter Summary'!B145</f>
        <v>ACS</v>
      </c>
      <c r="C145" t="str">
        <f ca="1">'TO Filter Tables'!C144</f>
        <v>CL Downlink Telemetry</v>
      </c>
      <c r="D145" t="str">
        <f ca="1">'TO Filter Tables'!E144</f>
        <v>Internal</v>
      </c>
      <c r="E145">
        <f ca="1">'TO Filter Tables'!F144</f>
        <v>470</v>
      </c>
      <c r="F145" t="str">
        <f ca="1">'TO Filter Tables'!G144</f>
        <v>0x1D6</v>
      </c>
      <c r="G145" t="str">
        <f ca="1">'TO Filter Tables'!H144</f>
        <v>0x9D6</v>
      </c>
      <c r="H145" t="str">
        <f>'TO Filter Tables'!I144</f>
        <v>NA</v>
      </c>
      <c r="I145">
        <f ca="1">'TO Filter Tables'!J144</f>
        <v>1632</v>
      </c>
      <c r="J145">
        <f ca="1">'TO Filter Tables'!K144</f>
        <v>0.1</v>
      </c>
      <c r="K145" t="str">
        <f ca="1">'TO Filter Tables'!L144</f>
        <v>Sync</v>
      </c>
      <c r="L145">
        <f ca="1">'TO Filter Tables'!M144</f>
        <v>16320</v>
      </c>
      <c r="M145" s="39">
        <f ca="1">'TO Filter Tables'!S144</f>
        <v>1632</v>
      </c>
      <c r="N145" s="39">
        <f ca="1">'TO Filter Tables'!Y144</f>
        <v>1632</v>
      </c>
      <c r="O145" s="39">
        <f ca="1">'TO Filter Tables'!AE144</f>
        <v>163.19999999999999</v>
      </c>
      <c r="P145" s="39">
        <f>'TO Filter Tables'!AQ144</f>
        <v>0</v>
      </c>
      <c r="Q145" s="39">
        <f ca="1">'TO Filter Tables'!AW144</f>
        <v>163.19999999999999</v>
      </c>
      <c r="R145" s="39">
        <f ca="1">'TO Filter Tables'!BC144</f>
        <v>163.19999999999999</v>
      </c>
      <c r="S145" s="39">
        <f ca="1">'TO Filter Tables'!BI144</f>
        <v>54.4</v>
      </c>
    </row>
    <row r="146" spans="1:20" hidden="1" x14ac:dyDescent="0.2">
      <c r="A146">
        <f>'TO Filter Tables'!A145</f>
        <v>136</v>
      </c>
      <c r="B146" t="str">
        <f>'TO Filter Summary'!B146</f>
        <v>ACS</v>
      </c>
      <c r="C146" t="str">
        <f ca="1">'TO Filter Tables'!C145</f>
        <v>CG Downlink Telemetry</v>
      </c>
      <c r="D146" t="str">
        <f ca="1">'TO Filter Tables'!E145</f>
        <v>Internal</v>
      </c>
      <c r="E146">
        <f ca="1">'TO Filter Tables'!F145</f>
        <v>471</v>
      </c>
      <c r="F146" t="str">
        <f ca="1">'TO Filter Tables'!G145</f>
        <v>0x1D7</v>
      </c>
      <c r="G146" t="str">
        <f ca="1">'TO Filter Tables'!H145</f>
        <v>0x9D7</v>
      </c>
      <c r="H146" t="str">
        <f>'TO Filter Tables'!I145</f>
        <v>NA</v>
      </c>
      <c r="I146">
        <f ca="1">'TO Filter Tables'!J145</f>
        <v>576</v>
      </c>
      <c r="J146">
        <f ca="1">'TO Filter Tables'!K145</f>
        <v>0.1</v>
      </c>
      <c r="K146" t="str">
        <f ca="1">'TO Filter Tables'!L145</f>
        <v>Sync</v>
      </c>
      <c r="L146">
        <f ca="1">'TO Filter Tables'!M145</f>
        <v>5760</v>
      </c>
      <c r="M146" s="39">
        <f ca="1">'TO Filter Tables'!S145</f>
        <v>576</v>
      </c>
      <c r="N146" s="39">
        <f ca="1">'TO Filter Tables'!Y145</f>
        <v>576</v>
      </c>
      <c r="O146" s="39">
        <f ca="1">'TO Filter Tables'!AE145</f>
        <v>57.6</v>
      </c>
      <c r="P146" s="39">
        <f ca="1">'TO Filter Tables'!AQ145</f>
        <v>19.2</v>
      </c>
      <c r="Q146" s="39">
        <f ca="1">'TO Filter Tables'!AW145</f>
        <v>38.4</v>
      </c>
      <c r="R146" s="39">
        <f ca="1">'TO Filter Tables'!BC145</f>
        <v>57.6</v>
      </c>
      <c r="S146" s="39">
        <f ca="1">'TO Filter Tables'!BI145</f>
        <v>19.2</v>
      </c>
    </row>
    <row r="147" spans="1:20" hidden="1" x14ac:dyDescent="0.2">
      <c r="A147">
        <f>'TO Filter Tables'!A146</f>
        <v>137</v>
      </c>
      <c r="B147" t="str">
        <f>'TO Filter Summary'!B147</f>
        <v>ACS</v>
      </c>
      <c r="C147" t="str">
        <f ca="1">'TO Filter Tables'!C146</f>
        <v>DI to OM Internal Telemetry</v>
      </c>
      <c r="D147" t="str">
        <f ca="1">'TO Filter Tables'!E146</f>
        <v>Internal</v>
      </c>
      <c r="E147">
        <f ca="1">'TO Filter Tables'!F146</f>
        <v>472</v>
      </c>
      <c r="F147" t="str">
        <f ca="1">'TO Filter Tables'!G146</f>
        <v>0x1D8</v>
      </c>
      <c r="G147" t="str">
        <f ca="1">'TO Filter Tables'!H146</f>
        <v>0x9D8</v>
      </c>
      <c r="H147" t="str">
        <f>'TO Filter Tables'!I146</f>
        <v>NA</v>
      </c>
      <c r="I147">
        <f ca="1">'TO Filter Tables'!J146</f>
        <v>640</v>
      </c>
      <c r="J147">
        <f ca="1">'TO Filter Tables'!K146</f>
        <v>0.1</v>
      </c>
      <c r="K147" t="str">
        <f ca="1">'TO Filter Tables'!L146</f>
        <v>Sync</v>
      </c>
      <c r="L147">
        <f ca="1">'TO Filter Tables'!M146</f>
        <v>6400</v>
      </c>
      <c r="M147" s="39">
        <f>'TO Filter Tables'!S146</f>
        <v>0</v>
      </c>
      <c r="N147" s="39">
        <f>'TO Filter Tables'!Y146</f>
        <v>0</v>
      </c>
      <c r="O147" s="39">
        <f>'TO Filter Tables'!AE146</f>
        <v>0</v>
      </c>
      <c r="P147" s="39">
        <f>'TO Filter Tables'!AQ146</f>
        <v>0</v>
      </c>
      <c r="Q147" s="39">
        <f>'TO Filter Tables'!AW146</f>
        <v>0</v>
      </c>
      <c r="R147" s="39">
        <f>'TO Filter Tables'!BC146</f>
        <v>0</v>
      </c>
      <c r="S147" s="39">
        <f>'TO Filter Tables'!BI146</f>
        <v>0</v>
      </c>
    </row>
    <row r="148" spans="1:20" hidden="1" x14ac:dyDescent="0.2">
      <c r="A148">
        <f>'TO Filter Tables'!A147</f>
        <v>138</v>
      </c>
      <c r="B148" t="str">
        <f>'TO Filter Summary'!B148</f>
        <v>ACS</v>
      </c>
      <c r="C148" t="str">
        <f ca="1">'TO Filter Tables'!C147</f>
        <v>OM to SD Internal Telemetry</v>
      </c>
      <c r="D148" t="str">
        <f ca="1">'TO Filter Tables'!E147</f>
        <v>Internal</v>
      </c>
      <c r="E148">
        <f ca="1">'TO Filter Tables'!F147</f>
        <v>473</v>
      </c>
      <c r="F148" t="str">
        <f ca="1">'TO Filter Tables'!G147</f>
        <v>0x1D9</v>
      </c>
      <c r="G148" t="str">
        <f ca="1">'TO Filter Tables'!H147</f>
        <v>0x9D9</v>
      </c>
      <c r="H148" t="str">
        <f>'TO Filter Tables'!I147</f>
        <v>NA</v>
      </c>
      <c r="I148">
        <f ca="1">'TO Filter Tables'!J147</f>
        <v>1856</v>
      </c>
      <c r="J148">
        <f ca="1">'TO Filter Tables'!K147</f>
        <v>0.1</v>
      </c>
      <c r="K148" t="str">
        <f ca="1">'TO Filter Tables'!L147</f>
        <v>Sync</v>
      </c>
      <c r="L148">
        <f ca="1">'TO Filter Tables'!M147</f>
        <v>18560</v>
      </c>
      <c r="M148" s="39">
        <f>'TO Filter Tables'!S147</f>
        <v>0</v>
      </c>
      <c r="N148" s="39">
        <f>'TO Filter Tables'!Y147</f>
        <v>0</v>
      </c>
      <c r="O148" s="39">
        <f>'TO Filter Tables'!AE147</f>
        <v>0</v>
      </c>
      <c r="P148" s="39">
        <f>'TO Filter Tables'!AQ147</f>
        <v>0</v>
      </c>
      <c r="Q148" s="39">
        <f>'TO Filter Tables'!AW147</f>
        <v>0</v>
      </c>
      <c r="R148" s="39">
        <f>'TO Filter Tables'!BC147</f>
        <v>0</v>
      </c>
      <c r="S148" s="39">
        <f>'TO Filter Tables'!BI147</f>
        <v>0</v>
      </c>
    </row>
    <row r="149" spans="1:20" hidden="1" x14ac:dyDescent="0.2">
      <c r="A149">
        <f>'TO Filter Tables'!A148</f>
        <v>139</v>
      </c>
      <c r="B149" t="str">
        <f>'TO Filter Summary'!B149</f>
        <v>ACS</v>
      </c>
      <c r="C149" t="str">
        <f ca="1">'TO Filter Tables'!C148</f>
        <v>SD to CL Internal Telemetry</v>
      </c>
      <c r="D149" t="str">
        <f ca="1">'TO Filter Tables'!E148</f>
        <v>Internal</v>
      </c>
      <c r="E149">
        <f ca="1">'TO Filter Tables'!F148</f>
        <v>474</v>
      </c>
      <c r="F149" t="str">
        <f ca="1">'TO Filter Tables'!G148</f>
        <v>0x1DA</v>
      </c>
      <c r="G149" t="str">
        <f ca="1">'TO Filter Tables'!H148</f>
        <v>0x9DA</v>
      </c>
      <c r="H149" t="str">
        <f>'TO Filter Tables'!I148</f>
        <v>NA</v>
      </c>
      <c r="I149">
        <f ca="1">'TO Filter Tables'!J148</f>
        <v>5120</v>
      </c>
      <c r="J149">
        <f ca="1">'TO Filter Tables'!K148</f>
        <v>0.1</v>
      </c>
      <c r="K149" t="str">
        <f ca="1">'TO Filter Tables'!L148</f>
        <v>Sync</v>
      </c>
      <c r="L149">
        <f ca="1">'TO Filter Tables'!M148</f>
        <v>51200</v>
      </c>
      <c r="M149" s="39">
        <f>'TO Filter Tables'!S148</f>
        <v>0</v>
      </c>
      <c r="N149" s="39">
        <f>'TO Filter Tables'!Y148</f>
        <v>0</v>
      </c>
      <c r="O149" s="39">
        <f>'TO Filter Tables'!AE148</f>
        <v>0</v>
      </c>
      <c r="P149" s="39">
        <f>'TO Filter Tables'!AQ148</f>
        <v>0</v>
      </c>
      <c r="Q149" s="39">
        <f>'TO Filter Tables'!AW148</f>
        <v>0</v>
      </c>
      <c r="R149" s="39">
        <f>'TO Filter Tables'!BC148</f>
        <v>0</v>
      </c>
      <c r="S149" s="39">
        <f>'TO Filter Tables'!BI148</f>
        <v>0</v>
      </c>
    </row>
    <row r="150" spans="1:20" hidden="1" x14ac:dyDescent="0.2">
      <c r="A150">
        <f>'TO Filter Tables'!A149</f>
        <v>140</v>
      </c>
      <c r="B150" t="str">
        <f>'TO Filter Summary'!B150</f>
        <v>ACS</v>
      </c>
      <c r="C150" t="str">
        <f ca="1">'TO Filter Tables'!C149</f>
        <v>CL to CG Internal Telemetry</v>
      </c>
      <c r="D150" t="str">
        <f ca="1">'TO Filter Tables'!E149</f>
        <v>Internal</v>
      </c>
      <c r="E150">
        <f ca="1">'TO Filter Tables'!F149</f>
        <v>475</v>
      </c>
      <c r="F150" t="str">
        <f ca="1">'TO Filter Tables'!G149</f>
        <v>0x1DB</v>
      </c>
      <c r="G150" t="str">
        <f ca="1">'TO Filter Tables'!H149</f>
        <v>0x9DB</v>
      </c>
      <c r="H150" t="str">
        <f>'TO Filter Tables'!I149</f>
        <v>NA</v>
      </c>
      <c r="I150">
        <f ca="1">'TO Filter Tables'!J149</f>
        <v>3008</v>
      </c>
      <c r="J150">
        <f ca="1">'TO Filter Tables'!K149</f>
        <v>0.1</v>
      </c>
      <c r="K150" t="str">
        <f ca="1">'TO Filter Tables'!L149</f>
        <v>Sync</v>
      </c>
      <c r="L150">
        <f ca="1">'TO Filter Tables'!M149</f>
        <v>30080</v>
      </c>
      <c r="M150" s="39">
        <f>'TO Filter Tables'!S149</f>
        <v>0</v>
      </c>
      <c r="N150" s="39">
        <f>'TO Filter Tables'!Y149</f>
        <v>0</v>
      </c>
      <c r="O150" s="39">
        <f>'TO Filter Tables'!AE149</f>
        <v>0</v>
      </c>
      <c r="P150" s="39">
        <f>'TO Filter Tables'!AQ149</f>
        <v>0</v>
      </c>
      <c r="Q150" s="39">
        <f>'TO Filter Tables'!AW149</f>
        <v>0</v>
      </c>
      <c r="R150" s="39">
        <f>'TO Filter Tables'!BC149</f>
        <v>0</v>
      </c>
      <c r="S150" s="39">
        <f>'TO Filter Tables'!BI149</f>
        <v>0</v>
      </c>
    </row>
    <row r="151" spans="1:20" hidden="1" x14ac:dyDescent="0.2">
      <c r="A151">
        <f>'TO Filter Tables'!A150</f>
        <v>141</v>
      </c>
      <c r="B151" t="str">
        <f>'TO Filter Summary'!B151</f>
        <v>ATB</v>
      </c>
      <c r="C151" t="str">
        <f ca="1">'TO Filter Tables'!C150</f>
        <v>ATB A Raw Thermal Telemetry</v>
      </c>
      <c r="D151" t="str">
        <f ca="1">'TO Filter Tables'!E150</f>
        <v>External</v>
      </c>
      <c r="E151">
        <f ca="1">'TO Filter Tables'!F150</f>
        <v>477</v>
      </c>
      <c r="F151" t="str">
        <f ca="1">'TO Filter Tables'!G150</f>
        <v>0x1DD</v>
      </c>
      <c r="G151" t="str">
        <f ca="1">'TO Filter Tables'!H150</f>
        <v>0x9DD</v>
      </c>
      <c r="H151" t="str">
        <f>'TO Filter Tables'!I150</f>
        <v>No Err Pkt</v>
      </c>
      <c r="I151">
        <f ca="1">'TO Filter Tables'!J150</f>
        <v>448</v>
      </c>
      <c r="J151">
        <f ca="1">'TO Filter Tables'!K150</f>
        <v>1</v>
      </c>
      <c r="K151" t="str">
        <f ca="1">'TO Filter Tables'!L150</f>
        <v>Sync</v>
      </c>
      <c r="L151">
        <f ca="1">'TO Filter Tables'!M150</f>
        <v>448</v>
      </c>
      <c r="M151" s="39">
        <f ca="1">'TO Filter Tables'!S150</f>
        <v>14.933333333333334</v>
      </c>
      <c r="N151" s="39">
        <f ca="1">'TO Filter Tables'!Y150</f>
        <v>44.8</v>
      </c>
      <c r="O151" s="39">
        <f ca="1">'TO Filter Tables'!AE150</f>
        <v>7.4666666666666668</v>
      </c>
      <c r="P151" s="39">
        <f ca="1">'TO Filter Tables'!AQ150</f>
        <v>44.8</v>
      </c>
      <c r="Q151" s="39">
        <f ca="1">'TO Filter Tables'!AW150</f>
        <v>7.4666666666666668</v>
      </c>
      <c r="R151" s="39">
        <f ca="1">'TO Filter Tables'!BC150</f>
        <v>7.4666666666666668</v>
      </c>
      <c r="S151" s="39">
        <f ca="1">'TO Filter Tables'!BI150</f>
        <v>7.4666666666666668</v>
      </c>
    </row>
    <row r="152" spans="1:20" hidden="1" x14ac:dyDescent="0.2">
      <c r="A152">
        <f>'TO Filter Tables'!A151</f>
        <v>142</v>
      </c>
      <c r="B152" t="str">
        <f>'TO Filter Summary'!B152</f>
        <v>ATB</v>
      </c>
      <c r="C152" t="str">
        <f ca="1">'TO Filter Tables'!C151</f>
        <v>ATB A Raw Position Telemetry</v>
      </c>
      <c r="D152" t="str">
        <f ca="1">'TO Filter Tables'!E151</f>
        <v>External</v>
      </c>
      <c r="E152">
        <f ca="1">'TO Filter Tables'!F151</f>
        <v>478</v>
      </c>
      <c r="F152" t="str">
        <f ca="1">'TO Filter Tables'!G151</f>
        <v>0x1DE</v>
      </c>
      <c r="G152" t="str">
        <f ca="1">'TO Filter Tables'!H151</f>
        <v>0x9DE</v>
      </c>
      <c r="H152" t="str">
        <f>'TO Filter Tables'!I151</f>
        <v>No Err Pkt</v>
      </c>
      <c r="I152">
        <f ca="1">'TO Filter Tables'!J151</f>
        <v>400</v>
      </c>
      <c r="J152">
        <f ca="1">'TO Filter Tables'!K151</f>
        <v>1</v>
      </c>
      <c r="K152" t="str">
        <f ca="1">'TO Filter Tables'!L151</f>
        <v>Sync</v>
      </c>
      <c r="L152">
        <f ca="1">'TO Filter Tables'!M151</f>
        <v>400</v>
      </c>
      <c r="M152" s="39">
        <f ca="1">'TO Filter Tables'!S151</f>
        <v>6.666666666666667</v>
      </c>
      <c r="N152" s="39">
        <f ca="1">'TO Filter Tables'!Y151</f>
        <v>6.666666666666667</v>
      </c>
      <c r="O152" s="39">
        <f ca="1">'TO Filter Tables'!AE151</f>
        <v>40</v>
      </c>
      <c r="P152" s="39">
        <f ca="1">'TO Filter Tables'!AQ151</f>
        <v>6.666666666666667</v>
      </c>
      <c r="Q152" s="39">
        <f ca="1">'TO Filter Tables'!AW151</f>
        <v>6.666666666666667</v>
      </c>
      <c r="R152" s="39">
        <f ca="1">'TO Filter Tables'!BC151</f>
        <v>6.666666666666667</v>
      </c>
      <c r="S152" s="39">
        <f ca="1">'TO Filter Tables'!BI151</f>
        <v>6.666666666666667</v>
      </c>
    </row>
    <row r="153" spans="1:20" hidden="1" x14ac:dyDescent="0.2">
      <c r="A153">
        <f>'TO Filter Tables'!A152</f>
        <v>143</v>
      </c>
      <c r="B153" t="str">
        <f>'TO Filter Summary'!B153</f>
        <v>ATB</v>
      </c>
      <c r="C153" t="str">
        <f ca="1">'TO Filter Tables'!C152</f>
        <v>ATB B Raw Thermal Telemetry</v>
      </c>
      <c r="D153" t="str">
        <f ca="1">'TO Filter Tables'!E152</f>
        <v>External</v>
      </c>
      <c r="E153">
        <f ca="1">'TO Filter Tables'!F152</f>
        <v>479</v>
      </c>
      <c r="F153" t="str">
        <f ca="1">'TO Filter Tables'!G152</f>
        <v>0x1DF</v>
      </c>
      <c r="G153" t="str">
        <f ca="1">'TO Filter Tables'!H152</f>
        <v>0x9DF</v>
      </c>
      <c r="H153" t="str">
        <f>'TO Filter Tables'!I152</f>
        <v>No Err Pkt</v>
      </c>
      <c r="I153">
        <f ca="1">'TO Filter Tables'!J152</f>
        <v>448</v>
      </c>
      <c r="J153">
        <f ca="1">'TO Filter Tables'!K152</f>
        <v>1</v>
      </c>
      <c r="K153" t="str">
        <f ca="1">'TO Filter Tables'!L152</f>
        <v>Sync</v>
      </c>
      <c r="L153">
        <f ca="1">'TO Filter Tables'!M152</f>
        <v>448</v>
      </c>
      <c r="M153" s="39">
        <f ca="1">'TO Filter Tables'!S152</f>
        <v>14.933333333333334</v>
      </c>
      <c r="N153" s="39">
        <f ca="1">'TO Filter Tables'!Y152</f>
        <v>22.4</v>
      </c>
      <c r="O153" s="39">
        <f ca="1">'TO Filter Tables'!AE152</f>
        <v>7.4666666666666668</v>
      </c>
      <c r="P153" s="39">
        <f ca="1">'TO Filter Tables'!AQ152</f>
        <v>22.4</v>
      </c>
      <c r="Q153" s="39">
        <f ca="1">'TO Filter Tables'!AW152</f>
        <v>7.4666666666666668</v>
      </c>
      <c r="R153" s="39">
        <f ca="1">'TO Filter Tables'!BC152</f>
        <v>7.4666666666666668</v>
      </c>
      <c r="S153" s="39">
        <f ca="1">'TO Filter Tables'!BI152</f>
        <v>7.4666666666666668</v>
      </c>
    </row>
    <row r="154" spans="1:20" hidden="1" x14ac:dyDescent="0.2">
      <c r="A154">
        <f>'TO Filter Tables'!A153</f>
        <v>144</v>
      </c>
      <c r="B154" t="str">
        <f>'TO Filter Summary'!B154</f>
        <v>ATB</v>
      </c>
      <c r="C154" t="str">
        <f ca="1">'TO Filter Tables'!C153</f>
        <v>ATB B Raw Position Telemetry</v>
      </c>
      <c r="D154" t="str">
        <f ca="1">'TO Filter Tables'!E153</f>
        <v>External</v>
      </c>
      <c r="E154">
        <f ca="1">'TO Filter Tables'!F153</f>
        <v>480</v>
      </c>
      <c r="F154" t="str">
        <f ca="1">'TO Filter Tables'!G153</f>
        <v>0x1E0</v>
      </c>
      <c r="G154" t="str">
        <f ca="1">'TO Filter Tables'!H153</f>
        <v>0x9E0</v>
      </c>
      <c r="H154" t="str">
        <f>'TO Filter Tables'!I153</f>
        <v>No Err Pkt</v>
      </c>
      <c r="I154">
        <f ca="1">'TO Filter Tables'!J153</f>
        <v>400</v>
      </c>
      <c r="J154">
        <f ca="1">'TO Filter Tables'!K153</f>
        <v>1</v>
      </c>
      <c r="K154" t="str">
        <f ca="1">'TO Filter Tables'!L153</f>
        <v>Sync</v>
      </c>
      <c r="L154">
        <f ca="1">'TO Filter Tables'!M153</f>
        <v>400</v>
      </c>
      <c r="M154" s="39">
        <f ca="1">'TO Filter Tables'!S153</f>
        <v>6.666666666666667</v>
      </c>
      <c r="N154" s="39">
        <f ca="1">'TO Filter Tables'!Y153</f>
        <v>6.666666666666667</v>
      </c>
      <c r="O154" s="39">
        <f ca="1">'TO Filter Tables'!AE153</f>
        <v>20</v>
      </c>
      <c r="P154" s="39">
        <f ca="1">'TO Filter Tables'!AQ153</f>
        <v>6.666666666666667</v>
      </c>
      <c r="Q154" s="39">
        <f ca="1">'TO Filter Tables'!AW153</f>
        <v>6.666666666666667</v>
      </c>
      <c r="R154" s="39">
        <f ca="1">'TO Filter Tables'!BC153</f>
        <v>6.666666666666667</v>
      </c>
      <c r="S154" s="39">
        <f ca="1">'TO Filter Tables'!BI153</f>
        <v>6.666666666666667</v>
      </c>
    </row>
    <row r="155" spans="1:20" hidden="1" x14ac:dyDescent="0.2">
      <c r="A155">
        <f>'TO Filter Tables'!A154</f>
        <v>145</v>
      </c>
      <c r="B155" t="str">
        <f>'TO Filter Summary'!B155</f>
        <v>IRU</v>
      </c>
      <c r="C155" t="str">
        <f ca="1">'TO Filter Tables'!C154</f>
        <v>IRU A BIT Raw Telemetry</v>
      </c>
      <c r="D155" t="str">
        <f ca="1">'TO Filter Tables'!E154</f>
        <v>External</v>
      </c>
      <c r="E155">
        <f ca="1">'TO Filter Tables'!F154</f>
        <v>483</v>
      </c>
      <c r="F155" t="str">
        <f ca="1">'TO Filter Tables'!G154</f>
        <v>0x1E3</v>
      </c>
      <c r="G155" t="str">
        <f ca="1">'TO Filter Tables'!H154</f>
        <v>0x9E3</v>
      </c>
      <c r="H155" t="str">
        <f>'TO Filter Tables'!I154</f>
        <v>No Err Pkt</v>
      </c>
      <c r="I155">
        <f ca="1">'TO Filter Tables'!J154</f>
        <v>304</v>
      </c>
      <c r="J155">
        <f ca="1">'TO Filter Tables'!K154</f>
        <v>1</v>
      </c>
      <c r="K155" t="str">
        <f ca="1">'TO Filter Tables'!L154</f>
        <v>Sync</v>
      </c>
      <c r="L155">
        <f ca="1">'TO Filter Tables'!M154</f>
        <v>304</v>
      </c>
      <c r="M155" s="39">
        <f ca="1">'TO Filter Tables'!S154</f>
        <v>30.4</v>
      </c>
      <c r="N155" s="39">
        <f ca="1">'TO Filter Tables'!Y154</f>
        <v>30.4</v>
      </c>
      <c r="O155" s="284">
        <f ca="1">'TO Filter Tables'!AE154</f>
        <v>5.0666666666666664</v>
      </c>
      <c r="P155" s="39">
        <f ca="1">'TO Filter Tables'!AQ154</f>
        <v>5.0666666666666664</v>
      </c>
      <c r="Q155" s="39">
        <f ca="1">'TO Filter Tables'!AW154</f>
        <v>5.0666666666666664</v>
      </c>
      <c r="R155" s="39">
        <f ca="1">'TO Filter Tables'!BC154</f>
        <v>5.0666666666666664</v>
      </c>
      <c r="S155" s="39">
        <f ca="1">'TO Filter Tables'!BI154</f>
        <v>5.0666666666666664</v>
      </c>
    </row>
    <row r="156" spans="1:20" hidden="1" x14ac:dyDescent="0.2">
      <c r="A156">
        <f>'TO Filter Tables'!A155</f>
        <v>146</v>
      </c>
      <c r="B156" t="str">
        <f>'TO Filter Summary'!B156</f>
        <v>IRU</v>
      </c>
      <c r="C156" t="str">
        <f ca="1">'TO Filter Tables'!C155</f>
        <v>IRU B BIT Raw Telemetry</v>
      </c>
      <c r="D156" t="str">
        <f ca="1">'TO Filter Tables'!E155</f>
        <v>External</v>
      </c>
      <c r="E156">
        <f ca="1">'TO Filter Tables'!F155</f>
        <v>484</v>
      </c>
      <c r="F156" t="str">
        <f ca="1">'TO Filter Tables'!G155</f>
        <v>0x1E4</v>
      </c>
      <c r="G156" t="str">
        <f ca="1">'TO Filter Tables'!H155</f>
        <v>0x9E4</v>
      </c>
      <c r="H156" t="str">
        <f>'TO Filter Tables'!I155</f>
        <v>No Err Pkt</v>
      </c>
      <c r="I156">
        <f ca="1">'TO Filter Tables'!J155</f>
        <v>304</v>
      </c>
      <c r="J156">
        <f ca="1">'TO Filter Tables'!K155</f>
        <v>1</v>
      </c>
      <c r="K156" t="str">
        <f ca="1">'TO Filter Tables'!L155</f>
        <v>Sync</v>
      </c>
      <c r="L156">
        <f ca="1">'TO Filter Tables'!M155</f>
        <v>304</v>
      </c>
      <c r="M156" s="39">
        <f>'TO Filter Tables'!S155</f>
        <v>0</v>
      </c>
      <c r="N156" s="39">
        <f>'TO Filter Tables'!Y155</f>
        <v>0</v>
      </c>
      <c r="O156" s="284">
        <f>'TO Filter Tables'!AE155</f>
        <v>0</v>
      </c>
      <c r="P156" s="39">
        <f>'TO Filter Tables'!AQ155</f>
        <v>0</v>
      </c>
      <c r="Q156" s="39">
        <f>'TO Filter Tables'!AW155</f>
        <v>0</v>
      </c>
      <c r="R156" s="39">
        <f>'TO Filter Tables'!BC155</f>
        <v>0</v>
      </c>
      <c r="S156" s="39">
        <f>'TO Filter Tables'!BI155</f>
        <v>0</v>
      </c>
      <c r="T156" t="s">
        <v>1400</v>
      </c>
    </row>
    <row r="157" spans="1:20" hidden="1" x14ac:dyDescent="0.2">
      <c r="A157">
        <f>'TO Filter Tables'!A156</f>
        <v>147</v>
      </c>
      <c r="B157" t="str">
        <f>'TO Filter Summary'!B157</f>
        <v>Prop</v>
      </c>
      <c r="C157" t="str">
        <f ca="1">'TO Filter Tables'!C156</f>
        <v>Prop Card A1 Raw Telemetry</v>
      </c>
      <c r="D157" t="str">
        <f ca="1">'TO Filter Tables'!E156</f>
        <v>External</v>
      </c>
      <c r="E157">
        <f ca="1">'TO Filter Tables'!F156</f>
        <v>485</v>
      </c>
      <c r="F157" t="str">
        <f ca="1">'TO Filter Tables'!G156</f>
        <v>0x1E5</v>
      </c>
      <c r="G157" t="str">
        <f ca="1">'TO Filter Tables'!H156</f>
        <v>0x9E5</v>
      </c>
      <c r="H157" t="str">
        <f>'TO Filter Tables'!I156</f>
        <v>No Err Pkt</v>
      </c>
      <c r="I157">
        <f ca="1">'TO Filter Tables'!J156</f>
        <v>336</v>
      </c>
      <c r="J157">
        <f ca="1">'TO Filter Tables'!K156</f>
        <v>0.1</v>
      </c>
      <c r="K157" t="str">
        <f ca="1">'TO Filter Tables'!L156</f>
        <v>Sync</v>
      </c>
      <c r="L157">
        <f ca="1">'TO Filter Tables'!M156</f>
        <v>3360</v>
      </c>
      <c r="M157" s="39">
        <f ca="1">'TO Filter Tables'!S156</f>
        <v>5.6</v>
      </c>
      <c r="N157" s="39">
        <f ca="1">'TO Filter Tables'!Y156</f>
        <v>67.2</v>
      </c>
      <c r="O157" s="284">
        <f ca="1">'TO Filter Tables'!AE156</f>
        <v>2.8</v>
      </c>
      <c r="P157" s="39">
        <f ca="1">'TO Filter Tables'!AQ156</f>
        <v>67.2</v>
      </c>
      <c r="Q157" s="39">
        <f>'TO Filter Tables'!AW156</f>
        <v>0</v>
      </c>
      <c r="R157" s="39">
        <f>'TO Filter Tables'!BC156</f>
        <v>0</v>
      </c>
      <c r="S157" s="39">
        <f>'TO Filter Tables'!BI156</f>
        <v>0</v>
      </c>
    </row>
    <row r="158" spans="1:20" hidden="1" x14ac:dyDescent="0.2">
      <c r="A158">
        <f>'TO Filter Tables'!A157</f>
        <v>148</v>
      </c>
      <c r="B158" t="str">
        <f>'TO Filter Summary'!B158</f>
        <v>Prop</v>
      </c>
      <c r="C158" t="str">
        <f ca="1">'TO Filter Tables'!C157</f>
        <v>Prop Card A2 Raw Telemetry</v>
      </c>
      <c r="D158" t="str">
        <f ca="1">'TO Filter Tables'!E157</f>
        <v>External</v>
      </c>
      <c r="E158">
        <f ca="1">'TO Filter Tables'!F157</f>
        <v>486</v>
      </c>
      <c r="F158" t="str">
        <f ca="1">'TO Filter Tables'!G157</f>
        <v>0x1E6</v>
      </c>
      <c r="G158" t="str">
        <f ca="1">'TO Filter Tables'!H157</f>
        <v>0x9E6</v>
      </c>
      <c r="H158" t="str">
        <f>'TO Filter Tables'!I157</f>
        <v>No Err Pkt</v>
      </c>
      <c r="I158">
        <f ca="1">'TO Filter Tables'!J157</f>
        <v>336</v>
      </c>
      <c r="J158">
        <f ca="1">'TO Filter Tables'!K157</f>
        <v>0.1</v>
      </c>
      <c r="K158" t="str">
        <f ca="1">'TO Filter Tables'!L157</f>
        <v>Sync</v>
      </c>
      <c r="L158">
        <f ca="1">'TO Filter Tables'!M157</f>
        <v>3360</v>
      </c>
      <c r="M158" s="39">
        <f ca="1">'TO Filter Tables'!S157</f>
        <v>5.6</v>
      </c>
      <c r="N158" s="39">
        <f ca="1">'TO Filter Tables'!Y157</f>
        <v>67.2</v>
      </c>
      <c r="O158" s="284">
        <f ca="1">'TO Filter Tables'!AE157</f>
        <v>2.8</v>
      </c>
      <c r="P158" s="39">
        <f ca="1">'TO Filter Tables'!AQ157</f>
        <v>67.2</v>
      </c>
      <c r="Q158" s="39">
        <f>'TO Filter Tables'!AW157</f>
        <v>0</v>
      </c>
      <c r="R158" s="39">
        <f>'TO Filter Tables'!BC157</f>
        <v>0</v>
      </c>
      <c r="S158" s="39">
        <f>'TO Filter Tables'!BI157</f>
        <v>0</v>
      </c>
    </row>
    <row r="159" spans="1:20" hidden="1" x14ac:dyDescent="0.2">
      <c r="A159">
        <f>'TO Filter Tables'!A158</f>
        <v>149</v>
      </c>
      <c r="B159" t="str">
        <f>'TO Filter Summary'!B159</f>
        <v>Prop</v>
      </c>
      <c r="C159" t="str">
        <f ca="1">'TO Filter Tables'!C158</f>
        <v>Prop Card B1 Raw Telemetry</v>
      </c>
      <c r="D159" t="str">
        <f ca="1">'TO Filter Tables'!E158</f>
        <v>External</v>
      </c>
      <c r="E159">
        <f ca="1">'TO Filter Tables'!F158</f>
        <v>487</v>
      </c>
      <c r="F159" t="str">
        <f ca="1">'TO Filter Tables'!G158</f>
        <v>0x1E7</v>
      </c>
      <c r="G159" t="str">
        <f ca="1">'TO Filter Tables'!H158</f>
        <v>0x9E7</v>
      </c>
      <c r="H159" t="str">
        <f>'TO Filter Tables'!I158</f>
        <v>No Err Pkt</v>
      </c>
      <c r="I159">
        <f ca="1">'TO Filter Tables'!J158</f>
        <v>336</v>
      </c>
      <c r="J159">
        <f ca="1">'TO Filter Tables'!K158</f>
        <v>0.1</v>
      </c>
      <c r="K159" t="str">
        <f ca="1">'TO Filter Tables'!L158</f>
        <v>Sync</v>
      </c>
      <c r="L159">
        <f ca="1">'TO Filter Tables'!M158</f>
        <v>3360</v>
      </c>
      <c r="M159" s="39">
        <f>'TO Filter Tables'!S158</f>
        <v>0</v>
      </c>
      <c r="N159" s="39">
        <f>'TO Filter Tables'!Y158</f>
        <v>0</v>
      </c>
      <c r="O159" s="284">
        <f>'TO Filter Tables'!AE158</f>
        <v>0</v>
      </c>
      <c r="P159" s="39">
        <f>'TO Filter Tables'!AQ158</f>
        <v>0</v>
      </c>
      <c r="Q159" s="39">
        <f>'TO Filter Tables'!AW158</f>
        <v>0</v>
      </c>
      <c r="R159" s="39">
        <f>'TO Filter Tables'!BC158</f>
        <v>0</v>
      </c>
      <c r="S159" s="39">
        <f>'TO Filter Tables'!BI158</f>
        <v>0</v>
      </c>
    </row>
    <row r="160" spans="1:20" hidden="1" x14ac:dyDescent="0.2">
      <c r="A160">
        <f>'TO Filter Tables'!A159</f>
        <v>150</v>
      </c>
      <c r="B160" t="str">
        <f>'TO Filter Summary'!B160</f>
        <v>Prop</v>
      </c>
      <c r="C160" t="str">
        <f ca="1">'TO Filter Tables'!C159</f>
        <v>Prop Card B2 Raw Telemetry</v>
      </c>
      <c r="D160" t="str">
        <f ca="1">'TO Filter Tables'!E159</f>
        <v>External</v>
      </c>
      <c r="E160">
        <f ca="1">'TO Filter Tables'!F159</f>
        <v>488</v>
      </c>
      <c r="F160" t="str">
        <f ca="1">'TO Filter Tables'!G159</f>
        <v>0x1E8</v>
      </c>
      <c r="G160" t="str">
        <f ca="1">'TO Filter Tables'!H159</f>
        <v>0x9E8</v>
      </c>
      <c r="H160" t="str">
        <f>'TO Filter Tables'!I159</f>
        <v>No Err Pkt</v>
      </c>
      <c r="I160">
        <f ca="1">'TO Filter Tables'!J159</f>
        <v>336</v>
      </c>
      <c r="J160">
        <f ca="1">'TO Filter Tables'!K159</f>
        <v>0.1</v>
      </c>
      <c r="K160" t="str">
        <f ca="1">'TO Filter Tables'!L159</f>
        <v>Sync</v>
      </c>
      <c r="L160">
        <f ca="1">'TO Filter Tables'!M159</f>
        <v>3360</v>
      </c>
      <c r="M160" s="39">
        <f>'TO Filter Tables'!S159</f>
        <v>0</v>
      </c>
      <c r="N160" s="39">
        <f>'TO Filter Tables'!Y159</f>
        <v>0</v>
      </c>
      <c r="O160" s="284">
        <f>'TO Filter Tables'!AE159</f>
        <v>0</v>
      </c>
      <c r="P160" s="39">
        <f>'TO Filter Tables'!AQ159</f>
        <v>0</v>
      </c>
      <c r="Q160" s="39">
        <f>'TO Filter Tables'!AW159</f>
        <v>0</v>
      </c>
      <c r="R160" s="39">
        <f>'TO Filter Tables'!BC159</f>
        <v>0</v>
      </c>
      <c r="S160" s="39">
        <f>'TO Filter Tables'!BI159</f>
        <v>0</v>
      </c>
    </row>
    <row r="161" spans="1:19" hidden="1" x14ac:dyDescent="0.2">
      <c r="A161">
        <f>'TO Filter Tables'!A160</f>
        <v>151</v>
      </c>
      <c r="B161" t="str">
        <f>'TO Filter Summary'!B161</f>
        <v>MCE</v>
      </c>
      <c r="C161" t="str">
        <f ca="1">'TO Filter Tables'!C160</f>
        <v>HGA MCE A Raw Gimbal Telemetry</v>
      </c>
      <c r="D161" t="str">
        <f ca="1">'TO Filter Tables'!E160</f>
        <v>External</v>
      </c>
      <c r="E161">
        <f ca="1">'TO Filter Tables'!F160</f>
        <v>489</v>
      </c>
      <c r="F161" t="str">
        <f ca="1">'TO Filter Tables'!G160</f>
        <v>0x1E9</v>
      </c>
      <c r="G161" t="str">
        <f ca="1">'TO Filter Tables'!H160</f>
        <v>0x9E9</v>
      </c>
      <c r="H161" t="str">
        <f>'TO Filter Tables'!I160</f>
        <v>Err Pkt</v>
      </c>
      <c r="I161">
        <f ca="1">'TO Filter Tables'!J160</f>
        <v>544</v>
      </c>
      <c r="J161">
        <f ca="1">'TO Filter Tables'!K160</f>
        <v>0.1</v>
      </c>
      <c r="K161" t="str">
        <f ca="1">'TO Filter Tables'!L160</f>
        <v>Sync</v>
      </c>
      <c r="L161">
        <f ca="1">'TO Filter Tables'!M160</f>
        <v>5440</v>
      </c>
      <c r="M161" s="39">
        <f ca="1">'TO Filter Tables'!S160</f>
        <v>36.266666666666666</v>
      </c>
      <c r="N161" s="39">
        <f ca="1">'TO Filter Tables'!Y160</f>
        <v>36.266666666666666</v>
      </c>
      <c r="O161" s="284">
        <f ca="1">'TO Filter Tables'!AE160</f>
        <v>9.0666666666666664</v>
      </c>
      <c r="P161" s="39">
        <f ca="1">'TO Filter Tables'!AQ160</f>
        <v>9.0666666666666664</v>
      </c>
      <c r="Q161" s="39">
        <f ca="1">'TO Filter Tables'!AW160</f>
        <v>9.0666666666666664</v>
      </c>
      <c r="R161" s="39">
        <f ca="1">'TO Filter Tables'!BC160</f>
        <v>9.0666666666666664</v>
      </c>
      <c r="S161" s="39">
        <f ca="1">'TO Filter Tables'!BI160</f>
        <v>9.0666666666666664</v>
      </c>
    </row>
    <row r="162" spans="1:19" hidden="1" x14ac:dyDescent="0.2">
      <c r="A162">
        <f>'TO Filter Tables'!A161</f>
        <v>152</v>
      </c>
      <c r="B162" t="str">
        <f>'TO Filter Summary'!B162</f>
        <v>IRU</v>
      </c>
      <c r="C162" t="str">
        <f ca="1">'TO Filter Tables'!C161</f>
        <v>IRU A Raw Telemetry</v>
      </c>
      <c r="D162" t="str">
        <f ca="1">'TO Filter Tables'!E161</f>
        <v>External</v>
      </c>
      <c r="E162">
        <f ca="1">'TO Filter Tables'!F161</f>
        <v>490</v>
      </c>
      <c r="F162" t="str">
        <f ca="1">'TO Filter Tables'!G161</f>
        <v>0x1EA</v>
      </c>
      <c r="G162" t="str">
        <f ca="1">'TO Filter Tables'!H161</f>
        <v>0x9EA</v>
      </c>
      <c r="H162" t="str">
        <f>'TO Filter Tables'!I161</f>
        <v>Err Pkt</v>
      </c>
      <c r="I162">
        <f ca="1">'TO Filter Tables'!J161</f>
        <v>352</v>
      </c>
      <c r="J162">
        <f ca="1">'TO Filter Tables'!K161</f>
        <v>0.1</v>
      </c>
      <c r="K162" t="str">
        <f ca="1">'TO Filter Tables'!L161</f>
        <v>Sync</v>
      </c>
      <c r="L162">
        <f ca="1">'TO Filter Tables'!M161</f>
        <v>3520</v>
      </c>
      <c r="M162" s="39">
        <f ca="1">'TO Filter Tables'!S161</f>
        <v>352</v>
      </c>
      <c r="N162" s="39">
        <f ca="1">'TO Filter Tables'!Y161</f>
        <v>352</v>
      </c>
      <c r="O162" s="284">
        <f ca="1">'TO Filter Tables'!AE161</f>
        <v>5.8666666666666663</v>
      </c>
      <c r="P162" s="39">
        <f ca="1">'TO Filter Tables'!AQ161</f>
        <v>5.8666666666666663</v>
      </c>
      <c r="Q162" s="39">
        <f ca="1">'TO Filter Tables'!AW161</f>
        <v>5.8666666666666663</v>
      </c>
      <c r="R162" s="39">
        <f ca="1">'TO Filter Tables'!BC161</f>
        <v>5.8666666666666663</v>
      </c>
      <c r="S162" s="39">
        <f ca="1">'TO Filter Tables'!BI161</f>
        <v>5.8666666666666663</v>
      </c>
    </row>
    <row r="163" spans="1:19" hidden="1" x14ac:dyDescent="0.2">
      <c r="A163">
        <f>'TO Filter Tables'!A162</f>
        <v>153</v>
      </c>
      <c r="B163" t="str">
        <f>'TO Filter Summary'!B163</f>
        <v>RW</v>
      </c>
      <c r="C163" t="str">
        <f ca="1">'TO Filter Tables'!C162</f>
        <v>RW Raw Telemetry</v>
      </c>
      <c r="D163" t="str">
        <f ca="1">'TO Filter Tables'!E162</f>
        <v>External</v>
      </c>
      <c r="E163">
        <f ca="1">'TO Filter Tables'!F162</f>
        <v>491</v>
      </c>
      <c r="F163" t="str">
        <f ca="1">'TO Filter Tables'!G162</f>
        <v>0x1EB</v>
      </c>
      <c r="G163" t="str">
        <f ca="1">'TO Filter Tables'!H162</f>
        <v>0x9EB</v>
      </c>
      <c r="H163" t="str">
        <f>'TO Filter Tables'!I162</f>
        <v>Err Pkt</v>
      </c>
      <c r="I163">
        <f ca="1">'TO Filter Tables'!J162</f>
        <v>1328</v>
      </c>
      <c r="J163">
        <f ca="1">'TO Filter Tables'!K162</f>
        <v>0.1</v>
      </c>
      <c r="K163" t="str">
        <f ca="1">'TO Filter Tables'!L162</f>
        <v>Sync</v>
      </c>
      <c r="L163">
        <f ca="1">'TO Filter Tables'!M162</f>
        <v>13280</v>
      </c>
      <c r="M163" s="39">
        <f ca="1">'TO Filter Tables'!S162</f>
        <v>1328</v>
      </c>
      <c r="N163" s="39">
        <f ca="1">'TO Filter Tables'!Y162</f>
        <v>1328</v>
      </c>
      <c r="O163" s="39">
        <f ca="1">'TO Filter Tables'!AE162</f>
        <v>22.133333333333333</v>
      </c>
      <c r="P163" s="39">
        <f ca="1">'TO Filter Tables'!AQ162</f>
        <v>22.133333333333333</v>
      </c>
      <c r="Q163" s="39">
        <f ca="1">'TO Filter Tables'!AW162</f>
        <v>22.133333333333333</v>
      </c>
      <c r="R163" s="39">
        <f ca="1">'TO Filter Tables'!BC162</f>
        <v>44.266666666666666</v>
      </c>
      <c r="S163" s="39">
        <f ca="1">'TO Filter Tables'!BI162</f>
        <v>22.133333333333333</v>
      </c>
    </row>
    <row r="164" spans="1:19" hidden="1" x14ac:dyDescent="0.2">
      <c r="A164">
        <f>'TO Filter Tables'!A163</f>
        <v>154</v>
      </c>
      <c r="B164" t="str">
        <f>'TO Filter Summary'!B164</f>
        <v>ATB</v>
      </c>
      <c r="C164" t="str">
        <f ca="1">'TO Filter Tables'!C163</f>
        <v>ATB A Raw MTB/SS/TAM Telemetry</v>
      </c>
      <c r="D164" t="str">
        <f ca="1">'TO Filter Tables'!E163</f>
        <v>External</v>
      </c>
      <c r="E164">
        <f ca="1">'TO Filter Tables'!F163</f>
        <v>492</v>
      </c>
      <c r="F164" t="str">
        <f ca="1">'TO Filter Tables'!G163</f>
        <v>0x1EC</v>
      </c>
      <c r="G164" t="str">
        <f ca="1">'TO Filter Tables'!H163</f>
        <v>0x9EC</v>
      </c>
      <c r="H164" t="str">
        <f>'TO Filter Tables'!I163</f>
        <v>Err Pkt</v>
      </c>
      <c r="I164">
        <f ca="1">'TO Filter Tables'!J163</f>
        <v>688</v>
      </c>
      <c r="J164">
        <f ca="1">'TO Filter Tables'!K163</f>
        <v>0.1</v>
      </c>
      <c r="K164" t="str">
        <f ca="1">'TO Filter Tables'!L163</f>
        <v>Sync</v>
      </c>
      <c r="L164">
        <f ca="1">'TO Filter Tables'!M163</f>
        <v>6880</v>
      </c>
      <c r="M164" s="39">
        <f ca="1">'TO Filter Tables'!S163</f>
        <v>68.8</v>
      </c>
      <c r="N164" s="39">
        <f ca="1">'TO Filter Tables'!Y163</f>
        <v>137.6</v>
      </c>
      <c r="O164" s="39">
        <f ca="1">'TO Filter Tables'!AE163</f>
        <v>22.933333333333334</v>
      </c>
      <c r="P164" s="39">
        <f ca="1">'TO Filter Tables'!AQ163</f>
        <v>22.933333333333334</v>
      </c>
      <c r="Q164" s="39">
        <f ca="1">'TO Filter Tables'!AW163</f>
        <v>22.933333333333334</v>
      </c>
      <c r="R164" s="39">
        <f ca="1">'TO Filter Tables'!BC163</f>
        <v>34.4</v>
      </c>
      <c r="S164" s="39">
        <f ca="1">'TO Filter Tables'!BI163</f>
        <v>11.466666666666667</v>
      </c>
    </row>
    <row r="165" spans="1:19" hidden="1" x14ac:dyDescent="0.2">
      <c r="A165">
        <f>'TO Filter Tables'!A164</f>
        <v>155</v>
      </c>
      <c r="B165" t="str">
        <f>'TO Filter Summary'!B165</f>
        <v>ST</v>
      </c>
      <c r="C165" t="str">
        <f ca="1">'TO Filter Tables'!C164</f>
        <v>Star Tracker A Raw Quaternion Telemetry</v>
      </c>
      <c r="D165" t="str">
        <f ca="1">'TO Filter Tables'!E164</f>
        <v>External</v>
      </c>
      <c r="E165">
        <f ca="1">'TO Filter Tables'!F164</f>
        <v>494</v>
      </c>
      <c r="F165" t="str">
        <f ca="1">'TO Filter Tables'!G164</f>
        <v>0x1EE</v>
      </c>
      <c r="G165" t="str">
        <f ca="1">'TO Filter Tables'!H164</f>
        <v>0x9EE</v>
      </c>
      <c r="H165" t="str">
        <f>'TO Filter Tables'!I164</f>
        <v>Err Pkt</v>
      </c>
      <c r="I165">
        <f ca="1">'TO Filter Tables'!J164</f>
        <v>608</v>
      </c>
      <c r="J165">
        <f ca="1">'TO Filter Tables'!K164</f>
        <v>0.1</v>
      </c>
      <c r="K165" t="str">
        <f ca="1">'TO Filter Tables'!L164</f>
        <v>Sync</v>
      </c>
      <c r="L165">
        <f ca="1">'TO Filter Tables'!M164</f>
        <v>6080</v>
      </c>
      <c r="M165" s="39">
        <f ca="1">'TO Filter Tables'!S164</f>
        <v>121.6</v>
      </c>
      <c r="N165" s="39">
        <f ca="1">'TO Filter Tables'!Y164</f>
        <v>121.6</v>
      </c>
      <c r="O165" s="39">
        <f ca="1">'TO Filter Tables'!AE164</f>
        <v>10.133333333333333</v>
      </c>
      <c r="P165" s="39">
        <f ca="1">'TO Filter Tables'!AQ164</f>
        <v>10.133333333333333</v>
      </c>
      <c r="Q165" s="39">
        <f ca="1">'TO Filter Tables'!AW164</f>
        <v>10.133333333333333</v>
      </c>
      <c r="R165" s="39">
        <f ca="1">'TO Filter Tables'!BC164</f>
        <v>10.133333333333333</v>
      </c>
      <c r="S165" s="39">
        <f ca="1">'TO Filter Tables'!BI164</f>
        <v>10.133333333333333</v>
      </c>
    </row>
    <row r="166" spans="1:19" hidden="1" x14ac:dyDescent="0.2">
      <c r="A166">
        <f>'TO Filter Tables'!A165</f>
        <v>156</v>
      </c>
      <c r="B166" t="str">
        <f>'TO Filter Summary'!B166</f>
        <v>ACS</v>
      </c>
      <c r="C166" t="str">
        <f ca="1">'TO Filter Tables'!C165</f>
        <v>DI to SD Internal Telemetry</v>
      </c>
      <c r="D166" t="str">
        <f ca="1">'TO Filter Tables'!E165</f>
        <v>External</v>
      </c>
      <c r="E166">
        <f ca="1">'TO Filter Tables'!F165</f>
        <v>495</v>
      </c>
      <c r="F166" t="str">
        <f ca="1">'TO Filter Tables'!G165</f>
        <v>0x1EF</v>
      </c>
      <c r="G166" t="str">
        <f ca="1">'TO Filter Tables'!H165</f>
        <v>0x9EF</v>
      </c>
      <c r="H166" t="str">
        <f>'TO Filter Tables'!I165</f>
        <v>NA</v>
      </c>
      <c r="I166">
        <f ca="1">'TO Filter Tables'!J165</f>
        <v>2816</v>
      </c>
      <c r="J166">
        <f ca="1">'TO Filter Tables'!K165</f>
        <v>0.1</v>
      </c>
      <c r="K166" t="str">
        <f ca="1">'TO Filter Tables'!L165</f>
        <v>Sync</v>
      </c>
      <c r="L166">
        <f ca="1">'TO Filter Tables'!M165</f>
        <v>28160</v>
      </c>
      <c r="M166" s="39">
        <f>'TO Filter Tables'!S165</f>
        <v>0</v>
      </c>
      <c r="N166" s="39">
        <f>'TO Filter Tables'!Y165</f>
        <v>0</v>
      </c>
      <c r="O166" s="39">
        <f>'TO Filter Tables'!AE165</f>
        <v>0</v>
      </c>
      <c r="P166" s="39">
        <f>'TO Filter Tables'!AQ165</f>
        <v>0</v>
      </c>
      <c r="Q166" s="39">
        <f>'TO Filter Tables'!AW165</f>
        <v>0</v>
      </c>
      <c r="R166" s="39">
        <f>'TO Filter Tables'!BC165</f>
        <v>0</v>
      </c>
      <c r="S166" s="39">
        <f>'TO Filter Tables'!BI165</f>
        <v>0</v>
      </c>
    </row>
    <row r="167" spans="1:19" hidden="1" x14ac:dyDescent="0.2">
      <c r="A167">
        <f>'TO Filter Tables'!A166</f>
        <v>157</v>
      </c>
      <c r="B167" t="str">
        <f>'TO Filter Summary'!B167</f>
        <v>MCE</v>
      </c>
      <c r="C167" t="str">
        <f ca="1">'TO Filter Tables'!C166</f>
        <v>SA MCE A Raw Gimbal Telemetry</v>
      </c>
      <c r="D167" t="str">
        <f ca="1">'TO Filter Tables'!E166</f>
        <v>External</v>
      </c>
      <c r="E167">
        <f ca="1">'TO Filter Tables'!F166</f>
        <v>496</v>
      </c>
      <c r="F167" t="str">
        <f ca="1">'TO Filter Tables'!G166</f>
        <v>0x1F0</v>
      </c>
      <c r="G167" t="str">
        <f ca="1">'TO Filter Tables'!H166</f>
        <v>0x9F0</v>
      </c>
      <c r="H167" t="str">
        <f>'TO Filter Tables'!I166</f>
        <v>Err Pkt</v>
      </c>
      <c r="I167">
        <f ca="1">'TO Filter Tables'!J166</f>
        <v>544</v>
      </c>
      <c r="J167">
        <f ca="1">'TO Filter Tables'!K166</f>
        <v>0.1</v>
      </c>
      <c r="K167" t="str">
        <f ca="1">'TO Filter Tables'!L166</f>
        <v>Sync</v>
      </c>
      <c r="L167">
        <f ca="1">'TO Filter Tables'!M166</f>
        <v>5440</v>
      </c>
      <c r="M167" s="39">
        <f ca="1">'TO Filter Tables'!S166</f>
        <v>36.266666666666666</v>
      </c>
      <c r="N167" s="39">
        <f ca="1">'TO Filter Tables'!Y166</f>
        <v>36.266666666666666</v>
      </c>
      <c r="O167" s="39">
        <f ca="1">'TO Filter Tables'!AE166</f>
        <v>9.0666666666666664</v>
      </c>
      <c r="P167" s="39">
        <f ca="1">'TO Filter Tables'!AQ166</f>
        <v>9.0666666666666664</v>
      </c>
      <c r="Q167" s="39">
        <f ca="1">'TO Filter Tables'!AW166</f>
        <v>9.0666666666666664</v>
      </c>
      <c r="R167" s="39">
        <f ca="1">'TO Filter Tables'!BC166</f>
        <v>9.0666666666666664</v>
      </c>
      <c r="S167" s="39">
        <f ca="1">'TO Filter Tables'!BI166</f>
        <v>9.0666666666666664</v>
      </c>
    </row>
    <row r="168" spans="1:19" hidden="1" x14ac:dyDescent="0.2">
      <c r="A168">
        <f>'TO Filter Tables'!A167</f>
        <v>158</v>
      </c>
      <c r="B168" t="str">
        <f>'TO Filter Summary'!B168</f>
        <v>Deploy</v>
      </c>
      <c r="C168" t="str">
        <f ca="1">'TO Filter Tables'!C167</f>
        <v>Deploy Card A1 Raw Telemetry</v>
      </c>
      <c r="D168" t="str">
        <f ca="1">'TO Filter Tables'!E167</f>
        <v>External</v>
      </c>
      <c r="E168">
        <f ca="1">'TO Filter Tables'!F167</f>
        <v>500</v>
      </c>
      <c r="F168" t="str">
        <f ca="1">'TO Filter Tables'!G167</f>
        <v>0x1F4</v>
      </c>
      <c r="G168" t="str">
        <f ca="1">'TO Filter Tables'!H167</f>
        <v>0x9F4</v>
      </c>
      <c r="H168" t="str">
        <f>'TO Filter Tables'!I167</f>
        <v>No Err Pkt</v>
      </c>
      <c r="I168">
        <f ca="1">'TO Filter Tables'!J167</f>
        <v>240</v>
      </c>
      <c r="J168">
        <f ca="1">'TO Filter Tables'!K167</f>
        <v>1</v>
      </c>
      <c r="K168" t="str">
        <f ca="1">'TO Filter Tables'!L167</f>
        <v>Sync</v>
      </c>
      <c r="L168">
        <f ca="1">'TO Filter Tables'!M167</f>
        <v>240</v>
      </c>
      <c r="M168" s="39">
        <f ca="1">'TO Filter Tables'!S167</f>
        <v>4</v>
      </c>
      <c r="N168" s="39">
        <f ca="1">'TO Filter Tables'!Y167</f>
        <v>4</v>
      </c>
      <c r="O168" s="39">
        <f ca="1">'TO Filter Tables'!AE167</f>
        <v>24</v>
      </c>
      <c r="P168" s="39">
        <f ca="1">'TO Filter Tables'!AQ167</f>
        <v>2</v>
      </c>
      <c r="Q168" s="39">
        <f ca="1">'TO Filter Tables'!AW167</f>
        <v>2</v>
      </c>
      <c r="R168" s="39">
        <f ca="1">'TO Filter Tables'!BC167</f>
        <v>2</v>
      </c>
      <c r="S168" s="39">
        <f ca="1">'TO Filter Tables'!BI167</f>
        <v>2</v>
      </c>
    </row>
    <row r="169" spans="1:19" hidden="1" x14ac:dyDescent="0.2">
      <c r="A169">
        <f>'TO Filter Tables'!A168</f>
        <v>159</v>
      </c>
      <c r="B169" t="str">
        <f>'TO Filter Summary'!B169</f>
        <v>Deploy</v>
      </c>
      <c r="C169" t="str">
        <f ca="1">'TO Filter Tables'!C168</f>
        <v>Deploy Card A2 Raw Telemetry</v>
      </c>
      <c r="D169" t="str">
        <f ca="1">'TO Filter Tables'!E168</f>
        <v>External</v>
      </c>
      <c r="E169">
        <f ca="1">'TO Filter Tables'!F168</f>
        <v>501</v>
      </c>
      <c r="F169" t="str">
        <f ca="1">'TO Filter Tables'!G168</f>
        <v>0x1F5</v>
      </c>
      <c r="G169" t="str">
        <f ca="1">'TO Filter Tables'!H168</f>
        <v>0x9F5</v>
      </c>
      <c r="H169" t="str">
        <f>'TO Filter Tables'!I168</f>
        <v>No Err Pkt</v>
      </c>
      <c r="I169">
        <f ca="1">'TO Filter Tables'!J168</f>
        <v>240</v>
      </c>
      <c r="J169">
        <f ca="1">'TO Filter Tables'!K168</f>
        <v>1</v>
      </c>
      <c r="K169" t="str">
        <f ca="1">'TO Filter Tables'!L168</f>
        <v>Sync</v>
      </c>
      <c r="L169">
        <f ca="1">'TO Filter Tables'!M168</f>
        <v>240</v>
      </c>
      <c r="M169" s="39">
        <f ca="1">'TO Filter Tables'!S168</f>
        <v>4</v>
      </c>
      <c r="N169" s="39">
        <f ca="1">'TO Filter Tables'!Y168</f>
        <v>4</v>
      </c>
      <c r="O169" s="39">
        <f ca="1">'TO Filter Tables'!AE168</f>
        <v>24</v>
      </c>
      <c r="P169" s="39">
        <f ca="1">'TO Filter Tables'!AQ168</f>
        <v>2</v>
      </c>
      <c r="Q169" s="39">
        <f ca="1">'TO Filter Tables'!AW168</f>
        <v>2</v>
      </c>
      <c r="R169" s="39">
        <f ca="1">'TO Filter Tables'!BC168</f>
        <v>2</v>
      </c>
      <c r="S169" s="39">
        <f ca="1">'TO Filter Tables'!BI168</f>
        <v>2</v>
      </c>
    </row>
    <row r="170" spans="1:19" hidden="1" x14ac:dyDescent="0.2">
      <c r="A170">
        <f>'TO Filter Tables'!A169</f>
        <v>160</v>
      </c>
      <c r="B170" t="str">
        <f>'TO Filter Summary'!B170</f>
        <v>Deploy</v>
      </c>
      <c r="C170" t="str">
        <f ca="1">'TO Filter Tables'!C169</f>
        <v>Deploy Card B1 Raw Telemetry</v>
      </c>
      <c r="D170" t="str">
        <f ca="1">'TO Filter Tables'!E169</f>
        <v>External</v>
      </c>
      <c r="E170">
        <f ca="1">'TO Filter Tables'!F169</f>
        <v>502</v>
      </c>
      <c r="F170" t="str">
        <f ca="1">'TO Filter Tables'!G169</f>
        <v>0x1F6</v>
      </c>
      <c r="G170" t="str">
        <f ca="1">'TO Filter Tables'!H169</f>
        <v>0x9F6</v>
      </c>
      <c r="H170" t="str">
        <f>'TO Filter Tables'!I169</f>
        <v>No Err Pkt</v>
      </c>
      <c r="I170">
        <f ca="1">'TO Filter Tables'!J169</f>
        <v>240</v>
      </c>
      <c r="J170">
        <f ca="1">'TO Filter Tables'!K169</f>
        <v>1</v>
      </c>
      <c r="K170" t="str">
        <f ca="1">'TO Filter Tables'!L169</f>
        <v>Sync</v>
      </c>
      <c r="L170">
        <f ca="1">'TO Filter Tables'!M169</f>
        <v>240</v>
      </c>
      <c r="M170" s="39">
        <f ca="1">'TO Filter Tables'!S169</f>
        <v>4</v>
      </c>
      <c r="N170" s="39">
        <f ca="1">'TO Filter Tables'!Y169</f>
        <v>4</v>
      </c>
      <c r="O170" s="39">
        <f ca="1">'TO Filter Tables'!AE169</f>
        <v>24</v>
      </c>
      <c r="P170" s="39">
        <f ca="1">'TO Filter Tables'!AQ169</f>
        <v>2</v>
      </c>
      <c r="Q170" s="39">
        <f ca="1">'TO Filter Tables'!AW169</f>
        <v>2</v>
      </c>
      <c r="R170" s="39">
        <f ca="1">'TO Filter Tables'!BC169</f>
        <v>2</v>
      </c>
      <c r="S170" s="39">
        <f ca="1">'TO Filter Tables'!BI169</f>
        <v>2</v>
      </c>
    </row>
    <row r="171" spans="1:19" hidden="1" x14ac:dyDescent="0.2">
      <c r="A171">
        <f>'TO Filter Tables'!A170</f>
        <v>161</v>
      </c>
      <c r="B171" t="str">
        <f>'TO Filter Summary'!B171</f>
        <v>Deploy</v>
      </c>
      <c r="C171" t="str">
        <f ca="1">'TO Filter Tables'!C170</f>
        <v>Deploy Card B2 Raw Telemetry</v>
      </c>
      <c r="D171" t="str">
        <f ca="1">'TO Filter Tables'!E170</f>
        <v>External</v>
      </c>
      <c r="E171">
        <f ca="1">'TO Filter Tables'!F170</f>
        <v>503</v>
      </c>
      <c r="F171" t="str">
        <f ca="1">'TO Filter Tables'!G170</f>
        <v>0x1F7</v>
      </c>
      <c r="G171" t="str">
        <f ca="1">'TO Filter Tables'!H170</f>
        <v>0x9F7</v>
      </c>
      <c r="H171" t="str">
        <f>'TO Filter Tables'!I170</f>
        <v>No Err Pkt</v>
      </c>
      <c r="I171">
        <f ca="1">'TO Filter Tables'!J170</f>
        <v>240</v>
      </c>
      <c r="J171">
        <f ca="1">'TO Filter Tables'!K170</f>
        <v>1</v>
      </c>
      <c r="K171" t="str">
        <f ca="1">'TO Filter Tables'!L170</f>
        <v>Sync</v>
      </c>
      <c r="L171">
        <f ca="1">'TO Filter Tables'!M170</f>
        <v>240</v>
      </c>
      <c r="M171" s="39">
        <f ca="1">'TO Filter Tables'!S170</f>
        <v>4</v>
      </c>
      <c r="N171" s="39">
        <f ca="1">'TO Filter Tables'!Y170</f>
        <v>4</v>
      </c>
      <c r="O171" s="39">
        <f ca="1">'TO Filter Tables'!AE170</f>
        <v>24</v>
      </c>
      <c r="P171" s="39">
        <f ca="1">'TO Filter Tables'!AQ170</f>
        <v>2</v>
      </c>
      <c r="Q171" s="39">
        <f ca="1">'TO Filter Tables'!AW170</f>
        <v>2</v>
      </c>
      <c r="R171" s="39">
        <f ca="1">'TO Filter Tables'!BC170</f>
        <v>2</v>
      </c>
      <c r="S171" s="39">
        <f ca="1">'TO Filter Tables'!BI170</f>
        <v>2</v>
      </c>
    </row>
    <row r="172" spans="1:19" hidden="1" x14ac:dyDescent="0.2">
      <c r="A172">
        <f>'TO Filter Tables'!A171</f>
        <v>162</v>
      </c>
      <c r="B172" t="str">
        <f>'TO Filter Summary'!B172</f>
        <v>MCE</v>
      </c>
      <c r="C172" t="str">
        <f ca="1">'TO Filter Tables'!C171</f>
        <v>HGA MCE B Raw Gimbal Telemetry</v>
      </c>
      <c r="D172" t="str">
        <f ca="1">'TO Filter Tables'!E171</f>
        <v>External</v>
      </c>
      <c r="E172">
        <f ca="1">'TO Filter Tables'!F171</f>
        <v>505</v>
      </c>
      <c r="F172" t="str">
        <f ca="1">'TO Filter Tables'!G171</f>
        <v>0x1F9</v>
      </c>
      <c r="G172" t="str">
        <f ca="1">'TO Filter Tables'!H171</f>
        <v>0x9F9</v>
      </c>
      <c r="H172" t="str">
        <f>'TO Filter Tables'!I171</f>
        <v>Err Pkt</v>
      </c>
      <c r="I172">
        <f ca="1">'TO Filter Tables'!J171</f>
        <v>544</v>
      </c>
      <c r="J172">
        <f ca="1">'TO Filter Tables'!K171</f>
        <v>0.1</v>
      </c>
      <c r="K172" t="str">
        <f ca="1">'TO Filter Tables'!L171</f>
        <v>Sync</v>
      </c>
      <c r="L172">
        <f ca="1">'TO Filter Tables'!M171</f>
        <v>5440</v>
      </c>
      <c r="M172" s="39">
        <f>'TO Filter Tables'!S171</f>
        <v>0</v>
      </c>
      <c r="N172" s="39">
        <f>'TO Filter Tables'!Y171</f>
        <v>0</v>
      </c>
      <c r="O172" s="39">
        <f>'TO Filter Tables'!AE171</f>
        <v>0</v>
      </c>
      <c r="P172" s="39">
        <f>'TO Filter Tables'!AQ171</f>
        <v>0</v>
      </c>
      <c r="Q172" s="39">
        <f>'TO Filter Tables'!AW171</f>
        <v>0</v>
      </c>
      <c r="R172" s="39">
        <f>'TO Filter Tables'!BC171</f>
        <v>0</v>
      </c>
      <c r="S172" s="39">
        <f>'TO Filter Tables'!BI171</f>
        <v>0</v>
      </c>
    </row>
    <row r="173" spans="1:19" hidden="1" x14ac:dyDescent="0.2">
      <c r="A173">
        <f>'TO Filter Tables'!A172</f>
        <v>163</v>
      </c>
      <c r="B173" t="str">
        <f>'TO Filter Summary'!B173</f>
        <v>IRU</v>
      </c>
      <c r="C173" t="str">
        <f ca="1">'TO Filter Tables'!C172</f>
        <v>IRU B Raw Rate Data</v>
      </c>
      <c r="D173" t="str">
        <f ca="1">'TO Filter Tables'!E172</f>
        <v>External</v>
      </c>
      <c r="E173">
        <f ca="1">'TO Filter Tables'!F172</f>
        <v>506</v>
      </c>
      <c r="F173" t="str">
        <f ca="1">'TO Filter Tables'!G172</f>
        <v>0x1FA</v>
      </c>
      <c r="G173" t="str">
        <f ca="1">'TO Filter Tables'!H172</f>
        <v>0x9FA</v>
      </c>
      <c r="H173" t="str">
        <f>'TO Filter Tables'!I172</f>
        <v>Err Pkt</v>
      </c>
      <c r="I173">
        <f ca="1">'TO Filter Tables'!J172</f>
        <v>352</v>
      </c>
      <c r="J173">
        <f ca="1">'TO Filter Tables'!K172</f>
        <v>0.1</v>
      </c>
      <c r="K173" t="str">
        <f ca="1">'TO Filter Tables'!L172</f>
        <v>Sync</v>
      </c>
      <c r="L173">
        <f ca="1">'TO Filter Tables'!M172</f>
        <v>3520</v>
      </c>
      <c r="M173" s="39">
        <f>'TO Filter Tables'!S172</f>
        <v>0</v>
      </c>
      <c r="N173" s="39">
        <f>'TO Filter Tables'!Y172</f>
        <v>0</v>
      </c>
      <c r="O173" s="39">
        <f>'TO Filter Tables'!AE172</f>
        <v>0</v>
      </c>
      <c r="P173" s="39">
        <f>'TO Filter Tables'!AQ172</f>
        <v>0</v>
      </c>
      <c r="Q173" s="39">
        <f>'TO Filter Tables'!AW172</f>
        <v>0</v>
      </c>
      <c r="R173" s="39">
        <f>'TO Filter Tables'!BC172</f>
        <v>0</v>
      </c>
      <c r="S173" s="39">
        <f>'TO Filter Tables'!BI172</f>
        <v>0</v>
      </c>
    </row>
    <row r="174" spans="1:19" hidden="1" x14ac:dyDescent="0.2">
      <c r="A174">
        <f>'TO Filter Tables'!A173</f>
        <v>164</v>
      </c>
      <c r="B174" t="str">
        <f>'TO Filter Summary'!B174</f>
        <v>MCE</v>
      </c>
      <c r="C174" t="str">
        <f ca="1">'TO Filter Tables'!C173</f>
        <v>SA MCE B Raw Gimbal Data</v>
      </c>
      <c r="D174" t="str">
        <f ca="1">'TO Filter Tables'!E173</f>
        <v>External</v>
      </c>
      <c r="E174">
        <f ca="1">'TO Filter Tables'!F173</f>
        <v>507</v>
      </c>
      <c r="F174" t="str">
        <f ca="1">'TO Filter Tables'!G173</f>
        <v>0x1FB</v>
      </c>
      <c r="G174" t="str">
        <f ca="1">'TO Filter Tables'!H173</f>
        <v>0x9FB</v>
      </c>
      <c r="H174" t="str">
        <f>'TO Filter Tables'!I173</f>
        <v>Err Pkt</v>
      </c>
      <c r="I174">
        <f ca="1">'TO Filter Tables'!J173</f>
        <v>544</v>
      </c>
      <c r="J174">
        <f ca="1">'TO Filter Tables'!K173</f>
        <v>0.1</v>
      </c>
      <c r="K174" t="str">
        <f ca="1">'TO Filter Tables'!L173</f>
        <v>Sync</v>
      </c>
      <c r="L174">
        <f ca="1">'TO Filter Tables'!M173</f>
        <v>5440</v>
      </c>
      <c r="M174" s="39">
        <f>'TO Filter Tables'!S173</f>
        <v>0</v>
      </c>
      <c r="N174" s="39">
        <f>'TO Filter Tables'!Y173</f>
        <v>0</v>
      </c>
      <c r="O174" s="39">
        <f>'TO Filter Tables'!AE173</f>
        <v>0</v>
      </c>
      <c r="P174" s="39">
        <f>'TO Filter Tables'!AQ173</f>
        <v>0</v>
      </c>
      <c r="Q174" s="39">
        <f>'TO Filter Tables'!AW173</f>
        <v>0</v>
      </c>
      <c r="R174" s="39">
        <f>'TO Filter Tables'!BC173</f>
        <v>0</v>
      </c>
      <c r="S174" s="39">
        <f>'TO Filter Tables'!BI173</f>
        <v>0</v>
      </c>
    </row>
    <row r="175" spans="1:19" hidden="1" x14ac:dyDescent="0.2">
      <c r="A175">
        <f>'TO Filter Tables'!A174</f>
        <v>165</v>
      </c>
      <c r="B175" t="str">
        <f>'TO Filter Summary'!B175</f>
        <v>ATB</v>
      </c>
      <c r="C175" t="str">
        <f ca="1">'TO Filter Tables'!C174</f>
        <v>ATB B Raw MTB/SS/TAM Telemetry</v>
      </c>
      <c r="D175" t="str">
        <f ca="1">'TO Filter Tables'!E174</f>
        <v>External</v>
      </c>
      <c r="E175">
        <f ca="1">'TO Filter Tables'!F174</f>
        <v>508</v>
      </c>
      <c r="F175" t="str">
        <f ca="1">'TO Filter Tables'!G174</f>
        <v>0x1FC</v>
      </c>
      <c r="G175" t="str">
        <f ca="1">'TO Filter Tables'!H174</f>
        <v>0x9FC</v>
      </c>
      <c r="H175" t="str">
        <f>'TO Filter Tables'!I174</f>
        <v>Err Pkt</v>
      </c>
      <c r="I175">
        <f ca="1">'TO Filter Tables'!J174</f>
        <v>688</v>
      </c>
      <c r="J175">
        <f ca="1">'TO Filter Tables'!K174</f>
        <v>0.1</v>
      </c>
      <c r="K175" t="str">
        <f ca="1">'TO Filter Tables'!L174</f>
        <v>Sync</v>
      </c>
      <c r="L175">
        <f ca="1">'TO Filter Tables'!M174</f>
        <v>6880</v>
      </c>
      <c r="M175" s="39">
        <f ca="1">'TO Filter Tables'!S174</f>
        <v>68.8</v>
      </c>
      <c r="N175" s="39">
        <f ca="1">'TO Filter Tables'!Y174</f>
        <v>68.8</v>
      </c>
      <c r="O175" s="39">
        <f ca="1">'TO Filter Tables'!AE174</f>
        <v>22.933333333333334</v>
      </c>
      <c r="P175" s="39">
        <f ca="1">'TO Filter Tables'!AQ174</f>
        <v>22.933333333333334</v>
      </c>
      <c r="Q175" s="39">
        <f ca="1">'TO Filter Tables'!AW174</f>
        <v>22.933333333333334</v>
      </c>
      <c r="R175" s="39">
        <f ca="1">'TO Filter Tables'!BC174</f>
        <v>34.4</v>
      </c>
      <c r="S175" s="39">
        <f ca="1">'TO Filter Tables'!BI174</f>
        <v>5.7333333333333334</v>
      </c>
    </row>
    <row r="176" spans="1:19" hidden="1" x14ac:dyDescent="0.2">
      <c r="A176">
        <f>'TO Filter Tables'!A175</f>
        <v>166</v>
      </c>
      <c r="B176" t="str">
        <f>'TO Filter Summary'!B176</f>
        <v>ST</v>
      </c>
      <c r="C176" t="str">
        <f ca="1">'TO Filter Tables'!C175</f>
        <v>Star Tracker B Raw Quaternion Data</v>
      </c>
      <c r="D176" t="str">
        <f ca="1">'TO Filter Tables'!E175</f>
        <v>External</v>
      </c>
      <c r="E176">
        <f ca="1">'TO Filter Tables'!F175</f>
        <v>510</v>
      </c>
      <c r="F176" t="str">
        <f ca="1">'TO Filter Tables'!G175</f>
        <v>0x1FE</v>
      </c>
      <c r="G176" t="str">
        <f ca="1">'TO Filter Tables'!H175</f>
        <v>0x9FE</v>
      </c>
      <c r="H176" t="str">
        <f>'TO Filter Tables'!I175</f>
        <v>Err Pkt</v>
      </c>
      <c r="I176">
        <f ca="1">'TO Filter Tables'!J175</f>
        <v>608</v>
      </c>
      <c r="J176">
        <f ca="1">'TO Filter Tables'!K175</f>
        <v>0.1</v>
      </c>
      <c r="K176" t="str">
        <f ca="1">'TO Filter Tables'!L175</f>
        <v>Sync</v>
      </c>
      <c r="L176">
        <f ca="1">'TO Filter Tables'!M175</f>
        <v>6080</v>
      </c>
      <c r="M176" s="39">
        <f ca="1">'TO Filter Tables'!S175</f>
        <v>121.6</v>
      </c>
      <c r="N176" s="39">
        <f ca="1">'TO Filter Tables'!Y175</f>
        <v>121.6</v>
      </c>
      <c r="O176" s="39">
        <f ca="1">'TO Filter Tables'!AE175</f>
        <v>10.133333333333333</v>
      </c>
      <c r="P176" s="39">
        <f ca="1">'TO Filter Tables'!AQ175</f>
        <v>10.133333333333333</v>
      </c>
      <c r="Q176" s="39">
        <f ca="1">'TO Filter Tables'!AW175</f>
        <v>10.133333333333333</v>
      </c>
      <c r="R176" s="39">
        <f ca="1">'TO Filter Tables'!BC175</f>
        <v>10.133333333333333</v>
      </c>
      <c r="S176" s="39">
        <f ca="1">'TO Filter Tables'!BI175</f>
        <v>10.133333333333333</v>
      </c>
    </row>
    <row r="177" spans="1:19" hidden="1" x14ac:dyDescent="0.2">
      <c r="A177">
        <f>'TO Filter Tables'!A176</f>
        <v>167</v>
      </c>
      <c r="B177" t="str">
        <f>'TO Filter Summary'!B177</f>
        <v>CDH</v>
      </c>
      <c r="C177" t="str">
        <f ca="1">'TO Filter Tables'!C176</f>
        <v>MAC A HK Telemetry</v>
      </c>
      <c r="D177" t="str">
        <f ca="1">'TO Filter Tables'!E176</f>
        <v>External</v>
      </c>
      <c r="E177">
        <f ca="1">'TO Filter Tables'!F176</f>
        <v>512</v>
      </c>
      <c r="F177" t="str">
        <f ca="1">'TO Filter Tables'!G176</f>
        <v>0x200</v>
      </c>
      <c r="G177" t="str">
        <f ca="1">'TO Filter Tables'!H176</f>
        <v>0xA00</v>
      </c>
      <c r="H177" t="str">
        <f>'TO Filter Tables'!I176</f>
        <v>Err Pkt</v>
      </c>
      <c r="I177">
        <f ca="1">'TO Filter Tables'!J176</f>
        <v>5376</v>
      </c>
      <c r="J177">
        <f ca="1">'TO Filter Tables'!K176</f>
        <v>1</v>
      </c>
      <c r="K177" t="str">
        <f ca="1">'TO Filter Tables'!L176</f>
        <v>Sync</v>
      </c>
      <c r="L177">
        <f ca="1">'TO Filter Tables'!M176</f>
        <v>5376</v>
      </c>
      <c r="M177" s="39">
        <f ca="1">'TO Filter Tables'!S176</f>
        <v>179.2</v>
      </c>
      <c r="N177" s="39">
        <f ca="1">'TO Filter Tables'!Y176</f>
        <v>179.2</v>
      </c>
      <c r="O177" s="39">
        <f ca="1">'TO Filter Tables'!AE176</f>
        <v>44.8</v>
      </c>
      <c r="P177" s="39">
        <f ca="1">'TO Filter Tables'!AQ176</f>
        <v>44.8</v>
      </c>
      <c r="Q177" s="39">
        <f ca="1">'TO Filter Tables'!AW176</f>
        <v>44.8</v>
      </c>
      <c r="R177" s="39">
        <f ca="1">'TO Filter Tables'!BC176</f>
        <v>44.8</v>
      </c>
      <c r="S177" s="39">
        <f ca="1">'TO Filter Tables'!BI176</f>
        <v>44.8</v>
      </c>
    </row>
    <row r="178" spans="1:19" hidden="1" x14ac:dyDescent="0.2">
      <c r="A178">
        <f>'TO Filter Tables'!A177</f>
        <v>168</v>
      </c>
      <c r="B178">
        <f>'TO Filter Summary'!B178</f>
        <v>0</v>
      </c>
      <c r="C178" t="str">
        <f ca="1">'TO Filter Tables'!C177</f>
        <v>MAC A Diagnostic Telemetry</v>
      </c>
      <c r="D178" t="str">
        <f ca="1">'TO Filter Tables'!E177</f>
        <v>External</v>
      </c>
      <c r="E178">
        <f ca="1">'TO Filter Tables'!F177</f>
        <v>513</v>
      </c>
      <c r="F178" t="str">
        <f ca="1">'TO Filter Tables'!G177</f>
        <v>0x201</v>
      </c>
      <c r="G178" t="str">
        <f ca="1">'TO Filter Tables'!H177</f>
        <v>0xA01</v>
      </c>
      <c r="H178" t="str">
        <f>'TO Filter Tables'!I177</f>
        <v>NA</v>
      </c>
      <c r="I178">
        <f ca="1">'TO Filter Tables'!J177</f>
        <v>5376</v>
      </c>
      <c r="J178">
        <f ca="1">'TO Filter Tables'!K177</f>
        <v>0</v>
      </c>
      <c r="K178" t="str">
        <f ca="1">'TO Filter Tables'!L177</f>
        <v>Async</v>
      </c>
      <c r="L178">
        <f ca="1">'TO Filter Tables'!M177</f>
        <v>0</v>
      </c>
      <c r="M178" s="39">
        <f ca="1">'TO Filter Tables'!S177</f>
        <v>0</v>
      </c>
      <c r="N178" s="39">
        <f ca="1">'TO Filter Tables'!Y177</f>
        <v>0</v>
      </c>
      <c r="O178" s="39">
        <f ca="1">'TO Filter Tables'!AE177</f>
        <v>0</v>
      </c>
      <c r="P178" s="39">
        <f ca="1">'TO Filter Tables'!AQ177</f>
        <v>0</v>
      </c>
      <c r="Q178" s="39">
        <f ca="1">'TO Filter Tables'!AW177</f>
        <v>0</v>
      </c>
      <c r="R178" s="39">
        <f ca="1">'TO Filter Tables'!BC177</f>
        <v>0</v>
      </c>
      <c r="S178" s="39">
        <f ca="1">'TO Filter Tables'!BI177</f>
        <v>0</v>
      </c>
    </row>
    <row r="179" spans="1:19" hidden="1" x14ac:dyDescent="0.2">
      <c r="A179">
        <f>'TO Filter Tables'!A178</f>
        <v>169</v>
      </c>
      <c r="B179" t="str">
        <f>'TO Filter Summary'!B179</f>
        <v>CDH</v>
      </c>
      <c r="C179" t="str">
        <f ca="1">'TO Filter Tables'!C178</f>
        <v>MAC B HK Telemetry</v>
      </c>
      <c r="D179" t="str">
        <f ca="1">'TO Filter Tables'!E178</f>
        <v>External</v>
      </c>
      <c r="E179">
        <f ca="1">'TO Filter Tables'!F178</f>
        <v>514</v>
      </c>
      <c r="F179" t="str">
        <f ca="1">'TO Filter Tables'!G178</f>
        <v>0x202</v>
      </c>
      <c r="G179" t="str">
        <f ca="1">'TO Filter Tables'!H178</f>
        <v>0xA02</v>
      </c>
      <c r="H179" t="str">
        <f>'TO Filter Tables'!I178</f>
        <v>Err Pkt</v>
      </c>
      <c r="I179">
        <f ca="1">'TO Filter Tables'!J178</f>
        <v>5376</v>
      </c>
      <c r="J179">
        <f ca="1">'TO Filter Tables'!K178</f>
        <v>1</v>
      </c>
      <c r="K179" t="str">
        <f ca="1">'TO Filter Tables'!L178</f>
        <v>Sync</v>
      </c>
      <c r="L179">
        <f ca="1">'TO Filter Tables'!M178</f>
        <v>5376</v>
      </c>
      <c r="M179" s="39">
        <f>'TO Filter Tables'!S178</f>
        <v>0</v>
      </c>
      <c r="N179" s="39">
        <f>'TO Filter Tables'!Y178</f>
        <v>0</v>
      </c>
      <c r="O179" s="39">
        <f>'TO Filter Tables'!AE178</f>
        <v>0</v>
      </c>
      <c r="P179" s="39">
        <f>'TO Filter Tables'!AQ178</f>
        <v>0</v>
      </c>
      <c r="Q179" s="39">
        <f>'TO Filter Tables'!AW178</f>
        <v>0</v>
      </c>
      <c r="R179" s="39">
        <f>'TO Filter Tables'!BC178</f>
        <v>0</v>
      </c>
      <c r="S179" s="39">
        <f>'TO Filter Tables'!BI178</f>
        <v>0</v>
      </c>
    </row>
    <row r="180" spans="1:19" hidden="1" x14ac:dyDescent="0.2">
      <c r="A180">
        <f>'TO Filter Tables'!A179</f>
        <v>170</v>
      </c>
      <c r="B180">
        <f>'TO Filter Summary'!B180</f>
        <v>0</v>
      </c>
      <c r="C180" t="str">
        <f ca="1">'TO Filter Tables'!C179</f>
        <v>MAC B Diagnostic Telemetry</v>
      </c>
      <c r="D180" t="str">
        <f ca="1">'TO Filter Tables'!E179</f>
        <v>External</v>
      </c>
      <c r="E180">
        <f ca="1">'TO Filter Tables'!F179</f>
        <v>515</v>
      </c>
      <c r="F180" t="str">
        <f ca="1">'TO Filter Tables'!G179</f>
        <v>0x203</v>
      </c>
      <c r="G180" t="str">
        <f ca="1">'TO Filter Tables'!H179</f>
        <v>0xA03</v>
      </c>
      <c r="H180" t="str">
        <f>'TO Filter Tables'!I179</f>
        <v>NA</v>
      </c>
      <c r="I180">
        <f ca="1">'TO Filter Tables'!J179</f>
        <v>5376</v>
      </c>
      <c r="J180">
        <f ca="1">'TO Filter Tables'!K179</f>
        <v>0</v>
      </c>
      <c r="K180" t="str">
        <f ca="1">'TO Filter Tables'!L179</f>
        <v>Async</v>
      </c>
      <c r="L180">
        <f ca="1">'TO Filter Tables'!M179</f>
        <v>0</v>
      </c>
      <c r="M180" s="39">
        <f ca="1">'TO Filter Tables'!S179</f>
        <v>0</v>
      </c>
      <c r="N180" s="39">
        <f ca="1">'TO Filter Tables'!Y179</f>
        <v>0</v>
      </c>
      <c r="O180" s="39">
        <f ca="1">'TO Filter Tables'!AE179</f>
        <v>0</v>
      </c>
      <c r="P180" s="39">
        <f ca="1">'TO Filter Tables'!AQ179</f>
        <v>0</v>
      </c>
      <c r="Q180" s="39">
        <f ca="1">'TO Filter Tables'!AW179</f>
        <v>0</v>
      </c>
      <c r="R180" s="39">
        <f ca="1">'TO Filter Tables'!BC179</f>
        <v>0</v>
      </c>
      <c r="S180" s="39">
        <f ca="1">'TO Filter Tables'!BI179</f>
        <v>0</v>
      </c>
    </row>
    <row r="181" spans="1:19" hidden="1" x14ac:dyDescent="0.2">
      <c r="A181">
        <f>'TO Filter Tables'!A180</f>
        <v>171</v>
      </c>
      <c r="B181" t="str">
        <f>'TO Filter Summary'!B181</f>
        <v>ATB</v>
      </c>
      <c r="C181" t="str">
        <f ca="1">'TO Filter Tables'!C180</f>
        <v>ATB A HK Telemetry</v>
      </c>
      <c r="D181" t="str">
        <f ca="1">'TO Filter Tables'!E180</f>
        <v>External</v>
      </c>
      <c r="E181">
        <f ca="1">'TO Filter Tables'!F180</f>
        <v>516</v>
      </c>
      <c r="F181" t="str">
        <f ca="1">'TO Filter Tables'!G180</f>
        <v>0x204</v>
      </c>
      <c r="G181" t="str">
        <f ca="1">'TO Filter Tables'!H180</f>
        <v>0xA04</v>
      </c>
      <c r="H181" t="str">
        <f>'TO Filter Tables'!I180</f>
        <v>No Err Pkt</v>
      </c>
      <c r="I181">
        <f ca="1">'TO Filter Tables'!J180</f>
        <v>432</v>
      </c>
      <c r="J181">
        <f ca="1">'TO Filter Tables'!K180</f>
        <v>1</v>
      </c>
      <c r="K181" t="str">
        <f ca="1">'TO Filter Tables'!L180</f>
        <v>Sync</v>
      </c>
      <c r="L181">
        <f ca="1">'TO Filter Tables'!M180</f>
        <v>432</v>
      </c>
      <c r="M181" s="39">
        <f ca="1">'TO Filter Tables'!S180</f>
        <v>14.4</v>
      </c>
      <c r="N181" s="39">
        <f ca="1">'TO Filter Tables'!Y180</f>
        <v>14.4</v>
      </c>
      <c r="O181" s="39">
        <f ca="1">'TO Filter Tables'!AE180</f>
        <v>7.2</v>
      </c>
      <c r="P181" s="39">
        <f ca="1">'TO Filter Tables'!AQ180</f>
        <v>7.2</v>
      </c>
      <c r="Q181" s="39">
        <f ca="1">'TO Filter Tables'!AW180</f>
        <v>7.2</v>
      </c>
      <c r="R181" s="39">
        <f ca="1">'TO Filter Tables'!BC180</f>
        <v>7.2</v>
      </c>
      <c r="S181" s="39">
        <f ca="1">'TO Filter Tables'!BI180</f>
        <v>7.2</v>
      </c>
    </row>
    <row r="182" spans="1:19" hidden="1" x14ac:dyDescent="0.2">
      <c r="A182">
        <f>'TO Filter Tables'!A181</f>
        <v>172</v>
      </c>
      <c r="B182" t="str">
        <f>'TO Filter Summary'!B182</f>
        <v>ATB</v>
      </c>
      <c r="C182" t="str">
        <f ca="1">'TO Filter Tables'!C181</f>
        <v>ATB A FPGA HK Telemetry</v>
      </c>
      <c r="D182" t="str">
        <f ca="1">'TO Filter Tables'!E181</f>
        <v>External</v>
      </c>
      <c r="E182">
        <f ca="1">'TO Filter Tables'!F181</f>
        <v>517</v>
      </c>
      <c r="F182" t="str">
        <f ca="1">'TO Filter Tables'!G181</f>
        <v>0x205</v>
      </c>
      <c r="G182" t="str">
        <f ca="1">'TO Filter Tables'!H181</f>
        <v>0xA05</v>
      </c>
      <c r="H182" t="str">
        <f>'TO Filter Tables'!I181</f>
        <v>No Err Pkt</v>
      </c>
      <c r="I182">
        <f ca="1">'TO Filter Tables'!J181</f>
        <v>176</v>
      </c>
      <c r="J182">
        <f ca="1">'TO Filter Tables'!K181</f>
        <v>1</v>
      </c>
      <c r="K182" t="str">
        <f ca="1">'TO Filter Tables'!L181</f>
        <v>Sync</v>
      </c>
      <c r="L182">
        <f ca="1">'TO Filter Tables'!M181</f>
        <v>176</v>
      </c>
      <c r="M182" s="39">
        <f ca="1">'TO Filter Tables'!S181</f>
        <v>2.9333333333333331</v>
      </c>
      <c r="N182" s="39">
        <f ca="1">'TO Filter Tables'!Y181</f>
        <v>2.9333333333333331</v>
      </c>
      <c r="O182" s="39">
        <f ca="1">'TO Filter Tables'!AE181</f>
        <v>2.9333333333333331</v>
      </c>
      <c r="P182" s="39">
        <f ca="1">'TO Filter Tables'!AQ181</f>
        <v>2.9333333333333331</v>
      </c>
      <c r="Q182" s="39">
        <f ca="1">'TO Filter Tables'!AW181</f>
        <v>2.9333333333333331</v>
      </c>
      <c r="R182" s="39">
        <f ca="1">'TO Filter Tables'!BC181</f>
        <v>2.9333333333333331</v>
      </c>
      <c r="S182" s="39">
        <f ca="1">'TO Filter Tables'!BI181</f>
        <v>2.9333333333333331</v>
      </c>
    </row>
    <row r="183" spans="1:19" hidden="1" x14ac:dyDescent="0.2">
      <c r="A183">
        <f>'TO Filter Tables'!A182</f>
        <v>173</v>
      </c>
      <c r="B183" t="str">
        <f>'TO Filter Summary'!B183</f>
        <v>ATB</v>
      </c>
      <c r="C183" t="str">
        <f ca="1">'TO Filter Tables'!C182</f>
        <v>ATB A Voltage (test) Telemetry</v>
      </c>
      <c r="D183" t="str">
        <f ca="1">'TO Filter Tables'!E182</f>
        <v>External</v>
      </c>
      <c r="E183">
        <f ca="1">'TO Filter Tables'!F182</f>
        <v>518</v>
      </c>
      <c r="F183" t="str">
        <f ca="1">'TO Filter Tables'!G182</f>
        <v>0x206</v>
      </c>
      <c r="G183" t="str">
        <f ca="1">'TO Filter Tables'!H182</f>
        <v>0xA06</v>
      </c>
      <c r="H183" t="str">
        <f>'TO Filter Tables'!I182</f>
        <v>No Err Pkt</v>
      </c>
      <c r="I183">
        <f ca="1">'TO Filter Tables'!J182</f>
        <v>144</v>
      </c>
      <c r="J183">
        <f ca="1">'TO Filter Tables'!K182</f>
        <v>1</v>
      </c>
      <c r="K183" t="str">
        <f ca="1">'TO Filter Tables'!L182</f>
        <v>Sync</v>
      </c>
      <c r="L183">
        <f ca="1">'TO Filter Tables'!M182</f>
        <v>144</v>
      </c>
      <c r="M183" s="39">
        <f>'TO Filter Tables'!S182</f>
        <v>0</v>
      </c>
      <c r="N183" s="39">
        <f>'TO Filter Tables'!Y182</f>
        <v>0</v>
      </c>
      <c r="O183" s="39">
        <f>'TO Filter Tables'!AE182</f>
        <v>0</v>
      </c>
      <c r="P183" s="39">
        <f>'TO Filter Tables'!AQ182</f>
        <v>0</v>
      </c>
      <c r="Q183" s="39">
        <f>'TO Filter Tables'!AW182</f>
        <v>0</v>
      </c>
      <c r="R183" s="39">
        <f>'TO Filter Tables'!BC182</f>
        <v>0</v>
      </c>
      <c r="S183" s="39">
        <f>'TO Filter Tables'!BI182</f>
        <v>0</v>
      </c>
    </row>
    <row r="184" spans="1:19" hidden="1" x14ac:dyDescent="0.2">
      <c r="A184">
        <f>'TO Filter Tables'!A183</f>
        <v>174</v>
      </c>
      <c r="B184" t="str">
        <f>'TO Filter Summary'!B184</f>
        <v>ATB</v>
      </c>
      <c r="C184" t="str">
        <f ca="1">'TO Filter Tables'!C183</f>
        <v>ATB A DAC (test) Telemetry</v>
      </c>
      <c r="D184" t="str">
        <f ca="1">'TO Filter Tables'!E183</f>
        <v>External</v>
      </c>
      <c r="E184">
        <f ca="1">'TO Filter Tables'!F183</f>
        <v>519</v>
      </c>
      <c r="F184" t="str">
        <f ca="1">'TO Filter Tables'!G183</f>
        <v>0x207</v>
      </c>
      <c r="G184" t="str">
        <f ca="1">'TO Filter Tables'!H183</f>
        <v>0xA07</v>
      </c>
      <c r="H184" t="str">
        <f>'TO Filter Tables'!I183</f>
        <v>No Err Pkt</v>
      </c>
      <c r="I184">
        <f ca="1">'TO Filter Tables'!J183</f>
        <v>160</v>
      </c>
      <c r="J184">
        <f ca="1">'TO Filter Tables'!K183</f>
        <v>1</v>
      </c>
      <c r="K184" t="str">
        <f ca="1">'TO Filter Tables'!L183</f>
        <v>Sync</v>
      </c>
      <c r="L184">
        <f ca="1">'TO Filter Tables'!M183</f>
        <v>160</v>
      </c>
      <c r="M184" s="39">
        <f>'TO Filter Tables'!S183</f>
        <v>0</v>
      </c>
      <c r="N184" s="39">
        <f>'TO Filter Tables'!Y183</f>
        <v>0</v>
      </c>
      <c r="O184" s="39">
        <f>'TO Filter Tables'!AE183</f>
        <v>0</v>
      </c>
      <c r="P184" s="39">
        <f>'TO Filter Tables'!AQ183</f>
        <v>0</v>
      </c>
      <c r="Q184" s="39">
        <f>'TO Filter Tables'!AW183</f>
        <v>0</v>
      </c>
      <c r="R184" s="39">
        <f>'TO Filter Tables'!BC183</f>
        <v>0</v>
      </c>
      <c r="S184" s="39">
        <f>'TO Filter Tables'!BI183</f>
        <v>0</v>
      </c>
    </row>
    <row r="185" spans="1:19" hidden="1" x14ac:dyDescent="0.2">
      <c r="A185">
        <f>'TO Filter Tables'!A184</f>
        <v>175</v>
      </c>
      <c r="B185" t="str">
        <f>'TO Filter Summary'!B185</f>
        <v>ATB</v>
      </c>
      <c r="C185" t="str">
        <f ca="1">'TO Filter Tables'!C184</f>
        <v>ATB B HK Telemetry</v>
      </c>
      <c r="D185" t="str">
        <f ca="1">'TO Filter Tables'!E184</f>
        <v>External</v>
      </c>
      <c r="E185">
        <f ca="1">'TO Filter Tables'!F184</f>
        <v>521</v>
      </c>
      <c r="F185" t="str">
        <f ca="1">'TO Filter Tables'!G184</f>
        <v>0x209</v>
      </c>
      <c r="G185" t="str">
        <f ca="1">'TO Filter Tables'!H184</f>
        <v>0xA09</v>
      </c>
      <c r="H185" t="str">
        <f>'TO Filter Tables'!I184</f>
        <v>No Err Pkt</v>
      </c>
      <c r="I185">
        <f ca="1">'TO Filter Tables'!J184</f>
        <v>432</v>
      </c>
      <c r="J185">
        <f ca="1">'TO Filter Tables'!K184</f>
        <v>1</v>
      </c>
      <c r="K185" t="str">
        <f ca="1">'TO Filter Tables'!L184</f>
        <v>Sync</v>
      </c>
      <c r="L185">
        <f ca="1">'TO Filter Tables'!M184</f>
        <v>432</v>
      </c>
      <c r="M185" s="39">
        <f ca="1">'TO Filter Tables'!S184</f>
        <v>14.4</v>
      </c>
      <c r="N185" s="39">
        <f ca="1">'TO Filter Tables'!Y184</f>
        <v>14.4</v>
      </c>
      <c r="O185" s="39">
        <f ca="1">'TO Filter Tables'!AE184</f>
        <v>7.2</v>
      </c>
      <c r="P185" s="39">
        <f ca="1">'TO Filter Tables'!AQ184</f>
        <v>7.2</v>
      </c>
      <c r="Q185" s="39">
        <f ca="1">'TO Filter Tables'!AW184</f>
        <v>7.2</v>
      </c>
      <c r="R185" s="39">
        <f ca="1">'TO Filter Tables'!BC184</f>
        <v>7.2</v>
      </c>
      <c r="S185" s="39">
        <f ca="1">'TO Filter Tables'!BI184</f>
        <v>7.2</v>
      </c>
    </row>
    <row r="186" spans="1:19" hidden="1" x14ac:dyDescent="0.2">
      <c r="A186">
        <f>'TO Filter Tables'!A185</f>
        <v>176</v>
      </c>
      <c r="B186" t="str">
        <f>'TO Filter Summary'!B186</f>
        <v>ATB</v>
      </c>
      <c r="C186" t="str">
        <f ca="1">'TO Filter Tables'!C185</f>
        <v>ATB B FPGA HK Telemetry</v>
      </c>
      <c r="D186" t="str">
        <f ca="1">'TO Filter Tables'!E185</f>
        <v>External</v>
      </c>
      <c r="E186">
        <f ca="1">'TO Filter Tables'!F185</f>
        <v>522</v>
      </c>
      <c r="F186" t="str">
        <f ca="1">'TO Filter Tables'!G185</f>
        <v>0x20A</v>
      </c>
      <c r="G186" t="str">
        <f ca="1">'TO Filter Tables'!H185</f>
        <v>0xA0A</v>
      </c>
      <c r="H186" t="str">
        <f>'TO Filter Tables'!I185</f>
        <v>No Err Pkt</v>
      </c>
      <c r="I186">
        <f ca="1">'TO Filter Tables'!J185</f>
        <v>176</v>
      </c>
      <c r="J186">
        <f ca="1">'TO Filter Tables'!K185</f>
        <v>1</v>
      </c>
      <c r="K186" t="str">
        <f ca="1">'TO Filter Tables'!L185</f>
        <v>Sync</v>
      </c>
      <c r="L186">
        <f ca="1">'TO Filter Tables'!M185</f>
        <v>176</v>
      </c>
      <c r="M186" s="39">
        <f ca="1">'TO Filter Tables'!S185</f>
        <v>2.9333333333333331</v>
      </c>
      <c r="N186" s="39">
        <f ca="1">'TO Filter Tables'!Y185</f>
        <v>2.9333333333333331</v>
      </c>
      <c r="O186" s="39">
        <f ca="1">'TO Filter Tables'!AE185</f>
        <v>2.9333333333333331</v>
      </c>
      <c r="P186" s="39">
        <f ca="1">'TO Filter Tables'!AQ185</f>
        <v>2.9333333333333331</v>
      </c>
      <c r="Q186" s="39">
        <f ca="1">'TO Filter Tables'!AW185</f>
        <v>2.9333333333333331</v>
      </c>
      <c r="R186" s="39">
        <f ca="1">'TO Filter Tables'!BC185</f>
        <v>2.9333333333333331</v>
      </c>
      <c r="S186" s="39">
        <f ca="1">'TO Filter Tables'!BI185</f>
        <v>2.9333333333333331</v>
      </c>
    </row>
    <row r="187" spans="1:19" hidden="1" x14ac:dyDescent="0.2">
      <c r="A187">
        <f>'TO Filter Tables'!A186</f>
        <v>177</v>
      </c>
      <c r="B187" t="str">
        <f>'TO Filter Summary'!B187</f>
        <v>ATB</v>
      </c>
      <c r="C187" t="str">
        <f ca="1">'TO Filter Tables'!C186</f>
        <v>ATB B Voltage (test) Telemetry</v>
      </c>
      <c r="D187" t="str">
        <f ca="1">'TO Filter Tables'!E186</f>
        <v>External</v>
      </c>
      <c r="E187">
        <f ca="1">'TO Filter Tables'!F186</f>
        <v>523</v>
      </c>
      <c r="F187" t="str">
        <f ca="1">'TO Filter Tables'!G186</f>
        <v>0x20B</v>
      </c>
      <c r="G187" t="str">
        <f ca="1">'TO Filter Tables'!H186</f>
        <v>0xA0B</v>
      </c>
      <c r="H187" t="str">
        <f>'TO Filter Tables'!I186</f>
        <v>No Err Pkt</v>
      </c>
      <c r="I187">
        <f ca="1">'TO Filter Tables'!J186</f>
        <v>144</v>
      </c>
      <c r="J187">
        <f ca="1">'TO Filter Tables'!K186</f>
        <v>1</v>
      </c>
      <c r="K187" t="str">
        <f ca="1">'TO Filter Tables'!L186</f>
        <v>Sync</v>
      </c>
      <c r="L187">
        <f ca="1">'TO Filter Tables'!M186</f>
        <v>144</v>
      </c>
      <c r="M187" s="39">
        <f>'TO Filter Tables'!S186</f>
        <v>0</v>
      </c>
      <c r="N187" s="39">
        <f>'TO Filter Tables'!Y186</f>
        <v>0</v>
      </c>
      <c r="O187" s="39">
        <f>'TO Filter Tables'!AE186</f>
        <v>0</v>
      </c>
      <c r="P187" s="39">
        <f>'TO Filter Tables'!AQ186</f>
        <v>0</v>
      </c>
      <c r="Q187" s="39">
        <f>'TO Filter Tables'!AW186</f>
        <v>0</v>
      </c>
      <c r="R187" s="39">
        <f>'TO Filter Tables'!BC186</f>
        <v>0</v>
      </c>
      <c r="S187" s="39">
        <f>'TO Filter Tables'!BI186</f>
        <v>0</v>
      </c>
    </row>
    <row r="188" spans="1:19" hidden="1" x14ac:dyDescent="0.2">
      <c r="A188">
        <f>'TO Filter Tables'!A187</f>
        <v>178</v>
      </c>
      <c r="B188" t="str">
        <f>'TO Filter Summary'!B188</f>
        <v>ATB</v>
      </c>
      <c r="C188" t="str">
        <f ca="1">'TO Filter Tables'!C187</f>
        <v>ATB B DAC (test) Telemetry</v>
      </c>
      <c r="D188" t="str">
        <f ca="1">'TO Filter Tables'!E187</f>
        <v>External</v>
      </c>
      <c r="E188">
        <f ca="1">'TO Filter Tables'!F187</f>
        <v>524</v>
      </c>
      <c r="F188" t="str">
        <f ca="1">'TO Filter Tables'!G187</f>
        <v>0x20C</v>
      </c>
      <c r="G188" t="str">
        <f ca="1">'TO Filter Tables'!H187</f>
        <v>0xA0C</v>
      </c>
      <c r="H188" t="str">
        <f>'TO Filter Tables'!I187</f>
        <v>No Err Pkt</v>
      </c>
      <c r="I188">
        <f ca="1">'TO Filter Tables'!J187</f>
        <v>160</v>
      </c>
      <c r="J188">
        <f ca="1">'TO Filter Tables'!K187</f>
        <v>1</v>
      </c>
      <c r="K188" t="str">
        <f ca="1">'TO Filter Tables'!L187</f>
        <v>Sync</v>
      </c>
      <c r="L188">
        <f ca="1">'TO Filter Tables'!M187</f>
        <v>160</v>
      </c>
      <c r="M188" s="39">
        <f>'TO Filter Tables'!S187</f>
        <v>0</v>
      </c>
      <c r="N188" s="39">
        <f>'TO Filter Tables'!Y187</f>
        <v>0</v>
      </c>
      <c r="O188" s="39">
        <f>'TO Filter Tables'!AE187</f>
        <v>0</v>
      </c>
      <c r="P188" s="39">
        <f>'TO Filter Tables'!AQ187</f>
        <v>0</v>
      </c>
      <c r="Q188" s="39">
        <f>'TO Filter Tables'!AW187</f>
        <v>0</v>
      </c>
      <c r="R188" s="39">
        <f>'TO Filter Tables'!BC187</f>
        <v>0</v>
      </c>
      <c r="S188" s="39">
        <f>'TO Filter Tables'!BI187</f>
        <v>0</v>
      </c>
    </row>
    <row r="189" spans="1:19" hidden="1" x14ac:dyDescent="0.2">
      <c r="A189">
        <f>'TO Filter Tables'!A188</f>
        <v>179</v>
      </c>
      <c r="B189">
        <f>'TO Filter Summary'!B189</f>
        <v>0</v>
      </c>
      <c r="C189" t="str">
        <f ca="1">'TO Filter Tables'!C188</f>
        <v>Raw 1553 Read</v>
      </c>
      <c r="D189" t="str">
        <f ca="1">'TO Filter Tables'!E188</f>
        <v>External</v>
      </c>
      <c r="E189">
        <f ca="1">'TO Filter Tables'!F188</f>
        <v>525</v>
      </c>
      <c r="F189" t="str">
        <f ca="1">'TO Filter Tables'!G188</f>
        <v>0x20D</v>
      </c>
      <c r="G189" t="str">
        <f ca="1">'TO Filter Tables'!H188</f>
        <v>0xA0D</v>
      </c>
      <c r="H189" t="str">
        <f>'TO Filter Tables'!I188</f>
        <v>NA</v>
      </c>
      <c r="I189">
        <f ca="1">'TO Filter Tables'!J188</f>
        <v>2176</v>
      </c>
      <c r="J189">
        <f ca="1">'TO Filter Tables'!K188</f>
        <v>0</v>
      </c>
      <c r="K189" t="str">
        <f ca="1">'TO Filter Tables'!L188</f>
        <v>Async</v>
      </c>
      <c r="L189">
        <f ca="1">'TO Filter Tables'!M188</f>
        <v>0</v>
      </c>
      <c r="M189" s="39">
        <f ca="1">'TO Filter Tables'!S188</f>
        <v>0</v>
      </c>
      <c r="N189" s="39">
        <f ca="1">'TO Filter Tables'!Y188</f>
        <v>0</v>
      </c>
      <c r="O189" s="39">
        <f ca="1">'TO Filter Tables'!AE188</f>
        <v>0</v>
      </c>
      <c r="P189" s="39">
        <f ca="1">'TO Filter Tables'!AQ188</f>
        <v>0</v>
      </c>
      <c r="Q189" s="39">
        <f ca="1">'TO Filter Tables'!AW188</f>
        <v>0</v>
      </c>
      <c r="R189" s="39">
        <f ca="1">'TO Filter Tables'!BC188</f>
        <v>0</v>
      </c>
      <c r="S189" s="39">
        <f ca="1">'TO Filter Tables'!BI188</f>
        <v>0</v>
      </c>
    </row>
    <row r="190" spans="1:19" hidden="1" x14ac:dyDescent="0.2">
      <c r="A190">
        <f>'TO Filter Tables'!A189</f>
        <v>180</v>
      </c>
      <c r="B190" t="str">
        <f>'TO Filter Summary'!B190</f>
        <v>MCE</v>
      </c>
      <c r="C190" t="str">
        <f ca="1">'TO Filter Tables'!C189</f>
        <v>SA MCE A HK Telemetry</v>
      </c>
      <c r="D190" t="str">
        <f ca="1">'TO Filter Tables'!E189</f>
        <v>External</v>
      </c>
      <c r="E190">
        <f ca="1">'TO Filter Tables'!F189</f>
        <v>528</v>
      </c>
      <c r="F190" t="str">
        <f ca="1">'TO Filter Tables'!G189</f>
        <v>0x210</v>
      </c>
      <c r="G190" t="str">
        <f ca="1">'TO Filter Tables'!H189</f>
        <v>0xA10</v>
      </c>
      <c r="H190" t="str">
        <f>'TO Filter Tables'!I189</f>
        <v>No Err Pkt</v>
      </c>
      <c r="I190">
        <f ca="1">'TO Filter Tables'!J189</f>
        <v>352</v>
      </c>
      <c r="J190">
        <f ca="1">'TO Filter Tables'!K189</f>
        <v>1</v>
      </c>
      <c r="K190" t="str">
        <f ca="1">'TO Filter Tables'!L189</f>
        <v>Sync</v>
      </c>
      <c r="L190">
        <f ca="1">'TO Filter Tables'!M189</f>
        <v>352</v>
      </c>
      <c r="M190" s="39">
        <f ca="1">'TO Filter Tables'!S189</f>
        <v>5.8666666666666663</v>
      </c>
      <c r="N190" s="39">
        <f ca="1">'TO Filter Tables'!Y189</f>
        <v>5.8666666666666663</v>
      </c>
      <c r="O190" s="39">
        <f ca="1">'TO Filter Tables'!AE189</f>
        <v>5.8666666666666663</v>
      </c>
      <c r="P190" s="39">
        <f ca="1">'TO Filter Tables'!AQ189</f>
        <v>5.8666666666666663</v>
      </c>
      <c r="Q190" s="39">
        <f ca="1">'TO Filter Tables'!AW189</f>
        <v>5.8666666666666663</v>
      </c>
      <c r="R190" s="39">
        <f ca="1">'TO Filter Tables'!BC189</f>
        <v>5.8666666666666663</v>
      </c>
      <c r="S190" s="39">
        <f ca="1">'TO Filter Tables'!BI189</f>
        <v>5.8666666666666663</v>
      </c>
    </row>
    <row r="191" spans="1:19" hidden="1" x14ac:dyDescent="0.2">
      <c r="A191">
        <f>'TO Filter Tables'!A190</f>
        <v>181</v>
      </c>
      <c r="B191" t="str">
        <f>'TO Filter Summary'!B191</f>
        <v>MCE</v>
      </c>
      <c r="C191" t="str">
        <f ca="1">'TO Filter Tables'!C190</f>
        <v>SA MCE B HK Telemetry</v>
      </c>
      <c r="D191" t="str">
        <f ca="1">'TO Filter Tables'!E190</f>
        <v>External</v>
      </c>
      <c r="E191">
        <f ca="1">'TO Filter Tables'!F190</f>
        <v>529</v>
      </c>
      <c r="F191" t="str">
        <f ca="1">'TO Filter Tables'!G190</f>
        <v>0x211</v>
      </c>
      <c r="G191" t="str">
        <f ca="1">'TO Filter Tables'!H190</f>
        <v>0xA11</v>
      </c>
      <c r="H191" t="str">
        <f>'TO Filter Tables'!I190</f>
        <v>No Err Pkt</v>
      </c>
      <c r="I191">
        <f ca="1">'TO Filter Tables'!J190</f>
        <v>352</v>
      </c>
      <c r="J191">
        <f ca="1">'TO Filter Tables'!K190</f>
        <v>1</v>
      </c>
      <c r="K191" t="str">
        <f ca="1">'TO Filter Tables'!L190</f>
        <v>Sync</v>
      </c>
      <c r="L191">
        <f ca="1">'TO Filter Tables'!M190</f>
        <v>352</v>
      </c>
      <c r="M191" s="39">
        <f>'TO Filter Tables'!S190</f>
        <v>0</v>
      </c>
      <c r="N191" s="39">
        <f>'TO Filter Tables'!Y190</f>
        <v>0</v>
      </c>
      <c r="O191" s="39">
        <f>'TO Filter Tables'!AE190</f>
        <v>0</v>
      </c>
      <c r="P191" s="39">
        <f>'TO Filter Tables'!AQ190</f>
        <v>0</v>
      </c>
      <c r="Q191" s="39">
        <f>'TO Filter Tables'!AW190</f>
        <v>0</v>
      </c>
      <c r="R191" s="39">
        <f>'TO Filter Tables'!BC190</f>
        <v>0</v>
      </c>
      <c r="S191" s="39">
        <f>'TO Filter Tables'!BI190</f>
        <v>0</v>
      </c>
    </row>
    <row r="192" spans="1:19" hidden="1" x14ac:dyDescent="0.2">
      <c r="A192">
        <f>'TO Filter Tables'!A191</f>
        <v>182</v>
      </c>
      <c r="B192" t="str">
        <f>'TO Filter Summary'!B192</f>
        <v>MCE</v>
      </c>
      <c r="C192" t="str">
        <f ca="1">'TO Filter Tables'!C191</f>
        <v>HGA MCE A HK Telemetry</v>
      </c>
      <c r="D192" t="str">
        <f ca="1">'TO Filter Tables'!E191</f>
        <v>External</v>
      </c>
      <c r="E192">
        <f ca="1">'TO Filter Tables'!F191</f>
        <v>531</v>
      </c>
      <c r="F192" t="str">
        <f ca="1">'TO Filter Tables'!G191</f>
        <v>0x213</v>
      </c>
      <c r="G192" t="str">
        <f ca="1">'TO Filter Tables'!H191</f>
        <v>0xA13</v>
      </c>
      <c r="H192" t="str">
        <f>'TO Filter Tables'!I191</f>
        <v>No Err Pkt</v>
      </c>
      <c r="I192">
        <f ca="1">'TO Filter Tables'!J191</f>
        <v>352</v>
      </c>
      <c r="J192">
        <f ca="1">'TO Filter Tables'!K191</f>
        <v>1</v>
      </c>
      <c r="K192" t="str">
        <f ca="1">'TO Filter Tables'!L191</f>
        <v>Sync</v>
      </c>
      <c r="L192">
        <f ca="1">'TO Filter Tables'!M191</f>
        <v>352</v>
      </c>
      <c r="M192" s="39">
        <f ca="1">'TO Filter Tables'!S191</f>
        <v>5.8666666666666663</v>
      </c>
      <c r="N192" s="39">
        <f ca="1">'TO Filter Tables'!Y191</f>
        <v>5.8666666666666663</v>
      </c>
      <c r="O192" s="39">
        <f ca="1">'TO Filter Tables'!AE191</f>
        <v>5.8666666666666663</v>
      </c>
      <c r="P192" s="39">
        <f ca="1">'TO Filter Tables'!AQ191</f>
        <v>5.8666666666666663</v>
      </c>
      <c r="Q192" s="39">
        <f ca="1">'TO Filter Tables'!AW191</f>
        <v>5.8666666666666663</v>
      </c>
      <c r="R192" s="39">
        <f ca="1">'TO Filter Tables'!BC191</f>
        <v>5.8666666666666663</v>
      </c>
      <c r="S192" s="39">
        <f ca="1">'TO Filter Tables'!BI191</f>
        <v>5.8666666666666663</v>
      </c>
    </row>
    <row r="193" spans="1:19" hidden="1" x14ac:dyDescent="0.2">
      <c r="A193">
        <f>'TO Filter Tables'!A192</f>
        <v>183</v>
      </c>
      <c r="B193" t="str">
        <f>'TO Filter Summary'!B193</f>
        <v>MCE</v>
      </c>
      <c r="C193" t="str">
        <f ca="1">'TO Filter Tables'!C192</f>
        <v>HGA MCE B HK Telemetry</v>
      </c>
      <c r="D193" t="str">
        <f ca="1">'TO Filter Tables'!E192</f>
        <v>External</v>
      </c>
      <c r="E193">
        <f ca="1">'TO Filter Tables'!F192</f>
        <v>532</v>
      </c>
      <c r="F193" t="str">
        <f ca="1">'TO Filter Tables'!G192</f>
        <v>0x214</v>
      </c>
      <c r="G193" t="str">
        <f ca="1">'TO Filter Tables'!H192</f>
        <v>0xA14</v>
      </c>
      <c r="H193" t="str">
        <f>'TO Filter Tables'!I192</f>
        <v>No Err Pkt</v>
      </c>
      <c r="I193">
        <f ca="1">'TO Filter Tables'!J192</f>
        <v>352</v>
      </c>
      <c r="J193">
        <f ca="1">'TO Filter Tables'!K192</f>
        <v>1</v>
      </c>
      <c r="K193" t="str">
        <f ca="1">'TO Filter Tables'!L192</f>
        <v>Sync</v>
      </c>
      <c r="L193">
        <f ca="1">'TO Filter Tables'!M192</f>
        <v>352</v>
      </c>
      <c r="M193" s="39">
        <f>'TO Filter Tables'!S192</f>
        <v>0</v>
      </c>
      <c r="N193" s="39">
        <f>'TO Filter Tables'!Y192</f>
        <v>0</v>
      </c>
      <c r="O193" s="39">
        <f>'TO Filter Tables'!AE192</f>
        <v>0</v>
      </c>
      <c r="P193" s="39">
        <f>'TO Filter Tables'!AQ192</f>
        <v>0</v>
      </c>
      <c r="Q193" s="39">
        <f>'TO Filter Tables'!AW192</f>
        <v>0</v>
      </c>
      <c r="R193" s="39">
        <f>'TO Filter Tables'!BC192</f>
        <v>0</v>
      </c>
      <c r="S193" s="39">
        <f>'TO Filter Tables'!BI192</f>
        <v>0</v>
      </c>
    </row>
    <row r="194" spans="1:19" hidden="1" x14ac:dyDescent="0.2">
      <c r="A194">
        <f>'TO Filter Tables'!A193</f>
        <v>184</v>
      </c>
      <c r="B194" t="str">
        <f>'TO Filter Summary'!B194</f>
        <v>PWR</v>
      </c>
      <c r="C194" t="str">
        <f ca="1">'TO Filter Tables'!C193</f>
        <v>PSE A Analog HK Telemetry</v>
      </c>
      <c r="D194" t="str">
        <f ca="1">'TO Filter Tables'!E193</f>
        <v>External</v>
      </c>
      <c r="E194">
        <f ca="1">'TO Filter Tables'!F193</f>
        <v>534</v>
      </c>
      <c r="F194" t="str">
        <f ca="1">'TO Filter Tables'!G193</f>
        <v>0x216</v>
      </c>
      <c r="G194" t="str">
        <f ca="1">'TO Filter Tables'!H193</f>
        <v>0xA16</v>
      </c>
      <c r="H194" t="str">
        <f>'TO Filter Tables'!I193</f>
        <v>Err Pkt</v>
      </c>
      <c r="I194">
        <f ca="1">'TO Filter Tables'!J193</f>
        <v>3584</v>
      </c>
      <c r="J194">
        <f ca="1">'TO Filter Tables'!K193</f>
        <v>1</v>
      </c>
      <c r="K194" t="str">
        <f ca="1">'TO Filter Tables'!L193</f>
        <v>Sync</v>
      </c>
      <c r="L194">
        <f ca="1">'TO Filter Tables'!M193</f>
        <v>3584</v>
      </c>
      <c r="M194" s="39">
        <f ca="1">'TO Filter Tables'!S193</f>
        <v>1792</v>
      </c>
      <c r="N194" s="39">
        <f ca="1">'TO Filter Tables'!Y193</f>
        <v>1792</v>
      </c>
      <c r="O194" s="39">
        <f ca="1">'TO Filter Tables'!AE193</f>
        <v>179.2</v>
      </c>
      <c r="P194" s="39">
        <f ca="1">'TO Filter Tables'!AQ193</f>
        <v>179.2</v>
      </c>
      <c r="Q194" s="39">
        <f ca="1">'TO Filter Tables'!AW193</f>
        <v>179.2</v>
      </c>
      <c r="R194" s="39">
        <f ca="1">'TO Filter Tables'!BC193</f>
        <v>179.2</v>
      </c>
      <c r="S194" s="39">
        <f ca="1">'TO Filter Tables'!BI193</f>
        <v>119.46666666666667</v>
      </c>
    </row>
    <row r="195" spans="1:19" hidden="1" x14ac:dyDescent="0.2">
      <c r="A195">
        <f>'TO Filter Tables'!A194</f>
        <v>185</v>
      </c>
      <c r="B195" t="str">
        <f>'TO Filter Summary'!B195</f>
        <v>PWR</v>
      </c>
      <c r="C195" t="str">
        <f ca="1">'TO Filter Tables'!C194</f>
        <v>PSE A FDC HK Telemetry</v>
      </c>
      <c r="D195" t="str">
        <f ca="1">'TO Filter Tables'!E194</f>
        <v>External</v>
      </c>
      <c r="E195">
        <f ca="1">'TO Filter Tables'!F194</f>
        <v>535</v>
      </c>
      <c r="F195" t="str">
        <f ca="1">'TO Filter Tables'!G194</f>
        <v>0x217</v>
      </c>
      <c r="G195" t="str">
        <f ca="1">'TO Filter Tables'!H194</f>
        <v>0xA17</v>
      </c>
      <c r="H195" t="str">
        <f>'TO Filter Tables'!I194</f>
        <v>No Err Pkt</v>
      </c>
      <c r="I195">
        <f ca="1">'TO Filter Tables'!J194</f>
        <v>2112</v>
      </c>
      <c r="J195">
        <f ca="1">'TO Filter Tables'!K194</f>
        <v>1</v>
      </c>
      <c r="K195" t="str">
        <f ca="1">'TO Filter Tables'!L194</f>
        <v>Sync</v>
      </c>
      <c r="L195">
        <f ca="1">'TO Filter Tables'!M194</f>
        <v>2112</v>
      </c>
      <c r="M195" s="39">
        <f ca="1">'TO Filter Tables'!S194</f>
        <v>422.4</v>
      </c>
      <c r="N195" s="39">
        <f ca="1">'TO Filter Tables'!Y194</f>
        <v>422.4</v>
      </c>
      <c r="O195" s="39">
        <f ca="1">'TO Filter Tables'!AE194</f>
        <v>70.400000000000006</v>
      </c>
      <c r="P195" s="39">
        <f ca="1">'TO Filter Tables'!AQ194</f>
        <v>70.400000000000006</v>
      </c>
      <c r="Q195" s="39">
        <f ca="1">'TO Filter Tables'!AW194</f>
        <v>70.400000000000006</v>
      </c>
      <c r="R195" s="39">
        <f ca="1">'TO Filter Tables'!BC194</f>
        <v>70.400000000000006</v>
      </c>
      <c r="S195" s="39">
        <f ca="1">'TO Filter Tables'!BI194</f>
        <v>35.200000000000003</v>
      </c>
    </row>
    <row r="196" spans="1:19" hidden="1" x14ac:dyDescent="0.2">
      <c r="A196">
        <f>'TO Filter Tables'!A195</f>
        <v>186</v>
      </c>
      <c r="B196" t="str">
        <f>'TO Filter Summary'!B196</f>
        <v>PWR</v>
      </c>
      <c r="C196" t="str">
        <f ca="1">'TO Filter Tables'!C195</f>
        <v>PSE A Debug HK Telemetry</v>
      </c>
      <c r="D196" t="str">
        <f ca="1">'TO Filter Tables'!E195</f>
        <v>External</v>
      </c>
      <c r="E196">
        <f ca="1">'TO Filter Tables'!F195</f>
        <v>536</v>
      </c>
      <c r="F196" t="str">
        <f ca="1">'TO Filter Tables'!G195</f>
        <v>0x218</v>
      </c>
      <c r="G196" t="str">
        <f ca="1">'TO Filter Tables'!H195</f>
        <v>0xA18</v>
      </c>
      <c r="H196" t="str">
        <f>'TO Filter Tables'!I195</f>
        <v>No Err Pkt</v>
      </c>
      <c r="I196">
        <f ca="1">'TO Filter Tables'!J195</f>
        <v>5248</v>
      </c>
      <c r="J196">
        <f ca="1">'TO Filter Tables'!K195</f>
        <v>1</v>
      </c>
      <c r="K196" t="str">
        <f ca="1">'TO Filter Tables'!L195</f>
        <v>Sync</v>
      </c>
      <c r="L196">
        <f ca="1">'TO Filter Tables'!M195</f>
        <v>5248</v>
      </c>
      <c r="M196" s="39">
        <f ca="1">'TO Filter Tables'!S195</f>
        <v>87.466666666666669</v>
      </c>
      <c r="N196" s="39">
        <f ca="1">'TO Filter Tables'!Y195</f>
        <v>87.466666666666669</v>
      </c>
      <c r="O196" s="39">
        <f>'TO Filter Tables'!AE195</f>
        <v>0</v>
      </c>
      <c r="P196" s="39">
        <f>'TO Filter Tables'!AQ195</f>
        <v>0</v>
      </c>
      <c r="Q196" s="39">
        <f>'TO Filter Tables'!AW195</f>
        <v>0</v>
      </c>
      <c r="R196" s="39">
        <f>'TO Filter Tables'!BC195</f>
        <v>0</v>
      </c>
      <c r="S196" s="39">
        <f>'TO Filter Tables'!BI195</f>
        <v>0</v>
      </c>
    </row>
    <row r="197" spans="1:19" hidden="1" x14ac:dyDescent="0.2">
      <c r="A197">
        <f>'TO Filter Tables'!A196</f>
        <v>187</v>
      </c>
      <c r="B197" t="str">
        <f>'TO Filter Summary'!B197</f>
        <v>PWR</v>
      </c>
      <c r="C197" t="str">
        <f ca="1">'TO Filter Tables'!C196</f>
        <v>PSE A Overview HK Telemetry</v>
      </c>
      <c r="D197" t="str">
        <f ca="1">'TO Filter Tables'!E196</f>
        <v>External</v>
      </c>
      <c r="E197">
        <f ca="1">'TO Filter Tables'!F196</f>
        <v>537</v>
      </c>
      <c r="F197" t="str">
        <f ca="1">'TO Filter Tables'!G196</f>
        <v>0x219</v>
      </c>
      <c r="G197" t="str">
        <f ca="1">'TO Filter Tables'!H196</f>
        <v>0xA19</v>
      </c>
      <c r="H197" t="str">
        <f>'TO Filter Tables'!I196</f>
        <v>Err Pkt</v>
      </c>
      <c r="I197">
        <f ca="1">'TO Filter Tables'!J196</f>
        <v>496</v>
      </c>
      <c r="J197">
        <f ca="1">'TO Filter Tables'!K196</f>
        <v>1</v>
      </c>
      <c r="K197" t="str">
        <f ca="1">'TO Filter Tables'!L196</f>
        <v>Sync</v>
      </c>
      <c r="L197">
        <f ca="1">'TO Filter Tables'!M196</f>
        <v>496</v>
      </c>
      <c r="M197" s="39">
        <f ca="1">'TO Filter Tables'!S196</f>
        <v>496</v>
      </c>
      <c r="N197" s="39">
        <f ca="1">'TO Filter Tables'!Y196</f>
        <v>496</v>
      </c>
      <c r="O197" s="39">
        <f ca="1">'TO Filter Tables'!AE196</f>
        <v>99.2</v>
      </c>
      <c r="P197" s="39">
        <f ca="1">'TO Filter Tables'!AQ196</f>
        <v>99.2</v>
      </c>
      <c r="Q197" s="39">
        <f ca="1">'TO Filter Tables'!AW196</f>
        <v>99.2</v>
      </c>
      <c r="R197" s="39">
        <f ca="1">'TO Filter Tables'!BC196</f>
        <v>99.2</v>
      </c>
      <c r="S197" s="39">
        <f ca="1">'TO Filter Tables'!BI196</f>
        <v>33.06666666666667</v>
      </c>
    </row>
    <row r="198" spans="1:19" hidden="1" x14ac:dyDescent="0.2">
      <c r="A198">
        <f>'TO Filter Tables'!A197</f>
        <v>188</v>
      </c>
      <c r="B198" t="str">
        <f>'TO Filter Summary'!B198</f>
        <v>PWR</v>
      </c>
      <c r="C198" t="str">
        <f ca="1">'TO Filter Tables'!C197</f>
        <v>PSE B Analog HK Telemetry</v>
      </c>
      <c r="D198" t="str">
        <f ca="1">'TO Filter Tables'!E197</f>
        <v>External</v>
      </c>
      <c r="E198">
        <f ca="1">'TO Filter Tables'!F197</f>
        <v>538</v>
      </c>
      <c r="F198" t="str">
        <f ca="1">'TO Filter Tables'!G197</f>
        <v>0x21A</v>
      </c>
      <c r="G198" t="str">
        <f ca="1">'TO Filter Tables'!H197</f>
        <v>0xA1A</v>
      </c>
      <c r="H198" t="str">
        <f>'TO Filter Tables'!I197</f>
        <v>Err Pkt</v>
      </c>
      <c r="I198">
        <f ca="1">'TO Filter Tables'!J197</f>
        <v>3584</v>
      </c>
      <c r="J198">
        <f ca="1">'TO Filter Tables'!K197</f>
        <v>1</v>
      </c>
      <c r="K198" t="str">
        <f ca="1">'TO Filter Tables'!L197</f>
        <v>Sync</v>
      </c>
      <c r="L198">
        <f ca="1">'TO Filter Tables'!M197</f>
        <v>3584</v>
      </c>
      <c r="M198" s="39">
        <f ca="1">'TO Filter Tables'!S197</f>
        <v>716.8</v>
      </c>
      <c r="N198" s="39">
        <f ca="1">'TO Filter Tables'!Y197</f>
        <v>716.8</v>
      </c>
      <c r="O198" s="39">
        <f ca="1">'TO Filter Tables'!AE197</f>
        <v>59.733333333333334</v>
      </c>
      <c r="P198" s="39">
        <f ca="1">'TO Filter Tables'!AQ197</f>
        <v>59.733333333333334</v>
      </c>
      <c r="Q198" s="39">
        <f ca="1">'TO Filter Tables'!AW197</f>
        <v>59.733333333333334</v>
      </c>
      <c r="R198" s="39">
        <f ca="1">'TO Filter Tables'!BC197</f>
        <v>59.733333333333334</v>
      </c>
      <c r="S198" s="39">
        <f ca="1">'TO Filter Tables'!BI197</f>
        <v>59.733333333333334</v>
      </c>
    </row>
    <row r="199" spans="1:19" hidden="1" x14ac:dyDescent="0.2">
      <c r="A199">
        <f>'TO Filter Tables'!A198</f>
        <v>189</v>
      </c>
      <c r="B199" t="str">
        <f>'TO Filter Summary'!B199</f>
        <v>PWR</v>
      </c>
      <c r="C199" t="str">
        <f ca="1">'TO Filter Tables'!C198</f>
        <v>PSE B FDC HK Telemetry</v>
      </c>
      <c r="D199" t="str">
        <f ca="1">'TO Filter Tables'!E198</f>
        <v>External</v>
      </c>
      <c r="E199">
        <f ca="1">'TO Filter Tables'!F198</f>
        <v>539</v>
      </c>
      <c r="F199" t="str">
        <f ca="1">'TO Filter Tables'!G198</f>
        <v>0x21B</v>
      </c>
      <c r="G199" t="str">
        <f ca="1">'TO Filter Tables'!H198</f>
        <v>0xA1B</v>
      </c>
      <c r="H199" t="str">
        <f>'TO Filter Tables'!I198</f>
        <v>No Err Pkt</v>
      </c>
      <c r="I199">
        <f ca="1">'TO Filter Tables'!J198</f>
        <v>2112</v>
      </c>
      <c r="J199">
        <f ca="1">'TO Filter Tables'!K198</f>
        <v>1</v>
      </c>
      <c r="K199" t="str">
        <f ca="1">'TO Filter Tables'!L198</f>
        <v>Sync</v>
      </c>
      <c r="L199">
        <f ca="1">'TO Filter Tables'!M198</f>
        <v>2112</v>
      </c>
      <c r="M199" s="39">
        <f ca="1">'TO Filter Tables'!S198</f>
        <v>211.2</v>
      </c>
      <c r="N199" s="39">
        <f ca="1">'TO Filter Tables'!Y198</f>
        <v>211.2</v>
      </c>
      <c r="O199" s="39">
        <f ca="1">'TO Filter Tables'!AE198</f>
        <v>35.200000000000003</v>
      </c>
      <c r="P199" s="39">
        <f ca="1">'TO Filter Tables'!AQ198</f>
        <v>35.200000000000003</v>
      </c>
      <c r="Q199" s="39">
        <f ca="1">'TO Filter Tables'!AW198</f>
        <v>35.200000000000003</v>
      </c>
      <c r="R199" s="39">
        <f ca="1">'TO Filter Tables'!BC198</f>
        <v>35.200000000000003</v>
      </c>
      <c r="S199" s="39">
        <f ca="1">'TO Filter Tables'!BI198</f>
        <v>35.200000000000003</v>
      </c>
    </row>
    <row r="200" spans="1:19" hidden="1" x14ac:dyDescent="0.2">
      <c r="A200">
        <f>'TO Filter Tables'!A199</f>
        <v>190</v>
      </c>
      <c r="B200" t="str">
        <f>'TO Filter Summary'!B200</f>
        <v>PWR</v>
      </c>
      <c r="C200" t="str">
        <f ca="1">'TO Filter Tables'!C199</f>
        <v>PSE B Debug HK Telemetry</v>
      </c>
      <c r="D200" t="str">
        <f ca="1">'TO Filter Tables'!E199</f>
        <v>External</v>
      </c>
      <c r="E200">
        <f ca="1">'TO Filter Tables'!F199</f>
        <v>540</v>
      </c>
      <c r="F200" t="str">
        <f ca="1">'TO Filter Tables'!G199</f>
        <v>0x21C</v>
      </c>
      <c r="G200" t="str">
        <f ca="1">'TO Filter Tables'!H199</f>
        <v>0xA1C</v>
      </c>
      <c r="H200" t="str">
        <f>'TO Filter Tables'!I199</f>
        <v>No Err Pkt</v>
      </c>
      <c r="I200">
        <f ca="1">'TO Filter Tables'!J199</f>
        <v>5248</v>
      </c>
      <c r="J200">
        <f ca="1">'TO Filter Tables'!K199</f>
        <v>1</v>
      </c>
      <c r="K200" t="str">
        <f ca="1">'TO Filter Tables'!L199</f>
        <v>Sync</v>
      </c>
      <c r="L200">
        <f ca="1">'TO Filter Tables'!M199</f>
        <v>5248</v>
      </c>
      <c r="M200" s="39">
        <f ca="1">'TO Filter Tables'!S199</f>
        <v>43.733333333333334</v>
      </c>
      <c r="N200" s="39">
        <f ca="1">'TO Filter Tables'!Y199</f>
        <v>43.733333333333334</v>
      </c>
      <c r="O200" s="39">
        <f>'TO Filter Tables'!AE199</f>
        <v>0</v>
      </c>
      <c r="P200" s="39">
        <f>'TO Filter Tables'!AQ199</f>
        <v>0</v>
      </c>
      <c r="Q200" s="39">
        <f>'TO Filter Tables'!AW199</f>
        <v>0</v>
      </c>
      <c r="R200" s="39">
        <f>'TO Filter Tables'!BC199</f>
        <v>0</v>
      </c>
      <c r="S200" s="39">
        <f>'TO Filter Tables'!BI199</f>
        <v>0</v>
      </c>
    </row>
    <row r="201" spans="1:19" hidden="1" x14ac:dyDescent="0.2">
      <c r="A201">
        <f>'TO Filter Tables'!A200</f>
        <v>191</v>
      </c>
      <c r="B201" t="str">
        <f>'TO Filter Summary'!B201</f>
        <v>PWR</v>
      </c>
      <c r="C201" t="str">
        <f ca="1">'TO Filter Tables'!C200</f>
        <v>PSE B Overview HK Telemetry</v>
      </c>
      <c r="D201" t="str">
        <f ca="1">'TO Filter Tables'!E200</f>
        <v>External</v>
      </c>
      <c r="E201">
        <f ca="1">'TO Filter Tables'!F200</f>
        <v>541</v>
      </c>
      <c r="F201" t="str">
        <f ca="1">'TO Filter Tables'!G200</f>
        <v>0x21D</v>
      </c>
      <c r="G201" t="str">
        <f ca="1">'TO Filter Tables'!H200</f>
        <v>0xA1D</v>
      </c>
      <c r="H201" t="str">
        <f>'TO Filter Tables'!I200</f>
        <v>Err Pkt</v>
      </c>
      <c r="I201">
        <f ca="1">'TO Filter Tables'!J200</f>
        <v>496</v>
      </c>
      <c r="J201">
        <f ca="1">'TO Filter Tables'!K200</f>
        <v>1</v>
      </c>
      <c r="K201" t="str">
        <f ca="1">'TO Filter Tables'!L200</f>
        <v>Sync</v>
      </c>
      <c r="L201">
        <f ca="1">'TO Filter Tables'!M200</f>
        <v>496</v>
      </c>
      <c r="M201" s="39">
        <f ca="1">'TO Filter Tables'!S200</f>
        <v>248</v>
      </c>
      <c r="N201" s="39">
        <f ca="1">'TO Filter Tables'!Y200</f>
        <v>248</v>
      </c>
      <c r="O201" s="39">
        <f ca="1">'TO Filter Tables'!AE200</f>
        <v>33.06666666666667</v>
      </c>
      <c r="P201" s="39">
        <f ca="1">'TO Filter Tables'!AQ200</f>
        <v>33.06666666666667</v>
      </c>
      <c r="Q201" s="39">
        <f ca="1">'TO Filter Tables'!AW200</f>
        <v>33.06666666666667</v>
      </c>
      <c r="R201" s="39">
        <f ca="1">'TO Filter Tables'!BC200</f>
        <v>33.06666666666667</v>
      </c>
      <c r="S201" s="39">
        <f ca="1">'TO Filter Tables'!BI200</f>
        <v>16.533333333333335</v>
      </c>
    </row>
    <row r="202" spans="1:19" hidden="1" x14ac:dyDescent="0.2">
      <c r="A202">
        <f>'TO Filter Tables'!A201</f>
        <v>192</v>
      </c>
      <c r="B202" t="str">
        <f>'TO Filter Summary'!B202</f>
        <v>ST</v>
      </c>
      <c r="C202" t="str">
        <f ca="1">'TO Filter Tables'!C201</f>
        <v>Star Tracker A Housekeeping Telemetry</v>
      </c>
      <c r="D202" t="str">
        <f ca="1">'TO Filter Tables'!E201</f>
        <v>External</v>
      </c>
      <c r="E202">
        <f ca="1">'TO Filter Tables'!F201</f>
        <v>542</v>
      </c>
      <c r="F202" t="str">
        <f ca="1">'TO Filter Tables'!G201</f>
        <v>0x21E</v>
      </c>
      <c r="G202" t="str">
        <f ca="1">'TO Filter Tables'!H201</f>
        <v>0xA1E</v>
      </c>
      <c r="H202" t="str">
        <f>'TO Filter Tables'!I201</f>
        <v>No Err Pkt</v>
      </c>
      <c r="I202">
        <f ca="1">'TO Filter Tables'!J201</f>
        <v>640</v>
      </c>
      <c r="J202">
        <f ca="1">'TO Filter Tables'!K201</f>
        <v>1</v>
      </c>
      <c r="K202" t="str">
        <f ca="1">'TO Filter Tables'!L201</f>
        <v>Sync</v>
      </c>
      <c r="L202">
        <f ca="1">'TO Filter Tables'!M201</f>
        <v>640</v>
      </c>
      <c r="M202" s="39">
        <f ca="1">'TO Filter Tables'!S201</f>
        <v>64</v>
      </c>
      <c r="N202" s="39">
        <f ca="1">'TO Filter Tables'!Y201</f>
        <v>64</v>
      </c>
      <c r="O202" s="39">
        <f ca="1">'TO Filter Tables'!AE201</f>
        <v>10.666666666666666</v>
      </c>
      <c r="P202" s="39">
        <f ca="1">'TO Filter Tables'!AQ201</f>
        <v>10.666666666666666</v>
      </c>
      <c r="Q202" s="39">
        <f ca="1">'TO Filter Tables'!AW201</f>
        <v>10.666666666666666</v>
      </c>
      <c r="R202" s="39">
        <f ca="1">'TO Filter Tables'!BC201</f>
        <v>10.666666666666666</v>
      </c>
      <c r="S202" s="39">
        <f ca="1">'TO Filter Tables'!BI201</f>
        <v>10.666666666666666</v>
      </c>
    </row>
    <row r="203" spans="1:19" hidden="1" x14ac:dyDescent="0.2">
      <c r="A203">
        <f>'TO Filter Tables'!A202</f>
        <v>193</v>
      </c>
      <c r="B203" t="str">
        <f>'TO Filter Summary'!B203</f>
        <v>ST</v>
      </c>
      <c r="C203" t="str">
        <f ca="1">'TO Filter Tables'!C202</f>
        <v>Star Tracker A Diagnostic Telemetry</v>
      </c>
      <c r="D203" t="str">
        <f ca="1">'TO Filter Tables'!E202</f>
        <v>External</v>
      </c>
      <c r="E203">
        <f ca="1">'TO Filter Tables'!F202</f>
        <v>543</v>
      </c>
      <c r="F203" t="str">
        <f ca="1">'TO Filter Tables'!G202</f>
        <v>0x21F</v>
      </c>
      <c r="G203" t="str">
        <f ca="1">'TO Filter Tables'!H202</f>
        <v>0xA1F</v>
      </c>
      <c r="H203" t="str">
        <f>'TO Filter Tables'!I202</f>
        <v>No Err Pkt</v>
      </c>
      <c r="I203">
        <f ca="1">'TO Filter Tables'!J202</f>
        <v>2112</v>
      </c>
      <c r="J203">
        <f ca="1">'TO Filter Tables'!K202</f>
        <v>1</v>
      </c>
      <c r="K203" t="str">
        <f ca="1">'TO Filter Tables'!L202</f>
        <v>Sync</v>
      </c>
      <c r="L203">
        <f ca="1">'TO Filter Tables'!M202</f>
        <v>2112</v>
      </c>
      <c r="M203" s="39">
        <f>'TO Filter Tables'!S202</f>
        <v>0</v>
      </c>
      <c r="N203" s="39">
        <f>'TO Filter Tables'!Y202</f>
        <v>0</v>
      </c>
      <c r="O203" s="39">
        <f>'TO Filter Tables'!AE202</f>
        <v>0</v>
      </c>
      <c r="P203" s="39">
        <f>'TO Filter Tables'!AQ202</f>
        <v>0</v>
      </c>
      <c r="Q203" s="39">
        <f>'TO Filter Tables'!AW202</f>
        <v>0</v>
      </c>
      <c r="R203" s="39">
        <f>'TO Filter Tables'!BC202</f>
        <v>0</v>
      </c>
      <c r="S203" s="39">
        <f>'TO Filter Tables'!BI202</f>
        <v>0</v>
      </c>
    </row>
    <row r="204" spans="1:19" hidden="1" x14ac:dyDescent="0.2">
      <c r="A204">
        <f>'TO Filter Tables'!A203</f>
        <v>194</v>
      </c>
      <c r="B204" t="str">
        <f>'TO Filter Summary'!B204</f>
        <v>ST</v>
      </c>
      <c r="C204" t="str">
        <f ca="1">'TO Filter Tables'!C203</f>
        <v>Star Tracker A Star Field Telemetry</v>
      </c>
      <c r="D204" t="str">
        <f ca="1">'TO Filter Tables'!E203</f>
        <v>External</v>
      </c>
      <c r="E204">
        <f ca="1">'TO Filter Tables'!F203</f>
        <v>544</v>
      </c>
      <c r="F204" t="str">
        <f ca="1">'TO Filter Tables'!G203</f>
        <v>0x220</v>
      </c>
      <c r="G204" t="str">
        <f ca="1">'TO Filter Tables'!H203</f>
        <v>0xA20</v>
      </c>
      <c r="H204" t="str">
        <f>'TO Filter Tables'!I203</f>
        <v>No Err Pkt</v>
      </c>
      <c r="I204">
        <f ca="1">'TO Filter Tables'!J203</f>
        <v>1152</v>
      </c>
      <c r="J204">
        <f ca="1">'TO Filter Tables'!K203</f>
        <v>1</v>
      </c>
      <c r="K204" t="str">
        <f ca="1">'TO Filter Tables'!L203</f>
        <v>Sync</v>
      </c>
      <c r="L204">
        <f ca="1">'TO Filter Tables'!M203</f>
        <v>1152</v>
      </c>
      <c r="M204" s="39">
        <f>'TO Filter Tables'!S203</f>
        <v>0</v>
      </c>
      <c r="N204" s="39">
        <f>'TO Filter Tables'!Y203</f>
        <v>0</v>
      </c>
      <c r="O204" s="39">
        <f>'TO Filter Tables'!AE203</f>
        <v>0</v>
      </c>
      <c r="P204" s="39">
        <f>'TO Filter Tables'!AQ203</f>
        <v>0</v>
      </c>
      <c r="Q204" s="39">
        <f>'TO Filter Tables'!AW203</f>
        <v>0</v>
      </c>
      <c r="R204" s="39">
        <f>'TO Filter Tables'!BC203</f>
        <v>0</v>
      </c>
      <c r="S204" s="39">
        <f>'TO Filter Tables'!BI203</f>
        <v>0</v>
      </c>
    </row>
    <row r="205" spans="1:19" hidden="1" x14ac:dyDescent="0.2">
      <c r="A205">
        <f>'TO Filter Tables'!A204</f>
        <v>195</v>
      </c>
      <c r="B205" t="str">
        <f>'TO Filter Summary'!B205</f>
        <v>ST</v>
      </c>
      <c r="C205" t="str">
        <f ca="1">'TO Filter Tables'!C204</f>
        <v>Star Tracker B Housekeeping Telemetry</v>
      </c>
      <c r="D205" t="str">
        <f ca="1">'TO Filter Tables'!E204</f>
        <v>External</v>
      </c>
      <c r="E205">
        <f ca="1">'TO Filter Tables'!F204</f>
        <v>545</v>
      </c>
      <c r="F205" t="str">
        <f ca="1">'TO Filter Tables'!G204</f>
        <v>0x221</v>
      </c>
      <c r="G205" t="str">
        <f ca="1">'TO Filter Tables'!H204</f>
        <v>0xA21</v>
      </c>
      <c r="H205" t="str">
        <f>'TO Filter Tables'!I204</f>
        <v>No Err Pkt</v>
      </c>
      <c r="I205">
        <f ca="1">'TO Filter Tables'!J204</f>
        <v>640</v>
      </c>
      <c r="J205">
        <f ca="1">'TO Filter Tables'!K204</f>
        <v>1</v>
      </c>
      <c r="K205" t="str">
        <f ca="1">'TO Filter Tables'!L204</f>
        <v>Sync</v>
      </c>
      <c r="L205">
        <f ca="1">'TO Filter Tables'!M204</f>
        <v>640</v>
      </c>
      <c r="M205" s="284">
        <f ca="1">'TO Filter Tables'!S204</f>
        <v>64</v>
      </c>
      <c r="N205" s="284">
        <f ca="1">'TO Filter Tables'!Y204</f>
        <v>64</v>
      </c>
      <c r="O205" s="284">
        <f ca="1">'TO Filter Tables'!AE204</f>
        <v>10.666666666666666</v>
      </c>
      <c r="P205" s="284">
        <f ca="1">'TO Filter Tables'!AQ204</f>
        <v>10.666666666666666</v>
      </c>
      <c r="Q205" s="284">
        <f ca="1">'TO Filter Tables'!AW204</f>
        <v>10.666666666666666</v>
      </c>
      <c r="R205" s="284">
        <f ca="1">'TO Filter Tables'!BC204</f>
        <v>10.666666666666666</v>
      </c>
      <c r="S205" s="39">
        <f ca="1">'TO Filter Tables'!BI204</f>
        <v>10.666666666666666</v>
      </c>
    </row>
    <row r="206" spans="1:19" hidden="1" x14ac:dyDescent="0.2">
      <c r="A206">
        <f>'TO Filter Tables'!A205</f>
        <v>196</v>
      </c>
      <c r="B206" t="str">
        <f>'TO Filter Summary'!B206</f>
        <v>ST</v>
      </c>
      <c r="C206" t="str">
        <f ca="1">'TO Filter Tables'!C205</f>
        <v>Star Tracker B Diagnostic Telemetry</v>
      </c>
      <c r="D206" t="str">
        <f ca="1">'TO Filter Tables'!E205</f>
        <v>External</v>
      </c>
      <c r="E206">
        <f ca="1">'TO Filter Tables'!F205</f>
        <v>546</v>
      </c>
      <c r="F206" t="str">
        <f ca="1">'TO Filter Tables'!G205</f>
        <v>0x222</v>
      </c>
      <c r="G206" t="str">
        <f ca="1">'TO Filter Tables'!H205</f>
        <v>0xA22</v>
      </c>
      <c r="H206" t="str">
        <f>'TO Filter Tables'!I205</f>
        <v>No Err Pkt</v>
      </c>
      <c r="I206">
        <f ca="1">'TO Filter Tables'!J205</f>
        <v>2112</v>
      </c>
      <c r="J206">
        <f ca="1">'TO Filter Tables'!K205</f>
        <v>1</v>
      </c>
      <c r="K206" t="str">
        <f ca="1">'TO Filter Tables'!L205</f>
        <v>Sync</v>
      </c>
      <c r="L206">
        <f ca="1">'TO Filter Tables'!M205</f>
        <v>2112</v>
      </c>
      <c r="M206" s="284">
        <f>'TO Filter Tables'!S205</f>
        <v>0</v>
      </c>
      <c r="N206" s="284">
        <f>'TO Filter Tables'!Y205</f>
        <v>0</v>
      </c>
      <c r="O206" s="284">
        <f>'TO Filter Tables'!AE205</f>
        <v>0</v>
      </c>
      <c r="P206" s="284">
        <f>'TO Filter Tables'!AQ205</f>
        <v>0</v>
      </c>
      <c r="Q206" s="284">
        <f>'TO Filter Tables'!AW205</f>
        <v>0</v>
      </c>
      <c r="R206" s="284">
        <f>'TO Filter Tables'!BC205</f>
        <v>0</v>
      </c>
      <c r="S206" s="39">
        <f>'TO Filter Tables'!BI205</f>
        <v>0</v>
      </c>
    </row>
    <row r="207" spans="1:19" hidden="1" x14ac:dyDescent="0.2">
      <c r="A207">
        <f>'TO Filter Tables'!A206</f>
        <v>197</v>
      </c>
      <c r="B207" t="str">
        <f>'TO Filter Summary'!B207</f>
        <v>ST</v>
      </c>
      <c r="C207" t="str">
        <f ca="1">'TO Filter Tables'!C206</f>
        <v>Star Tracker B Star Field Telemetry</v>
      </c>
      <c r="D207" t="str">
        <f ca="1">'TO Filter Tables'!E206</f>
        <v>External</v>
      </c>
      <c r="E207">
        <f ca="1">'TO Filter Tables'!F206</f>
        <v>547</v>
      </c>
      <c r="F207" t="str">
        <f ca="1">'TO Filter Tables'!G206</f>
        <v>0x223</v>
      </c>
      <c r="G207" t="str">
        <f ca="1">'TO Filter Tables'!H206</f>
        <v>0xA23</v>
      </c>
      <c r="H207" t="str">
        <f>'TO Filter Tables'!I206</f>
        <v>No Err Pkt</v>
      </c>
      <c r="I207">
        <f ca="1">'TO Filter Tables'!J206</f>
        <v>1152</v>
      </c>
      <c r="J207">
        <f ca="1">'TO Filter Tables'!K206</f>
        <v>1</v>
      </c>
      <c r="K207" t="str">
        <f ca="1">'TO Filter Tables'!L206</f>
        <v>Sync</v>
      </c>
      <c r="L207">
        <f ca="1">'TO Filter Tables'!M206</f>
        <v>1152</v>
      </c>
      <c r="M207" s="284">
        <f>'TO Filter Tables'!S206</f>
        <v>0</v>
      </c>
      <c r="N207" s="284">
        <f>'TO Filter Tables'!Y206</f>
        <v>0</v>
      </c>
      <c r="O207" s="284">
        <f>'TO Filter Tables'!AE206</f>
        <v>0</v>
      </c>
      <c r="P207" s="284">
        <f>'TO Filter Tables'!AQ206</f>
        <v>0</v>
      </c>
      <c r="Q207" s="284">
        <f>'TO Filter Tables'!AW206</f>
        <v>0</v>
      </c>
      <c r="R207" s="284">
        <f>'TO Filter Tables'!BC206</f>
        <v>0</v>
      </c>
      <c r="S207" s="39">
        <f>'TO Filter Tables'!BI206</f>
        <v>0</v>
      </c>
    </row>
    <row r="208" spans="1:19" hidden="1" x14ac:dyDescent="0.2">
      <c r="A208">
        <f>'TO Filter Tables'!A207</f>
        <v>198</v>
      </c>
      <c r="B208" t="str">
        <f>'TO Filter Summary'!B208</f>
        <v>RW</v>
      </c>
      <c r="C208" t="str">
        <f ca="1">'TO Filter Tables'!C207</f>
        <v>DiRWA #1 HK (SAs 3,5,6,7,8,9)</v>
      </c>
      <c r="D208" t="str">
        <f ca="1">'TO Filter Tables'!E207</f>
        <v>External</v>
      </c>
      <c r="E208">
        <f ca="1">'TO Filter Tables'!F207</f>
        <v>548</v>
      </c>
      <c r="F208" t="str">
        <f ca="1">'TO Filter Tables'!G207</f>
        <v>0x224</v>
      </c>
      <c r="G208" t="str">
        <f ca="1">'TO Filter Tables'!H207</f>
        <v>0xA24</v>
      </c>
      <c r="H208" t="str">
        <f>'TO Filter Tables'!I207</f>
        <v>No Err Pkt</v>
      </c>
      <c r="I208">
        <f ca="1">'TO Filter Tables'!J207</f>
        <v>1600</v>
      </c>
      <c r="J208">
        <f ca="1">'TO Filter Tables'!K207</f>
        <v>1</v>
      </c>
      <c r="K208" t="str">
        <f ca="1">'TO Filter Tables'!L207</f>
        <v>Sync</v>
      </c>
      <c r="L208">
        <f ca="1">'TO Filter Tables'!M207</f>
        <v>1600</v>
      </c>
      <c r="M208" s="284">
        <f ca="1">'TO Filter Tables'!S207</f>
        <v>106.66666666666667</v>
      </c>
      <c r="N208" s="284">
        <f ca="1">'TO Filter Tables'!Y207</f>
        <v>106.66666666666667</v>
      </c>
      <c r="O208" s="284">
        <f ca="1">'TO Filter Tables'!AE207</f>
        <v>26.666666666666668</v>
      </c>
      <c r="P208" s="284">
        <f ca="1">'TO Filter Tables'!AQ207</f>
        <v>26.666666666666668</v>
      </c>
      <c r="Q208" s="284">
        <f ca="1">'TO Filter Tables'!AW207</f>
        <v>26.666666666666668</v>
      </c>
      <c r="R208" s="284">
        <f ca="1">'TO Filter Tables'!BC207</f>
        <v>26.666666666666668</v>
      </c>
      <c r="S208" s="39">
        <f ca="1">'TO Filter Tables'!BI207</f>
        <v>26.666666666666668</v>
      </c>
    </row>
    <row r="209" spans="1:20" hidden="1" x14ac:dyDescent="0.2">
      <c r="A209">
        <f>'TO Filter Tables'!A208</f>
        <v>199</v>
      </c>
      <c r="B209" t="str">
        <f>'TO Filter Summary'!B209</f>
        <v>RW</v>
      </c>
      <c r="C209" t="str">
        <f ca="1">'TO Filter Tables'!C208</f>
        <v>DiRWA #2 HK (SAs 3,5,6,7,8,9)</v>
      </c>
      <c r="D209" t="str">
        <f ca="1">'TO Filter Tables'!E208</f>
        <v>External</v>
      </c>
      <c r="E209">
        <f ca="1">'TO Filter Tables'!F208</f>
        <v>549</v>
      </c>
      <c r="F209" t="str">
        <f ca="1">'TO Filter Tables'!G208</f>
        <v>0x225</v>
      </c>
      <c r="G209" t="str">
        <f ca="1">'TO Filter Tables'!H208</f>
        <v>0xA25</v>
      </c>
      <c r="H209" t="str">
        <f>'TO Filter Tables'!I208</f>
        <v>No Err Pkt</v>
      </c>
      <c r="I209">
        <f ca="1">'TO Filter Tables'!J208</f>
        <v>1600</v>
      </c>
      <c r="J209">
        <f ca="1">'TO Filter Tables'!K208</f>
        <v>1</v>
      </c>
      <c r="K209" t="str">
        <f ca="1">'TO Filter Tables'!L208</f>
        <v>Sync</v>
      </c>
      <c r="L209">
        <f ca="1">'TO Filter Tables'!M208</f>
        <v>1600</v>
      </c>
      <c r="M209" s="284">
        <f ca="1">'TO Filter Tables'!S208</f>
        <v>106.66666666666667</v>
      </c>
      <c r="N209" s="284">
        <f ca="1">'TO Filter Tables'!Y208</f>
        <v>106.66666666666667</v>
      </c>
      <c r="O209" s="284">
        <f ca="1">'TO Filter Tables'!AE208</f>
        <v>26.666666666666668</v>
      </c>
      <c r="P209" s="284">
        <f ca="1">'TO Filter Tables'!AQ208</f>
        <v>26.666666666666668</v>
      </c>
      <c r="Q209" s="284">
        <f ca="1">'TO Filter Tables'!AW208</f>
        <v>26.666666666666668</v>
      </c>
      <c r="R209" s="284">
        <f ca="1">'TO Filter Tables'!BC208</f>
        <v>26.666666666666668</v>
      </c>
      <c r="S209" s="39">
        <f ca="1">'TO Filter Tables'!BI208</f>
        <v>26.666666666666668</v>
      </c>
    </row>
    <row r="210" spans="1:20" hidden="1" x14ac:dyDescent="0.2">
      <c r="A210">
        <f>'TO Filter Tables'!A209</f>
        <v>200</v>
      </c>
      <c r="B210" t="str">
        <f>'TO Filter Summary'!B210</f>
        <v>RW</v>
      </c>
      <c r="C210" t="str">
        <f ca="1">'TO Filter Tables'!C209</f>
        <v>DiRWA #3 HK (SAs 3,5,6,7,8,9)</v>
      </c>
      <c r="D210" t="str">
        <f ca="1">'TO Filter Tables'!E209</f>
        <v>External</v>
      </c>
      <c r="E210">
        <f ca="1">'TO Filter Tables'!F209</f>
        <v>550</v>
      </c>
      <c r="F210" t="str">
        <f ca="1">'TO Filter Tables'!G209</f>
        <v>0x226</v>
      </c>
      <c r="G210" t="str">
        <f ca="1">'TO Filter Tables'!H209</f>
        <v>0xA26</v>
      </c>
      <c r="H210" t="str">
        <f>'TO Filter Tables'!I209</f>
        <v>No Err Pkt</v>
      </c>
      <c r="I210">
        <f ca="1">'TO Filter Tables'!J209</f>
        <v>1600</v>
      </c>
      <c r="J210">
        <f ca="1">'TO Filter Tables'!K209</f>
        <v>1</v>
      </c>
      <c r="K210" t="str">
        <f ca="1">'TO Filter Tables'!L209</f>
        <v>Sync</v>
      </c>
      <c r="L210">
        <f ca="1">'TO Filter Tables'!M209</f>
        <v>1600</v>
      </c>
      <c r="M210" s="284">
        <f ca="1">'TO Filter Tables'!S209</f>
        <v>106.66666666666667</v>
      </c>
      <c r="N210" s="284">
        <f ca="1">'TO Filter Tables'!Y209</f>
        <v>106.66666666666667</v>
      </c>
      <c r="O210" s="284">
        <f ca="1">'TO Filter Tables'!AE209</f>
        <v>26.666666666666668</v>
      </c>
      <c r="P210" s="284">
        <f ca="1">'TO Filter Tables'!AQ209</f>
        <v>26.666666666666668</v>
      </c>
      <c r="Q210" s="284">
        <f ca="1">'TO Filter Tables'!AW209</f>
        <v>26.666666666666668</v>
      </c>
      <c r="R210" s="284">
        <f ca="1">'TO Filter Tables'!BC209</f>
        <v>26.666666666666668</v>
      </c>
      <c r="S210" s="39">
        <f ca="1">'TO Filter Tables'!BI209</f>
        <v>26.666666666666668</v>
      </c>
    </row>
    <row r="211" spans="1:20" hidden="1" x14ac:dyDescent="0.2">
      <c r="A211">
        <f>'TO Filter Tables'!A210</f>
        <v>201</v>
      </c>
      <c r="B211" t="str">
        <f>'TO Filter Summary'!B211</f>
        <v>RW</v>
      </c>
      <c r="C211" t="str">
        <f ca="1">'TO Filter Tables'!C210</f>
        <v>DiRWA #4 HK (SAs 3,5,6,7,8,9)</v>
      </c>
      <c r="D211" t="str">
        <f ca="1">'TO Filter Tables'!E210</f>
        <v>External</v>
      </c>
      <c r="E211">
        <f ca="1">'TO Filter Tables'!F210</f>
        <v>551</v>
      </c>
      <c r="F211" t="str">
        <f ca="1">'TO Filter Tables'!G210</f>
        <v>0x227</v>
      </c>
      <c r="G211" t="str">
        <f ca="1">'TO Filter Tables'!H210</f>
        <v>0xA27</v>
      </c>
      <c r="H211" t="str">
        <f>'TO Filter Tables'!I210</f>
        <v>No Err Pkt</v>
      </c>
      <c r="I211">
        <f ca="1">'TO Filter Tables'!J210</f>
        <v>1600</v>
      </c>
      <c r="J211">
        <f ca="1">'TO Filter Tables'!K210</f>
        <v>1</v>
      </c>
      <c r="K211" t="str">
        <f ca="1">'TO Filter Tables'!L210</f>
        <v>Sync</v>
      </c>
      <c r="L211">
        <f ca="1">'TO Filter Tables'!M210</f>
        <v>1600</v>
      </c>
      <c r="M211" s="284">
        <f ca="1">'TO Filter Tables'!S210</f>
        <v>106.66666666666667</v>
      </c>
      <c r="N211" s="284">
        <f ca="1">'TO Filter Tables'!Y210</f>
        <v>106.66666666666667</v>
      </c>
      <c r="O211" s="284">
        <f ca="1">'TO Filter Tables'!AE210</f>
        <v>26.666666666666668</v>
      </c>
      <c r="P211" s="284">
        <f ca="1">'TO Filter Tables'!AQ210</f>
        <v>26.666666666666668</v>
      </c>
      <c r="Q211" s="284">
        <f ca="1">'TO Filter Tables'!AW210</f>
        <v>26.666666666666668</v>
      </c>
      <c r="R211" s="284">
        <f ca="1">'TO Filter Tables'!BC210</f>
        <v>26.666666666666668</v>
      </c>
      <c r="S211" s="39">
        <f ca="1">'TO Filter Tables'!BI210</f>
        <v>26.666666666666668</v>
      </c>
    </row>
    <row r="212" spans="1:20" hidden="1" x14ac:dyDescent="0.2">
      <c r="A212">
        <f>'TO Filter Tables'!A211</f>
        <v>202</v>
      </c>
      <c r="B212" t="str">
        <f>'TO Filter Summary'!B212</f>
        <v>RW</v>
      </c>
      <c r="C212" t="str">
        <f ca="1">'TO Filter Tables'!C211</f>
        <v>DiRWA #5 HK (SAs 3,5,6,7,8,9)</v>
      </c>
      <c r="D212" t="str">
        <f ca="1">'TO Filter Tables'!E211</f>
        <v>External</v>
      </c>
      <c r="E212">
        <f ca="1">'TO Filter Tables'!F211</f>
        <v>552</v>
      </c>
      <c r="F212" t="str">
        <f ca="1">'TO Filter Tables'!G211</f>
        <v>0x228</v>
      </c>
      <c r="G212" t="str">
        <f ca="1">'TO Filter Tables'!H211</f>
        <v>0xA28</v>
      </c>
      <c r="H212" t="str">
        <f>'TO Filter Tables'!I211</f>
        <v>No Err Pkt</v>
      </c>
      <c r="I212">
        <f ca="1">'TO Filter Tables'!J211</f>
        <v>1600</v>
      </c>
      <c r="J212">
        <f ca="1">'TO Filter Tables'!K211</f>
        <v>1</v>
      </c>
      <c r="K212" t="str">
        <f ca="1">'TO Filter Tables'!L211</f>
        <v>Sync</v>
      </c>
      <c r="L212">
        <f ca="1">'TO Filter Tables'!M211</f>
        <v>1600</v>
      </c>
      <c r="M212" s="284">
        <f ca="1">'TO Filter Tables'!S211</f>
        <v>106.66666666666667</v>
      </c>
      <c r="N212" s="284">
        <f ca="1">'TO Filter Tables'!Y211</f>
        <v>106.66666666666667</v>
      </c>
      <c r="O212" s="284">
        <f ca="1">'TO Filter Tables'!AE211</f>
        <v>26.666666666666668</v>
      </c>
      <c r="P212" s="284">
        <f ca="1">'TO Filter Tables'!AQ211</f>
        <v>26.666666666666668</v>
      </c>
      <c r="Q212" s="284">
        <f ca="1">'TO Filter Tables'!AW211</f>
        <v>26.666666666666668</v>
      </c>
      <c r="R212" s="284">
        <f ca="1">'TO Filter Tables'!BC211</f>
        <v>26.666666666666668</v>
      </c>
      <c r="S212" s="39">
        <f ca="1">'TO Filter Tables'!BI211</f>
        <v>26.666666666666668</v>
      </c>
    </row>
    <row r="213" spans="1:20" hidden="1" x14ac:dyDescent="0.2">
      <c r="A213">
        <f>'TO Filter Tables'!A212</f>
        <v>203</v>
      </c>
      <c r="B213">
        <f>'TO Filter Summary'!B213</f>
        <v>0</v>
      </c>
      <c r="C213" t="str">
        <f ca="1">'TO Filter Tables'!C212</f>
        <v>RW SW Command Response</v>
      </c>
      <c r="D213" t="str">
        <f ca="1">'TO Filter Tables'!E212</f>
        <v>External</v>
      </c>
      <c r="E213">
        <f ca="1">'TO Filter Tables'!F212</f>
        <v>553</v>
      </c>
      <c r="F213" t="str">
        <f ca="1">'TO Filter Tables'!G212</f>
        <v>0x229</v>
      </c>
      <c r="G213" t="str">
        <f ca="1">'TO Filter Tables'!H212</f>
        <v>0xA29</v>
      </c>
      <c r="H213" t="str">
        <f>'TO Filter Tables'!I212</f>
        <v>NA</v>
      </c>
      <c r="I213">
        <f ca="1">'TO Filter Tables'!J212</f>
        <v>640</v>
      </c>
      <c r="J213">
        <f ca="1">'TO Filter Tables'!K212</f>
        <v>0</v>
      </c>
      <c r="K213" t="str">
        <f ca="1">'TO Filter Tables'!L212</f>
        <v>Async</v>
      </c>
      <c r="L213">
        <f ca="1">'TO Filter Tables'!M212</f>
        <v>0</v>
      </c>
      <c r="M213" s="39">
        <f ca="1">'TO Filter Tables'!S212</f>
        <v>0</v>
      </c>
      <c r="N213" s="39">
        <f ca="1">'TO Filter Tables'!Y212</f>
        <v>0</v>
      </c>
      <c r="O213" s="39">
        <f ca="1">'TO Filter Tables'!AE212</f>
        <v>0</v>
      </c>
      <c r="P213" s="39">
        <f ca="1">'TO Filter Tables'!AQ212</f>
        <v>0</v>
      </c>
      <c r="Q213" s="39">
        <f ca="1">'TO Filter Tables'!AW212</f>
        <v>0</v>
      </c>
      <c r="R213" s="39">
        <f ca="1">'TO Filter Tables'!BC212</f>
        <v>0</v>
      </c>
      <c r="S213" s="39">
        <f ca="1">'TO Filter Tables'!BI212</f>
        <v>0</v>
      </c>
      <c r="T213" t="s">
        <v>1399</v>
      </c>
    </row>
    <row r="214" spans="1:20" hidden="1" x14ac:dyDescent="0.2">
      <c r="A214">
        <f>'TO Filter Tables'!A213</f>
        <v>204</v>
      </c>
      <c r="B214" t="str">
        <f>'TO Filter Summary'!B214</f>
        <v>IRU</v>
      </c>
      <c r="C214" t="str">
        <f ca="1">'TO Filter Tables'!C213</f>
        <v>IRU Interface Card A Telemetry</v>
      </c>
      <c r="D214" t="str">
        <f ca="1">'TO Filter Tables'!E213</f>
        <v>External</v>
      </c>
      <c r="E214">
        <f ca="1">'TO Filter Tables'!F213</f>
        <v>555</v>
      </c>
      <c r="F214" t="str">
        <f ca="1">'TO Filter Tables'!G213</f>
        <v>0x22B</v>
      </c>
      <c r="G214" t="str">
        <f ca="1">'TO Filter Tables'!H213</f>
        <v>0xA2B</v>
      </c>
      <c r="H214" t="str">
        <f>'TO Filter Tables'!I213</f>
        <v>No Err Pkt</v>
      </c>
      <c r="I214">
        <f ca="1">'TO Filter Tables'!J213</f>
        <v>240</v>
      </c>
      <c r="J214">
        <f ca="1">'TO Filter Tables'!K213</f>
        <v>1</v>
      </c>
      <c r="K214" t="str">
        <f ca="1">'TO Filter Tables'!L213</f>
        <v>Sync</v>
      </c>
      <c r="L214">
        <f ca="1">'TO Filter Tables'!M213</f>
        <v>240</v>
      </c>
      <c r="M214" s="284">
        <f ca="1">'TO Filter Tables'!S213</f>
        <v>48</v>
      </c>
      <c r="N214" s="284">
        <f ca="1">'TO Filter Tables'!Y213</f>
        <v>48</v>
      </c>
      <c r="O214" s="284">
        <f ca="1">'TO Filter Tables'!AE213</f>
        <v>4</v>
      </c>
      <c r="P214" s="284">
        <f ca="1">'TO Filter Tables'!AQ213</f>
        <v>4</v>
      </c>
      <c r="Q214" s="284">
        <f ca="1">'TO Filter Tables'!AW213</f>
        <v>4</v>
      </c>
      <c r="R214" s="284">
        <f ca="1">'TO Filter Tables'!BC213</f>
        <v>4</v>
      </c>
      <c r="S214" s="39">
        <f ca="1">'TO Filter Tables'!BI213</f>
        <v>2</v>
      </c>
    </row>
    <row r="215" spans="1:20" hidden="1" x14ac:dyDescent="0.2">
      <c r="A215">
        <f>'TO Filter Tables'!A214</f>
        <v>205</v>
      </c>
      <c r="B215" t="str">
        <f>'TO Filter Summary'!B215</f>
        <v>IRU</v>
      </c>
      <c r="C215" t="str">
        <f ca="1">'TO Filter Tables'!C214</f>
        <v>IRU Interface Card B Telemetry</v>
      </c>
      <c r="D215" t="str">
        <f ca="1">'TO Filter Tables'!E214</f>
        <v>External</v>
      </c>
      <c r="E215">
        <f ca="1">'TO Filter Tables'!F214</f>
        <v>557</v>
      </c>
      <c r="F215" t="str">
        <f ca="1">'TO Filter Tables'!G214</f>
        <v>0x22D</v>
      </c>
      <c r="G215" t="str">
        <f ca="1">'TO Filter Tables'!H214</f>
        <v>0xA2D</v>
      </c>
      <c r="H215" t="str">
        <f>'TO Filter Tables'!I214</f>
        <v>No Err Pkt</v>
      </c>
      <c r="I215">
        <f ca="1">'TO Filter Tables'!J214</f>
        <v>240</v>
      </c>
      <c r="J215">
        <f ca="1">'TO Filter Tables'!K214</f>
        <v>1</v>
      </c>
      <c r="K215" t="str">
        <f ca="1">'TO Filter Tables'!L214</f>
        <v>Sync</v>
      </c>
      <c r="L215">
        <f ca="1">'TO Filter Tables'!M214</f>
        <v>240</v>
      </c>
      <c r="M215" s="284">
        <f>'TO Filter Tables'!S214</f>
        <v>0</v>
      </c>
      <c r="N215" s="284">
        <f>'TO Filter Tables'!Y214</f>
        <v>0</v>
      </c>
      <c r="O215" s="284">
        <f>'TO Filter Tables'!AE214</f>
        <v>0</v>
      </c>
      <c r="P215" s="284">
        <f>'TO Filter Tables'!AQ214</f>
        <v>0</v>
      </c>
      <c r="Q215" s="284">
        <f>'TO Filter Tables'!AW214</f>
        <v>0</v>
      </c>
      <c r="R215" s="284">
        <f>'TO Filter Tables'!BC214</f>
        <v>0</v>
      </c>
      <c r="S215" s="39">
        <f>'TO Filter Tables'!BI214</f>
        <v>0</v>
      </c>
    </row>
    <row r="216" spans="1:20" hidden="1" x14ac:dyDescent="0.2">
      <c r="A216">
        <f>'TO Filter Tables'!A215</f>
        <v>206</v>
      </c>
      <c r="B216" t="str">
        <f>'TO Filter Summary'!B216</f>
        <v>IRU</v>
      </c>
      <c r="C216" t="str">
        <f ca="1">'TO Filter Tables'!C215</f>
        <v>IRU A Absolute Read</v>
      </c>
      <c r="D216" t="str">
        <f ca="1">'TO Filter Tables'!E215</f>
        <v>External</v>
      </c>
      <c r="E216">
        <f ca="1">'TO Filter Tables'!F215</f>
        <v>559</v>
      </c>
      <c r="F216" t="str">
        <f ca="1">'TO Filter Tables'!G215</f>
        <v>0x22F</v>
      </c>
      <c r="G216" t="str">
        <f ca="1">'TO Filter Tables'!H215</f>
        <v>0xA2F</v>
      </c>
      <c r="H216" t="str">
        <f>'TO Filter Tables'!I215</f>
        <v>NA</v>
      </c>
      <c r="I216">
        <f ca="1">'TO Filter Tables'!J215</f>
        <v>640</v>
      </c>
      <c r="J216">
        <f ca="1">'TO Filter Tables'!K215</f>
        <v>1</v>
      </c>
      <c r="K216" t="str">
        <f ca="1">'TO Filter Tables'!L215</f>
        <v>Sync</v>
      </c>
      <c r="L216">
        <f ca="1">'TO Filter Tables'!M215</f>
        <v>640</v>
      </c>
      <c r="M216" s="284">
        <f>'TO Filter Tables'!S215</f>
        <v>0</v>
      </c>
      <c r="N216" s="284">
        <f>'TO Filter Tables'!Y215</f>
        <v>0</v>
      </c>
      <c r="O216" s="284">
        <f>'TO Filter Tables'!AE215</f>
        <v>0</v>
      </c>
      <c r="P216" s="284">
        <f>'TO Filter Tables'!AQ215</f>
        <v>0</v>
      </c>
      <c r="Q216" s="284">
        <f>'TO Filter Tables'!AW215</f>
        <v>0</v>
      </c>
      <c r="R216" s="284">
        <f>'TO Filter Tables'!BC215</f>
        <v>0</v>
      </c>
      <c r="S216" s="39">
        <f>'TO Filter Tables'!BI215</f>
        <v>0</v>
      </c>
    </row>
    <row r="217" spans="1:20" hidden="1" x14ac:dyDescent="0.2">
      <c r="A217">
        <f>'TO Filter Tables'!A216</f>
        <v>207</v>
      </c>
      <c r="B217" t="str">
        <f>'TO Filter Summary'!B217</f>
        <v>IRU</v>
      </c>
      <c r="C217" t="str">
        <f ca="1">'TO Filter Tables'!C216</f>
        <v>IRU A Gyro A Output</v>
      </c>
      <c r="D217" t="str">
        <f ca="1">'TO Filter Tables'!E216</f>
        <v>External</v>
      </c>
      <c r="E217">
        <f ca="1">'TO Filter Tables'!F216</f>
        <v>560</v>
      </c>
      <c r="F217" t="str">
        <f ca="1">'TO Filter Tables'!G216</f>
        <v>0x230</v>
      </c>
      <c r="G217" t="str">
        <f ca="1">'TO Filter Tables'!H216</f>
        <v>0xA30</v>
      </c>
      <c r="H217" t="str">
        <f>'TO Filter Tables'!I216</f>
        <v>No Err Pkt</v>
      </c>
      <c r="I217">
        <f ca="1">'TO Filter Tables'!J216</f>
        <v>640</v>
      </c>
      <c r="J217">
        <f ca="1">'TO Filter Tables'!K216</f>
        <v>1</v>
      </c>
      <c r="K217" t="str">
        <f ca="1">'TO Filter Tables'!L216</f>
        <v>Sync</v>
      </c>
      <c r="L217">
        <f ca="1">'TO Filter Tables'!M216</f>
        <v>640</v>
      </c>
      <c r="M217" s="284">
        <f ca="1">'TO Filter Tables'!S216</f>
        <v>64</v>
      </c>
      <c r="N217" s="284">
        <f ca="1">'TO Filter Tables'!Y216</f>
        <v>64</v>
      </c>
      <c r="O217" s="284">
        <f ca="1">'TO Filter Tables'!AE216</f>
        <v>10.666666666666666</v>
      </c>
      <c r="P217" s="284">
        <f ca="1">'TO Filter Tables'!AQ216</f>
        <v>10.666666666666666</v>
      </c>
      <c r="Q217" s="284">
        <f ca="1">'TO Filter Tables'!AW216</f>
        <v>10.666666666666666</v>
      </c>
      <c r="R217" s="284">
        <f ca="1">'TO Filter Tables'!BC216</f>
        <v>10.666666666666666</v>
      </c>
      <c r="S217" s="39">
        <f ca="1">'TO Filter Tables'!BI216</f>
        <v>10.666666666666666</v>
      </c>
    </row>
    <row r="218" spans="1:20" hidden="1" x14ac:dyDescent="0.2">
      <c r="A218">
        <f>'TO Filter Tables'!A217</f>
        <v>208</v>
      </c>
      <c r="B218" t="str">
        <f>'TO Filter Summary'!B218</f>
        <v>IRU</v>
      </c>
      <c r="C218" t="str">
        <f ca="1">'TO Filter Tables'!C217</f>
        <v>IRU A Gyro B Output</v>
      </c>
      <c r="D218" t="str">
        <f ca="1">'TO Filter Tables'!E217</f>
        <v>External</v>
      </c>
      <c r="E218">
        <f ca="1">'TO Filter Tables'!F217</f>
        <v>561</v>
      </c>
      <c r="F218" t="str">
        <f ca="1">'TO Filter Tables'!G217</f>
        <v>0x231</v>
      </c>
      <c r="G218" t="str">
        <f ca="1">'TO Filter Tables'!H217</f>
        <v>0xA31</v>
      </c>
      <c r="H218" t="str">
        <f>'TO Filter Tables'!I217</f>
        <v>No Err Pkt</v>
      </c>
      <c r="I218">
        <f ca="1">'TO Filter Tables'!J217</f>
        <v>640</v>
      </c>
      <c r="J218">
        <f ca="1">'TO Filter Tables'!K217</f>
        <v>1</v>
      </c>
      <c r="K218" t="str">
        <f ca="1">'TO Filter Tables'!L217</f>
        <v>Sync</v>
      </c>
      <c r="L218">
        <f ca="1">'TO Filter Tables'!M217</f>
        <v>640</v>
      </c>
      <c r="M218" s="284">
        <f ca="1">'TO Filter Tables'!S217</f>
        <v>64</v>
      </c>
      <c r="N218" s="284">
        <f ca="1">'TO Filter Tables'!Y217</f>
        <v>64</v>
      </c>
      <c r="O218" s="284">
        <f ca="1">'TO Filter Tables'!AE217</f>
        <v>10.666666666666666</v>
      </c>
      <c r="P218" s="284">
        <f ca="1">'TO Filter Tables'!AQ217</f>
        <v>10.666666666666666</v>
      </c>
      <c r="Q218" s="284">
        <f ca="1">'TO Filter Tables'!AW217</f>
        <v>10.666666666666666</v>
      </c>
      <c r="R218" s="284">
        <f ca="1">'TO Filter Tables'!BC217</f>
        <v>10.666666666666666</v>
      </c>
      <c r="S218" s="39">
        <f ca="1">'TO Filter Tables'!BI217</f>
        <v>10.666666666666666</v>
      </c>
    </row>
    <row r="219" spans="1:20" hidden="1" x14ac:dyDescent="0.2">
      <c r="A219">
        <f>'TO Filter Tables'!A218</f>
        <v>209</v>
      </c>
      <c r="B219" t="str">
        <f>'TO Filter Summary'!B219</f>
        <v>IRU</v>
      </c>
      <c r="C219" t="str">
        <f ca="1">'TO Filter Tables'!C218</f>
        <v>IRU A Gyro C Output</v>
      </c>
      <c r="D219" t="str">
        <f ca="1">'TO Filter Tables'!E218</f>
        <v>External</v>
      </c>
      <c r="E219">
        <f ca="1">'TO Filter Tables'!F218</f>
        <v>562</v>
      </c>
      <c r="F219" t="str">
        <f ca="1">'TO Filter Tables'!G218</f>
        <v>0x232</v>
      </c>
      <c r="G219" t="str">
        <f ca="1">'TO Filter Tables'!H218</f>
        <v>0xA32</v>
      </c>
      <c r="H219" t="str">
        <f>'TO Filter Tables'!I218</f>
        <v>No Err Pkt</v>
      </c>
      <c r="I219">
        <f ca="1">'TO Filter Tables'!J218</f>
        <v>640</v>
      </c>
      <c r="J219">
        <f ca="1">'TO Filter Tables'!K218</f>
        <v>1</v>
      </c>
      <c r="K219" t="str">
        <f ca="1">'TO Filter Tables'!L218</f>
        <v>Sync</v>
      </c>
      <c r="L219">
        <f ca="1">'TO Filter Tables'!M218</f>
        <v>640</v>
      </c>
      <c r="M219" s="284">
        <f ca="1">'TO Filter Tables'!S218</f>
        <v>64</v>
      </c>
      <c r="N219" s="284">
        <f ca="1">'TO Filter Tables'!Y218</f>
        <v>64</v>
      </c>
      <c r="O219" s="284">
        <f ca="1">'TO Filter Tables'!AE218</f>
        <v>10.666666666666666</v>
      </c>
      <c r="P219" s="284">
        <f ca="1">'TO Filter Tables'!AQ218</f>
        <v>10.666666666666666</v>
      </c>
      <c r="Q219" s="284">
        <f ca="1">'TO Filter Tables'!AW218</f>
        <v>10.666666666666666</v>
      </c>
      <c r="R219" s="284">
        <f ca="1">'TO Filter Tables'!BC218</f>
        <v>10.666666666666666</v>
      </c>
      <c r="S219" s="39">
        <f ca="1">'TO Filter Tables'!BI218</f>
        <v>10.666666666666666</v>
      </c>
    </row>
    <row r="220" spans="1:20" hidden="1" x14ac:dyDescent="0.2">
      <c r="A220">
        <f>'TO Filter Tables'!A219</f>
        <v>210</v>
      </c>
      <c r="B220" t="str">
        <f>'TO Filter Summary'!B220</f>
        <v>IRU</v>
      </c>
      <c r="C220" t="str">
        <f ca="1">'TO Filter Tables'!C219</f>
        <v>IRU A Gyro D Output</v>
      </c>
      <c r="D220" t="str">
        <f ca="1">'TO Filter Tables'!E219</f>
        <v>External</v>
      </c>
      <c r="E220">
        <f ca="1">'TO Filter Tables'!F219</f>
        <v>563</v>
      </c>
      <c r="F220" t="str">
        <f ca="1">'TO Filter Tables'!G219</f>
        <v>0x233</v>
      </c>
      <c r="G220" t="str">
        <f ca="1">'TO Filter Tables'!H219</f>
        <v>0xA33</v>
      </c>
      <c r="H220" t="str">
        <f>'TO Filter Tables'!I219</f>
        <v>No Err Pkt</v>
      </c>
      <c r="I220">
        <f ca="1">'TO Filter Tables'!J219</f>
        <v>640</v>
      </c>
      <c r="J220">
        <f ca="1">'TO Filter Tables'!K219</f>
        <v>1</v>
      </c>
      <c r="K220" t="str">
        <f ca="1">'TO Filter Tables'!L219</f>
        <v>Sync</v>
      </c>
      <c r="L220">
        <f ca="1">'TO Filter Tables'!M219</f>
        <v>640</v>
      </c>
      <c r="M220" s="284">
        <f ca="1">'TO Filter Tables'!S219</f>
        <v>64</v>
      </c>
      <c r="N220" s="284">
        <f ca="1">'TO Filter Tables'!Y219</f>
        <v>64</v>
      </c>
      <c r="O220" s="284">
        <f ca="1">'TO Filter Tables'!AE219</f>
        <v>10.666666666666666</v>
      </c>
      <c r="P220" s="284">
        <f ca="1">'TO Filter Tables'!AQ219</f>
        <v>10.666666666666666</v>
      </c>
      <c r="Q220" s="284">
        <f ca="1">'TO Filter Tables'!AW219</f>
        <v>10.666666666666666</v>
      </c>
      <c r="R220" s="284">
        <f ca="1">'TO Filter Tables'!BC219</f>
        <v>10.666666666666666</v>
      </c>
      <c r="S220" s="39">
        <f ca="1">'TO Filter Tables'!BI219</f>
        <v>10.666666666666666</v>
      </c>
    </row>
    <row r="221" spans="1:20" hidden="1" x14ac:dyDescent="0.2">
      <c r="A221">
        <f>'TO Filter Tables'!A220</f>
        <v>211</v>
      </c>
      <c r="B221" t="str">
        <f>'TO Filter Summary'!B221</f>
        <v>IRU</v>
      </c>
      <c r="C221" t="str">
        <f ca="1">'TO Filter Tables'!C220</f>
        <v>IRU B Absolute Read</v>
      </c>
      <c r="D221" t="str">
        <f ca="1">'TO Filter Tables'!E220</f>
        <v>External</v>
      </c>
      <c r="E221">
        <f ca="1">'TO Filter Tables'!F220</f>
        <v>564</v>
      </c>
      <c r="F221" t="str">
        <f ca="1">'TO Filter Tables'!G220</f>
        <v>0x234</v>
      </c>
      <c r="G221" t="str">
        <f ca="1">'TO Filter Tables'!H220</f>
        <v>0xA34</v>
      </c>
      <c r="H221" t="str">
        <f>'TO Filter Tables'!I220</f>
        <v>NA</v>
      </c>
      <c r="I221">
        <f ca="1">'TO Filter Tables'!J220</f>
        <v>640</v>
      </c>
      <c r="J221">
        <f ca="1">'TO Filter Tables'!K220</f>
        <v>1</v>
      </c>
      <c r="K221" t="str">
        <f ca="1">'TO Filter Tables'!L220</f>
        <v>Sync</v>
      </c>
      <c r="L221">
        <f ca="1">'TO Filter Tables'!M220</f>
        <v>640</v>
      </c>
      <c r="M221" s="284">
        <f>'TO Filter Tables'!S220</f>
        <v>0</v>
      </c>
      <c r="N221" s="284">
        <f>'TO Filter Tables'!Y220</f>
        <v>0</v>
      </c>
      <c r="O221" s="284">
        <f>'TO Filter Tables'!AE220</f>
        <v>0</v>
      </c>
      <c r="P221" s="284">
        <f>'TO Filter Tables'!AQ220</f>
        <v>0</v>
      </c>
      <c r="Q221" s="284">
        <f>'TO Filter Tables'!AW220</f>
        <v>0</v>
      </c>
      <c r="R221" s="284">
        <f>'TO Filter Tables'!BC220</f>
        <v>0</v>
      </c>
      <c r="S221" s="39">
        <f>'TO Filter Tables'!BI220</f>
        <v>0</v>
      </c>
    </row>
    <row r="222" spans="1:20" hidden="1" x14ac:dyDescent="0.2">
      <c r="A222">
        <f>'TO Filter Tables'!A221</f>
        <v>212</v>
      </c>
      <c r="B222" t="str">
        <f>'TO Filter Summary'!B222</f>
        <v>IRU</v>
      </c>
      <c r="C222" t="str">
        <f ca="1">'TO Filter Tables'!C221</f>
        <v>IRU B Gyro A Output</v>
      </c>
      <c r="D222" t="str">
        <f ca="1">'TO Filter Tables'!E221</f>
        <v>External</v>
      </c>
      <c r="E222">
        <f ca="1">'TO Filter Tables'!F221</f>
        <v>565</v>
      </c>
      <c r="F222" t="str">
        <f ca="1">'TO Filter Tables'!G221</f>
        <v>0x235</v>
      </c>
      <c r="G222" t="str">
        <f ca="1">'TO Filter Tables'!H221</f>
        <v>0xA35</v>
      </c>
      <c r="H222" t="str">
        <f>'TO Filter Tables'!I221</f>
        <v>No Err Pkt</v>
      </c>
      <c r="I222">
        <f ca="1">'TO Filter Tables'!J221</f>
        <v>640</v>
      </c>
      <c r="J222">
        <f ca="1">'TO Filter Tables'!K221</f>
        <v>1</v>
      </c>
      <c r="K222" t="str">
        <f ca="1">'TO Filter Tables'!L221</f>
        <v>Sync</v>
      </c>
      <c r="L222">
        <f ca="1">'TO Filter Tables'!M221</f>
        <v>640</v>
      </c>
      <c r="M222" s="284">
        <f>'TO Filter Tables'!S221</f>
        <v>0</v>
      </c>
      <c r="N222" s="284">
        <f>'TO Filter Tables'!Y221</f>
        <v>0</v>
      </c>
      <c r="O222" s="284">
        <f>'TO Filter Tables'!AE221</f>
        <v>0</v>
      </c>
      <c r="P222" s="284">
        <f>'TO Filter Tables'!AQ221</f>
        <v>0</v>
      </c>
      <c r="Q222" s="284">
        <f>'TO Filter Tables'!AW221</f>
        <v>0</v>
      </c>
      <c r="R222" s="284">
        <f>'TO Filter Tables'!BC221</f>
        <v>0</v>
      </c>
      <c r="S222" s="39">
        <f>'TO Filter Tables'!BI221</f>
        <v>0</v>
      </c>
    </row>
    <row r="223" spans="1:20" hidden="1" x14ac:dyDescent="0.2">
      <c r="A223">
        <f>'TO Filter Tables'!A222</f>
        <v>213</v>
      </c>
      <c r="B223" t="str">
        <f>'TO Filter Summary'!B223</f>
        <v>IRU</v>
      </c>
      <c r="C223" t="str">
        <f ca="1">'TO Filter Tables'!C222</f>
        <v>IRU B Gyro B Output</v>
      </c>
      <c r="D223" t="str">
        <f ca="1">'TO Filter Tables'!E222</f>
        <v>External</v>
      </c>
      <c r="E223">
        <f ca="1">'TO Filter Tables'!F222</f>
        <v>566</v>
      </c>
      <c r="F223" t="str">
        <f ca="1">'TO Filter Tables'!G222</f>
        <v>0x236</v>
      </c>
      <c r="G223" t="str">
        <f ca="1">'TO Filter Tables'!H222</f>
        <v>0xA36</v>
      </c>
      <c r="H223" t="str">
        <f>'TO Filter Tables'!I222</f>
        <v>No Err Pkt</v>
      </c>
      <c r="I223">
        <f ca="1">'TO Filter Tables'!J222</f>
        <v>640</v>
      </c>
      <c r="J223">
        <f ca="1">'TO Filter Tables'!K222</f>
        <v>1</v>
      </c>
      <c r="K223" t="str">
        <f ca="1">'TO Filter Tables'!L222</f>
        <v>Sync</v>
      </c>
      <c r="L223">
        <f ca="1">'TO Filter Tables'!M222</f>
        <v>640</v>
      </c>
      <c r="M223" s="284">
        <f>'TO Filter Tables'!S222</f>
        <v>0</v>
      </c>
      <c r="N223" s="284">
        <f>'TO Filter Tables'!Y222</f>
        <v>0</v>
      </c>
      <c r="O223" s="284">
        <f>'TO Filter Tables'!AE222</f>
        <v>0</v>
      </c>
      <c r="P223" s="284">
        <f>'TO Filter Tables'!AQ222</f>
        <v>0</v>
      </c>
      <c r="Q223" s="284">
        <f>'TO Filter Tables'!AW222</f>
        <v>0</v>
      </c>
      <c r="R223" s="284">
        <f>'TO Filter Tables'!BC222</f>
        <v>0</v>
      </c>
      <c r="S223" s="39">
        <f>'TO Filter Tables'!BI222</f>
        <v>0</v>
      </c>
    </row>
    <row r="224" spans="1:20" hidden="1" x14ac:dyDescent="0.2">
      <c r="A224">
        <f>'TO Filter Tables'!A223</f>
        <v>214</v>
      </c>
      <c r="B224" t="str">
        <f>'TO Filter Summary'!B224</f>
        <v>IRU</v>
      </c>
      <c r="C224" t="str">
        <f ca="1">'TO Filter Tables'!C223</f>
        <v>IRU B Gyro C Output</v>
      </c>
      <c r="D224" t="str">
        <f ca="1">'TO Filter Tables'!E223</f>
        <v>External</v>
      </c>
      <c r="E224">
        <f ca="1">'TO Filter Tables'!F223</f>
        <v>567</v>
      </c>
      <c r="F224" t="str">
        <f ca="1">'TO Filter Tables'!G223</f>
        <v>0x237</v>
      </c>
      <c r="G224" t="str">
        <f ca="1">'TO Filter Tables'!H223</f>
        <v>0xA37</v>
      </c>
      <c r="H224" t="str">
        <f>'TO Filter Tables'!I223</f>
        <v>No Err Pkt</v>
      </c>
      <c r="I224">
        <f ca="1">'TO Filter Tables'!J223</f>
        <v>640</v>
      </c>
      <c r="J224">
        <f ca="1">'TO Filter Tables'!K223</f>
        <v>1</v>
      </c>
      <c r="K224" t="str">
        <f ca="1">'TO Filter Tables'!L223</f>
        <v>Sync</v>
      </c>
      <c r="L224">
        <f ca="1">'TO Filter Tables'!M223</f>
        <v>640</v>
      </c>
      <c r="M224" s="284">
        <f>'TO Filter Tables'!S223</f>
        <v>0</v>
      </c>
      <c r="N224" s="284">
        <f>'TO Filter Tables'!Y223</f>
        <v>0</v>
      </c>
      <c r="O224" s="284">
        <f>'TO Filter Tables'!AE223</f>
        <v>0</v>
      </c>
      <c r="P224" s="284">
        <f>'TO Filter Tables'!AQ223</f>
        <v>0</v>
      </c>
      <c r="Q224" s="284">
        <f>'TO Filter Tables'!AW223</f>
        <v>0</v>
      </c>
      <c r="R224" s="284">
        <f>'TO Filter Tables'!BC223</f>
        <v>0</v>
      </c>
      <c r="S224" s="39">
        <f>'TO Filter Tables'!BI223</f>
        <v>0</v>
      </c>
    </row>
    <row r="225" spans="1:20" hidden="1" x14ac:dyDescent="0.2">
      <c r="A225">
        <f>'TO Filter Tables'!A224</f>
        <v>215</v>
      </c>
      <c r="B225" t="str">
        <f>'TO Filter Summary'!B225</f>
        <v>IRU</v>
      </c>
      <c r="C225" t="str">
        <f ca="1">'TO Filter Tables'!C224</f>
        <v>IRU B Gyro D Output</v>
      </c>
      <c r="D225" t="str">
        <f ca="1">'TO Filter Tables'!E224</f>
        <v>External</v>
      </c>
      <c r="E225">
        <f ca="1">'TO Filter Tables'!F224</f>
        <v>568</v>
      </c>
      <c r="F225" t="str">
        <f ca="1">'TO Filter Tables'!G224</f>
        <v>0x238</v>
      </c>
      <c r="G225" t="str">
        <f ca="1">'TO Filter Tables'!H224</f>
        <v>0xA38</v>
      </c>
      <c r="H225" t="str">
        <f>'TO Filter Tables'!I224</f>
        <v>No Err Pkt</v>
      </c>
      <c r="I225">
        <f ca="1">'TO Filter Tables'!J224</f>
        <v>640</v>
      </c>
      <c r="J225">
        <f ca="1">'TO Filter Tables'!K224</f>
        <v>1</v>
      </c>
      <c r="K225" t="str">
        <f ca="1">'TO Filter Tables'!L224</f>
        <v>Sync</v>
      </c>
      <c r="L225">
        <f ca="1">'TO Filter Tables'!M224</f>
        <v>640</v>
      </c>
      <c r="M225" s="284">
        <f>'TO Filter Tables'!S224</f>
        <v>0</v>
      </c>
      <c r="N225" s="284">
        <f>'TO Filter Tables'!Y224</f>
        <v>0</v>
      </c>
      <c r="O225" s="284">
        <f>'TO Filter Tables'!AE224</f>
        <v>0</v>
      </c>
      <c r="P225" s="284">
        <f>'TO Filter Tables'!AQ224</f>
        <v>0</v>
      </c>
      <c r="Q225" s="284">
        <f>'TO Filter Tables'!AW224</f>
        <v>0</v>
      </c>
      <c r="R225" s="284">
        <f>'TO Filter Tables'!BC224</f>
        <v>0</v>
      </c>
      <c r="S225" s="39">
        <f>'TO Filter Tables'!BI224</f>
        <v>0</v>
      </c>
    </row>
    <row r="226" spans="1:20" hidden="1" x14ac:dyDescent="0.2">
      <c r="A226">
        <f>'TO Filter Tables'!A225</f>
        <v>216</v>
      </c>
      <c r="B226" t="str">
        <f>'TO Filter Summary'!B226</f>
        <v>ACS</v>
      </c>
      <c r="C226" t="str">
        <f ca="1">'TO Filter Tables'!C225</f>
        <v>CL Rate Null Mode Diagnostic</v>
      </c>
      <c r="D226" t="str">
        <f ca="1">'TO Filter Tables'!E225</f>
        <v>External</v>
      </c>
      <c r="E226">
        <f ca="1">'TO Filter Tables'!F225</f>
        <v>569</v>
      </c>
      <c r="F226" t="str">
        <f ca="1">'TO Filter Tables'!G225</f>
        <v>0x239</v>
      </c>
      <c r="G226" t="str">
        <f ca="1">'TO Filter Tables'!H225</f>
        <v>0xA39</v>
      </c>
      <c r="H226" t="str">
        <f>'TO Filter Tables'!I225</f>
        <v>NA</v>
      </c>
      <c r="I226">
        <f ca="1">'TO Filter Tables'!J225</f>
        <v>576</v>
      </c>
      <c r="J226">
        <f ca="1">'TO Filter Tables'!K225</f>
        <v>0.1</v>
      </c>
      <c r="K226" t="str">
        <f ca="1">'TO Filter Tables'!L225</f>
        <v>Sync</v>
      </c>
      <c r="L226">
        <f ca="1">'TO Filter Tables'!M225</f>
        <v>5760</v>
      </c>
      <c r="M226" s="284">
        <f>'TO Filter Tables'!S225</f>
        <v>0</v>
      </c>
      <c r="N226" s="284">
        <f>'TO Filter Tables'!Y225</f>
        <v>0</v>
      </c>
      <c r="O226" s="284">
        <f>'TO Filter Tables'!AE225</f>
        <v>0</v>
      </c>
      <c r="P226" s="284">
        <f>'TO Filter Tables'!AQ225</f>
        <v>0</v>
      </c>
      <c r="Q226" s="284">
        <f>'TO Filter Tables'!AW225</f>
        <v>0</v>
      </c>
      <c r="R226" s="284">
        <f>'TO Filter Tables'!BC225</f>
        <v>0</v>
      </c>
      <c r="S226" s="39">
        <f>'TO Filter Tables'!BI225</f>
        <v>0</v>
      </c>
    </row>
    <row r="227" spans="1:20" hidden="1" x14ac:dyDescent="0.2">
      <c r="A227">
        <f>'TO Filter Tables'!A226</f>
        <v>217</v>
      </c>
      <c r="B227" t="str">
        <f>'TO Filter Summary'!B227</f>
        <v>ACS</v>
      </c>
      <c r="C227" t="str">
        <f ca="1">'TO Filter Tables'!C226</f>
        <v>CL Sun Point Mode Diagnostic</v>
      </c>
      <c r="D227" t="str">
        <f ca="1">'TO Filter Tables'!E226</f>
        <v>External</v>
      </c>
      <c r="E227">
        <f ca="1">'TO Filter Tables'!F226</f>
        <v>570</v>
      </c>
      <c r="F227" t="str">
        <f ca="1">'TO Filter Tables'!G226</f>
        <v>0x23A</v>
      </c>
      <c r="G227" t="str">
        <f ca="1">'TO Filter Tables'!H226</f>
        <v>0xA3A</v>
      </c>
      <c r="H227" t="str">
        <f>'TO Filter Tables'!I226</f>
        <v>NA</v>
      </c>
      <c r="I227">
        <f ca="1">'TO Filter Tables'!J226</f>
        <v>896</v>
      </c>
      <c r="J227">
        <f ca="1">'TO Filter Tables'!K226</f>
        <v>0.1</v>
      </c>
      <c r="K227" t="str">
        <f ca="1">'TO Filter Tables'!L226</f>
        <v>Sync</v>
      </c>
      <c r="L227">
        <f ca="1">'TO Filter Tables'!M226</f>
        <v>8960</v>
      </c>
      <c r="M227" s="284">
        <f>'TO Filter Tables'!S226</f>
        <v>0</v>
      </c>
      <c r="N227" s="284">
        <f>'TO Filter Tables'!Y226</f>
        <v>0</v>
      </c>
      <c r="O227" s="284">
        <f>'TO Filter Tables'!AE226</f>
        <v>0</v>
      </c>
      <c r="P227" s="284">
        <f>'TO Filter Tables'!AQ226</f>
        <v>0</v>
      </c>
      <c r="Q227" s="284">
        <f>'TO Filter Tables'!AW226</f>
        <v>0</v>
      </c>
      <c r="R227" s="284">
        <f>'TO Filter Tables'!BC226</f>
        <v>0</v>
      </c>
      <c r="S227" s="39">
        <f>'TO Filter Tables'!BI226</f>
        <v>0</v>
      </c>
    </row>
    <row r="228" spans="1:20" hidden="1" x14ac:dyDescent="0.2">
      <c r="A228">
        <f>'TO Filter Tables'!A227</f>
        <v>218</v>
      </c>
      <c r="B228" t="str">
        <f>'TO Filter Summary'!B228</f>
        <v>ACS</v>
      </c>
      <c r="C228" t="str">
        <f ca="1">'TO Filter Tables'!C227</f>
        <v>CL Gyroless Sun Point Mode Diagnostic</v>
      </c>
      <c r="D228" t="str">
        <f ca="1">'TO Filter Tables'!E227</f>
        <v>External</v>
      </c>
      <c r="E228">
        <f ca="1">'TO Filter Tables'!F227</f>
        <v>571</v>
      </c>
      <c r="F228" t="str">
        <f ca="1">'TO Filter Tables'!G227</f>
        <v>0x23B</v>
      </c>
      <c r="G228" t="str">
        <f ca="1">'TO Filter Tables'!H227</f>
        <v>0xA3B</v>
      </c>
      <c r="H228" t="str">
        <f>'TO Filter Tables'!I227</f>
        <v>NA</v>
      </c>
      <c r="I228">
        <f ca="1">'TO Filter Tables'!J227</f>
        <v>800</v>
      </c>
      <c r="J228">
        <f ca="1">'TO Filter Tables'!K227</f>
        <v>0.1</v>
      </c>
      <c r="K228" t="str">
        <f ca="1">'TO Filter Tables'!L227</f>
        <v>Sync</v>
      </c>
      <c r="L228">
        <f ca="1">'TO Filter Tables'!M227</f>
        <v>8000</v>
      </c>
      <c r="M228" s="284">
        <f>'TO Filter Tables'!S227</f>
        <v>0</v>
      </c>
      <c r="N228" s="284">
        <f>'TO Filter Tables'!Y227</f>
        <v>0</v>
      </c>
      <c r="O228" s="284">
        <f>'TO Filter Tables'!AE227</f>
        <v>0</v>
      </c>
      <c r="P228" s="284">
        <f>'TO Filter Tables'!AQ227</f>
        <v>0</v>
      </c>
      <c r="Q228" s="284">
        <f>'TO Filter Tables'!AW227</f>
        <v>0</v>
      </c>
      <c r="R228" s="284">
        <f>'TO Filter Tables'!BC227</f>
        <v>0</v>
      </c>
      <c r="S228" s="39">
        <f>'TO Filter Tables'!BI227</f>
        <v>0</v>
      </c>
    </row>
    <row r="229" spans="1:20" hidden="1" x14ac:dyDescent="0.2">
      <c r="A229">
        <f>'TO Filter Tables'!A228</f>
        <v>219</v>
      </c>
      <c r="B229" t="str">
        <f>'TO Filter Summary'!B229</f>
        <v>ACS</v>
      </c>
      <c r="C229" t="str">
        <f ca="1">'TO Filter Tables'!C228</f>
        <v>CL Mission Science Mode Diagnostic</v>
      </c>
      <c r="D229" t="str">
        <f ca="1">'TO Filter Tables'!E228</f>
        <v>External</v>
      </c>
      <c r="E229">
        <f ca="1">'TO Filter Tables'!F228</f>
        <v>572</v>
      </c>
      <c r="F229" t="str">
        <f ca="1">'TO Filter Tables'!G228</f>
        <v>0x23C</v>
      </c>
      <c r="G229" t="str">
        <f ca="1">'TO Filter Tables'!H228</f>
        <v>0xA3C</v>
      </c>
      <c r="H229" t="str">
        <f>'TO Filter Tables'!I228</f>
        <v>NA</v>
      </c>
      <c r="I229">
        <f ca="1">'TO Filter Tables'!J228</f>
        <v>1120</v>
      </c>
      <c r="J229">
        <f ca="1">'TO Filter Tables'!K228</f>
        <v>0.1</v>
      </c>
      <c r="K229" t="str">
        <f ca="1">'TO Filter Tables'!L228</f>
        <v>Sync</v>
      </c>
      <c r="L229">
        <f ca="1">'TO Filter Tables'!M228</f>
        <v>11200</v>
      </c>
      <c r="M229" s="284">
        <f>'TO Filter Tables'!S228</f>
        <v>0</v>
      </c>
      <c r="N229" s="284">
        <f>'TO Filter Tables'!Y228</f>
        <v>0</v>
      </c>
      <c r="O229" s="284">
        <f>'TO Filter Tables'!AE228</f>
        <v>0</v>
      </c>
      <c r="P229" s="284">
        <f>'TO Filter Tables'!AQ228</f>
        <v>0</v>
      </c>
      <c r="Q229" s="284">
        <f>'TO Filter Tables'!AW228</f>
        <v>0</v>
      </c>
      <c r="R229" s="284">
        <f>'TO Filter Tables'!BC228</f>
        <v>0</v>
      </c>
      <c r="S229" s="39">
        <f>'TO Filter Tables'!BI228</f>
        <v>0</v>
      </c>
    </row>
    <row r="230" spans="1:20" hidden="1" x14ac:dyDescent="0.2">
      <c r="A230">
        <f>'TO Filter Tables'!A229</f>
        <v>220</v>
      </c>
      <c r="B230" t="str">
        <f>'TO Filter Summary'!B230</f>
        <v>ACS</v>
      </c>
      <c r="C230" t="str">
        <f ca="1">'TO Filter Tables'!C229</f>
        <v>CL Slew Mode Diagnostic</v>
      </c>
      <c r="D230" t="str">
        <f ca="1">'TO Filter Tables'!E229</f>
        <v>External</v>
      </c>
      <c r="E230">
        <f ca="1">'TO Filter Tables'!F229</f>
        <v>573</v>
      </c>
      <c r="F230" t="str">
        <f ca="1">'TO Filter Tables'!G229</f>
        <v>0x23D</v>
      </c>
      <c r="G230" t="str">
        <f ca="1">'TO Filter Tables'!H229</f>
        <v>0xA3D</v>
      </c>
      <c r="H230" t="str">
        <f>'TO Filter Tables'!I229</f>
        <v>NA</v>
      </c>
      <c r="I230">
        <f ca="1">'TO Filter Tables'!J229</f>
        <v>1760</v>
      </c>
      <c r="J230">
        <f ca="1">'TO Filter Tables'!K229</f>
        <v>0.1</v>
      </c>
      <c r="K230" t="str">
        <f ca="1">'TO Filter Tables'!L229</f>
        <v>Sync</v>
      </c>
      <c r="L230">
        <f ca="1">'TO Filter Tables'!M229</f>
        <v>17600</v>
      </c>
      <c r="M230" s="284">
        <f>'TO Filter Tables'!S229</f>
        <v>0</v>
      </c>
      <c r="N230" s="284">
        <f>'TO Filter Tables'!Y229</f>
        <v>0</v>
      </c>
      <c r="O230" s="284">
        <f>'TO Filter Tables'!AE229</f>
        <v>0</v>
      </c>
      <c r="P230" s="284">
        <f>'TO Filter Tables'!AQ229</f>
        <v>0</v>
      </c>
      <c r="Q230" s="284">
        <f>'TO Filter Tables'!AW229</f>
        <v>0</v>
      </c>
      <c r="R230" s="284">
        <f>'TO Filter Tables'!BC229</f>
        <v>0</v>
      </c>
      <c r="S230" s="39">
        <f>'TO Filter Tables'!BI229</f>
        <v>0</v>
      </c>
    </row>
    <row r="231" spans="1:20" hidden="1" x14ac:dyDescent="0.2">
      <c r="A231">
        <f>'TO Filter Tables'!A230</f>
        <v>221</v>
      </c>
      <c r="B231" t="str">
        <f>'TO Filter Summary'!B231</f>
        <v>ACS</v>
      </c>
      <c r="C231" t="str">
        <f ca="1">'TO Filter Tables'!C230</f>
        <v>CL Delta H Mode Diagnostic</v>
      </c>
      <c r="D231" t="str">
        <f ca="1">'TO Filter Tables'!E230</f>
        <v>External</v>
      </c>
      <c r="E231">
        <f ca="1">'TO Filter Tables'!F230</f>
        <v>574</v>
      </c>
      <c r="F231" t="str">
        <f ca="1">'TO Filter Tables'!G230</f>
        <v>0x23E</v>
      </c>
      <c r="G231" t="str">
        <f ca="1">'TO Filter Tables'!H230</f>
        <v>0xA3E</v>
      </c>
      <c r="H231" t="str">
        <f>'TO Filter Tables'!I230</f>
        <v>NA</v>
      </c>
      <c r="I231">
        <f ca="1">'TO Filter Tables'!J230</f>
        <v>1024</v>
      </c>
      <c r="J231">
        <f ca="1">'TO Filter Tables'!K230</f>
        <v>0.1</v>
      </c>
      <c r="K231" t="str">
        <f ca="1">'TO Filter Tables'!L230</f>
        <v>Sync</v>
      </c>
      <c r="L231">
        <f ca="1">'TO Filter Tables'!M230</f>
        <v>10240</v>
      </c>
      <c r="M231" s="284">
        <f>'TO Filter Tables'!S230</f>
        <v>0</v>
      </c>
      <c r="N231" s="284">
        <f>'TO Filter Tables'!Y230</f>
        <v>0</v>
      </c>
      <c r="O231" s="284">
        <f>'TO Filter Tables'!AE230</f>
        <v>0</v>
      </c>
      <c r="P231" s="284">
        <f>'TO Filter Tables'!AQ230</f>
        <v>0</v>
      </c>
      <c r="Q231" s="284">
        <f>'TO Filter Tables'!AW230</f>
        <v>0</v>
      </c>
      <c r="R231" s="284">
        <f>'TO Filter Tables'!BC230</f>
        <v>0</v>
      </c>
      <c r="S231" s="39">
        <f>'TO Filter Tables'!BI230</f>
        <v>0</v>
      </c>
    </row>
    <row r="232" spans="1:20" hidden="1" x14ac:dyDescent="0.2">
      <c r="A232">
        <f>'TO Filter Tables'!A231</f>
        <v>222</v>
      </c>
      <c r="B232" t="str">
        <f>'TO Filter Summary'!B232</f>
        <v>ACS</v>
      </c>
      <c r="C232" t="str">
        <f ca="1">'TO Filter Tables'!C231</f>
        <v>CL Delta V Mode Diagnostic</v>
      </c>
      <c r="D232" t="str">
        <f ca="1">'TO Filter Tables'!E231</f>
        <v>External</v>
      </c>
      <c r="E232">
        <f ca="1">'TO Filter Tables'!F231</f>
        <v>575</v>
      </c>
      <c r="F232" t="str">
        <f ca="1">'TO Filter Tables'!G231</f>
        <v>0x23F</v>
      </c>
      <c r="G232" t="str">
        <f ca="1">'TO Filter Tables'!H231</f>
        <v>0xA3F</v>
      </c>
      <c r="H232" t="str">
        <f>'TO Filter Tables'!I231</f>
        <v>NA</v>
      </c>
      <c r="I232">
        <f ca="1">'TO Filter Tables'!J231</f>
        <v>640</v>
      </c>
      <c r="J232">
        <f ca="1">'TO Filter Tables'!K231</f>
        <v>0.1</v>
      </c>
      <c r="K232" t="str">
        <f ca="1">'TO Filter Tables'!L231</f>
        <v>Sync</v>
      </c>
      <c r="L232">
        <f ca="1">'TO Filter Tables'!M231</f>
        <v>6400</v>
      </c>
      <c r="M232" s="284">
        <f>'TO Filter Tables'!S231</f>
        <v>0</v>
      </c>
      <c r="N232" s="284">
        <f>'TO Filter Tables'!Y231</f>
        <v>0</v>
      </c>
      <c r="O232" s="284">
        <f>'TO Filter Tables'!AE231</f>
        <v>0</v>
      </c>
      <c r="P232" s="284">
        <f>'TO Filter Tables'!AQ231</f>
        <v>0</v>
      </c>
      <c r="Q232" s="284">
        <f>'TO Filter Tables'!AW231</f>
        <v>0</v>
      </c>
      <c r="R232" s="284">
        <f>'TO Filter Tables'!BC231</f>
        <v>0</v>
      </c>
      <c r="S232" s="39">
        <f>'TO Filter Tables'!BI231</f>
        <v>0</v>
      </c>
    </row>
    <row r="233" spans="1:20" hidden="1" x14ac:dyDescent="0.2">
      <c r="A233">
        <f>'TO Filter Tables'!A232</f>
        <v>223</v>
      </c>
      <c r="B233">
        <f>'TO Filter Summary'!B233</f>
        <v>0</v>
      </c>
      <c r="C233" t="str">
        <f ca="1">'TO Filter Tables'!C232</f>
        <v>GPS A - Reserved</v>
      </c>
      <c r="D233" t="str">
        <f ca="1">'TO Filter Tables'!E232</f>
        <v>External</v>
      </c>
      <c r="E233">
        <f ca="1">'TO Filter Tables'!F232</f>
        <v>576</v>
      </c>
      <c r="F233" t="str">
        <f ca="1">'TO Filter Tables'!G232</f>
        <v>0x240</v>
      </c>
      <c r="G233" t="str">
        <f ca="1">'TO Filter Tables'!H232</f>
        <v>0xA40</v>
      </c>
      <c r="H233" t="str">
        <f>'TO Filter Tables'!I232</f>
        <v>NA</v>
      </c>
      <c r="I233" t="str">
        <f ca="1">'TO Filter Tables'!J232</f>
        <v/>
      </c>
      <c r="J233">
        <f ca="1">'TO Filter Tables'!K232</f>
        <v>0</v>
      </c>
      <c r="K233" t="str">
        <f ca="1">'TO Filter Tables'!L232</f>
        <v>N/A</v>
      </c>
      <c r="L233">
        <f ca="1">'TO Filter Tables'!M232</f>
        <v>0</v>
      </c>
      <c r="M233" s="39">
        <f>'TO Filter Tables'!S232</f>
        <v>0</v>
      </c>
      <c r="N233" s="39">
        <f>'TO Filter Tables'!Y232</f>
        <v>0</v>
      </c>
      <c r="O233" s="39">
        <f>'TO Filter Tables'!AE232</f>
        <v>0</v>
      </c>
      <c r="P233" s="39">
        <f>'TO Filter Tables'!AQ232</f>
        <v>0</v>
      </c>
      <c r="Q233" s="39">
        <f>'TO Filter Tables'!AW232</f>
        <v>0</v>
      </c>
      <c r="R233" s="39">
        <f>'TO Filter Tables'!BC232</f>
        <v>0</v>
      </c>
      <c r="S233" s="39">
        <f>'TO Filter Tables'!BI232</f>
        <v>0</v>
      </c>
    </row>
    <row r="234" spans="1:20" hidden="1" x14ac:dyDescent="0.2">
      <c r="A234">
        <f>'TO Filter Tables'!A233</f>
        <v>224</v>
      </c>
      <c r="B234">
        <f>'TO Filter Summary'!B234</f>
        <v>0</v>
      </c>
      <c r="C234" t="str">
        <f ca="1">'TO Filter Tables'!C233</f>
        <v>GPS A - Reserved</v>
      </c>
      <c r="D234" t="str">
        <f ca="1">'TO Filter Tables'!E233</f>
        <v>External</v>
      </c>
      <c r="E234">
        <f ca="1">'TO Filter Tables'!F233</f>
        <v>577</v>
      </c>
      <c r="F234" t="str">
        <f ca="1">'TO Filter Tables'!G233</f>
        <v>0x241</v>
      </c>
      <c r="G234" t="str">
        <f ca="1">'TO Filter Tables'!H233</f>
        <v>0xA41</v>
      </c>
      <c r="H234" t="str">
        <f>'TO Filter Tables'!I233</f>
        <v>NA</v>
      </c>
      <c r="I234" t="str">
        <f ca="1">'TO Filter Tables'!J233</f>
        <v/>
      </c>
      <c r="J234">
        <f ca="1">'TO Filter Tables'!K233</f>
        <v>0</v>
      </c>
      <c r="K234" t="str">
        <f ca="1">'TO Filter Tables'!L233</f>
        <v>N/A</v>
      </c>
      <c r="L234">
        <f ca="1">'TO Filter Tables'!M233</f>
        <v>0</v>
      </c>
      <c r="M234" s="39">
        <f>'TO Filter Tables'!S233</f>
        <v>0</v>
      </c>
      <c r="N234" s="39">
        <f>'TO Filter Tables'!Y233</f>
        <v>0</v>
      </c>
      <c r="O234" s="39">
        <f>'TO Filter Tables'!AE233</f>
        <v>0</v>
      </c>
      <c r="P234" s="39">
        <f>'TO Filter Tables'!AQ233</f>
        <v>0</v>
      </c>
      <c r="Q234" s="39">
        <f>'TO Filter Tables'!AW233</f>
        <v>0</v>
      </c>
      <c r="R234" s="39">
        <f>'TO Filter Tables'!BC233</f>
        <v>0</v>
      </c>
      <c r="S234" s="39">
        <f>'TO Filter Tables'!BI233</f>
        <v>0</v>
      </c>
      <c r="T234" t="s">
        <v>1401</v>
      </c>
    </row>
    <row r="235" spans="1:20" x14ac:dyDescent="0.2">
      <c r="A235">
        <f>'TO Filter Tables'!A234</f>
        <v>225</v>
      </c>
      <c r="B235" t="str">
        <f>'TO Filter Summary'!B235</f>
        <v>GPS</v>
      </c>
      <c r="C235" t="str">
        <f ca="1">'TO Filter Tables'!C234</f>
        <v>GPS A - Board Health</v>
      </c>
      <c r="D235" t="str">
        <f ca="1">'TO Filter Tables'!E234</f>
        <v>External</v>
      </c>
      <c r="E235">
        <f ca="1">'TO Filter Tables'!F234</f>
        <v>578</v>
      </c>
      <c r="F235" t="str">
        <f ca="1">'TO Filter Tables'!G234</f>
        <v>0x242</v>
      </c>
      <c r="G235" t="str">
        <f ca="1">'TO Filter Tables'!H234</f>
        <v>0xA42</v>
      </c>
      <c r="H235" t="str">
        <f>'TO Filter Tables'!I234</f>
        <v>NA</v>
      </c>
      <c r="I235">
        <f ca="1">'TO Filter Tables'!J234</f>
        <v>2000</v>
      </c>
      <c r="J235">
        <f ca="1">'TO Filter Tables'!K234</f>
        <v>5</v>
      </c>
      <c r="K235" t="str">
        <f ca="1">'TO Filter Tables'!L234</f>
        <v>Sync</v>
      </c>
      <c r="L235">
        <f ca="1">'TO Filter Tables'!M234</f>
        <v>400</v>
      </c>
      <c r="M235" s="284">
        <f ca="1">'TO Filter Tables'!S234</f>
        <v>400</v>
      </c>
      <c r="N235" s="284">
        <f ca="1">'TO Filter Tables'!Y234</f>
        <v>400</v>
      </c>
      <c r="O235" s="284">
        <f ca="1">'TO Filter Tables'!AE234</f>
        <v>33.333333333333336</v>
      </c>
      <c r="P235" s="284">
        <f ca="1">'TO Filter Tables'!AQ234</f>
        <v>33.333333333333336</v>
      </c>
      <c r="Q235" s="284">
        <f ca="1">'TO Filter Tables'!AW234</f>
        <v>33.333333333333336</v>
      </c>
      <c r="R235" s="284">
        <f ca="1">'TO Filter Tables'!BC234</f>
        <v>33.333333333333336</v>
      </c>
      <c r="S235" s="39">
        <f ca="1">'TO Filter Tables'!BI234</f>
        <v>33.333333333333336</v>
      </c>
    </row>
    <row r="236" spans="1:20" x14ac:dyDescent="0.2">
      <c r="A236">
        <f>'TO Filter Tables'!A235</f>
        <v>226</v>
      </c>
      <c r="B236" t="str">
        <f>'TO Filter Summary'!B236</f>
        <v>GPS</v>
      </c>
      <c r="C236" t="str">
        <f ca="1">'TO Filter Tables'!C235</f>
        <v>GPS A - Task Health</v>
      </c>
      <c r="D236" t="str">
        <f ca="1">'TO Filter Tables'!E235</f>
        <v>External</v>
      </c>
      <c r="E236">
        <f ca="1">'TO Filter Tables'!F235</f>
        <v>579</v>
      </c>
      <c r="F236" t="str">
        <f ca="1">'TO Filter Tables'!G235</f>
        <v>0x243</v>
      </c>
      <c r="G236" t="str">
        <f ca="1">'TO Filter Tables'!H235</f>
        <v>0xA43</v>
      </c>
      <c r="H236" t="str">
        <f>'TO Filter Tables'!I235</f>
        <v>NA</v>
      </c>
      <c r="I236">
        <f ca="1">'TO Filter Tables'!J235</f>
        <v>1776</v>
      </c>
      <c r="J236">
        <f ca="1">'TO Filter Tables'!K235</f>
        <v>30</v>
      </c>
      <c r="K236" t="str">
        <f ca="1">'TO Filter Tables'!L235</f>
        <v>Sync</v>
      </c>
      <c r="L236">
        <f ca="1">'TO Filter Tables'!M235</f>
        <v>59.2</v>
      </c>
      <c r="M236" s="284">
        <f ca="1">'TO Filter Tables'!S235</f>
        <v>59.2</v>
      </c>
      <c r="N236" s="284">
        <f ca="1">'TO Filter Tables'!Y235</f>
        <v>59.2</v>
      </c>
      <c r="O236" s="284">
        <f ca="1">'TO Filter Tables'!AE235</f>
        <v>14.8</v>
      </c>
      <c r="P236" s="284">
        <f ca="1">'TO Filter Tables'!AQ235</f>
        <v>29.6</v>
      </c>
      <c r="Q236" s="284">
        <f ca="1">'TO Filter Tables'!AW235</f>
        <v>29.6</v>
      </c>
      <c r="R236" s="284">
        <f ca="1">'TO Filter Tables'!BC235</f>
        <v>29.6</v>
      </c>
      <c r="S236" s="39">
        <f ca="1">'TO Filter Tables'!BI235</f>
        <v>29.6</v>
      </c>
    </row>
    <row r="237" spans="1:20" x14ac:dyDescent="0.2">
      <c r="A237">
        <f>'TO Filter Tables'!A236</f>
        <v>227</v>
      </c>
      <c r="B237" t="str">
        <f>'TO Filter Summary'!B237</f>
        <v>GPS</v>
      </c>
      <c r="C237" t="str">
        <f ca="1">'TO Filter Tables'!C236</f>
        <v>GPS A - Single Point Solution</v>
      </c>
      <c r="D237" t="str">
        <f ca="1">'TO Filter Tables'!E236</f>
        <v>External</v>
      </c>
      <c r="E237">
        <f ca="1">'TO Filter Tables'!F236</f>
        <v>580</v>
      </c>
      <c r="F237" t="str">
        <f ca="1">'TO Filter Tables'!G236</f>
        <v>0x244</v>
      </c>
      <c r="G237" t="str">
        <f ca="1">'TO Filter Tables'!H236</f>
        <v>0xA44</v>
      </c>
      <c r="H237" t="str">
        <f>'TO Filter Tables'!I236</f>
        <v>NA</v>
      </c>
      <c r="I237">
        <f ca="1">'TO Filter Tables'!J236</f>
        <v>1712</v>
      </c>
      <c r="J237">
        <f ca="1">'TO Filter Tables'!K236</f>
        <v>5</v>
      </c>
      <c r="K237" t="str">
        <f ca="1">'TO Filter Tables'!L236</f>
        <v>Sync</v>
      </c>
      <c r="L237">
        <f ca="1">'TO Filter Tables'!M236</f>
        <v>342.4</v>
      </c>
      <c r="M237" s="284">
        <f ca="1">'TO Filter Tables'!S236</f>
        <v>342.4</v>
      </c>
      <c r="N237" s="284">
        <f ca="1">'TO Filter Tables'!Y236</f>
        <v>342.4</v>
      </c>
      <c r="O237" s="284">
        <f ca="1">'TO Filter Tables'!AE236</f>
        <v>28.533333333333331</v>
      </c>
      <c r="P237" s="284">
        <f ca="1">'TO Filter Tables'!AQ236</f>
        <v>28.533333333333331</v>
      </c>
      <c r="Q237" s="284">
        <f ca="1">'TO Filter Tables'!AW236</f>
        <v>28.533333333333331</v>
      </c>
      <c r="R237" s="284">
        <f ca="1">'TO Filter Tables'!BC236</f>
        <v>28.533333333333331</v>
      </c>
      <c r="S237" s="39">
        <f>'TO Filter Tables'!BI236</f>
        <v>0</v>
      </c>
    </row>
    <row r="238" spans="1:20" x14ac:dyDescent="0.2">
      <c r="A238">
        <f>'TO Filter Tables'!A237</f>
        <v>228</v>
      </c>
      <c r="B238" t="str">
        <f>'TO Filter Summary'!B238</f>
        <v>GPS</v>
      </c>
      <c r="C238" t="str">
        <f ca="1">'TO Filter Tables'!C237</f>
        <v>GPS A - Time of Tone</v>
      </c>
      <c r="D238" t="str">
        <f ca="1">'TO Filter Tables'!E237</f>
        <v>External</v>
      </c>
      <c r="E238">
        <f ca="1">'TO Filter Tables'!F237</f>
        <v>581</v>
      </c>
      <c r="F238" t="str">
        <f ca="1">'TO Filter Tables'!G237</f>
        <v>0x245</v>
      </c>
      <c r="G238" t="str">
        <f ca="1">'TO Filter Tables'!H237</f>
        <v>0xA45</v>
      </c>
      <c r="H238" t="str">
        <f>'TO Filter Tables'!I237</f>
        <v>NA</v>
      </c>
      <c r="I238">
        <f ca="1">'TO Filter Tables'!J237</f>
        <v>240</v>
      </c>
      <c r="J238">
        <f ca="1">'TO Filter Tables'!K237</f>
        <v>1</v>
      </c>
      <c r="K238" t="str">
        <f ca="1">'TO Filter Tables'!L237</f>
        <v>Sync</v>
      </c>
      <c r="L238">
        <f ca="1">'TO Filter Tables'!M237</f>
        <v>240</v>
      </c>
      <c r="M238" s="284">
        <f ca="1">'TO Filter Tables'!S237</f>
        <v>240</v>
      </c>
      <c r="N238" s="284">
        <f ca="1">'TO Filter Tables'!Y237</f>
        <v>240</v>
      </c>
      <c r="O238" s="284">
        <f ca="1">'TO Filter Tables'!AE237</f>
        <v>2</v>
      </c>
      <c r="P238" s="284">
        <f ca="1">'TO Filter Tables'!AQ237</f>
        <v>4</v>
      </c>
      <c r="Q238" s="284">
        <f ca="1">'TO Filter Tables'!AW237</f>
        <v>4</v>
      </c>
      <c r="R238" s="284">
        <f ca="1">'TO Filter Tables'!BC237</f>
        <v>4</v>
      </c>
      <c r="S238" s="39">
        <f>'TO Filter Tables'!BI237</f>
        <v>0</v>
      </c>
    </row>
    <row r="239" spans="1:20" x14ac:dyDescent="0.2">
      <c r="A239">
        <f>'TO Filter Tables'!A238</f>
        <v>229</v>
      </c>
      <c r="B239" t="str">
        <f>'TO Filter Summary'!B239</f>
        <v>GPS</v>
      </c>
      <c r="C239" t="str">
        <f ca="1">'TO Filter Tables'!C238</f>
        <v>GPS A - PPS</v>
      </c>
      <c r="D239" t="str">
        <f ca="1">'TO Filter Tables'!E238</f>
        <v>External</v>
      </c>
      <c r="E239">
        <f ca="1">'TO Filter Tables'!F238</f>
        <v>582</v>
      </c>
      <c r="F239" t="str">
        <f ca="1">'TO Filter Tables'!G238</f>
        <v>0x246</v>
      </c>
      <c r="G239" t="str">
        <f ca="1">'TO Filter Tables'!H238</f>
        <v>0xA46</v>
      </c>
      <c r="H239" t="str">
        <f>'TO Filter Tables'!I238</f>
        <v>NA</v>
      </c>
      <c r="I239">
        <f ca="1">'TO Filter Tables'!J238</f>
        <v>560</v>
      </c>
      <c r="J239">
        <f ca="1">'TO Filter Tables'!K238</f>
        <v>30</v>
      </c>
      <c r="K239" t="str">
        <f ca="1">'TO Filter Tables'!L238</f>
        <v>Sync</v>
      </c>
      <c r="L239">
        <f ca="1">'TO Filter Tables'!M238</f>
        <v>18.666666666666668</v>
      </c>
      <c r="M239" s="284">
        <f ca="1">'TO Filter Tables'!S238</f>
        <v>18.666666666666668</v>
      </c>
      <c r="N239" s="284">
        <f ca="1">'TO Filter Tables'!Y238</f>
        <v>18.666666666666668</v>
      </c>
      <c r="O239" s="284">
        <f ca="1">'TO Filter Tables'!AE238</f>
        <v>4.666666666666667</v>
      </c>
      <c r="P239" s="284">
        <f ca="1">'TO Filter Tables'!AQ238</f>
        <v>9.3333333333333339</v>
      </c>
      <c r="Q239" s="284">
        <f ca="1">'TO Filter Tables'!AW238</f>
        <v>9.3333333333333339</v>
      </c>
      <c r="R239" s="284">
        <f ca="1">'TO Filter Tables'!BC238</f>
        <v>9.3333333333333339</v>
      </c>
      <c r="S239" s="39">
        <f>'TO Filter Tables'!BI238</f>
        <v>0</v>
      </c>
    </row>
    <row r="240" spans="1:20" x14ac:dyDescent="0.2">
      <c r="A240">
        <f>'TO Filter Tables'!A239</f>
        <v>230</v>
      </c>
      <c r="B240" t="str">
        <f>'TO Filter Summary'!B240</f>
        <v>GPS</v>
      </c>
      <c r="C240" t="str">
        <f ca="1">'TO Filter Tables'!C239</f>
        <v>GPS A - Clock</v>
      </c>
      <c r="D240" t="str">
        <f ca="1">'TO Filter Tables'!E239</f>
        <v>External</v>
      </c>
      <c r="E240">
        <f ca="1">'TO Filter Tables'!F239</f>
        <v>583</v>
      </c>
      <c r="F240" t="str">
        <f ca="1">'TO Filter Tables'!G239</f>
        <v>0x247</v>
      </c>
      <c r="G240" t="str">
        <f ca="1">'TO Filter Tables'!H239</f>
        <v>0xA47</v>
      </c>
      <c r="H240" t="str">
        <f>'TO Filter Tables'!I239</f>
        <v>NA</v>
      </c>
      <c r="I240">
        <f ca="1">'TO Filter Tables'!J239</f>
        <v>720</v>
      </c>
      <c r="J240">
        <f ca="1">'TO Filter Tables'!K239</f>
        <v>5</v>
      </c>
      <c r="K240" t="str">
        <f ca="1">'TO Filter Tables'!L239</f>
        <v>Sync</v>
      </c>
      <c r="L240">
        <f ca="1">'TO Filter Tables'!M239</f>
        <v>144</v>
      </c>
      <c r="M240" s="284">
        <f ca="1">'TO Filter Tables'!S239</f>
        <v>144</v>
      </c>
      <c r="N240" s="284">
        <f ca="1">'TO Filter Tables'!Y239</f>
        <v>144</v>
      </c>
      <c r="O240" s="284">
        <f ca="1">'TO Filter Tables'!AE239</f>
        <v>6</v>
      </c>
      <c r="P240" s="284">
        <f ca="1">'TO Filter Tables'!AQ239</f>
        <v>6</v>
      </c>
      <c r="Q240" s="284">
        <f ca="1">'TO Filter Tables'!AW239</f>
        <v>12</v>
      </c>
      <c r="R240" s="284">
        <f ca="1">'TO Filter Tables'!BC239</f>
        <v>12</v>
      </c>
      <c r="S240" s="39">
        <f>'TO Filter Tables'!BI239</f>
        <v>0</v>
      </c>
    </row>
    <row r="241" spans="1:19" x14ac:dyDescent="0.2">
      <c r="A241">
        <f>'TO Filter Tables'!A240</f>
        <v>231</v>
      </c>
      <c r="B241" t="str">
        <f>'TO Filter Summary'!B241</f>
        <v>GPS</v>
      </c>
      <c r="C241" t="str">
        <f ca="1">'TO Filter Tables'!C240</f>
        <v>GPS A - Channel</v>
      </c>
      <c r="D241" t="str">
        <f ca="1">'TO Filter Tables'!E240</f>
        <v>External</v>
      </c>
      <c r="E241">
        <f ca="1">'TO Filter Tables'!F240</f>
        <v>584</v>
      </c>
      <c r="F241" t="str">
        <f ca="1">'TO Filter Tables'!G240</f>
        <v>0x248</v>
      </c>
      <c r="G241" t="str">
        <f ca="1">'TO Filter Tables'!H240</f>
        <v>0xA48</v>
      </c>
      <c r="H241" t="str">
        <f>'TO Filter Tables'!I240</f>
        <v>NA</v>
      </c>
      <c r="I241">
        <f ca="1">'TO Filter Tables'!J240</f>
        <v>2912</v>
      </c>
      <c r="J241">
        <f ca="1">'TO Filter Tables'!K240</f>
        <v>1</v>
      </c>
      <c r="K241" t="str">
        <f ca="1">'TO Filter Tables'!L240</f>
        <v>Sync</v>
      </c>
      <c r="L241">
        <f ca="1">'TO Filter Tables'!M240</f>
        <v>2912</v>
      </c>
      <c r="M241" s="284">
        <f>'TO Filter Tables'!S240</f>
        <v>0</v>
      </c>
      <c r="N241" s="284">
        <f>'TO Filter Tables'!Y240</f>
        <v>0</v>
      </c>
      <c r="O241" s="284">
        <f>'TO Filter Tables'!AE240</f>
        <v>0</v>
      </c>
      <c r="P241" s="284">
        <f>'TO Filter Tables'!AQ240</f>
        <v>0</v>
      </c>
      <c r="Q241" s="284">
        <f>'TO Filter Tables'!AW240</f>
        <v>0</v>
      </c>
      <c r="R241" s="284">
        <f>'TO Filter Tables'!BC240</f>
        <v>0</v>
      </c>
      <c r="S241" s="39">
        <f>'TO Filter Tables'!BI240</f>
        <v>0</v>
      </c>
    </row>
    <row r="242" spans="1:19" x14ac:dyDescent="0.2">
      <c r="A242">
        <f>'TO Filter Tables'!A241</f>
        <v>232</v>
      </c>
      <c r="B242" t="str">
        <f>'TO Filter Summary'!B242</f>
        <v>GPS</v>
      </c>
      <c r="C242" t="str">
        <f ca="1">'TO Filter Tables'!C241</f>
        <v>GPS A - SV Position</v>
      </c>
      <c r="D242" t="str">
        <f ca="1">'TO Filter Tables'!E241</f>
        <v>External</v>
      </c>
      <c r="E242">
        <f ca="1">'TO Filter Tables'!F241</f>
        <v>585</v>
      </c>
      <c r="F242" t="str">
        <f ca="1">'TO Filter Tables'!G241</f>
        <v>0x249</v>
      </c>
      <c r="G242" t="str">
        <f ca="1">'TO Filter Tables'!H241</f>
        <v>0xA49</v>
      </c>
      <c r="H242" t="str">
        <f>'TO Filter Tables'!I241</f>
        <v>NA</v>
      </c>
      <c r="I242">
        <f ca="1">'TO Filter Tables'!J241</f>
        <v>2864</v>
      </c>
      <c r="J242">
        <f ca="1">'TO Filter Tables'!K241</f>
        <v>5</v>
      </c>
      <c r="K242" t="str">
        <f ca="1">'TO Filter Tables'!L241</f>
        <v>Sync</v>
      </c>
      <c r="L242">
        <f ca="1">'TO Filter Tables'!M241</f>
        <v>572.79999999999995</v>
      </c>
      <c r="M242" s="284">
        <f>'TO Filter Tables'!S241</f>
        <v>0</v>
      </c>
      <c r="N242" s="284">
        <f>'TO Filter Tables'!Y241</f>
        <v>0</v>
      </c>
      <c r="O242" s="284">
        <f>'TO Filter Tables'!AE241</f>
        <v>0</v>
      </c>
      <c r="P242" s="284">
        <f>'TO Filter Tables'!AQ241</f>
        <v>0</v>
      </c>
      <c r="Q242" s="284">
        <f>'TO Filter Tables'!AW241</f>
        <v>0</v>
      </c>
      <c r="R242" s="284">
        <f>'TO Filter Tables'!BC241</f>
        <v>0</v>
      </c>
      <c r="S242" s="39">
        <f>'TO Filter Tables'!BI241</f>
        <v>0</v>
      </c>
    </row>
    <row r="243" spans="1:19" x14ac:dyDescent="0.2">
      <c r="A243">
        <f>'TO Filter Tables'!A242</f>
        <v>233</v>
      </c>
      <c r="B243" t="str">
        <f>'TO Filter Summary'!B243</f>
        <v>GPS</v>
      </c>
      <c r="C243" t="str">
        <f ca="1">'TO Filter Tables'!C242</f>
        <v>GPS A - Measurement</v>
      </c>
      <c r="D243" t="str">
        <f ca="1">'TO Filter Tables'!E242</f>
        <v>External</v>
      </c>
      <c r="E243">
        <f ca="1">'TO Filter Tables'!F242</f>
        <v>586</v>
      </c>
      <c r="F243" t="str">
        <f ca="1">'TO Filter Tables'!G242</f>
        <v>0x24A</v>
      </c>
      <c r="G243" t="str">
        <f ca="1">'TO Filter Tables'!H242</f>
        <v>0xA4A</v>
      </c>
      <c r="H243" t="str">
        <f>'TO Filter Tables'!I242</f>
        <v>NA</v>
      </c>
      <c r="I243">
        <f ca="1">'TO Filter Tables'!J242</f>
        <v>3040</v>
      </c>
      <c r="J243">
        <f ca="1">'TO Filter Tables'!K242</f>
        <v>5</v>
      </c>
      <c r="K243" t="str">
        <f ca="1">'TO Filter Tables'!L242</f>
        <v>Sync</v>
      </c>
      <c r="L243">
        <f ca="1">'TO Filter Tables'!M242</f>
        <v>608</v>
      </c>
      <c r="M243" s="284">
        <f>'TO Filter Tables'!S242</f>
        <v>0</v>
      </c>
      <c r="N243" s="284">
        <f>'TO Filter Tables'!Y242</f>
        <v>0</v>
      </c>
      <c r="O243" s="284">
        <f>'TO Filter Tables'!AE242</f>
        <v>0</v>
      </c>
      <c r="P243" s="284">
        <f>'TO Filter Tables'!AQ242</f>
        <v>0</v>
      </c>
      <c r="Q243" s="284">
        <f>'TO Filter Tables'!AW242</f>
        <v>0</v>
      </c>
      <c r="R243" s="284">
        <f>'TO Filter Tables'!BC242</f>
        <v>0</v>
      </c>
      <c r="S243" s="39">
        <f>'TO Filter Tables'!BI242</f>
        <v>0</v>
      </c>
    </row>
    <row r="244" spans="1:19" x14ac:dyDescent="0.2">
      <c r="A244">
        <f>'TO Filter Tables'!A243</f>
        <v>234</v>
      </c>
      <c r="B244" t="str">
        <f>'TO Filter Summary'!B244</f>
        <v>GPS</v>
      </c>
      <c r="C244" t="str">
        <f ca="1">'TO Filter Tables'!C243</f>
        <v>GPS A - Pseudorange</v>
      </c>
      <c r="D244" t="str">
        <f ca="1">'TO Filter Tables'!E243</f>
        <v>External</v>
      </c>
      <c r="E244">
        <f ca="1">'TO Filter Tables'!F243</f>
        <v>587</v>
      </c>
      <c r="F244" t="str">
        <f ca="1">'TO Filter Tables'!G243</f>
        <v>0x24B</v>
      </c>
      <c r="G244" t="str">
        <f ca="1">'TO Filter Tables'!H243</f>
        <v>0xA4B</v>
      </c>
      <c r="H244" t="str">
        <f>'TO Filter Tables'!I243</f>
        <v>NA</v>
      </c>
      <c r="I244">
        <f ca="1">'TO Filter Tables'!J243</f>
        <v>2928</v>
      </c>
      <c r="J244">
        <f ca="1">'TO Filter Tables'!K243</f>
        <v>5</v>
      </c>
      <c r="K244" t="str">
        <f ca="1">'TO Filter Tables'!L243</f>
        <v>Sync</v>
      </c>
      <c r="L244">
        <f ca="1">'TO Filter Tables'!M243</f>
        <v>585.6</v>
      </c>
      <c r="M244" s="284">
        <f>'TO Filter Tables'!S243</f>
        <v>0</v>
      </c>
      <c r="N244" s="284">
        <f>'TO Filter Tables'!Y243</f>
        <v>0</v>
      </c>
      <c r="O244" s="284">
        <f>'TO Filter Tables'!AE243</f>
        <v>0</v>
      </c>
      <c r="P244" s="284">
        <f>'TO Filter Tables'!AQ243</f>
        <v>0</v>
      </c>
      <c r="Q244" s="284">
        <f>'TO Filter Tables'!AW243</f>
        <v>0</v>
      </c>
      <c r="R244" s="284">
        <f>'TO Filter Tables'!BC243</f>
        <v>0</v>
      </c>
      <c r="S244" s="39">
        <f>'TO Filter Tables'!BI243</f>
        <v>0</v>
      </c>
    </row>
    <row r="245" spans="1:19" x14ac:dyDescent="0.2">
      <c r="A245">
        <f>'TO Filter Tables'!A244</f>
        <v>235</v>
      </c>
      <c r="B245" t="str">
        <f>'TO Filter Summary'!B245</f>
        <v>GPS</v>
      </c>
      <c r="C245" t="str">
        <f ca="1">'TO Filter Tables'!C244</f>
        <v>GPS A - SV Prediction</v>
      </c>
      <c r="D245" t="str">
        <f ca="1">'TO Filter Tables'!E244</f>
        <v>External</v>
      </c>
      <c r="E245">
        <f ca="1">'TO Filter Tables'!F244</f>
        <v>588</v>
      </c>
      <c r="F245" t="str">
        <f ca="1">'TO Filter Tables'!G244</f>
        <v>0x24C</v>
      </c>
      <c r="G245" t="str">
        <f ca="1">'TO Filter Tables'!H244</f>
        <v>0xA4C</v>
      </c>
      <c r="H245" t="str">
        <f>'TO Filter Tables'!I244</f>
        <v>NA</v>
      </c>
      <c r="I245">
        <f ca="1">'TO Filter Tables'!J244</f>
        <v>816</v>
      </c>
      <c r="J245">
        <f ca="1">'TO Filter Tables'!K244</f>
        <v>1</v>
      </c>
      <c r="K245" t="str">
        <f ca="1">'TO Filter Tables'!L244</f>
        <v>Sync</v>
      </c>
      <c r="L245">
        <f ca="1">'TO Filter Tables'!M244</f>
        <v>816</v>
      </c>
      <c r="M245" s="284">
        <f>'TO Filter Tables'!S244</f>
        <v>0</v>
      </c>
      <c r="N245" s="284">
        <f>'TO Filter Tables'!Y244</f>
        <v>0</v>
      </c>
      <c r="O245" s="284">
        <f>'TO Filter Tables'!AE244</f>
        <v>0</v>
      </c>
      <c r="P245" s="284">
        <f>'TO Filter Tables'!AQ244</f>
        <v>0</v>
      </c>
      <c r="Q245" s="284">
        <f>'TO Filter Tables'!AW244</f>
        <v>0</v>
      </c>
      <c r="R245" s="284">
        <f>'TO Filter Tables'!BC244</f>
        <v>0</v>
      </c>
      <c r="S245" s="39">
        <f>'TO Filter Tables'!BI244</f>
        <v>0</v>
      </c>
    </row>
    <row r="246" spans="1:19" hidden="1" x14ac:dyDescent="0.2">
      <c r="A246">
        <f>'TO Filter Tables'!A245</f>
        <v>236</v>
      </c>
      <c r="B246">
        <f>'TO Filter Summary'!B246</f>
        <v>0</v>
      </c>
      <c r="C246" t="str">
        <f ca="1">'TO Filter Tables'!C245</f>
        <v>GPS A - Reserved</v>
      </c>
      <c r="D246" t="str">
        <f ca="1">'TO Filter Tables'!E245</f>
        <v>External</v>
      </c>
      <c r="E246">
        <f ca="1">'TO Filter Tables'!F245</f>
        <v>589</v>
      </c>
      <c r="F246" t="str">
        <f ca="1">'TO Filter Tables'!G245</f>
        <v>0x24D</v>
      </c>
      <c r="G246" t="str">
        <f ca="1">'TO Filter Tables'!H245</f>
        <v>0xA4D</v>
      </c>
      <c r="H246" t="str">
        <f>'TO Filter Tables'!I245</f>
        <v>NA</v>
      </c>
      <c r="I246" t="str">
        <f ca="1">'TO Filter Tables'!J245</f>
        <v/>
      </c>
      <c r="J246">
        <f ca="1">'TO Filter Tables'!K245</f>
        <v>0</v>
      </c>
      <c r="K246" t="str">
        <f ca="1">'TO Filter Tables'!L245</f>
        <v>N/A</v>
      </c>
      <c r="L246">
        <f ca="1">'TO Filter Tables'!M245</f>
        <v>0</v>
      </c>
      <c r="M246" s="39">
        <f>'TO Filter Tables'!S245</f>
        <v>0</v>
      </c>
      <c r="N246" s="39">
        <f>'TO Filter Tables'!Y245</f>
        <v>0</v>
      </c>
      <c r="O246" s="39">
        <f>'TO Filter Tables'!AE245</f>
        <v>0</v>
      </c>
      <c r="P246" s="39">
        <f>'TO Filter Tables'!AQ245</f>
        <v>0</v>
      </c>
      <c r="Q246" s="39">
        <f>'TO Filter Tables'!AW245</f>
        <v>0</v>
      </c>
      <c r="R246" s="39">
        <f>'TO Filter Tables'!BC245</f>
        <v>0</v>
      </c>
      <c r="S246" s="39">
        <f>'TO Filter Tables'!BI245</f>
        <v>0</v>
      </c>
    </row>
    <row r="247" spans="1:19" x14ac:dyDescent="0.2">
      <c r="A247">
        <f>'TO Filter Tables'!A246</f>
        <v>237</v>
      </c>
      <c r="B247" t="str">
        <f>'TO Filter Summary'!B247</f>
        <v>GPS</v>
      </c>
      <c r="C247" t="str">
        <f ca="1">'TO Filter Tables'!C246</f>
        <v>GPS A - GEONS Real Time State</v>
      </c>
      <c r="D247" t="str">
        <f ca="1">'TO Filter Tables'!E246</f>
        <v>External</v>
      </c>
      <c r="E247">
        <f ca="1">'TO Filter Tables'!F246</f>
        <v>590</v>
      </c>
      <c r="F247" t="str">
        <f ca="1">'TO Filter Tables'!G246</f>
        <v>0x24E</v>
      </c>
      <c r="G247" t="str">
        <f ca="1">'TO Filter Tables'!H246</f>
        <v>0xA4E</v>
      </c>
      <c r="H247" t="str">
        <f>'TO Filter Tables'!I246</f>
        <v>NA</v>
      </c>
      <c r="I247">
        <f ca="1">'TO Filter Tables'!J246</f>
        <v>1200</v>
      </c>
      <c r="J247">
        <f ca="1">'TO Filter Tables'!K246</f>
        <v>5</v>
      </c>
      <c r="K247" t="str">
        <f ca="1">'TO Filter Tables'!L246</f>
        <v>Sync</v>
      </c>
      <c r="L247">
        <f ca="1">'TO Filter Tables'!M246</f>
        <v>240</v>
      </c>
      <c r="M247" s="284">
        <f ca="1">'TO Filter Tables'!S246</f>
        <v>240</v>
      </c>
      <c r="N247" s="284">
        <f ca="1">'TO Filter Tables'!Y246</f>
        <v>240</v>
      </c>
      <c r="O247" s="284">
        <f ca="1">'TO Filter Tables'!AE246</f>
        <v>10</v>
      </c>
      <c r="P247" s="284">
        <f ca="1">'TO Filter Tables'!AQ246</f>
        <v>10</v>
      </c>
      <c r="Q247" s="284">
        <f ca="1">'TO Filter Tables'!AW246</f>
        <v>20</v>
      </c>
      <c r="R247" s="284">
        <f ca="1">'TO Filter Tables'!BC246</f>
        <v>20</v>
      </c>
      <c r="S247" s="39">
        <f>'TO Filter Tables'!BI246</f>
        <v>0</v>
      </c>
    </row>
    <row r="248" spans="1:19" x14ac:dyDescent="0.2">
      <c r="A248">
        <f>'TO Filter Tables'!A247</f>
        <v>238</v>
      </c>
      <c r="B248" t="str">
        <f>'TO Filter Summary'!B248</f>
        <v>GPS</v>
      </c>
      <c r="C248" t="str">
        <f ca="1">'TO Filter Tables'!C247</f>
        <v>GPS A - GEONS Covariance</v>
      </c>
      <c r="D248" t="str">
        <f ca="1">'TO Filter Tables'!E247</f>
        <v>External</v>
      </c>
      <c r="E248">
        <f ca="1">'TO Filter Tables'!F247</f>
        <v>591</v>
      </c>
      <c r="F248" t="str">
        <f ca="1">'TO Filter Tables'!G247</f>
        <v>0x24F</v>
      </c>
      <c r="G248" t="str">
        <f ca="1">'TO Filter Tables'!H247</f>
        <v>0xA4F</v>
      </c>
      <c r="H248" t="str">
        <f>'TO Filter Tables'!I247</f>
        <v>NA</v>
      </c>
      <c r="I248">
        <f ca="1">'TO Filter Tables'!J247</f>
        <v>1008</v>
      </c>
      <c r="J248">
        <f ca="1">'TO Filter Tables'!K247</f>
        <v>30</v>
      </c>
      <c r="K248" t="str">
        <f ca="1">'TO Filter Tables'!L247</f>
        <v>Sync</v>
      </c>
      <c r="L248">
        <f ca="1">'TO Filter Tables'!M247</f>
        <v>33.6</v>
      </c>
      <c r="M248" s="284">
        <f ca="1">'TO Filter Tables'!S247</f>
        <v>33.6</v>
      </c>
      <c r="N248" s="284">
        <f ca="1">'TO Filter Tables'!Y247</f>
        <v>33.6</v>
      </c>
      <c r="O248" s="284">
        <f ca="1">'TO Filter Tables'!AE247</f>
        <v>8.4</v>
      </c>
      <c r="P248" s="284">
        <f ca="1">'TO Filter Tables'!AQ247</f>
        <v>8.4</v>
      </c>
      <c r="Q248" s="284">
        <f ca="1">'TO Filter Tables'!AW247</f>
        <v>16.8</v>
      </c>
      <c r="R248" s="284">
        <f ca="1">'TO Filter Tables'!BC247</f>
        <v>16.8</v>
      </c>
      <c r="S248" s="39">
        <f>'TO Filter Tables'!BI247</f>
        <v>0</v>
      </c>
    </row>
    <row r="249" spans="1:19" x14ac:dyDescent="0.2">
      <c r="A249">
        <f>'TO Filter Tables'!A248</f>
        <v>239</v>
      </c>
      <c r="B249" t="str">
        <f>'TO Filter Summary'!B249</f>
        <v>GPS</v>
      </c>
      <c r="C249" t="str">
        <f ca="1">'TO Filter Tables'!C248</f>
        <v>GPS A - GEONS Residual</v>
      </c>
      <c r="D249" t="str">
        <f ca="1">'TO Filter Tables'!E248</f>
        <v>External</v>
      </c>
      <c r="E249">
        <f ca="1">'TO Filter Tables'!F248</f>
        <v>592</v>
      </c>
      <c r="F249" t="str">
        <f ca="1">'TO Filter Tables'!G248</f>
        <v>0x250</v>
      </c>
      <c r="G249" t="str">
        <f ca="1">'TO Filter Tables'!H248</f>
        <v>0xA50</v>
      </c>
      <c r="H249" t="str">
        <f>'TO Filter Tables'!I248</f>
        <v>NA</v>
      </c>
      <c r="I249">
        <f ca="1">'TO Filter Tables'!J248</f>
        <v>2432</v>
      </c>
      <c r="J249">
        <f ca="1">'TO Filter Tables'!K248</f>
        <v>30</v>
      </c>
      <c r="K249" t="str">
        <f ca="1">'TO Filter Tables'!L248</f>
        <v>Sync</v>
      </c>
      <c r="L249">
        <f ca="1">'TO Filter Tables'!M248</f>
        <v>81.066666666666663</v>
      </c>
      <c r="M249" s="284">
        <f ca="1">'TO Filter Tables'!S248</f>
        <v>81.066666666666663</v>
      </c>
      <c r="N249" s="284">
        <f ca="1">'TO Filter Tables'!Y248</f>
        <v>81.066666666666663</v>
      </c>
      <c r="O249" s="284">
        <f ca="1">'TO Filter Tables'!AE248</f>
        <v>20.266666666666666</v>
      </c>
      <c r="P249" s="284">
        <f ca="1">'TO Filter Tables'!AQ248</f>
        <v>20.266666666666666</v>
      </c>
      <c r="Q249" s="284">
        <f ca="1">'TO Filter Tables'!AW248</f>
        <v>20.266666666666666</v>
      </c>
      <c r="R249" s="284">
        <f ca="1">'TO Filter Tables'!BC248</f>
        <v>20.266666666666666</v>
      </c>
      <c r="S249" s="39">
        <f>'TO Filter Tables'!BI248</f>
        <v>0</v>
      </c>
    </row>
    <row r="250" spans="1:19" x14ac:dyDescent="0.2">
      <c r="A250">
        <f>'TO Filter Tables'!A249</f>
        <v>240</v>
      </c>
      <c r="B250" t="str">
        <f>'TO Filter Summary'!B250</f>
        <v>GPS</v>
      </c>
      <c r="C250" t="str">
        <f ca="1">'TO Filter Tables'!C249</f>
        <v>GPS A - GEONS Estimated State</v>
      </c>
      <c r="D250" t="str">
        <f ca="1">'TO Filter Tables'!E249</f>
        <v>External</v>
      </c>
      <c r="E250">
        <f ca="1">'TO Filter Tables'!F249</f>
        <v>593</v>
      </c>
      <c r="F250" t="str">
        <f ca="1">'TO Filter Tables'!G249</f>
        <v>0x251</v>
      </c>
      <c r="G250" t="str">
        <f ca="1">'TO Filter Tables'!H249</f>
        <v>0xA51</v>
      </c>
      <c r="H250" t="str">
        <f>'TO Filter Tables'!I249</f>
        <v>NA</v>
      </c>
      <c r="I250">
        <f ca="1">'TO Filter Tables'!J249</f>
        <v>1200</v>
      </c>
      <c r="J250">
        <f ca="1">'TO Filter Tables'!K249</f>
        <v>30</v>
      </c>
      <c r="K250" t="str">
        <f ca="1">'TO Filter Tables'!L249</f>
        <v>Sync</v>
      </c>
      <c r="L250">
        <f ca="1">'TO Filter Tables'!M249</f>
        <v>40</v>
      </c>
      <c r="M250" s="284">
        <f ca="1">'TO Filter Tables'!S249</f>
        <v>40</v>
      </c>
      <c r="N250" s="284">
        <f ca="1">'TO Filter Tables'!Y249</f>
        <v>40</v>
      </c>
      <c r="O250" s="284">
        <f ca="1">'TO Filter Tables'!AE249</f>
        <v>10</v>
      </c>
      <c r="P250" s="284">
        <f>'TO Filter Tables'!AQ249</f>
        <v>0</v>
      </c>
      <c r="Q250" s="284">
        <f>'TO Filter Tables'!AW249</f>
        <v>0</v>
      </c>
      <c r="R250" s="284">
        <f>'TO Filter Tables'!BC249</f>
        <v>0</v>
      </c>
      <c r="S250" s="39">
        <f>'TO Filter Tables'!BI249</f>
        <v>0</v>
      </c>
    </row>
    <row r="251" spans="1:19" hidden="1" x14ac:dyDescent="0.2">
      <c r="A251">
        <f>'TO Filter Tables'!A250</f>
        <v>241</v>
      </c>
      <c r="B251">
        <f>'TO Filter Summary'!B251</f>
        <v>0</v>
      </c>
      <c r="C251" t="str">
        <f ca="1">'TO Filter Tables'!C250</f>
        <v>GPS A - Command Ack</v>
      </c>
      <c r="D251" t="str">
        <f ca="1">'TO Filter Tables'!E250</f>
        <v>External</v>
      </c>
      <c r="E251">
        <f ca="1">'TO Filter Tables'!F250</f>
        <v>594</v>
      </c>
      <c r="F251" t="str">
        <f ca="1">'TO Filter Tables'!G250</f>
        <v>0x252</v>
      </c>
      <c r="G251" t="str">
        <f ca="1">'TO Filter Tables'!H250</f>
        <v>0xA52</v>
      </c>
      <c r="H251" t="str">
        <f>'TO Filter Tables'!I250</f>
        <v>NA</v>
      </c>
      <c r="I251">
        <f ca="1">'TO Filter Tables'!J250</f>
        <v>272</v>
      </c>
      <c r="J251">
        <f ca="1">'TO Filter Tables'!K250</f>
        <v>0</v>
      </c>
      <c r="K251" t="str">
        <f ca="1">'TO Filter Tables'!L250</f>
        <v>Async</v>
      </c>
      <c r="L251">
        <f ca="1">'TO Filter Tables'!M250</f>
        <v>0</v>
      </c>
      <c r="M251" s="39">
        <f ca="1">'TO Filter Tables'!S250</f>
        <v>0</v>
      </c>
      <c r="N251" s="39">
        <f ca="1">'TO Filter Tables'!Y250</f>
        <v>0</v>
      </c>
      <c r="O251" s="39">
        <f ca="1">'TO Filter Tables'!AE250</f>
        <v>0</v>
      </c>
      <c r="P251" s="39">
        <f ca="1">'TO Filter Tables'!AQ250</f>
        <v>0</v>
      </c>
      <c r="Q251" s="39">
        <f ca="1">'TO Filter Tables'!AW250</f>
        <v>0</v>
      </c>
      <c r="R251" s="39">
        <f ca="1">'TO Filter Tables'!BC250</f>
        <v>0</v>
      </c>
      <c r="S251" s="39">
        <f ca="1">'TO Filter Tables'!BI250</f>
        <v>0</v>
      </c>
    </row>
    <row r="252" spans="1:19" hidden="1" x14ac:dyDescent="0.2">
      <c r="A252">
        <f>'TO Filter Tables'!A251</f>
        <v>242</v>
      </c>
      <c r="B252">
        <f>'TO Filter Summary'!B252</f>
        <v>0</v>
      </c>
      <c r="C252" t="str">
        <f ca="1">'TO Filter Tables'!C251</f>
        <v>GPS A - Ephemeris</v>
      </c>
      <c r="D252" t="str">
        <f ca="1">'TO Filter Tables'!E251</f>
        <v>External</v>
      </c>
      <c r="E252">
        <f ca="1">'TO Filter Tables'!F251</f>
        <v>595</v>
      </c>
      <c r="F252" t="str">
        <f ca="1">'TO Filter Tables'!G251</f>
        <v>0x253</v>
      </c>
      <c r="G252" t="str">
        <f ca="1">'TO Filter Tables'!H251</f>
        <v>0xA53</v>
      </c>
      <c r="H252" t="str">
        <f>'TO Filter Tables'!I251</f>
        <v>NA</v>
      </c>
      <c r="I252">
        <f ca="1">'TO Filter Tables'!J251</f>
        <v>2192</v>
      </c>
      <c r="J252">
        <f ca="1">'TO Filter Tables'!K251</f>
        <v>0</v>
      </c>
      <c r="K252" t="str">
        <f ca="1">'TO Filter Tables'!L251</f>
        <v>Async</v>
      </c>
      <c r="L252">
        <f ca="1">'TO Filter Tables'!M251</f>
        <v>0</v>
      </c>
      <c r="M252" s="39">
        <f ca="1">'TO Filter Tables'!S251</f>
        <v>0</v>
      </c>
      <c r="N252" s="39">
        <f ca="1">'TO Filter Tables'!Y251</f>
        <v>0</v>
      </c>
      <c r="O252" s="39">
        <f>'TO Filter Tables'!AE251</f>
        <v>0</v>
      </c>
      <c r="P252" s="39">
        <f ca="1">'TO Filter Tables'!AQ251</f>
        <v>0</v>
      </c>
      <c r="Q252" s="39">
        <f ca="1">'TO Filter Tables'!AW251</f>
        <v>0</v>
      </c>
      <c r="R252" s="39">
        <f ca="1">'TO Filter Tables'!BC251</f>
        <v>0</v>
      </c>
      <c r="S252" s="39">
        <f ca="1">'TO Filter Tables'!BI251</f>
        <v>0</v>
      </c>
    </row>
    <row r="253" spans="1:19" hidden="1" x14ac:dyDescent="0.2">
      <c r="A253">
        <f>'TO Filter Tables'!A252</f>
        <v>243</v>
      </c>
      <c r="B253">
        <f>'TO Filter Summary'!B253</f>
        <v>0</v>
      </c>
      <c r="C253" t="str">
        <f ca="1">'TO Filter Tables'!C252</f>
        <v>GPS A - Almanac</v>
      </c>
      <c r="D253" t="str">
        <f ca="1">'TO Filter Tables'!E252</f>
        <v>External</v>
      </c>
      <c r="E253">
        <f ca="1">'TO Filter Tables'!F252</f>
        <v>596</v>
      </c>
      <c r="F253" t="str">
        <f ca="1">'TO Filter Tables'!G252</f>
        <v>0x254</v>
      </c>
      <c r="G253" t="str">
        <f ca="1">'TO Filter Tables'!H252</f>
        <v>0xA54</v>
      </c>
      <c r="H253" t="str">
        <f>'TO Filter Tables'!I252</f>
        <v>NA</v>
      </c>
      <c r="I253">
        <f ca="1">'TO Filter Tables'!J252</f>
        <v>944</v>
      </c>
      <c r="J253">
        <f ca="1">'TO Filter Tables'!K252</f>
        <v>0</v>
      </c>
      <c r="K253" t="str">
        <f ca="1">'TO Filter Tables'!L252</f>
        <v>Async</v>
      </c>
      <c r="L253">
        <f ca="1">'TO Filter Tables'!M252</f>
        <v>0</v>
      </c>
      <c r="M253" s="39">
        <f ca="1">'TO Filter Tables'!S252</f>
        <v>0</v>
      </c>
      <c r="N253" s="39">
        <f ca="1">'TO Filter Tables'!Y252</f>
        <v>0</v>
      </c>
      <c r="O253" s="39">
        <f>'TO Filter Tables'!AE252</f>
        <v>0</v>
      </c>
      <c r="P253" s="39">
        <f ca="1">'TO Filter Tables'!AQ252</f>
        <v>0</v>
      </c>
      <c r="Q253" s="39">
        <f ca="1">'TO Filter Tables'!AW252</f>
        <v>0</v>
      </c>
      <c r="R253" s="39">
        <f ca="1">'TO Filter Tables'!BC252</f>
        <v>0</v>
      </c>
      <c r="S253" s="39">
        <f ca="1">'TO Filter Tables'!BI252</f>
        <v>0</v>
      </c>
    </row>
    <row r="254" spans="1:19" hidden="1" x14ac:dyDescent="0.2">
      <c r="A254">
        <f>'TO Filter Tables'!A253</f>
        <v>244</v>
      </c>
      <c r="B254">
        <f>'TO Filter Summary'!B254</f>
        <v>0</v>
      </c>
      <c r="C254" t="str">
        <f ca="1">'TO Filter Tables'!C253</f>
        <v>GPS A - Ephemeris Status</v>
      </c>
      <c r="D254" t="str">
        <f ca="1">'TO Filter Tables'!E253</f>
        <v>External</v>
      </c>
      <c r="E254">
        <f ca="1">'TO Filter Tables'!F253</f>
        <v>597</v>
      </c>
      <c r="F254" t="str">
        <f ca="1">'TO Filter Tables'!G253</f>
        <v>0x255</v>
      </c>
      <c r="G254" t="str">
        <f ca="1">'TO Filter Tables'!H253</f>
        <v>0xA55</v>
      </c>
      <c r="H254" t="str">
        <f>'TO Filter Tables'!I253</f>
        <v>NA</v>
      </c>
      <c r="I254">
        <f ca="1">'TO Filter Tables'!J253</f>
        <v>3248</v>
      </c>
      <c r="J254">
        <f ca="1">'TO Filter Tables'!K253</f>
        <v>0</v>
      </c>
      <c r="K254" t="str">
        <f ca="1">'TO Filter Tables'!L253</f>
        <v>Async</v>
      </c>
      <c r="L254">
        <f ca="1">'TO Filter Tables'!M253</f>
        <v>0</v>
      </c>
      <c r="M254" s="39">
        <f ca="1">'TO Filter Tables'!S253</f>
        <v>0</v>
      </c>
      <c r="N254" s="39">
        <f ca="1">'TO Filter Tables'!Y253</f>
        <v>0</v>
      </c>
      <c r="O254" s="39">
        <f>'TO Filter Tables'!AE253</f>
        <v>0</v>
      </c>
      <c r="P254" s="39">
        <f ca="1">'TO Filter Tables'!AQ253</f>
        <v>0</v>
      </c>
      <c r="Q254" s="39">
        <f ca="1">'TO Filter Tables'!AW253</f>
        <v>0</v>
      </c>
      <c r="R254" s="39">
        <f ca="1">'TO Filter Tables'!BC253</f>
        <v>0</v>
      </c>
      <c r="S254" s="39">
        <f ca="1">'TO Filter Tables'!BI253</f>
        <v>0</v>
      </c>
    </row>
    <row r="255" spans="1:19" hidden="1" x14ac:dyDescent="0.2">
      <c r="A255">
        <f>'TO Filter Tables'!A254</f>
        <v>245</v>
      </c>
      <c r="B255">
        <f>'TO Filter Summary'!B255</f>
        <v>0</v>
      </c>
      <c r="C255" t="str">
        <f ca="1">'TO Filter Tables'!C254</f>
        <v>GPS A - SV Select Status</v>
      </c>
      <c r="D255" t="str">
        <f ca="1">'TO Filter Tables'!E254</f>
        <v>External</v>
      </c>
      <c r="E255">
        <f ca="1">'TO Filter Tables'!F254</f>
        <v>598</v>
      </c>
      <c r="F255" t="str">
        <f ca="1">'TO Filter Tables'!G254</f>
        <v>0x256</v>
      </c>
      <c r="G255" t="str">
        <f ca="1">'TO Filter Tables'!H254</f>
        <v>0xA56</v>
      </c>
      <c r="H255" t="str">
        <f>'TO Filter Tables'!I254</f>
        <v>NA</v>
      </c>
      <c r="I255">
        <f ca="1">'TO Filter Tables'!J254</f>
        <v>1296</v>
      </c>
      <c r="J255">
        <f ca="1">'TO Filter Tables'!K254</f>
        <v>0</v>
      </c>
      <c r="K255" t="str">
        <f ca="1">'TO Filter Tables'!L254</f>
        <v>Async</v>
      </c>
      <c r="L255">
        <f ca="1">'TO Filter Tables'!M254</f>
        <v>0</v>
      </c>
      <c r="M255" s="39">
        <f ca="1">'TO Filter Tables'!S254</f>
        <v>0</v>
      </c>
      <c r="N255" s="39">
        <f ca="1">'TO Filter Tables'!Y254</f>
        <v>0</v>
      </c>
      <c r="O255" s="39">
        <f>'TO Filter Tables'!AE254</f>
        <v>0</v>
      </c>
      <c r="P255" s="39">
        <f ca="1">'TO Filter Tables'!AQ254</f>
        <v>0</v>
      </c>
      <c r="Q255" s="39">
        <f ca="1">'TO Filter Tables'!AW254</f>
        <v>0</v>
      </c>
      <c r="R255" s="39">
        <f ca="1">'TO Filter Tables'!BC254</f>
        <v>0</v>
      </c>
      <c r="S255" s="39">
        <f ca="1">'TO Filter Tables'!BI254</f>
        <v>0</v>
      </c>
    </row>
    <row r="256" spans="1:19" hidden="1" x14ac:dyDescent="0.2">
      <c r="A256">
        <f>'TO Filter Tables'!A255</f>
        <v>246</v>
      </c>
      <c r="B256">
        <f>'TO Filter Summary'!B256</f>
        <v>0</v>
      </c>
      <c r="C256" t="str">
        <f ca="1">'TO Filter Tables'!C255</f>
        <v>GPS A - Reserved</v>
      </c>
      <c r="D256" t="str">
        <f ca="1">'TO Filter Tables'!E255</f>
        <v>External</v>
      </c>
      <c r="E256">
        <f ca="1">'TO Filter Tables'!F255</f>
        <v>599</v>
      </c>
      <c r="F256" t="str">
        <f ca="1">'TO Filter Tables'!G255</f>
        <v>0x257</v>
      </c>
      <c r="G256" t="str">
        <f ca="1">'TO Filter Tables'!H255</f>
        <v>0xA57</v>
      </c>
      <c r="H256" t="str">
        <f>'TO Filter Tables'!I255</f>
        <v>NA</v>
      </c>
      <c r="I256" t="str">
        <f ca="1">'TO Filter Tables'!J255</f>
        <v/>
      </c>
      <c r="J256">
        <f ca="1">'TO Filter Tables'!K255</f>
        <v>0</v>
      </c>
      <c r="K256" t="str">
        <f ca="1">'TO Filter Tables'!L255</f>
        <v>N/A</v>
      </c>
      <c r="L256">
        <f ca="1">'TO Filter Tables'!M255</f>
        <v>0</v>
      </c>
      <c r="M256" s="39">
        <f>'TO Filter Tables'!S255</f>
        <v>0</v>
      </c>
      <c r="N256" s="39">
        <f>'TO Filter Tables'!Y255</f>
        <v>0</v>
      </c>
      <c r="O256" s="39">
        <f>'TO Filter Tables'!AE255</f>
        <v>0</v>
      </c>
      <c r="P256" s="39">
        <f>'TO Filter Tables'!AQ255</f>
        <v>0</v>
      </c>
      <c r="Q256" s="39">
        <f>'TO Filter Tables'!AW255</f>
        <v>0</v>
      </c>
      <c r="R256" s="39">
        <f>'TO Filter Tables'!BC255</f>
        <v>0</v>
      </c>
      <c r="S256" s="39">
        <f>'TO Filter Tables'!BI255</f>
        <v>0</v>
      </c>
    </row>
    <row r="257" spans="1:19" hidden="1" x14ac:dyDescent="0.2">
      <c r="A257">
        <f>'TO Filter Tables'!A256</f>
        <v>247</v>
      </c>
      <c r="B257">
        <f>'TO Filter Summary'!B257</f>
        <v>0</v>
      </c>
      <c r="C257" t="str">
        <f ca="1">'TO Filter Tables'!C256</f>
        <v>GPS A - FPGA Data</v>
      </c>
      <c r="D257" t="str">
        <f ca="1">'TO Filter Tables'!E256</f>
        <v>External</v>
      </c>
      <c r="E257">
        <f ca="1">'TO Filter Tables'!F256</f>
        <v>600</v>
      </c>
      <c r="F257" t="str">
        <f ca="1">'TO Filter Tables'!G256</f>
        <v>0x258</v>
      </c>
      <c r="G257" t="str">
        <f ca="1">'TO Filter Tables'!H256</f>
        <v>0xA58</v>
      </c>
      <c r="H257" t="str">
        <f>'TO Filter Tables'!I256</f>
        <v>NA</v>
      </c>
      <c r="I257">
        <f ca="1">'TO Filter Tables'!J256</f>
        <v>240</v>
      </c>
      <c r="J257">
        <f ca="1">'TO Filter Tables'!K256</f>
        <v>0</v>
      </c>
      <c r="K257" t="str">
        <f ca="1">'TO Filter Tables'!L256</f>
        <v>Async</v>
      </c>
      <c r="L257">
        <f ca="1">'TO Filter Tables'!M256</f>
        <v>0</v>
      </c>
      <c r="M257" s="39">
        <f ca="1">'TO Filter Tables'!S256</f>
        <v>0</v>
      </c>
      <c r="N257" s="39">
        <f ca="1">'TO Filter Tables'!Y256</f>
        <v>0</v>
      </c>
      <c r="O257" s="39">
        <f>'TO Filter Tables'!AE256</f>
        <v>0</v>
      </c>
      <c r="P257" s="39">
        <f ca="1">'TO Filter Tables'!AQ256</f>
        <v>0</v>
      </c>
      <c r="Q257" s="39">
        <f ca="1">'TO Filter Tables'!AW256</f>
        <v>0</v>
      </c>
      <c r="R257" s="39">
        <f ca="1">'TO Filter Tables'!BC256</f>
        <v>0</v>
      </c>
      <c r="S257" s="39">
        <f ca="1">'TO Filter Tables'!BI256</f>
        <v>0</v>
      </c>
    </row>
    <row r="258" spans="1:19" hidden="1" x14ac:dyDescent="0.2">
      <c r="A258">
        <f>'TO Filter Tables'!A257</f>
        <v>248</v>
      </c>
      <c r="B258">
        <f>'TO Filter Summary'!B258</f>
        <v>0</v>
      </c>
      <c r="C258" t="str">
        <f ca="1">'TO Filter Tables'!C257</f>
        <v>GPS A - Memory</v>
      </c>
      <c r="D258" t="str">
        <f ca="1">'TO Filter Tables'!E257</f>
        <v>External</v>
      </c>
      <c r="E258">
        <f ca="1">'TO Filter Tables'!F257</f>
        <v>601</v>
      </c>
      <c r="F258" t="str">
        <f ca="1">'TO Filter Tables'!G257</f>
        <v>0x259</v>
      </c>
      <c r="G258" t="str">
        <f ca="1">'TO Filter Tables'!H257</f>
        <v>0xA59</v>
      </c>
      <c r="H258" t="str">
        <f>'TO Filter Tables'!I257</f>
        <v>NA</v>
      </c>
      <c r="I258">
        <f ca="1">'TO Filter Tables'!J257</f>
        <v>2288</v>
      </c>
      <c r="J258">
        <f ca="1">'TO Filter Tables'!K257</f>
        <v>0</v>
      </c>
      <c r="K258" t="str">
        <f ca="1">'TO Filter Tables'!L257</f>
        <v>Async</v>
      </c>
      <c r="L258">
        <f ca="1">'TO Filter Tables'!M257</f>
        <v>0</v>
      </c>
      <c r="M258" s="39">
        <f ca="1">'TO Filter Tables'!S257</f>
        <v>0</v>
      </c>
      <c r="N258" s="39">
        <f ca="1">'TO Filter Tables'!Y257</f>
        <v>0</v>
      </c>
      <c r="O258" s="39">
        <f>'TO Filter Tables'!AE257</f>
        <v>0</v>
      </c>
      <c r="P258" s="39">
        <f ca="1">'TO Filter Tables'!AQ257</f>
        <v>0</v>
      </c>
      <c r="Q258" s="39">
        <f ca="1">'TO Filter Tables'!AW257</f>
        <v>0</v>
      </c>
      <c r="R258" s="39">
        <f ca="1">'TO Filter Tables'!BC257</f>
        <v>0</v>
      </c>
      <c r="S258" s="39">
        <f ca="1">'TO Filter Tables'!BI257</f>
        <v>0</v>
      </c>
    </row>
    <row r="259" spans="1:19" hidden="1" x14ac:dyDescent="0.2">
      <c r="A259">
        <f>'TO Filter Tables'!A258</f>
        <v>249</v>
      </c>
      <c r="B259">
        <f>'TO Filter Summary'!B259</f>
        <v>0</v>
      </c>
      <c r="C259" t="str">
        <f ca="1">'TO Filter Tables'!C258</f>
        <v>GPS A - Memory Checksum</v>
      </c>
      <c r="D259" t="str">
        <f ca="1">'TO Filter Tables'!E258</f>
        <v>External</v>
      </c>
      <c r="E259">
        <f ca="1">'TO Filter Tables'!F258</f>
        <v>602</v>
      </c>
      <c r="F259" t="str">
        <f ca="1">'TO Filter Tables'!G258</f>
        <v>0x25A</v>
      </c>
      <c r="G259" t="str">
        <f ca="1">'TO Filter Tables'!H258</f>
        <v>0xA5A</v>
      </c>
      <c r="H259" t="str">
        <f>'TO Filter Tables'!I258</f>
        <v>NA</v>
      </c>
      <c r="I259">
        <f ca="1">'TO Filter Tables'!J258</f>
        <v>272</v>
      </c>
      <c r="J259">
        <f ca="1">'TO Filter Tables'!K258</f>
        <v>0</v>
      </c>
      <c r="K259" t="str">
        <f ca="1">'TO Filter Tables'!L258</f>
        <v>Async</v>
      </c>
      <c r="L259">
        <f ca="1">'TO Filter Tables'!M258</f>
        <v>0</v>
      </c>
      <c r="M259" s="39">
        <f ca="1">'TO Filter Tables'!S258</f>
        <v>0</v>
      </c>
      <c r="N259" s="39">
        <f ca="1">'TO Filter Tables'!Y258</f>
        <v>0</v>
      </c>
      <c r="O259" s="39">
        <f>'TO Filter Tables'!AE258</f>
        <v>0</v>
      </c>
      <c r="P259" s="39">
        <f ca="1">'TO Filter Tables'!AQ258</f>
        <v>0</v>
      </c>
      <c r="Q259" s="39">
        <f ca="1">'TO Filter Tables'!AW258</f>
        <v>0</v>
      </c>
      <c r="R259" s="39">
        <f ca="1">'TO Filter Tables'!BC258</f>
        <v>0</v>
      </c>
      <c r="S259" s="39">
        <f ca="1">'TO Filter Tables'!BI258</f>
        <v>0</v>
      </c>
    </row>
    <row r="260" spans="1:19" hidden="1" x14ac:dyDescent="0.2">
      <c r="A260">
        <f>'TO Filter Tables'!A259</f>
        <v>250</v>
      </c>
      <c r="B260">
        <f>'TO Filter Summary'!B260</f>
        <v>0</v>
      </c>
      <c r="C260" t="str">
        <f ca="1">'TO Filter Tables'!C259</f>
        <v>GPS A - GEONS Covariance_D Matrix</v>
      </c>
      <c r="D260" t="str">
        <f ca="1">'TO Filter Tables'!E259</f>
        <v>External</v>
      </c>
      <c r="E260">
        <f ca="1">'TO Filter Tables'!F259</f>
        <v>603</v>
      </c>
      <c r="F260" t="str">
        <f ca="1">'TO Filter Tables'!G259</f>
        <v>0x25B</v>
      </c>
      <c r="G260" t="str">
        <f ca="1">'TO Filter Tables'!H259</f>
        <v>0xA5B</v>
      </c>
      <c r="H260" t="str">
        <f>'TO Filter Tables'!I259</f>
        <v>NA</v>
      </c>
      <c r="I260">
        <f ca="1">'TO Filter Tables'!J259</f>
        <v>912</v>
      </c>
      <c r="J260">
        <f ca="1">'TO Filter Tables'!K259</f>
        <v>0</v>
      </c>
      <c r="K260" t="str">
        <f ca="1">'TO Filter Tables'!L259</f>
        <v>Async</v>
      </c>
      <c r="L260">
        <f ca="1">'TO Filter Tables'!M259</f>
        <v>0</v>
      </c>
      <c r="M260" s="39">
        <f ca="1">'TO Filter Tables'!S259</f>
        <v>0</v>
      </c>
      <c r="N260" s="39">
        <f ca="1">'TO Filter Tables'!Y259</f>
        <v>0</v>
      </c>
      <c r="O260" s="39">
        <f>'TO Filter Tables'!AE259</f>
        <v>0</v>
      </c>
      <c r="P260" s="39">
        <f ca="1">'TO Filter Tables'!AQ259</f>
        <v>0</v>
      </c>
      <c r="Q260" s="39">
        <f ca="1">'TO Filter Tables'!AW259</f>
        <v>0</v>
      </c>
      <c r="R260" s="39">
        <f ca="1">'TO Filter Tables'!BC259</f>
        <v>0</v>
      </c>
      <c r="S260" s="39">
        <f ca="1">'TO Filter Tables'!BI259</f>
        <v>0</v>
      </c>
    </row>
    <row r="261" spans="1:19" hidden="1" x14ac:dyDescent="0.2">
      <c r="A261">
        <f>'TO Filter Tables'!A260</f>
        <v>251</v>
      </c>
      <c r="B261">
        <f>'TO Filter Summary'!B261</f>
        <v>0</v>
      </c>
      <c r="C261" t="str">
        <f ca="1">'TO Filter Tables'!C260</f>
        <v>GPS A - GEONS Covariance_U Matrix</v>
      </c>
      <c r="D261" t="str">
        <f ca="1">'TO Filter Tables'!E260</f>
        <v>External</v>
      </c>
      <c r="E261">
        <f ca="1">'TO Filter Tables'!F260</f>
        <v>604</v>
      </c>
      <c r="F261" t="str">
        <f ca="1">'TO Filter Tables'!G260</f>
        <v>0x25C</v>
      </c>
      <c r="G261" t="str">
        <f ca="1">'TO Filter Tables'!H260</f>
        <v>0xA5C</v>
      </c>
      <c r="H261" t="str">
        <f>'TO Filter Tables'!I260</f>
        <v>NA</v>
      </c>
      <c r="I261">
        <f ca="1">'TO Filter Tables'!J260</f>
        <v>944</v>
      </c>
      <c r="J261">
        <f ca="1">'TO Filter Tables'!K260</f>
        <v>0</v>
      </c>
      <c r="K261" t="str">
        <f ca="1">'TO Filter Tables'!L260</f>
        <v>Async</v>
      </c>
      <c r="L261">
        <f ca="1">'TO Filter Tables'!M260</f>
        <v>0</v>
      </c>
      <c r="M261" s="39">
        <f ca="1">'TO Filter Tables'!S260</f>
        <v>0</v>
      </c>
      <c r="N261" s="39">
        <f ca="1">'TO Filter Tables'!Y260</f>
        <v>0</v>
      </c>
      <c r="O261" s="39">
        <f>'TO Filter Tables'!AE260</f>
        <v>0</v>
      </c>
      <c r="P261" s="39">
        <f ca="1">'TO Filter Tables'!AQ260</f>
        <v>0</v>
      </c>
      <c r="Q261" s="39">
        <f ca="1">'TO Filter Tables'!AW260</f>
        <v>0</v>
      </c>
      <c r="R261" s="39">
        <f ca="1">'TO Filter Tables'!BC260</f>
        <v>0</v>
      </c>
      <c r="S261" s="39">
        <f ca="1">'TO Filter Tables'!BI260</f>
        <v>0</v>
      </c>
    </row>
    <row r="262" spans="1:19" x14ac:dyDescent="0.2">
      <c r="A262">
        <f>'TO Filter Tables'!A261</f>
        <v>252</v>
      </c>
      <c r="B262" t="str">
        <f>'TO Filter Summary'!B262</f>
        <v>GPS</v>
      </c>
      <c r="C262" t="str">
        <f ca="1">'TO Filter Tables'!C261</f>
        <v>GPS A - GEONS Acceleration</v>
      </c>
      <c r="D262" t="str">
        <f ca="1">'TO Filter Tables'!E261</f>
        <v>External</v>
      </c>
      <c r="E262">
        <f ca="1">'TO Filter Tables'!F261</f>
        <v>605</v>
      </c>
      <c r="F262" t="str">
        <f ca="1">'TO Filter Tables'!G261</f>
        <v>0x25D</v>
      </c>
      <c r="G262" t="str">
        <f ca="1">'TO Filter Tables'!H261</f>
        <v>0xA5D</v>
      </c>
      <c r="H262" t="str">
        <f>'TO Filter Tables'!I261</f>
        <v>NA</v>
      </c>
      <c r="I262">
        <f ca="1">'TO Filter Tables'!J261</f>
        <v>1456</v>
      </c>
      <c r="J262">
        <f ca="1">'TO Filter Tables'!K261</f>
        <v>30</v>
      </c>
      <c r="K262" t="str">
        <f ca="1">'TO Filter Tables'!L261</f>
        <v>Sync</v>
      </c>
      <c r="L262">
        <f ca="1">'TO Filter Tables'!M261</f>
        <v>48.533333333333331</v>
      </c>
      <c r="M262" s="284">
        <f>'TO Filter Tables'!S261</f>
        <v>0</v>
      </c>
      <c r="N262" s="284">
        <f>'TO Filter Tables'!Y261</f>
        <v>0</v>
      </c>
      <c r="O262" s="284">
        <f>'TO Filter Tables'!AE261</f>
        <v>0</v>
      </c>
      <c r="P262" s="284">
        <f>'TO Filter Tables'!AQ261</f>
        <v>0</v>
      </c>
      <c r="Q262" s="284">
        <f>'TO Filter Tables'!AW261</f>
        <v>0</v>
      </c>
      <c r="R262" s="284">
        <f>'TO Filter Tables'!BC261</f>
        <v>0</v>
      </c>
      <c r="S262" s="39">
        <f>'TO Filter Tables'!BI261</f>
        <v>0</v>
      </c>
    </row>
    <row r="263" spans="1:19" x14ac:dyDescent="0.2">
      <c r="A263">
        <f>'TO Filter Tables'!A262</f>
        <v>253</v>
      </c>
      <c r="B263" t="str">
        <f>'TO Filter Summary'!B263</f>
        <v>GPS</v>
      </c>
      <c r="C263" t="str">
        <f ca="1">'TO Filter Tables'!C262</f>
        <v>GPS A - Acquisition</v>
      </c>
      <c r="D263" t="str">
        <f ca="1">'TO Filter Tables'!E262</f>
        <v>External</v>
      </c>
      <c r="E263">
        <f ca="1">'TO Filter Tables'!F262</f>
        <v>606</v>
      </c>
      <c r="F263" t="str">
        <f ca="1">'TO Filter Tables'!G262</f>
        <v>0x25E</v>
      </c>
      <c r="G263" t="str">
        <f ca="1">'TO Filter Tables'!H262</f>
        <v>0xA5E</v>
      </c>
      <c r="H263" t="str">
        <f>'TO Filter Tables'!I262</f>
        <v>NA</v>
      </c>
      <c r="I263">
        <f ca="1">'TO Filter Tables'!J262</f>
        <v>880</v>
      </c>
      <c r="J263">
        <f ca="1">'TO Filter Tables'!K262</f>
        <v>0.5</v>
      </c>
      <c r="K263" t="str">
        <f ca="1">'TO Filter Tables'!L262</f>
        <v>Sync</v>
      </c>
      <c r="L263">
        <f ca="1">'TO Filter Tables'!M262</f>
        <v>1760</v>
      </c>
      <c r="M263" s="284">
        <f ca="1">'TO Filter Tables'!S262</f>
        <v>88</v>
      </c>
      <c r="N263" s="284">
        <f ca="1">'TO Filter Tables'!Y262</f>
        <v>88</v>
      </c>
      <c r="O263" s="284">
        <f ca="1">'TO Filter Tables'!AE262</f>
        <v>7.333333333333333</v>
      </c>
      <c r="P263" s="284">
        <f ca="1">'TO Filter Tables'!AQ262</f>
        <v>7.333333333333333</v>
      </c>
      <c r="Q263" s="284">
        <f ca="1">'TO Filter Tables'!AW262</f>
        <v>14.666666666666666</v>
      </c>
      <c r="R263" s="284">
        <f ca="1">'TO Filter Tables'!BC262</f>
        <v>14.666666666666666</v>
      </c>
      <c r="S263" s="39">
        <f>'TO Filter Tables'!BI262</f>
        <v>0</v>
      </c>
    </row>
    <row r="264" spans="1:19" x14ac:dyDescent="0.2">
      <c r="A264">
        <f>'TO Filter Tables'!A263</f>
        <v>254</v>
      </c>
      <c r="B264" t="str">
        <f>'TO Filter Summary'!B264</f>
        <v>GPS PPBL</v>
      </c>
      <c r="C264" t="str">
        <f ca="1">'TO Filter Tables'!C263</f>
        <v>GPS A - PPBL Telemetry</v>
      </c>
      <c r="D264" t="str">
        <f ca="1">'TO Filter Tables'!E263</f>
        <v>External</v>
      </c>
      <c r="E264">
        <f ca="1">'TO Filter Tables'!F263</f>
        <v>607</v>
      </c>
      <c r="F264" t="str">
        <f ca="1">'TO Filter Tables'!G263</f>
        <v>0x25F</v>
      </c>
      <c r="G264" t="str">
        <f ca="1">'TO Filter Tables'!H263</f>
        <v>0xA5F</v>
      </c>
      <c r="H264" t="str">
        <f>'TO Filter Tables'!I263</f>
        <v>NA</v>
      </c>
      <c r="I264">
        <f ca="1">'TO Filter Tables'!J263</f>
        <v>2000</v>
      </c>
      <c r="J264">
        <f ca="1">'TO Filter Tables'!K263</f>
        <v>1</v>
      </c>
      <c r="K264" t="str">
        <f ca="1">'TO Filter Tables'!L263</f>
        <v>Sync</v>
      </c>
      <c r="L264">
        <f ca="1">'TO Filter Tables'!M263</f>
        <v>2000</v>
      </c>
      <c r="M264" s="284">
        <f>'TO Filter Tables'!S263</f>
        <v>0</v>
      </c>
      <c r="N264" s="284">
        <f>'TO Filter Tables'!Y263</f>
        <v>0</v>
      </c>
      <c r="O264" s="284">
        <f>'TO Filter Tables'!AE263</f>
        <v>0</v>
      </c>
      <c r="P264" s="284">
        <f>'TO Filter Tables'!AQ263</f>
        <v>0</v>
      </c>
      <c r="Q264" s="284">
        <f>'TO Filter Tables'!AW263</f>
        <v>0</v>
      </c>
      <c r="R264" s="284">
        <f>'TO Filter Tables'!BC263</f>
        <v>0</v>
      </c>
      <c r="S264" s="39">
        <f>'TO Filter Tables'!BI263</f>
        <v>0</v>
      </c>
    </row>
    <row r="265" spans="1:19" x14ac:dyDescent="0.2">
      <c r="A265">
        <f>'TO Filter Tables'!A264</f>
        <v>255</v>
      </c>
      <c r="B265" t="str">
        <f>'TO Filter Summary'!B265</f>
        <v>GPS</v>
      </c>
      <c r="C265" t="str">
        <f ca="1">'TO Filter Tables'!C264</f>
        <v>GPS A - Detail</v>
      </c>
      <c r="D265" t="str">
        <f ca="1">'TO Filter Tables'!E264</f>
        <v>External</v>
      </c>
      <c r="E265">
        <f ca="1">'TO Filter Tables'!F264</f>
        <v>608</v>
      </c>
      <c r="F265" t="str">
        <f ca="1">'TO Filter Tables'!G264</f>
        <v>0x260</v>
      </c>
      <c r="G265" t="str">
        <f ca="1">'TO Filter Tables'!H264</f>
        <v>0xA60</v>
      </c>
      <c r="H265" t="str">
        <f>'TO Filter Tables'!I264</f>
        <v>NA</v>
      </c>
      <c r="I265">
        <f ca="1">'TO Filter Tables'!J264</f>
        <v>2256</v>
      </c>
      <c r="J265">
        <f ca="1">'TO Filter Tables'!K264</f>
        <v>60</v>
      </c>
      <c r="K265" t="str">
        <f ca="1">'TO Filter Tables'!L264</f>
        <v>Sync</v>
      </c>
      <c r="L265">
        <f ca="1">'TO Filter Tables'!M264</f>
        <v>37.6</v>
      </c>
      <c r="M265" s="284">
        <f ca="1">'TO Filter Tables'!S264</f>
        <v>37.6</v>
      </c>
      <c r="N265" s="284">
        <f ca="1">'TO Filter Tables'!Y264</f>
        <v>37.6</v>
      </c>
      <c r="O265" s="284">
        <f>'TO Filter Tables'!AE264</f>
        <v>0</v>
      </c>
      <c r="P265" s="284">
        <f ca="1">'TO Filter Tables'!AQ264</f>
        <v>18.8</v>
      </c>
      <c r="Q265" s="284">
        <f ca="1">'TO Filter Tables'!AW264</f>
        <v>18.8</v>
      </c>
      <c r="R265" s="284">
        <f ca="1">'TO Filter Tables'!BC264</f>
        <v>37.6</v>
      </c>
      <c r="S265" s="39">
        <f>'TO Filter Tables'!BI264</f>
        <v>0</v>
      </c>
    </row>
    <row r="266" spans="1:19" x14ac:dyDescent="0.2">
      <c r="A266">
        <f>'TO Filter Tables'!A265</f>
        <v>256</v>
      </c>
      <c r="B266" t="str">
        <f>'TO Filter Summary'!B266</f>
        <v>GPS</v>
      </c>
      <c r="C266" t="str">
        <f ca="1">'TO Filter Tables'!C265</f>
        <v>GPS A - GEONS Comparison</v>
      </c>
      <c r="D266" t="str">
        <f ca="1">'TO Filter Tables'!E265</f>
        <v>External</v>
      </c>
      <c r="E266">
        <f ca="1">'TO Filter Tables'!F265</f>
        <v>609</v>
      </c>
      <c r="F266" t="str">
        <f ca="1">'TO Filter Tables'!G265</f>
        <v>0x261</v>
      </c>
      <c r="G266" t="str">
        <f ca="1">'TO Filter Tables'!H265</f>
        <v>0xA61</v>
      </c>
      <c r="H266" t="str">
        <f>'TO Filter Tables'!I265</f>
        <v>NA</v>
      </c>
      <c r="I266">
        <f ca="1">'TO Filter Tables'!J265</f>
        <v>880</v>
      </c>
      <c r="J266">
        <f ca="1">'TO Filter Tables'!K265</f>
        <v>30</v>
      </c>
      <c r="K266" t="str">
        <f ca="1">'TO Filter Tables'!L265</f>
        <v>Sync</v>
      </c>
      <c r="L266">
        <f ca="1">'TO Filter Tables'!M265</f>
        <v>29.333333333333332</v>
      </c>
      <c r="M266" s="284">
        <f ca="1">'TO Filter Tables'!S265</f>
        <v>29.333333333333332</v>
      </c>
      <c r="N266" s="284">
        <f ca="1">'TO Filter Tables'!Y265</f>
        <v>29.333333333333332</v>
      </c>
      <c r="O266" s="284">
        <f>'TO Filter Tables'!AE265</f>
        <v>0</v>
      </c>
      <c r="P266" s="284">
        <f ca="1">'TO Filter Tables'!AQ265</f>
        <v>7.333333333333333</v>
      </c>
      <c r="Q266" s="284">
        <f ca="1">'TO Filter Tables'!AW265</f>
        <v>7.333333333333333</v>
      </c>
      <c r="R266" s="284">
        <f ca="1">'TO Filter Tables'!BC265</f>
        <v>7.333333333333333</v>
      </c>
      <c r="S266" s="39">
        <f>'TO Filter Tables'!BI265</f>
        <v>0</v>
      </c>
    </row>
    <row r="267" spans="1:19" hidden="1" x14ac:dyDescent="0.2">
      <c r="A267">
        <f>'TO Filter Tables'!A266</f>
        <v>257</v>
      </c>
      <c r="B267">
        <f>'TO Filter Summary'!B267</f>
        <v>0</v>
      </c>
      <c r="C267" t="str">
        <f ca="1">'TO Filter Tables'!C266</f>
        <v>GPS A - GEONS Maneuver</v>
      </c>
      <c r="D267" t="str">
        <f ca="1">'TO Filter Tables'!E266</f>
        <v>External</v>
      </c>
      <c r="E267">
        <f ca="1">'TO Filter Tables'!F266</f>
        <v>610</v>
      </c>
      <c r="F267" t="str">
        <f ca="1">'TO Filter Tables'!G266</f>
        <v>0x262</v>
      </c>
      <c r="G267" t="str">
        <f ca="1">'TO Filter Tables'!H266</f>
        <v>0xA62</v>
      </c>
      <c r="H267" t="str">
        <f>'TO Filter Tables'!I266</f>
        <v>NA</v>
      </c>
      <c r="I267">
        <f ca="1">'TO Filter Tables'!J266</f>
        <v>976</v>
      </c>
      <c r="J267">
        <f ca="1">'TO Filter Tables'!K266</f>
        <v>0</v>
      </c>
      <c r="K267" t="str">
        <f ca="1">'TO Filter Tables'!L266</f>
        <v>Async</v>
      </c>
      <c r="L267">
        <f ca="1">'TO Filter Tables'!M266</f>
        <v>0</v>
      </c>
      <c r="M267" s="39">
        <f ca="1">'TO Filter Tables'!S266</f>
        <v>0</v>
      </c>
      <c r="N267" s="39">
        <f ca="1">'TO Filter Tables'!Y266</f>
        <v>0</v>
      </c>
      <c r="O267" s="39">
        <f>'TO Filter Tables'!AE266</f>
        <v>0</v>
      </c>
      <c r="P267" s="39">
        <f>'TO Filter Tables'!AQ266</f>
        <v>0</v>
      </c>
      <c r="Q267" s="39">
        <f ca="1">'TO Filter Tables'!AW266</f>
        <v>0</v>
      </c>
      <c r="R267" s="39">
        <f ca="1">'TO Filter Tables'!BC266</f>
        <v>0</v>
      </c>
      <c r="S267" s="39">
        <f ca="1">'TO Filter Tables'!BI266</f>
        <v>0</v>
      </c>
    </row>
    <row r="268" spans="1:19" hidden="1" x14ac:dyDescent="0.2">
      <c r="A268">
        <f>'TO Filter Tables'!A267</f>
        <v>258</v>
      </c>
      <c r="B268">
        <f>'TO Filter Summary'!B268</f>
        <v>0</v>
      </c>
      <c r="C268" t="str">
        <f ca="1">'TO Filter Tables'!C267</f>
        <v>GPS A - GEONS Operation Parameters</v>
      </c>
      <c r="D268" t="str">
        <f ca="1">'TO Filter Tables'!E267</f>
        <v>External</v>
      </c>
      <c r="E268">
        <f ca="1">'TO Filter Tables'!F267</f>
        <v>611</v>
      </c>
      <c r="F268" t="str">
        <f ca="1">'TO Filter Tables'!G267</f>
        <v>0x263</v>
      </c>
      <c r="G268" t="str">
        <f ca="1">'TO Filter Tables'!H267</f>
        <v>0xA63</v>
      </c>
      <c r="H268" t="str">
        <f>'TO Filter Tables'!I267</f>
        <v>NA</v>
      </c>
      <c r="I268">
        <f ca="1">'TO Filter Tables'!J267</f>
        <v>1488</v>
      </c>
      <c r="J268">
        <f ca="1">'TO Filter Tables'!K267</f>
        <v>0</v>
      </c>
      <c r="K268" t="str">
        <f ca="1">'TO Filter Tables'!L267</f>
        <v>Async</v>
      </c>
      <c r="L268">
        <f ca="1">'TO Filter Tables'!M267</f>
        <v>0</v>
      </c>
      <c r="M268" s="39">
        <f ca="1">'TO Filter Tables'!S267</f>
        <v>0</v>
      </c>
      <c r="N268" s="39">
        <f ca="1">'TO Filter Tables'!Y267</f>
        <v>0</v>
      </c>
      <c r="O268" s="39">
        <f>'TO Filter Tables'!AE267</f>
        <v>0</v>
      </c>
      <c r="P268" s="39">
        <f ca="1">'TO Filter Tables'!AQ267</f>
        <v>0</v>
      </c>
      <c r="Q268" s="39">
        <f ca="1">'TO Filter Tables'!AW267</f>
        <v>0</v>
      </c>
      <c r="R268" s="39">
        <f ca="1">'TO Filter Tables'!BC267</f>
        <v>0</v>
      </c>
      <c r="S268" s="39">
        <f ca="1">'TO Filter Tables'!BI267</f>
        <v>0</v>
      </c>
    </row>
    <row r="269" spans="1:19" hidden="1" x14ac:dyDescent="0.2">
      <c r="A269">
        <f>'TO Filter Tables'!A268</f>
        <v>259</v>
      </c>
      <c r="B269">
        <f>'TO Filter Summary'!B269</f>
        <v>0</v>
      </c>
      <c r="C269" t="str">
        <f ca="1">'TO Filter Tables'!C268</f>
        <v>GPS A - GEONS Spacecraft Constants</v>
      </c>
      <c r="D269" t="str">
        <f ca="1">'TO Filter Tables'!E268</f>
        <v>External</v>
      </c>
      <c r="E269">
        <f ca="1">'TO Filter Tables'!F268</f>
        <v>612</v>
      </c>
      <c r="F269" t="str">
        <f ca="1">'TO Filter Tables'!G268</f>
        <v>0x264</v>
      </c>
      <c r="G269" t="str">
        <f ca="1">'TO Filter Tables'!H268</f>
        <v>0xA64</v>
      </c>
      <c r="H269" t="str">
        <f>'TO Filter Tables'!I268</f>
        <v>NA</v>
      </c>
      <c r="I269">
        <f ca="1">'TO Filter Tables'!J268</f>
        <v>620</v>
      </c>
      <c r="J269">
        <f ca="1">'TO Filter Tables'!K268</f>
        <v>0</v>
      </c>
      <c r="K269" t="str">
        <f ca="1">'TO Filter Tables'!L268</f>
        <v>Async</v>
      </c>
      <c r="L269">
        <f ca="1">'TO Filter Tables'!M268</f>
        <v>0</v>
      </c>
      <c r="M269" s="39">
        <f ca="1">'TO Filter Tables'!S268</f>
        <v>0</v>
      </c>
      <c r="N269" s="39">
        <f ca="1">'TO Filter Tables'!Y268</f>
        <v>0</v>
      </c>
      <c r="O269" s="39">
        <f>'TO Filter Tables'!AE268</f>
        <v>0</v>
      </c>
      <c r="P269" s="39">
        <f ca="1">'TO Filter Tables'!AQ268</f>
        <v>0</v>
      </c>
      <c r="Q269" s="39">
        <f ca="1">'TO Filter Tables'!AW268</f>
        <v>0</v>
      </c>
      <c r="R269" s="39">
        <f ca="1">'TO Filter Tables'!BC268</f>
        <v>0</v>
      </c>
      <c r="S269" s="39">
        <f ca="1">'TO Filter Tables'!BI268</f>
        <v>0</v>
      </c>
    </row>
    <row r="270" spans="1:19" hidden="1" x14ac:dyDescent="0.2">
      <c r="A270">
        <f>'TO Filter Tables'!A269</f>
        <v>260</v>
      </c>
      <c r="B270">
        <f>'TO Filter Summary'!B270</f>
        <v>0</v>
      </c>
      <c r="C270" t="str">
        <f ca="1">'TO Filter Tables'!C269</f>
        <v>GPS A - GEONS Coordinate Transformation</v>
      </c>
      <c r="D270" t="str">
        <f ca="1">'TO Filter Tables'!E269</f>
        <v>External</v>
      </c>
      <c r="E270">
        <f ca="1">'TO Filter Tables'!F269</f>
        <v>613</v>
      </c>
      <c r="F270" t="str">
        <f ca="1">'TO Filter Tables'!G269</f>
        <v>0x265</v>
      </c>
      <c r="G270" t="str">
        <f ca="1">'TO Filter Tables'!H269</f>
        <v>0xA65</v>
      </c>
      <c r="H270" t="str">
        <f>'TO Filter Tables'!I269</f>
        <v>NA</v>
      </c>
      <c r="I270">
        <f ca="1">'TO Filter Tables'!J269</f>
        <v>1424</v>
      </c>
      <c r="J270">
        <f ca="1">'TO Filter Tables'!K269</f>
        <v>0</v>
      </c>
      <c r="K270" t="str">
        <f ca="1">'TO Filter Tables'!L269</f>
        <v>Async</v>
      </c>
      <c r="L270">
        <f ca="1">'TO Filter Tables'!M269</f>
        <v>0</v>
      </c>
      <c r="M270" s="39">
        <f ca="1">'TO Filter Tables'!S269</f>
        <v>0</v>
      </c>
      <c r="N270" s="39">
        <f ca="1">'TO Filter Tables'!Y269</f>
        <v>0</v>
      </c>
      <c r="O270" s="39">
        <f>'TO Filter Tables'!AE269</f>
        <v>0</v>
      </c>
      <c r="P270" s="39">
        <f ca="1">'TO Filter Tables'!AQ269</f>
        <v>0</v>
      </c>
      <c r="Q270" s="39">
        <f ca="1">'TO Filter Tables'!AW269</f>
        <v>0</v>
      </c>
      <c r="R270" s="39">
        <f ca="1">'TO Filter Tables'!BC269</f>
        <v>0</v>
      </c>
      <c r="S270" s="39">
        <f ca="1">'TO Filter Tables'!BI269</f>
        <v>0</v>
      </c>
    </row>
    <row r="271" spans="1:19" hidden="1" x14ac:dyDescent="0.2">
      <c r="A271">
        <f>'TO Filter Tables'!A270</f>
        <v>261</v>
      </c>
      <c r="B271">
        <f>'TO Filter Summary'!B271</f>
        <v>0</v>
      </c>
      <c r="C271" t="str">
        <f ca="1">'TO Filter Tables'!C270</f>
        <v>GPS A - GEONS Measurement Transmitter</v>
      </c>
      <c r="D271" t="str">
        <f ca="1">'TO Filter Tables'!E270</f>
        <v>External</v>
      </c>
      <c r="E271">
        <f ca="1">'TO Filter Tables'!F270</f>
        <v>614</v>
      </c>
      <c r="F271" t="str">
        <f ca="1">'TO Filter Tables'!G270</f>
        <v>0x266</v>
      </c>
      <c r="G271" t="str">
        <f ca="1">'TO Filter Tables'!H270</f>
        <v>0xA66</v>
      </c>
      <c r="H271" t="str">
        <f>'TO Filter Tables'!I270</f>
        <v>NA</v>
      </c>
      <c r="I271">
        <f ca="1">'TO Filter Tables'!J270</f>
        <v>368</v>
      </c>
      <c r="J271">
        <f ca="1">'TO Filter Tables'!K270</f>
        <v>0</v>
      </c>
      <c r="K271" t="str">
        <f ca="1">'TO Filter Tables'!L270</f>
        <v>Async</v>
      </c>
      <c r="L271">
        <f ca="1">'TO Filter Tables'!M270</f>
        <v>0</v>
      </c>
      <c r="M271" s="39">
        <f ca="1">'TO Filter Tables'!S270</f>
        <v>0</v>
      </c>
      <c r="N271" s="39">
        <f ca="1">'TO Filter Tables'!Y270</f>
        <v>0</v>
      </c>
      <c r="O271" s="39">
        <f>'TO Filter Tables'!AE270</f>
        <v>0</v>
      </c>
      <c r="P271" s="39">
        <f ca="1">'TO Filter Tables'!AQ270</f>
        <v>0</v>
      </c>
      <c r="Q271" s="39">
        <f ca="1">'TO Filter Tables'!AW270</f>
        <v>0</v>
      </c>
      <c r="R271" s="39">
        <f ca="1">'TO Filter Tables'!BC270</f>
        <v>0</v>
      </c>
      <c r="S271" s="39">
        <f ca="1">'TO Filter Tables'!BI270</f>
        <v>0</v>
      </c>
    </row>
    <row r="272" spans="1:19" hidden="1" x14ac:dyDescent="0.2">
      <c r="A272">
        <f>'TO Filter Tables'!A271</f>
        <v>262</v>
      </c>
      <c r="B272">
        <f>'TO Filter Summary'!B272</f>
        <v>0</v>
      </c>
      <c r="C272" t="str">
        <f ca="1">'TO Filter Tables'!C271</f>
        <v>GPS A - GEONS Process Noise</v>
      </c>
      <c r="D272" t="str">
        <f ca="1">'TO Filter Tables'!E271</f>
        <v>External</v>
      </c>
      <c r="E272">
        <f ca="1">'TO Filter Tables'!F271</f>
        <v>615</v>
      </c>
      <c r="F272" t="str">
        <f ca="1">'TO Filter Tables'!G271</f>
        <v>0x267</v>
      </c>
      <c r="G272" t="str">
        <f ca="1">'TO Filter Tables'!H271</f>
        <v>0xA67</v>
      </c>
      <c r="H272" t="str">
        <f>'TO Filter Tables'!I271</f>
        <v>NA</v>
      </c>
      <c r="I272">
        <f ca="1">'TO Filter Tables'!J271</f>
        <v>2576</v>
      </c>
      <c r="J272">
        <f ca="1">'TO Filter Tables'!K271</f>
        <v>0</v>
      </c>
      <c r="K272" t="str">
        <f ca="1">'TO Filter Tables'!L271</f>
        <v>Async</v>
      </c>
      <c r="L272">
        <f ca="1">'TO Filter Tables'!M271</f>
        <v>0</v>
      </c>
      <c r="M272" s="39">
        <f ca="1">'TO Filter Tables'!S271</f>
        <v>0</v>
      </c>
      <c r="N272" s="39">
        <f ca="1">'TO Filter Tables'!Y271</f>
        <v>0</v>
      </c>
      <c r="O272" s="39">
        <f>'TO Filter Tables'!AE271</f>
        <v>0</v>
      </c>
      <c r="P272" s="39">
        <f ca="1">'TO Filter Tables'!AQ271</f>
        <v>0</v>
      </c>
      <c r="Q272" s="39">
        <f ca="1">'TO Filter Tables'!AW271</f>
        <v>0</v>
      </c>
      <c r="R272" s="39">
        <f ca="1">'TO Filter Tables'!BC271</f>
        <v>0</v>
      </c>
      <c r="S272" s="39">
        <f ca="1">'TO Filter Tables'!BI271</f>
        <v>0</v>
      </c>
    </row>
    <row r="273" spans="1:20" hidden="1" x14ac:dyDescent="0.2">
      <c r="A273">
        <f>'TO Filter Tables'!A272</f>
        <v>263</v>
      </c>
      <c r="B273">
        <f>'TO Filter Summary'!B273</f>
        <v>0</v>
      </c>
      <c r="C273" t="str">
        <f ca="1">'TO Filter Tables'!C272</f>
        <v>GPS A - GEONS Measurement Processing</v>
      </c>
      <c r="D273" t="str">
        <f ca="1">'TO Filter Tables'!E272</f>
        <v>External</v>
      </c>
      <c r="E273">
        <f ca="1">'TO Filter Tables'!F272</f>
        <v>616</v>
      </c>
      <c r="F273" t="str">
        <f ca="1">'TO Filter Tables'!G272</f>
        <v>0x268</v>
      </c>
      <c r="G273" t="str">
        <f ca="1">'TO Filter Tables'!H272</f>
        <v>0xA68</v>
      </c>
      <c r="H273" t="str">
        <f>'TO Filter Tables'!I272</f>
        <v>NA</v>
      </c>
      <c r="I273">
        <f ca="1">'TO Filter Tables'!J272</f>
        <v>688</v>
      </c>
      <c r="J273">
        <f ca="1">'TO Filter Tables'!K272</f>
        <v>0</v>
      </c>
      <c r="K273" t="str">
        <f ca="1">'TO Filter Tables'!L272</f>
        <v>Async</v>
      </c>
      <c r="L273">
        <f ca="1">'TO Filter Tables'!M272</f>
        <v>0</v>
      </c>
      <c r="M273" s="39">
        <f ca="1">'TO Filter Tables'!S272</f>
        <v>0</v>
      </c>
      <c r="N273" s="39">
        <f ca="1">'TO Filter Tables'!Y272</f>
        <v>0</v>
      </c>
      <c r="O273" s="39">
        <f>'TO Filter Tables'!AE272</f>
        <v>0</v>
      </c>
      <c r="P273" s="39">
        <f ca="1">'TO Filter Tables'!AQ272</f>
        <v>0</v>
      </c>
      <c r="Q273" s="39">
        <f ca="1">'TO Filter Tables'!AW272</f>
        <v>0</v>
      </c>
      <c r="R273" s="39">
        <f ca="1">'TO Filter Tables'!BC272</f>
        <v>0</v>
      </c>
      <c r="S273" s="39">
        <f ca="1">'TO Filter Tables'!BI272</f>
        <v>0</v>
      </c>
    </row>
    <row r="274" spans="1:20" hidden="1" x14ac:dyDescent="0.2">
      <c r="A274">
        <f>'TO Filter Tables'!A273</f>
        <v>264</v>
      </c>
      <c r="B274">
        <f>'TO Filter Summary'!B274</f>
        <v>0</v>
      </c>
      <c r="C274" t="str">
        <f ca="1">'TO Filter Tables'!C273</f>
        <v>GPS A - GEONS Raw</v>
      </c>
      <c r="D274" t="str">
        <f ca="1">'TO Filter Tables'!E273</f>
        <v>External</v>
      </c>
      <c r="E274">
        <f ca="1">'TO Filter Tables'!F273</f>
        <v>617</v>
      </c>
      <c r="F274" t="str">
        <f ca="1">'TO Filter Tables'!G273</f>
        <v>0x269</v>
      </c>
      <c r="G274" t="str">
        <f ca="1">'TO Filter Tables'!H273</f>
        <v>0xA69</v>
      </c>
      <c r="H274" t="str">
        <f>'TO Filter Tables'!I273</f>
        <v>NA</v>
      </c>
      <c r="I274">
        <f ca="1">'TO Filter Tables'!J273</f>
        <v>2288</v>
      </c>
      <c r="J274">
        <f ca="1">'TO Filter Tables'!K273</f>
        <v>0</v>
      </c>
      <c r="K274" t="str">
        <f ca="1">'TO Filter Tables'!L273</f>
        <v>Async</v>
      </c>
      <c r="L274">
        <f ca="1">'TO Filter Tables'!M273</f>
        <v>0</v>
      </c>
      <c r="M274" s="39">
        <f ca="1">'TO Filter Tables'!S273</f>
        <v>0</v>
      </c>
      <c r="N274" s="39">
        <f ca="1">'TO Filter Tables'!Y273</f>
        <v>0</v>
      </c>
      <c r="O274" s="39">
        <f>'TO Filter Tables'!AE273</f>
        <v>0</v>
      </c>
      <c r="P274" s="39">
        <f ca="1">'TO Filter Tables'!AQ273</f>
        <v>0</v>
      </c>
      <c r="Q274" s="39">
        <f ca="1">'TO Filter Tables'!AW273</f>
        <v>0</v>
      </c>
      <c r="R274" s="39">
        <f ca="1">'TO Filter Tables'!BC273</f>
        <v>0</v>
      </c>
      <c r="S274" s="39">
        <f ca="1">'TO Filter Tables'!BI273</f>
        <v>0</v>
      </c>
    </row>
    <row r="275" spans="1:20" hidden="1" x14ac:dyDescent="0.2">
      <c r="A275">
        <f>'TO Filter Tables'!A274</f>
        <v>265</v>
      </c>
      <c r="B275">
        <f>'TO Filter Summary'!B275</f>
        <v>0</v>
      </c>
      <c r="C275" t="str">
        <f ca="1">'TO Filter Tables'!C274</f>
        <v>GPS A - Configuration Data</v>
      </c>
      <c r="D275" t="str">
        <f ca="1">'TO Filter Tables'!E274</f>
        <v>External</v>
      </c>
      <c r="E275">
        <f ca="1">'TO Filter Tables'!F274</f>
        <v>618</v>
      </c>
      <c r="F275" t="str">
        <f ca="1">'TO Filter Tables'!G274</f>
        <v>0x26A</v>
      </c>
      <c r="G275" t="str">
        <f ca="1">'TO Filter Tables'!H274</f>
        <v>0xA6A</v>
      </c>
      <c r="H275" t="str">
        <f>'TO Filter Tables'!I274</f>
        <v>NA</v>
      </c>
      <c r="I275">
        <f ca="1">'TO Filter Tables'!J274</f>
        <v>2064</v>
      </c>
      <c r="J275">
        <f ca="1">'TO Filter Tables'!K274</f>
        <v>0</v>
      </c>
      <c r="K275" t="str">
        <f ca="1">'TO Filter Tables'!L274</f>
        <v>Async</v>
      </c>
      <c r="L275">
        <f ca="1">'TO Filter Tables'!M274</f>
        <v>0</v>
      </c>
      <c r="M275" s="39">
        <f ca="1">'TO Filter Tables'!S274</f>
        <v>0</v>
      </c>
      <c r="N275" s="39">
        <f ca="1">'TO Filter Tables'!Y274</f>
        <v>0</v>
      </c>
      <c r="O275" s="39">
        <f ca="1">'TO Filter Tables'!AE274</f>
        <v>0</v>
      </c>
      <c r="P275" s="39">
        <f ca="1">'TO Filter Tables'!AQ274</f>
        <v>0</v>
      </c>
      <c r="Q275" s="39">
        <f ca="1">'TO Filter Tables'!AW274</f>
        <v>0</v>
      </c>
      <c r="R275" s="39">
        <f ca="1">'TO Filter Tables'!BC274</f>
        <v>0</v>
      </c>
      <c r="S275" s="39">
        <f ca="1">'TO Filter Tables'!BI274</f>
        <v>0</v>
      </c>
    </row>
    <row r="276" spans="1:20" hidden="1" x14ac:dyDescent="0.2">
      <c r="A276">
        <f>'TO Filter Tables'!A275</f>
        <v>266</v>
      </c>
      <c r="B276">
        <f>'TO Filter Summary'!B276</f>
        <v>0</v>
      </c>
      <c r="C276" t="str">
        <f ca="1">'TO Filter Tables'!C275</f>
        <v>GPS A - Event</v>
      </c>
      <c r="D276" t="str">
        <f ca="1">'TO Filter Tables'!E275</f>
        <v>External</v>
      </c>
      <c r="E276">
        <f ca="1">'TO Filter Tables'!F275</f>
        <v>619</v>
      </c>
      <c r="F276" t="str">
        <f ca="1">'TO Filter Tables'!G275</f>
        <v>0x26B</v>
      </c>
      <c r="G276" t="str">
        <f ca="1">'TO Filter Tables'!H275</f>
        <v>0xA6B</v>
      </c>
      <c r="H276" t="str">
        <f>'TO Filter Tables'!I275</f>
        <v>NA</v>
      </c>
      <c r="I276">
        <f ca="1">'TO Filter Tables'!J275</f>
        <v>1200</v>
      </c>
      <c r="J276">
        <f ca="1">'TO Filter Tables'!K275</f>
        <v>0</v>
      </c>
      <c r="K276" t="str">
        <f ca="1">'TO Filter Tables'!L275</f>
        <v>Async</v>
      </c>
      <c r="L276">
        <f ca="1">'TO Filter Tables'!M275</f>
        <v>0</v>
      </c>
      <c r="M276" s="39">
        <f ca="1">'TO Filter Tables'!S275</f>
        <v>0</v>
      </c>
      <c r="N276" s="39">
        <f ca="1">'TO Filter Tables'!Y275</f>
        <v>0</v>
      </c>
      <c r="O276" s="39">
        <f>'TO Filter Tables'!AE275</f>
        <v>0</v>
      </c>
      <c r="P276" s="39">
        <f ca="1">'TO Filter Tables'!AQ275</f>
        <v>0</v>
      </c>
      <c r="Q276" s="39">
        <f ca="1">'TO Filter Tables'!AW275</f>
        <v>0</v>
      </c>
      <c r="R276" s="39">
        <f ca="1">'TO Filter Tables'!BC275</f>
        <v>0</v>
      </c>
      <c r="S276" s="39">
        <f ca="1">'TO Filter Tables'!BI275</f>
        <v>0</v>
      </c>
      <c r="T276" t="s">
        <v>1397</v>
      </c>
    </row>
    <row r="277" spans="1:20" hidden="1" x14ac:dyDescent="0.2">
      <c r="A277">
        <f>'TO Filter Tables'!A276</f>
        <v>267</v>
      </c>
      <c r="B277" t="str">
        <f>'TO Filter Summary'!B277</f>
        <v>Inst</v>
      </c>
      <c r="C277" t="str">
        <f ca="1">'TO Filter Tables'!C276</f>
        <v>KaPR Housekeeping Packet</v>
      </c>
      <c r="D277" t="str">
        <f ca="1">'TO Filter Tables'!E276</f>
        <v>External</v>
      </c>
      <c r="E277">
        <f ca="1">'TO Filter Tables'!F276</f>
        <v>640</v>
      </c>
      <c r="F277" t="str">
        <f ca="1">'TO Filter Tables'!G276</f>
        <v>0x280</v>
      </c>
      <c r="G277" t="str">
        <f ca="1">'TO Filter Tables'!H276</f>
        <v>0xA80</v>
      </c>
      <c r="H277" t="str">
        <f>'TO Filter Tables'!I276</f>
        <v>NA</v>
      </c>
      <c r="I277">
        <f ca="1">'TO Filter Tables'!J276</f>
        <v>512</v>
      </c>
      <c r="J277">
        <f ca="1">'TO Filter Tables'!K276</f>
        <v>0.5</v>
      </c>
      <c r="K277" t="str">
        <f ca="1">'TO Filter Tables'!L276</f>
        <v>Sync</v>
      </c>
      <c r="L277">
        <f ca="1">'TO Filter Tables'!M276</f>
        <v>1024</v>
      </c>
      <c r="M277" s="284">
        <f ca="1">'TO Filter Tables'!S276</f>
        <v>1024</v>
      </c>
      <c r="N277" s="284">
        <f ca="1">'TO Filter Tables'!Y276</f>
        <v>1024</v>
      </c>
      <c r="O277" s="284">
        <f ca="1">'TO Filter Tables'!AE276</f>
        <v>4.2666666666666666</v>
      </c>
      <c r="P277" s="284">
        <f ca="1">'TO Filter Tables'!AQ276</f>
        <v>4.2666666666666666</v>
      </c>
      <c r="Q277" s="284">
        <f ca="1">'TO Filter Tables'!AW276</f>
        <v>4.2666666666666666</v>
      </c>
      <c r="R277" s="284">
        <f ca="1">'TO Filter Tables'!BC276</f>
        <v>4.2666666666666666</v>
      </c>
      <c r="S277" s="39">
        <f>'TO Filter Tables'!BI276</f>
        <v>0</v>
      </c>
    </row>
    <row r="278" spans="1:20" hidden="1" x14ac:dyDescent="0.2">
      <c r="A278">
        <f>'TO Filter Tables'!A277</f>
        <v>268</v>
      </c>
      <c r="B278" t="str">
        <f>'TO Filter Summary'!B278</f>
        <v>Inst</v>
      </c>
      <c r="C278" t="str">
        <f ca="1">'TO Filter Tables'!C277</f>
        <v>KaPR SSPA Analysis Packet</v>
      </c>
      <c r="D278" t="str">
        <f ca="1">'TO Filter Tables'!E277</f>
        <v>External</v>
      </c>
      <c r="E278">
        <f ca="1">'TO Filter Tables'!F277</f>
        <v>641</v>
      </c>
      <c r="F278" t="str">
        <f ca="1">'TO Filter Tables'!G277</f>
        <v>0x281</v>
      </c>
      <c r="G278" t="str">
        <f ca="1">'TO Filter Tables'!H277</f>
        <v>0xA81</v>
      </c>
      <c r="H278" t="str">
        <f>'TO Filter Tables'!I277</f>
        <v>NA</v>
      </c>
      <c r="I278">
        <f ca="1">'TO Filter Tables'!J277</f>
        <v>512</v>
      </c>
      <c r="J278">
        <f ca="1">'TO Filter Tables'!K277</f>
        <v>0.5</v>
      </c>
      <c r="K278" t="str">
        <f ca="1">'TO Filter Tables'!L277</f>
        <v>Sync</v>
      </c>
      <c r="L278">
        <f ca="1">'TO Filter Tables'!M277</f>
        <v>1024</v>
      </c>
      <c r="M278" s="284">
        <f>'TO Filter Tables'!S277</f>
        <v>0</v>
      </c>
      <c r="N278" s="284">
        <f>'TO Filter Tables'!Y277</f>
        <v>0</v>
      </c>
      <c r="O278" s="284">
        <f>'TO Filter Tables'!AE277</f>
        <v>0</v>
      </c>
      <c r="P278" s="284">
        <f>'TO Filter Tables'!AQ277</f>
        <v>0</v>
      </c>
      <c r="Q278" s="284">
        <f>'TO Filter Tables'!AW277</f>
        <v>0</v>
      </c>
      <c r="R278" s="284">
        <f>'TO Filter Tables'!BC277</f>
        <v>0</v>
      </c>
      <c r="S278" s="39">
        <f>'TO Filter Tables'!BI277</f>
        <v>0</v>
      </c>
    </row>
    <row r="279" spans="1:20" hidden="1" x14ac:dyDescent="0.2">
      <c r="A279">
        <f>'TO Filter Tables'!A278</f>
        <v>269</v>
      </c>
      <c r="B279" t="str">
        <f>'TO Filter Summary'!B279</f>
        <v>Inst</v>
      </c>
      <c r="C279" t="str">
        <f ca="1">'TO Filter Tables'!C278</f>
        <v>KaPR LNA Analysis Packet</v>
      </c>
      <c r="D279" t="str">
        <f ca="1">'TO Filter Tables'!E278</f>
        <v>External</v>
      </c>
      <c r="E279">
        <f ca="1">'TO Filter Tables'!F278</f>
        <v>642</v>
      </c>
      <c r="F279" t="str">
        <f ca="1">'TO Filter Tables'!G278</f>
        <v>0x282</v>
      </c>
      <c r="G279" t="str">
        <f ca="1">'TO Filter Tables'!H278</f>
        <v>0xA82</v>
      </c>
      <c r="H279" t="str">
        <f>'TO Filter Tables'!I278</f>
        <v>NA</v>
      </c>
      <c r="I279">
        <f ca="1">'TO Filter Tables'!J278</f>
        <v>512</v>
      </c>
      <c r="J279">
        <f ca="1">'TO Filter Tables'!K278</f>
        <v>0.5</v>
      </c>
      <c r="K279" t="str">
        <f ca="1">'TO Filter Tables'!L278</f>
        <v>Sync</v>
      </c>
      <c r="L279">
        <f ca="1">'TO Filter Tables'!M278</f>
        <v>1024</v>
      </c>
      <c r="M279" s="284">
        <f>'TO Filter Tables'!S278</f>
        <v>0</v>
      </c>
      <c r="N279" s="284">
        <f>'TO Filter Tables'!Y278</f>
        <v>0</v>
      </c>
      <c r="O279" s="284">
        <f>'TO Filter Tables'!AE278</f>
        <v>0</v>
      </c>
      <c r="P279" s="284">
        <f>'TO Filter Tables'!AQ278</f>
        <v>0</v>
      </c>
      <c r="Q279" s="284">
        <f>'TO Filter Tables'!AW278</f>
        <v>0</v>
      </c>
      <c r="R279" s="284">
        <f>'TO Filter Tables'!BC278</f>
        <v>0</v>
      </c>
      <c r="S279" s="39">
        <f>'TO Filter Tables'!BI278</f>
        <v>0</v>
      </c>
    </row>
    <row r="280" spans="1:20" hidden="1" x14ac:dyDescent="0.2">
      <c r="A280">
        <f>'TO Filter Tables'!A279</f>
        <v>270</v>
      </c>
      <c r="B280" t="str">
        <f>'TO Filter Summary'!B280</f>
        <v>Inst</v>
      </c>
      <c r="C280" t="str">
        <f ca="1">'TO Filter Tables'!C279</f>
        <v>KaPR External Calibration Packet</v>
      </c>
      <c r="D280" t="str">
        <f ca="1">'TO Filter Tables'!E279</f>
        <v>External</v>
      </c>
      <c r="E280">
        <f ca="1">'TO Filter Tables'!F279</f>
        <v>643</v>
      </c>
      <c r="F280" t="str">
        <f ca="1">'TO Filter Tables'!G279</f>
        <v>0x283</v>
      </c>
      <c r="G280" t="str">
        <f ca="1">'TO Filter Tables'!H279</f>
        <v>0xA83</v>
      </c>
      <c r="H280" t="str">
        <f>'TO Filter Tables'!I279</f>
        <v>NA</v>
      </c>
      <c r="I280">
        <f ca="1">'TO Filter Tables'!J279</f>
        <v>512</v>
      </c>
      <c r="J280">
        <f ca="1">'TO Filter Tables'!K279</f>
        <v>0.5</v>
      </c>
      <c r="K280" t="str">
        <f ca="1">'TO Filter Tables'!L279</f>
        <v>Sync</v>
      </c>
      <c r="L280">
        <f ca="1">'TO Filter Tables'!M279</f>
        <v>1024</v>
      </c>
      <c r="M280" s="284">
        <f>'TO Filter Tables'!S279</f>
        <v>0</v>
      </c>
      <c r="N280" s="284">
        <f>'TO Filter Tables'!Y279</f>
        <v>0</v>
      </c>
      <c r="O280" s="284">
        <f>'TO Filter Tables'!AE279</f>
        <v>0</v>
      </c>
      <c r="P280" s="284">
        <f>'TO Filter Tables'!AQ279</f>
        <v>0</v>
      </c>
      <c r="Q280" s="284">
        <f>'TO Filter Tables'!AW279</f>
        <v>0</v>
      </c>
      <c r="R280" s="284">
        <f>'TO Filter Tables'!BC279</f>
        <v>0</v>
      </c>
      <c r="S280" s="39">
        <f>'TO Filter Tables'!BI279</f>
        <v>0</v>
      </c>
    </row>
    <row r="281" spans="1:20" hidden="1" x14ac:dyDescent="0.2">
      <c r="A281">
        <f>'TO Filter Tables'!A280</f>
        <v>271</v>
      </c>
      <c r="B281" t="str">
        <f>'TO Filter Summary'!B281</f>
        <v>Inst</v>
      </c>
      <c r="C281" t="str">
        <f ca="1">'TO Filter Tables'!C280</f>
        <v>KaPR Internal Calibration Packet</v>
      </c>
      <c r="D281" t="str">
        <f ca="1">'TO Filter Tables'!E280</f>
        <v>External</v>
      </c>
      <c r="E281">
        <f ca="1">'TO Filter Tables'!F280</f>
        <v>644</v>
      </c>
      <c r="F281" t="str">
        <f ca="1">'TO Filter Tables'!G280</f>
        <v>0x284</v>
      </c>
      <c r="G281" t="str">
        <f ca="1">'TO Filter Tables'!H280</f>
        <v>0xA84</v>
      </c>
      <c r="H281" t="str">
        <f>'TO Filter Tables'!I280</f>
        <v>NA</v>
      </c>
      <c r="I281">
        <f ca="1">'TO Filter Tables'!J280</f>
        <v>512</v>
      </c>
      <c r="J281">
        <f ca="1">'TO Filter Tables'!K280</f>
        <v>0.5</v>
      </c>
      <c r="K281" t="str">
        <f ca="1">'TO Filter Tables'!L280</f>
        <v>Sync</v>
      </c>
      <c r="L281">
        <f ca="1">'TO Filter Tables'!M280</f>
        <v>1024</v>
      </c>
      <c r="M281" s="284">
        <f>'TO Filter Tables'!S280</f>
        <v>0</v>
      </c>
      <c r="N281" s="284">
        <f>'TO Filter Tables'!Y280</f>
        <v>0</v>
      </c>
      <c r="O281" s="284">
        <f>'TO Filter Tables'!AE280</f>
        <v>0</v>
      </c>
      <c r="P281" s="284">
        <f>'TO Filter Tables'!AQ280</f>
        <v>0</v>
      </c>
      <c r="Q281" s="284">
        <f>'TO Filter Tables'!AW280</f>
        <v>0</v>
      </c>
      <c r="R281" s="284">
        <f>'TO Filter Tables'!BC280</f>
        <v>0</v>
      </c>
      <c r="S281" s="39">
        <f>'TO Filter Tables'!BI280</f>
        <v>0</v>
      </c>
    </row>
    <row r="282" spans="1:20" hidden="1" x14ac:dyDescent="0.2">
      <c r="A282">
        <f>'TO Filter Tables'!A281</f>
        <v>272</v>
      </c>
      <c r="B282" t="str">
        <f>'TO Filter Summary'!B282</f>
        <v>Inst</v>
      </c>
      <c r="C282" t="str">
        <f ca="1">'TO Filter Tables'!C281</f>
        <v>KaPR Phase Code Dump Packet</v>
      </c>
      <c r="D282" t="str">
        <f ca="1">'TO Filter Tables'!E281</f>
        <v>External</v>
      </c>
      <c r="E282">
        <f ca="1">'TO Filter Tables'!F281</f>
        <v>645</v>
      </c>
      <c r="F282" t="str">
        <f ca="1">'TO Filter Tables'!G281</f>
        <v>0x285</v>
      </c>
      <c r="G282" t="str">
        <f ca="1">'TO Filter Tables'!H281</f>
        <v>0xA85</v>
      </c>
      <c r="H282" t="str">
        <f>'TO Filter Tables'!I281</f>
        <v>NA</v>
      </c>
      <c r="I282">
        <f ca="1">'TO Filter Tables'!J281</f>
        <v>512</v>
      </c>
      <c r="J282">
        <f ca="1">'TO Filter Tables'!K281</f>
        <v>0.5</v>
      </c>
      <c r="K282" t="str">
        <f ca="1">'TO Filter Tables'!L281</f>
        <v>Sync</v>
      </c>
      <c r="L282">
        <f ca="1">'TO Filter Tables'!M281</f>
        <v>1024</v>
      </c>
      <c r="M282" s="284">
        <f>'TO Filter Tables'!S281</f>
        <v>0</v>
      </c>
      <c r="N282" s="284">
        <f>'TO Filter Tables'!Y281</f>
        <v>0</v>
      </c>
      <c r="O282" s="284">
        <f>'TO Filter Tables'!AE281</f>
        <v>0</v>
      </c>
      <c r="P282" s="284">
        <f>'TO Filter Tables'!AQ281</f>
        <v>0</v>
      </c>
      <c r="Q282" s="284">
        <f>'TO Filter Tables'!AW281</f>
        <v>0</v>
      </c>
      <c r="R282" s="284">
        <f>'TO Filter Tables'!BC281</f>
        <v>0</v>
      </c>
      <c r="S282" s="39">
        <f>'TO Filter Tables'!BI281</f>
        <v>0</v>
      </c>
    </row>
    <row r="283" spans="1:20" hidden="1" x14ac:dyDescent="0.2">
      <c r="A283">
        <f>'TO Filter Tables'!A282</f>
        <v>273</v>
      </c>
      <c r="B283" t="str">
        <f>'TO Filter Summary'!B283</f>
        <v>Inst</v>
      </c>
      <c r="C283" t="str">
        <f ca="1">'TO Filter Tables'!C282</f>
        <v>KaPR Variable PRF Packet</v>
      </c>
      <c r="D283" t="str">
        <f ca="1">'TO Filter Tables'!E282</f>
        <v>External</v>
      </c>
      <c r="E283">
        <f ca="1">'TO Filter Tables'!F282</f>
        <v>646</v>
      </c>
      <c r="F283" t="str">
        <f ca="1">'TO Filter Tables'!G282</f>
        <v>0x286</v>
      </c>
      <c r="G283" t="str">
        <f ca="1">'TO Filter Tables'!H282</f>
        <v>0xA86</v>
      </c>
      <c r="H283" t="str">
        <f>'TO Filter Tables'!I282</f>
        <v>NA</v>
      </c>
      <c r="I283">
        <f ca="1">'TO Filter Tables'!J282</f>
        <v>512</v>
      </c>
      <c r="J283">
        <f ca="1">'TO Filter Tables'!K282</f>
        <v>0.5</v>
      </c>
      <c r="K283" t="str">
        <f ca="1">'TO Filter Tables'!L282</f>
        <v>Sync</v>
      </c>
      <c r="L283">
        <f ca="1">'TO Filter Tables'!M282</f>
        <v>1024</v>
      </c>
      <c r="M283" s="284">
        <f>'TO Filter Tables'!S282</f>
        <v>0</v>
      </c>
      <c r="N283" s="284">
        <f>'TO Filter Tables'!Y282</f>
        <v>0</v>
      </c>
      <c r="O283" s="284">
        <f>'TO Filter Tables'!AE282</f>
        <v>0</v>
      </c>
      <c r="P283" s="284">
        <f>'TO Filter Tables'!AQ282</f>
        <v>0</v>
      </c>
      <c r="Q283" s="284">
        <f>'TO Filter Tables'!AW282</f>
        <v>0</v>
      </c>
      <c r="R283" s="284">
        <f>'TO Filter Tables'!BC282</f>
        <v>0</v>
      </c>
      <c r="S283" s="39">
        <f>'TO Filter Tables'!BI282</f>
        <v>0</v>
      </c>
    </row>
    <row r="284" spans="1:20" hidden="1" x14ac:dyDescent="0.2">
      <c r="A284">
        <f>'TO Filter Tables'!A283</f>
        <v>274</v>
      </c>
      <c r="B284" t="str">
        <f>'TO Filter Summary'!B284</f>
        <v>Inst</v>
      </c>
      <c r="C284" t="str">
        <f ca="1">'TO Filter Tables'!C283</f>
        <v>KaPR Memory Dump Packet</v>
      </c>
      <c r="D284" t="str">
        <f ca="1">'TO Filter Tables'!E283</f>
        <v>External</v>
      </c>
      <c r="E284">
        <f ca="1">'TO Filter Tables'!F283</f>
        <v>647</v>
      </c>
      <c r="F284" t="str">
        <f ca="1">'TO Filter Tables'!G283</f>
        <v>0x287</v>
      </c>
      <c r="G284" t="str">
        <f ca="1">'TO Filter Tables'!H283</f>
        <v>0xA87</v>
      </c>
      <c r="H284" t="str">
        <f>'TO Filter Tables'!I283</f>
        <v>NA</v>
      </c>
      <c r="I284">
        <f ca="1">'TO Filter Tables'!J283</f>
        <v>512</v>
      </c>
      <c r="J284">
        <f ca="1">'TO Filter Tables'!K283</f>
        <v>0.5</v>
      </c>
      <c r="K284" t="str">
        <f ca="1">'TO Filter Tables'!L283</f>
        <v>Sync</v>
      </c>
      <c r="L284">
        <f ca="1">'TO Filter Tables'!M283</f>
        <v>1024</v>
      </c>
      <c r="M284" s="284">
        <f>'TO Filter Tables'!S283</f>
        <v>0</v>
      </c>
      <c r="N284" s="284">
        <f>'TO Filter Tables'!Y283</f>
        <v>0</v>
      </c>
      <c r="O284" s="284">
        <f>'TO Filter Tables'!AE283</f>
        <v>0</v>
      </c>
      <c r="P284" s="284">
        <f>'TO Filter Tables'!AQ283</f>
        <v>0</v>
      </c>
      <c r="Q284" s="284">
        <f>'TO Filter Tables'!AW283</f>
        <v>0</v>
      </c>
      <c r="R284" s="284">
        <f>'TO Filter Tables'!BC283</f>
        <v>0</v>
      </c>
      <c r="S284" s="39">
        <f>'TO Filter Tables'!BI283</f>
        <v>0</v>
      </c>
    </row>
    <row r="285" spans="1:20" hidden="1" x14ac:dyDescent="0.2">
      <c r="A285">
        <f>'TO Filter Tables'!A284</f>
        <v>275</v>
      </c>
      <c r="B285" t="str">
        <f>'TO Filter Summary'!B285</f>
        <v>Inst</v>
      </c>
      <c r="C285" t="str">
        <f ca="1">'TO Filter Tables'!C284</f>
        <v>KaPR Observation Packet</v>
      </c>
      <c r="D285" t="str">
        <f ca="1">'TO Filter Tables'!E284</f>
        <v>External</v>
      </c>
      <c r="E285">
        <f ca="1">'TO Filter Tables'!F284</f>
        <v>648</v>
      </c>
      <c r="F285" t="str">
        <f ca="1">'TO Filter Tables'!G284</f>
        <v>0x288</v>
      </c>
      <c r="G285" t="str">
        <f ca="1">'TO Filter Tables'!H284</f>
        <v>0xA88</v>
      </c>
      <c r="H285" t="str">
        <f>'TO Filter Tables'!I284</f>
        <v>NA</v>
      </c>
      <c r="I285">
        <f ca="1">'TO Filter Tables'!J284</f>
        <v>512</v>
      </c>
      <c r="J285">
        <f ca="1">'TO Filter Tables'!K284</f>
        <v>0.5</v>
      </c>
      <c r="K285" t="str">
        <f ca="1">'TO Filter Tables'!L284</f>
        <v>Sync</v>
      </c>
      <c r="L285">
        <f ca="1">'TO Filter Tables'!M284</f>
        <v>1024</v>
      </c>
      <c r="M285" s="284">
        <f>'TO Filter Tables'!S284</f>
        <v>0</v>
      </c>
      <c r="N285" s="284">
        <f>'TO Filter Tables'!Y284</f>
        <v>0</v>
      </c>
      <c r="O285" s="284">
        <f>'TO Filter Tables'!AE284</f>
        <v>0</v>
      </c>
      <c r="P285" s="284">
        <f>'TO Filter Tables'!AQ284</f>
        <v>0</v>
      </c>
      <c r="Q285" s="284">
        <f>'TO Filter Tables'!AW284</f>
        <v>0</v>
      </c>
      <c r="R285" s="284">
        <f>'TO Filter Tables'!BC284</f>
        <v>0</v>
      </c>
      <c r="S285" s="39">
        <f>'TO Filter Tables'!BI284</f>
        <v>0</v>
      </c>
    </row>
    <row r="286" spans="1:20" hidden="1" x14ac:dyDescent="0.2">
      <c r="A286">
        <f>'TO Filter Tables'!A285</f>
        <v>276</v>
      </c>
      <c r="B286" t="str">
        <f>'TO Filter Summary'!B286</f>
        <v>Inst</v>
      </c>
      <c r="C286" t="str">
        <f ca="1">'TO Filter Tables'!C285</f>
        <v>DPR Ancillary 4 Second Packet</v>
      </c>
      <c r="D286" t="str">
        <f ca="1">'TO Filter Tables'!E285</f>
        <v>External</v>
      </c>
      <c r="E286">
        <f ca="1">'TO Filter Tables'!F285</f>
        <v>656</v>
      </c>
      <c r="F286" t="str">
        <f ca="1">'TO Filter Tables'!G285</f>
        <v>0x290</v>
      </c>
      <c r="G286" t="str">
        <f ca="1">'TO Filter Tables'!H285</f>
        <v>0xA90</v>
      </c>
      <c r="H286" t="str">
        <f>'TO Filter Tables'!I285</f>
        <v>NA</v>
      </c>
      <c r="I286">
        <f ca="1">'TO Filter Tables'!J285</f>
        <v>800</v>
      </c>
      <c r="J286">
        <f ca="1">'TO Filter Tables'!K285</f>
        <v>4</v>
      </c>
      <c r="K286" t="str">
        <f ca="1">'TO Filter Tables'!L285</f>
        <v>Sync</v>
      </c>
      <c r="L286">
        <f ca="1">'TO Filter Tables'!M285</f>
        <v>200</v>
      </c>
      <c r="M286" s="284">
        <f>'TO Filter Tables'!S285</f>
        <v>0</v>
      </c>
      <c r="N286" s="284">
        <f>'TO Filter Tables'!Y285</f>
        <v>0</v>
      </c>
      <c r="O286" s="284">
        <f>'TO Filter Tables'!AE285</f>
        <v>0</v>
      </c>
      <c r="P286" s="284">
        <f>'TO Filter Tables'!AQ285</f>
        <v>0</v>
      </c>
      <c r="Q286" s="284">
        <f>'TO Filter Tables'!AW285</f>
        <v>0</v>
      </c>
      <c r="R286" s="284">
        <f>'TO Filter Tables'!BC285</f>
        <v>0</v>
      </c>
      <c r="S286" s="39">
        <f>'TO Filter Tables'!BI285</f>
        <v>0</v>
      </c>
      <c r="T286" t="s">
        <v>1397</v>
      </c>
    </row>
    <row r="287" spans="1:20" hidden="1" x14ac:dyDescent="0.2">
      <c r="A287">
        <f>'TO Filter Tables'!A286</f>
        <v>277</v>
      </c>
      <c r="B287" t="str">
        <f>'TO Filter Summary'!B287</f>
        <v>Inst</v>
      </c>
      <c r="C287" t="str">
        <f ca="1">'TO Filter Tables'!C286</f>
        <v>KuPR Housekeeping Packet</v>
      </c>
      <c r="D287" t="str">
        <f ca="1">'TO Filter Tables'!E286</f>
        <v>External</v>
      </c>
      <c r="E287">
        <f ca="1">'TO Filter Tables'!F286</f>
        <v>672</v>
      </c>
      <c r="F287" t="str">
        <f ca="1">'TO Filter Tables'!G286</f>
        <v>0x2A0</v>
      </c>
      <c r="G287" t="str">
        <f ca="1">'TO Filter Tables'!H286</f>
        <v>0xAA0</v>
      </c>
      <c r="H287" t="str">
        <f>'TO Filter Tables'!I286</f>
        <v>NA</v>
      </c>
      <c r="I287">
        <f ca="1">'TO Filter Tables'!J286</f>
        <v>512</v>
      </c>
      <c r="J287">
        <f ca="1">'TO Filter Tables'!K286</f>
        <v>0.5</v>
      </c>
      <c r="K287" t="str">
        <f ca="1">'TO Filter Tables'!L286</f>
        <v>Sync</v>
      </c>
      <c r="L287">
        <f ca="1">'TO Filter Tables'!M286</f>
        <v>1024</v>
      </c>
      <c r="M287" s="284">
        <f ca="1">'TO Filter Tables'!S286</f>
        <v>1024</v>
      </c>
      <c r="N287" s="284">
        <f ca="1">'TO Filter Tables'!Y286</f>
        <v>1024</v>
      </c>
      <c r="O287" s="284">
        <f ca="1">'TO Filter Tables'!AE286</f>
        <v>4.2666666666666666</v>
      </c>
      <c r="P287" s="284">
        <f ca="1">'TO Filter Tables'!AQ286</f>
        <v>4.2666666666666666</v>
      </c>
      <c r="Q287" s="284">
        <f ca="1">'TO Filter Tables'!AW286</f>
        <v>4.2666666666666666</v>
      </c>
      <c r="R287" s="284">
        <f ca="1">'TO Filter Tables'!BC286</f>
        <v>4.2666666666666666</v>
      </c>
      <c r="S287" s="39">
        <f>'TO Filter Tables'!BI286</f>
        <v>0</v>
      </c>
    </row>
    <row r="288" spans="1:20" hidden="1" x14ac:dyDescent="0.2">
      <c r="A288">
        <f>'TO Filter Tables'!A287</f>
        <v>278</v>
      </c>
      <c r="B288" t="str">
        <f>'TO Filter Summary'!B288</f>
        <v>Inst</v>
      </c>
      <c r="C288" t="str">
        <f ca="1">'TO Filter Tables'!C287</f>
        <v>KuPR SSPA Analysis Packet</v>
      </c>
      <c r="D288" t="str">
        <f ca="1">'TO Filter Tables'!E287</f>
        <v>External</v>
      </c>
      <c r="E288">
        <f ca="1">'TO Filter Tables'!F287</f>
        <v>673</v>
      </c>
      <c r="F288" t="str">
        <f ca="1">'TO Filter Tables'!G287</f>
        <v>0x2A1</v>
      </c>
      <c r="G288" t="str">
        <f ca="1">'TO Filter Tables'!H287</f>
        <v>0xAA1</v>
      </c>
      <c r="H288" t="str">
        <f>'TO Filter Tables'!I287</f>
        <v>NA</v>
      </c>
      <c r="I288">
        <f ca="1">'TO Filter Tables'!J287</f>
        <v>512</v>
      </c>
      <c r="J288">
        <f ca="1">'TO Filter Tables'!K287</f>
        <v>0.5</v>
      </c>
      <c r="K288" t="str">
        <f ca="1">'TO Filter Tables'!L287</f>
        <v>Sync</v>
      </c>
      <c r="L288">
        <f ca="1">'TO Filter Tables'!M287</f>
        <v>1024</v>
      </c>
      <c r="M288" s="284">
        <f>'TO Filter Tables'!S287</f>
        <v>0</v>
      </c>
      <c r="N288" s="284">
        <f>'TO Filter Tables'!Y287</f>
        <v>0</v>
      </c>
      <c r="O288" s="284">
        <f>'TO Filter Tables'!AE287</f>
        <v>0</v>
      </c>
      <c r="P288" s="284">
        <f>'TO Filter Tables'!AQ287</f>
        <v>0</v>
      </c>
      <c r="Q288" s="284">
        <f>'TO Filter Tables'!AW287</f>
        <v>0</v>
      </c>
      <c r="R288" s="284">
        <f>'TO Filter Tables'!BC287</f>
        <v>0</v>
      </c>
      <c r="S288" s="39">
        <f>'TO Filter Tables'!BI287</f>
        <v>0</v>
      </c>
    </row>
    <row r="289" spans="1:19" hidden="1" x14ac:dyDescent="0.2">
      <c r="A289">
        <f>'TO Filter Tables'!A288</f>
        <v>279</v>
      </c>
      <c r="B289" t="str">
        <f>'TO Filter Summary'!B289</f>
        <v>Inst</v>
      </c>
      <c r="C289" t="str">
        <f ca="1">'TO Filter Tables'!C288</f>
        <v>KuPR LNA Analysis Packet</v>
      </c>
      <c r="D289" t="str">
        <f ca="1">'TO Filter Tables'!E288</f>
        <v>External</v>
      </c>
      <c r="E289">
        <f ca="1">'TO Filter Tables'!F288</f>
        <v>674</v>
      </c>
      <c r="F289" t="str">
        <f ca="1">'TO Filter Tables'!G288</f>
        <v>0x2A2</v>
      </c>
      <c r="G289" t="str">
        <f ca="1">'TO Filter Tables'!H288</f>
        <v>0xAA2</v>
      </c>
      <c r="H289" t="str">
        <f>'TO Filter Tables'!I288</f>
        <v>NA</v>
      </c>
      <c r="I289">
        <f ca="1">'TO Filter Tables'!J288</f>
        <v>512</v>
      </c>
      <c r="J289">
        <f ca="1">'TO Filter Tables'!K288</f>
        <v>0.5</v>
      </c>
      <c r="K289" t="str">
        <f ca="1">'TO Filter Tables'!L288</f>
        <v>Sync</v>
      </c>
      <c r="L289">
        <f ca="1">'TO Filter Tables'!M288</f>
        <v>1024</v>
      </c>
      <c r="M289" s="284">
        <f>'TO Filter Tables'!S288</f>
        <v>0</v>
      </c>
      <c r="N289" s="284">
        <f>'TO Filter Tables'!Y288</f>
        <v>0</v>
      </c>
      <c r="O289" s="284">
        <f>'TO Filter Tables'!AE288</f>
        <v>0</v>
      </c>
      <c r="P289" s="284">
        <f>'TO Filter Tables'!AQ288</f>
        <v>0</v>
      </c>
      <c r="Q289" s="284">
        <f>'TO Filter Tables'!AW288</f>
        <v>0</v>
      </c>
      <c r="R289" s="284">
        <f>'TO Filter Tables'!BC288</f>
        <v>0</v>
      </c>
      <c r="S289" s="39">
        <f>'TO Filter Tables'!BI288</f>
        <v>0</v>
      </c>
    </row>
    <row r="290" spans="1:19" hidden="1" x14ac:dyDescent="0.2">
      <c r="A290">
        <f>'TO Filter Tables'!A289</f>
        <v>280</v>
      </c>
      <c r="B290" t="str">
        <f>'TO Filter Summary'!B290</f>
        <v>Inst</v>
      </c>
      <c r="C290" t="str">
        <f ca="1">'TO Filter Tables'!C289</f>
        <v>KuPR External Calibration Packet</v>
      </c>
      <c r="D290" t="str">
        <f ca="1">'TO Filter Tables'!E289</f>
        <v>External</v>
      </c>
      <c r="E290">
        <f ca="1">'TO Filter Tables'!F289</f>
        <v>675</v>
      </c>
      <c r="F290" t="str">
        <f ca="1">'TO Filter Tables'!G289</f>
        <v>0x2A3</v>
      </c>
      <c r="G290" t="str">
        <f ca="1">'TO Filter Tables'!H289</f>
        <v>0xAA3</v>
      </c>
      <c r="H290" t="str">
        <f>'TO Filter Tables'!I289</f>
        <v>NA</v>
      </c>
      <c r="I290">
        <f ca="1">'TO Filter Tables'!J289</f>
        <v>512</v>
      </c>
      <c r="J290">
        <f ca="1">'TO Filter Tables'!K289</f>
        <v>0.5</v>
      </c>
      <c r="K290" t="str">
        <f ca="1">'TO Filter Tables'!L289</f>
        <v>Sync</v>
      </c>
      <c r="L290">
        <f ca="1">'TO Filter Tables'!M289</f>
        <v>1024</v>
      </c>
      <c r="M290" s="284">
        <f>'TO Filter Tables'!S289</f>
        <v>0</v>
      </c>
      <c r="N290" s="284">
        <f>'TO Filter Tables'!Y289</f>
        <v>0</v>
      </c>
      <c r="O290" s="284">
        <f>'TO Filter Tables'!AE289</f>
        <v>0</v>
      </c>
      <c r="P290" s="284">
        <f>'TO Filter Tables'!AQ289</f>
        <v>0</v>
      </c>
      <c r="Q290" s="284">
        <f>'TO Filter Tables'!AW289</f>
        <v>0</v>
      </c>
      <c r="R290" s="284">
        <f>'TO Filter Tables'!BC289</f>
        <v>0</v>
      </c>
      <c r="S290" s="39">
        <f>'TO Filter Tables'!BI289</f>
        <v>0</v>
      </c>
    </row>
    <row r="291" spans="1:19" hidden="1" x14ac:dyDescent="0.2">
      <c r="A291">
        <f>'TO Filter Tables'!A290</f>
        <v>281</v>
      </c>
      <c r="B291" t="str">
        <f>'TO Filter Summary'!B291</f>
        <v>Inst</v>
      </c>
      <c r="C291" t="str">
        <f ca="1">'TO Filter Tables'!C290</f>
        <v>KuPR Internal Calibration Packet</v>
      </c>
      <c r="D291" t="str">
        <f ca="1">'TO Filter Tables'!E290</f>
        <v>External</v>
      </c>
      <c r="E291">
        <f ca="1">'TO Filter Tables'!F290</f>
        <v>676</v>
      </c>
      <c r="F291" t="str">
        <f ca="1">'TO Filter Tables'!G290</f>
        <v>0x2A4</v>
      </c>
      <c r="G291" t="str">
        <f ca="1">'TO Filter Tables'!H290</f>
        <v>0xAA4</v>
      </c>
      <c r="H291" t="str">
        <f>'TO Filter Tables'!I290</f>
        <v>NA</v>
      </c>
      <c r="I291">
        <f ca="1">'TO Filter Tables'!J290</f>
        <v>512</v>
      </c>
      <c r="J291">
        <f ca="1">'TO Filter Tables'!K290</f>
        <v>0.5</v>
      </c>
      <c r="K291" t="str">
        <f ca="1">'TO Filter Tables'!L290</f>
        <v>Sync</v>
      </c>
      <c r="L291">
        <f ca="1">'TO Filter Tables'!M290</f>
        <v>1024</v>
      </c>
      <c r="M291" s="284">
        <f>'TO Filter Tables'!S290</f>
        <v>0</v>
      </c>
      <c r="N291" s="284">
        <f>'TO Filter Tables'!Y290</f>
        <v>0</v>
      </c>
      <c r="O291" s="284">
        <f>'TO Filter Tables'!AE290</f>
        <v>0</v>
      </c>
      <c r="P291" s="284">
        <f>'TO Filter Tables'!AQ290</f>
        <v>0</v>
      </c>
      <c r="Q291" s="284">
        <f>'TO Filter Tables'!AW290</f>
        <v>0</v>
      </c>
      <c r="R291" s="284">
        <f>'TO Filter Tables'!BC290</f>
        <v>0</v>
      </c>
      <c r="S291" s="39">
        <f>'TO Filter Tables'!BI290</f>
        <v>0</v>
      </c>
    </row>
    <row r="292" spans="1:19" hidden="1" x14ac:dyDescent="0.2">
      <c r="A292">
        <f>'TO Filter Tables'!A291</f>
        <v>282</v>
      </c>
      <c r="B292" t="str">
        <f>'TO Filter Summary'!B292</f>
        <v>Inst</v>
      </c>
      <c r="C292" t="str">
        <f ca="1">'TO Filter Tables'!C291</f>
        <v>KuPR Phase Code Dump Packet</v>
      </c>
      <c r="D292" t="str">
        <f ca="1">'TO Filter Tables'!E291</f>
        <v>External</v>
      </c>
      <c r="E292">
        <f ca="1">'TO Filter Tables'!F291</f>
        <v>677</v>
      </c>
      <c r="F292" t="str">
        <f ca="1">'TO Filter Tables'!G291</f>
        <v>0x2A5</v>
      </c>
      <c r="G292" t="str">
        <f ca="1">'TO Filter Tables'!H291</f>
        <v>0xAA5</v>
      </c>
      <c r="H292" t="str">
        <f>'TO Filter Tables'!I291</f>
        <v>NA</v>
      </c>
      <c r="I292">
        <f ca="1">'TO Filter Tables'!J291</f>
        <v>512</v>
      </c>
      <c r="J292">
        <f ca="1">'TO Filter Tables'!K291</f>
        <v>0.5</v>
      </c>
      <c r="K292" t="str">
        <f ca="1">'TO Filter Tables'!L291</f>
        <v>Sync</v>
      </c>
      <c r="L292">
        <f ca="1">'TO Filter Tables'!M291</f>
        <v>1024</v>
      </c>
      <c r="M292" s="284">
        <f>'TO Filter Tables'!S291</f>
        <v>0</v>
      </c>
      <c r="N292" s="284">
        <f>'TO Filter Tables'!Y291</f>
        <v>0</v>
      </c>
      <c r="O292" s="284">
        <f>'TO Filter Tables'!AE291</f>
        <v>0</v>
      </c>
      <c r="P292" s="284">
        <f>'TO Filter Tables'!AQ291</f>
        <v>0</v>
      </c>
      <c r="Q292" s="284">
        <f>'TO Filter Tables'!AW291</f>
        <v>0</v>
      </c>
      <c r="R292" s="284">
        <f>'TO Filter Tables'!BC291</f>
        <v>0</v>
      </c>
      <c r="S292" s="39">
        <f>'TO Filter Tables'!BI291</f>
        <v>0</v>
      </c>
    </row>
    <row r="293" spans="1:19" hidden="1" x14ac:dyDescent="0.2">
      <c r="A293">
        <f>'TO Filter Tables'!A292</f>
        <v>283</v>
      </c>
      <c r="B293" t="str">
        <f>'TO Filter Summary'!B293</f>
        <v>Inst</v>
      </c>
      <c r="C293" t="str">
        <f ca="1">'TO Filter Tables'!C292</f>
        <v>KuPR Variable PRF Packet</v>
      </c>
      <c r="D293" t="str">
        <f ca="1">'TO Filter Tables'!E292</f>
        <v>External</v>
      </c>
      <c r="E293">
        <f ca="1">'TO Filter Tables'!F292</f>
        <v>678</v>
      </c>
      <c r="F293" t="str">
        <f ca="1">'TO Filter Tables'!G292</f>
        <v>0x2A6</v>
      </c>
      <c r="G293" t="str">
        <f ca="1">'TO Filter Tables'!H292</f>
        <v>0xAA6</v>
      </c>
      <c r="H293" t="str">
        <f>'TO Filter Tables'!I292</f>
        <v>NA</v>
      </c>
      <c r="I293">
        <f ca="1">'TO Filter Tables'!J292</f>
        <v>512</v>
      </c>
      <c r="J293">
        <f ca="1">'TO Filter Tables'!K292</f>
        <v>0.5</v>
      </c>
      <c r="K293" t="str">
        <f ca="1">'TO Filter Tables'!L292</f>
        <v>Sync</v>
      </c>
      <c r="L293">
        <f ca="1">'TO Filter Tables'!M292</f>
        <v>1024</v>
      </c>
      <c r="M293" s="284">
        <f>'TO Filter Tables'!S292</f>
        <v>0</v>
      </c>
      <c r="N293" s="284">
        <f>'TO Filter Tables'!Y292</f>
        <v>0</v>
      </c>
      <c r="O293" s="284">
        <f>'TO Filter Tables'!AE292</f>
        <v>0</v>
      </c>
      <c r="P293" s="284">
        <f>'TO Filter Tables'!AQ292</f>
        <v>0</v>
      </c>
      <c r="Q293" s="284">
        <f>'TO Filter Tables'!AW292</f>
        <v>0</v>
      </c>
      <c r="R293" s="284">
        <f>'TO Filter Tables'!BC292</f>
        <v>0</v>
      </c>
      <c r="S293" s="39">
        <f>'TO Filter Tables'!BI292</f>
        <v>0</v>
      </c>
    </row>
    <row r="294" spans="1:19" hidden="1" x14ac:dyDescent="0.2">
      <c r="A294">
        <f>'TO Filter Tables'!A293</f>
        <v>284</v>
      </c>
      <c r="B294" t="str">
        <f>'TO Filter Summary'!B294</f>
        <v>Inst</v>
      </c>
      <c r="C294" t="str">
        <f ca="1">'TO Filter Tables'!C293</f>
        <v>KuPR Memory Dump Packet</v>
      </c>
      <c r="D294" t="str">
        <f ca="1">'TO Filter Tables'!E293</f>
        <v>External</v>
      </c>
      <c r="E294">
        <f ca="1">'TO Filter Tables'!F293</f>
        <v>679</v>
      </c>
      <c r="F294" t="str">
        <f ca="1">'TO Filter Tables'!G293</f>
        <v>0x2A7</v>
      </c>
      <c r="G294" t="str">
        <f ca="1">'TO Filter Tables'!H293</f>
        <v>0xAA7</v>
      </c>
      <c r="H294" t="str">
        <f>'TO Filter Tables'!I293</f>
        <v>NA</v>
      </c>
      <c r="I294">
        <f ca="1">'TO Filter Tables'!J293</f>
        <v>512</v>
      </c>
      <c r="J294">
        <f ca="1">'TO Filter Tables'!K293</f>
        <v>0.5</v>
      </c>
      <c r="K294" t="str">
        <f ca="1">'TO Filter Tables'!L293</f>
        <v>Sync</v>
      </c>
      <c r="L294">
        <f ca="1">'TO Filter Tables'!M293</f>
        <v>1024</v>
      </c>
      <c r="M294" s="284">
        <f>'TO Filter Tables'!S293</f>
        <v>0</v>
      </c>
      <c r="N294" s="284">
        <f>'TO Filter Tables'!Y293</f>
        <v>0</v>
      </c>
      <c r="O294" s="284">
        <f>'TO Filter Tables'!AE293</f>
        <v>0</v>
      </c>
      <c r="P294" s="284">
        <f>'TO Filter Tables'!AQ293</f>
        <v>0</v>
      </c>
      <c r="Q294" s="284">
        <f>'TO Filter Tables'!AW293</f>
        <v>0</v>
      </c>
      <c r="R294" s="284">
        <f>'TO Filter Tables'!BC293</f>
        <v>0</v>
      </c>
      <c r="S294" s="39">
        <f>'TO Filter Tables'!BI293</f>
        <v>0</v>
      </c>
    </row>
    <row r="295" spans="1:19" hidden="1" x14ac:dyDescent="0.2">
      <c r="A295">
        <f>'TO Filter Tables'!A294</f>
        <v>285</v>
      </c>
      <c r="B295" t="str">
        <f>'TO Filter Summary'!B295</f>
        <v>Inst</v>
      </c>
      <c r="C295" t="str">
        <f ca="1">'TO Filter Tables'!C294</f>
        <v>KuPR Observation Packet</v>
      </c>
      <c r="D295" t="str">
        <f ca="1">'TO Filter Tables'!E294</f>
        <v>External</v>
      </c>
      <c r="E295">
        <f ca="1">'TO Filter Tables'!F294</f>
        <v>680</v>
      </c>
      <c r="F295" t="str">
        <f ca="1">'TO Filter Tables'!G294</f>
        <v>0x2A8</v>
      </c>
      <c r="G295" t="str">
        <f ca="1">'TO Filter Tables'!H294</f>
        <v>0xAA8</v>
      </c>
      <c r="H295" t="str">
        <f>'TO Filter Tables'!I294</f>
        <v>NA</v>
      </c>
      <c r="I295">
        <f ca="1">'TO Filter Tables'!J294</f>
        <v>512</v>
      </c>
      <c r="J295">
        <f ca="1">'TO Filter Tables'!K294</f>
        <v>0.5</v>
      </c>
      <c r="K295" t="str">
        <f ca="1">'TO Filter Tables'!L294</f>
        <v>Sync</v>
      </c>
      <c r="L295">
        <f ca="1">'TO Filter Tables'!M294</f>
        <v>1024</v>
      </c>
      <c r="M295" s="284">
        <f>'TO Filter Tables'!S294</f>
        <v>0</v>
      </c>
      <c r="N295" s="284">
        <f>'TO Filter Tables'!Y294</f>
        <v>0</v>
      </c>
      <c r="O295" s="284">
        <f>'TO Filter Tables'!AE294</f>
        <v>0</v>
      </c>
      <c r="P295" s="284">
        <f>'TO Filter Tables'!AQ294</f>
        <v>0</v>
      </c>
      <c r="Q295" s="284">
        <f>'TO Filter Tables'!AW294</f>
        <v>0</v>
      </c>
      <c r="R295" s="284">
        <f>'TO Filter Tables'!BC294</f>
        <v>0</v>
      </c>
      <c r="S295" s="39">
        <f>'TO Filter Tables'!BI294</f>
        <v>0</v>
      </c>
    </row>
    <row r="296" spans="1:19" hidden="1" x14ac:dyDescent="0.2">
      <c r="A296">
        <f>'TO Filter Tables'!A295</f>
        <v>286</v>
      </c>
      <c r="B296" t="str">
        <f>'TO Filter Summary'!B296</f>
        <v>ACS</v>
      </c>
      <c r="C296" t="str">
        <f ca="1">'TO Filter Tables'!C295</f>
        <v>DI CSS Diag Tlm</v>
      </c>
      <c r="D296" t="str">
        <f ca="1">'TO Filter Tables'!E295</f>
        <v>Internal</v>
      </c>
      <c r="E296">
        <f ca="1">'TO Filter Tables'!F295</f>
        <v>688</v>
      </c>
      <c r="F296" t="str">
        <f ca="1">'TO Filter Tables'!G295</f>
        <v>0x2B0</v>
      </c>
      <c r="G296" t="str">
        <f ca="1">'TO Filter Tables'!H295</f>
        <v>0xAB0</v>
      </c>
      <c r="H296" t="str">
        <f>'TO Filter Tables'!I295</f>
        <v>NA</v>
      </c>
      <c r="I296">
        <f ca="1">'TO Filter Tables'!J295</f>
        <v>672</v>
      </c>
      <c r="J296">
        <f ca="1">'TO Filter Tables'!K295</f>
        <v>0.1</v>
      </c>
      <c r="K296" t="str">
        <f ca="1">'TO Filter Tables'!L295</f>
        <v>Sync</v>
      </c>
      <c r="L296">
        <f ca="1">'TO Filter Tables'!M295</f>
        <v>6720</v>
      </c>
      <c r="M296" s="284">
        <f>'TO Filter Tables'!S295</f>
        <v>0</v>
      </c>
      <c r="N296" s="284">
        <f>'TO Filter Tables'!Y295</f>
        <v>0</v>
      </c>
      <c r="O296" s="284">
        <f>'TO Filter Tables'!AE295</f>
        <v>0</v>
      </c>
      <c r="P296" s="284">
        <f>'TO Filter Tables'!AQ295</f>
        <v>0</v>
      </c>
      <c r="Q296" s="284">
        <f>'TO Filter Tables'!AW295</f>
        <v>0</v>
      </c>
      <c r="R296" s="284">
        <f>'TO Filter Tables'!BC295</f>
        <v>0</v>
      </c>
      <c r="S296" s="39">
        <f>'TO Filter Tables'!BI295</f>
        <v>0</v>
      </c>
    </row>
    <row r="297" spans="1:19" hidden="1" x14ac:dyDescent="0.2">
      <c r="A297">
        <f>'TO Filter Tables'!A296</f>
        <v>287</v>
      </c>
      <c r="B297" t="str">
        <f>'TO Filter Summary'!B297</f>
        <v>ACS</v>
      </c>
      <c r="C297" t="str">
        <f ca="1">'TO Filter Tables'!C296</f>
        <v>DI HGA Diag Tlm</v>
      </c>
      <c r="D297" t="str">
        <f ca="1">'TO Filter Tables'!E296</f>
        <v>Internal</v>
      </c>
      <c r="E297">
        <f ca="1">'TO Filter Tables'!F296</f>
        <v>689</v>
      </c>
      <c r="F297" t="str">
        <f ca="1">'TO Filter Tables'!G296</f>
        <v>0x2B1</v>
      </c>
      <c r="G297" t="str">
        <f ca="1">'TO Filter Tables'!H296</f>
        <v>0xAB1</v>
      </c>
      <c r="H297" t="str">
        <f>'TO Filter Tables'!I296</f>
        <v>NA</v>
      </c>
      <c r="I297">
        <f ca="1">'TO Filter Tables'!J296</f>
        <v>320</v>
      </c>
      <c r="J297">
        <f ca="1">'TO Filter Tables'!K296</f>
        <v>0.1</v>
      </c>
      <c r="K297" t="str">
        <f ca="1">'TO Filter Tables'!L296</f>
        <v>Sync</v>
      </c>
      <c r="L297">
        <f ca="1">'TO Filter Tables'!M296</f>
        <v>3200</v>
      </c>
      <c r="M297" s="284">
        <f>'TO Filter Tables'!S296</f>
        <v>0</v>
      </c>
      <c r="N297" s="284">
        <f>'TO Filter Tables'!Y296</f>
        <v>0</v>
      </c>
      <c r="O297" s="284">
        <f>'TO Filter Tables'!AE296</f>
        <v>0</v>
      </c>
      <c r="P297" s="284">
        <f>'TO Filter Tables'!AQ296</f>
        <v>0</v>
      </c>
      <c r="Q297" s="284">
        <f>'TO Filter Tables'!AW296</f>
        <v>0</v>
      </c>
      <c r="R297" s="284">
        <f>'TO Filter Tables'!BC296</f>
        <v>0</v>
      </c>
      <c r="S297" s="39">
        <f>'TO Filter Tables'!BI296</f>
        <v>0</v>
      </c>
    </row>
    <row r="298" spans="1:19" hidden="1" x14ac:dyDescent="0.2">
      <c r="A298">
        <f>'TO Filter Tables'!A297</f>
        <v>288</v>
      </c>
      <c r="B298" t="str">
        <f>'TO Filter Summary'!B298</f>
        <v>ACS</v>
      </c>
      <c r="C298" t="str">
        <f ca="1">'TO Filter Tables'!C297</f>
        <v>DI IRU Diag Tlm</v>
      </c>
      <c r="D298" t="str">
        <f ca="1">'TO Filter Tables'!E297</f>
        <v>Internal</v>
      </c>
      <c r="E298">
        <f ca="1">'TO Filter Tables'!F297</f>
        <v>690</v>
      </c>
      <c r="F298" t="str">
        <f ca="1">'TO Filter Tables'!G297</f>
        <v>0x2B2</v>
      </c>
      <c r="G298" t="str">
        <f ca="1">'TO Filter Tables'!H297</f>
        <v>0xAB2</v>
      </c>
      <c r="H298" t="str">
        <f>'TO Filter Tables'!I297</f>
        <v>NA</v>
      </c>
      <c r="I298">
        <f ca="1">'TO Filter Tables'!J297</f>
        <v>736</v>
      </c>
      <c r="J298">
        <f ca="1">'TO Filter Tables'!K297</f>
        <v>0.1</v>
      </c>
      <c r="K298" t="str">
        <f ca="1">'TO Filter Tables'!L297</f>
        <v>Sync</v>
      </c>
      <c r="L298">
        <f ca="1">'TO Filter Tables'!M297</f>
        <v>7360</v>
      </c>
      <c r="M298" s="284">
        <f>'TO Filter Tables'!S297</f>
        <v>0</v>
      </c>
      <c r="N298" s="284">
        <f>'TO Filter Tables'!Y297</f>
        <v>0</v>
      </c>
      <c r="O298" s="284">
        <f>'TO Filter Tables'!AE297</f>
        <v>0</v>
      </c>
      <c r="P298" s="284">
        <f>'TO Filter Tables'!AQ297</f>
        <v>0</v>
      </c>
      <c r="Q298" s="284">
        <f>'TO Filter Tables'!AW297</f>
        <v>0</v>
      </c>
      <c r="R298" s="284">
        <f>'TO Filter Tables'!BC297</f>
        <v>0</v>
      </c>
      <c r="S298" s="39">
        <f>'TO Filter Tables'!BI297</f>
        <v>0</v>
      </c>
    </row>
    <row r="299" spans="1:19" hidden="1" x14ac:dyDescent="0.2">
      <c r="A299">
        <f>'TO Filter Tables'!A298</f>
        <v>289</v>
      </c>
      <c r="B299" t="str">
        <f>'TO Filter Summary'!B299</f>
        <v>ACS</v>
      </c>
      <c r="C299" t="str">
        <f ca="1">'TO Filter Tables'!C298</f>
        <v>DI RW Diag Tlm</v>
      </c>
      <c r="D299" t="str">
        <f ca="1">'TO Filter Tables'!E298</f>
        <v>Internal</v>
      </c>
      <c r="E299">
        <f ca="1">'TO Filter Tables'!F298</f>
        <v>691</v>
      </c>
      <c r="F299" t="str">
        <f ca="1">'TO Filter Tables'!G298</f>
        <v>0x2B3</v>
      </c>
      <c r="G299" t="str">
        <f ca="1">'TO Filter Tables'!H298</f>
        <v>0xAB3</v>
      </c>
      <c r="H299" t="str">
        <f>'TO Filter Tables'!I298</f>
        <v>NA</v>
      </c>
      <c r="I299">
        <f ca="1">'TO Filter Tables'!J298</f>
        <v>896</v>
      </c>
      <c r="J299">
        <f ca="1">'TO Filter Tables'!K298</f>
        <v>0.1</v>
      </c>
      <c r="K299" t="str">
        <f ca="1">'TO Filter Tables'!L298</f>
        <v>Sync</v>
      </c>
      <c r="L299">
        <f ca="1">'TO Filter Tables'!M298</f>
        <v>8960</v>
      </c>
      <c r="M299" s="284">
        <f>'TO Filter Tables'!S298</f>
        <v>0</v>
      </c>
      <c r="N299" s="284">
        <f>'TO Filter Tables'!Y298</f>
        <v>0</v>
      </c>
      <c r="O299" s="284">
        <f>'TO Filter Tables'!AE298</f>
        <v>0</v>
      </c>
      <c r="P299" s="284">
        <f>'TO Filter Tables'!AQ298</f>
        <v>0</v>
      </c>
      <c r="Q299" s="284">
        <f>'TO Filter Tables'!AW298</f>
        <v>0</v>
      </c>
      <c r="R299" s="284">
        <f>'TO Filter Tables'!BC298</f>
        <v>0</v>
      </c>
      <c r="S299" s="39">
        <f>'TO Filter Tables'!BI298</f>
        <v>0</v>
      </c>
    </row>
    <row r="300" spans="1:19" hidden="1" x14ac:dyDescent="0.2">
      <c r="A300">
        <f>'TO Filter Tables'!A299</f>
        <v>290</v>
      </c>
      <c r="B300" t="str">
        <f>'TO Filter Summary'!B300</f>
        <v>ACS</v>
      </c>
      <c r="C300" t="str">
        <f ca="1">'TO Filter Tables'!C299</f>
        <v>DI SA Diag Tlm</v>
      </c>
      <c r="D300" t="str">
        <f ca="1">'TO Filter Tables'!E299</f>
        <v>Internal</v>
      </c>
      <c r="E300">
        <f ca="1">'TO Filter Tables'!F299</f>
        <v>692</v>
      </c>
      <c r="F300" t="str">
        <f ca="1">'TO Filter Tables'!G299</f>
        <v>0x2B4</v>
      </c>
      <c r="G300" t="str">
        <f ca="1">'TO Filter Tables'!H299</f>
        <v>0xAB4</v>
      </c>
      <c r="H300" t="str">
        <f>'TO Filter Tables'!I299</f>
        <v>NA</v>
      </c>
      <c r="I300">
        <f ca="1">'TO Filter Tables'!J299</f>
        <v>320</v>
      </c>
      <c r="J300">
        <f ca="1">'TO Filter Tables'!K299</f>
        <v>0.1</v>
      </c>
      <c r="K300" t="str">
        <f ca="1">'TO Filter Tables'!L299</f>
        <v>Sync</v>
      </c>
      <c r="L300">
        <f ca="1">'TO Filter Tables'!M299</f>
        <v>3200</v>
      </c>
      <c r="M300" s="284">
        <f>'TO Filter Tables'!S299</f>
        <v>0</v>
      </c>
      <c r="N300" s="284">
        <f>'TO Filter Tables'!Y299</f>
        <v>0</v>
      </c>
      <c r="O300" s="284">
        <f>'TO Filter Tables'!AE299</f>
        <v>0</v>
      </c>
      <c r="P300" s="284">
        <f>'TO Filter Tables'!AQ299</f>
        <v>0</v>
      </c>
      <c r="Q300" s="284">
        <f>'TO Filter Tables'!AW299</f>
        <v>0</v>
      </c>
      <c r="R300" s="284">
        <f>'TO Filter Tables'!BC299</f>
        <v>0</v>
      </c>
      <c r="S300" s="39">
        <f>'TO Filter Tables'!BI299</f>
        <v>0</v>
      </c>
    </row>
    <row r="301" spans="1:19" hidden="1" x14ac:dyDescent="0.2">
      <c r="A301">
        <f>'TO Filter Tables'!A300</f>
        <v>291</v>
      </c>
      <c r="B301" t="str">
        <f>'TO Filter Summary'!B301</f>
        <v>ACS</v>
      </c>
      <c r="C301" t="str">
        <f ca="1">'TO Filter Tables'!C300</f>
        <v>DI ST Diag Tlm</v>
      </c>
      <c r="D301" t="str">
        <f ca="1">'TO Filter Tables'!E300</f>
        <v>Internal</v>
      </c>
      <c r="E301">
        <f ca="1">'TO Filter Tables'!F300</f>
        <v>693</v>
      </c>
      <c r="F301" t="str">
        <f ca="1">'TO Filter Tables'!G300</f>
        <v>0x2B5</v>
      </c>
      <c r="G301" t="str">
        <f ca="1">'TO Filter Tables'!H300</f>
        <v>0xAB5</v>
      </c>
      <c r="H301" t="str">
        <f>'TO Filter Tables'!I300</f>
        <v>NA</v>
      </c>
      <c r="I301">
        <f ca="1">'TO Filter Tables'!J300</f>
        <v>832</v>
      </c>
      <c r="J301">
        <f ca="1">'TO Filter Tables'!K300</f>
        <v>0.1</v>
      </c>
      <c r="K301" t="str">
        <f ca="1">'TO Filter Tables'!L300</f>
        <v>Sync</v>
      </c>
      <c r="L301">
        <f ca="1">'TO Filter Tables'!M300</f>
        <v>8320</v>
      </c>
      <c r="M301" s="284">
        <f>'TO Filter Tables'!S300</f>
        <v>0</v>
      </c>
      <c r="N301" s="284">
        <f>'TO Filter Tables'!Y300</f>
        <v>0</v>
      </c>
      <c r="O301" s="284">
        <f>'TO Filter Tables'!AE300</f>
        <v>0</v>
      </c>
      <c r="P301" s="284">
        <f>'TO Filter Tables'!AQ300</f>
        <v>0</v>
      </c>
      <c r="Q301" s="284">
        <f>'TO Filter Tables'!AW300</f>
        <v>0</v>
      </c>
      <c r="R301" s="284">
        <f>'TO Filter Tables'!BC300</f>
        <v>0</v>
      </c>
      <c r="S301" s="39">
        <f>'TO Filter Tables'!BI300</f>
        <v>0</v>
      </c>
    </row>
    <row r="302" spans="1:19" hidden="1" x14ac:dyDescent="0.2">
      <c r="A302">
        <f>'TO Filter Tables'!A301</f>
        <v>292</v>
      </c>
      <c r="B302" t="str">
        <f>'TO Filter Summary'!B302</f>
        <v>ACS</v>
      </c>
      <c r="C302" t="str">
        <f ca="1">'TO Filter Tables'!C301</f>
        <v>DI MSS Diag Tlm</v>
      </c>
      <c r="D302" t="str">
        <f ca="1">'TO Filter Tables'!E301</f>
        <v>Internal</v>
      </c>
      <c r="E302">
        <f ca="1">'TO Filter Tables'!F301</f>
        <v>694</v>
      </c>
      <c r="F302" t="str">
        <f ca="1">'TO Filter Tables'!G301</f>
        <v>0x2B6</v>
      </c>
      <c r="G302" t="str">
        <f ca="1">'TO Filter Tables'!H301</f>
        <v>0xAB6</v>
      </c>
      <c r="H302" t="str">
        <f>'TO Filter Tables'!I301</f>
        <v>NA</v>
      </c>
      <c r="I302">
        <f ca="1">'TO Filter Tables'!J301</f>
        <v>512</v>
      </c>
      <c r="J302">
        <f ca="1">'TO Filter Tables'!K301</f>
        <v>0.1</v>
      </c>
      <c r="K302" t="str">
        <f ca="1">'TO Filter Tables'!L301</f>
        <v>Sync</v>
      </c>
      <c r="L302">
        <f ca="1">'TO Filter Tables'!M301</f>
        <v>5120</v>
      </c>
      <c r="M302" s="284">
        <f>'TO Filter Tables'!S301</f>
        <v>0</v>
      </c>
      <c r="N302" s="284">
        <f>'TO Filter Tables'!Y301</f>
        <v>0</v>
      </c>
      <c r="O302" s="284">
        <f>'TO Filter Tables'!AE301</f>
        <v>0</v>
      </c>
      <c r="P302" s="284">
        <f>'TO Filter Tables'!AQ301</f>
        <v>0</v>
      </c>
      <c r="Q302" s="284">
        <f>'TO Filter Tables'!AW301</f>
        <v>0</v>
      </c>
      <c r="R302" s="284">
        <f>'TO Filter Tables'!BC301</f>
        <v>0</v>
      </c>
      <c r="S302" s="39">
        <f>'TO Filter Tables'!BI301</f>
        <v>0</v>
      </c>
    </row>
    <row r="303" spans="1:19" hidden="1" x14ac:dyDescent="0.2">
      <c r="A303">
        <f>'TO Filter Tables'!A302</f>
        <v>293</v>
      </c>
      <c r="B303" t="str">
        <f>'TO Filter Summary'!B303</f>
        <v>ACS</v>
      </c>
      <c r="C303" t="str">
        <f ca="1">'TO Filter Tables'!C302</f>
        <v>DI TAM Diag Tlm</v>
      </c>
      <c r="D303" t="str">
        <f ca="1">'TO Filter Tables'!E302</f>
        <v>Internal</v>
      </c>
      <c r="E303">
        <f ca="1">'TO Filter Tables'!F302</f>
        <v>695</v>
      </c>
      <c r="F303" t="str">
        <f ca="1">'TO Filter Tables'!G302</f>
        <v>0x2B7</v>
      </c>
      <c r="G303" t="str">
        <f ca="1">'TO Filter Tables'!H302</f>
        <v>0xAB7</v>
      </c>
      <c r="H303" t="str">
        <f>'TO Filter Tables'!I302</f>
        <v>NA</v>
      </c>
      <c r="I303">
        <f ca="1">'TO Filter Tables'!J302</f>
        <v>640</v>
      </c>
      <c r="J303">
        <f ca="1">'TO Filter Tables'!K302</f>
        <v>0.1</v>
      </c>
      <c r="K303" t="str">
        <f ca="1">'TO Filter Tables'!L302</f>
        <v>Sync</v>
      </c>
      <c r="L303">
        <f ca="1">'TO Filter Tables'!M302</f>
        <v>6400</v>
      </c>
      <c r="M303" s="284">
        <f>'TO Filter Tables'!S302</f>
        <v>0</v>
      </c>
      <c r="N303" s="284">
        <f>'TO Filter Tables'!Y302</f>
        <v>0</v>
      </c>
      <c r="O303" s="284">
        <f>'TO Filter Tables'!AE302</f>
        <v>0</v>
      </c>
      <c r="P303" s="284">
        <f>'TO Filter Tables'!AQ302</f>
        <v>0</v>
      </c>
      <c r="Q303" s="284">
        <f>'TO Filter Tables'!AW302</f>
        <v>0</v>
      </c>
      <c r="R303" s="284">
        <f>'TO Filter Tables'!BC302</f>
        <v>0</v>
      </c>
      <c r="S303" s="39">
        <f>'TO Filter Tables'!BI302</f>
        <v>0</v>
      </c>
    </row>
    <row r="304" spans="1:19" hidden="1" x14ac:dyDescent="0.2">
      <c r="A304">
        <f>'TO Filter Tables'!A303</f>
        <v>294</v>
      </c>
      <c r="B304" t="str">
        <f>'TO Filter Summary'!B304</f>
        <v>ACS</v>
      </c>
      <c r="C304" t="str">
        <f ca="1">'TO Filter Tables'!C303</f>
        <v>DI MTB Diag Tlm</v>
      </c>
      <c r="D304" t="str">
        <f ca="1">'TO Filter Tables'!E303</f>
        <v>Internal</v>
      </c>
      <c r="E304">
        <f ca="1">'TO Filter Tables'!F303</f>
        <v>696</v>
      </c>
      <c r="F304" t="str">
        <f ca="1">'TO Filter Tables'!G303</f>
        <v>0x2B8</v>
      </c>
      <c r="G304" t="str">
        <f ca="1">'TO Filter Tables'!H303</f>
        <v>0xAB8</v>
      </c>
      <c r="H304" t="str">
        <f>'TO Filter Tables'!I303</f>
        <v>NA</v>
      </c>
      <c r="I304">
        <f ca="1">'TO Filter Tables'!J303</f>
        <v>224</v>
      </c>
      <c r="J304">
        <f ca="1">'TO Filter Tables'!K303</f>
        <v>0.1</v>
      </c>
      <c r="K304" t="str">
        <f ca="1">'TO Filter Tables'!L303</f>
        <v>Sync</v>
      </c>
      <c r="L304">
        <f ca="1">'TO Filter Tables'!M303</f>
        <v>2240</v>
      </c>
      <c r="M304" s="284">
        <f>'TO Filter Tables'!S303</f>
        <v>0</v>
      </c>
      <c r="N304" s="284">
        <f>'TO Filter Tables'!Y303</f>
        <v>0</v>
      </c>
      <c r="O304" s="284">
        <f>'TO Filter Tables'!AE303</f>
        <v>0</v>
      </c>
      <c r="P304" s="284">
        <f>'TO Filter Tables'!AQ303</f>
        <v>0</v>
      </c>
      <c r="Q304" s="284">
        <f>'TO Filter Tables'!AW303</f>
        <v>0</v>
      </c>
      <c r="R304" s="284">
        <f>'TO Filter Tables'!BC303</f>
        <v>0</v>
      </c>
      <c r="S304" s="39">
        <f>'TO Filter Tables'!BI303</f>
        <v>0</v>
      </c>
    </row>
    <row r="305" spans="1:20" hidden="1" x14ac:dyDescent="0.2">
      <c r="A305">
        <f>'TO Filter Tables'!A304</f>
        <v>295</v>
      </c>
      <c r="B305" t="str">
        <f>'TO Filter Summary'!B305</f>
        <v>ACS</v>
      </c>
      <c r="C305" t="str">
        <f ca="1">'TO Filter Tables'!C304</f>
        <v>DI GPS Diag Tlm</v>
      </c>
      <c r="D305" t="str">
        <f ca="1">'TO Filter Tables'!E304</f>
        <v>Internal</v>
      </c>
      <c r="E305">
        <f ca="1">'TO Filter Tables'!F304</f>
        <v>697</v>
      </c>
      <c r="F305" t="str">
        <f ca="1">'TO Filter Tables'!G304</f>
        <v>0x2B9</v>
      </c>
      <c r="G305" t="str">
        <f ca="1">'TO Filter Tables'!H304</f>
        <v>0xAB9</v>
      </c>
      <c r="H305" t="str">
        <f>'TO Filter Tables'!I304</f>
        <v>NA</v>
      </c>
      <c r="I305">
        <f ca="1">'TO Filter Tables'!J304</f>
        <v>768</v>
      </c>
      <c r="J305">
        <f ca="1">'TO Filter Tables'!K304</f>
        <v>0.1</v>
      </c>
      <c r="K305" t="str">
        <f ca="1">'TO Filter Tables'!L304</f>
        <v>Sync</v>
      </c>
      <c r="L305">
        <f ca="1">'TO Filter Tables'!M304</f>
        <v>7680</v>
      </c>
      <c r="M305" s="284">
        <f>'TO Filter Tables'!S304</f>
        <v>0</v>
      </c>
      <c r="N305" s="284">
        <f>'TO Filter Tables'!Y304</f>
        <v>0</v>
      </c>
      <c r="O305" s="284">
        <f>'TO Filter Tables'!AE304</f>
        <v>0</v>
      </c>
      <c r="P305" s="284">
        <f>'TO Filter Tables'!AQ304</f>
        <v>0</v>
      </c>
      <c r="Q305" s="284">
        <f>'TO Filter Tables'!AW304</f>
        <v>0</v>
      </c>
      <c r="R305" s="284">
        <f>'TO Filter Tables'!BC304</f>
        <v>0</v>
      </c>
      <c r="S305" s="39">
        <f>'TO Filter Tables'!BI304</f>
        <v>0</v>
      </c>
    </row>
    <row r="306" spans="1:20" hidden="1" x14ac:dyDescent="0.2">
      <c r="A306">
        <f>'TO Filter Tables'!A305</f>
        <v>296</v>
      </c>
      <c r="B306" t="str">
        <f>'TO Filter Summary'!B306</f>
        <v>ACS</v>
      </c>
      <c r="C306" t="str">
        <f ca="1">'TO Filter Tables'!C305</f>
        <v>OM Diag Tlm</v>
      </c>
      <c r="D306" t="str">
        <f ca="1">'TO Filter Tables'!E305</f>
        <v>Internal</v>
      </c>
      <c r="E306">
        <f ca="1">'TO Filter Tables'!F305</f>
        <v>698</v>
      </c>
      <c r="F306" t="str">
        <f ca="1">'TO Filter Tables'!G305</f>
        <v>0x2BA</v>
      </c>
      <c r="G306" t="str">
        <f ca="1">'TO Filter Tables'!H305</f>
        <v>0xABA</v>
      </c>
      <c r="H306" t="str">
        <f>'TO Filter Tables'!I305</f>
        <v>NA</v>
      </c>
      <c r="I306">
        <f ca="1">'TO Filter Tables'!J305</f>
        <v>1088</v>
      </c>
      <c r="J306">
        <f ca="1">'TO Filter Tables'!K305</f>
        <v>0.1</v>
      </c>
      <c r="K306" t="str">
        <f ca="1">'TO Filter Tables'!L305</f>
        <v>Sync</v>
      </c>
      <c r="L306">
        <f ca="1">'TO Filter Tables'!M305</f>
        <v>10880</v>
      </c>
      <c r="M306" s="284">
        <f>'TO Filter Tables'!S305</f>
        <v>0</v>
      </c>
      <c r="N306" s="284">
        <f>'TO Filter Tables'!Y305</f>
        <v>0</v>
      </c>
      <c r="O306" s="284">
        <f>'TO Filter Tables'!AE305</f>
        <v>0</v>
      </c>
      <c r="P306" s="284">
        <f>'TO Filter Tables'!AQ305</f>
        <v>0</v>
      </c>
      <c r="Q306" s="284">
        <f>'TO Filter Tables'!AW305</f>
        <v>0</v>
      </c>
      <c r="R306" s="284">
        <f>'TO Filter Tables'!BC305</f>
        <v>0</v>
      </c>
      <c r="S306" s="39">
        <f>'TO Filter Tables'!BI305</f>
        <v>0</v>
      </c>
    </row>
    <row r="307" spans="1:20" hidden="1" x14ac:dyDescent="0.2">
      <c r="A307">
        <f>'TO Filter Tables'!A306</f>
        <v>297</v>
      </c>
      <c r="B307" t="str">
        <f>'TO Filter Summary'!B307</f>
        <v>ACS</v>
      </c>
      <c r="C307" t="str">
        <f ca="1">'TO Filter Tables'!C306</f>
        <v>GN&amp;C / Ancillary 2Hz Combined</v>
      </c>
      <c r="D307" t="str">
        <f ca="1">'TO Filter Tables'!E306</f>
        <v>Internal</v>
      </c>
      <c r="E307">
        <f ca="1">'TO Filter Tables'!F306</f>
        <v>700</v>
      </c>
      <c r="F307" t="str">
        <f ca="1">'TO Filter Tables'!G306</f>
        <v>0x2BC</v>
      </c>
      <c r="G307" t="str">
        <f ca="1">'TO Filter Tables'!H306</f>
        <v>0xABC</v>
      </c>
      <c r="H307" t="str">
        <f>'TO Filter Tables'!I306</f>
        <v>NA</v>
      </c>
      <c r="I307">
        <f ca="1">'TO Filter Tables'!J306</f>
        <v>384</v>
      </c>
      <c r="J307">
        <f ca="1">'TO Filter Tables'!K306</f>
        <v>0.1</v>
      </c>
      <c r="K307" t="str">
        <f ca="1">'TO Filter Tables'!L306</f>
        <v>Sync</v>
      </c>
      <c r="L307">
        <f ca="1">'TO Filter Tables'!M306</f>
        <v>3840</v>
      </c>
      <c r="M307" s="284">
        <f>'TO Filter Tables'!S306</f>
        <v>0</v>
      </c>
      <c r="N307" s="284">
        <f>'TO Filter Tables'!Y306</f>
        <v>0</v>
      </c>
      <c r="O307" s="284">
        <f>'TO Filter Tables'!AE306</f>
        <v>0</v>
      </c>
      <c r="P307" s="284">
        <f>'TO Filter Tables'!AQ306</f>
        <v>0</v>
      </c>
      <c r="Q307" s="284">
        <f>'TO Filter Tables'!AW306</f>
        <v>0</v>
      </c>
      <c r="R307" s="284">
        <f>'TO Filter Tables'!BC306</f>
        <v>0</v>
      </c>
      <c r="S307" s="39">
        <f>'TO Filter Tables'!BI306</f>
        <v>0</v>
      </c>
    </row>
    <row r="308" spans="1:20" hidden="1" x14ac:dyDescent="0.2">
      <c r="A308">
        <f>'TO Filter Tables'!A307</f>
        <v>298</v>
      </c>
      <c r="B308" t="str">
        <f>'TO Filter Summary'!B308</f>
        <v>ACS</v>
      </c>
      <c r="C308" t="str">
        <f ca="1">'TO Filter Tables'!C307</f>
        <v>GN&amp;C / Ancillary 10Hz Combined</v>
      </c>
      <c r="D308" t="str">
        <f ca="1">'TO Filter Tables'!E307</f>
        <v>Internal</v>
      </c>
      <c r="E308">
        <f ca="1">'TO Filter Tables'!F307</f>
        <v>703</v>
      </c>
      <c r="F308" t="str">
        <f ca="1">'TO Filter Tables'!G307</f>
        <v>0x2BF</v>
      </c>
      <c r="G308" t="str">
        <f ca="1">'TO Filter Tables'!H307</f>
        <v>0xABF</v>
      </c>
      <c r="H308" t="str">
        <f>'TO Filter Tables'!I307</f>
        <v>NA</v>
      </c>
      <c r="I308">
        <f ca="1">'TO Filter Tables'!J307</f>
        <v>1488</v>
      </c>
      <c r="J308">
        <f ca="1">'TO Filter Tables'!K307</f>
        <v>0.1</v>
      </c>
      <c r="K308" t="str">
        <f ca="1">'TO Filter Tables'!L307</f>
        <v>Sync</v>
      </c>
      <c r="L308">
        <f ca="1">'TO Filter Tables'!M307</f>
        <v>14880</v>
      </c>
      <c r="M308" s="284">
        <f>'TO Filter Tables'!S307</f>
        <v>0</v>
      </c>
      <c r="N308" s="284">
        <f>'TO Filter Tables'!Y307</f>
        <v>0</v>
      </c>
      <c r="O308" s="284">
        <f>'TO Filter Tables'!AE307</f>
        <v>0</v>
      </c>
      <c r="P308" s="284">
        <f>'TO Filter Tables'!AQ307</f>
        <v>0</v>
      </c>
      <c r="Q308" s="284">
        <f>'TO Filter Tables'!AW307</f>
        <v>0</v>
      </c>
      <c r="R308" s="284">
        <f>'TO Filter Tables'!BC307</f>
        <v>0</v>
      </c>
      <c r="S308" s="39">
        <f>'TO Filter Tables'!BI307</f>
        <v>0</v>
      </c>
    </row>
    <row r="309" spans="1:20" hidden="1" x14ac:dyDescent="0.2">
      <c r="A309">
        <f>'TO Filter Tables'!A308</f>
        <v>299</v>
      </c>
      <c r="B309">
        <f>'TO Filter Summary'!B309</f>
        <v>0</v>
      </c>
      <c r="C309" t="str">
        <f ca="1">'TO Filter Tables'!C308</f>
        <v>GPS B - Reserved</v>
      </c>
      <c r="D309" t="str">
        <f ca="1">'TO Filter Tables'!E308</f>
        <v>External</v>
      </c>
      <c r="E309">
        <f ca="1">'TO Filter Tables'!F308</f>
        <v>704</v>
      </c>
      <c r="F309" t="str">
        <f ca="1">'TO Filter Tables'!G308</f>
        <v>0x2C0</v>
      </c>
      <c r="G309" t="str">
        <f ca="1">'TO Filter Tables'!H308</f>
        <v>0xAC0</v>
      </c>
      <c r="H309" t="str">
        <f>'TO Filter Tables'!I308</f>
        <v>NA</v>
      </c>
      <c r="I309" t="str">
        <f ca="1">'TO Filter Tables'!J308</f>
        <v/>
      </c>
      <c r="J309">
        <f ca="1">'TO Filter Tables'!K308</f>
        <v>0</v>
      </c>
      <c r="K309" t="str">
        <f ca="1">'TO Filter Tables'!L308</f>
        <v>N/A</v>
      </c>
      <c r="L309">
        <f ca="1">'TO Filter Tables'!M308</f>
        <v>0</v>
      </c>
      <c r="M309" s="39">
        <f>'TO Filter Tables'!S308</f>
        <v>0</v>
      </c>
      <c r="N309" s="39">
        <f>'TO Filter Tables'!Y308</f>
        <v>0</v>
      </c>
      <c r="O309" s="39">
        <f>'TO Filter Tables'!AE308</f>
        <v>0</v>
      </c>
      <c r="P309" s="39">
        <f>'TO Filter Tables'!AQ308</f>
        <v>0</v>
      </c>
      <c r="Q309" s="39">
        <f>'TO Filter Tables'!AW308</f>
        <v>0</v>
      </c>
      <c r="R309" s="39">
        <f>'TO Filter Tables'!BC308</f>
        <v>0</v>
      </c>
      <c r="S309" s="39">
        <f>'TO Filter Tables'!BI308</f>
        <v>0</v>
      </c>
    </row>
    <row r="310" spans="1:20" hidden="1" x14ac:dyDescent="0.2">
      <c r="A310">
        <f>'TO Filter Tables'!A309</f>
        <v>300</v>
      </c>
      <c r="B310">
        <f>'TO Filter Summary'!B310</f>
        <v>0</v>
      </c>
      <c r="C310" t="str">
        <f ca="1">'TO Filter Tables'!C309</f>
        <v>GPS B - Reserved</v>
      </c>
      <c r="D310" t="str">
        <f ca="1">'TO Filter Tables'!E309</f>
        <v>External</v>
      </c>
      <c r="E310">
        <f ca="1">'TO Filter Tables'!F309</f>
        <v>705</v>
      </c>
      <c r="F310" t="str">
        <f ca="1">'TO Filter Tables'!G309</f>
        <v>0x2C1</v>
      </c>
      <c r="G310" t="str">
        <f ca="1">'TO Filter Tables'!H309</f>
        <v>0xAC1</v>
      </c>
      <c r="H310" t="str">
        <f>'TO Filter Tables'!I309</f>
        <v>NA</v>
      </c>
      <c r="I310" t="str">
        <f ca="1">'TO Filter Tables'!J309</f>
        <v/>
      </c>
      <c r="J310">
        <f ca="1">'TO Filter Tables'!K309</f>
        <v>0</v>
      </c>
      <c r="K310" t="str">
        <f ca="1">'TO Filter Tables'!L309</f>
        <v>N/A</v>
      </c>
      <c r="L310">
        <f ca="1">'TO Filter Tables'!M309</f>
        <v>0</v>
      </c>
      <c r="M310" s="39">
        <f>'TO Filter Tables'!S309</f>
        <v>0</v>
      </c>
      <c r="N310" s="39">
        <f>'TO Filter Tables'!Y309</f>
        <v>0</v>
      </c>
      <c r="O310" s="39">
        <f>'TO Filter Tables'!AE309</f>
        <v>0</v>
      </c>
      <c r="P310" s="39">
        <f>'TO Filter Tables'!AQ309</f>
        <v>0</v>
      </c>
      <c r="Q310" s="39">
        <f>'TO Filter Tables'!AW309</f>
        <v>0</v>
      </c>
      <c r="R310" s="39">
        <f>'TO Filter Tables'!BC309</f>
        <v>0</v>
      </c>
      <c r="S310" s="39">
        <f>'TO Filter Tables'!BI309</f>
        <v>0</v>
      </c>
      <c r="T310" t="s">
        <v>1401</v>
      </c>
    </row>
    <row r="311" spans="1:20" x14ac:dyDescent="0.2">
      <c r="A311">
        <f>'TO Filter Tables'!A310</f>
        <v>301</v>
      </c>
      <c r="B311" t="str">
        <f>'TO Filter Summary'!B311</f>
        <v>GPS</v>
      </c>
      <c r="C311" t="str">
        <f ca="1">'TO Filter Tables'!C310</f>
        <v>GPS B - Board Health</v>
      </c>
      <c r="D311" t="str">
        <f ca="1">'TO Filter Tables'!E310</f>
        <v>External</v>
      </c>
      <c r="E311">
        <f ca="1">'TO Filter Tables'!F310</f>
        <v>706</v>
      </c>
      <c r="F311" t="str">
        <f ca="1">'TO Filter Tables'!G310</f>
        <v>0x2C2</v>
      </c>
      <c r="G311" t="str">
        <f ca="1">'TO Filter Tables'!H310</f>
        <v>0xAC2</v>
      </c>
      <c r="H311" t="str">
        <f>'TO Filter Tables'!I310</f>
        <v>NA</v>
      </c>
      <c r="I311">
        <f ca="1">'TO Filter Tables'!J310</f>
        <v>2000</v>
      </c>
      <c r="J311">
        <f ca="1">'TO Filter Tables'!K310</f>
        <v>5</v>
      </c>
      <c r="K311" t="str">
        <f ca="1">'TO Filter Tables'!L310</f>
        <v>Sync</v>
      </c>
      <c r="L311">
        <f ca="1">'TO Filter Tables'!M310</f>
        <v>400</v>
      </c>
      <c r="M311" s="284">
        <f>'TO Filter Tables'!S310</f>
        <v>0</v>
      </c>
      <c r="N311" s="284">
        <f>'TO Filter Tables'!Y310</f>
        <v>0</v>
      </c>
      <c r="O311" s="284">
        <f>'TO Filter Tables'!AE310</f>
        <v>0</v>
      </c>
      <c r="P311" s="284">
        <f>'TO Filter Tables'!AQ310</f>
        <v>0</v>
      </c>
      <c r="Q311" s="284">
        <f>'TO Filter Tables'!AW310</f>
        <v>0</v>
      </c>
      <c r="R311" s="284">
        <f>'TO Filter Tables'!BC310</f>
        <v>0</v>
      </c>
      <c r="S311" s="39">
        <f>'TO Filter Tables'!BI310</f>
        <v>0</v>
      </c>
    </row>
    <row r="312" spans="1:20" x14ac:dyDescent="0.2">
      <c r="A312">
        <f>'TO Filter Tables'!A311</f>
        <v>302</v>
      </c>
      <c r="B312" t="str">
        <f>'TO Filter Summary'!B312</f>
        <v>GPS</v>
      </c>
      <c r="C312" t="str">
        <f ca="1">'TO Filter Tables'!C311</f>
        <v>GPS B - Task Health</v>
      </c>
      <c r="D312" t="str">
        <f ca="1">'TO Filter Tables'!E311</f>
        <v>External</v>
      </c>
      <c r="E312">
        <f ca="1">'TO Filter Tables'!F311</f>
        <v>707</v>
      </c>
      <c r="F312" t="str">
        <f ca="1">'TO Filter Tables'!G311</f>
        <v>0x2C3</v>
      </c>
      <c r="G312" t="str">
        <f ca="1">'TO Filter Tables'!H311</f>
        <v>0xAC3</v>
      </c>
      <c r="H312" t="str">
        <f>'TO Filter Tables'!I311</f>
        <v>NA</v>
      </c>
      <c r="I312">
        <f ca="1">'TO Filter Tables'!J311</f>
        <v>1776</v>
      </c>
      <c r="J312">
        <f ca="1">'TO Filter Tables'!K311</f>
        <v>30</v>
      </c>
      <c r="K312" t="str">
        <f ca="1">'TO Filter Tables'!L311</f>
        <v>Sync</v>
      </c>
      <c r="L312">
        <f ca="1">'TO Filter Tables'!M311</f>
        <v>59.2</v>
      </c>
      <c r="M312" s="284">
        <f>'TO Filter Tables'!S311</f>
        <v>0</v>
      </c>
      <c r="N312" s="284">
        <f>'TO Filter Tables'!Y311</f>
        <v>0</v>
      </c>
      <c r="O312" s="284">
        <f>'TO Filter Tables'!AE311</f>
        <v>0</v>
      </c>
      <c r="P312" s="284">
        <f>'TO Filter Tables'!AQ311</f>
        <v>0</v>
      </c>
      <c r="Q312" s="284">
        <f>'TO Filter Tables'!AW311</f>
        <v>0</v>
      </c>
      <c r="R312" s="284">
        <f>'TO Filter Tables'!BC311</f>
        <v>0</v>
      </c>
      <c r="S312" s="39">
        <f>'TO Filter Tables'!BI311</f>
        <v>0</v>
      </c>
    </row>
    <row r="313" spans="1:20" x14ac:dyDescent="0.2">
      <c r="A313">
        <f>'TO Filter Tables'!A312</f>
        <v>303</v>
      </c>
      <c r="B313" t="str">
        <f>'TO Filter Summary'!B313</f>
        <v>GPS</v>
      </c>
      <c r="C313" t="str">
        <f ca="1">'TO Filter Tables'!C312</f>
        <v>GPS B - Single Point Solution</v>
      </c>
      <c r="D313" t="str">
        <f ca="1">'TO Filter Tables'!E312</f>
        <v>External</v>
      </c>
      <c r="E313">
        <f ca="1">'TO Filter Tables'!F312</f>
        <v>708</v>
      </c>
      <c r="F313" t="str">
        <f ca="1">'TO Filter Tables'!G312</f>
        <v>0x2C4</v>
      </c>
      <c r="G313" t="str">
        <f ca="1">'TO Filter Tables'!H312</f>
        <v>0xAC4</v>
      </c>
      <c r="H313" t="str">
        <f>'TO Filter Tables'!I312</f>
        <v>NA</v>
      </c>
      <c r="I313">
        <f ca="1">'TO Filter Tables'!J312</f>
        <v>1712</v>
      </c>
      <c r="J313">
        <f ca="1">'TO Filter Tables'!K312</f>
        <v>5</v>
      </c>
      <c r="K313" t="str">
        <f ca="1">'TO Filter Tables'!L312</f>
        <v>Sync</v>
      </c>
      <c r="L313">
        <f ca="1">'TO Filter Tables'!M312</f>
        <v>342.4</v>
      </c>
      <c r="M313" s="284">
        <f>'TO Filter Tables'!S312</f>
        <v>0</v>
      </c>
      <c r="N313" s="284">
        <f>'TO Filter Tables'!Y312</f>
        <v>0</v>
      </c>
      <c r="O313" s="284">
        <f>'TO Filter Tables'!AE312</f>
        <v>0</v>
      </c>
      <c r="P313" s="284">
        <f>'TO Filter Tables'!AQ312</f>
        <v>0</v>
      </c>
      <c r="Q313" s="284">
        <f>'TO Filter Tables'!AW312</f>
        <v>0</v>
      </c>
      <c r="R313" s="284">
        <f>'TO Filter Tables'!BC312</f>
        <v>0</v>
      </c>
      <c r="S313" s="39">
        <f>'TO Filter Tables'!BI312</f>
        <v>0</v>
      </c>
    </row>
    <row r="314" spans="1:20" x14ac:dyDescent="0.2">
      <c r="A314">
        <f>'TO Filter Tables'!A313</f>
        <v>304</v>
      </c>
      <c r="B314" t="str">
        <f>'TO Filter Summary'!B314</f>
        <v>GPS</v>
      </c>
      <c r="C314" t="str">
        <f ca="1">'TO Filter Tables'!C313</f>
        <v>GPS B - Time of Tone</v>
      </c>
      <c r="D314" t="str">
        <f ca="1">'TO Filter Tables'!E313</f>
        <v>External</v>
      </c>
      <c r="E314">
        <f ca="1">'TO Filter Tables'!F313</f>
        <v>709</v>
      </c>
      <c r="F314" t="str">
        <f ca="1">'TO Filter Tables'!G313</f>
        <v>0x2C5</v>
      </c>
      <c r="G314" t="str">
        <f ca="1">'TO Filter Tables'!H313</f>
        <v>0xAC5</v>
      </c>
      <c r="H314" t="str">
        <f>'TO Filter Tables'!I313</f>
        <v>NA</v>
      </c>
      <c r="I314">
        <f ca="1">'TO Filter Tables'!J313</f>
        <v>240</v>
      </c>
      <c r="J314">
        <f ca="1">'TO Filter Tables'!K313</f>
        <v>1</v>
      </c>
      <c r="K314" t="str">
        <f ca="1">'TO Filter Tables'!L313</f>
        <v>Sync</v>
      </c>
      <c r="L314">
        <f ca="1">'TO Filter Tables'!M313</f>
        <v>240</v>
      </c>
      <c r="M314" s="284">
        <f>'TO Filter Tables'!S313</f>
        <v>0</v>
      </c>
      <c r="N314" s="284">
        <f>'TO Filter Tables'!Y313</f>
        <v>0</v>
      </c>
      <c r="O314" s="284">
        <f>'TO Filter Tables'!AE313</f>
        <v>0</v>
      </c>
      <c r="P314" s="284">
        <f>'TO Filter Tables'!AQ313</f>
        <v>0</v>
      </c>
      <c r="Q314" s="284">
        <f>'TO Filter Tables'!AW313</f>
        <v>0</v>
      </c>
      <c r="R314" s="284">
        <f>'TO Filter Tables'!BC313</f>
        <v>0</v>
      </c>
      <c r="S314" s="39">
        <f>'TO Filter Tables'!BI313</f>
        <v>0</v>
      </c>
    </row>
    <row r="315" spans="1:20" x14ac:dyDescent="0.2">
      <c r="A315">
        <f>'TO Filter Tables'!A314</f>
        <v>305</v>
      </c>
      <c r="B315" t="str">
        <f>'TO Filter Summary'!B315</f>
        <v>GPS</v>
      </c>
      <c r="C315" t="str">
        <f ca="1">'TO Filter Tables'!C314</f>
        <v>GPS B - PPS</v>
      </c>
      <c r="D315" t="str">
        <f ca="1">'TO Filter Tables'!E314</f>
        <v>External</v>
      </c>
      <c r="E315">
        <f ca="1">'TO Filter Tables'!F314</f>
        <v>710</v>
      </c>
      <c r="F315" t="str">
        <f ca="1">'TO Filter Tables'!G314</f>
        <v>0x2C6</v>
      </c>
      <c r="G315" t="str">
        <f ca="1">'TO Filter Tables'!H314</f>
        <v>0xAC6</v>
      </c>
      <c r="H315" t="str">
        <f>'TO Filter Tables'!I314</f>
        <v>NA</v>
      </c>
      <c r="I315">
        <f ca="1">'TO Filter Tables'!J314</f>
        <v>560</v>
      </c>
      <c r="J315">
        <f ca="1">'TO Filter Tables'!K314</f>
        <v>30</v>
      </c>
      <c r="K315" t="str">
        <f ca="1">'TO Filter Tables'!L314</f>
        <v>Sync</v>
      </c>
      <c r="L315">
        <f ca="1">'TO Filter Tables'!M314</f>
        <v>18.666666666666668</v>
      </c>
      <c r="M315" s="284">
        <f>'TO Filter Tables'!S314</f>
        <v>0</v>
      </c>
      <c r="N315" s="284">
        <f>'TO Filter Tables'!Y314</f>
        <v>0</v>
      </c>
      <c r="O315" s="284">
        <f>'TO Filter Tables'!AE314</f>
        <v>0</v>
      </c>
      <c r="P315" s="284">
        <f>'TO Filter Tables'!AQ314</f>
        <v>0</v>
      </c>
      <c r="Q315" s="284">
        <f>'TO Filter Tables'!AW314</f>
        <v>0</v>
      </c>
      <c r="R315" s="284">
        <f>'TO Filter Tables'!BC314</f>
        <v>0</v>
      </c>
      <c r="S315" s="39">
        <f>'TO Filter Tables'!BI314</f>
        <v>0</v>
      </c>
    </row>
    <row r="316" spans="1:20" x14ac:dyDescent="0.2">
      <c r="A316">
        <f>'TO Filter Tables'!A315</f>
        <v>306</v>
      </c>
      <c r="B316" t="str">
        <f>'TO Filter Summary'!B316</f>
        <v>GPS</v>
      </c>
      <c r="C316" t="str">
        <f ca="1">'TO Filter Tables'!C315</f>
        <v>GPS B - Clock</v>
      </c>
      <c r="D316" t="str">
        <f ca="1">'TO Filter Tables'!E315</f>
        <v>External</v>
      </c>
      <c r="E316">
        <f ca="1">'TO Filter Tables'!F315</f>
        <v>711</v>
      </c>
      <c r="F316" t="str">
        <f ca="1">'TO Filter Tables'!G315</f>
        <v>0x2C7</v>
      </c>
      <c r="G316" t="str">
        <f ca="1">'TO Filter Tables'!H315</f>
        <v>0xAC7</v>
      </c>
      <c r="H316" t="str">
        <f>'TO Filter Tables'!I315</f>
        <v>NA</v>
      </c>
      <c r="I316">
        <f ca="1">'TO Filter Tables'!J315</f>
        <v>720</v>
      </c>
      <c r="J316">
        <f ca="1">'TO Filter Tables'!K315</f>
        <v>5</v>
      </c>
      <c r="K316" t="str">
        <f ca="1">'TO Filter Tables'!L315</f>
        <v>Sync</v>
      </c>
      <c r="L316">
        <f ca="1">'TO Filter Tables'!M315</f>
        <v>144</v>
      </c>
      <c r="M316" s="284">
        <f>'TO Filter Tables'!S315</f>
        <v>0</v>
      </c>
      <c r="N316" s="284">
        <f>'TO Filter Tables'!Y315</f>
        <v>0</v>
      </c>
      <c r="O316" s="284">
        <f>'TO Filter Tables'!AE315</f>
        <v>0</v>
      </c>
      <c r="P316" s="284">
        <f>'TO Filter Tables'!AQ315</f>
        <v>0</v>
      </c>
      <c r="Q316" s="284">
        <f>'TO Filter Tables'!AW315</f>
        <v>0</v>
      </c>
      <c r="R316" s="284">
        <f>'TO Filter Tables'!BC315</f>
        <v>0</v>
      </c>
      <c r="S316" s="39">
        <f>'TO Filter Tables'!BI315</f>
        <v>0</v>
      </c>
    </row>
    <row r="317" spans="1:20" x14ac:dyDescent="0.2">
      <c r="A317">
        <f>'TO Filter Tables'!A316</f>
        <v>307</v>
      </c>
      <c r="B317" t="str">
        <f>'TO Filter Summary'!B317</f>
        <v>GPS</v>
      </c>
      <c r="C317" t="str">
        <f ca="1">'TO Filter Tables'!C316</f>
        <v>GPS B - Channel</v>
      </c>
      <c r="D317" t="str">
        <f ca="1">'TO Filter Tables'!E316</f>
        <v>External</v>
      </c>
      <c r="E317">
        <f ca="1">'TO Filter Tables'!F316</f>
        <v>712</v>
      </c>
      <c r="F317" t="str">
        <f ca="1">'TO Filter Tables'!G316</f>
        <v>0x2C8</v>
      </c>
      <c r="G317" t="str">
        <f ca="1">'TO Filter Tables'!H316</f>
        <v>0xAC8</v>
      </c>
      <c r="H317" t="str">
        <f>'TO Filter Tables'!I316</f>
        <v>NA</v>
      </c>
      <c r="I317">
        <f ca="1">'TO Filter Tables'!J316</f>
        <v>2912</v>
      </c>
      <c r="J317">
        <f ca="1">'TO Filter Tables'!K316</f>
        <v>1</v>
      </c>
      <c r="K317" t="str">
        <f ca="1">'TO Filter Tables'!L316</f>
        <v>Sync</v>
      </c>
      <c r="L317">
        <f ca="1">'TO Filter Tables'!M316</f>
        <v>2912</v>
      </c>
      <c r="M317" s="39">
        <f>'TO Filter Tables'!S316</f>
        <v>0</v>
      </c>
      <c r="N317" s="39">
        <f>'TO Filter Tables'!Y316</f>
        <v>0</v>
      </c>
      <c r="O317" s="39">
        <f>'TO Filter Tables'!AE316</f>
        <v>0</v>
      </c>
      <c r="P317" s="39">
        <f>'TO Filter Tables'!AQ316</f>
        <v>0</v>
      </c>
      <c r="Q317" s="39">
        <f>'TO Filter Tables'!AW316</f>
        <v>0</v>
      </c>
      <c r="R317" s="39">
        <f>'TO Filter Tables'!BC316</f>
        <v>0</v>
      </c>
      <c r="S317" s="39">
        <f>'TO Filter Tables'!BI316</f>
        <v>0</v>
      </c>
    </row>
    <row r="318" spans="1:20" x14ac:dyDescent="0.2">
      <c r="A318">
        <f>'TO Filter Tables'!A317</f>
        <v>308</v>
      </c>
      <c r="B318" t="str">
        <f>'TO Filter Summary'!B318</f>
        <v>GPS</v>
      </c>
      <c r="C318" t="str">
        <f ca="1">'TO Filter Tables'!C317</f>
        <v>GPS B - SV Position</v>
      </c>
      <c r="D318" t="str">
        <f ca="1">'TO Filter Tables'!E317</f>
        <v>External</v>
      </c>
      <c r="E318">
        <f ca="1">'TO Filter Tables'!F317</f>
        <v>713</v>
      </c>
      <c r="F318" t="str">
        <f ca="1">'TO Filter Tables'!G317</f>
        <v>0x2C9</v>
      </c>
      <c r="G318" t="str">
        <f ca="1">'TO Filter Tables'!H317</f>
        <v>0xAC9</v>
      </c>
      <c r="H318" t="str">
        <f>'TO Filter Tables'!I317</f>
        <v>NA</v>
      </c>
      <c r="I318">
        <f ca="1">'TO Filter Tables'!J317</f>
        <v>2864</v>
      </c>
      <c r="J318">
        <f ca="1">'TO Filter Tables'!K317</f>
        <v>5</v>
      </c>
      <c r="K318" t="str">
        <f ca="1">'TO Filter Tables'!L317</f>
        <v>Sync</v>
      </c>
      <c r="L318">
        <f ca="1">'TO Filter Tables'!M317</f>
        <v>572.79999999999995</v>
      </c>
      <c r="M318" s="39">
        <f>'TO Filter Tables'!S317</f>
        <v>0</v>
      </c>
      <c r="N318" s="39">
        <f>'TO Filter Tables'!Y317</f>
        <v>0</v>
      </c>
      <c r="O318" s="39">
        <f>'TO Filter Tables'!AE317</f>
        <v>0</v>
      </c>
      <c r="P318" s="39">
        <f>'TO Filter Tables'!AQ317</f>
        <v>0</v>
      </c>
      <c r="Q318" s="39">
        <f>'TO Filter Tables'!AW317</f>
        <v>0</v>
      </c>
      <c r="R318" s="39">
        <f>'TO Filter Tables'!BC317</f>
        <v>0</v>
      </c>
      <c r="S318" s="39">
        <f>'TO Filter Tables'!BI317</f>
        <v>0</v>
      </c>
    </row>
    <row r="319" spans="1:20" x14ac:dyDescent="0.2">
      <c r="A319">
        <f>'TO Filter Tables'!A318</f>
        <v>309</v>
      </c>
      <c r="B319" t="str">
        <f>'TO Filter Summary'!B319</f>
        <v>GPS</v>
      </c>
      <c r="C319" t="str">
        <f ca="1">'TO Filter Tables'!C318</f>
        <v>GPS B - Measurement</v>
      </c>
      <c r="D319" t="str">
        <f ca="1">'TO Filter Tables'!E318</f>
        <v>External</v>
      </c>
      <c r="E319">
        <f ca="1">'TO Filter Tables'!F318</f>
        <v>714</v>
      </c>
      <c r="F319" t="str">
        <f ca="1">'TO Filter Tables'!G318</f>
        <v>0x2CA</v>
      </c>
      <c r="G319" t="str">
        <f ca="1">'TO Filter Tables'!H318</f>
        <v>0xACA</v>
      </c>
      <c r="H319" t="str">
        <f>'TO Filter Tables'!I318</f>
        <v>NA</v>
      </c>
      <c r="I319">
        <f ca="1">'TO Filter Tables'!J318</f>
        <v>3040</v>
      </c>
      <c r="J319">
        <f ca="1">'TO Filter Tables'!K318</f>
        <v>5</v>
      </c>
      <c r="K319" t="str">
        <f ca="1">'TO Filter Tables'!L318</f>
        <v>Sync</v>
      </c>
      <c r="L319">
        <f ca="1">'TO Filter Tables'!M318</f>
        <v>608</v>
      </c>
      <c r="M319" s="39">
        <f>'TO Filter Tables'!S318</f>
        <v>0</v>
      </c>
      <c r="N319" s="39">
        <f>'TO Filter Tables'!Y318</f>
        <v>0</v>
      </c>
      <c r="O319" s="39">
        <f>'TO Filter Tables'!AE318</f>
        <v>0</v>
      </c>
      <c r="P319" s="39">
        <f>'TO Filter Tables'!AQ318</f>
        <v>0</v>
      </c>
      <c r="Q319" s="39">
        <f>'TO Filter Tables'!AW318</f>
        <v>0</v>
      </c>
      <c r="R319" s="39">
        <f>'TO Filter Tables'!BC318</f>
        <v>0</v>
      </c>
      <c r="S319" s="39">
        <f>'TO Filter Tables'!BI318</f>
        <v>0</v>
      </c>
    </row>
    <row r="320" spans="1:20" x14ac:dyDescent="0.2">
      <c r="A320">
        <f>'TO Filter Tables'!A319</f>
        <v>310</v>
      </c>
      <c r="B320" t="str">
        <f>'TO Filter Summary'!B320</f>
        <v>GPS</v>
      </c>
      <c r="C320" t="str">
        <f ca="1">'TO Filter Tables'!C319</f>
        <v>GPS B - Pseudorange</v>
      </c>
      <c r="D320" t="str">
        <f ca="1">'TO Filter Tables'!E319</f>
        <v>External</v>
      </c>
      <c r="E320">
        <f ca="1">'TO Filter Tables'!F319</f>
        <v>715</v>
      </c>
      <c r="F320" t="str">
        <f ca="1">'TO Filter Tables'!G319</f>
        <v>0x2CB</v>
      </c>
      <c r="G320" t="str">
        <f ca="1">'TO Filter Tables'!H319</f>
        <v>0xACB</v>
      </c>
      <c r="H320" t="str">
        <f>'TO Filter Tables'!I319</f>
        <v>NA</v>
      </c>
      <c r="I320">
        <f ca="1">'TO Filter Tables'!J319</f>
        <v>2928</v>
      </c>
      <c r="J320">
        <f ca="1">'TO Filter Tables'!K319</f>
        <v>5</v>
      </c>
      <c r="K320" t="str">
        <f ca="1">'TO Filter Tables'!L319</f>
        <v>Sync</v>
      </c>
      <c r="L320">
        <f ca="1">'TO Filter Tables'!M319</f>
        <v>585.6</v>
      </c>
      <c r="M320" s="39">
        <f>'TO Filter Tables'!S319</f>
        <v>0</v>
      </c>
      <c r="N320" s="39">
        <f>'TO Filter Tables'!Y319</f>
        <v>0</v>
      </c>
      <c r="O320" s="39">
        <f>'TO Filter Tables'!AE319</f>
        <v>0</v>
      </c>
      <c r="P320" s="39">
        <f>'TO Filter Tables'!AQ319</f>
        <v>0</v>
      </c>
      <c r="Q320" s="39">
        <f>'TO Filter Tables'!AW319</f>
        <v>0</v>
      </c>
      <c r="R320" s="39">
        <f>'TO Filter Tables'!BC319</f>
        <v>0</v>
      </c>
      <c r="S320" s="39">
        <f>'TO Filter Tables'!BI319</f>
        <v>0</v>
      </c>
    </row>
    <row r="321" spans="1:19" x14ac:dyDescent="0.2">
      <c r="A321">
        <f>'TO Filter Tables'!A320</f>
        <v>311</v>
      </c>
      <c r="B321" t="str">
        <f>'TO Filter Summary'!B321</f>
        <v>GPS</v>
      </c>
      <c r="C321" t="str">
        <f ca="1">'TO Filter Tables'!C320</f>
        <v>GPS B - SV Prediction</v>
      </c>
      <c r="D321" t="str">
        <f ca="1">'TO Filter Tables'!E320</f>
        <v>External</v>
      </c>
      <c r="E321">
        <f ca="1">'TO Filter Tables'!F320</f>
        <v>716</v>
      </c>
      <c r="F321" t="str">
        <f ca="1">'TO Filter Tables'!G320</f>
        <v>0x2CC</v>
      </c>
      <c r="G321" t="str">
        <f ca="1">'TO Filter Tables'!H320</f>
        <v>0xACC</v>
      </c>
      <c r="H321" t="str">
        <f>'TO Filter Tables'!I320</f>
        <v>NA</v>
      </c>
      <c r="I321">
        <f ca="1">'TO Filter Tables'!J320</f>
        <v>816</v>
      </c>
      <c r="J321">
        <f ca="1">'TO Filter Tables'!K320</f>
        <v>1</v>
      </c>
      <c r="K321" t="str">
        <f ca="1">'TO Filter Tables'!L320</f>
        <v>Sync</v>
      </c>
      <c r="L321">
        <f ca="1">'TO Filter Tables'!M320</f>
        <v>816</v>
      </c>
      <c r="M321" s="39">
        <f>'TO Filter Tables'!S320</f>
        <v>0</v>
      </c>
      <c r="N321" s="39">
        <f>'TO Filter Tables'!Y320</f>
        <v>0</v>
      </c>
      <c r="O321" s="39">
        <f>'TO Filter Tables'!AE320</f>
        <v>0</v>
      </c>
      <c r="P321" s="39">
        <f>'TO Filter Tables'!AQ320</f>
        <v>0</v>
      </c>
      <c r="Q321" s="39">
        <f>'TO Filter Tables'!AW320</f>
        <v>0</v>
      </c>
      <c r="R321" s="39">
        <f>'TO Filter Tables'!BC320</f>
        <v>0</v>
      </c>
      <c r="S321" s="39">
        <f>'TO Filter Tables'!BI320</f>
        <v>0</v>
      </c>
    </row>
    <row r="322" spans="1:19" hidden="1" x14ac:dyDescent="0.2">
      <c r="A322">
        <f>'TO Filter Tables'!A321</f>
        <v>312</v>
      </c>
      <c r="B322">
        <f>'TO Filter Summary'!B322</f>
        <v>0</v>
      </c>
      <c r="C322" t="str">
        <f ca="1">'TO Filter Tables'!C321</f>
        <v>GPS B - Reserved</v>
      </c>
      <c r="D322" t="str">
        <f ca="1">'TO Filter Tables'!E321</f>
        <v>External</v>
      </c>
      <c r="E322">
        <f ca="1">'TO Filter Tables'!F321</f>
        <v>717</v>
      </c>
      <c r="F322" t="str">
        <f ca="1">'TO Filter Tables'!G321</f>
        <v>0x2CD</v>
      </c>
      <c r="G322" t="str">
        <f ca="1">'TO Filter Tables'!H321</f>
        <v>0xACD</v>
      </c>
      <c r="H322" t="str">
        <f>'TO Filter Tables'!I321</f>
        <v>NA</v>
      </c>
      <c r="I322" t="str">
        <f ca="1">'TO Filter Tables'!J321</f>
        <v/>
      </c>
      <c r="J322">
        <f ca="1">'TO Filter Tables'!K321</f>
        <v>0</v>
      </c>
      <c r="K322" t="str">
        <f ca="1">'TO Filter Tables'!L321</f>
        <v>N/A</v>
      </c>
      <c r="L322">
        <f ca="1">'TO Filter Tables'!M321</f>
        <v>0</v>
      </c>
      <c r="M322" s="39">
        <f>'TO Filter Tables'!S321</f>
        <v>0</v>
      </c>
      <c r="N322" s="39">
        <f>'TO Filter Tables'!Y321</f>
        <v>0</v>
      </c>
      <c r="O322" s="39">
        <f>'TO Filter Tables'!AE321</f>
        <v>0</v>
      </c>
      <c r="P322" s="39">
        <f>'TO Filter Tables'!AQ321</f>
        <v>0</v>
      </c>
      <c r="Q322" s="39">
        <f>'TO Filter Tables'!AW321</f>
        <v>0</v>
      </c>
      <c r="R322" s="39">
        <f>'TO Filter Tables'!BC321</f>
        <v>0</v>
      </c>
      <c r="S322" s="39">
        <f>'TO Filter Tables'!BI321</f>
        <v>0</v>
      </c>
    </row>
    <row r="323" spans="1:19" x14ac:dyDescent="0.2">
      <c r="A323">
        <f>'TO Filter Tables'!A322</f>
        <v>313</v>
      </c>
      <c r="B323" t="str">
        <f>'TO Filter Summary'!B323</f>
        <v>GPS</v>
      </c>
      <c r="C323" t="str">
        <f ca="1">'TO Filter Tables'!C322</f>
        <v>GPS B - GEONS Real Time State</v>
      </c>
      <c r="D323" t="str">
        <f ca="1">'TO Filter Tables'!E322</f>
        <v>External</v>
      </c>
      <c r="E323">
        <f ca="1">'TO Filter Tables'!F322</f>
        <v>718</v>
      </c>
      <c r="F323" t="str">
        <f ca="1">'TO Filter Tables'!G322</f>
        <v>0x2CE</v>
      </c>
      <c r="G323" t="str">
        <f ca="1">'TO Filter Tables'!H322</f>
        <v>0xACE</v>
      </c>
      <c r="H323" t="str">
        <f>'TO Filter Tables'!I322</f>
        <v>NA</v>
      </c>
      <c r="I323">
        <f ca="1">'TO Filter Tables'!J322</f>
        <v>1200</v>
      </c>
      <c r="J323">
        <f ca="1">'TO Filter Tables'!K322</f>
        <v>5</v>
      </c>
      <c r="K323" t="str">
        <f ca="1">'TO Filter Tables'!L322</f>
        <v>Sync</v>
      </c>
      <c r="L323">
        <f ca="1">'TO Filter Tables'!M322</f>
        <v>240</v>
      </c>
      <c r="M323" s="39">
        <f>'TO Filter Tables'!S322</f>
        <v>0</v>
      </c>
      <c r="N323" s="39">
        <f>'TO Filter Tables'!Y322</f>
        <v>0</v>
      </c>
      <c r="O323" s="39">
        <f>'TO Filter Tables'!AE322</f>
        <v>0</v>
      </c>
      <c r="P323" s="39">
        <f>'TO Filter Tables'!AQ322</f>
        <v>0</v>
      </c>
      <c r="Q323" s="39">
        <f>'TO Filter Tables'!AW322</f>
        <v>0</v>
      </c>
      <c r="R323" s="39">
        <f>'TO Filter Tables'!BC322</f>
        <v>0</v>
      </c>
      <c r="S323" s="39">
        <f>'TO Filter Tables'!BI322</f>
        <v>0</v>
      </c>
    </row>
    <row r="324" spans="1:19" x14ac:dyDescent="0.2">
      <c r="A324">
        <f>'TO Filter Tables'!A323</f>
        <v>314</v>
      </c>
      <c r="B324" t="str">
        <f>'TO Filter Summary'!B324</f>
        <v>GPS</v>
      </c>
      <c r="C324" t="str">
        <f ca="1">'TO Filter Tables'!C323</f>
        <v>GPS B - GEONS Covariance</v>
      </c>
      <c r="D324" t="str">
        <f ca="1">'TO Filter Tables'!E323</f>
        <v>External</v>
      </c>
      <c r="E324">
        <f ca="1">'TO Filter Tables'!F323</f>
        <v>719</v>
      </c>
      <c r="F324" t="str">
        <f ca="1">'TO Filter Tables'!G323</f>
        <v>0x2CF</v>
      </c>
      <c r="G324" t="str">
        <f ca="1">'TO Filter Tables'!H323</f>
        <v>0xACF</v>
      </c>
      <c r="H324" t="str">
        <f>'TO Filter Tables'!I323</f>
        <v>NA</v>
      </c>
      <c r="I324">
        <f ca="1">'TO Filter Tables'!J323</f>
        <v>1008</v>
      </c>
      <c r="J324">
        <f ca="1">'TO Filter Tables'!K323</f>
        <v>30</v>
      </c>
      <c r="K324" t="str">
        <f ca="1">'TO Filter Tables'!L323</f>
        <v>Sync</v>
      </c>
      <c r="L324">
        <f ca="1">'TO Filter Tables'!M323</f>
        <v>33.6</v>
      </c>
      <c r="M324" s="39">
        <f>'TO Filter Tables'!S323</f>
        <v>0</v>
      </c>
      <c r="N324" s="39">
        <f>'TO Filter Tables'!Y323</f>
        <v>0</v>
      </c>
      <c r="O324" s="39">
        <f>'TO Filter Tables'!AE323</f>
        <v>0</v>
      </c>
      <c r="P324" s="39">
        <f>'TO Filter Tables'!AQ323</f>
        <v>0</v>
      </c>
      <c r="Q324" s="39">
        <f>'TO Filter Tables'!AW323</f>
        <v>0</v>
      </c>
      <c r="R324" s="39">
        <f>'TO Filter Tables'!BC323</f>
        <v>0</v>
      </c>
      <c r="S324" s="39">
        <f>'TO Filter Tables'!BI323</f>
        <v>0</v>
      </c>
    </row>
    <row r="325" spans="1:19" x14ac:dyDescent="0.2">
      <c r="A325">
        <f>'TO Filter Tables'!A324</f>
        <v>315</v>
      </c>
      <c r="B325" t="str">
        <f>'TO Filter Summary'!B325</f>
        <v>GPS</v>
      </c>
      <c r="C325" t="str">
        <f ca="1">'TO Filter Tables'!C324</f>
        <v>GPS B - GEONS Residual</v>
      </c>
      <c r="D325" t="str">
        <f ca="1">'TO Filter Tables'!E324</f>
        <v>External</v>
      </c>
      <c r="E325">
        <f ca="1">'TO Filter Tables'!F324</f>
        <v>720</v>
      </c>
      <c r="F325" t="str">
        <f ca="1">'TO Filter Tables'!G324</f>
        <v>0x2D0</v>
      </c>
      <c r="G325" t="str">
        <f ca="1">'TO Filter Tables'!H324</f>
        <v>0xAD0</v>
      </c>
      <c r="H325" t="str">
        <f>'TO Filter Tables'!I324</f>
        <v>NA</v>
      </c>
      <c r="I325">
        <f ca="1">'TO Filter Tables'!J324</f>
        <v>2432</v>
      </c>
      <c r="J325">
        <f ca="1">'TO Filter Tables'!K324</f>
        <v>30</v>
      </c>
      <c r="K325" t="str">
        <f ca="1">'TO Filter Tables'!L324</f>
        <v>Sync</v>
      </c>
      <c r="L325">
        <f ca="1">'TO Filter Tables'!M324</f>
        <v>81.066666666666663</v>
      </c>
      <c r="M325" s="39">
        <f>'TO Filter Tables'!S324</f>
        <v>0</v>
      </c>
      <c r="N325" s="39">
        <f>'TO Filter Tables'!Y324</f>
        <v>0</v>
      </c>
      <c r="O325" s="39">
        <f>'TO Filter Tables'!AE324</f>
        <v>0</v>
      </c>
      <c r="P325" s="39">
        <f>'TO Filter Tables'!AQ324</f>
        <v>0</v>
      </c>
      <c r="Q325" s="39">
        <f>'TO Filter Tables'!AW324</f>
        <v>0</v>
      </c>
      <c r="R325" s="39">
        <f>'TO Filter Tables'!BC324</f>
        <v>0</v>
      </c>
      <c r="S325" s="39">
        <f>'TO Filter Tables'!BI324</f>
        <v>0</v>
      </c>
    </row>
    <row r="326" spans="1:19" x14ac:dyDescent="0.2">
      <c r="A326">
        <f>'TO Filter Tables'!A325</f>
        <v>316</v>
      </c>
      <c r="B326" t="str">
        <f>'TO Filter Summary'!B326</f>
        <v>GPS</v>
      </c>
      <c r="C326" t="str">
        <f ca="1">'TO Filter Tables'!C325</f>
        <v>GPS B - GEONS Estimated State</v>
      </c>
      <c r="D326" t="str">
        <f ca="1">'TO Filter Tables'!E325</f>
        <v>External</v>
      </c>
      <c r="E326">
        <f ca="1">'TO Filter Tables'!F325</f>
        <v>721</v>
      </c>
      <c r="F326" t="str">
        <f ca="1">'TO Filter Tables'!G325</f>
        <v>0x2D1</v>
      </c>
      <c r="G326" t="str">
        <f ca="1">'TO Filter Tables'!H325</f>
        <v>0xAD1</v>
      </c>
      <c r="H326" t="str">
        <f>'TO Filter Tables'!I325</f>
        <v>NA</v>
      </c>
      <c r="I326">
        <f ca="1">'TO Filter Tables'!J325</f>
        <v>1200</v>
      </c>
      <c r="J326">
        <f ca="1">'TO Filter Tables'!K325</f>
        <v>30</v>
      </c>
      <c r="K326" t="str">
        <f ca="1">'TO Filter Tables'!L325</f>
        <v>Sync</v>
      </c>
      <c r="L326">
        <f ca="1">'TO Filter Tables'!M325</f>
        <v>40</v>
      </c>
      <c r="M326" s="39">
        <f>'TO Filter Tables'!S325</f>
        <v>0</v>
      </c>
      <c r="N326" s="39">
        <f>'TO Filter Tables'!Y325</f>
        <v>0</v>
      </c>
      <c r="O326" s="39">
        <f>'TO Filter Tables'!AE325</f>
        <v>0</v>
      </c>
      <c r="P326" s="39">
        <f>'TO Filter Tables'!AQ325</f>
        <v>0</v>
      </c>
      <c r="Q326" s="39">
        <f>'TO Filter Tables'!AW325</f>
        <v>0</v>
      </c>
      <c r="R326" s="39">
        <f>'TO Filter Tables'!BC325</f>
        <v>0</v>
      </c>
      <c r="S326" s="39">
        <f>'TO Filter Tables'!BI325</f>
        <v>0</v>
      </c>
    </row>
    <row r="327" spans="1:19" hidden="1" x14ac:dyDescent="0.2">
      <c r="A327">
        <f>'TO Filter Tables'!A326</f>
        <v>317</v>
      </c>
      <c r="B327">
        <f>'TO Filter Summary'!B327</f>
        <v>0</v>
      </c>
      <c r="C327" t="str">
        <f ca="1">'TO Filter Tables'!C326</f>
        <v>GPS B - Command Ack</v>
      </c>
      <c r="D327" t="str">
        <f ca="1">'TO Filter Tables'!E326</f>
        <v>External</v>
      </c>
      <c r="E327">
        <f ca="1">'TO Filter Tables'!F326</f>
        <v>722</v>
      </c>
      <c r="F327" t="str">
        <f ca="1">'TO Filter Tables'!G326</f>
        <v>0x2D2</v>
      </c>
      <c r="G327" t="str">
        <f ca="1">'TO Filter Tables'!H326</f>
        <v>0xAD2</v>
      </c>
      <c r="H327" t="str">
        <f>'TO Filter Tables'!I326</f>
        <v>NA</v>
      </c>
      <c r="I327">
        <f ca="1">'TO Filter Tables'!J326</f>
        <v>272</v>
      </c>
      <c r="J327">
        <f ca="1">'TO Filter Tables'!K326</f>
        <v>0</v>
      </c>
      <c r="K327" t="str">
        <f ca="1">'TO Filter Tables'!L326</f>
        <v>Async</v>
      </c>
      <c r="L327">
        <f ca="1">'TO Filter Tables'!M326</f>
        <v>0</v>
      </c>
      <c r="M327" s="39">
        <f>'TO Filter Tables'!S326</f>
        <v>0</v>
      </c>
      <c r="N327" s="39">
        <f>'TO Filter Tables'!Y326</f>
        <v>0</v>
      </c>
      <c r="O327" s="39">
        <f>'TO Filter Tables'!AE326</f>
        <v>0</v>
      </c>
      <c r="P327" s="39">
        <f>'TO Filter Tables'!AQ326</f>
        <v>0</v>
      </c>
      <c r="Q327" s="39">
        <f>'TO Filter Tables'!AW326</f>
        <v>0</v>
      </c>
      <c r="R327" s="39">
        <f>'TO Filter Tables'!BC326</f>
        <v>0</v>
      </c>
      <c r="S327" s="39">
        <f>'TO Filter Tables'!BI326</f>
        <v>0</v>
      </c>
    </row>
    <row r="328" spans="1:19" hidden="1" x14ac:dyDescent="0.2">
      <c r="A328">
        <f>'TO Filter Tables'!A327</f>
        <v>318</v>
      </c>
      <c r="B328">
        <f>'TO Filter Summary'!B328</f>
        <v>0</v>
      </c>
      <c r="C328" t="str">
        <f ca="1">'TO Filter Tables'!C327</f>
        <v>GPS B - Ephemeris</v>
      </c>
      <c r="D328" t="str">
        <f ca="1">'TO Filter Tables'!E327</f>
        <v>External</v>
      </c>
      <c r="E328">
        <f ca="1">'TO Filter Tables'!F327</f>
        <v>723</v>
      </c>
      <c r="F328" t="str">
        <f ca="1">'TO Filter Tables'!G327</f>
        <v>0x2D3</v>
      </c>
      <c r="G328" t="str">
        <f ca="1">'TO Filter Tables'!H327</f>
        <v>0xAD3</v>
      </c>
      <c r="H328" t="str">
        <f>'TO Filter Tables'!I327</f>
        <v>NA</v>
      </c>
      <c r="I328">
        <f ca="1">'TO Filter Tables'!J327</f>
        <v>2192</v>
      </c>
      <c r="J328">
        <f ca="1">'TO Filter Tables'!K327</f>
        <v>0</v>
      </c>
      <c r="K328" t="str">
        <f ca="1">'TO Filter Tables'!L327</f>
        <v>Async</v>
      </c>
      <c r="L328">
        <f ca="1">'TO Filter Tables'!M327</f>
        <v>0</v>
      </c>
      <c r="M328" s="39">
        <f>'TO Filter Tables'!S327</f>
        <v>0</v>
      </c>
      <c r="N328" s="39">
        <f>'TO Filter Tables'!Y327</f>
        <v>0</v>
      </c>
      <c r="O328" s="39">
        <f>'TO Filter Tables'!AE327</f>
        <v>0</v>
      </c>
      <c r="P328" s="39">
        <f>'TO Filter Tables'!AQ327</f>
        <v>0</v>
      </c>
      <c r="Q328" s="39">
        <f>'TO Filter Tables'!AW327</f>
        <v>0</v>
      </c>
      <c r="R328" s="39">
        <f>'TO Filter Tables'!BC327</f>
        <v>0</v>
      </c>
      <c r="S328" s="39">
        <f>'TO Filter Tables'!BI327</f>
        <v>0</v>
      </c>
    </row>
    <row r="329" spans="1:19" hidden="1" x14ac:dyDescent="0.2">
      <c r="A329">
        <f>'TO Filter Tables'!A328</f>
        <v>319</v>
      </c>
      <c r="B329">
        <f>'TO Filter Summary'!B329</f>
        <v>0</v>
      </c>
      <c r="C329" t="str">
        <f ca="1">'TO Filter Tables'!C328</f>
        <v>GPS B - Almanac</v>
      </c>
      <c r="D329" t="str">
        <f ca="1">'TO Filter Tables'!E328</f>
        <v>External</v>
      </c>
      <c r="E329">
        <f ca="1">'TO Filter Tables'!F328</f>
        <v>724</v>
      </c>
      <c r="F329" t="str">
        <f ca="1">'TO Filter Tables'!G328</f>
        <v>0x2D4</v>
      </c>
      <c r="G329" t="str">
        <f ca="1">'TO Filter Tables'!H328</f>
        <v>0xAD4</v>
      </c>
      <c r="H329" t="str">
        <f>'TO Filter Tables'!I328</f>
        <v>NA</v>
      </c>
      <c r="I329">
        <f ca="1">'TO Filter Tables'!J328</f>
        <v>944</v>
      </c>
      <c r="J329">
        <f ca="1">'TO Filter Tables'!K328</f>
        <v>0</v>
      </c>
      <c r="K329" t="str">
        <f ca="1">'TO Filter Tables'!L328</f>
        <v>Async</v>
      </c>
      <c r="L329">
        <f ca="1">'TO Filter Tables'!M328</f>
        <v>0</v>
      </c>
      <c r="M329" s="39">
        <f>'TO Filter Tables'!S328</f>
        <v>0</v>
      </c>
      <c r="N329" s="39">
        <f>'TO Filter Tables'!Y328</f>
        <v>0</v>
      </c>
      <c r="O329" s="39">
        <f>'TO Filter Tables'!AE328</f>
        <v>0</v>
      </c>
      <c r="P329" s="39">
        <f>'TO Filter Tables'!AQ328</f>
        <v>0</v>
      </c>
      <c r="Q329" s="39">
        <f>'TO Filter Tables'!AW328</f>
        <v>0</v>
      </c>
      <c r="R329" s="39">
        <f>'TO Filter Tables'!BC328</f>
        <v>0</v>
      </c>
      <c r="S329" s="39">
        <f>'TO Filter Tables'!BI328</f>
        <v>0</v>
      </c>
    </row>
    <row r="330" spans="1:19" hidden="1" x14ac:dyDescent="0.2">
      <c r="A330">
        <f>'TO Filter Tables'!A329</f>
        <v>320</v>
      </c>
      <c r="B330">
        <f>'TO Filter Summary'!B330</f>
        <v>0</v>
      </c>
      <c r="C330" t="str">
        <f ca="1">'TO Filter Tables'!C329</f>
        <v>GPS B - Ephemeris Status</v>
      </c>
      <c r="D330" t="str">
        <f ca="1">'TO Filter Tables'!E329</f>
        <v>External</v>
      </c>
      <c r="E330">
        <f ca="1">'TO Filter Tables'!F329</f>
        <v>725</v>
      </c>
      <c r="F330" t="str">
        <f ca="1">'TO Filter Tables'!G329</f>
        <v>0x2D5</v>
      </c>
      <c r="G330" t="str">
        <f ca="1">'TO Filter Tables'!H329</f>
        <v>0xAD5</v>
      </c>
      <c r="H330" t="str">
        <f>'TO Filter Tables'!I329</f>
        <v>NA</v>
      </c>
      <c r="I330">
        <f ca="1">'TO Filter Tables'!J329</f>
        <v>3248</v>
      </c>
      <c r="J330">
        <f ca="1">'TO Filter Tables'!K329</f>
        <v>0</v>
      </c>
      <c r="K330" t="str">
        <f ca="1">'TO Filter Tables'!L329</f>
        <v>Async</v>
      </c>
      <c r="L330">
        <f ca="1">'TO Filter Tables'!M329</f>
        <v>0</v>
      </c>
      <c r="M330" s="39">
        <f>'TO Filter Tables'!S329</f>
        <v>0</v>
      </c>
      <c r="N330" s="39">
        <f>'TO Filter Tables'!Y329</f>
        <v>0</v>
      </c>
      <c r="O330" s="39">
        <f>'TO Filter Tables'!AE329</f>
        <v>0</v>
      </c>
      <c r="P330" s="39">
        <f>'TO Filter Tables'!AQ329</f>
        <v>0</v>
      </c>
      <c r="Q330" s="39">
        <f>'TO Filter Tables'!AW329</f>
        <v>0</v>
      </c>
      <c r="R330" s="39">
        <f>'TO Filter Tables'!BC329</f>
        <v>0</v>
      </c>
      <c r="S330" s="39">
        <f>'TO Filter Tables'!BI329</f>
        <v>0</v>
      </c>
    </row>
    <row r="331" spans="1:19" hidden="1" x14ac:dyDescent="0.2">
      <c r="A331">
        <f>'TO Filter Tables'!A330</f>
        <v>321</v>
      </c>
      <c r="B331">
        <f>'TO Filter Summary'!B331</f>
        <v>0</v>
      </c>
      <c r="C331" t="str">
        <f ca="1">'TO Filter Tables'!C330</f>
        <v>GPS B - SV Select Status</v>
      </c>
      <c r="D331" t="str">
        <f ca="1">'TO Filter Tables'!E330</f>
        <v>External</v>
      </c>
      <c r="E331">
        <f ca="1">'TO Filter Tables'!F330</f>
        <v>726</v>
      </c>
      <c r="F331" t="str">
        <f ca="1">'TO Filter Tables'!G330</f>
        <v>0x2D6</v>
      </c>
      <c r="G331" t="str">
        <f ca="1">'TO Filter Tables'!H330</f>
        <v>0xAD6</v>
      </c>
      <c r="H331" t="str">
        <f>'TO Filter Tables'!I330</f>
        <v>NA</v>
      </c>
      <c r="I331">
        <f ca="1">'TO Filter Tables'!J330</f>
        <v>1296</v>
      </c>
      <c r="J331">
        <f ca="1">'TO Filter Tables'!K330</f>
        <v>0</v>
      </c>
      <c r="K331" t="str">
        <f ca="1">'TO Filter Tables'!L330</f>
        <v>Async</v>
      </c>
      <c r="L331">
        <f ca="1">'TO Filter Tables'!M330</f>
        <v>0</v>
      </c>
      <c r="M331" s="39">
        <f>'TO Filter Tables'!S330</f>
        <v>0</v>
      </c>
      <c r="N331" s="39">
        <f>'TO Filter Tables'!Y330</f>
        <v>0</v>
      </c>
      <c r="O331" s="39">
        <f>'TO Filter Tables'!AE330</f>
        <v>0</v>
      </c>
      <c r="P331" s="39">
        <f>'TO Filter Tables'!AQ330</f>
        <v>0</v>
      </c>
      <c r="Q331" s="39">
        <f>'TO Filter Tables'!AW330</f>
        <v>0</v>
      </c>
      <c r="R331" s="39">
        <f>'TO Filter Tables'!BC330</f>
        <v>0</v>
      </c>
      <c r="S331" s="39">
        <f>'TO Filter Tables'!BI330</f>
        <v>0</v>
      </c>
    </row>
    <row r="332" spans="1:19" hidden="1" x14ac:dyDescent="0.2">
      <c r="A332">
        <f>'TO Filter Tables'!A331</f>
        <v>322</v>
      </c>
      <c r="B332">
        <f>'TO Filter Summary'!B332</f>
        <v>0</v>
      </c>
      <c r="C332" t="str">
        <f ca="1">'TO Filter Tables'!C331</f>
        <v>GPS B - Reserved</v>
      </c>
      <c r="D332" t="str">
        <f ca="1">'TO Filter Tables'!E331</f>
        <v>External</v>
      </c>
      <c r="E332">
        <f ca="1">'TO Filter Tables'!F331</f>
        <v>727</v>
      </c>
      <c r="F332" t="str">
        <f ca="1">'TO Filter Tables'!G331</f>
        <v>0x2D7</v>
      </c>
      <c r="G332" t="str">
        <f ca="1">'TO Filter Tables'!H331</f>
        <v>0xAD7</v>
      </c>
      <c r="H332" t="str">
        <f>'TO Filter Tables'!I331</f>
        <v>NA</v>
      </c>
      <c r="I332" t="str">
        <f ca="1">'TO Filter Tables'!J331</f>
        <v/>
      </c>
      <c r="J332">
        <f ca="1">'TO Filter Tables'!K331</f>
        <v>0</v>
      </c>
      <c r="K332" t="str">
        <f ca="1">'TO Filter Tables'!L331</f>
        <v>N/A</v>
      </c>
      <c r="L332">
        <f ca="1">'TO Filter Tables'!M331</f>
        <v>0</v>
      </c>
      <c r="M332" s="39">
        <f>'TO Filter Tables'!S331</f>
        <v>0</v>
      </c>
      <c r="N332" s="39">
        <f>'TO Filter Tables'!Y331</f>
        <v>0</v>
      </c>
      <c r="O332" s="39">
        <f>'TO Filter Tables'!AE331</f>
        <v>0</v>
      </c>
      <c r="P332" s="39">
        <f>'TO Filter Tables'!AQ331</f>
        <v>0</v>
      </c>
      <c r="Q332" s="39">
        <f>'TO Filter Tables'!AW331</f>
        <v>0</v>
      </c>
      <c r="R332" s="39">
        <f>'TO Filter Tables'!BC331</f>
        <v>0</v>
      </c>
      <c r="S332" s="39">
        <f>'TO Filter Tables'!BI331</f>
        <v>0</v>
      </c>
    </row>
    <row r="333" spans="1:19" hidden="1" x14ac:dyDescent="0.2">
      <c r="A333">
        <f>'TO Filter Tables'!A332</f>
        <v>323</v>
      </c>
      <c r="B333">
        <f>'TO Filter Summary'!B333</f>
        <v>0</v>
      </c>
      <c r="C333" t="str">
        <f ca="1">'TO Filter Tables'!C332</f>
        <v>GPS B - FPGA Data</v>
      </c>
      <c r="D333" t="str">
        <f ca="1">'TO Filter Tables'!E332</f>
        <v>External</v>
      </c>
      <c r="E333">
        <f ca="1">'TO Filter Tables'!F332</f>
        <v>728</v>
      </c>
      <c r="F333" t="str">
        <f ca="1">'TO Filter Tables'!G332</f>
        <v>0x2D8</v>
      </c>
      <c r="G333" t="str">
        <f ca="1">'TO Filter Tables'!H332</f>
        <v>0xAD8</v>
      </c>
      <c r="H333" t="str">
        <f>'TO Filter Tables'!I332</f>
        <v>NA</v>
      </c>
      <c r="I333">
        <f ca="1">'TO Filter Tables'!J332</f>
        <v>240</v>
      </c>
      <c r="J333">
        <f ca="1">'TO Filter Tables'!K332</f>
        <v>0</v>
      </c>
      <c r="K333" t="str">
        <f ca="1">'TO Filter Tables'!L332</f>
        <v>Async</v>
      </c>
      <c r="L333">
        <f ca="1">'TO Filter Tables'!M332</f>
        <v>0</v>
      </c>
      <c r="M333" s="39">
        <f>'TO Filter Tables'!S332</f>
        <v>0</v>
      </c>
      <c r="N333" s="39">
        <f>'TO Filter Tables'!Y332</f>
        <v>0</v>
      </c>
      <c r="O333" s="39">
        <f>'TO Filter Tables'!AE332</f>
        <v>0</v>
      </c>
      <c r="P333" s="39">
        <f>'TO Filter Tables'!AQ332</f>
        <v>0</v>
      </c>
      <c r="Q333" s="39">
        <f>'TO Filter Tables'!AW332</f>
        <v>0</v>
      </c>
      <c r="R333" s="39">
        <f>'TO Filter Tables'!BC332</f>
        <v>0</v>
      </c>
      <c r="S333" s="39">
        <f>'TO Filter Tables'!BI332</f>
        <v>0</v>
      </c>
    </row>
    <row r="334" spans="1:19" hidden="1" x14ac:dyDescent="0.2">
      <c r="A334">
        <f>'TO Filter Tables'!A333</f>
        <v>324</v>
      </c>
      <c r="B334">
        <f>'TO Filter Summary'!B334</f>
        <v>0</v>
      </c>
      <c r="C334" t="str">
        <f ca="1">'TO Filter Tables'!C333</f>
        <v>GPS B - Memory</v>
      </c>
      <c r="D334" t="str">
        <f ca="1">'TO Filter Tables'!E333</f>
        <v>External</v>
      </c>
      <c r="E334">
        <f ca="1">'TO Filter Tables'!F333</f>
        <v>729</v>
      </c>
      <c r="F334" t="str">
        <f ca="1">'TO Filter Tables'!G333</f>
        <v>0x2D9</v>
      </c>
      <c r="G334" t="str">
        <f ca="1">'TO Filter Tables'!H333</f>
        <v>0xAD9</v>
      </c>
      <c r="H334" t="str">
        <f>'TO Filter Tables'!I333</f>
        <v>NA</v>
      </c>
      <c r="I334">
        <f ca="1">'TO Filter Tables'!J333</f>
        <v>2288</v>
      </c>
      <c r="J334">
        <f ca="1">'TO Filter Tables'!K333</f>
        <v>0</v>
      </c>
      <c r="K334" t="str">
        <f ca="1">'TO Filter Tables'!L333</f>
        <v>Async</v>
      </c>
      <c r="L334">
        <f ca="1">'TO Filter Tables'!M333</f>
        <v>0</v>
      </c>
      <c r="M334" s="39">
        <f>'TO Filter Tables'!S333</f>
        <v>0</v>
      </c>
      <c r="N334" s="39">
        <f>'TO Filter Tables'!Y333</f>
        <v>0</v>
      </c>
      <c r="O334" s="39">
        <f>'TO Filter Tables'!AE333</f>
        <v>0</v>
      </c>
      <c r="P334" s="39">
        <f>'TO Filter Tables'!AQ333</f>
        <v>0</v>
      </c>
      <c r="Q334" s="39">
        <f>'TO Filter Tables'!AW333</f>
        <v>0</v>
      </c>
      <c r="R334" s="39">
        <f>'TO Filter Tables'!BC333</f>
        <v>0</v>
      </c>
      <c r="S334" s="39">
        <f>'TO Filter Tables'!BI333</f>
        <v>0</v>
      </c>
    </row>
    <row r="335" spans="1:19" hidden="1" x14ac:dyDescent="0.2">
      <c r="A335">
        <f>'TO Filter Tables'!A334</f>
        <v>325</v>
      </c>
      <c r="B335">
        <f>'TO Filter Summary'!B335</f>
        <v>0</v>
      </c>
      <c r="C335" t="str">
        <f ca="1">'TO Filter Tables'!C334</f>
        <v>GPS B - Memory Checksum</v>
      </c>
      <c r="D335" t="str">
        <f ca="1">'TO Filter Tables'!E334</f>
        <v>External</v>
      </c>
      <c r="E335">
        <f ca="1">'TO Filter Tables'!F334</f>
        <v>730</v>
      </c>
      <c r="F335" t="str">
        <f ca="1">'TO Filter Tables'!G334</f>
        <v>0x2DA</v>
      </c>
      <c r="G335" t="str">
        <f ca="1">'TO Filter Tables'!H334</f>
        <v>0xADA</v>
      </c>
      <c r="H335" t="str">
        <f>'TO Filter Tables'!I334</f>
        <v>NA</v>
      </c>
      <c r="I335">
        <f ca="1">'TO Filter Tables'!J334</f>
        <v>272</v>
      </c>
      <c r="J335">
        <f ca="1">'TO Filter Tables'!K334</f>
        <v>0</v>
      </c>
      <c r="K335" t="str">
        <f ca="1">'TO Filter Tables'!L334</f>
        <v>Async</v>
      </c>
      <c r="L335">
        <f ca="1">'TO Filter Tables'!M334</f>
        <v>0</v>
      </c>
      <c r="M335" s="39">
        <f>'TO Filter Tables'!S334</f>
        <v>0</v>
      </c>
      <c r="N335" s="39">
        <f>'TO Filter Tables'!Y334</f>
        <v>0</v>
      </c>
      <c r="O335" s="39">
        <f>'TO Filter Tables'!AE334</f>
        <v>0</v>
      </c>
      <c r="P335" s="39">
        <f>'TO Filter Tables'!AQ334</f>
        <v>0</v>
      </c>
      <c r="Q335" s="39">
        <f>'TO Filter Tables'!AW334</f>
        <v>0</v>
      </c>
      <c r="R335" s="39">
        <f>'TO Filter Tables'!BC334</f>
        <v>0</v>
      </c>
      <c r="S335" s="39">
        <f>'TO Filter Tables'!BI334</f>
        <v>0</v>
      </c>
    </row>
    <row r="336" spans="1:19" hidden="1" x14ac:dyDescent="0.2">
      <c r="A336">
        <f>'TO Filter Tables'!A335</f>
        <v>326</v>
      </c>
      <c r="B336">
        <f>'TO Filter Summary'!B336</f>
        <v>0</v>
      </c>
      <c r="C336" t="str">
        <f ca="1">'TO Filter Tables'!C335</f>
        <v>GPS B - GEONS Covariance_D Matrix</v>
      </c>
      <c r="D336" t="str">
        <f ca="1">'TO Filter Tables'!E335</f>
        <v>External</v>
      </c>
      <c r="E336">
        <f ca="1">'TO Filter Tables'!F335</f>
        <v>731</v>
      </c>
      <c r="F336" t="str">
        <f ca="1">'TO Filter Tables'!G335</f>
        <v>0x2DB</v>
      </c>
      <c r="G336" t="str">
        <f ca="1">'TO Filter Tables'!H335</f>
        <v>0xADB</v>
      </c>
      <c r="H336" t="str">
        <f>'TO Filter Tables'!I335</f>
        <v>NA</v>
      </c>
      <c r="I336">
        <f ca="1">'TO Filter Tables'!J335</f>
        <v>912</v>
      </c>
      <c r="J336">
        <f ca="1">'TO Filter Tables'!K335</f>
        <v>0</v>
      </c>
      <c r="K336" t="str">
        <f ca="1">'TO Filter Tables'!L335</f>
        <v>Async</v>
      </c>
      <c r="L336">
        <f ca="1">'TO Filter Tables'!M335</f>
        <v>0</v>
      </c>
      <c r="M336" s="39">
        <f>'TO Filter Tables'!S335</f>
        <v>0</v>
      </c>
      <c r="N336" s="39">
        <f>'TO Filter Tables'!Y335</f>
        <v>0</v>
      </c>
      <c r="O336" s="39">
        <f>'TO Filter Tables'!AE335</f>
        <v>0</v>
      </c>
      <c r="P336" s="39">
        <f>'TO Filter Tables'!AQ335</f>
        <v>0</v>
      </c>
      <c r="Q336" s="39">
        <f>'TO Filter Tables'!AW335</f>
        <v>0</v>
      </c>
      <c r="R336" s="39">
        <f>'TO Filter Tables'!BC335</f>
        <v>0</v>
      </c>
      <c r="S336" s="39">
        <f>'TO Filter Tables'!BI335</f>
        <v>0</v>
      </c>
    </row>
    <row r="337" spans="1:19" hidden="1" x14ac:dyDescent="0.2">
      <c r="A337">
        <f>'TO Filter Tables'!A336</f>
        <v>327</v>
      </c>
      <c r="B337">
        <f>'TO Filter Summary'!B337</f>
        <v>0</v>
      </c>
      <c r="C337" t="str">
        <f ca="1">'TO Filter Tables'!C336</f>
        <v>GPS B - GEONS Covariance_U Matrix</v>
      </c>
      <c r="D337" t="str">
        <f ca="1">'TO Filter Tables'!E336</f>
        <v>External</v>
      </c>
      <c r="E337">
        <f ca="1">'TO Filter Tables'!F336</f>
        <v>732</v>
      </c>
      <c r="F337" t="str">
        <f ca="1">'TO Filter Tables'!G336</f>
        <v>0x2DC</v>
      </c>
      <c r="G337" t="str">
        <f ca="1">'TO Filter Tables'!H336</f>
        <v>0xADC</v>
      </c>
      <c r="H337" t="str">
        <f>'TO Filter Tables'!I336</f>
        <v>NA</v>
      </c>
      <c r="I337">
        <f ca="1">'TO Filter Tables'!J336</f>
        <v>944</v>
      </c>
      <c r="J337">
        <f ca="1">'TO Filter Tables'!K336</f>
        <v>0</v>
      </c>
      <c r="K337" t="str">
        <f ca="1">'TO Filter Tables'!L336</f>
        <v>Async</v>
      </c>
      <c r="L337">
        <f ca="1">'TO Filter Tables'!M336</f>
        <v>0</v>
      </c>
      <c r="M337" s="39">
        <f>'TO Filter Tables'!S336</f>
        <v>0</v>
      </c>
      <c r="N337" s="39">
        <f>'TO Filter Tables'!Y336</f>
        <v>0</v>
      </c>
      <c r="O337" s="39">
        <f>'TO Filter Tables'!AE336</f>
        <v>0</v>
      </c>
      <c r="P337" s="39">
        <f>'TO Filter Tables'!AQ336</f>
        <v>0</v>
      </c>
      <c r="Q337" s="39">
        <f>'TO Filter Tables'!AW336</f>
        <v>0</v>
      </c>
      <c r="R337" s="39">
        <f>'TO Filter Tables'!BC336</f>
        <v>0</v>
      </c>
      <c r="S337" s="39">
        <f>'TO Filter Tables'!BI336</f>
        <v>0</v>
      </c>
    </row>
    <row r="338" spans="1:19" x14ac:dyDescent="0.2">
      <c r="A338">
        <f>'TO Filter Tables'!A337</f>
        <v>328</v>
      </c>
      <c r="B338" t="str">
        <f>'TO Filter Summary'!B338</f>
        <v>GPS</v>
      </c>
      <c r="C338" t="str">
        <f ca="1">'TO Filter Tables'!C337</f>
        <v>GPS B - GEONS Acceleration</v>
      </c>
      <c r="D338" t="str">
        <f ca="1">'TO Filter Tables'!E337</f>
        <v>External</v>
      </c>
      <c r="E338">
        <f ca="1">'TO Filter Tables'!F337</f>
        <v>733</v>
      </c>
      <c r="F338" t="str">
        <f ca="1">'TO Filter Tables'!G337</f>
        <v>0x2DD</v>
      </c>
      <c r="G338" t="str">
        <f ca="1">'TO Filter Tables'!H337</f>
        <v>0xADD</v>
      </c>
      <c r="H338" t="str">
        <f>'TO Filter Tables'!I337</f>
        <v>NA</v>
      </c>
      <c r="I338">
        <f ca="1">'TO Filter Tables'!J337</f>
        <v>1456</v>
      </c>
      <c r="J338">
        <f ca="1">'TO Filter Tables'!K337</f>
        <v>30</v>
      </c>
      <c r="K338" t="str">
        <f ca="1">'TO Filter Tables'!L337</f>
        <v>Sync</v>
      </c>
      <c r="L338">
        <f ca="1">'TO Filter Tables'!M337</f>
        <v>48.533333333333331</v>
      </c>
      <c r="M338" s="39">
        <f>'TO Filter Tables'!S337</f>
        <v>0</v>
      </c>
      <c r="N338" s="39">
        <f>'TO Filter Tables'!Y337</f>
        <v>0</v>
      </c>
      <c r="O338" s="39">
        <f>'TO Filter Tables'!AE337</f>
        <v>0</v>
      </c>
      <c r="P338" s="39">
        <f>'TO Filter Tables'!AQ337</f>
        <v>0</v>
      </c>
      <c r="Q338" s="39">
        <f>'TO Filter Tables'!AW337</f>
        <v>0</v>
      </c>
      <c r="R338" s="39">
        <f>'TO Filter Tables'!BC337</f>
        <v>0</v>
      </c>
      <c r="S338" s="39">
        <f>'TO Filter Tables'!BI337</f>
        <v>0</v>
      </c>
    </row>
    <row r="339" spans="1:19" x14ac:dyDescent="0.2">
      <c r="A339">
        <f>'TO Filter Tables'!A338</f>
        <v>329</v>
      </c>
      <c r="B339" t="str">
        <f>'TO Filter Summary'!B339</f>
        <v>GPS</v>
      </c>
      <c r="C339" t="str">
        <f ca="1">'TO Filter Tables'!C338</f>
        <v>GPS B- Acquisition</v>
      </c>
      <c r="D339" t="str">
        <f ca="1">'TO Filter Tables'!E338</f>
        <v>External</v>
      </c>
      <c r="E339">
        <f ca="1">'TO Filter Tables'!F338</f>
        <v>734</v>
      </c>
      <c r="F339" t="str">
        <f ca="1">'TO Filter Tables'!G338</f>
        <v>0x2DE</v>
      </c>
      <c r="G339" t="str">
        <f ca="1">'TO Filter Tables'!H338</f>
        <v>0xADE</v>
      </c>
      <c r="H339" t="str">
        <f>'TO Filter Tables'!I338</f>
        <v>NA</v>
      </c>
      <c r="I339">
        <f ca="1">'TO Filter Tables'!J338</f>
        <v>880</v>
      </c>
      <c r="J339">
        <f ca="1">'TO Filter Tables'!K338</f>
        <v>0.5</v>
      </c>
      <c r="K339" t="str">
        <f ca="1">'TO Filter Tables'!L338</f>
        <v>Sync</v>
      </c>
      <c r="L339">
        <f ca="1">'TO Filter Tables'!M338</f>
        <v>1760</v>
      </c>
      <c r="M339" s="39">
        <f>'TO Filter Tables'!S338</f>
        <v>0</v>
      </c>
      <c r="N339" s="39">
        <f>'TO Filter Tables'!Y338</f>
        <v>0</v>
      </c>
      <c r="O339" s="39">
        <f>'TO Filter Tables'!AE338</f>
        <v>0</v>
      </c>
      <c r="P339" s="39">
        <f>'TO Filter Tables'!AQ338</f>
        <v>0</v>
      </c>
      <c r="Q339" s="39">
        <f>'TO Filter Tables'!AW338</f>
        <v>0</v>
      </c>
      <c r="R339" s="39">
        <f>'TO Filter Tables'!BC338</f>
        <v>0</v>
      </c>
      <c r="S339" s="39">
        <f>'TO Filter Tables'!BI338</f>
        <v>0</v>
      </c>
    </row>
    <row r="340" spans="1:19" x14ac:dyDescent="0.2">
      <c r="A340">
        <f>'TO Filter Tables'!A339</f>
        <v>330</v>
      </c>
      <c r="B340" t="str">
        <f>'TO Filter Summary'!B340</f>
        <v>GPS PPBL</v>
      </c>
      <c r="C340" t="str">
        <f ca="1">'TO Filter Tables'!C339</f>
        <v>GPS B - PPBL Telemetry</v>
      </c>
      <c r="D340" t="str">
        <f ca="1">'TO Filter Tables'!E339</f>
        <v>External</v>
      </c>
      <c r="E340">
        <f ca="1">'TO Filter Tables'!F339</f>
        <v>735</v>
      </c>
      <c r="F340" t="str">
        <f ca="1">'TO Filter Tables'!G339</f>
        <v>0x2DF</v>
      </c>
      <c r="G340" t="str">
        <f ca="1">'TO Filter Tables'!H339</f>
        <v>0xADF</v>
      </c>
      <c r="H340" t="str">
        <f>'TO Filter Tables'!I339</f>
        <v>NA</v>
      </c>
      <c r="I340">
        <f ca="1">'TO Filter Tables'!J339</f>
        <v>2000</v>
      </c>
      <c r="J340">
        <f ca="1">'TO Filter Tables'!K339</f>
        <v>1</v>
      </c>
      <c r="K340" t="str">
        <f ca="1">'TO Filter Tables'!L339</f>
        <v>Sync</v>
      </c>
      <c r="L340">
        <f ca="1">'TO Filter Tables'!M339</f>
        <v>2000</v>
      </c>
      <c r="M340" s="39">
        <f>'TO Filter Tables'!S339</f>
        <v>0</v>
      </c>
      <c r="N340" s="39">
        <f>'TO Filter Tables'!Y339</f>
        <v>0</v>
      </c>
      <c r="O340" s="39">
        <f>'TO Filter Tables'!AE339</f>
        <v>0</v>
      </c>
      <c r="P340" s="39">
        <f>'TO Filter Tables'!AQ339</f>
        <v>0</v>
      </c>
      <c r="Q340" s="39">
        <f>'TO Filter Tables'!AW339</f>
        <v>0</v>
      </c>
      <c r="R340" s="39">
        <f>'TO Filter Tables'!BC339</f>
        <v>0</v>
      </c>
      <c r="S340" s="39">
        <f>'TO Filter Tables'!BI339</f>
        <v>0</v>
      </c>
    </row>
    <row r="341" spans="1:19" x14ac:dyDescent="0.2">
      <c r="A341">
        <f>'TO Filter Tables'!A340</f>
        <v>331</v>
      </c>
      <c r="B341" t="str">
        <f>'TO Filter Summary'!B341</f>
        <v>GPS</v>
      </c>
      <c r="C341" t="str">
        <f ca="1">'TO Filter Tables'!C340</f>
        <v>GPS B - Detail</v>
      </c>
      <c r="D341" t="str">
        <f ca="1">'TO Filter Tables'!E340</f>
        <v>External</v>
      </c>
      <c r="E341">
        <f ca="1">'TO Filter Tables'!F340</f>
        <v>736</v>
      </c>
      <c r="F341" t="str">
        <f ca="1">'TO Filter Tables'!G340</f>
        <v>0x2E0</v>
      </c>
      <c r="G341" t="str">
        <f ca="1">'TO Filter Tables'!H340</f>
        <v>0xAE0</v>
      </c>
      <c r="H341" t="str">
        <f>'TO Filter Tables'!I340</f>
        <v>NA</v>
      </c>
      <c r="I341">
        <f ca="1">'TO Filter Tables'!J340</f>
        <v>2256</v>
      </c>
      <c r="J341">
        <f ca="1">'TO Filter Tables'!K340</f>
        <v>60</v>
      </c>
      <c r="K341" t="str">
        <f ca="1">'TO Filter Tables'!L340</f>
        <v>Sync</v>
      </c>
      <c r="L341">
        <f ca="1">'TO Filter Tables'!M340</f>
        <v>37.6</v>
      </c>
      <c r="M341" s="39">
        <f>'TO Filter Tables'!S340</f>
        <v>0</v>
      </c>
      <c r="N341" s="39">
        <f>'TO Filter Tables'!Y340</f>
        <v>0</v>
      </c>
      <c r="O341" s="39">
        <f>'TO Filter Tables'!AE340</f>
        <v>0</v>
      </c>
      <c r="P341" s="39">
        <f>'TO Filter Tables'!AQ340</f>
        <v>0</v>
      </c>
      <c r="Q341" s="39">
        <f>'TO Filter Tables'!AW340</f>
        <v>0</v>
      </c>
      <c r="R341" s="39">
        <f>'TO Filter Tables'!BC340</f>
        <v>0</v>
      </c>
      <c r="S341" s="39">
        <f>'TO Filter Tables'!BI340</f>
        <v>0</v>
      </c>
    </row>
    <row r="342" spans="1:19" x14ac:dyDescent="0.2">
      <c r="A342">
        <f>'TO Filter Tables'!A341</f>
        <v>332</v>
      </c>
      <c r="B342" t="str">
        <f>'TO Filter Summary'!B342</f>
        <v>GPS</v>
      </c>
      <c r="C342" t="str">
        <f ca="1">'TO Filter Tables'!C341</f>
        <v>GPS B - GEONS Comparison</v>
      </c>
      <c r="D342" t="str">
        <f ca="1">'TO Filter Tables'!E341</f>
        <v>External</v>
      </c>
      <c r="E342">
        <f ca="1">'TO Filter Tables'!F341</f>
        <v>737</v>
      </c>
      <c r="F342" t="str">
        <f ca="1">'TO Filter Tables'!G341</f>
        <v>0x2E1</v>
      </c>
      <c r="G342" t="str">
        <f ca="1">'TO Filter Tables'!H341</f>
        <v>0xAE1</v>
      </c>
      <c r="H342" t="str">
        <f>'TO Filter Tables'!I341</f>
        <v>NA</v>
      </c>
      <c r="I342">
        <f ca="1">'TO Filter Tables'!J341</f>
        <v>880</v>
      </c>
      <c r="J342">
        <f ca="1">'TO Filter Tables'!K341</f>
        <v>30</v>
      </c>
      <c r="K342" t="str">
        <f ca="1">'TO Filter Tables'!L341</f>
        <v>Sync</v>
      </c>
      <c r="L342">
        <f ca="1">'TO Filter Tables'!M341</f>
        <v>29.333333333333332</v>
      </c>
      <c r="M342" s="39">
        <f>'TO Filter Tables'!S341</f>
        <v>0</v>
      </c>
      <c r="N342" s="39">
        <f>'TO Filter Tables'!Y341</f>
        <v>0</v>
      </c>
      <c r="O342" s="39">
        <f>'TO Filter Tables'!AE341</f>
        <v>0</v>
      </c>
      <c r="P342" s="39">
        <f>'TO Filter Tables'!AQ341</f>
        <v>0</v>
      </c>
      <c r="Q342" s="39">
        <f>'TO Filter Tables'!AW341</f>
        <v>0</v>
      </c>
      <c r="R342" s="39">
        <f>'TO Filter Tables'!BC341</f>
        <v>0</v>
      </c>
      <c r="S342" s="39">
        <f>'TO Filter Tables'!BI341</f>
        <v>0</v>
      </c>
    </row>
    <row r="343" spans="1:19" hidden="1" x14ac:dyDescent="0.2">
      <c r="A343">
        <f>'TO Filter Tables'!A342</f>
        <v>333</v>
      </c>
      <c r="B343">
        <f>'TO Filter Summary'!B343</f>
        <v>0</v>
      </c>
      <c r="C343" t="str">
        <f ca="1">'TO Filter Tables'!C342</f>
        <v>GPS B - GEONS Maneuver</v>
      </c>
      <c r="D343" t="str">
        <f ca="1">'TO Filter Tables'!E342</f>
        <v>External</v>
      </c>
      <c r="E343">
        <f ca="1">'TO Filter Tables'!F342</f>
        <v>738</v>
      </c>
      <c r="F343" t="str">
        <f ca="1">'TO Filter Tables'!G342</f>
        <v>0x2E2</v>
      </c>
      <c r="G343" t="str">
        <f ca="1">'TO Filter Tables'!H342</f>
        <v>0xAE2</v>
      </c>
      <c r="H343" t="str">
        <f>'TO Filter Tables'!I342</f>
        <v>NA</v>
      </c>
      <c r="I343">
        <f ca="1">'TO Filter Tables'!J342</f>
        <v>976</v>
      </c>
      <c r="J343">
        <f ca="1">'TO Filter Tables'!K342</f>
        <v>0</v>
      </c>
      <c r="K343" t="str">
        <f ca="1">'TO Filter Tables'!L342</f>
        <v>Async</v>
      </c>
      <c r="L343">
        <f ca="1">'TO Filter Tables'!M342</f>
        <v>0</v>
      </c>
      <c r="M343" s="39">
        <f>'TO Filter Tables'!S342</f>
        <v>0</v>
      </c>
      <c r="N343" s="39">
        <f>'TO Filter Tables'!Y342</f>
        <v>0</v>
      </c>
      <c r="O343" s="39">
        <f>'TO Filter Tables'!AE342</f>
        <v>0</v>
      </c>
      <c r="P343" s="39">
        <f>'TO Filter Tables'!AQ342</f>
        <v>0</v>
      </c>
      <c r="Q343" s="39">
        <f>'TO Filter Tables'!AW342</f>
        <v>0</v>
      </c>
      <c r="R343" s="39">
        <f>'TO Filter Tables'!BC342</f>
        <v>0</v>
      </c>
      <c r="S343" s="39">
        <f>'TO Filter Tables'!BI342</f>
        <v>0</v>
      </c>
    </row>
    <row r="344" spans="1:19" hidden="1" x14ac:dyDescent="0.2">
      <c r="A344">
        <f>'TO Filter Tables'!A343</f>
        <v>334</v>
      </c>
      <c r="B344">
        <f>'TO Filter Summary'!B344</f>
        <v>0</v>
      </c>
      <c r="C344" t="str">
        <f ca="1">'TO Filter Tables'!C343</f>
        <v>GPS B - GEONS Operation Parameters</v>
      </c>
      <c r="D344" t="str">
        <f ca="1">'TO Filter Tables'!E343</f>
        <v>External</v>
      </c>
      <c r="E344">
        <f ca="1">'TO Filter Tables'!F343</f>
        <v>739</v>
      </c>
      <c r="F344" t="str">
        <f ca="1">'TO Filter Tables'!G343</f>
        <v>0x2E3</v>
      </c>
      <c r="G344" t="str">
        <f ca="1">'TO Filter Tables'!H343</f>
        <v>0xAE3</v>
      </c>
      <c r="H344" t="str">
        <f>'TO Filter Tables'!I343</f>
        <v>NA</v>
      </c>
      <c r="I344">
        <f ca="1">'TO Filter Tables'!J343</f>
        <v>1488</v>
      </c>
      <c r="J344">
        <f ca="1">'TO Filter Tables'!K343</f>
        <v>0</v>
      </c>
      <c r="K344" t="str">
        <f ca="1">'TO Filter Tables'!L343</f>
        <v>Async</v>
      </c>
      <c r="L344">
        <f ca="1">'TO Filter Tables'!M343</f>
        <v>0</v>
      </c>
      <c r="M344" s="39">
        <f>'TO Filter Tables'!S343</f>
        <v>0</v>
      </c>
      <c r="N344" s="39">
        <f>'TO Filter Tables'!Y343</f>
        <v>0</v>
      </c>
      <c r="O344" s="39">
        <f>'TO Filter Tables'!AE343</f>
        <v>0</v>
      </c>
      <c r="P344" s="39">
        <f>'TO Filter Tables'!AQ343</f>
        <v>0</v>
      </c>
      <c r="Q344" s="39">
        <f>'TO Filter Tables'!AW343</f>
        <v>0</v>
      </c>
      <c r="R344" s="39">
        <f>'TO Filter Tables'!BC343</f>
        <v>0</v>
      </c>
      <c r="S344" s="39">
        <f>'TO Filter Tables'!BI343</f>
        <v>0</v>
      </c>
    </row>
    <row r="345" spans="1:19" hidden="1" x14ac:dyDescent="0.2">
      <c r="A345">
        <f>'TO Filter Tables'!A344</f>
        <v>335</v>
      </c>
      <c r="B345">
        <f>'TO Filter Summary'!B345</f>
        <v>0</v>
      </c>
      <c r="C345" t="str">
        <f ca="1">'TO Filter Tables'!C344</f>
        <v>GPS B - GEONS Spacecraft Constants</v>
      </c>
      <c r="D345" t="str">
        <f ca="1">'TO Filter Tables'!E344</f>
        <v>External</v>
      </c>
      <c r="E345">
        <f ca="1">'TO Filter Tables'!F344</f>
        <v>740</v>
      </c>
      <c r="F345" t="str">
        <f ca="1">'TO Filter Tables'!G344</f>
        <v>0x2E4</v>
      </c>
      <c r="G345" t="str">
        <f ca="1">'TO Filter Tables'!H344</f>
        <v>0xAE4</v>
      </c>
      <c r="H345" t="str">
        <f>'TO Filter Tables'!I344</f>
        <v>NA</v>
      </c>
      <c r="I345">
        <f ca="1">'TO Filter Tables'!J344</f>
        <v>620</v>
      </c>
      <c r="J345">
        <f ca="1">'TO Filter Tables'!K344</f>
        <v>0</v>
      </c>
      <c r="K345" t="str">
        <f ca="1">'TO Filter Tables'!L344</f>
        <v>Async</v>
      </c>
      <c r="L345">
        <f ca="1">'TO Filter Tables'!M344</f>
        <v>0</v>
      </c>
      <c r="M345" s="39">
        <f>'TO Filter Tables'!S344</f>
        <v>0</v>
      </c>
      <c r="N345" s="39">
        <f>'TO Filter Tables'!Y344</f>
        <v>0</v>
      </c>
      <c r="O345" s="39">
        <f>'TO Filter Tables'!AE344</f>
        <v>0</v>
      </c>
      <c r="P345" s="39">
        <f>'TO Filter Tables'!AQ344</f>
        <v>0</v>
      </c>
      <c r="Q345" s="39">
        <f>'TO Filter Tables'!AW344</f>
        <v>0</v>
      </c>
      <c r="R345" s="39">
        <f>'TO Filter Tables'!BC344</f>
        <v>0</v>
      </c>
      <c r="S345" s="39">
        <f>'TO Filter Tables'!BI344</f>
        <v>0</v>
      </c>
    </row>
    <row r="346" spans="1:19" hidden="1" x14ac:dyDescent="0.2">
      <c r="A346">
        <f>'TO Filter Tables'!A345</f>
        <v>336</v>
      </c>
      <c r="B346">
        <f>'TO Filter Summary'!B346</f>
        <v>0</v>
      </c>
      <c r="C346" t="str">
        <f ca="1">'TO Filter Tables'!C345</f>
        <v>GPS B - GEONS Coordinate Transformation</v>
      </c>
      <c r="D346" t="str">
        <f ca="1">'TO Filter Tables'!E345</f>
        <v>External</v>
      </c>
      <c r="E346">
        <f ca="1">'TO Filter Tables'!F345</f>
        <v>741</v>
      </c>
      <c r="F346" t="str">
        <f ca="1">'TO Filter Tables'!G345</f>
        <v>0x2E5</v>
      </c>
      <c r="G346" t="str">
        <f ca="1">'TO Filter Tables'!H345</f>
        <v>0xAE5</v>
      </c>
      <c r="H346" t="str">
        <f>'TO Filter Tables'!I345</f>
        <v>NA</v>
      </c>
      <c r="I346">
        <f ca="1">'TO Filter Tables'!J345</f>
        <v>1424</v>
      </c>
      <c r="J346">
        <f ca="1">'TO Filter Tables'!K345</f>
        <v>0</v>
      </c>
      <c r="K346" t="str">
        <f ca="1">'TO Filter Tables'!L345</f>
        <v>Async</v>
      </c>
      <c r="L346">
        <f ca="1">'TO Filter Tables'!M345</f>
        <v>0</v>
      </c>
      <c r="M346" s="39">
        <f>'TO Filter Tables'!S345</f>
        <v>0</v>
      </c>
      <c r="N346" s="39">
        <f>'TO Filter Tables'!Y345</f>
        <v>0</v>
      </c>
      <c r="O346" s="39">
        <f>'TO Filter Tables'!AE345</f>
        <v>0</v>
      </c>
      <c r="P346" s="39">
        <f>'TO Filter Tables'!AQ345</f>
        <v>0</v>
      </c>
      <c r="Q346" s="39">
        <f>'TO Filter Tables'!AW345</f>
        <v>0</v>
      </c>
      <c r="R346" s="39">
        <f>'TO Filter Tables'!BC345</f>
        <v>0</v>
      </c>
      <c r="S346" s="39">
        <f>'TO Filter Tables'!BI345</f>
        <v>0</v>
      </c>
    </row>
    <row r="347" spans="1:19" hidden="1" x14ac:dyDescent="0.2">
      <c r="A347">
        <f>'TO Filter Tables'!A346</f>
        <v>337</v>
      </c>
      <c r="B347">
        <f>'TO Filter Summary'!B347</f>
        <v>0</v>
      </c>
      <c r="C347" t="str">
        <f ca="1">'TO Filter Tables'!C346</f>
        <v>GPS B - GEONS Measurement Transmitter</v>
      </c>
      <c r="D347" t="str">
        <f ca="1">'TO Filter Tables'!E346</f>
        <v>External</v>
      </c>
      <c r="E347">
        <f ca="1">'TO Filter Tables'!F346</f>
        <v>742</v>
      </c>
      <c r="F347" t="str">
        <f ca="1">'TO Filter Tables'!G346</f>
        <v>0x2E6</v>
      </c>
      <c r="G347" t="str">
        <f ca="1">'TO Filter Tables'!H346</f>
        <v>0xAE6</v>
      </c>
      <c r="H347" t="str">
        <f>'TO Filter Tables'!I346</f>
        <v>NA</v>
      </c>
      <c r="I347">
        <f ca="1">'TO Filter Tables'!J346</f>
        <v>368</v>
      </c>
      <c r="J347">
        <f ca="1">'TO Filter Tables'!K346</f>
        <v>0</v>
      </c>
      <c r="K347" t="str">
        <f ca="1">'TO Filter Tables'!L346</f>
        <v>Async</v>
      </c>
      <c r="L347">
        <f ca="1">'TO Filter Tables'!M346</f>
        <v>0</v>
      </c>
      <c r="M347" s="39">
        <f>'TO Filter Tables'!S346</f>
        <v>0</v>
      </c>
      <c r="N347" s="39">
        <f>'TO Filter Tables'!Y346</f>
        <v>0</v>
      </c>
      <c r="O347" s="39">
        <f>'TO Filter Tables'!AE346</f>
        <v>0</v>
      </c>
      <c r="P347" s="39">
        <f>'TO Filter Tables'!AQ346</f>
        <v>0</v>
      </c>
      <c r="Q347" s="39">
        <f>'TO Filter Tables'!AW346</f>
        <v>0</v>
      </c>
      <c r="R347" s="39">
        <f>'TO Filter Tables'!BC346</f>
        <v>0</v>
      </c>
      <c r="S347" s="39">
        <f>'TO Filter Tables'!BI346</f>
        <v>0</v>
      </c>
    </row>
    <row r="348" spans="1:19" hidden="1" x14ac:dyDescent="0.2">
      <c r="A348">
        <f>'TO Filter Tables'!A347</f>
        <v>338</v>
      </c>
      <c r="B348">
        <f>'TO Filter Summary'!B348</f>
        <v>0</v>
      </c>
      <c r="C348" t="str">
        <f ca="1">'TO Filter Tables'!C347</f>
        <v>GPS B - GEONS Process Noise</v>
      </c>
      <c r="D348" t="str">
        <f ca="1">'TO Filter Tables'!E347</f>
        <v>External</v>
      </c>
      <c r="E348">
        <f ca="1">'TO Filter Tables'!F347</f>
        <v>743</v>
      </c>
      <c r="F348" t="str">
        <f ca="1">'TO Filter Tables'!G347</f>
        <v>0x2E7</v>
      </c>
      <c r="G348" t="str">
        <f ca="1">'TO Filter Tables'!H347</f>
        <v>0xAE7</v>
      </c>
      <c r="H348" t="str">
        <f>'TO Filter Tables'!I347</f>
        <v>NA</v>
      </c>
      <c r="I348">
        <f ca="1">'TO Filter Tables'!J347</f>
        <v>2576</v>
      </c>
      <c r="J348">
        <f ca="1">'TO Filter Tables'!K347</f>
        <v>0</v>
      </c>
      <c r="K348" t="str">
        <f ca="1">'TO Filter Tables'!L347</f>
        <v>Async</v>
      </c>
      <c r="L348">
        <f ca="1">'TO Filter Tables'!M347</f>
        <v>0</v>
      </c>
      <c r="M348" s="39">
        <f>'TO Filter Tables'!S347</f>
        <v>0</v>
      </c>
      <c r="N348" s="39">
        <f>'TO Filter Tables'!Y347</f>
        <v>0</v>
      </c>
      <c r="O348" s="39">
        <f>'TO Filter Tables'!AE347</f>
        <v>0</v>
      </c>
      <c r="P348" s="39">
        <f>'TO Filter Tables'!AQ347</f>
        <v>0</v>
      </c>
      <c r="Q348" s="39">
        <f>'TO Filter Tables'!AW347</f>
        <v>0</v>
      </c>
      <c r="R348" s="39">
        <f>'TO Filter Tables'!BC347</f>
        <v>0</v>
      </c>
      <c r="S348" s="39">
        <f>'TO Filter Tables'!BI347</f>
        <v>0</v>
      </c>
    </row>
    <row r="349" spans="1:19" hidden="1" x14ac:dyDescent="0.2">
      <c r="A349">
        <f>'TO Filter Tables'!A348</f>
        <v>339</v>
      </c>
      <c r="B349">
        <f>'TO Filter Summary'!B349</f>
        <v>0</v>
      </c>
      <c r="C349" t="str">
        <f ca="1">'TO Filter Tables'!C348</f>
        <v>GPS B - GEONS Measurement Processing</v>
      </c>
      <c r="D349" t="str">
        <f ca="1">'TO Filter Tables'!E348</f>
        <v>External</v>
      </c>
      <c r="E349">
        <f ca="1">'TO Filter Tables'!F348</f>
        <v>744</v>
      </c>
      <c r="F349" t="str">
        <f ca="1">'TO Filter Tables'!G348</f>
        <v>0x2E8</v>
      </c>
      <c r="G349" t="str">
        <f ca="1">'TO Filter Tables'!H348</f>
        <v>0xAE8</v>
      </c>
      <c r="H349" t="str">
        <f>'TO Filter Tables'!I348</f>
        <v>NA</v>
      </c>
      <c r="I349">
        <f ca="1">'TO Filter Tables'!J348</f>
        <v>688</v>
      </c>
      <c r="J349">
        <f ca="1">'TO Filter Tables'!K348</f>
        <v>0</v>
      </c>
      <c r="K349" t="str">
        <f ca="1">'TO Filter Tables'!L348</f>
        <v>Async</v>
      </c>
      <c r="L349">
        <f ca="1">'TO Filter Tables'!M348</f>
        <v>0</v>
      </c>
      <c r="M349" s="39">
        <f>'TO Filter Tables'!S348</f>
        <v>0</v>
      </c>
      <c r="N349" s="39">
        <f>'TO Filter Tables'!Y348</f>
        <v>0</v>
      </c>
      <c r="O349" s="39">
        <f>'TO Filter Tables'!AE348</f>
        <v>0</v>
      </c>
      <c r="P349" s="39">
        <f>'TO Filter Tables'!AQ348</f>
        <v>0</v>
      </c>
      <c r="Q349" s="39">
        <f>'TO Filter Tables'!AW348</f>
        <v>0</v>
      </c>
      <c r="R349" s="39">
        <f>'TO Filter Tables'!BC348</f>
        <v>0</v>
      </c>
      <c r="S349" s="39">
        <f>'TO Filter Tables'!BI348</f>
        <v>0</v>
      </c>
    </row>
    <row r="350" spans="1:19" hidden="1" x14ac:dyDescent="0.2">
      <c r="A350">
        <f>'TO Filter Tables'!A349</f>
        <v>340</v>
      </c>
      <c r="B350">
        <f>'TO Filter Summary'!B350</f>
        <v>0</v>
      </c>
      <c r="C350" t="str">
        <f ca="1">'TO Filter Tables'!C349</f>
        <v>GPS B - GEONS Raw</v>
      </c>
      <c r="D350" t="str">
        <f ca="1">'TO Filter Tables'!E349</f>
        <v>External</v>
      </c>
      <c r="E350">
        <f ca="1">'TO Filter Tables'!F349</f>
        <v>745</v>
      </c>
      <c r="F350" t="str">
        <f ca="1">'TO Filter Tables'!G349</f>
        <v>0x2E9</v>
      </c>
      <c r="G350" t="str">
        <f ca="1">'TO Filter Tables'!H349</f>
        <v>0xAE9</v>
      </c>
      <c r="H350" t="str">
        <f>'TO Filter Tables'!I349</f>
        <v>NA</v>
      </c>
      <c r="I350">
        <f ca="1">'TO Filter Tables'!J349</f>
        <v>2288</v>
      </c>
      <c r="J350">
        <f ca="1">'TO Filter Tables'!K349</f>
        <v>0</v>
      </c>
      <c r="K350" t="str">
        <f ca="1">'TO Filter Tables'!L349</f>
        <v>Async</v>
      </c>
      <c r="L350">
        <f ca="1">'TO Filter Tables'!M349</f>
        <v>0</v>
      </c>
      <c r="M350" s="39">
        <f>'TO Filter Tables'!S349</f>
        <v>0</v>
      </c>
      <c r="N350" s="39">
        <f>'TO Filter Tables'!Y349</f>
        <v>0</v>
      </c>
      <c r="O350" s="39">
        <f>'TO Filter Tables'!AE349</f>
        <v>0</v>
      </c>
      <c r="P350" s="39">
        <f>'TO Filter Tables'!AQ349</f>
        <v>0</v>
      </c>
      <c r="Q350" s="39">
        <f>'TO Filter Tables'!AW349</f>
        <v>0</v>
      </c>
      <c r="R350" s="39">
        <f>'TO Filter Tables'!BC349</f>
        <v>0</v>
      </c>
      <c r="S350" s="39">
        <f>'TO Filter Tables'!BI349</f>
        <v>0</v>
      </c>
    </row>
    <row r="351" spans="1:19" hidden="1" x14ac:dyDescent="0.2">
      <c r="A351">
        <f>'TO Filter Tables'!A350</f>
        <v>341</v>
      </c>
      <c r="B351">
        <f>'TO Filter Summary'!B351</f>
        <v>0</v>
      </c>
      <c r="C351" t="str">
        <f ca="1">'TO Filter Tables'!C350</f>
        <v>GPS B - Configuration Data</v>
      </c>
      <c r="D351" t="str">
        <f ca="1">'TO Filter Tables'!E350</f>
        <v>External</v>
      </c>
      <c r="E351">
        <f ca="1">'TO Filter Tables'!F350</f>
        <v>746</v>
      </c>
      <c r="F351" t="str">
        <f ca="1">'TO Filter Tables'!G350</f>
        <v>0x2EA</v>
      </c>
      <c r="G351" t="str">
        <f ca="1">'TO Filter Tables'!H350</f>
        <v>0xAEA</v>
      </c>
      <c r="H351" t="str">
        <f>'TO Filter Tables'!I350</f>
        <v>NA</v>
      </c>
      <c r="I351">
        <f ca="1">'TO Filter Tables'!J350</f>
        <v>2064</v>
      </c>
      <c r="J351">
        <f ca="1">'TO Filter Tables'!K350</f>
        <v>0</v>
      </c>
      <c r="K351" t="str">
        <f ca="1">'TO Filter Tables'!L350</f>
        <v>Async</v>
      </c>
      <c r="L351">
        <f ca="1">'TO Filter Tables'!M350</f>
        <v>0</v>
      </c>
      <c r="M351" s="39">
        <f>'TO Filter Tables'!S350</f>
        <v>0</v>
      </c>
      <c r="N351" s="39">
        <f>'TO Filter Tables'!Y350</f>
        <v>0</v>
      </c>
      <c r="O351" s="39">
        <f>'TO Filter Tables'!AE350</f>
        <v>0</v>
      </c>
      <c r="P351" s="39">
        <f>'TO Filter Tables'!AQ350</f>
        <v>0</v>
      </c>
      <c r="Q351" s="39">
        <f>'TO Filter Tables'!AW350</f>
        <v>0</v>
      </c>
      <c r="R351" s="39">
        <f>'TO Filter Tables'!BC350</f>
        <v>0</v>
      </c>
      <c r="S351" s="39">
        <f>'TO Filter Tables'!BI350</f>
        <v>0</v>
      </c>
    </row>
    <row r="352" spans="1:19" hidden="1" x14ac:dyDescent="0.2">
      <c r="A352">
        <f>'TO Filter Tables'!A351</f>
        <v>342</v>
      </c>
      <c r="B352">
        <f>'TO Filter Summary'!B352</f>
        <v>0</v>
      </c>
      <c r="C352" t="str">
        <f ca="1">'TO Filter Tables'!C351</f>
        <v>GPS B - Event</v>
      </c>
      <c r="D352" t="str">
        <f ca="1">'TO Filter Tables'!E351</f>
        <v>External</v>
      </c>
      <c r="E352">
        <f ca="1">'TO Filter Tables'!F351</f>
        <v>747</v>
      </c>
      <c r="F352" t="str">
        <f ca="1">'TO Filter Tables'!G351</f>
        <v>0x2EB</v>
      </c>
      <c r="G352" t="str">
        <f ca="1">'TO Filter Tables'!H351</f>
        <v>0xAEB</v>
      </c>
      <c r="H352" t="str">
        <f>'TO Filter Tables'!I351</f>
        <v>NA</v>
      </c>
      <c r="I352">
        <f ca="1">'TO Filter Tables'!J351</f>
        <v>1200</v>
      </c>
      <c r="J352">
        <f ca="1">'TO Filter Tables'!K351</f>
        <v>0</v>
      </c>
      <c r="K352" t="str">
        <f ca="1">'TO Filter Tables'!L351</f>
        <v>Async</v>
      </c>
      <c r="L352">
        <f ca="1">'TO Filter Tables'!M351</f>
        <v>0</v>
      </c>
      <c r="M352" s="39">
        <f>'TO Filter Tables'!S351</f>
        <v>0</v>
      </c>
      <c r="N352" s="39">
        <f>'TO Filter Tables'!Y351</f>
        <v>0</v>
      </c>
      <c r="O352" s="39">
        <f>'TO Filter Tables'!AE351</f>
        <v>0</v>
      </c>
      <c r="P352" s="39">
        <f>'TO Filter Tables'!AQ351</f>
        <v>0</v>
      </c>
      <c r="Q352" s="39">
        <f>'TO Filter Tables'!AW351</f>
        <v>0</v>
      </c>
      <c r="R352" s="39">
        <f>'TO Filter Tables'!BC351</f>
        <v>0</v>
      </c>
      <c r="S352" s="39">
        <f>'TO Filter Tables'!BI351</f>
        <v>0</v>
      </c>
    </row>
  </sheetData>
  <autoFilter ref="A10:S352">
    <filterColumn colId="1">
      <filters>
        <filter val="GPS"/>
      </filters>
    </filterColumn>
    <sortState ref="A11:AA353">
      <sortCondition ref="E10:E353"/>
    </sortState>
  </autoFilter>
  <phoneticPr fontId="7"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0"/>
  <sheetViews>
    <sheetView zoomScale="70" zoomScaleNormal="70" zoomScalePageLayoutView="70" workbookViewId="0">
      <pane xSplit="1" ySplit="7" topLeftCell="B14" activePane="bottomRight" state="frozen"/>
      <selection pane="topRight" activeCell="B1" sqref="B1"/>
      <selection pane="bottomLeft" activeCell="A8" sqref="A8"/>
      <selection pane="bottomRight" activeCell="I52" sqref="I52"/>
    </sheetView>
  </sheetViews>
  <sheetFormatPr defaultColWidth="8.85546875" defaultRowHeight="12.75" x14ac:dyDescent="0.2"/>
  <cols>
    <col min="1" max="1" width="24.42578125" customWidth="1"/>
    <col min="2" max="39" width="11.42578125" customWidth="1"/>
    <col min="40" max="43" width="11.42578125" hidden="1" customWidth="1"/>
  </cols>
  <sheetData>
    <row r="1" spans="1:43" ht="13.5" thickBot="1" x14ac:dyDescent="0.25"/>
    <row r="2" spans="1:43" ht="16.5" thickTop="1" thickBot="1" x14ac:dyDescent="0.25">
      <c r="A2" s="123" t="s">
        <v>1187</v>
      </c>
      <c r="B2" s="368" t="s">
        <v>1188</v>
      </c>
      <c r="C2" s="369"/>
      <c r="D2" s="369"/>
      <c r="E2" s="369"/>
      <c r="F2" s="369"/>
      <c r="G2" s="370"/>
      <c r="H2" s="392" t="s">
        <v>1189</v>
      </c>
      <c r="I2" s="393"/>
      <c r="J2" s="393"/>
      <c r="K2" s="394"/>
      <c r="L2" s="398" t="s">
        <v>1190</v>
      </c>
      <c r="M2" s="393"/>
      <c r="N2" s="393"/>
      <c r="O2" s="393"/>
      <c r="P2" s="368" t="s">
        <v>1191</v>
      </c>
      <c r="Q2" s="369"/>
      <c r="R2" s="369"/>
      <c r="S2" s="369"/>
      <c r="T2" s="369"/>
      <c r="U2" s="370"/>
      <c r="V2" s="368" t="s">
        <v>1235</v>
      </c>
      <c r="W2" s="369"/>
      <c r="X2" s="369"/>
      <c r="Y2" s="369"/>
      <c r="Z2" s="369"/>
      <c r="AA2" s="370"/>
      <c r="AB2" s="368" t="s">
        <v>1236</v>
      </c>
      <c r="AC2" s="369"/>
      <c r="AD2" s="369"/>
      <c r="AE2" s="369"/>
      <c r="AF2" s="369"/>
      <c r="AG2" s="370"/>
      <c r="AH2" s="368" t="s">
        <v>1192</v>
      </c>
      <c r="AI2" s="369"/>
      <c r="AJ2" s="369"/>
      <c r="AK2" s="369"/>
      <c r="AL2" s="369"/>
      <c r="AM2" s="370"/>
      <c r="AN2" s="392" t="s">
        <v>1193</v>
      </c>
      <c r="AO2" s="393"/>
      <c r="AP2" s="393"/>
      <c r="AQ2" s="394"/>
    </row>
    <row r="3" spans="1:43" ht="15.75" thickBot="1" x14ac:dyDescent="0.3">
      <c r="A3" s="122" t="s">
        <v>1194</v>
      </c>
      <c r="B3" s="371">
        <v>230000</v>
      </c>
      <c r="C3" s="379"/>
      <c r="D3" s="379"/>
      <c r="E3" s="379"/>
      <c r="F3" s="379"/>
      <c r="G3" s="395"/>
      <c r="H3" s="372">
        <v>2300000</v>
      </c>
      <c r="I3" s="379"/>
      <c r="J3" s="379"/>
      <c r="K3" s="380"/>
      <c r="L3" s="399">
        <v>4600000</v>
      </c>
      <c r="M3" s="379"/>
      <c r="N3" s="379"/>
      <c r="O3" s="379"/>
      <c r="P3" s="371">
        <v>4000</v>
      </c>
      <c r="Q3" s="379"/>
      <c r="R3" s="379"/>
      <c r="S3" s="379"/>
      <c r="T3" s="379"/>
      <c r="U3" s="395"/>
      <c r="V3" s="371">
        <v>4000</v>
      </c>
      <c r="W3" s="372"/>
      <c r="X3" s="372"/>
      <c r="Y3" s="372"/>
      <c r="Z3" s="372"/>
      <c r="AA3" s="373"/>
      <c r="AB3" s="371">
        <v>4000</v>
      </c>
      <c r="AC3" s="372"/>
      <c r="AD3" s="372"/>
      <c r="AE3" s="372"/>
      <c r="AF3" s="372"/>
      <c r="AG3" s="373"/>
      <c r="AH3" s="371">
        <v>4000</v>
      </c>
      <c r="AI3" s="379"/>
      <c r="AJ3" s="379"/>
      <c r="AK3" s="379"/>
      <c r="AL3" s="379"/>
      <c r="AM3" s="395"/>
      <c r="AN3" s="372">
        <v>1000</v>
      </c>
      <c r="AO3" s="379"/>
      <c r="AP3" s="379"/>
      <c r="AQ3" s="380"/>
    </row>
    <row r="4" spans="1:43" ht="15.75" thickBot="1" x14ac:dyDescent="0.3">
      <c r="A4" s="122" t="s">
        <v>1195</v>
      </c>
      <c r="B4" s="371">
        <v>192050</v>
      </c>
      <c r="C4" s="379"/>
      <c r="D4" s="379"/>
      <c r="E4" s="379"/>
      <c r="F4" s="379"/>
      <c r="G4" s="395"/>
      <c r="H4" s="372">
        <v>1920500</v>
      </c>
      <c r="I4" s="379"/>
      <c r="J4" s="379"/>
      <c r="K4" s="380"/>
      <c r="L4" s="399">
        <v>3841000</v>
      </c>
      <c r="M4" s="379"/>
      <c r="N4" s="379"/>
      <c r="O4" s="379"/>
      <c r="P4" s="371">
        <v>3340</v>
      </c>
      <c r="Q4" s="379"/>
      <c r="R4" s="379"/>
      <c r="S4" s="379"/>
      <c r="T4" s="379"/>
      <c r="U4" s="395"/>
      <c r="V4" s="371">
        <v>3340</v>
      </c>
      <c r="W4" s="372"/>
      <c r="X4" s="372"/>
      <c r="Y4" s="372"/>
      <c r="Z4" s="372"/>
      <c r="AA4" s="373"/>
      <c r="AB4" s="371">
        <v>3340</v>
      </c>
      <c r="AC4" s="372"/>
      <c r="AD4" s="372"/>
      <c r="AE4" s="372"/>
      <c r="AF4" s="372"/>
      <c r="AG4" s="373"/>
      <c r="AH4" s="371">
        <v>3340</v>
      </c>
      <c r="AI4" s="379"/>
      <c r="AJ4" s="379"/>
      <c r="AK4" s="379"/>
      <c r="AL4" s="379"/>
      <c r="AM4" s="395"/>
      <c r="AN4" s="372">
        <v>835</v>
      </c>
      <c r="AO4" s="379"/>
      <c r="AP4" s="379"/>
      <c r="AQ4" s="380"/>
    </row>
    <row r="5" spans="1:43" ht="13.5" x14ac:dyDescent="0.25">
      <c r="A5" s="122"/>
      <c r="B5" s="374" t="s">
        <v>1196</v>
      </c>
      <c r="C5" s="385"/>
      <c r="D5" s="376" t="s">
        <v>1197</v>
      </c>
      <c r="E5" s="377"/>
      <c r="F5" s="377"/>
      <c r="G5" s="378"/>
      <c r="H5" s="384" t="s">
        <v>1196</v>
      </c>
      <c r="I5" s="385"/>
      <c r="J5" s="376" t="s">
        <v>1197</v>
      </c>
      <c r="K5" s="386"/>
      <c r="L5" s="376" t="s">
        <v>1196</v>
      </c>
      <c r="M5" s="385"/>
      <c r="N5" s="376" t="s">
        <v>1197</v>
      </c>
      <c r="O5" s="400"/>
      <c r="P5" s="374" t="s">
        <v>1196</v>
      </c>
      <c r="Q5" s="385"/>
      <c r="R5" s="376" t="s">
        <v>1197</v>
      </c>
      <c r="S5" s="377"/>
      <c r="T5" s="377"/>
      <c r="U5" s="378"/>
      <c r="V5" s="374" t="s">
        <v>1196</v>
      </c>
      <c r="W5" s="375"/>
      <c r="X5" s="376" t="s">
        <v>1197</v>
      </c>
      <c r="Y5" s="377"/>
      <c r="Z5" s="377"/>
      <c r="AA5" s="378"/>
      <c r="AB5" s="374" t="s">
        <v>1196</v>
      </c>
      <c r="AC5" s="375"/>
      <c r="AD5" s="376" t="s">
        <v>1197</v>
      </c>
      <c r="AE5" s="377"/>
      <c r="AF5" s="377"/>
      <c r="AG5" s="378"/>
      <c r="AH5" s="374" t="s">
        <v>1196</v>
      </c>
      <c r="AI5" s="385"/>
      <c r="AJ5" s="376" t="s">
        <v>1197</v>
      </c>
      <c r="AK5" s="377"/>
      <c r="AL5" s="377"/>
      <c r="AM5" s="378"/>
      <c r="AN5" s="384" t="s">
        <v>1196</v>
      </c>
      <c r="AO5" s="385"/>
      <c r="AP5" s="376" t="s">
        <v>1197</v>
      </c>
      <c r="AQ5" s="386"/>
    </row>
    <row r="6" spans="1:43" ht="13.5" x14ac:dyDescent="0.25">
      <c r="A6" s="122" t="s">
        <v>1198</v>
      </c>
      <c r="B6" s="390">
        <v>198000</v>
      </c>
      <c r="C6" s="388"/>
      <c r="D6" s="381">
        <v>32000</v>
      </c>
      <c r="E6" s="382"/>
      <c r="F6" s="382"/>
      <c r="G6" s="383"/>
      <c r="H6" s="387">
        <v>2268000</v>
      </c>
      <c r="I6" s="388"/>
      <c r="J6" s="381">
        <v>32000</v>
      </c>
      <c r="K6" s="389"/>
      <c r="L6" s="397">
        <v>4568000</v>
      </c>
      <c r="M6" s="388"/>
      <c r="N6" s="381">
        <v>32000</v>
      </c>
      <c r="O6" s="396"/>
      <c r="P6" s="390">
        <v>0</v>
      </c>
      <c r="Q6" s="388"/>
      <c r="R6" s="381">
        <v>4000</v>
      </c>
      <c r="S6" s="382"/>
      <c r="T6" s="382"/>
      <c r="U6" s="383"/>
      <c r="V6" s="390">
        <v>0</v>
      </c>
      <c r="W6" s="387"/>
      <c r="X6" s="381">
        <v>4000</v>
      </c>
      <c r="Y6" s="382"/>
      <c r="Z6" s="382"/>
      <c r="AA6" s="383"/>
      <c r="AB6" s="390">
        <v>0</v>
      </c>
      <c r="AC6" s="387"/>
      <c r="AD6" s="381">
        <v>4000</v>
      </c>
      <c r="AE6" s="382"/>
      <c r="AF6" s="382"/>
      <c r="AG6" s="383"/>
      <c r="AH6" s="390">
        <v>0</v>
      </c>
      <c r="AI6" s="388"/>
      <c r="AJ6" s="381">
        <v>4000</v>
      </c>
      <c r="AK6" s="382"/>
      <c r="AL6" s="382"/>
      <c r="AM6" s="383"/>
      <c r="AN6" s="387">
        <v>0</v>
      </c>
      <c r="AO6" s="388"/>
      <c r="AP6" s="381">
        <v>1000</v>
      </c>
      <c r="AQ6" s="389"/>
    </row>
    <row r="7" spans="1:43" ht="13.5" x14ac:dyDescent="0.25">
      <c r="A7" s="122" t="s">
        <v>1199</v>
      </c>
      <c r="B7" s="364">
        <v>165330</v>
      </c>
      <c r="C7" s="391"/>
      <c r="D7" s="366">
        <v>32000</v>
      </c>
      <c r="E7" s="365"/>
      <c r="F7" s="365"/>
      <c r="G7" s="367"/>
      <c r="H7" s="365">
        <v>1893780</v>
      </c>
      <c r="I7" s="391"/>
      <c r="J7" s="366">
        <v>26720</v>
      </c>
      <c r="K7" s="391"/>
      <c r="L7" s="366">
        <v>3814280</v>
      </c>
      <c r="M7" s="391"/>
      <c r="N7" s="366">
        <v>26720</v>
      </c>
      <c r="O7" s="365"/>
      <c r="P7" s="364">
        <v>0</v>
      </c>
      <c r="Q7" s="391"/>
      <c r="R7" s="366">
        <v>3340</v>
      </c>
      <c r="S7" s="365"/>
      <c r="T7" s="365"/>
      <c r="U7" s="367"/>
      <c r="V7" s="364">
        <v>0</v>
      </c>
      <c r="W7" s="365"/>
      <c r="X7" s="366">
        <v>3340</v>
      </c>
      <c r="Y7" s="365"/>
      <c r="Z7" s="365"/>
      <c r="AA7" s="367"/>
      <c r="AB7" s="364">
        <v>0</v>
      </c>
      <c r="AC7" s="365"/>
      <c r="AD7" s="366">
        <v>3340</v>
      </c>
      <c r="AE7" s="365"/>
      <c r="AF7" s="365"/>
      <c r="AG7" s="367"/>
      <c r="AH7" s="364">
        <v>0</v>
      </c>
      <c r="AI7" s="391"/>
      <c r="AJ7" s="366">
        <v>3340</v>
      </c>
      <c r="AK7" s="365"/>
      <c r="AL7" s="365"/>
      <c r="AM7" s="367"/>
      <c r="AN7" s="365">
        <v>0</v>
      </c>
      <c r="AO7" s="391"/>
      <c r="AP7" s="366">
        <v>835</v>
      </c>
      <c r="AQ7" s="391"/>
    </row>
    <row r="8" spans="1:43" ht="16.5" customHeight="1" x14ac:dyDescent="0.2">
      <c r="A8" s="135" t="s">
        <v>1200</v>
      </c>
      <c r="B8" s="136">
        <v>33407</v>
      </c>
      <c r="C8" s="137">
        <v>0.20206254158349968</v>
      </c>
      <c r="D8" s="138"/>
      <c r="E8" s="139"/>
      <c r="F8" s="139"/>
      <c r="G8" s="140"/>
      <c r="H8" s="141">
        <v>206442</v>
      </c>
      <c r="I8" s="137">
        <v>0.1090105503279156</v>
      </c>
      <c r="J8" s="138"/>
      <c r="K8" s="142"/>
      <c r="L8" s="143">
        <v>415796.76190476189</v>
      </c>
      <c r="M8" s="137">
        <v>0.1090105503279156</v>
      </c>
      <c r="N8" s="138"/>
      <c r="O8" s="144"/>
      <c r="P8" s="145"/>
      <c r="Q8" s="142"/>
      <c r="R8" s="138"/>
      <c r="S8" s="139"/>
      <c r="T8" s="139"/>
      <c r="U8" s="140"/>
      <c r="V8" s="145"/>
      <c r="W8" s="144"/>
      <c r="X8" s="138"/>
      <c r="Y8" s="139"/>
      <c r="Z8" s="139"/>
      <c r="AA8" s="140"/>
      <c r="AB8" s="145"/>
      <c r="AC8" s="144"/>
      <c r="AD8" s="138"/>
      <c r="AE8" s="139"/>
      <c r="AF8" s="139"/>
      <c r="AG8" s="140"/>
      <c r="AH8" s="145"/>
      <c r="AI8" s="142"/>
      <c r="AJ8" s="138"/>
      <c r="AK8" s="139"/>
      <c r="AL8" s="139"/>
      <c r="AM8" s="140"/>
      <c r="AN8" s="146"/>
      <c r="AO8" s="142"/>
      <c r="AP8" s="138"/>
      <c r="AQ8" s="142"/>
    </row>
    <row r="9" spans="1:43" ht="16.5" customHeight="1" x14ac:dyDescent="0.2">
      <c r="A9" s="135" t="s">
        <v>1201</v>
      </c>
      <c r="B9" s="136">
        <v>21000</v>
      </c>
      <c r="C9" s="137">
        <v>0.12701868989294138</v>
      </c>
      <c r="D9" s="138"/>
      <c r="E9" s="139"/>
      <c r="F9" s="139"/>
      <c r="G9" s="140"/>
      <c r="H9" s="141">
        <v>126000</v>
      </c>
      <c r="I9" s="137">
        <v>6.65335994677312E-2</v>
      </c>
      <c r="J9" s="138"/>
      <c r="K9" s="142"/>
      <c r="L9" s="143">
        <v>253777.77777777775</v>
      </c>
      <c r="M9" s="137">
        <v>6.65335994677312E-2</v>
      </c>
      <c r="N9" s="138"/>
      <c r="O9" s="144"/>
      <c r="P9" s="145"/>
      <c r="Q9" s="142"/>
      <c r="R9" s="138"/>
      <c r="S9" s="139"/>
      <c r="T9" s="139"/>
      <c r="U9" s="140"/>
      <c r="V9" s="145"/>
      <c r="W9" s="144"/>
      <c r="X9" s="138"/>
      <c r="Y9" s="139"/>
      <c r="Z9" s="139"/>
      <c r="AA9" s="140"/>
      <c r="AB9" s="145"/>
      <c r="AC9" s="144"/>
      <c r="AD9" s="138"/>
      <c r="AE9" s="139"/>
      <c r="AF9" s="139"/>
      <c r="AG9" s="140"/>
      <c r="AH9" s="145"/>
      <c r="AI9" s="142"/>
      <c r="AJ9" s="138"/>
      <c r="AK9" s="139"/>
      <c r="AL9" s="139"/>
      <c r="AM9" s="140"/>
      <c r="AN9" s="146"/>
      <c r="AO9" s="142"/>
      <c r="AP9" s="138"/>
      <c r="AQ9" s="142"/>
    </row>
    <row r="10" spans="1:43" ht="16.5" customHeight="1" x14ac:dyDescent="0.2">
      <c r="A10" s="135" t="s">
        <v>1202</v>
      </c>
      <c r="B10" s="136">
        <v>0</v>
      </c>
      <c r="C10" s="137">
        <v>0</v>
      </c>
      <c r="D10" s="138"/>
      <c r="E10" s="139"/>
      <c r="F10" s="139"/>
      <c r="G10" s="140"/>
      <c r="H10" s="141">
        <v>810200</v>
      </c>
      <c r="I10" s="137">
        <v>0.42782160546631604</v>
      </c>
      <c r="J10" s="138"/>
      <c r="K10" s="142"/>
      <c r="L10" s="143">
        <v>1631831.3932980599</v>
      </c>
      <c r="M10" s="137">
        <v>0.42782160546631604</v>
      </c>
      <c r="N10" s="138"/>
      <c r="O10" s="144"/>
      <c r="P10" s="145"/>
      <c r="Q10" s="142"/>
      <c r="R10" s="138"/>
      <c r="S10" s="139"/>
      <c r="T10" s="139"/>
      <c r="U10" s="140"/>
      <c r="V10" s="145"/>
      <c r="W10" s="144"/>
      <c r="X10" s="138"/>
      <c r="Y10" s="139"/>
      <c r="Z10" s="139"/>
      <c r="AA10" s="140"/>
      <c r="AB10" s="145"/>
      <c r="AC10" s="144"/>
      <c r="AD10" s="138"/>
      <c r="AE10" s="139"/>
      <c r="AF10" s="139"/>
      <c r="AG10" s="140"/>
      <c r="AH10" s="145"/>
      <c r="AI10" s="142"/>
      <c r="AJ10" s="138"/>
      <c r="AK10" s="139"/>
      <c r="AL10" s="139"/>
      <c r="AM10" s="140"/>
      <c r="AN10" s="146"/>
      <c r="AO10" s="142"/>
      <c r="AP10" s="138"/>
      <c r="AQ10" s="142"/>
    </row>
    <row r="11" spans="1:43" ht="16.5" customHeight="1" x14ac:dyDescent="0.2">
      <c r="A11" s="135" t="s">
        <v>1203</v>
      </c>
      <c r="B11" s="136">
        <v>0</v>
      </c>
      <c r="C11" s="137">
        <v>0</v>
      </c>
      <c r="D11" s="138"/>
      <c r="E11" s="139"/>
      <c r="F11" s="139"/>
      <c r="G11" s="140"/>
      <c r="H11" s="141">
        <v>491520</v>
      </c>
      <c r="I11" s="137">
        <v>0.25954440325697808</v>
      </c>
      <c r="J11" s="138"/>
      <c r="K11" s="142"/>
      <c r="L11" s="143">
        <v>989975.02645502635</v>
      </c>
      <c r="M11" s="137">
        <v>0.25954440325697808</v>
      </c>
      <c r="N11" s="138"/>
      <c r="O11" s="144"/>
      <c r="P11" s="145"/>
      <c r="Q11" s="142"/>
      <c r="R11" s="138"/>
      <c r="S11" s="139"/>
      <c r="T11" s="139"/>
      <c r="U11" s="140"/>
      <c r="V11" s="145"/>
      <c r="W11" s="144"/>
      <c r="X11" s="138"/>
      <c r="Y11" s="139"/>
      <c r="Z11" s="139"/>
      <c r="AA11" s="140"/>
      <c r="AB11" s="145"/>
      <c r="AC11" s="144"/>
      <c r="AD11" s="138"/>
      <c r="AE11" s="139"/>
      <c r="AF11" s="139"/>
      <c r="AG11" s="140"/>
      <c r="AH11" s="145"/>
      <c r="AI11" s="142"/>
      <c r="AJ11" s="138"/>
      <c r="AK11" s="139"/>
      <c r="AL11" s="139"/>
      <c r="AM11" s="140"/>
      <c r="AN11" s="146"/>
      <c r="AO11" s="142"/>
      <c r="AP11" s="138"/>
      <c r="AQ11" s="142"/>
    </row>
    <row r="12" spans="1:43" ht="16.5" customHeight="1" x14ac:dyDescent="0.2">
      <c r="A12" s="135" t="s">
        <v>1204</v>
      </c>
      <c r="B12" s="136">
        <v>0</v>
      </c>
      <c r="C12" s="137">
        <v>0</v>
      </c>
      <c r="D12" s="138"/>
      <c r="E12" s="139"/>
      <c r="F12" s="139"/>
      <c r="G12" s="140"/>
      <c r="H12" s="141">
        <v>46080</v>
      </c>
      <c r="I12" s="137">
        <v>2.4332287805341697E-2</v>
      </c>
      <c r="J12" s="138"/>
      <c r="K12" s="142"/>
      <c r="L12" s="143">
        <v>92810.158730158728</v>
      </c>
      <c r="M12" s="137">
        <v>2.4332287805341697E-2</v>
      </c>
      <c r="N12" s="138"/>
      <c r="O12" s="144"/>
      <c r="P12" s="145"/>
      <c r="Q12" s="142"/>
      <c r="R12" s="138"/>
      <c r="S12" s="139"/>
      <c r="T12" s="139"/>
      <c r="U12" s="140"/>
      <c r="V12" s="145"/>
      <c r="W12" s="144"/>
      <c r="X12" s="138"/>
      <c r="Y12" s="139"/>
      <c r="Z12" s="139"/>
      <c r="AA12" s="140"/>
      <c r="AB12" s="145"/>
      <c r="AC12" s="144"/>
      <c r="AD12" s="138"/>
      <c r="AE12" s="139"/>
      <c r="AF12" s="139"/>
      <c r="AG12" s="140"/>
      <c r="AH12" s="145"/>
      <c r="AI12" s="142"/>
      <c r="AJ12" s="138"/>
      <c r="AK12" s="139"/>
      <c r="AL12" s="139"/>
      <c r="AM12" s="140"/>
      <c r="AN12" s="146"/>
      <c r="AO12" s="142"/>
      <c r="AP12" s="138"/>
      <c r="AQ12" s="142"/>
    </row>
    <row r="13" spans="1:43" ht="16.5" customHeight="1" x14ac:dyDescent="0.2">
      <c r="A13" s="135" t="s">
        <v>1231</v>
      </c>
      <c r="B13" s="136">
        <v>0</v>
      </c>
      <c r="C13" s="137">
        <v>0</v>
      </c>
      <c r="D13" s="138"/>
      <c r="E13" s="139"/>
      <c r="F13" s="139"/>
      <c r="G13" s="140"/>
      <c r="H13" s="141">
        <v>114000</v>
      </c>
      <c r="I13" s="137">
        <v>6.0197066185090138E-2</v>
      </c>
      <c r="J13" s="138"/>
      <c r="K13" s="142"/>
      <c r="L13" s="143">
        <v>229608.4656084656</v>
      </c>
      <c r="M13" s="137">
        <v>6.0197066185090138E-2</v>
      </c>
      <c r="N13" s="138"/>
      <c r="O13" s="144"/>
      <c r="P13" s="145"/>
      <c r="Q13" s="142"/>
      <c r="R13" s="138"/>
      <c r="S13" s="139"/>
      <c r="T13" s="139"/>
      <c r="U13" s="140"/>
      <c r="V13" s="145"/>
      <c r="W13" s="144"/>
      <c r="X13" s="138"/>
      <c r="Y13" s="139"/>
      <c r="Z13" s="139"/>
      <c r="AA13" s="140"/>
      <c r="AB13" s="145"/>
      <c r="AC13" s="144"/>
      <c r="AD13" s="138"/>
      <c r="AE13" s="139"/>
      <c r="AF13" s="139"/>
      <c r="AG13" s="140"/>
      <c r="AH13" s="145"/>
      <c r="AI13" s="142"/>
      <c r="AJ13" s="138"/>
      <c r="AK13" s="139"/>
      <c r="AL13" s="139"/>
      <c r="AM13" s="140"/>
      <c r="AN13" s="146"/>
      <c r="AO13" s="142"/>
      <c r="AP13" s="138"/>
      <c r="AQ13" s="142"/>
    </row>
    <row r="14" spans="1:43" ht="16.5" customHeight="1" thickBot="1" x14ac:dyDescent="0.25">
      <c r="A14" s="147" t="s">
        <v>1205</v>
      </c>
      <c r="B14" s="148">
        <v>110923</v>
      </c>
      <c r="C14" s="149">
        <v>0.67091876852355892</v>
      </c>
      <c r="D14" s="150"/>
      <c r="E14" s="151"/>
      <c r="F14" s="151"/>
      <c r="G14" s="152"/>
      <c r="H14" s="153">
        <v>99538.000000000073</v>
      </c>
      <c r="I14" s="149">
        <v>5.256048749062725E-2</v>
      </c>
      <c r="J14" s="150"/>
      <c r="K14" s="154"/>
      <c r="L14" s="143">
        <v>200480.41622574971</v>
      </c>
      <c r="M14" s="137">
        <v>5.256048749062725E-2</v>
      </c>
      <c r="N14" s="150"/>
      <c r="O14" s="155"/>
      <c r="P14" s="156"/>
      <c r="Q14" s="154"/>
      <c r="R14" s="150"/>
      <c r="S14" s="151"/>
      <c r="T14" s="151"/>
      <c r="U14" s="152"/>
      <c r="V14" s="156"/>
      <c r="W14" s="155"/>
      <c r="X14" s="150"/>
      <c r="Y14" s="151"/>
      <c r="Z14" s="151"/>
      <c r="AA14" s="152"/>
      <c r="AB14" s="156"/>
      <c r="AC14" s="155"/>
      <c r="AD14" s="150"/>
      <c r="AE14" s="151"/>
      <c r="AF14" s="151"/>
      <c r="AG14" s="152"/>
      <c r="AH14" s="156"/>
      <c r="AI14" s="154"/>
      <c r="AJ14" s="150"/>
      <c r="AK14" s="151"/>
      <c r="AL14" s="151"/>
      <c r="AM14" s="152"/>
      <c r="AN14" s="157"/>
      <c r="AO14" s="154"/>
      <c r="AP14" s="150"/>
      <c r="AQ14" s="154"/>
    </row>
    <row r="15" spans="1:43" ht="16.5" customHeight="1" thickBot="1" x14ac:dyDescent="0.25">
      <c r="A15" s="158" t="s">
        <v>256</v>
      </c>
      <c r="B15" s="159"/>
      <c r="C15" s="160"/>
      <c r="D15" s="129">
        <f>'TO Filter Tables'!S285</f>
        <v>0</v>
      </c>
      <c r="E15" s="162">
        <f>D15/$D7</f>
        <v>0</v>
      </c>
      <c r="F15" s="163"/>
      <c r="G15" s="164"/>
      <c r="H15" s="165"/>
      <c r="I15" s="160"/>
      <c r="J15" s="129">
        <f>'TO Filter Tables'!S285</f>
        <v>0</v>
      </c>
      <c r="K15" s="162">
        <v>3.8323353293413173E-2</v>
      </c>
      <c r="L15" s="166"/>
      <c r="M15" s="160"/>
      <c r="N15" s="129">
        <f>'TO Filter Tables'!S285</f>
        <v>0</v>
      </c>
      <c r="O15" s="167">
        <v>3.8323353293413173E-2</v>
      </c>
      <c r="P15" s="159"/>
      <c r="Q15" s="160"/>
      <c r="R15" s="168">
        <v>0</v>
      </c>
      <c r="S15" s="162">
        <v>0</v>
      </c>
      <c r="T15" s="169"/>
      <c r="U15" s="170"/>
      <c r="V15" s="159"/>
      <c r="W15" s="160"/>
      <c r="X15" s="168">
        <v>0</v>
      </c>
      <c r="Y15" s="162">
        <v>0</v>
      </c>
      <c r="Z15" s="169"/>
      <c r="AA15" s="170"/>
      <c r="AB15" s="159"/>
      <c r="AC15" s="160"/>
      <c r="AD15" s="168">
        <v>0</v>
      </c>
      <c r="AE15" s="162">
        <v>0</v>
      </c>
      <c r="AF15" s="169"/>
      <c r="AG15" s="170"/>
      <c r="AH15" s="159"/>
      <c r="AI15" s="160"/>
      <c r="AJ15" s="168">
        <v>0</v>
      </c>
      <c r="AK15" s="162">
        <v>0</v>
      </c>
      <c r="AL15" s="169"/>
      <c r="AM15" s="170"/>
      <c r="AN15" s="165"/>
      <c r="AO15" s="160"/>
      <c r="AP15" s="133">
        <v>0</v>
      </c>
      <c r="AQ15" s="171">
        <v>0</v>
      </c>
    </row>
    <row r="16" spans="1:43" ht="16.5" customHeight="1" x14ac:dyDescent="0.2">
      <c r="A16" s="172" t="s">
        <v>257</v>
      </c>
      <c r="B16" s="134"/>
      <c r="C16" s="173"/>
      <c r="D16" s="174">
        <f ca="1">'TO Filter Tables'!S275</f>
        <v>0</v>
      </c>
      <c r="E16" s="175">
        <f ca="1">D16/$D7</f>
        <v>0</v>
      </c>
      <c r="F16" s="176"/>
      <c r="G16" s="177"/>
      <c r="H16" s="178"/>
      <c r="I16" s="173"/>
      <c r="J16" s="174">
        <f ca="1">'TO Filter Tables'!S275</f>
        <v>0</v>
      </c>
      <c r="K16" s="175">
        <v>3.8323353293413173E-2</v>
      </c>
      <c r="L16" s="179"/>
      <c r="M16" s="173"/>
      <c r="N16" s="174">
        <f ca="1">'TO Filter Tables'!S275</f>
        <v>0</v>
      </c>
      <c r="O16" s="180">
        <v>3.8323353293413173E-2</v>
      </c>
      <c r="P16" s="134"/>
      <c r="Q16" s="173"/>
      <c r="R16" s="181">
        <v>0</v>
      </c>
      <c r="S16" s="175">
        <v>0</v>
      </c>
      <c r="T16" s="182"/>
      <c r="U16" s="183"/>
      <c r="V16" s="134"/>
      <c r="W16" s="173"/>
      <c r="X16" s="181">
        <v>0</v>
      </c>
      <c r="Y16" s="175">
        <v>0</v>
      </c>
      <c r="Z16" s="182"/>
      <c r="AA16" s="183"/>
      <c r="AB16" s="134"/>
      <c r="AC16" s="173"/>
      <c r="AD16" s="181">
        <v>0</v>
      </c>
      <c r="AE16" s="175">
        <v>0</v>
      </c>
      <c r="AF16" s="182"/>
      <c r="AG16" s="183"/>
      <c r="AH16" s="134"/>
      <c r="AI16" s="173"/>
      <c r="AJ16" s="124">
        <v>0</v>
      </c>
      <c r="AK16" s="175">
        <v>0</v>
      </c>
      <c r="AL16" s="182"/>
      <c r="AM16" s="183"/>
      <c r="AN16" s="178"/>
      <c r="AO16" s="173"/>
      <c r="AP16" s="132">
        <v>0</v>
      </c>
      <c r="AQ16" s="184">
        <v>0</v>
      </c>
    </row>
    <row r="17" spans="1:43" ht="16.5" customHeight="1" thickBot="1" x14ac:dyDescent="0.25">
      <c r="A17" s="172" t="s">
        <v>258</v>
      </c>
      <c r="B17" s="134"/>
      <c r="C17" s="173"/>
      <c r="D17" s="174">
        <f ca="1">'TO Filter Tables'!S37+'TO Filter Tables'!S38</f>
        <v>2048</v>
      </c>
      <c r="E17" s="171">
        <f ca="1">D17/$D7</f>
        <v>6.4000000000000001E-2</v>
      </c>
      <c r="F17" s="176"/>
      <c r="G17" s="177"/>
      <c r="H17" s="178"/>
      <c r="I17" s="173"/>
      <c r="J17" s="174">
        <f ca="1">'TO Filter Tables'!S37+'TO Filter Tables'!S38</f>
        <v>2048</v>
      </c>
      <c r="K17" s="175">
        <v>7.6646706586826346E-2</v>
      </c>
      <c r="L17" s="179"/>
      <c r="M17" s="173"/>
      <c r="N17" s="174">
        <f ca="1">'TO Filter Tables'!S37+'TO Filter Tables'!S38</f>
        <v>2048</v>
      </c>
      <c r="O17" s="180">
        <v>7.6646706586826346E-2</v>
      </c>
      <c r="P17" s="134"/>
      <c r="Q17" s="173"/>
      <c r="R17" s="181">
        <v>0</v>
      </c>
      <c r="S17" s="175">
        <v>0</v>
      </c>
      <c r="T17" s="182"/>
      <c r="U17" s="183"/>
      <c r="V17" s="134"/>
      <c r="W17" s="173"/>
      <c r="X17" s="181">
        <v>0</v>
      </c>
      <c r="Y17" s="175">
        <v>0</v>
      </c>
      <c r="Z17" s="182"/>
      <c r="AA17" s="183"/>
      <c r="AB17" s="134"/>
      <c r="AC17" s="173"/>
      <c r="AD17" s="181">
        <v>0</v>
      </c>
      <c r="AE17" s="175">
        <v>0</v>
      </c>
      <c r="AF17" s="182"/>
      <c r="AG17" s="183"/>
      <c r="AH17" s="134"/>
      <c r="AI17" s="173"/>
      <c r="AJ17" s="124">
        <v>0</v>
      </c>
      <c r="AK17" s="175">
        <v>0</v>
      </c>
      <c r="AL17" s="182"/>
      <c r="AM17" s="183"/>
      <c r="AN17" s="178"/>
      <c r="AO17" s="173"/>
      <c r="AP17" s="124">
        <v>0</v>
      </c>
      <c r="AQ17" s="185">
        <v>0</v>
      </c>
    </row>
    <row r="18" spans="1:43" ht="30.95" customHeight="1" thickBot="1" x14ac:dyDescent="0.25">
      <c r="A18" s="186" t="s">
        <v>1206</v>
      </c>
      <c r="B18" s="240"/>
      <c r="C18" s="241"/>
      <c r="D18" s="129">
        <v>5344</v>
      </c>
      <c r="E18" s="162">
        <v>0.2</v>
      </c>
      <c r="F18" s="187"/>
      <c r="G18" s="164"/>
      <c r="H18" s="165"/>
      <c r="I18" s="160"/>
      <c r="J18" s="129">
        <v>5344</v>
      </c>
      <c r="K18" s="162">
        <v>0.2</v>
      </c>
      <c r="L18" s="166"/>
      <c r="M18" s="160"/>
      <c r="N18" s="129">
        <v>5344</v>
      </c>
      <c r="O18" s="167">
        <v>0.2</v>
      </c>
      <c r="P18" s="159"/>
      <c r="Q18" s="160"/>
      <c r="R18" s="188">
        <v>668</v>
      </c>
      <c r="S18" s="162">
        <v>0.2</v>
      </c>
      <c r="T18" s="189"/>
      <c r="U18" s="190"/>
      <c r="V18" s="159"/>
      <c r="W18" s="160"/>
      <c r="X18" s="188">
        <v>668</v>
      </c>
      <c r="Y18" s="191">
        <v>0.2</v>
      </c>
      <c r="Z18" s="189"/>
      <c r="AA18" s="192"/>
      <c r="AB18" s="159"/>
      <c r="AC18" s="160"/>
      <c r="AD18" s="188">
        <v>668</v>
      </c>
      <c r="AE18" s="191">
        <v>0.2</v>
      </c>
      <c r="AF18" s="189"/>
      <c r="AG18" s="192"/>
      <c r="AH18" s="159"/>
      <c r="AI18" s="160"/>
      <c r="AJ18" s="193">
        <v>668</v>
      </c>
      <c r="AK18" s="162">
        <v>0.2</v>
      </c>
      <c r="AL18" s="194"/>
      <c r="AM18" s="190"/>
      <c r="AN18" s="165"/>
      <c r="AO18" s="160"/>
      <c r="AP18" s="161">
        <v>167</v>
      </c>
      <c r="AQ18" s="162">
        <v>0.2</v>
      </c>
    </row>
    <row r="19" spans="1:43" ht="16.5" customHeight="1" x14ac:dyDescent="0.2">
      <c r="A19" s="158" t="s">
        <v>1207</v>
      </c>
      <c r="B19" s="244" t="e">
        <f>SUM('DS Filter Tables'!T194:'DS Filter Tables'!#REF!)</f>
        <v>#REF!</v>
      </c>
      <c r="C19" s="195" t="e">
        <f t="shared" ref="C19:C23" si="0">B19/40000</f>
        <v>#REF!</v>
      </c>
      <c r="D19" s="196">
        <v>4000</v>
      </c>
      <c r="E19" s="162">
        <v>0.1497005988023952</v>
      </c>
      <c r="F19" s="236">
        <f ca="1">SUM('TO Filter Tables'!S192:'TO Filter Tables'!S199)</f>
        <v>3769.6</v>
      </c>
      <c r="G19" s="197">
        <f t="shared" ref="G19:G24" ca="1" si="1">F19/D$7</f>
        <v>0.1178</v>
      </c>
      <c r="H19" s="165"/>
      <c r="I19" s="160"/>
      <c r="J19" s="130">
        <v>4000</v>
      </c>
      <c r="K19" s="162">
        <v>0.1497005988023952</v>
      </c>
      <c r="L19" s="166"/>
      <c r="M19" s="160"/>
      <c r="N19" s="198">
        <v>4000</v>
      </c>
      <c r="O19" s="167">
        <v>0.1497005988023952</v>
      </c>
      <c r="P19" s="244" t="e">
        <f>SUM('DS Filter Tables'!AB194:'DS Filter Tables'!#REF!)</f>
        <v>#REF!</v>
      </c>
      <c r="Q19" s="195" t="e">
        <f t="shared" ref="Q19:Q23" si="2">P19/40000</f>
        <v>#REF!</v>
      </c>
      <c r="R19" s="196">
        <v>400</v>
      </c>
      <c r="S19" s="162">
        <v>0.11976047904191617</v>
      </c>
      <c r="T19" s="236">
        <f ca="1">SUM('TO Filter Tables'!AE192:'TO Filter Tables'!AE199)</f>
        <v>443.73333333333335</v>
      </c>
      <c r="U19" s="197">
        <f t="shared" ref="U19:U24" ca="1" si="3">T19/R$7</f>
        <v>0.13285429141716568</v>
      </c>
      <c r="V19" s="244" t="e">
        <f>SUM('DS Filter Tables'!AJ194:'DS Filter Tables'!#REF!)</f>
        <v>#REF!</v>
      </c>
      <c r="W19" s="195" t="e">
        <f t="shared" ref="W19:W24" si="4">V19/16000</f>
        <v>#REF!</v>
      </c>
      <c r="X19" s="196">
        <v>500</v>
      </c>
      <c r="Y19" s="162">
        <v>0.1497005988023952</v>
      </c>
      <c r="Z19" s="236">
        <f ca="1">SUM('TO Filter Tables'!AQ192:'TO Filter Tables'!AQ199)</f>
        <v>443.73333333333335</v>
      </c>
      <c r="AA19" s="197">
        <f t="shared" ref="AA19:AA24" ca="1" si="5">Z19/X$7</f>
        <v>0.13285429141716568</v>
      </c>
      <c r="AB19" s="244" t="e">
        <f>SUM('DS Filter Tables'!AJ194:'DS Filter Tables'!#REF!)</f>
        <v>#REF!</v>
      </c>
      <c r="AC19" s="195" t="e">
        <f t="shared" ref="AC19:AC24" si="6">AB19/16000</f>
        <v>#REF!</v>
      </c>
      <c r="AD19" s="196">
        <v>500</v>
      </c>
      <c r="AE19" s="162">
        <v>0.1497005988023952</v>
      </c>
      <c r="AF19" s="236">
        <f ca="1">SUM('TO Filter Tables'!AW192:'TO Filter Tables'!AW199)</f>
        <v>443.73333333333335</v>
      </c>
      <c r="AG19" s="197">
        <f t="shared" ref="AG19:AG24" ca="1" si="7">AF19/AD$7</f>
        <v>0.13285429141716568</v>
      </c>
      <c r="AH19" s="244" t="e">
        <f>SUM('DS Filter Tables'!AR194:'DS Filter Tables'!#REF!)</f>
        <v>#REF!</v>
      </c>
      <c r="AI19" s="195" t="e">
        <f t="shared" ref="AI19:AI24" si="8">AH19/16000</f>
        <v>#REF!</v>
      </c>
      <c r="AJ19" s="196">
        <v>500</v>
      </c>
      <c r="AK19" s="162">
        <v>0.1497005988023952</v>
      </c>
      <c r="AL19" s="236">
        <f ca="1">SUM('TO Filter Tables'!BC192:'TO Filter Tables'!BC199)</f>
        <v>443.73333333333335</v>
      </c>
      <c r="AM19" s="197">
        <f t="shared" ref="AM19:AM24" ca="1" si="9">AL19/AJ$7</f>
        <v>0.13285429141716568</v>
      </c>
      <c r="AN19" s="165"/>
      <c r="AO19" s="160"/>
      <c r="AP19" s="125">
        <v>75</v>
      </c>
      <c r="AQ19" s="199">
        <v>8.9820359281437126E-2</v>
      </c>
    </row>
    <row r="20" spans="1:43" ht="16.5" customHeight="1" x14ac:dyDescent="0.2">
      <c r="A20" s="172" t="s">
        <v>1208</v>
      </c>
      <c r="B20" s="245" t="e">
        <f>SUM('DS Filter Tables'!T168:'DS Filter Tables'!#REF!)</f>
        <v>#REF!</v>
      </c>
      <c r="C20" s="200" t="e">
        <f t="shared" si="0"/>
        <v>#REF!</v>
      </c>
      <c r="D20" s="201">
        <v>0</v>
      </c>
      <c r="E20" s="175">
        <v>0</v>
      </c>
      <c r="F20" s="237">
        <f ca="1">SUM('TO Filter Tables'!S166:'TO Filter Tables'!S169)</f>
        <v>48.266666666666666</v>
      </c>
      <c r="G20" s="202">
        <f t="shared" ca="1" si="1"/>
        <v>1.5083333333333333E-3</v>
      </c>
      <c r="H20" s="178"/>
      <c r="I20" s="173"/>
      <c r="J20" s="126">
        <v>0</v>
      </c>
      <c r="K20" s="175">
        <v>0</v>
      </c>
      <c r="L20" s="179"/>
      <c r="M20" s="173"/>
      <c r="N20" s="126">
        <v>0</v>
      </c>
      <c r="O20" s="180">
        <v>0</v>
      </c>
      <c r="P20" s="245" t="e">
        <f>SUM('DS Filter Tables'!AB168:'DS Filter Tables'!#REF!)</f>
        <v>#REF!</v>
      </c>
      <c r="Q20" s="200" t="e">
        <f t="shared" si="2"/>
        <v>#REF!</v>
      </c>
      <c r="R20" s="201">
        <v>100</v>
      </c>
      <c r="S20" s="175">
        <v>2.9940119760479042E-2</v>
      </c>
      <c r="T20" s="237">
        <f ca="1">SUM('TO Filter Tables'!AE166:'TO Filter Tables'!AE169)</f>
        <v>81.066666666666663</v>
      </c>
      <c r="U20" s="202">
        <f t="shared" ca="1" si="3"/>
        <v>2.4271457085828341E-2</v>
      </c>
      <c r="V20" s="245" t="e">
        <f>SUM('DS Filter Tables'!AJ168:'DS Filter Tables'!#REF!)</f>
        <v>#REF!</v>
      </c>
      <c r="W20" s="200" t="e">
        <f t="shared" si="4"/>
        <v>#REF!</v>
      </c>
      <c r="X20" s="201">
        <v>0</v>
      </c>
      <c r="Y20" s="175">
        <v>0</v>
      </c>
      <c r="Z20" s="237">
        <f ca="1">SUM('TO Filter Tables'!AQ166:'TO Filter Tables'!AQ169)</f>
        <v>15.066666666666666</v>
      </c>
      <c r="AA20" s="202">
        <f t="shared" ca="1" si="5"/>
        <v>4.5109780439121757E-3</v>
      </c>
      <c r="AB20" s="245" t="e">
        <f>SUM('DS Filter Tables'!AJ168:'DS Filter Tables'!#REF!)</f>
        <v>#REF!</v>
      </c>
      <c r="AC20" s="200" t="e">
        <f t="shared" si="6"/>
        <v>#REF!</v>
      </c>
      <c r="AD20" s="201">
        <v>0</v>
      </c>
      <c r="AE20" s="175">
        <v>0</v>
      </c>
      <c r="AF20" s="237">
        <f ca="1">SUM('TO Filter Tables'!AW166:'TO Filter Tables'!AW169)</f>
        <v>15.066666666666666</v>
      </c>
      <c r="AG20" s="202">
        <f t="shared" ca="1" si="7"/>
        <v>4.5109780439121757E-3</v>
      </c>
      <c r="AH20" s="245" t="e">
        <f>SUM('DS Filter Tables'!AR168:'DS Filter Tables'!#REF!)</f>
        <v>#REF!</v>
      </c>
      <c r="AI20" s="200" t="e">
        <f t="shared" si="8"/>
        <v>#REF!</v>
      </c>
      <c r="AJ20" s="201">
        <v>0</v>
      </c>
      <c r="AK20" s="175">
        <v>0</v>
      </c>
      <c r="AL20" s="237">
        <f ca="1">SUM('TO Filter Tables'!BC166:'TO Filter Tables'!BC169)</f>
        <v>15.066666666666666</v>
      </c>
      <c r="AM20" s="202">
        <f t="shared" ca="1" si="9"/>
        <v>4.5109780439121757E-3</v>
      </c>
      <c r="AN20" s="178"/>
      <c r="AO20" s="173"/>
      <c r="AP20" s="126">
        <v>0</v>
      </c>
      <c r="AQ20" s="175">
        <v>0</v>
      </c>
    </row>
    <row r="21" spans="1:43" ht="16.5" customHeight="1" x14ac:dyDescent="0.2">
      <c r="A21" s="172" t="s">
        <v>1209</v>
      </c>
      <c r="B21" s="245" t="e">
        <f>SUM('DS Filter Tables'!T24:'DS Filter Tables'!#REF!)</f>
        <v>#REF!</v>
      </c>
      <c r="C21" s="200" t="e">
        <f t="shared" si="0"/>
        <v>#REF!</v>
      </c>
      <c r="D21" s="201">
        <v>500</v>
      </c>
      <c r="E21" s="175">
        <v>1.87125748502994E-2</v>
      </c>
      <c r="F21" s="237">
        <f ca="1">SUM('TO Filter Tables'!S23:'TO Filter Tables'!S27)+SUM('TO Filter Tables'!S45:'TO Filter Tables'!S46)</f>
        <v>956.26666666666654</v>
      </c>
      <c r="G21" s="202">
        <f t="shared" ca="1" si="1"/>
        <v>2.9883333333333328E-2</v>
      </c>
      <c r="H21" s="178"/>
      <c r="I21" s="173"/>
      <c r="J21" s="126">
        <v>500</v>
      </c>
      <c r="K21" s="175">
        <v>1.87125748502994E-2</v>
      </c>
      <c r="L21" s="179"/>
      <c r="M21" s="173"/>
      <c r="N21" s="126">
        <v>500</v>
      </c>
      <c r="O21" s="180">
        <v>1.87125748502994E-2</v>
      </c>
      <c r="P21" s="245" t="e">
        <f>SUM('DS Filter Tables'!AB24:'DS Filter Tables'!#REF!)</f>
        <v>#REF!</v>
      </c>
      <c r="Q21" s="200" t="e">
        <f t="shared" si="2"/>
        <v>#REF!</v>
      </c>
      <c r="R21" s="201">
        <v>100</v>
      </c>
      <c r="S21" s="175">
        <v>2.9940119760479042E-2</v>
      </c>
      <c r="T21" s="237">
        <f ca="1">SUM('TO Filter Tables'!AE23:'TO Filter Tables'!AE27)+SUM('TO Filter Tables'!AE45:'TO Filter Tables'!AE46)</f>
        <v>185.33333333333331</v>
      </c>
      <c r="U21" s="202">
        <f t="shared" ca="1" si="3"/>
        <v>5.548902195608782E-2</v>
      </c>
      <c r="V21" s="245" t="e">
        <f>SUM('DS Filter Tables'!AJ24:'DS Filter Tables'!#REF!)</f>
        <v>#REF!</v>
      </c>
      <c r="W21" s="200" t="e">
        <f t="shared" si="4"/>
        <v>#REF!</v>
      </c>
      <c r="X21" s="201">
        <v>100</v>
      </c>
      <c r="Y21" s="175">
        <v>2.9940119760479042E-2</v>
      </c>
      <c r="Z21" s="237">
        <f ca="1">SUM('TO Filter Tables'!AQ23:'TO Filter Tables'!AQ27)+SUM('TO Filter Tables'!AQ45:'TO Filter Tables'!AQ46)</f>
        <v>182.13333333333333</v>
      </c>
      <c r="AA21" s="202">
        <f t="shared" ca="1" si="5"/>
        <v>5.4530938123752495E-2</v>
      </c>
      <c r="AB21" s="245" t="e">
        <f>SUM('DS Filter Tables'!AJ24:'DS Filter Tables'!#REF!)</f>
        <v>#REF!</v>
      </c>
      <c r="AC21" s="200" t="e">
        <f t="shared" si="6"/>
        <v>#REF!</v>
      </c>
      <c r="AD21" s="201">
        <v>100</v>
      </c>
      <c r="AE21" s="175">
        <v>2.9940119760479042E-2</v>
      </c>
      <c r="AF21" s="237">
        <f ca="1">SUM('TO Filter Tables'!AW23:'TO Filter Tables'!AW27)+SUM('TO Filter Tables'!AW45:'TO Filter Tables'!AW46)</f>
        <v>182.13333333333333</v>
      </c>
      <c r="AG21" s="202">
        <f t="shared" ca="1" si="7"/>
        <v>5.4530938123752495E-2</v>
      </c>
      <c r="AH21" s="245" t="e">
        <f>SUM('DS Filter Tables'!AR24:'DS Filter Tables'!#REF!)</f>
        <v>#REF!</v>
      </c>
      <c r="AI21" s="200" t="e">
        <f t="shared" si="8"/>
        <v>#REF!</v>
      </c>
      <c r="AJ21" s="201">
        <v>100</v>
      </c>
      <c r="AK21" s="175">
        <v>2.9940119760479042E-2</v>
      </c>
      <c r="AL21" s="237">
        <f ca="1">SUM('TO Filter Tables'!BC23:'TO Filter Tables'!BC27)+SUM('TO Filter Tables'!BC45:'TO Filter Tables'!BC46)</f>
        <v>182.13333333333333</v>
      </c>
      <c r="AM21" s="202">
        <f t="shared" ca="1" si="9"/>
        <v>5.4530938123752495E-2</v>
      </c>
      <c r="AN21" s="178"/>
      <c r="AO21" s="173"/>
      <c r="AP21" s="126">
        <v>50</v>
      </c>
      <c r="AQ21" s="175">
        <v>5.9880239520958084E-2</v>
      </c>
    </row>
    <row r="22" spans="1:43" ht="16.5" customHeight="1" x14ac:dyDescent="0.2">
      <c r="A22" s="172" t="s">
        <v>1210</v>
      </c>
      <c r="B22" s="245" t="e">
        <f>SUM('DS Filter Tables'!T12:'DS Filter Tables'!#REF!)+SUM('DS Filter Tables'!T32:'DS Filter Tables'!#REF!)+SUM('DS Filter Tables'!T75:'DS Filter Tables'!#REF!)</f>
        <v>#REF!</v>
      </c>
      <c r="C22" s="200" t="e">
        <f t="shared" si="0"/>
        <v>#REF!</v>
      </c>
      <c r="D22" s="201">
        <v>1000</v>
      </c>
      <c r="E22" s="175">
        <v>3.7425149700598799E-2</v>
      </c>
      <c r="F22" s="237">
        <f ca="1">SUM('TO Filter Tables'!S11:'TO Filter Tables'!S22)+SUM('TO Filter Tables'!S28:'TO Filter Tables'!S36)+SUM('TO Filter Tables'!S42:'TO Filter Tables'!S44)+'TO Filter Tables'!S47+SUM('TO Filter Tables'!S51:'TO Filter Tables'!S66)+SUM('TO Filter Tables'!S73:'TO Filter Tables'!S107)</f>
        <v>3074.75</v>
      </c>
      <c r="G22" s="202">
        <f t="shared" ca="1" si="1"/>
        <v>9.6085937499999996E-2</v>
      </c>
      <c r="H22" s="178"/>
      <c r="I22" s="173"/>
      <c r="J22" s="126">
        <v>1000</v>
      </c>
      <c r="K22" s="175">
        <v>3.7425149700598799E-2</v>
      </c>
      <c r="L22" s="179"/>
      <c r="M22" s="173"/>
      <c r="N22" s="126">
        <v>1000</v>
      </c>
      <c r="O22" s="180">
        <v>3.7425149700598799E-2</v>
      </c>
      <c r="P22" s="245" t="e">
        <f>SUM('DS Filter Tables'!AB12:'DS Filter Tables'!#REF!)+SUM('DS Filter Tables'!AB32:'DS Filter Tables'!#REF!)+SUM('DS Filter Tables'!AB75:'DS Filter Tables'!#REF!)</f>
        <v>#REF!</v>
      </c>
      <c r="Q22" s="200" t="e">
        <f t="shared" si="2"/>
        <v>#REF!</v>
      </c>
      <c r="R22" s="201">
        <v>400</v>
      </c>
      <c r="S22" s="175">
        <v>0.11976047904191617</v>
      </c>
      <c r="T22" s="237">
        <f ca="1">SUM('TO Filter Tables'!AE11:'TO Filter Tables'!AE22)+SUM('TO Filter Tables'!AE28:'TO Filter Tables'!AE36)+SUM('TO Filter Tables'!AE42:'TO Filter Tables'!AE44)+'TO Filter Tables'!AE47+SUM('TO Filter Tables'!AE51:'TO Filter Tables'!AE66)+SUM('TO Filter Tables'!AE73:'TO Filter Tables'!AE107)</f>
        <v>444.66111111111115</v>
      </c>
      <c r="U22" s="202">
        <f t="shared" ca="1" si="3"/>
        <v>0.13313206919494347</v>
      </c>
      <c r="V22" s="245" t="e">
        <f>SUM('DS Filter Tables'!AJ12:'DS Filter Tables'!#REF!)+SUM('DS Filter Tables'!AJ32:'DS Filter Tables'!#REF!)+SUM('DS Filter Tables'!AJ75:'DS Filter Tables'!#REF!)</f>
        <v>#REF!</v>
      </c>
      <c r="W22" s="200" t="e">
        <f t="shared" si="4"/>
        <v>#REF!</v>
      </c>
      <c r="X22" s="201">
        <v>500</v>
      </c>
      <c r="Y22" s="175">
        <v>0.1497005988023952</v>
      </c>
      <c r="Z22" s="237">
        <f ca="1">SUM('TO Filter Tables'!AQ11:'TO Filter Tables'!AQ22)+SUM('TO Filter Tables'!AQ28:'TO Filter Tables'!AQ36)+SUM('TO Filter Tables'!AQ42:'TO Filter Tables'!AQ44)+'TO Filter Tables'!AQ47+SUM('TO Filter Tables'!AQ51:'TO Filter Tables'!AQ66)+SUM('TO Filter Tables'!AQ73:'TO Filter Tables'!AQ107)</f>
        <v>441.46111111111111</v>
      </c>
      <c r="AA22" s="202">
        <f t="shared" ca="1" si="5"/>
        <v>0.1321739853626081</v>
      </c>
      <c r="AB22" s="245" t="e">
        <f>SUM('DS Filter Tables'!AJ12:'DS Filter Tables'!#REF!)+SUM('DS Filter Tables'!AJ32:'DS Filter Tables'!#REF!)+SUM('DS Filter Tables'!AJ75:'DS Filter Tables'!#REF!)</f>
        <v>#REF!</v>
      </c>
      <c r="AC22" s="200" t="e">
        <f t="shared" si="6"/>
        <v>#REF!</v>
      </c>
      <c r="AD22" s="201">
        <v>500</v>
      </c>
      <c r="AE22" s="175">
        <v>0.1497005988023952</v>
      </c>
      <c r="AF22" s="237">
        <f ca="1">SUM('TO Filter Tables'!AW11:'TO Filter Tables'!AW22)+SUM('TO Filter Tables'!AW28:'TO Filter Tables'!AW36)+SUM('TO Filter Tables'!AW42:'TO Filter Tables'!AW44)+'TO Filter Tables'!AW47+SUM('TO Filter Tables'!AW51:'TO Filter Tables'!AW66)+SUM('TO Filter Tables'!AW73:'TO Filter Tables'!AW107)</f>
        <v>441.46111111111111</v>
      </c>
      <c r="AG22" s="202">
        <f t="shared" ca="1" si="7"/>
        <v>0.1321739853626081</v>
      </c>
      <c r="AH22" s="245" t="e">
        <f>SUM('DS Filter Tables'!AR12:'DS Filter Tables'!#REF!)+SUM('DS Filter Tables'!AR32:'DS Filter Tables'!#REF!)+SUM('DS Filter Tables'!AR75:'DS Filter Tables'!#REF!)</f>
        <v>#REF!</v>
      </c>
      <c r="AI22" s="200" t="e">
        <f t="shared" si="8"/>
        <v>#REF!</v>
      </c>
      <c r="AJ22" s="201">
        <v>500</v>
      </c>
      <c r="AK22" s="175">
        <v>0.1497005988023952</v>
      </c>
      <c r="AL22" s="237">
        <f ca="1">SUM('TO Filter Tables'!BC11:'TO Filter Tables'!BC22)+SUM('TO Filter Tables'!BC28:'TO Filter Tables'!BC36)+SUM('TO Filter Tables'!BC42:'TO Filter Tables'!BC44)+'TO Filter Tables'!BC47+SUM('TO Filter Tables'!BC51:'TO Filter Tables'!BC66)+SUM('TO Filter Tables'!BC73:'TO Filter Tables'!BC107)</f>
        <v>441.46111111111111</v>
      </c>
      <c r="AM22" s="202">
        <f t="shared" ca="1" si="9"/>
        <v>0.1321739853626081</v>
      </c>
      <c r="AN22" s="178"/>
      <c r="AO22" s="173"/>
      <c r="AP22" s="126">
        <v>75</v>
      </c>
      <c r="AQ22" s="184">
        <v>8.9820359281437126E-2</v>
      </c>
    </row>
    <row r="23" spans="1:43" ht="14.25" thickBot="1" x14ac:dyDescent="0.25">
      <c r="A23" s="203" t="s">
        <v>1211</v>
      </c>
      <c r="B23" s="246" t="e">
        <f>SUM('DS Filter Tables'!T177:'DS Filter Tables'!#REF!)</f>
        <v>#REF!</v>
      </c>
      <c r="C23" s="204" t="e">
        <f t="shared" si="0"/>
        <v>#REF!</v>
      </c>
      <c r="D23" s="205">
        <v>1500</v>
      </c>
      <c r="E23" s="185">
        <v>5.6137724550898202E-2</v>
      </c>
      <c r="F23" s="238">
        <f ca="1">'TO Filter Tables'!S175</f>
        <v>121.6</v>
      </c>
      <c r="G23" s="206">
        <f t="shared" ca="1" si="1"/>
        <v>3.8E-3</v>
      </c>
      <c r="H23" s="207"/>
      <c r="I23" s="208"/>
      <c r="J23" s="128">
        <v>1500</v>
      </c>
      <c r="K23" s="185">
        <v>5.6137724550898202E-2</v>
      </c>
      <c r="L23" s="209"/>
      <c r="M23" s="208"/>
      <c r="N23" s="128">
        <v>1500</v>
      </c>
      <c r="O23" s="210">
        <v>5.6137724550898202E-2</v>
      </c>
      <c r="P23" s="246" t="e">
        <f>SUM('DS Filter Tables'!AB177:'DS Filter Tables'!#REF!)</f>
        <v>#REF!</v>
      </c>
      <c r="Q23" s="204" t="e">
        <f t="shared" si="2"/>
        <v>#REF!</v>
      </c>
      <c r="R23" s="205">
        <v>100</v>
      </c>
      <c r="S23" s="185">
        <v>2.9940119760479042E-2</v>
      </c>
      <c r="T23" s="238">
        <f ca="1">'TO Filter Tables'!AE175</f>
        <v>10.133333333333333</v>
      </c>
      <c r="U23" s="206">
        <f t="shared" ca="1" si="3"/>
        <v>3.0339321357285426E-3</v>
      </c>
      <c r="V23" s="246" t="e">
        <f>SUM('DS Filter Tables'!AJ177:'DS Filter Tables'!#REF!)</f>
        <v>#REF!</v>
      </c>
      <c r="W23" s="204" t="e">
        <f t="shared" si="4"/>
        <v>#REF!</v>
      </c>
      <c r="X23" s="205">
        <v>100</v>
      </c>
      <c r="Y23" s="185">
        <v>2.9940119760479042E-2</v>
      </c>
      <c r="Z23" s="238">
        <f ca="1">'TO Filter Tables'!AQ175</f>
        <v>10.133333333333333</v>
      </c>
      <c r="AA23" s="206">
        <f t="shared" ca="1" si="5"/>
        <v>3.0339321357285426E-3</v>
      </c>
      <c r="AB23" s="246" t="e">
        <f>SUM('DS Filter Tables'!AJ177:'DS Filter Tables'!#REF!)</f>
        <v>#REF!</v>
      </c>
      <c r="AC23" s="204" t="e">
        <f t="shared" si="6"/>
        <v>#REF!</v>
      </c>
      <c r="AD23" s="205">
        <v>100</v>
      </c>
      <c r="AE23" s="185">
        <v>2.9940119760479042E-2</v>
      </c>
      <c r="AF23" s="238">
        <f ca="1">'TO Filter Tables'!AW175</f>
        <v>10.133333333333333</v>
      </c>
      <c r="AG23" s="206">
        <f t="shared" ca="1" si="7"/>
        <v>3.0339321357285426E-3</v>
      </c>
      <c r="AH23" s="246" t="e">
        <f>SUM('DS Filter Tables'!AR177:'DS Filter Tables'!#REF!)</f>
        <v>#REF!</v>
      </c>
      <c r="AI23" s="204" t="e">
        <f t="shared" si="8"/>
        <v>#REF!</v>
      </c>
      <c r="AJ23" s="205">
        <v>100</v>
      </c>
      <c r="AK23" s="185">
        <v>2.9940119760479042E-2</v>
      </c>
      <c r="AL23" s="238">
        <f ca="1">'TO Filter Tables'!BC175</f>
        <v>10.133333333333333</v>
      </c>
      <c r="AM23" s="206">
        <f t="shared" ca="1" si="9"/>
        <v>3.0339321357285426E-3</v>
      </c>
      <c r="AN23" s="207"/>
      <c r="AO23" s="208"/>
      <c r="AP23" s="128">
        <v>50</v>
      </c>
      <c r="AQ23" s="211">
        <v>5.9880239520958084E-2</v>
      </c>
    </row>
    <row r="24" spans="1:43" ht="16.5" customHeight="1" thickBot="1" x14ac:dyDescent="0.25">
      <c r="A24" s="186" t="s">
        <v>1212</v>
      </c>
      <c r="B24" s="247" t="e">
        <f>SUM(B19:B23)</f>
        <v>#REF!</v>
      </c>
      <c r="C24" s="242" t="e">
        <f>B24/40000</f>
        <v>#REF!</v>
      </c>
      <c r="D24" s="212">
        <f>SUM(D19:D23)</f>
        <v>7000</v>
      </c>
      <c r="E24" s="213">
        <f>D24/$D$7</f>
        <v>0.21875</v>
      </c>
      <c r="F24" s="214">
        <f ca="1">SUM(F19:F23)</f>
        <v>7970.4833333333336</v>
      </c>
      <c r="G24" s="215">
        <f t="shared" ca="1" si="1"/>
        <v>0.24907760416666666</v>
      </c>
      <c r="H24" s="216"/>
      <c r="I24" s="217"/>
      <c r="J24" s="131"/>
      <c r="K24" s="191"/>
      <c r="L24" s="218"/>
      <c r="M24" s="217"/>
      <c r="N24" s="219"/>
      <c r="O24" s="213"/>
      <c r="P24" s="247" t="e">
        <f>SUM(P19:P23)</f>
        <v>#REF!</v>
      </c>
      <c r="Q24" s="242" t="e">
        <f t="shared" ref="Q24" si="10">P24/16000</f>
        <v>#REF!</v>
      </c>
      <c r="R24" s="212">
        <f>SUM(R19:R23)</f>
        <v>1100</v>
      </c>
      <c r="S24" s="213">
        <f>R24/$D$7</f>
        <v>3.4375000000000003E-2</v>
      </c>
      <c r="T24" s="214">
        <f ca="1">SUM(T19:T23)</f>
        <v>1164.9277777777777</v>
      </c>
      <c r="U24" s="215">
        <f t="shared" ca="1" si="3"/>
        <v>0.34878077178975381</v>
      </c>
      <c r="V24" s="247" t="e">
        <f>SUM(V19:V23)</f>
        <v>#REF!</v>
      </c>
      <c r="W24" s="242" t="e">
        <f t="shared" si="4"/>
        <v>#REF!</v>
      </c>
      <c r="X24" s="212">
        <f>SUM(X19:X23)</f>
        <v>1200</v>
      </c>
      <c r="Y24" s="213"/>
      <c r="Z24" s="214">
        <f ca="1">SUM(Z19:Z23)</f>
        <v>1092.5277777777781</v>
      </c>
      <c r="AA24" s="215">
        <f t="shared" ca="1" si="5"/>
        <v>0.32710412508316711</v>
      </c>
      <c r="AB24" s="247" t="e">
        <f>SUM(AB19:AB23)</f>
        <v>#REF!</v>
      </c>
      <c r="AC24" s="242" t="e">
        <f t="shared" si="6"/>
        <v>#REF!</v>
      </c>
      <c r="AD24" s="212">
        <v>1200</v>
      </c>
      <c r="AE24" s="213"/>
      <c r="AF24" s="214">
        <f ca="1">SUM(AF19:AF23)</f>
        <v>1092.5277777777781</v>
      </c>
      <c r="AG24" s="215">
        <f t="shared" ca="1" si="7"/>
        <v>0.32710412508316711</v>
      </c>
      <c r="AH24" s="247" t="e">
        <f>SUM(AH19:AH23)</f>
        <v>#REF!</v>
      </c>
      <c r="AI24" s="242" t="e">
        <f t="shared" si="8"/>
        <v>#REF!</v>
      </c>
      <c r="AJ24" s="212">
        <v>1200</v>
      </c>
      <c r="AK24" s="213"/>
      <c r="AL24" s="214">
        <f ca="1">SUM(AL19:AL23)</f>
        <v>1092.5277777777781</v>
      </c>
      <c r="AM24" s="215">
        <f t="shared" ca="1" si="9"/>
        <v>0.32710412508316711</v>
      </c>
      <c r="AN24" s="216"/>
      <c r="AO24" s="220"/>
      <c r="AP24" s="131"/>
      <c r="AQ24" s="191"/>
    </row>
    <row r="25" spans="1:43" ht="16.5" customHeight="1" x14ac:dyDescent="0.2">
      <c r="A25" s="158" t="s">
        <v>1214</v>
      </c>
      <c r="B25" s="244" t="e">
        <f>SUM('DS Filter Tables'!T151:'DS Filter Tables'!#REF!)+SUM('DS Filter Tables'!T164:'DS Filter Tables'!#REF!)+SUM('DS Filter Tables'!T181:'DS Filter Tables'!#REF!)</f>
        <v>#REF!</v>
      </c>
      <c r="C25" s="195" t="e">
        <f t="shared" ref="C25:C37" si="11">B25/40000</f>
        <v>#REF!</v>
      </c>
      <c r="D25" s="201">
        <v>100</v>
      </c>
      <c r="E25" s="175">
        <v>3.7425149700598802E-3</v>
      </c>
      <c r="F25" s="236">
        <f ca="1">SUM('TO Filter Tables'!S149:'TO Filter Tables'!S150)+'TO Filter Tables'!S162+SUM('TO Filter Tables'!S179:'TO Filter Tables'!S182)</f>
        <v>1360.2666666666667</v>
      </c>
      <c r="G25" s="197">
        <f t="shared" ref="G25:G37" ca="1" si="12">F25/D$7</f>
        <v>4.2508333333333335E-2</v>
      </c>
      <c r="H25" s="221"/>
      <c r="I25" s="222"/>
      <c r="J25" s="126">
        <v>100</v>
      </c>
      <c r="K25" s="175">
        <v>3.7425149700598802E-3</v>
      </c>
      <c r="L25" s="223"/>
      <c r="M25" s="222"/>
      <c r="N25" s="127">
        <v>100</v>
      </c>
      <c r="O25" s="180">
        <v>3.7425149700598802E-3</v>
      </c>
      <c r="P25" s="244" t="e">
        <f>SUM('DS Filter Tables'!AB151:'DS Filter Tables'!#REF!)+SUM('DS Filter Tables'!AB164:'DS Filter Tables'!#REF!)+SUM('DS Filter Tables'!AB181:'DS Filter Tables'!#REF!)</f>
        <v>#REF!</v>
      </c>
      <c r="Q25" s="195" t="e">
        <f>P25/16000</f>
        <v>#REF!</v>
      </c>
      <c r="R25" s="201">
        <v>100</v>
      </c>
      <c r="S25" s="175">
        <v>2.9940119760479042E-2</v>
      </c>
      <c r="T25" s="236">
        <f ca="1">SUM('TO Filter Tables'!AE149:'TO Filter Tables'!AE150)+'TO Filter Tables'!AE162+SUM('TO Filter Tables'!AE179:'TO Filter Tables'!AE182)</f>
        <v>39.733333333333334</v>
      </c>
      <c r="U25" s="197">
        <f t="shared" ref="U25:U37" ca="1" si="13">T25/R$7</f>
        <v>1.1896207584830339E-2</v>
      </c>
      <c r="V25" s="244" t="e">
        <f>SUM('DS Filter Tables'!AJ151:'DS Filter Tables'!#REF!)+SUM('DS Filter Tables'!AJ164:'DS Filter Tables'!#REF!)+SUM('DS Filter Tables'!AJ181:'DS Filter Tables'!#REF!)</f>
        <v>#REF!</v>
      </c>
      <c r="W25" s="195" t="e">
        <f>V25/16000</f>
        <v>#REF!</v>
      </c>
      <c r="X25" s="201">
        <v>100</v>
      </c>
      <c r="Y25" s="175">
        <v>2.9940119760479042E-2</v>
      </c>
      <c r="Z25" s="236">
        <f ca="1">SUM('TO Filter Tables'!AQ149:'TO Filter Tables'!AQ150)+'TO Filter Tables'!AQ162+SUM('TO Filter Tables'!AQ179:'TO Filter Tables'!AQ182)</f>
        <v>77.066666666666663</v>
      </c>
      <c r="AA25" s="197">
        <f t="shared" ref="AA25:AA37" ca="1" si="14">Z25/X$7</f>
        <v>2.3073852295409182E-2</v>
      </c>
      <c r="AB25" s="244" t="e">
        <f>SUM('DS Filter Tables'!AJ151:'DS Filter Tables'!#REF!)+SUM('DS Filter Tables'!AJ164:'DS Filter Tables'!#REF!)+SUM('DS Filter Tables'!AJ181:'DS Filter Tables'!#REF!)</f>
        <v>#REF!</v>
      </c>
      <c r="AC25" s="195" t="e">
        <f>AB25/16000</f>
        <v>#REF!</v>
      </c>
      <c r="AD25" s="201">
        <v>100</v>
      </c>
      <c r="AE25" s="175">
        <v>2.9940119760479042E-2</v>
      </c>
      <c r="AF25" s="236">
        <f ca="1">SUM('TO Filter Tables'!AW149:'TO Filter Tables'!AW150)+'TO Filter Tables'!AW162+SUM('TO Filter Tables'!AW179:'TO Filter Tables'!AW182)</f>
        <v>39.733333333333334</v>
      </c>
      <c r="AG25" s="197">
        <f t="shared" ref="AG25:AG37" ca="1" si="15">AF25/AD$7</f>
        <v>1.1896207584830339E-2</v>
      </c>
      <c r="AH25" s="244" t="e">
        <f>SUM('DS Filter Tables'!AR151:'DS Filter Tables'!#REF!)+SUM('DS Filter Tables'!AR164:'DS Filter Tables'!#REF!)+SUM('DS Filter Tables'!AR181:'DS Filter Tables'!#REF!)</f>
        <v>#REF!</v>
      </c>
      <c r="AI25" s="195" t="e">
        <f>AH25/16000</f>
        <v>#REF!</v>
      </c>
      <c r="AJ25" s="201">
        <v>100</v>
      </c>
      <c r="AK25" s="175">
        <v>2.9940119760479042E-2</v>
      </c>
      <c r="AL25" s="236">
        <f ca="1">SUM('TO Filter Tables'!BC149:'TO Filter Tables'!BC150)+'TO Filter Tables'!BC162+SUM('TO Filter Tables'!BC179:'TO Filter Tables'!BC182)</f>
        <v>61.866666666666667</v>
      </c>
      <c r="AM25" s="197">
        <f t="shared" ref="AM25:AM38" ca="1" si="16">AL25/AJ$7</f>
        <v>1.8522954091816368E-2</v>
      </c>
      <c r="AN25" s="221"/>
      <c r="AO25" s="224"/>
      <c r="AP25" s="127">
        <v>50</v>
      </c>
      <c r="AQ25" s="199">
        <v>5.9880239520958084E-2</v>
      </c>
    </row>
    <row r="26" spans="1:43" ht="16.5" customHeight="1" x14ac:dyDescent="0.2">
      <c r="A26" s="172" t="s">
        <v>1215</v>
      </c>
      <c r="B26" s="245" t="e">
        <f>SUM('DS Filter Tables'!T153:'DS Filter Tables'!#REF!)+SUM('DS Filter Tables'!T175:'DS Filter Tables'!#REF!)+SUM('DS Filter Tables'!T185:'DS Filter Tables'!#REF!)</f>
        <v>#REF!</v>
      </c>
      <c r="C26" s="200" t="e">
        <f t="shared" si="11"/>
        <v>#REF!</v>
      </c>
      <c r="D26" s="201">
        <v>0</v>
      </c>
      <c r="E26" s="175">
        <v>0</v>
      </c>
      <c r="F26" s="237">
        <f ca="1">SUM('TO Filter Tables'!S151:'TO Filter Tables'!S152)+'TO Filter Tables'!S173+SUM('TO Filter Tables'!S183:'TO Filter Tables'!S186)</f>
        <v>38.933333333333337</v>
      </c>
      <c r="G26" s="202">
        <f t="shared" ca="1" si="12"/>
        <v>1.2166666666666667E-3</v>
      </c>
      <c r="H26" s="178"/>
      <c r="I26" s="225"/>
      <c r="J26" s="126">
        <v>0</v>
      </c>
      <c r="K26" s="175">
        <v>0</v>
      </c>
      <c r="L26" s="179"/>
      <c r="M26" s="225"/>
      <c r="N26" s="126">
        <v>0</v>
      </c>
      <c r="O26" s="180">
        <v>0</v>
      </c>
      <c r="P26" s="245" t="e">
        <f>SUM('DS Filter Tables'!AB153:'DS Filter Tables'!#REF!)+SUM('DS Filter Tables'!AB175:'DS Filter Tables'!#REF!)+SUM('DS Filter Tables'!AB185:'DS Filter Tables'!#REF!)</f>
        <v>#REF!</v>
      </c>
      <c r="Q26" s="200" t="e">
        <f>P26/16000</f>
        <v>#REF!</v>
      </c>
      <c r="R26" s="201">
        <v>100</v>
      </c>
      <c r="S26" s="175">
        <v>2.9940119760479042E-2</v>
      </c>
      <c r="T26" s="237">
        <f ca="1">SUM('TO Filter Tables'!AE151:'TO Filter Tables'!AE152)+'TO Filter Tables'!AE173+SUM('TO Filter Tables'!AE183:'TO Filter Tables'!AE186)</f>
        <v>57.6</v>
      </c>
      <c r="U26" s="202">
        <f t="shared" ca="1" si="13"/>
        <v>1.7245508982035928E-2</v>
      </c>
      <c r="V26" s="245" t="e">
        <f>SUM('DS Filter Tables'!AJ153:'DS Filter Tables'!#REF!)+SUM('DS Filter Tables'!AJ175:'DS Filter Tables'!#REF!)+SUM('DS Filter Tables'!AJ185:'DS Filter Tables'!#REF!)</f>
        <v>#REF!</v>
      </c>
      <c r="W26" s="200" t="e">
        <f>V26/16000</f>
        <v>#REF!</v>
      </c>
      <c r="X26" s="201">
        <v>0</v>
      </c>
      <c r="Y26" s="175">
        <v>0</v>
      </c>
      <c r="Z26" s="237">
        <f ca="1">SUM('TO Filter Tables'!AQ151:'TO Filter Tables'!AQ152)+'TO Filter Tables'!AQ173+SUM('TO Filter Tables'!AQ183:'TO Filter Tables'!AQ186)</f>
        <v>39.200000000000003</v>
      </c>
      <c r="AA26" s="202">
        <f t="shared" ca="1" si="14"/>
        <v>1.1736526946107785E-2</v>
      </c>
      <c r="AB26" s="245" t="e">
        <f>SUM('DS Filter Tables'!AJ153:'DS Filter Tables'!#REF!)+SUM('DS Filter Tables'!AJ175:'DS Filter Tables'!#REF!)+SUM('DS Filter Tables'!AJ185:'DS Filter Tables'!#REF!)</f>
        <v>#REF!</v>
      </c>
      <c r="AC26" s="200" t="e">
        <f>AB26/16000</f>
        <v>#REF!</v>
      </c>
      <c r="AD26" s="201">
        <v>0</v>
      </c>
      <c r="AE26" s="175">
        <v>0</v>
      </c>
      <c r="AF26" s="237">
        <f ca="1">SUM('TO Filter Tables'!AW151:'TO Filter Tables'!AW152)+'TO Filter Tables'!AW173+SUM('TO Filter Tables'!AW183:'TO Filter Tables'!AW186)</f>
        <v>24.266666666666666</v>
      </c>
      <c r="AG26" s="202">
        <f t="shared" ca="1" si="15"/>
        <v>7.2654690618762473E-3</v>
      </c>
      <c r="AH26" s="245" t="e">
        <f>SUM('DS Filter Tables'!AR153:'DS Filter Tables'!#REF!)+SUM('DS Filter Tables'!AR175:'DS Filter Tables'!#REF!)+SUM('DS Filter Tables'!AR185:'DS Filter Tables'!#REF!)</f>
        <v>#REF!</v>
      </c>
      <c r="AI26" s="200" t="e">
        <f>AH26/16000</f>
        <v>#REF!</v>
      </c>
      <c r="AJ26" s="201">
        <v>0</v>
      </c>
      <c r="AK26" s="175">
        <v>0</v>
      </c>
      <c r="AL26" s="237">
        <f ca="1">SUM('TO Filter Tables'!BC151:'TO Filter Tables'!BC152)+'TO Filter Tables'!BC173+SUM('TO Filter Tables'!BC183:'TO Filter Tables'!BC186)</f>
        <v>24.266666666666666</v>
      </c>
      <c r="AM26" s="202">
        <f t="shared" ca="1" si="16"/>
        <v>7.2654690618762473E-3</v>
      </c>
      <c r="AN26" s="178"/>
      <c r="AO26" s="173"/>
      <c r="AP26" s="126">
        <v>0</v>
      </c>
      <c r="AQ26" s="175">
        <v>0</v>
      </c>
    </row>
    <row r="27" spans="1:43" ht="16.5" customHeight="1" x14ac:dyDescent="0.2">
      <c r="A27" s="172" t="s">
        <v>1216</v>
      </c>
      <c r="B27" s="245" t="e">
        <f>SUM('DS Filter Tables'!T233:'DS Filter Tables'!#REF!)-'DS Filter Tables'!#REF!-'DS Filter Tables'!#REF!</f>
        <v>#REF!</v>
      </c>
      <c r="C27" s="200" t="e">
        <f t="shared" si="11"/>
        <v>#REF!</v>
      </c>
      <c r="D27" s="201">
        <v>1000</v>
      </c>
      <c r="E27" s="175">
        <v>3.7425149700598799E-2</v>
      </c>
      <c r="F27" s="237">
        <f ca="1">SUM('TO Filter Tables'!S231:'TO Filter Tables'!S264)</f>
        <v>1724.5333333333331</v>
      </c>
      <c r="G27" s="202">
        <f t="shared" ca="1" si="12"/>
        <v>5.3891666666666657E-2</v>
      </c>
      <c r="H27" s="178"/>
      <c r="I27" s="173"/>
      <c r="J27" s="126">
        <v>1000</v>
      </c>
      <c r="K27" s="175">
        <v>3.7425149700598799E-2</v>
      </c>
      <c r="L27" s="179"/>
      <c r="M27" s="173"/>
      <c r="N27" s="126">
        <v>1000</v>
      </c>
      <c r="O27" s="180">
        <v>3.7425149700598799E-2</v>
      </c>
      <c r="P27" s="245" t="e">
        <f>SUM('DS Filter Tables'!AB233:'DS Filter Tables'!#REF!)-'DS Filter Tables'!#REF!-'DS Filter Tables'!#REF!</f>
        <v>#REF!</v>
      </c>
      <c r="Q27" s="200" t="e">
        <f t="shared" ref="Q27:Q36" si="17">P27/16000</f>
        <v>#REF!</v>
      </c>
      <c r="R27" s="201">
        <v>0</v>
      </c>
      <c r="S27" s="175">
        <v>0</v>
      </c>
      <c r="T27" s="237">
        <f ca="1">SUM('TO Filter Tables'!AE231:'TO Filter Tables'!AE264)</f>
        <v>145.33333333333334</v>
      </c>
      <c r="U27" s="202">
        <f t="shared" ca="1" si="13"/>
        <v>4.3512974051896212E-2</v>
      </c>
      <c r="V27" s="245" t="e">
        <f>SUM('DS Filter Tables'!AJ233:'DS Filter Tables'!#REF!)-'DS Filter Tables'!#REF!-'DS Filter Tables'!#REF!</f>
        <v>#REF!</v>
      </c>
      <c r="W27" s="200" t="e">
        <f t="shared" ref="W27:W36" si="18">V27/16000</f>
        <v>#REF!</v>
      </c>
      <c r="X27" s="201">
        <v>100</v>
      </c>
      <c r="Y27" s="175">
        <v>2.9940119760479042E-2</v>
      </c>
      <c r="Z27" s="237">
        <f ca="1">SUM('TO Filter Tables'!AQ231:'TO Filter Tables'!AQ264)</f>
        <v>175.6</v>
      </c>
      <c r="AA27" s="202">
        <f t="shared" ca="1" si="14"/>
        <v>5.2574850299401198E-2</v>
      </c>
      <c r="AB27" s="245" t="e">
        <f>SUM('DS Filter Tables'!AJ233:'DS Filter Tables'!#REF!)-'DS Filter Tables'!#REF!-'DS Filter Tables'!#REF!</f>
        <v>#REF!</v>
      </c>
      <c r="AC27" s="200" t="e">
        <f t="shared" ref="AC27:AC36" si="19">AB27/16000</f>
        <v>#REF!</v>
      </c>
      <c r="AD27" s="201">
        <v>100</v>
      </c>
      <c r="AE27" s="175">
        <v>2.9940119760479042E-2</v>
      </c>
      <c r="AF27" s="237">
        <f ca="1">SUM('TO Filter Tables'!AW231:'TO Filter Tables'!AW264)</f>
        <v>207.33333333333334</v>
      </c>
      <c r="AG27" s="202">
        <f t="shared" ca="1" si="15"/>
        <v>6.2075848303393216E-2</v>
      </c>
      <c r="AH27" s="245" t="e">
        <f>SUM('DS Filter Tables'!AR233:'DS Filter Tables'!#REF!)-'DS Filter Tables'!#REF!-'DS Filter Tables'!#REF!</f>
        <v>#REF!</v>
      </c>
      <c r="AI27" s="200" t="e">
        <f t="shared" ref="AI27:AI36" si="20">AH27/16000</f>
        <v>#REF!</v>
      </c>
      <c r="AJ27" s="201">
        <v>100</v>
      </c>
      <c r="AK27" s="175">
        <v>2.9940119760479042E-2</v>
      </c>
      <c r="AL27" s="237">
        <f ca="1">SUM('TO Filter Tables'!BC231:'TO Filter Tables'!BC264)</f>
        <v>226.13333333333333</v>
      </c>
      <c r="AM27" s="202">
        <f t="shared" ca="1" si="16"/>
        <v>6.7704590818363275E-2</v>
      </c>
      <c r="AN27" s="178"/>
      <c r="AO27" s="173"/>
      <c r="AP27" s="126">
        <v>0</v>
      </c>
      <c r="AQ27" s="175">
        <v>0</v>
      </c>
    </row>
    <row r="28" spans="1:43" ht="16.5" customHeight="1" x14ac:dyDescent="0.2">
      <c r="A28" s="172" t="s">
        <v>1217</v>
      </c>
      <c r="B28" s="245" t="e">
        <f>SUM('DS Filter Tables'!T165:'DS Filter Tables'!#REF!)+SUM('DS Filter Tables'!T202:'DS Filter Tables'!#REF!)</f>
        <v>#REF!</v>
      </c>
      <c r="C28" s="200" t="e">
        <f t="shared" si="11"/>
        <v>#REF!</v>
      </c>
      <c r="D28" s="201">
        <v>200</v>
      </c>
      <c r="E28" s="175">
        <v>7.4850299401197605E-3</v>
      </c>
      <c r="F28" s="237">
        <f ca="1">'TO Filter Tables'!S163+SUM('TO Filter Tables'!S200:'TO Filter Tables'!S202)</f>
        <v>380.8</v>
      </c>
      <c r="G28" s="202">
        <f t="shared" ca="1" si="12"/>
        <v>1.1900000000000001E-2</v>
      </c>
      <c r="H28" s="178"/>
      <c r="I28" s="173"/>
      <c r="J28" s="126">
        <v>200</v>
      </c>
      <c r="K28" s="175">
        <v>7.4850299401197605E-3</v>
      </c>
      <c r="L28" s="179"/>
      <c r="M28" s="173"/>
      <c r="N28" s="126">
        <v>200</v>
      </c>
      <c r="O28" s="180">
        <v>7.4850299401197605E-3</v>
      </c>
      <c r="P28" s="245" t="e">
        <f>SUM('DS Filter Tables'!AB165:'DS Filter Tables'!#REF!)+SUM('DS Filter Tables'!AB202:'DS Filter Tables'!#REF!)</f>
        <v>#REF!</v>
      </c>
      <c r="Q28" s="200" t="e">
        <f t="shared" si="17"/>
        <v>#REF!</v>
      </c>
      <c r="R28" s="201">
        <v>0</v>
      </c>
      <c r="S28" s="175">
        <v>0</v>
      </c>
      <c r="T28" s="237">
        <f ca="1">'TO Filter Tables'!AE163+SUM('TO Filter Tables'!AE200:'TO Filter Tables'!AE202)</f>
        <v>66.666666666666671</v>
      </c>
      <c r="U28" s="202">
        <f t="shared" ca="1" si="13"/>
        <v>1.9960079840319361E-2</v>
      </c>
      <c r="V28" s="245" t="e">
        <f>SUM('DS Filter Tables'!AJ165:'DS Filter Tables'!#REF!)+SUM('DS Filter Tables'!AJ202:'DS Filter Tables'!#REF!)</f>
        <v>#REF!</v>
      </c>
      <c r="W28" s="200" t="e">
        <f t="shared" si="18"/>
        <v>#REF!</v>
      </c>
      <c r="X28" s="201">
        <v>100</v>
      </c>
      <c r="Y28" s="175">
        <v>2.9940119760479042E-2</v>
      </c>
      <c r="Z28" s="237">
        <f ca="1">'TO Filter Tables'!AQ163+SUM('TO Filter Tables'!AQ200:'TO Filter Tables'!AQ202)</f>
        <v>66.666666666666671</v>
      </c>
      <c r="AA28" s="202">
        <f t="shared" ca="1" si="14"/>
        <v>1.9960079840319361E-2</v>
      </c>
      <c r="AB28" s="245" t="e">
        <f>SUM('DS Filter Tables'!AJ165:'DS Filter Tables'!#REF!)+SUM('DS Filter Tables'!AJ202:'DS Filter Tables'!#REF!)</f>
        <v>#REF!</v>
      </c>
      <c r="AC28" s="200" t="e">
        <f t="shared" si="19"/>
        <v>#REF!</v>
      </c>
      <c r="AD28" s="201">
        <v>100</v>
      </c>
      <c r="AE28" s="175">
        <v>2.9940119760479042E-2</v>
      </c>
      <c r="AF28" s="237">
        <f ca="1">'TO Filter Tables'!AW163+SUM('TO Filter Tables'!AW200:'TO Filter Tables'!AW202)</f>
        <v>66.666666666666671</v>
      </c>
      <c r="AG28" s="202">
        <f t="shared" ca="1" si="15"/>
        <v>1.9960079840319361E-2</v>
      </c>
      <c r="AH28" s="245" t="e">
        <f>SUM('DS Filter Tables'!AR165:'DS Filter Tables'!#REF!)+SUM('DS Filter Tables'!AR202:'DS Filter Tables'!#REF!)</f>
        <v>#REF!</v>
      </c>
      <c r="AI28" s="200" t="e">
        <f t="shared" si="20"/>
        <v>#REF!</v>
      </c>
      <c r="AJ28" s="201">
        <v>100</v>
      </c>
      <c r="AK28" s="175">
        <v>2.9940119760479042E-2</v>
      </c>
      <c r="AL28" s="237">
        <f ca="1">'TO Filter Tables'!BC163+SUM('TO Filter Tables'!BC200:'TO Filter Tables'!BC202)</f>
        <v>78.133333333333326</v>
      </c>
      <c r="AM28" s="202">
        <f t="shared" ca="1" si="16"/>
        <v>2.3393213572854288E-2</v>
      </c>
      <c r="AN28" s="178"/>
      <c r="AO28" s="173"/>
      <c r="AP28" s="126">
        <v>0</v>
      </c>
      <c r="AQ28" s="175">
        <v>0</v>
      </c>
    </row>
    <row r="29" spans="1:43" ht="16.5" customHeight="1" x14ac:dyDescent="0.2">
      <c r="A29" s="172" t="s">
        <v>1218</v>
      </c>
      <c r="B29" s="245" t="e">
        <f>SUM('DS Filter Tables'!T163:'DS Filter Tables'!#REF!)+SUM('DS Filter Tables'!T208:'DS Filter Tables'!#REF!)</f>
        <v>#REF!</v>
      </c>
      <c r="C29" s="200" t="e">
        <f t="shared" si="11"/>
        <v>#REF!</v>
      </c>
      <c r="D29" s="201">
        <v>1868</v>
      </c>
      <c r="E29" s="175">
        <v>6.9910179640718564E-2</v>
      </c>
      <c r="F29" s="237">
        <f ca="1">'TO Filter Tables'!S161+SUM('TO Filter Tables'!S206:'TO Filter Tables'!S210)</f>
        <v>778.66666666666674</v>
      </c>
      <c r="G29" s="202">
        <f t="shared" ca="1" si="12"/>
        <v>2.4333333333333335E-2</v>
      </c>
      <c r="H29" s="178"/>
      <c r="I29" s="173"/>
      <c r="J29" s="126">
        <v>1868</v>
      </c>
      <c r="K29" s="175">
        <v>6.9910179640718564E-2</v>
      </c>
      <c r="L29" s="179"/>
      <c r="M29" s="173"/>
      <c r="N29" s="126">
        <v>1868</v>
      </c>
      <c r="O29" s="180">
        <v>6.9910179640718564E-2</v>
      </c>
      <c r="P29" s="245" t="e">
        <f>SUM('DS Filter Tables'!AB163:'DS Filter Tables'!#REF!)+SUM('DS Filter Tables'!AB208:'DS Filter Tables'!#REF!)</f>
        <v>#REF!</v>
      </c>
      <c r="Q29" s="200" t="e">
        <f t="shared" si="17"/>
        <v>#REF!</v>
      </c>
      <c r="R29" s="201">
        <v>200</v>
      </c>
      <c r="S29" s="175">
        <v>5.9880239520958084E-2</v>
      </c>
      <c r="T29" s="237">
        <f ca="1">'TO Filter Tables'!AE161+SUM('TO Filter Tables'!AE206:'TO Filter Tables'!AE210)</f>
        <v>112.53333333333333</v>
      </c>
      <c r="U29" s="202">
        <f t="shared" ca="1" si="13"/>
        <v>3.3692614770459081E-2</v>
      </c>
      <c r="V29" s="245" t="e">
        <f>SUM('DS Filter Tables'!AJ163:'DS Filter Tables'!#REF!)+SUM('DS Filter Tables'!AJ208:'DS Filter Tables'!#REF!)</f>
        <v>#REF!</v>
      </c>
      <c r="W29" s="200" t="e">
        <f t="shared" si="18"/>
        <v>#REF!</v>
      </c>
      <c r="X29" s="201">
        <v>300</v>
      </c>
      <c r="Y29" s="175">
        <v>8.9820359281437126E-2</v>
      </c>
      <c r="Z29" s="237">
        <f ca="1">'TO Filter Tables'!AQ161+SUM('TO Filter Tables'!AQ206:'TO Filter Tables'!AQ210)</f>
        <v>112.53333333333333</v>
      </c>
      <c r="AA29" s="202">
        <f t="shared" ca="1" si="14"/>
        <v>3.3692614770459081E-2</v>
      </c>
      <c r="AB29" s="245" t="e">
        <f>SUM('DS Filter Tables'!AJ163:'DS Filter Tables'!#REF!)+SUM('DS Filter Tables'!AJ208:'DS Filter Tables'!#REF!)</f>
        <v>#REF!</v>
      </c>
      <c r="AC29" s="200" t="e">
        <f t="shared" si="19"/>
        <v>#REF!</v>
      </c>
      <c r="AD29" s="201">
        <v>300</v>
      </c>
      <c r="AE29" s="175">
        <v>8.9820359281437126E-2</v>
      </c>
      <c r="AF29" s="237">
        <f ca="1">'TO Filter Tables'!AW161+SUM('TO Filter Tables'!AW206:'TO Filter Tables'!AW210)</f>
        <v>112.53333333333333</v>
      </c>
      <c r="AG29" s="202">
        <f t="shared" ca="1" si="15"/>
        <v>3.3692614770459081E-2</v>
      </c>
      <c r="AH29" s="245" t="e">
        <f>SUM('DS Filter Tables'!AR163:'DS Filter Tables'!#REF!)+SUM('DS Filter Tables'!AR208:'DS Filter Tables'!#REF!)</f>
        <v>#REF!</v>
      </c>
      <c r="AI29" s="200" t="e">
        <f t="shared" si="20"/>
        <v>#REF!</v>
      </c>
      <c r="AJ29" s="201">
        <v>300</v>
      </c>
      <c r="AK29" s="175">
        <v>8.9820359281437126E-2</v>
      </c>
      <c r="AL29" s="237">
        <f ca="1">'TO Filter Tables'!BC161+SUM('TO Filter Tables'!BC206:'TO Filter Tables'!BC210)</f>
        <v>112.53333333333333</v>
      </c>
      <c r="AM29" s="202">
        <f t="shared" ca="1" si="16"/>
        <v>3.3692614770459081E-2</v>
      </c>
      <c r="AN29" s="178"/>
      <c r="AO29" s="173"/>
      <c r="AP29" s="126">
        <v>100</v>
      </c>
      <c r="AQ29" s="175">
        <v>0.11976047904191617</v>
      </c>
    </row>
    <row r="30" spans="1:43" ht="16.5" customHeight="1" x14ac:dyDescent="0.2">
      <c r="A30" s="172" t="s">
        <v>1219</v>
      </c>
      <c r="B30" s="245" t="e">
        <f>SUM('DS Filter Tables'!T167:'DS Filter Tables'!#REF!)+SUM('DS Filter Tables'!T190:'DS Filter Tables'!#REF!)</f>
        <v>#REF!</v>
      </c>
      <c r="C30" s="200" t="e">
        <f t="shared" si="11"/>
        <v>#REF!</v>
      </c>
      <c r="D30" s="201">
        <v>350</v>
      </c>
      <c r="E30" s="175">
        <v>1.309880239520958E-2</v>
      </c>
      <c r="F30" s="237">
        <f ca="1">'TO Filter Tables'!S165+'TO Filter Tables'!S188</f>
        <v>0</v>
      </c>
      <c r="G30" s="202">
        <f t="shared" ca="1" si="12"/>
        <v>0</v>
      </c>
      <c r="H30" s="178"/>
      <c r="I30" s="173"/>
      <c r="J30" s="126">
        <v>350</v>
      </c>
      <c r="K30" s="175">
        <v>1.309880239520958E-2</v>
      </c>
      <c r="L30" s="179"/>
      <c r="M30" s="173"/>
      <c r="N30" s="126">
        <v>350</v>
      </c>
      <c r="O30" s="180">
        <v>1.309880239520958E-2</v>
      </c>
      <c r="P30" s="245" t="e">
        <f>SUM('DS Filter Tables'!AB167:'DS Filter Tables'!#REF!)+SUM('DS Filter Tables'!AB190:'DS Filter Tables'!#REF!)</f>
        <v>#REF!</v>
      </c>
      <c r="Q30" s="200" t="e">
        <f t="shared" si="17"/>
        <v>#REF!</v>
      </c>
      <c r="R30" s="201">
        <v>100</v>
      </c>
      <c r="S30" s="175">
        <v>2.9940119760479042E-2</v>
      </c>
      <c r="T30" s="237">
        <f ca="1">'TO Filter Tables'!AE165+'TO Filter Tables'!AE188</f>
        <v>0</v>
      </c>
      <c r="U30" s="202">
        <f t="shared" ca="1" si="13"/>
        <v>0</v>
      </c>
      <c r="V30" s="245" t="e">
        <f>SUM('DS Filter Tables'!AJ167:'DS Filter Tables'!#REF!)+SUM('DS Filter Tables'!AJ190:'DS Filter Tables'!#REF!)</f>
        <v>#REF!</v>
      </c>
      <c r="W30" s="200" t="e">
        <f t="shared" si="18"/>
        <v>#REF!</v>
      </c>
      <c r="X30" s="201">
        <v>100</v>
      </c>
      <c r="Y30" s="175">
        <v>2.9940119760479042E-2</v>
      </c>
      <c r="Z30" s="237">
        <f ca="1">'TO Filter Tables'!AQ165+'TO Filter Tables'!AQ188</f>
        <v>0</v>
      </c>
      <c r="AA30" s="202">
        <f t="shared" ca="1" si="14"/>
        <v>0</v>
      </c>
      <c r="AB30" s="245" t="e">
        <f>SUM('DS Filter Tables'!AJ167:'DS Filter Tables'!#REF!)+SUM('DS Filter Tables'!AJ190:'DS Filter Tables'!#REF!)</f>
        <v>#REF!</v>
      </c>
      <c r="AC30" s="200" t="e">
        <f t="shared" si="19"/>
        <v>#REF!</v>
      </c>
      <c r="AD30" s="201">
        <v>100</v>
      </c>
      <c r="AE30" s="175">
        <v>2.9940119760479042E-2</v>
      </c>
      <c r="AF30" s="237">
        <f ca="1">'TO Filter Tables'!AW165+'TO Filter Tables'!AW188</f>
        <v>0</v>
      </c>
      <c r="AG30" s="202">
        <f t="shared" ca="1" si="15"/>
        <v>0</v>
      </c>
      <c r="AH30" s="245" t="e">
        <f>SUM('DS Filter Tables'!AR167:'DS Filter Tables'!#REF!)+SUM('DS Filter Tables'!AR190:'DS Filter Tables'!#REF!)</f>
        <v>#REF!</v>
      </c>
      <c r="AI30" s="200" t="e">
        <f t="shared" si="20"/>
        <v>#REF!</v>
      </c>
      <c r="AJ30" s="201">
        <v>100</v>
      </c>
      <c r="AK30" s="175">
        <v>2.9940119760479042E-2</v>
      </c>
      <c r="AL30" s="237">
        <f ca="1">'TO Filter Tables'!BC165+'TO Filter Tables'!BC188</f>
        <v>0</v>
      </c>
      <c r="AM30" s="202">
        <f t="shared" ca="1" si="16"/>
        <v>0</v>
      </c>
      <c r="AN30" s="178"/>
      <c r="AO30" s="173"/>
      <c r="AP30" s="126">
        <v>50</v>
      </c>
      <c r="AQ30" s="175">
        <v>5.9880239520958084E-2</v>
      </c>
    </row>
    <row r="31" spans="1:43" ht="16.5" customHeight="1" x14ac:dyDescent="0.2">
      <c r="A31" s="172" t="s">
        <v>1220</v>
      </c>
      <c r="B31" s="245" t="e">
        <f>SUM('DS Filter Tables'!T161:'DS Filter Tables'!#REF!)+SUM('DS Filter Tables'!T192:'DS Filter Tables'!#REF!)</f>
        <v>#REF!</v>
      </c>
      <c r="C31" s="200" t="e">
        <f t="shared" si="11"/>
        <v>#REF!</v>
      </c>
      <c r="D31" s="201">
        <v>350</v>
      </c>
      <c r="E31" s="175">
        <v>1.309880239520958E-2</v>
      </c>
      <c r="F31" s="237">
        <f>'TO Filter Tables'!S159+'TO Filter Tables'!S190</f>
        <v>0</v>
      </c>
      <c r="G31" s="202">
        <f t="shared" si="12"/>
        <v>0</v>
      </c>
      <c r="H31" s="178"/>
      <c r="I31" s="173"/>
      <c r="J31" s="126">
        <v>350</v>
      </c>
      <c r="K31" s="175">
        <v>1.309880239520958E-2</v>
      </c>
      <c r="L31" s="179"/>
      <c r="M31" s="173"/>
      <c r="N31" s="126">
        <v>350</v>
      </c>
      <c r="O31" s="180">
        <v>1.309880239520958E-2</v>
      </c>
      <c r="P31" s="245" t="e">
        <f>SUM('DS Filter Tables'!AB161:'DS Filter Tables'!#REF!)+SUM('DS Filter Tables'!AB192:'DS Filter Tables'!#REF!)</f>
        <v>#REF!</v>
      </c>
      <c r="Q31" s="200" t="e">
        <f t="shared" si="17"/>
        <v>#REF!</v>
      </c>
      <c r="R31" s="201">
        <v>0</v>
      </c>
      <c r="S31" s="175">
        <v>0</v>
      </c>
      <c r="T31" s="237">
        <f>'TO Filter Tables'!AE159+'TO Filter Tables'!AE190</f>
        <v>0</v>
      </c>
      <c r="U31" s="202">
        <f t="shared" si="13"/>
        <v>0</v>
      </c>
      <c r="V31" s="245" t="e">
        <f>SUM('DS Filter Tables'!AJ161:'DS Filter Tables'!#REF!)+SUM('DS Filter Tables'!AJ192:'DS Filter Tables'!#REF!)</f>
        <v>#REF!</v>
      </c>
      <c r="W31" s="200" t="e">
        <f t="shared" si="18"/>
        <v>#REF!</v>
      </c>
      <c r="X31" s="201">
        <v>0</v>
      </c>
      <c r="Y31" s="175">
        <v>0</v>
      </c>
      <c r="Z31" s="237">
        <f>'TO Filter Tables'!AQ159+'TO Filter Tables'!AQ190</f>
        <v>0</v>
      </c>
      <c r="AA31" s="202">
        <f t="shared" si="14"/>
        <v>0</v>
      </c>
      <c r="AB31" s="245" t="e">
        <f>SUM('DS Filter Tables'!AJ161:'DS Filter Tables'!#REF!)+SUM('DS Filter Tables'!AJ192:'DS Filter Tables'!#REF!)</f>
        <v>#REF!</v>
      </c>
      <c r="AC31" s="200" t="e">
        <f t="shared" si="19"/>
        <v>#REF!</v>
      </c>
      <c r="AD31" s="201">
        <v>0</v>
      </c>
      <c r="AE31" s="175">
        <v>0</v>
      </c>
      <c r="AF31" s="237">
        <f>'TO Filter Tables'!AW159+'TO Filter Tables'!AW190</f>
        <v>0</v>
      </c>
      <c r="AG31" s="202">
        <f t="shared" si="15"/>
        <v>0</v>
      </c>
      <c r="AH31" s="245" t="e">
        <f>SUM('DS Filter Tables'!AR161:'DS Filter Tables'!#REF!)+SUM('DS Filter Tables'!AR192:'DS Filter Tables'!#REF!)</f>
        <v>#REF!</v>
      </c>
      <c r="AI31" s="200" t="e">
        <f t="shared" si="20"/>
        <v>#REF!</v>
      </c>
      <c r="AJ31" s="201">
        <v>0</v>
      </c>
      <c r="AK31" s="175">
        <v>0</v>
      </c>
      <c r="AL31" s="237">
        <f>'TO Filter Tables'!BC159+'TO Filter Tables'!BC190</f>
        <v>0</v>
      </c>
      <c r="AM31" s="202">
        <f t="shared" si="16"/>
        <v>0</v>
      </c>
      <c r="AN31" s="178"/>
      <c r="AO31" s="173"/>
      <c r="AP31" s="126">
        <v>0</v>
      </c>
      <c r="AQ31" s="175">
        <v>0</v>
      </c>
    </row>
    <row r="32" spans="1:43" ht="16.5" customHeight="1" x14ac:dyDescent="0.2">
      <c r="A32" s="172" t="s">
        <v>1221</v>
      </c>
      <c r="B32" s="245" t="e">
        <f>SUM('DS Filter Tables'!T157:'DS Filter Tables'!#REF!)+SUM('DS Filter Tables'!#REF!:'DS Filter Tables'!T193)</f>
        <v>#REF!</v>
      </c>
      <c r="C32" s="200" t="e">
        <f t="shared" si="11"/>
        <v>#REF!</v>
      </c>
      <c r="D32" s="201">
        <v>0</v>
      </c>
      <c r="E32" s="175">
        <v>0</v>
      </c>
      <c r="F32" s="237">
        <f ca="1">SUM('TO Filter Tables'!S155:'TO Filter Tables'!S158)</f>
        <v>11.2</v>
      </c>
      <c r="G32" s="202">
        <f t="shared" ca="1" si="12"/>
        <v>3.5E-4</v>
      </c>
      <c r="H32" s="178"/>
      <c r="I32" s="173"/>
      <c r="J32" s="126">
        <v>0</v>
      </c>
      <c r="K32" s="175">
        <v>0</v>
      </c>
      <c r="L32" s="179"/>
      <c r="M32" s="173"/>
      <c r="N32" s="126">
        <v>0</v>
      </c>
      <c r="O32" s="180">
        <v>0</v>
      </c>
      <c r="P32" s="245" t="e">
        <f>SUM('DS Filter Tables'!AB157:'DS Filter Tables'!#REF!)+SUM('DS Filter Tables'!#REF!:'DS Filter Tables'!AB193)</f>
        <v>#REF!</v>
      </c>
      <c r="Q32" s="200" t="e">
        <f t="shared" si="17"/>
        <v>#REF!</v>
      </c>
      <c r="R32" s="201">
        <v>0</v>
      </c>
      <c r="S32" s="175">
        <v>0</v>
      </c>
      <c r="T32" s="237">
        <f ca="1">SUM('TO Filter Tables'!AE155:'TO Filter Tables'!AE158)</f>
        <v>5.6</v>
      </c>
      <c r="U32" s="202">
        <f t="shared" ca="1" si="13"/>
        <v>1.6766467065868263E-3</v>
      </c>
      <c r="V32" s="245" t="e">
        <f>SUM('DS Filter Tables'!AJ157:'DS Filter Tables'!#REF!)+SUM('DS Filter Tables'!#REF!:'DS Filter Tables'!AJ193)</f>
        <v>#REF!</v>
      </c>
      <c r="W32" s="200" t="e">
        <f t="shared" si="18"/>
        <v>#REF!</v>
      </c>
      <c r="X32" s="201">
        <v>100</v>
      </c>
      <c r="Y32" s="175">
        <v>2.9940119760479042E-2</v>
      </c>
      <c r="Z32" s="237">
        <f ca="1">SUM('TO Filter Tables'!AQ155:'TO Filter Tables'!AQ158)</f>
        <v>134.4</v>
      </c>
      <c r="AA32" s="202">
        <f t="shared" ca="1" si="14"/>
        <v>4.0239520958083835E-2</v>
      </c>
      <c r="AB32" s="245" t="e">
        <f>SUM('DS Filter Tables'!AJ157:'DS Filter Tables'!#REF!)+SUM('DS Filter Tables'!#REF!:'DS Filter Tables'!AJ193)</f>
        <v>#REF!</v>
      </c>
      <c r="AC32" s="200" t="e">
        <f t="shared" si="19"/>
        <v>#REF!</v>
      </c>
      <c r="AD32" s="201">
        <v>100</v>
      </c>
      <c r="AE32" s="175">
        <v>2.9940119760479042E-2</v>
      </c>
      <c r="AF32" s="237">
        <f>SUM('TO Filter Tables'!AW155:'TO Filter Tables'!AW158)</f>
        <v>0</v>
      </c>
      <c r="AG32" s="202">
        <f t="shared" si="15"/>
        <v>0</v>
      </c>
      <c r="AH32" s="245" t="e">
        <f>SUM('DS Filter Tables'!AR157:'DS Filter Tables'!#REF!)+SUM('DS Filter Tables'!#REF!:'DS Filter Tables'!AR193)</f>
        <v>#REF!</v>
      </c>
      <c r="AI32" s="200" t="e">
        <f t="shared" si="20"/>
        <v>#REF!</v>
      </c>
      <c r="AJ32" s="201">
        <v>0</v>
      </c>
      <c r="AK32" s="175">
        <v>0</v>
      </c>
      <c r="AL32" s="237">
        <f>SUM('TO Filter Tables'!BC155:'TO Filter Tables'!BC158)</f>
        <v>0</v>
      </c>
      <c r="AM32" s="202">
        <f t="shared" si="16"/>
        <v>0</v>
      </c>
      <c r="AN32" s="178"/>
      <c r="AO32" s="173"/>
      <c r="AP32" s="126">
        <v>0</v>
      </c>
      <c r="AQ32" s="175">
        <v>0</v>
      </c>
    </row>
    <row r="33" spans="1:43" ht="16.5" customHeight="1" x14ac:dyDescent="0.2">
      <c r="A33" s="172" t="s">
        <v>1222</v>
      </c>
      <c r="B33" s="245" t="e">
        <f>SUM('DS Filter Tables'!T155:'DS Filter Tables'!#REF!)+SUM('DS Filter Tables'!T162:'DS Filter Tables'!#REF!)+SUM('DS Filter Tables'!T216:'DS Filter Tables'!#REF!)</f>
        <v>#REF!</v>
      </c>
      <c r="C33" s="200" t="e">
        <f t="shared" si="11"/>
        <v>#REF!</v>
      </c>
      <c r="D33" s="201">
        <v>2200</v>
      </c>
      <c r="E33" s="175">
        <v>8.2335329341317362E-2</v>
      </c>
      <c r="F33" s="237">
        <f ca="1">'TO Filter Tables'!S160+SUM('TO Filter Tables'!S215:'TO Filter Tables'!S218)</f>
        <v>228.26666666666665</v>
      </c>
      <c r="G33" s="202">
        <f t="shared" ca="1" si="12"/>
        <v>7.1333333333333327E-3</v>
      </c>
      <c r="H33" s="178"/>
      <c r="I33" s="173"/>
      <c r="J33" s="126">
        <v>2200</v>
      </c>
      <c r="K33" s="175">
        <v>8.2335329341317362E-2</v>
      </c>
      <c r="L33" s="179"/>
      <c r="M33" s="173"/>
      <c r="N33" s="126">
        <v>2200</v>
      </c>
      <c r="O33" s="180">
        <v>8.2335329341317362E-2</v>
      </c>
      <c r="P33" s="245" t="e">
        <f>SUM('DS Filter Tables'!AB155:'DS Filter Tables'!#REF!)+SUM('DS Filter Tables'!AB162:'DS Filter Tables'!#REF!)+SUM('DS Filter Tables'!AB216:'DS Filter Tables'!#REF!)</f>
        <v>#REF!</v>
      </c>
      <c r="Q33" s="200" t="e">
        <f t="shared" si="17"/>
        <v>#REF!</v>
      </c>
      <c r="R33" s="201">
        <v>100</v>
      </c>
      <c r="S33" s="175">
        <v>2.9940119760479042E-2</v>
      </c>
      <c r="T33" s="237">
        <f ca="1">'TO Filter Tables'!AE160+SUM('TO Filter Tables'!AE215:'TO Filter Tables'!AE218)</f>
        <v>41.066666666666663</v>
      </c>
      <c r="U33" s="202">
        <f t="shared" ca="1" si="13"/>
        <v>1.2295409181636725E-2</v>
      </c>
      <c r="V33" s="245" t="e">
        <f>SUM('DS Filter Tables'!AJ155:'DS Filter Tables'!#REF!)+SUM('DS Filter Tables'!AJ162:'DS Filter Tables'!#REF!)+SUM('DS Filter Tables'!AJ216:'DS Filter Tables'!#REF!)</f>
        <v>#REF!</v>
      </c>
      <c r="W33" s="200" t="e">
        <f t="shared" si="18"/>
        <v>#REF!</v>
      </c>
      <c r="X33" s="201">
        <v>100</v>
      </c>
      <c r="Y33" s="175">
        <v>2.9940119760479042E-2</v>
      </c>
      <c r="Z33" s="237">
        <f ca="1">'TO Filter Tables'!AQ160+SUM('TO Filter Tables'!AQ215:'TO Filter Tables'!AQ218)</f>
        <v>41.066666666666663</v>
      </c>
      <c r="AA33" s="202">
        <f t="shared" ca="1" si="14"/>
        <v>1.2295409181636725E-2</v>
      </c>
      <c r="AB33" s="245" t="e">
        <f>SUM('DS Filter Tables'!AJ155:'DS Filter Tables'!#REF!)+SUM('DS Filter Tables'!AJ162:'DS Filter Tables'!#REF!)+SUM('DS Filter Tables'!AJ216:'DS Filter Tables'!#REF!)</f>
        <v>#REF!</v>
      </c>
      <c r="AC33" s="200" t="e">
        <f t="shared" si="19"/>
        <v>#REF!</v>
      </c>
      <c r="AD33" s="201">
        <v>100</v>
      </c>
      <c r="AE33" s="175">
        <v>2.9940119760479042E-2</v>
      </c>
      <c r="AF33" s="237">
        <f ca="1">'TO Filter Tables'!AW160+SUM('TO Filter Tables'!AW215:'TO Filter Tables'!AW218)</f>
        <v>41.066666666666663</v>
      </c>
      <c r="AG33" s="202">
        <f t="shared" ca="1" si="15"/>
        <v>1.2295409181636725E-2</v>
      </c>
      <c r="AH33" s="245" t="e">
        <f>SUM('DS Filter Tables'!AR155:'DS Filter Tables'!#REF!)+SUM('DS Filter Tables'!AR162:'DS Filter Tables'!#REF!)+SUM('DS Filter Tables'!AR216:'DS Filter Tables'!#REF!)</f>
        <v>#REF!</v>
      </c>
      <c r="AI33" s="200" t="e">
        <f t="shared" si="20"/>
        <v>#REF!</v>
      </c>
      <c r="AJ33" s="201">
        <v>100</v>
      </c>
      <c r="AK33" s="175">
        <v>2.9940119760479042E-2</v>
      </c>
      <c r="AL33" s="237">
        <f ca="1">'TO Filter Tables'!BC160+SUM('TO Filter Tables'!BC215:'TO Filter Tables'!BC218)</f>
        <v>41.066666666666663</v>
      </c>
      <c r="AM33" s="202">
        <f t="shared" ca="1" si="16"/>
        <v>1.2295409181636725E-2</v>
      </c>
      <c r="AN33" s="178"/>
      <c r="AO33" s="173"/>
      <c r="AP33" s="126">
        <v>50</v>
      </c>
      <c r="AQ33" s="175">
        <v>5.9880239520958084E-2</v>
      </c>
    </row>
    <row r="34" spans="1:43" ht="16.5" customHeight="1" x14ac:dyDescent="0.2">
      <c r="A34" s="172" t="s">
        <v>1223</v>
      </c>
      <c r="B34" s="245" t="e">
        <f>SUM('DS Filter Tables'!T132:'DS Filter Tables'!#REF!)</f>
        <v>#REF!</v>
      </c>
      <c r="C34" s="200" t="e">
        <f t="shared" si="11"/>
        <v>#REF!</v>
      </c>
      <c r="D34" s="205">
        <v>1000</v>
      </c>
      <c r="E34" s="175">
        <v>3.7425149700598799E-2</v>
      </c>
      <c r="F34" s="237">
        <f ca="1">SUM('TO Filter Tables'!S48:'TO Filter Tables'!S49)+SUM('TO Filter Tables'!S130:'TO Filter Tables'!S139)</f>
        <v>160</v>
      </c>
      <c r="G34" s="202">
        <f t="shared" ca="1" si="12"/>
        <v>5.0000000000000001E-3</v>
      </c>
      <c r="H34" s="207"/>
      <c r="I34" s="208"/>
      <c r="J34" s="128">
        <v>1000</v>
      </c>
      <c r="K34" s="175">
        <v>3.7425149700598799E-2</v>
      </c>
      <c r="L34" s="209"/>
      <c r="M34" s="208"/>
      <c r="N34" s="128">
        <v>1000</v>
      </c>
      <c r="O34" s="180">
        <v>3.7425149700598799E-2</v>
      </c>
      <c r="P34" s="245" t="e">
        <f>SUM('DS Filter Tables'!AB132:'DS Filter Tables'!#REF!)</f>
        <v>#REF!</v>
      </c>
      <c r="Q34" s="200" t="e">
        <f t="shared" si="17"/>
        <v>#REF!</v>
      </c>
      <c r="R34" s="205">
        <v>500</v>
      </c>
      <c r="S34" s="175">
        <v>0.1497005988023952</v>
      </c>
      <c r="T34" s="237">
        <f ca="1">SUM('TO Filter Tables'!AE48:'TO Filter Tables'!AE49)+SUM('TO Filter Tables'!AE130:'TO Filter Tables'!AE139)</f>
        <v>266.26666666666665</v>
      </c>
      <c r="U34" s="202">
        <f t="shared" ca="1" si="13"/>
        <v>7.9720558882235518E-2</v>
      </c>
      <c r="V34" s="245" t="e">
        <f>SUM('DS Filter Tables'!AJ132:'DS Filter Tables'!#REF!)</f>
        <v>#REF!</v>
      </c>
      <c r="W34" s="200" t="e">
        <f t="shared" si="18"/>
        <v>#REF!</v>
      </c>
      <c r="X34" s="205">
        <v>500</v>
      </c>
      <c r="Y34" s="175">
        <v>0.1497005988023952</v>
      </c>
      <c r="Z34" s="237">
        <f ca="1">SUM('TO Filter Tables'!AQ48:'TO Filter Tables'!AQ49)+SUM('TO Filter Tables'!AQ130:'TO Filter Tables'!AQ139)</f>
        <v>292.93333333333334</v>
      </c>
      <c r="AA34" s="202">
        <f t="shared" ca="1" si="14"/>
        <v>8.7704590818363279E-2</v>
      </c>
      <c r="AB34" s="245" t="e">
        <f>SUM('DS Filter Tables'!AJ132:'DS Filter Tables'!#REF!)</f>
        <v>#REF!</v>
      </c>
      <c r="AC34" s="200" t="e">
        <f t="shared" si="19"/>
        <v>#REF!</v>
      </c>
      <c r="AD34" s="205">
        <v>500</v>
      </c>
      <c r="AE34" s="175">
        <v>0.1497005988023952</v>
      </c>
      <c r="AF34" s="237">
        <f ca="1">SUM('TO Filter Tables'!AW48:'TO Filter Tables'!AW49)+SUM('TO Filter Tables'!AW130:'TO Filter Tables'!AW139)</f>
        <v>266.26666666666665</v>
      </c>
      <c r="AG34" s="202">
        <f t="shared" ca="1" si="15"/>
        <v>7.9720558882235518E-2</v>
      </c>
      <c r="AH34" s="245" t="e">
        <f>SUM('DS Filter Tables'!AR132:'DS Filter Tables'!#REF!)</f>
        <v>#REF!</v>
      </c>
      <c r="AI34" s="200" t="e">
        <f t="shared" si="20"/>
        <v>#REF!</v>
      </c>
      <c r="AJ34" s="205">
        <v>500</v>
      </c>
      <c r="AK34" s="175">
        <v>0.1497005988023952</v>
      </c>
      <c r="AL34" s="237">
        <f ca="1">SUM('TO Filter Tables'!BC48:'TO Filter Tables'!BC49)+SUM('TO Filter Tables'!BC130:'TO Filter Tables'!BC139)</f>
        <v>266.26666666666665</v>
      </c>
      <c r="AM34" s="202">
        <f t="shared" ca="1" si="16"/>
        <v>7.9720558882235518E-2</v>
      </c>
      <c r="AN34" s="207"/>
      <c r="AO34" s="208"/>
      <c r="AP34" s="128">
        <v>100</v>
      </c>
      <c r="AQ34" s="175">
        <v>0.11976047904191617</v>
      </c>
    </row>
    <row r="35" spans="1:43" ht="16.5" customHeight="1" x14ac:dyDescent="0.2">
      <c r="A35" s="203" t="s">
        <v>1224</v>
      </c>
      <c r="B35" s="245" t="e">
        <f>SUM('DS Filter Tables'!T110:'DS Filter Tables'!#REF!)+SUM('DS Filter Tables'!T142:'DS Filter Tables'!#REF!)+SUM('DS Filter Tables'!T226:'DS Filter Tables'!#REF!)+SUM('DS Filter Tables'!T296:'DS Filter Tables'!#REF!)</f>
        <v>#REF!</v>
      </c>
      <c r="C35" s="200" t="e">
        <f t="shared" si="11"/>
        <v>#REF!</v>
      </c>
      <c r="D35" s="205"/>
      <c r="E35" s="175"/>
      <c r="F35" s="237">
        <f ca="1">SUM('TO Filter Tables'!S140:'TO Filter Tables'!S144)</f>
        <v>4364.8</v>
      </c>
      <c r="G35" s="202">
        <f t="shared" ca="1" si="12"/>
        <v>0.13639999999999999</v>
      </c>
      <c r="H35" s="207"/>
      <c r="I35" s="208"/>
      <c r="J35" s="128"/>
      <c r="K35" s="175"/>
      <c r="L35" s="209"/>
      <c r="M35" s="208"/>
      <c r="N35" s="128"/>
      <c r="O35" s="180"/>
      <c r="P35" s="245" t="e">
        <f>SUM('DS Filter Tables'!AB110:'DS Filter Tables'!#REF!)+SUM('DS Filter Tables'!AB142:'DS Filter Tables'!#REF!)+SUM('DS Filter Tables'!AB226:'DS Filter Tables'!#REF!)+SUM('DS Filter Tables'!AB296:'DS Filter Tables'!#REF!)</f>
        <v>#REF!</v>
      </c>
      <c r="Q35" s="200" t="e">
        <f t="shared" si="17"/>
        <v>#REF!</v>
      </c>
      <c r="R35" s="205"/>
      <c r="S35" s="175"/>
      <c r="T35" s="237">
        <f ca="1">SUM('TO Filter Tables'!AE140:'TO Filter Tables'!AE144)</f>
        <v>353.06666666666666</v>
      </c>
      <c r="U35" s="202">
        <f t="shared" ca="1" si="13"/>
        <v>0.10570858283433134</v>
      </c>
      <c r="V35" s="245" t="e">
        <f>SUM('DS Filter Tables'!AJ110:'DS Filter Tables'!#REF!)+SUM('DS Filter Tables'!AJ142:'DS Filter Tables'!#REF!)+SUM('DS Filter Tables'!AJ226:'DS Filter Tables'!#REF!)+SUM('DS Filter Tables'!AJ296:'DS Filter Tables'!#REF!)</f>
        <v>#REF!</v>
      </c>
      <c r="W35" s="200" t="e">
        <f t="shared" si="18"/>
        <v>#REF!</v>
      </c>
      <c r="X35" s="205"/>
      <c r="Y35" s="175"/>
      <c r="Z35" s="237">
        <f ca="1">SUM('TO Filter Tables'!AQ140:'TO Filter Tables'!AQ144)</f>
        <v>139.73333333333332</v>
      </c>
      <c r="AA35" s="202">
        <f t="shared" ca="1" si="14"/>
        <v>4.1836327345309378E-2</v>
      </c>
      <c r="AB35" s="245" t="e">
        <f>SUM('DS Filter Tables'!AJ110:'DS Filter Tables'!#REF!)+SUM('DS Filter Tables'!AJ142:'DS Filter Tables'!#REF!)+SUM('DS Filter Tables'!AJ226:'DS Filter Tables'!#REF!)+SUM('DS Filter Tables'!AJ296:'DS Filter Tables'!#REF!)</f>
        <v>#REF!</v>
      </c>
      <c r="AC35" s="200" t="e">
        <f t="shared" si="19"/>
        <v>#REF!</v>
      </c>
      <c r="AD35" s="205"/>
      <c r="AE35" s="175"/>
      <c r="AF35" s="237">
        <f ca="1">SUM('TO Filter Tables'!AW140:'TO Filter Tables'!AW144)</f>
        <v>354.13333333333333</v>
      </c>
      <c r="AG35" s="202">
        <f t="shared" ca="1" si="15"/>
        <v>0.10602794411177645</v>
      </c>
      <c r="AH35" s="245" t="e">
        <f>SUM('DS Filter Tables'!AR110:'DS Filter Tables'!#REF!)+SUM('DS Filter Tables'!AR142:'DS Filter Tables'!#REF!)+SUM('DS Filter Tables'!AR226:'DS Filter Tables'!#REF!)+SUM('DS Filter Tables'!AR296:'DS Filter Tables'!#REF!)</f>
        <v>#REF!</v>
      </c>
      <c r="AI35" s="200" t="e">
        <f t="shared" si="20"/>
        <v>#REF!</v>
      </c>
      <c r="AJ35" s="205"/>
      <c r="AK35" s="175"/>
      <c r="AL35" s="237">
        <f ca="1">SUM('TO Filter Tables'!BC140:'TO Filter Tables'!BC144)</f>
        <v>353.06666666666666</v>
      </c>
      <c r="AM35" s="202">
        <f t="shared" ca="1" si="16"/>
        <v>0.10570858283433134</v>
      </c>
      <c r="AN35" s="207"/>
      <c r="AO35" s="208"/>
      <c r="AP35" s="128"/>
      <c r="AQ35" s="211"/>
    </row>
    <row r="36" spans="1:43" ht="16.5" customHeight="1" x14ac:dyDescent="0.2">
      <c r="A36" s="203" t="s">
        <v>1225</v>
      </c>
      <c r="B36" s="245" t="e">
        <f>SUM('DS Filter Tables'!T214:'DS Filter Tables'!#REF!)</f>
        <v>#REF!</v>
      </c>
      <c r="C36" s="200" t="e">
        <f t="shared" si="11"/>
        <v>#REF!</v>
      </c>
      <c r="D36" s="258">
        <v>208</v>
      </c>
      <c r="E36" s="185">
        <v>7.784431137724551E-3</v>
      </c>
      <c r="F36" s="237">
        <f ca="1">'TO Filter Tables'!S212</f>
        <v>0</v>
      </c>
      <c r="G36" s="202">
        <f t="shared" ca="1" si="12"/>
        <v>0</v>
      </c>
      <c r="H36" s="207"/>
      <c r="I36" s="208"/>
      <c r="J36" s="128">
        <v>208</v>
      </c>
      <c r="K36" s="211">
        <v>7.784431137724551E-3</v>
      </c>
      <c r="L36" s="209"/>
      <c r="M36" s="208"/>
      <c r="N36" s="128">
        <v>208</v>
      </c>
      <c r="O36" s="226">
        <v>7.784431137724551E-3</v>
      </c>
      <c r="P36" s="245" t="e">
        <f>SUM('DS Filter Tables'!AB214:'DS Filter Tables'!#REF!)</f>
        <v>#REF!</v>
      </c>
      <c r="Q36" s="200" t="e">
        <f t="shared" si="17"/>
        <v>#REF!</v>
      </c>
      <c r="R36" s="258">
        <v>0</v>
      </c>
      <c r="S36" s="185">
        <v>0</v>
      </c>
      <c r="T36" s="237">
        <f ca="1">'TO Filter Tables'!AE212</f>
        <v>0</v>
      </c>
      <c r="U36" s="202">
        <f t="shared" ca="1" si="13"/>
        <v>0</v>
      </c>
      <c r="V36" s="245" t="e">
        <f>SUM('DS Filter Tables'!AJ214:'DS Filter Tables'!#REF!)</f>
        <v>#REF!</v>
      </c>
      <c r="W36" s="200" t="e">
        <f t="shared" si="18"/>
        <v>#REF!</v>
      </c>
      <c r="X36" s="258">
        <v>0</v>
      </c>
      <c r="Y36" s="185">
        <v>0</v>
      </c>
      <c r="Z36" s="237">
        <f ca="1">'TO Filter Tables'!AQ212</f>
        <v>0</v>
      </c>
      <c r="AA36" s="202">
        <f t="shared" ca="1" si="14"/>
        <v>0</v>
      </c>
      <c r="AB36" s="245" t="e">
        <f>SUM('DS Filter Tables'!AJ214:'DS Filter Tables'!#REF!)</f>
        <v>#REF!</v>
      </c>
      <c r="AC36" s="200" t="e">
        <f t="shared" si="19"/>
        <v>#REF!</v>
      </c>
      <c r="AD36" s="258">
        <v>0</v>
      </c>
      <c r="AE36" s="185">
        <v>0</v>
      </c>
      <c r="AF36" s="237">
        <f ca="1">'TO Filter Tables'!AW212</f>
        <v>0</v>
      </c>
      <c r="AG36" s="202">
        <f t="shared" ca="1" si="15"/>
        <v>0</v>
      </c>
      <c r="AH36" s="245" t="e">
        <f>SUM('DS Filter Tables'!AR214:'DS Filter Tables'!#REF!)</f>
        <v>#REF!</v>
      </c>
      <c r="AI36" s="200" t="e">
        <f t="shared" si="20"/>
        <v>#REF!</v>
      </c>
      <c r="AJ36" s="258">
        <v>0</v>
      </c>
      <c r="AK36" s="185">
        <v>0</v>
      </c>
      <c r="AL36" s="237">
        <f ca="1">'TO Filter Tables'!BC212</f>
        <v>0</v>
      </c>
      <c r="AM36" s="202">
        <f t="shared" ca="1" si="16"/>
        <v>0</v>
      </c>
      <c r="AN36" s="207"/>
      <c r="AO36" s="208"/>
      <c r="AP36" s="128">
        <v>0</v>
      </c>
      <c r="AQ36" s="211">
        <v>0</v>
      </c>
    </row>
    <row r="37" spans="1:43" ht="16.5" customHeight="1" thickBot="1" x14ac:dyDescent="0.25">
      <c r="A37" s="234" t="s">
        <v>1227</v>
      </c>
      <c r="B37" s="246" t="e">
        <f>SUM('DS Filter Tables'!T77:'DS Filter Tables'!#REF!)</f>
        <v>#REF!</v>
      </c>
      <c r="C37" s="204" t="e">
        <f t="shared" si="11"/>
        <v>#REF!</v>
      </c>
      <c r="D37" s="257"/>
      <c r="E37" s="171"/>
      <c r="F37" s="239">
        <f ca="1">SUM('TO Filter Tables'!S67:'TO Filter Tables'!S79)</f>
        <v>288</v>
      </c>
      <c r="G37" s="206">
        <f t="shared" ca="1" si="12"/>
        <v>8.9999999999999993E-3</v>
      </c>
      <c r="H37" s="221"/>
      <c r="I37" s="235"/>
      <c r="J37" s="127"/>
      <c r="K37" s="211"/>
      <c r="L37" s="223"/>
      <c r="M37" s="235"/>
      <c r="N37" s="127"/>
      <c r="O37" s="226"/>
      <c r="P37" s="246" t="e">
        <f>SUM('DS Filter Tables'!AB77:'DS Filter Tables'!#REF!)</f>
        <v>#REF!</v>
      </c>
      <c r="Q37" s="204" t="e">
        <f>P37/16000</f>
        <v>#REF!</v>
      </c>
      <c r="R37" s="257"/>
      <c r="S37" s="171"/>
      <c r="T37" s="239">
        <f ca="1">SUM('TO Filter Tables'!AE67:'TO Filter Tables'!AE79)</f>
        <v>243.20000000000002</v>
      </c>
      <c r="U37" s="206">
        <f t="shared" ca="1" si="13"/>
        <v>7.2814371257485036E-2</v>
      </c>
      <c r="V37" s="246" t="e">
        <f>SUM('DS Filter Tables'!AJ77:'DS Filter Tables'!#REF!)</f>
        <v>#REF!</v>
      </c>
      <c r="W37" s="204" t="e">
        <f>V37/16000</f>
        <v>#REF!</v>
      </c>
      <c r="X37" s="257"/>
      <c r="Y37" s="171"/>
      <c r="Z37" s="239">
        <f ca="1">SUM('TO Filter Tables'!AQ67:'TO Filter Tables'!AQ79)</f>
        <v>88</v>
      </c>
      <c r="AA37" s="206">
        <f t="shared" ca="1" si="14"/>
        <v>2.6347305389221556E-2</v>
      </c>
      <c r="AB37" s="246" t="e">
        <f>SUM('DS Filter Tables'!AJ77:'DS Filter Tables'!#REF!)</f>
        <v>#REF!</v>
      </c>
      <c r="AC37" s="204" t="e">
        <f>AB37/16000</f>
        <v>#REF!</v>
      </c>
      <c r="AD37" s="257"/>
      <c r="AE37" s="171"/>
      <c r="AF37" s="239">
        <f ca="1">SUM('TO Filter Tables'!AW67:'TO Filter Tables'!AW79)</f>
        <v>233.60000000000002</v>
      </c>
      <c r="AG37" s="206">
        <f t="shared" ca="1" si="15"/>
        <v>6.994011976047905E-2</v>
      </c>
      <c r="AH37" s="246" t="e">
        <f>SUM('DS Filter Tables'!AR77:'DS Filter Tables'!#REF!)</f>
        <v>#REF!</v>
      </c>
      <c r="AI37" s="204" t="e">
        <f>AH37/16000</f>
        <v>#REF!</v>
      </c>
      <c r="AJ37" s="257"/>
      <c r="AK37" s="171"/>
      <c r="AL37" s="239">
        <f ca="1">SUM('TO Filter Tables'!BC67:'TO Filter Tables'!BC79)</f>
        <v>155.20000000000002</v>
      </c>
      <c r="AM37" s="206">
        <f t="shared" ca="1" si="16"/>
        <v>4.6467065868263477E-2</v>
      </c>
      <c r="AN37" s="221"/>
      <c r="AO37" s="235"/>
      <c r="AP37" s="127"/>
      <c r="AQ37" s="211"/>
    </row>
    <row r="38" spans="1:43" ht="16.5" customHeight="1" thickBot="1" x14ac:dyDescent="0.25">
      <c r="A38" s="186" t="s">
        <v>1226</v>
      </c>
      <c r="B38" s="247" t="e">
        <f>SUM(B25:B37)</f>
        <v>#REF!</v>
      </c>
      <c r="C38" s="242" t="e">
        <f>B38/40000</f>
        <v>#REF!</v>
      </c>
      <c r="D38" s="212">
        <f>SUM(D25:D36)</f>
        <v>7276</v>
      </c>
      <c r="E38" s="191">
        <f>D38/$D$7</f>
        <v>0.22737499999999999</v>
      </c>
      <c r="F38" s="227">
        <f ca="1">SUM(F25:F37)</f>
        <v>9335.4666666666672</v>
      </c>
      <c r="G38" s="215">
        <f ca="1">F38/D$7</f>
        <v>0.29173333333333334</v>
      </c>
      <c r="H38" s="216"/>
      <c r="I38" s="228"/>
      <c r="J38" s="188"/>
      <c r="K38" s="229"/>
      <c r="L38" s="218"/>
      <c r="M38" s="228"/>
      <c r="N38" s="188"/>
      <c r="O38" s="230"/>
      <c r="P38" s="247" t="e">
        <f>SUM(P25:P37)</f>
        <v>#REF!</v>
      </c>
      <c r="Q38" s="242" t="e">
        <f>P38/16000</f>
        <v>#REF!</v>
      </c>
      <c r="R38" s="212">
        <f>SUM(R25:R36)</f>
        <v>1100</v>
      </c>
      <c r="S38" s="191">
        <f>R38/$R$7</f>
        <v>0.32934131736526945</v>
      </c>
      <c r="T38" s="227">
        <f ca="1">SUM(T25:T37)</f>
        <v>1331.0666666666666</v>
      </c>
      <c r="U38" s="215">
        <f ca="1">T38/R$7</f>
        <v>0.39852295409181637</v>
      </c>
      <c r="V38" s="247" t="e">
        <f>SUM(V25:V37)</f>
        <v>#REF!</v>
      </c>
      <c r="W38" s="242" t="e">
        <f>V38/16000</f>
        <v>#REF!</v>
      </c>
      <c r="X38" s="212">
        <f>SUM(X25:X36)</f>
        <v>1400</v>
      </c>
      <c r="Y38" s="191">
        <f>X38/$X$7</f>
        <v>0.41916167664670656</v>
      </c>
      <c r="Z38" s="227">
        <f ca="1">SUM(Z25:Z37)</f>
        <v>1167.2</v>
      </c>
      <c r="AA38" s="215">
        <f ca="1">Z38/X$7</f>
        <v>0.34946107784431141</v>
      </c>
      <c r="AB38" s="247" t="e">
        <f>SUM(AB25:AB37)</f>
        <v>#REF!</v>
      </c>
      <c r="AC38" s="242" t="e">
        <f>AB38/16000</f>
        <v>#REF!</v>
      </c>
      <c r="AD38" s="212">
        <f>SUM(AD25:AD36)</f>
        <v>1400</v>
      </c>
      <c r="AE38" s="191">
        <f>AD38/$AD$7</f>
        <v>0.41916167664670656</v>
      </c>
      <c r="AF38" s="227">
        <f ca="1">SUM(AF25:AF37)</f>
        <v>1345.6</v>
      </c>
      <c r="AG38" s="215">
        <f ca="1">AF38/AD$7</f>
        <v>0.40287425149700595</v>
      </c>
      <c r="AH38" s="247" t="e">
        <f>SUM(AH25:AH37)</f>
        <v>#REF!</v>
      </c>
      <c r="AI38" s="242" t="e">
        <f>AH38/16000</f>
        <v>#REF!</v>
      </c>
      <c r="AJ38" s="212">
        <f>SUM(AJ25:AJ36)</f>
        <v>1300</v>
      </c>
      <c r="AK38" s="191">
        <f>AJ38/$AJ$7</f>
        <v>0.38922155688622756</v>
      </c>
      <c r="AL38" s="227">
        <f ca="1">SUM(AL25:AL37)</f>
        <v>1318.5333333333333</v>
      </c>
      <c r="AM38" s="215">
        <f t="shared" ca="1" si="16"/>
        <v>0.39477045908183633</v>
      </c>
      <c r="AN38" s="216"/>
      <c r="AO38" s="228">
        <v>350</v>
      </c>
      <c r="AP38" s="131" t="s">
        <v>1213</v>
      </c>
      <c r="AQ38" s="229" t="s">
        <v>1213</v>
      </c>
    </row>
    <row r="39" spans="1:43" ht="14.25" thickBot="1" x14ac:dyDescent="0.25">
      <c r="A39" s="186" t="s">
        <v>1228</v>
      </c>
      <c r="B39" s="243" t="e">
        <f>B24+B38</f>
        <v>#REF!</v>
      </c>
      <c r="C39" s="248" t="e">
        <f>C24+C38</f>
        <v>#REF!</v>
      </c>
      <c r="D39" s="259">
        <f>D24+D38</f>
        <v>14276</v>
      </c>
      <c r="E39" s="251">
        <f>E24+E38</f>
        <v>0.44612499999999999</v>
      </c>
      <c r="F39" s="249">
        <f ca="1">SUM(D15:D17)+F24+F38</f>
        <v>19353.95</v>
      </c>
      <c r="G39" s="250">
        <f ca="1">G24+G38</f>
        <v>0.54081093749999998</v>
      </c>
      <c r="H39" s="231"/>
      <c r="I39" s="232"/>
      <c r="J39" s="233"/>
      <c r="K39" s="232"/>
      <c r="L39" s="233"/>
      <c r="M39" s="232"/>
      <c r="N39" s="233"/>
      <c r="O39" s="232"/>
      <c r="P39" s="243" t="e">
        <f t="shared" ref="P39:AK39" si="21">P24+P38</f>
        <v>#REF!</v>
      </c>
      <c r="Q39" s="248" t="e">
        <f t="shared" si="21"/>
        <v>#REF!</v>
      </c>
      <c r="R39" s="259">
        <f t="shared" si="21"/>
        <v>2200</v>
      </c>
      <c r="S39" s="251">
        <f t="shared" si="21"/>
        <v>0.36371631736526944</v>
      </c>
      <c r="T39" s="249">
        <f t="shared" ca="1" si="21"/>
        <v>2495.9944444444445</v>
      </c>
      <c r="U39" s="250">
        <f t="shared" ca="1" si="21"/>
        <v>0.74730372588157024</v>
      </c>
      <c r="V39" s="243" t="e">
        <f t="shared" si="21"/>
        <v>#REF!</v>
      </c>
      <c r="W39" s="248" t="e">
        <f t="shared" si="21"/>
        <v>#REF!</v>
      </c>
      <c r="X39" s="259">
        <f t="shared" si="21"/>
        <v>2600</v>
      </c>
      <c r="Y39" s="251">
        <f t="shared" si="21"/>
        <v>0.41916167664670656</v>
      </c>
      <c r="Z39" s="249">
        <f t="shared" ca="1" si="21"/>
        <v>2259.7277777777781</v>
      </c>
      <c r="AA39" s="250">
        <f t="shared" ca="1" si="21"/>
        <v>0.67656520292747846</v>
      </c>
      <c r="AB39" s="243" t="e">
        <f t="shared" si="21"/>
        <v>#REF!</v>
      </c>
      <c r="AC39" s="248" t="e">
        <f t="shared" si="21"/>
        <v>#REF!</v>
      </c>
      <c r="AD39" s="259">
        <f t="shared" si="21"/>
        <v>2600</v>
      </c>
      <c r="AE39" s="251">
        <f t="shared" si="21"/>
        <v>0.41916167664670656</v>
      </c>
      <c r="AF39" s="249">
        <f t="shared" ca="1" si="21"/>
        <v>2438.1277777777777</v>
      </c>
      <c r="AG39" s="250">
        <f t="shared" ca="1" si="21"/>
        <v>0.72997837658017306</v>
      </c>
      <c r="AH39" s="243" t="e">
        <f t="shared" si="21"/>
        <v>#REF!</v>
      </c>
      <c r="AI39" s="248" t="e">
        <f t="shared" si="21"/>
        <v>#REF!</v>
      </c>
      <c r="AJ39" s="259">
        <f t="shared" si="21"/>
        <v>2500</v>
      </c>
      <c r="AK39" s="251">
        <f t="shared" si="21"/>
        <v>0.38922155688622756</v>
      </c>
      <c r="AL39" s="249">
        <f ca="1">Z24+Z38</f>
        <v>2259.7277777777781</v>
      </c>
      <c r="AM39" s="250">
        <f ca="1">AM24+AM38</f>
        <v>0.72187458416500339</v>
      </c>
      <c r="AN39" s="232"/>
      <c r="AO39" s="232"/>
      <c r="AP39" s="233">
        <v>767</v>
      </c>
      <c r="AQ39" s="232">
        <v>0.91856287425149707</v>
      </c>
    </row>
    <row r="40" spans="1:43" ht="15" thickTop="1" thickBot="1" x14ac:dyDescent="0.25">
      <c r="A40" s="260" t="s">
        <v>1237</v>
      </c>
      <c r="B40" s="252" t="e">
        <f>B24+B38</f>
        <v>#REF!</v>
      </c>
      <c r="C40" s="253" t="e">
        <f>C24+C38</f>
        <v>#REF!</v>
      </c>
      <c r="D40" s="254">
        <f ca="1">SUM(D14:D18)+D24+D38</f>
        <v>21668</v>
      </c>
      <c r="E40" s="255">
        <f ca="1">SUM(E15:E18)+E24+E38</f>
        <v>0.71012500000000001</v>
      </c>
      <c r="F40" s="252">
        <f ca="1">SUM(D15:D18)+F24+F38</f>
        <v>24697.95</v>
      </c>
      <c r="G40" s="256">
        <f ca="1">SUM(E15:E18)+G24+G38</f>
        <v>0.8048109375000001</v>
      </c>
      <c r="H40" s="232"/>
      <c r="I40" s="232"/>
      <c r="J40" s="232"/>
      <c r="K40" s="232"/>
      <c r="L40" s="232"/>
      <c r="M40" s="232"/>
      <c r="N40" s="232"/>
      <c r="O40" s="232"/>
      <c r="P40" s="252" t="e">
        <f>P24+P38</f>
        <v>#REF!</v>
      </c>
      <c r="Q40" s="253" t="e">
        <f>Q24+Q38</f>
        <v>#REF!</v>
      </c>
      <c r="R40" s="254">
        <f>SUM(R14:R18)+R24+R38</f>
        <v>2868</v>
      </c>
      <c r="S40" s="255">
        <f>SUM(S15:S18)+S24+S38</f>
        <v>0.5637163173652695</v>
      </c>
      <c r="T40" s="252">
        <f ca="1">SUM(R15:R18)+T24+T38</f>
        <v>3163.9944444444445</v>
      </c>
      <c r="U40" s="256">
        <f ca="1">SUM(S15:S18)+U24+U38</f>
        <v>0.94730372588157019</v>
      </c>
      <c r="V40" s="252" t="e">
        <f>V24+V38</f>
        <v>#REF!</v>
      </c>
      <c r="W40" s="253" t="e">
        <f>W24+W38</f>
        <v>#REF!</v>
      </c>
      <c r="X40" s="254">
        <f>SUM(X14:X18)+X24+X38</f>
        <v>3268</v>
      </c>
      <c r="Y40" s="255">
        <f>SUM(Y15:Y18)+Y24+Y38</f>
        <v>0.61916167664670652</v>
      </c>
      <c r="Z40" s="252">
        <f ca="1">SUM(X15:X18)+Z24+Z38</f>
        <v>2927.7277777777781</v>
      </c>
      <c r="AA40" s="256">
        <f ca="1">SUM(Y15:Y18)+AA24+AA38</f>
        <v>0.87656520292747864</v>
      </c>
      <c r="AB40" s="252" t="e">
        <f>AB24+AB38</f>
        <v>#REF!</v>
      </c>
      <c r="AC40" s="253" t="e">
        <f>AC24+AC38</f>
        <v>#REF!</v>
      </c>
      <c r="AD40" s="254">
        <f>SUM(AD14:AD18)+AD24+AD38</f>
        <v>3268</v>
      </c>
      <c r="AE40" s="255">
        <f>SUM(AE15:AE18)+AE24+AE38</f>
        <v>0.61916167664670652</v>
      </c>
      <c r="AF40" s="252">
        <f ca="1">SUM(AD15:AD18)+AF24+AF38</f>
        <v>3106.1277777777777</v>
      </c>
      <c r="AG40" s="256">
        <f ca="1">SUM(AE15:AE18)+AG24+AG38</f>
        <v>0.92997837658017313</v>
      </c>
      <c r="AH40" s="252" t="e">
        <f>AH24+AH38</f>
        <v>#REF!</v>
      </c>
      <c r="AI40" s="253" t="e">
        <f>AI24+AI38</f>
        <v>#REF!</v>
      </c>
      <c r="AJ40" s="254">
        <f>SUM(AJ14:AJ18)+AJ24+AJ38</f>
        <v>3168</v>
      </c>
      <c r="AK40" s="255">
        <f>SUM(AK15:AK18)+AK24+AK38</f>
        <v>0.58922155688622757</v>
      </c>
      <c r="AL40" s="252">
        <f ca="1">SUM(AJ15:AJ18)+AL24+AL38</f>
        <v>3079.0611111111111</v>
      </c>
      <c r="AM40" s="256">
        <f ca="1">SUM(AK15:AK18)+AM24+AM38</f>
        <v>0.92187458416500356</v>
      </c>
      <c r="AN40" s="232"/>
      <c r="AO40" s="232"/>
      <c r="AP40" s="232"/>
      <c r="AQ40" s="232"/>
    </row>
  </sheetData>
  <mergeCells count="72">
    <mergeCell ref="J5:K5"/>
    <mergeCell ref="L2:O2"/>
    <mergeCell ref="L3:O3"/>
    <mergeCell ref="L4:O4"/>
    <mergeCell ref="L5:M5"/>
    <mergeCell ref="N5:O5"/>
    <mergeCell ref="H3:K3"/>
    <mergeCell ref="H4:K4"/>
    <mergeCell ref="N6:O6"/>
    <mergeCell ref="P6:Q6"/>
    <mergeCell ref="H7:I7"/>
    <mergeCell ref="J7:K7"/>
    <mergeCell ref="L7:M7"/>
    <mergeCell ref="L6:M6"/>
    <mergeCell ref="N7:O7"/>
    <mergeCell ref="AN7:AO7"/>
    <mergeCell ref="AP7:AQ7"/>
    <mergeCell ref="V7:W7"/>
    <mergeCell ref="X7:AA7"/>
    <mergeCell ref="AH2:AM2"/>
    <mergeCell ref="AH3:AM3"/>
    <mergeCell ref="AH4:AM4"/>
    <mergeCell ref="AH5:AI5"/>
    <mergeCell ref="AJ5:AM5"/>
    <mergeCell ref="V2:AA2"/>
    <mergeCell ref="X5:AA5"/>
    <mergeCell ref="V6:W6"/>
    <mergeCell ref="X6:AA6"/>
    <mergeCell ref="AN2:AQ2"/>
    <mergeCell ref="AH7:AI7"/>
    <mergeCell ref="AN3:AQ3"/>
    <mergeCell ref="B5:C5"/>
    <mergeCell ref="D6:G6"/>
    <mergeCell ref="D7:G7"/>
    <mergeCell ref="B3:G3"/>
    <mergeCell ref="B4:G4"/>
    <mergeCell ref="B6:C6"/>
    <mergeCell ref="B7:C7"/>
    <mergeCell ref="AJ7:AM7"/>
    <mergeCell ref="P7:Q7"/>
    <mergeCell ref="R7:U7"/>
    <mergeCell ref="D5:G5"/>
    <mergeCell ref="H2:K2"/>
    <mergeCell ref="B2:G2"/>
    <mergeCell ref="P2:U2"/>
    <mergeCell ref="P3:U3"/>
    <mergeCell ref="P4:U4"/>
    <mergeCell ref="P5:Q5"/>
    <mergeCell ref="R5:U5"/>
    <mergeCell ref="H5:I5"/>
    <mergeCell ref="H6:I6"/>
    <mergeCell ref="J6:K6"/>
    <mergeCell ref="R6:U6"/>
    <mergeCell ref="AH6:AI6"/>
    <mergeCell ref="V3:AA3"/>
    <mergeCell ref="V4:AA4"/>
    <mergeCell ref="V5:W5"/>
    <mergeCell ref="AN4:AQ4"/>
    <mergeCell ref="AJ6:AM6"/>
    <mergeCell ref="AN5:AO5"/>
    <mergeCell ref="AP5:AQ5"/>
    <mergeCell ref="AN6:AO6"/>
    <mergeCell ref="AP6:AQ6"/>
    <mergeCell ref="AB6:AC6"/>
    <mergeCell ref="AD6:AG6"/>
    <mergeCell ref="AB7:AC7"/>
    <mergeCell ref="AD7:AG7"/>
    <mergeCell ref="AB2:AG2"/>
    <mergeCell ref="AB3:AG3"/>
    <mergeCell ref="AB4:AG4"/>
    <mergeCell ref="AB5:AC5"/>
    <mergeCell ref="AD5:AG5"/>
  </mergeCells>
  <pageMargins left="0.7" right="0.7" top="0.75" bottom="0.75" header="0.3" footer="0.3"/>
  <pageSetup orientation="portrait"/>
  <ignoredErrors>
    <ignoredError sqref="F40 R40:U40 AL40 AA39:AA40 AM39:AM40 AF39:AF40 Z40 X39:Y40 X38 AD38:AE40 AJ39:AK41 AJ38" formulaRange="1"/>
    <ignoredError sqref="U38 AA38 U24 AA24 AG24 AG25:AG38 AG39 C24 E24 Q24 S24 W24 AL39" formula="1"/>
    <ignoredError sqref="AG40 D24 F39 R24 X24" formula="1" formulaRange="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A11" sqref="A11"/>
    </sheetView>
  </sheetViews>
  <sheetFormatPr defaultColWidth="8.85546875" defaultRowHeight="12.75" x14ac:dyDescent="0.2"/>
  <sheetData>
    <row r="1" spans="1:3" ht="15" x14ac:dyDescent="0.25">
      <c r="A1" s="267" t="s">
        <v>1160</v>
      </c>
      <c r="B1" s="268"/>
      <c r="C1" s="268"/>
    </row>
    <row r="2" spans="1:3" ht="15" x14ac:dyDescent="0.25">
      <c r="A2" s="267" t="s">
        <v>1164</v>
      </c>
      <c r="B2" s="267" t="s">
        <v>1161</v>
      </c>
      <c r="C2" s="267" t="s">
        <v>1162</v>
      </c>
    </row>
    <row r="3" spans="1:3" ht="15" x14ac:dyDescent="0.25">
      <c r="A3" s="270" t="s">
        <v>1360</v>
      </c>
      <c r="B3" s="271">
        <v>1</v>
      </c>
      <c r="C3" s="267" t="s">
        <v>1163</v>
      </c>
    </row>
    <row r="4" spans="1:3" ht="15" x14ac:dyDescent="0.25">
      <c r="A4" s="270" t="s">
        <v>1371</v>
      </c>
      <c r="B4" s="269" t="s">
        <v>1372</v>
      </c>
      <c r="C4" s="267" t="s">
        <v>1373</v>
      </c>
    </row>
    <row r="5" spans="1:3" ht="15" x14ac:dyDescent="0.25">
      <c r="A5" s="270" t="s">
        <v>1385</v>
      </c>
      <c r="B5" s="269" t="s">
        <v>1380</v>
      </c>
      <c r="C5" s="267" t="s">
        <v>1381</v>
      </c>
    </row>
    <row r="6" spans="1:3" ht="15" x14ac:dyDescent="0.25">
      <c r="A6" s="270" t="s">
        <v>1383</v>
      </c>
      <c r="B6" s="269" t="s">
        <v>1382</v>
      </c>
      <c r="C6" s="267" t="s">
        <v>1384</v>
      </c>
    </row>
    <row r="7" spans="1:3" ht="15" x14ac:dyDescent="0.25">
      <c r="A7" s="270" t="s">
        <v>1386</v>
      </c>
      <c r="B7" s="269" t="s">
        <v>1387</v>
      </c>
      <c r="C7" s="267" t="s">
        <v>1388</v>
      </c>
    </row>
    <row r="8" spans="1:3" ht="15" x14ac:dyDescent="0.25">
      <c r="A8" s="270" t="s">
        <v>1390</v>
      </c>
      <c r="B8" s="269">
        <v>6</v>
      </c>
      <c r="C8" s="267" t="s">
        <v>1391</v>
      </c>
    </row>
    <row r="9" spans="1:3" ht="15" x14ac:dyDescent="0.25">
      <c r="A9" s="270" t="s">
        <v>1447</v>
      </c>
      <c r="B9" s="295">
        <v>7</v>
      </c>
      <c r="C9" s="267" t="s">
        <v>1446</v>
      </c>
    </row>
  </sheetData>
  <pageMargins left="0.7" right="0.7" top="0.75" bottom="0.75" header="0.3" footer="0.3"/>
  <ignoredErrors>
    <ignoredError sqref="B4" numberStoredAsText="1"/>
  </ignoredError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55"/>
  <sheetViews>
    <sheetView topLeftCell="F1" workbookViewId="0">
      <selection activeCell="H43" sqref="H43"/>
    </sheetView>
  </sheetViews>
  <sheetFormatPr defaultColWidth="8.85546875" defaultRowHeight="12.75" x14ac:dyDescent="0.2"/>
  <cols>
    <col min="1" max="2" width="10" style="1" hidden="1" customWidth="1"/>
    <col min="3" max="3" width="12.42578125" style="1" hidden="1" customWidth="1"/>
    <col min="4" max="4" width="8.85546875" style="12" hidden="1" customWidth="1"/>
    <col min="5" max="5" width="8" style="12" hidden="1" customWidth="1"/>
    <col min="6" max="6" width="6.85546875" style="1" customWidth="1"/>
    <col min="7" max="7" width="9.42578125" style="1" customWidth="1"/>
    <col min="8" max="8" width="35" style="1" customWidth="1"/>
    <col min="9" max="9" width="39" style="1" customWidth="1"/>
    <col min="10" max="10" width="36.42578125" style="114" customWidth="1"/>
    <col min="11" max="11" width="21.85546875" style="114" customWidth="1"/>
  </cols>
  <sheetData>
    <row r="1" spans="1:11" ht="18" x14ac:dyDescent="0.2">
      <c r="A1" s="2" t="s">
        <v>12</v>
      </c>
      <c r="B1" s="2" t="s">
        <v>13</v>
      </c>
      <c r="C1" s="2">
        <f>COUNTIF(B3:B587, "Observatory")</f>
        <v>145</v>
      </c>
      <c r="D1" s="2" t="s">
        <v>14</v>
      </c>
      <c r="E1" s="2" t="s">
        <v>15</v>
      </c>
      <c r="F1" s="2" t="s">
        <v>16</v>
      </c>
      <c r="G1" s="2" t="s">
        <v>221</v>
      </c>
      <c r="H1" s="2" t="s">
        <v>17</v>
      </c>
      <c r="I1" s="2" t="s">
        <v>58</v>
      </c>
      <c r="J1" s="2" t="s">
        <v>25</v>
      </c>
      <c r="K1" s="4" t="s">
        <v>729</v>
      </c>
    </row>
    <row r="2" spans="1:11" x14ac:dyDescent="0.2">
      <c r="A2" s="6" t="str">
        <f ca="1">IF(COUNTIF($B$1:INDIRECT(CONCATENATE("B", ROW())), B2)=0, "", COUNTIF($B$1:INDIRECT(CONCATENATE("B", ROW())), B2))</f>
        <v/>
      </c>
      <c r="B2" s="41"/>
      <c r="C2" s="7"/>
      <c r="D2" s="6"/>
      <c r="E2" s="6"/>
      <c r="F2" s="6"/>
      <c r="G2" s="44"/>
      <c r="H2" s="8" t="s">
        <v>266</v>
      </c>
      <c r="I2" s="7"/>
      <c r="J2" s="6"/>
      <c r="K2" s="6"/>
    </row>
    <row r="3" spans="1:11" x14ac:dyDescent="0.2">
      <c r="A3" s="6">
        <f ca="1">IF(COUNTIF($B$1:INDIRECT(CONCATENATE("B", ROW())), B3)=0, "", COUNTIF($B$1:INDIRECT(CONCATENATE("B", ROW())), B3))</f>
        <v>1</v>
      </c>
      <c r="B3" s="41" t="s">
        <v>57</v>
      </c>
      <c r="C3" s="7" t="str">
        <f ca="1">IF(B3="", "", B3&amp;COUNTIF($B$1:INDIRECT(CONCATENATE("B", ROW())), B3))</f>
        <v>Observatory1</v>
      </c>
      <c r="D3" s="6" t="s">
        <v>26</v>
      </c>
      <c r="E3" s="6" t="s">
        <v>34</v>
      </c>
      <c r="F3" s="6">
        <v>0</v>
      </c>
      <c r="G3" s="44" t="str">
        <f>IF($F3&lt;16,CONCATENATE("0x00",DEC2HEX($F3)))</f>
        <v>0x000</v>
      </c>
      <c r="H3" s="8" t="s">
        <v>33</v>
      </c>
      <c r="I3" s="7"/>
      <c r="J3" s="6"/>
      <c r="K3" s="6"/>
    </row>
    <row r="4" spans="1:11" x14ac:dyDescent="0.2">
      <c r="A4" s="6">
        <f ca="1">IF(COUNTIF($B$1:INDIRECT(CONCATENATE("B", ROW())), B4)=0, "", COUNTIF($B$1:INDIRECT(CONCATENATE("B", ROW())), B4))</f>
        <v>2</v>
      </c>
      <c r="B4" s="41" t="s">
        <v>57</v>
      </c>
      <c r="C4" s="7" t="str">
        <f ca="1">IF(B4="", "", B4&amp;COUNTIF($B$1:INDIRECT(CONCATENATE("B", ROW())), B4))</f>
        <v>Observatory2</v>
      </c>
      <c r="D4" s="6" t="s">
        <v>26</v>
      </c>
      <c r="E4" s="6" t="s">
        <v>34</v>
      </c>
      <c r="F4" s="6">
        <f>$F3+1</f>
        <v>1</v>
      </c>
      <c r="G4" s="44" t="str">
        <f>CONCATENATE( "0x00",DEC2HEX($F4) )</f>
        <v>0x001</v>
      </c>
      <c r="H4" s="8" t="s">
        <v>267</v>
      </c>
      <c r="I4" s="7"/>
      <c r="J4" s="6" t="s">
        <v>497</v>
      </c>
      <c r="K4" s="6" t="s">
        <v>750</v>
      </c>
    </row>
    <row r="5" spans="1:11" x14ac:dyDescent="0.2">
      <c r="A5" s="6"/>
      <c r="B5" s="41"/>
      <c r="C5" s="7"/>
      <c r="D5" s="6"/>
      <c r="E5" s="6"/>
      <c r="F5" s="6">
        <f t="shared" ref="F5:F68" si="0">$F4+1</f>
        <v>2</v>
      </c>
      <c r="G5" s="44" t="str">
        <f t="shared" ref="G5:G18" si="1">CONCATENATE( "0x00",DEC2HEX($F5) )</f>
        <v>0x002</v>
      </c>
      <c r="H5" s="8" t="s">
        <v>809</v>
      </c>
      <c r="I5" s="7" t="s">
        <v>811</v>
      </c>
      <c r="J5" s="6"/>
      <c r="K5" s="6"/>
    </row>
    <row r="6" spans="1:11" x14ac:dyDescent="0.2">
      <c r="A6" s="6">
        <f ca="1">IF(COUNTIF($B$1:INDIRECT(CONCATENATE("B", ROW())), B6)=0, "", COUNTIF($B$1:INDIRECT(CONCATENATE("B", ROW())), B6))</f>
        <v>3</v>
      </c>
      <c r="B6" s="41" t="s">
        <v>57</v>
      </c>
      <c r="C6" s="7" t="str">
        <f ca="1">IF(B6="", "", B6&amp;COUNTIF($B$1:INDIRECT(CONCATENATE("B", ROW())), B6))</f>
        <v>Observatory3</v>
      </c>
      <c r="D6" s="6" t="s">
        <v>26</v>
      </c>
      <c r="E6" s="6" t="s">
        <v>34</v>
      </c>
      <c r="F6" s="6">
        <f t="shared" si="0"/>
        <v>3</v>
      </c>
      <c r="G6" s="44" t="str">
        <f t="shared" si="1"/>
        <v>0x003</v>
      </c>
      <c r="H6" s="8" t="s">
        <v>268</v>
      </c>
      <c r="I6" s="7"/>
      <c r="J6" s="6" t="s">
        <v>481</v>
      </c>
      <c r="K6" s="6" t="s">
        <v>750</v>
      </c>
    </row>
    <row r="7" spans="1:11" x14ac:dyDescent="0.2">
      <c r="A7" s="6">
        <f ca="1">IF(COUNTIF($B$1:INDIRECT(CONCATENATE("B", ROW())), B7)=0, "", COUNTIF($B$1:INDIRECT(CONCATENATE("B", ROW())), B7))</f>
        <v>4</v>
      </c>
      <c r="B7" s="41" t="s">
        <v>57</v>
      </c>
      <c r="C7" s="7" t="str">
        <f ca="1">IF(B7="", "", B7&amp;COUNTIF($B$1:INDIRECT(CONCATENATE("B", ROW())), B7))</f>
        <v>Observatory4</v>
      </c>
      <c r="D7" s="6" t="s">
        <v>26</v>
      </c>
      <c r="E7" s="6" t="s">
        <v>34</v>
      </c>
      <c r="F7" s="6">
        <f t="shared" si="0"/>
        <v>4</v>
      </c>
      <c r="G7" s="44" t="str">
        <f t="shared" si="1"/>
        <v>0x004</v>
      </c>
      <c r="H7" s="8" t="s">
        <v>269</v>
      </c>
      <c r="I7" s="7"/>
      <c r="J7" s="6" t="s">
        <v>479</v>
      </c>
      <c r="K7" s="6" t="s">
        <v>750</v>
      </c>
    </row>
    <row r="8" spans="1:11" x14ac:dyDescent="0.2">
      <c r="A8" s="6">
        <f ca="1">IF(COUNTIF($B$1:INDIRECT(CONCATENATE("B", ROW())), B8)=0, "", COUNTIF($B$1:INDIRECT(CONCATENATE("B", ROW())), B8))</f>
        <v>5</v>
      </c>
      <c r="B8" s="41" t="s">
        <v>57</v>
      </c>
      <c r="C8" s="7" t="str">
        <f ca="1">IF(B8="", "", B8&amp;COUNTIF($B$1:INDIRECT(CONCATENATE("B", ROW())), B8))</f>
        <v>Observatory5</v>
      </c>
      <c r="D8" s="6" t="s">
        <v>26</v>
      </c>
      <c r="E8" s="6" t="s">
        <v>34</v>
      </c>
      <c r="F8" s="6">
        <f t="shared" si="0"/>
        <v>5</v>
      </c>
      <c r="G8" s="44" t="str">
        <f t="shared" si="1"/>
        <v>0x005</v>
      </c>
      <c r="H8" s="8" t="s">
        <v>270</v>
      </c>
      <c r="I8" s="7"/>
      <c r="J8" s="6" t="s">
        <v>496</v>
      </c>
      <c r="K8" s="6" t="s">
        <v>750</v>
      </c>
    </row>
    <row r="9" spans="1:11" x14ac:dyDescent="0.2">
      <c r="A9" s="6">
        <f ca="1">IF(COUNTIF($B$1:INDIRECT(CONCATENATE("B", ROW())), B9)=0, "", COUNTIF($B$1:INDIRECT(CONCATENATE("B", ROW())), B9))</f>
        <v>6</v>
      </c>
      <c r="B9" s="41" t="s">
        <v>57</v>
      </c>
      <c r="C9" s="7" t="str">
        <f ca="1">IF(B9="", "", B9&amp;COUNTIF($B$1:INDIRECT(CONCATENATE("B", ROW())), B9))</f>
        <v>Observatory6</v>
      </c>
      <c r="D9" s="6" t="s">
        <v>26</v>
      </c>
      <c r="E9" s="6" t="s">
        <v>34</v>
      </c>
      <c r="F9" s="6">
        <f t="shared" si="0"/>
        <v>6</v>
      </c>
      <c r="G9" s="44" t="str">
        <f t="shared" si="1"/>
        <v>0x006</v>
      </c>
      <c r="H9" s="8" t="s">
        <v>271</v>
      </c>
      <c r="I9" s="7"/>
      <c r="J9" s="6" t="s">
        <v>495</v>
      </c>
      <c r="K9" s="6" t="s">
        <v>750</v>
      </c>
    </row>
    <row r="10" spans="1:11" x14ac:dyDescent="0.2">
      <c r="A10" s="6" t="str">
        <f ca="1">IF(COUNTIF($B$1:INDIRECT(CONCATENATE("B", ROW())), B10)=0, "", COUNTIF($B$1:INDIRECT(CONCATENATE("B", ROW())), B10))</f>
        <v/>
      </c>
      <c r="B10" s="41"/>
      <c r="C10" s="7"/>
      <c r="D10" s="8"/>
      <c r="E10" s="6"/>
      <c r="F10" s="6">
        <f t="shared" si="0"/>
        <v>7</v>
      </c>
      <c r="G10" s="44" t="str">
        <f t="shared" si="1"/>
        <v>0x007</v>
      </c>
      <c r="H10" s="8" t="s">
        <v>33</v>
      </c>
      <c r="I10" s="7"/>
      <c r="J10" s="6"/>
      <c r="K10" s="6"/>
    </row>
    <row r="11" spans="1:11" x14ac:dyDescent="0.2">
      <c r="A11" s="6">
        <f ca="1">IF(COUNTIF($B$1:INDIRECT(CONCATENATE("B", ROW())), B11)=0, "", COUNTIF($B$1:INDIRECT(CONCATENATE("B", ROW())), B11))</f>
        <v>7</v>
      </c>
      <c r="B11" s="41" t="s">
        <v>57</v>
      </c>
      <c r="C11" s="7" t="str">
        <f ca="1">IF(B11="", "", B11&amp;COUNTIF($B$1:INDIRECT(CONCATENATE("B", ROW())), B11))</f>
        <v>Observatory7</v>
      </c>
      <c r="D11" s="6" t="s">
        <v>26</v>
      </c>
      <c r="E11" s="6" t="s">
        <v>34</v>
      </c>
      <c r="F11" s="6">
        <f t="shared" si="0"/>
        <v>8</v>
      </c>
      <c r="G11" s="44" t="str">
        <f t="shared" si="1"/>
        <v>0x008</v>
      </c>
      <c r="H11" s="8" t="s">
        <v>272</v>
      </c>
      <c r="I11" s="7"/>
      <c r="J11" s="6"/>
      <c r="K11" s="6"/>
    </row>
    <row r="12" spans="1:11" x14ac:dyDescent="0.2">
      <c r="A12" s="6">
        <f ca="1">IF(COUNTIF($B$1:INDIRECT(CONCATENATE("B", ROW())), B12)=0, "", COUNTIF($B$1:INDIRECT(CONCATENATE("B", ROW())), B12))</f>
        <v>8</v>
      </c>
      <c r="B12" s="41" t="s">
        <v>57</v>
      </c>
      <c r="C12" s="7" t="str">
        <f ca="1">IF(B12="", "", B12&amp;COUNTIF($B$1:INDIRECT(CONCATENATE("B", ROW())), B12))</f>
        <v>Observatory8</v>
      </c>
      <c r="D12" s="6" t="s">
        <v>26</v>
      </c>
      <c r="E12" s="6" t="s">
        <v>34</v>
      </c>
      <c r="F12" s="6">
        <f t="shared" si="0"/>
        <v>9</v>
      </c>
      <c r="G12" s="44" t="str">
        <f t="shared" si="1"/>
        <v>0x009</v>
      </c>
      <c r="H12" s="8" t="s">
        <v>273</v>
      </c>
      <c r="I12" s="7"/>
      <c r="J12" s="6"/>
      <c r="K12" s="6"/>
    </row>
    <row r="13" spans="1:11" x14ac:dyDescent="0.2">
      <c r="A13" s="6"/>
      <c r="B13" s="41"/>
      <c r="C13" s="7"/>
      <c r="D13" s="6"/>
      <c r="E13" s="6"/>
      <c r="F13" s="6">
        <f t="shared" si="0"/>
        <v>10</v>
      </c>
      <c r="G13" s="44" t="str">
        <f t="shared" si="1"/>
        <v>0x00A</v>
      </c>
      <c r="H13" s="8" t="s">
        <v>810</v>
      </c>
      <c r="I13" s="7" t="s">
        <v>811</v>
      </c>
      <c r="J13" s="6"/>
      <c r="K13" s="6"/>
    </row>
    <row r="14" spans="1:11" x14ac:dyDescent="0.2">
      <c r="A14" s="6">
        <f ca="1">IF(COUNTIF($B$1:INDIRECT(CONCATENATE("B", ROW())), B14)=0, "", COUNTIF($B$1:INDIRECT(CONCATENATE("B", ROW())), B14))</f>
        <v>9</v>
      </c>
      <c r="B14" s="41" t="s">
        <v>57</v>
      </c>
      <c r="C14" s="7" t="str">
        <f ca="1">IF(B14="", "", B14&amp;COUNTIF($B$1:INDIRECT(CONCATENATE("B", ROW())), B14))</f>
        <v>Observatory9</v>
      </c>
      <c r="D14" s="6" t="s">
        <v>26</v>
      </c>
      <c r="E14" s="6" t="s">
        <v>34</v>
      </c>
      <c r="F14" s="6">
        <f t="shared" si="0"/>
        <v>11</v>
      </c>
      <c r="G14" s="44" t="str">
        <f t="shared" si="1"/>
        <v>0x00B</v>
      </c>
      <c r="H14" s="8" t="s">
        <v>274</v>
      </c>
      <c r="I14" s="7"/>
      <c r="J14" s="6"/>
      <c r="K14" s="6"/>
    </row>
    <row r="15" spans="1:11" x14ac:dyDescent="0.2">
      <c r="A15" s="6">
        <f ca="1">IF(COUNTIF($B$1:INDIRECT(CONCATENATE("B", ROW())), B15)=0, "", COUNTIF($B$1:INDIRECT(CONCATENATE("B", ROW())), B15))</f>
        <v>10</v>
      </c>
      <c r="B15" s="41" t="s">
        <v>57</v>
      </c>
      <c r="C15" s="7" t="str">
        <f ca="1">IF(B15="", "", B15&amp;COUNTIF($B$1:INDIRECT(CONCATENATE("B", ROW())), B15))</f>
        <v>Observatory10</v>
      </c>
      <c r="D15" s="6" t="s">
        <v>26</v>
      </c>
      <c r="E15" s="6" t="s">
        <v>34</v>
      </c>
      <c r="F15" s="6">
        <f t="shared" si="0"/>
        <v>12</v>
      </c>
      <c r="G15" s="44" t="str">
        <f t="shared" si="1"/>
        <v>0x00C</v>
      </c>
      <c r="H15" s="8" t="s">
        <v>275</v>
      </c>
      <c r="I15" s="7"/>
      <c r="J15" s="6"/>
      <c r="K15" s="6"/>
    </row>
    <row r="16" spans="1:11" x14ac:dyDescent="0.2">
      <c r="A16" s="6">
        <f ca="1">IF(COUNTIF($B$1:INDIRECT(CONCATENATE("B", ROW())), B16)=0, "", COUNTIF($B$1:INDIRECT(CONCATENATE("B", ROW())), B16))</f>
        <v>11</v>
      </c>
      <c r="B16" s="41" t="s">
        <v>57</v>
      </c>
      <c r="C16" s="7" t="str">
        <f ca="1">IF(B16="", "", B16&amp;COUNTIF($B$1:INDIRECT(CONCATENATE("B", ROW())), B16))</f>
        <v>Observatory11</v>
      </c>
      <c r="D16" s="6" t="s">
        <v>26</v>
      </c>
      <c r="E16" s="6" t="s">
        <v>34</v>
      </c>
      <c r="F16" s="6">
        <f t="shared" si="0"/>
        <v>13</v>
      </c>
      <c r="G16" s="44" t="str">
        <f t="shared" si="1"/>
        <v>0x00D</v>
      </c>
      <c r="H16" s="8" t="s">
        <v>276</v>
      </c>
      <c r="I16" s="7"/>
      <c r="J16" s="6"/>
      <c r="K16" s="6"/>
    </row>
    <row r="17" spans="1:11" x14ac:dyDescent="0.2">
      <c r="A17" s="6">
        <f ca="1">IF(COUNTIF($B$1:INDIRECT(CONCATENATE("B", ROW())), B17)=0, "", COUNTIF($B$1:INDIRECT(CONCATENATE("B", ROW())), B17))</f>
        <v>12</v>
      </c>
      <c r="B17" s="41" t="s">
        <v>57</v>
      </c>
      <c r="C17" s="7" t="str">
        <f ca="1">IF(B17="", "", B17&amp;COUNTIF($B$1:INDIRECT(CONCATENATE("B", ROW())), B17))</f>
        <v>Observatory12</v>
      </c>
      <c r="D17" s="6" t="s">
        <v>26</v>
      </c>
      <c r="E17" s="6" t="s">
        <v>34</v>
      </c>
      <c r="F17" s="6">
        <f t="shared" si="0"/>
        <v>14</v>
      </c>
      <c r="G17" s="44" t="str">
        <f t="shared" si="1"/>
        <v>0x00E</v>
      </c>
      <c r="H17" s="8" t="s">
        <v>33</v>
      </c>
      <c r="I17" s="7"/>
      <c r="J17" s="6"/>
      <c r="K17" s="6"/>
    </row>
    <row r="18" spans="1:11" x14ac:dyDescent="0.2">
      <c r="A18" s="6">
        <f ca="1">IF(COUNTIF($B$1:INDIRECT(CONCATENATE("B", ROW())), B18)=0, "", COUNTIF($B$1:INDIRECT(CONCATENATE("B", ROW())), B18))</f>
        <v>13</v>
      </c>
      <c r="B18" s="41" t="s">
        <v>57</v>
      </c>
      <c r="C18" s="7" t="str">
        <f ca="1">IF(B18="", "", B18&amp;COUNTIF($B$1:INDIRECT(CONCATENATE("B", ROW())), B18))</f>
        <v>Observatory13</v>
      </c>
      <c r="D18" s="6" t="s">
        <v>26</v>
      </c>
      <c r="E18" s="6" t="s">
        <v>34</v>
      </c>
      <c r="F18" s="6">
        <f t="shared" si="0"/>
        <v>15</v>
      </c>
      <c r="G18" s="44" t="str">
        <f t="shared" si="1"/>
        <v>0x00F</v>
      </c>
      <c r="H18" s="8" t="s">
        <v>33</v>
      </c>
      <c r="I18" s="7"/>
      <c r="J18" s="6"/>
      <c r="K18" s="6"/>
    </row>
    <row r="19" spans="1:11" x14ac:dyDescent="0.2">
      <c r="A19" s="6">
        <f ca="1">IF(COUNTIF($B$1:INDIRECT(CONCATENATE("B", ROW())), B19)=0, "", COUNTIF($B$1:INDIRECT(CONCATENATE("B", ROW())), B19))</f>
        <v>14</v>
      </c>
      <c r="B19" s="41" t="s">
        <v>57</v>
      </c>
      <c r="C19" s="7" t="str">
        <f ca="1">IF(B19="", "", B19&amp;COUNTIF($B$1:INDIRECT(CONCATENATE("B", ROW())), B19))</f>
        <v>Observatory14</v>
      </c>
      <c r="D19" s="6" t="s">
        <v>26</v>
      </c>
      <c r="E19" s="6" t="s">
        <v>34</v>
      </c>
      <c r="F19" s="6">
        <f t="shared" si="0"/>
        <v>16</v>
      </c>
      <c r="G19" s="44" t="str">
        <f>CONCATENATE( "0x0",DEC2HEX($F19) )</f>
        <v>0x010</v>
      </c>
      <c r="H19" s="8" t="s">
        <v>277</v>
      </c>
      <c r="I19" s="7"/>
      <c r="J19" s="6"/>
      <c r="K19" s="6"/>
    </row>
    <row r="20" spans="1:11" x14ac:dyDescent="0.2">
      <c r="A20" s="6">
        <f ca="1">IF(COUNTIF($B$1:INDIRECT(CONCATENATE("B", ROW())), B20)=0, "", COUNTIF($B$1:INDIRECT(CONCATENATE("B", ROW())), B20))</f>
        <v>15</v>
      </c>
      <c r="B20" s="41" t="s">
        <v>57</v>
      </c>
      <c r="C20" s="7" t="str">
        <f ca="1">IF(B20="", "", B20&amp;COUNTIF($B$1:INDIRECT(CONCATENATE("B", ROW())), B20))</f>
        <v>Observatory15</v>
      </c>
      <c r="D20" s="6" t="s">
        <v>26</v>
      </c>
      <c r="E20" s="6" t="s">
        <v>34</v>
      </c>
      <c r="F20" s="6">
        <f>$F19+1</f>
        <v>17</v>
      </c>
      <c r="G20" s="44" t="str">
        <f>CONCATENATE( "0x0",DEC2HEX($F20) )</f>
        <v>0x011</v>
      </c>
      <c r="H20" s="8" t="s">
        <v>370</v>
      </c>
      <c r="I20" s="7"/>
      <c r="J20" s="6"/>
      <c r="K20" s="6"/>
    </row>
    <row r="21" spans="1:11" x14ac:dyDescent="0.2">
      <c r="A21" s="6" t="str">
        <f ca="1">IF(COUNTIF($B$1:INDIRECT(CONCATENATE("B", ROW())), B21)=0, "", COUNTIF($B$1:INDIRECT(CONCATENATE("B", ROW())), B21))</f>
        <v/>
      </c>
      <c r="B21" s="41"/>
      <c r="C21" s="7"/>
      <c r="D21" s="6"/>
      <c r="E21" s="6"/>
      <c r="F21" s="6"/>
      <c r="G21" s="44"/>
      <c r="H21" s="8" t="s">
        <v>278</v>
      </c>
      <c r="I21" s="7"/>
      <c r="J21" s="6"/>
      <c r="K21" s="6"/>
    </row>
    <row r="22" spans="1:11" x14ac:dyDescent="0.2">
      <c r="A22" s="6" t="str">
        <f ca="1">IF(COUNTIF($B$1:INDIRECT(CONCATENATE("B", ROW())), B22)=0, "", COUNTIF($B$1:INDIRECT(CONCATENATE("B", ROW())), B22))</f>
        <v/>
      </c>
      <c r="B22" s="41"/>
      <c r="C22" s="7"/>
      <c r="D22" s="6"/>
      <c r="E22" s="6"/>
      <c r="F22" s="6">
        <f>$F20+1</f>
        <v>18</v>
      </c>
      <c r="G22" s="44" t="str">
        <f t="shared" ref="G22:G85" si="2">CONCATENATE( "0x0",DEC2HEX($F22) )</f>
        <v>0x012</v>
      </c>
      <c r="H22" s="8" t="s">
        <v>33</v>
      </c>
      <c r="I22" s="7"/>
      <c r="J22" s="6"/>
      <c r="K22" s="6"/>
    </row>
    <row r="23" spans="1:11" x14ac:dyDescent="0.2">
      <c r="A23" s="6" t="str">
        <f ca="1">IF(COUNTIF($B$1:INDIRECT(CONCATENATE("B", ROW())), B23)=0, "", COUNTIF($B$1:INDIRECT(CONCATENATE("B", ROW())), B23))</f>
        <v/>
      </c>
      <c r="B23" s="41"/>
      <c r="C23" s="7"/>
      <c r="D23" s="6"/>
      <c r="E23" s="6"/>
      <c r="F23" s="6">
        <f t="shared" si="0"/>
        <v>19</v>
      </c>
      <c r="G23" s="44" t="str">
        <f t="shared" si="2"/>
        <v>0x013</v>
      </c>
      <c r="H23" s="8" t="s">
        <v>33</v>
      </c>
      <c r="I23" s="7"/>
      <c r="J23" s="6"/>
      <c r="K23" s="6"/>
    </row>
    <row r="24" spans="1:11" x14ac:dyDescent="0.2">
      <c r="A24" s="6" t="str">
        <f ca="1">IF(COUNTIF($B$1:INDIRECT(CONCATENATE("B", ROW())), B24)=0, "", COUNTIF($B$1:INDIRECT(CONCATENATE("B", ROW())), B24))</f>
        <v/>
      </c>
      <c r="B24" s="41"/>
      <c r="C24" s="7"/>
      <c r="D24" s="6"/>
      <c r="E24" s="6"/>
      <c r="F24" s="6">
        <f t="shared" si="0"/>
        <v>20</v>
      </c>
      <c r="G24" s="44" t="str">
        <f t="shared" si="2"/>
        <v>0x014</v>
      </c>
      <c r="H24" s="8" t="s">
        <v>33</v>
      </c>
      <c r="I24" s="7"/>
      <c r="J24" s="6"/>
      <c r="K24" s="6"/>
    </row>
    <row r="25" spans="1:11" x14ac:dyDescent="0.2">
      <c r="A25" s="6" t="str">
        <f ca="1">IF(COUNTIF($B$1:INDIRECT(CONCATENATE("B", ROW())), B25)=0, "", COUNTIF($B$1:INDIRECT(CONCATENATE("B", ROW())), B25))</f>
        <v/>
      </c>
      <c r="B25" s="41"/>
      <c r="C25" s="7"/>
      <c r="D25" s="6"/>
      <c r="E25" s="6"/>
      <c r="F25" s="6">
        <f t="shared" si="0"/>
        <v>21</v>
      </c>
      <c r="G25" s="44" t="str">
        <f t="shared" si="2"/>
        <v>0x015</v>
      </c>
      <c r="H25" s="8" t="s">
        <v>33</v>
      </c>
      <c r="I25" s="7"/>
      <c r="J25" s="6"/>
      <c r="K25" s="6"/>
    </row>
    <row r="26" spans="1:11" x14ac:dyDescent="0.2">
      <c r="A26" s="6" t="str">
        <f ca="1">IF(COUNTIF($B$1:INDIRECT(CONCATENATE("B", ROW())), B26)=0, "", COUNTIF($B$1:INDIRECT(CONCATENATE("B", ROW())), B26))</f>
        <v/>
      </c>
      <c r="B26" s="41"/>
      <c r="C26" s="7"/>
      <c r="D26" s="6"/>
      <c r="E26" s="6"/>
      <c r="F26" s="6">
        <f t="shared" si="0"/>
        <v>22</v>
      </c>
      <c r="G26" s="44" t="str">
        <f t="shared" si="2"/>
        <v>0x016</v>
      </c>
      <c r="H26" s="8" t="s">
        <v>33</v>
      </c>
      <c r="I26" s="7"/>
      <c r="J26" s="6"/>
      <c r="K26" s="6"/>
    </row>
    <row r="27" spans="1:11" x14ac:dyDescent="0.2">
      <c r="A27" s="6" t="str">
        <f ca="1">IF(COUNTIF($B$1:INDIRECT(CONCATENATE("B", ROW())), B27)=0, "", COUNTIF($B$1:INDIRECT(CONCATENATE("B", ROW())), B27))</f>
        <v/>
      </c>
      <c r="B27" s="41"/>
      <c r="C27" s="7"/>
      <c r="D27" s="6"/>
      <c r="E27" s="6"/>
      <c r="F27" s="6">
        <f t="shared" si="0"/>
        <v>23</v>
      </c>
      <c r="G27" s="44" t="str">
        <f t="shared" si="2"/>
        <v>0x017</v>
      </c>
      <c r="H27" s="8" t="s">
        <v>33</v>
      </c>
      <c r="I27" s="7"/>
      <c r="J27" s="6"/>
      <c r="K27" s="6"/>
    </row>
    <row r="28" spans="1:11" x14ac:dyDescent="0.2">
      <c r="A28" s="6" t="str">
        <f ca="1">IF(COUNTIF($B$1:INDIRECT(CONCATENATE("B", ROW())), B28)=0, "", COUNTIF($B$1:INDIRECT(CONCATENATE("B", ROW())), B28))</f>
        <v/>
      </c>
      <c r="B28" s="41"/>
      <c r="C28" s="7"/>
      <c r="D28" s="6"/>
      <c r="E28" s="6"/>
      <c r="F28" s="6">
        <f t="shared" si="0"/>
        <v>24</v>
      </c>
      <c r="G28" s="44" t="str">
        <f t="shared" si="2"/>
        <v>0x018</v>
      </c>
      <c r="H28" s="8" t="s">
        <v>33</v>
      </c>
      <c r="I28" s="7"/>
      <c r="J28" s="6"/>
      <c r="K28" s="6"/>
    </row>
    <row r="29" spans="1:11" x14ac:dyDescent="0.2">
      <c r="A29" s="6" t="str">
        <f ca="1">IF(COUNTIF($B$1:INDIRECT(CONCATENATE("B", ROW())), B29)=0, "", COUNTIF($B$1:INDIRECT(CONCATENATE("B", ROW())), B29))</f>
        <v/>
      </c>
      <c r="B29" s="41"/>
      <c r="C29" s="7"/>
      <c r="D29" s="6"/>
      <c r="E29" s="6"/>
      <c r="F29" s="6">
        <f t="shared" si="0"/>
        <v>25</v>
      </c>
      <c r="G29" s="44" t="str">
        <f t="shared" si="2"/>
        <v>0x019</v>
      </c>
      <c r="H29" s="8" t="s">
        <v>33</v>
      </c>
      <c r="I29" s="7"/>
      <c r="J29" s="6"/>
      <c r="K29" s="6"/>
    </row>
    <row r="30" spans="1:11" x14ac:dyDescent="0.2">
      <c r="A30" s="6" t="str">
        <f ca="1">IF(COUNTIF($B$1:INDIRECT(CONCATENATE("B", ROW())), B30)=0, "", COUNTIF($B$1:INDIRECT(CONCATENATE("B", ROW())), B30))</f>
        <v/>
      </c>
      <c r="B30" s="41"/>
      <c r="C30" s="7"/>
      <c r="D30" s="6"/>
      <c r="E30" s="6"/>
      <c r="F30" s="6">
        <f t="shared" si="0"/>
        <v>26</v>
      </c>
      <c r="G30" s="44" t="str">
        <f t="shared" si="2"/>
        <v>0x01A</v>
      </c>
      <c r="H30" s="8" t="s">
        <v>33</v>
      </c>
      <c r="I30" s="7"/>
      <c r="J30" s="6"/>
      <c r="K30" s="6"/>
    </row>
    <row r="31" spans="1:11" x14ac:dyDescent="0.2">
      <c r="A31" s="6" t="str">
        <f ca="1">IF(COUNTIF($B$1:INDIRECT(CONCATENATE("B", ROW())), B31)=0, "", COUNTIF($B$1:INDIRECT(CONCATENATE("B", ROW())), B31))</f>
        <v/>
      </c>
      <c r="B31" s="41"/>
      <c r="C31" s="7"/>
      <c r="D31" s="6"/>
      <c r="E31" s="6"/>
      <c r="F31" s="6">
        <f t="shared" si="0"/>
        <v>27</v>
      </c>
      <c r="G31" s="44" t="str">
        <f t="shared" si="2"/>
        <v>0x01B</v>
      </c>
      <c r="H31" s="8" t="s">
        <v>33</v>
      </c>
      <c r="I31" s="7"/>
      <c r="J31" s="6"/>
      <c r="K31" s="6"/>
    </row>
    <row r="32" spans="1:11" x14ac:dyDescent="0.2">
      <c r="A32" s="6" t="str">
        <f ca="1">IF(COUNTIF($B$1:INDIRECT(CONCATENATE("B", ROW())), B32)=0, "", COUNTIF($B$1:INDIRECT(CONCATENATE("B", ROW())), B32))</f>
        <v/>
      </c>
      <c r="B32" s="41"/>
      <c r="C32" s="7"/>
      <c r="D32" s="6"/>
      <c r="E32" s="6"/>
      <c r="F32" s="6">
        <f t="shared" si="0"/>
        <v>28</v>
      </c>
      <c r="G32" s="44" t="str">
        <f t="shared" si="2"/>
        <v>0x01C</v>
      </c>
      <c r="H32" s="8" t="s">
        <v>33</v>
      </c>
      <c r="I32" s="7"/>
      <c r="J32" s="6"/>
      <c r="K32" s="6"/>
    </row>
    <row r="33" spans="1:11" x14ac:dyDescent="0.2">
      <c r="A33" s="6" t="str">
        <f ca="1">IF(COUNTIF($B$1:INDIRECT(CONCATENATE("B", ROW())), B33)=0, "", COUNTIF($B$1:INDIRECT(CONCATENATE("B", ROW())), B33))</f>
        <v/>
      </c>
      <c r="B33" s="41"/>
      <c r="C33" s="7"/>
      <c r="D33" s="6"/>
      <c r="E33" s="6"/>
      <c r="F33" s="6">
        <f t="shared" si="0"/>
        <v>29</v>
      </c>
      <c r="G33" s="44" t="str">
        <f t="shared" si="2"/>
        <v>0x01D</v>
      </c>
      <c r="H33" s="8" t="s">
        <v>33</v>
      </c>
      <c r="I33" s="7"/>
      <c r="J33" s="6"/>
      <c r="K33" s="6"/>
    </row>
    <row r="34" spans="1:11" x14ac:dyDescent="0.2">
      <c r="A34" s="6" t="str">
        <f ca="1">IF(COUNTIF($B$1:INDIRECT(CONCATENATE("B", ROW())), B34)=0, "", COUNTIF($B$1:INDIRECT(CONCATENATE("B", ROW())), B34))</f>
        <v/>
      </c>
      <c r="B34" s="41"/>
      <c r="C34" s="7"/>
      <c r="D34" s="6"/>
      <c r="E34" s="6"/>
      <c r="F34" s="6">
        <f t="shared" si="0"/>
        <v>30</v>
      </c>
      <c r="G34" s="44" t="str">
        <f t="shared" si="2"/>
        <v>0x01E</v>
      </c>
      <c r="H34" s="8" t="s">
        <v>33</v>
      </c>
      <c r="I34" s="7"/>
      <c r="J34" s="6"/>
      <c r="K34" s="6"/>
    </row>
    <row r="35" spans="1:11" x14ac:dyDescent="0.2">
      <c r="A35" s="6" t="str">
        <f ca="1">IF(COUNTIF($B$1:INDIRECT(CONCATENATE("B", ROW())), B35)=0, "", COUNTIF($B$1:INDIRECT(CONCATENATE("B", ROW())), B35))</f>
        <v/>
      </c>
      <c r="B35" s="41"/>
      <c r="C35" s="7"/>
      <c r="D35" s="6"/>
      <c r="E35" s="6"/>
      <c r="F35" s="6">
        <f t="shared" si="0"/>
        <v>31</v>
      </c>
      <c r="G35" s="44" t="str">
        <f t="shared" si="2"/>
        <v>0x01F</v>
      </c>
      <c r="H35" s="8" t="s">
        <v>33</v>
      </c>
      <c r="I35" s="7"/>
      <c r="J35" s="6"/>
      <c r="K35" s="6"/>
    </row>
    <row r="36" spans="1:11" x14ac:dyDescent="0.2">
      <c r="A36" s="6" t="str">
        <f ca="1">IF(COUNTIF($B$1:INDIRECT(CONCATENATE("B", ROW())), B36)=0, "", COUNTIF($B$1:INDIRECT(CONCATENATE("B", ROW())), B36))</f>
        <v/>
      </c>
      <c r="B36" s="41"/>
      <c r="C36" s="7"/>
      <c r="D36" s="6"/>
      <c r="E36" s="6"/>
      <c r="F36" s="6">
        <f t="shared" si="0"/>
        <v>32</v>
      </c>
      <c r="G36" s="44" t="str">
        <f t="shared" si="2"/>
        <v>0x020</v>
      </c>
      <c r="H36" s="8" t="s">
        <v>33</v>
      </c>
      <c r="I36" s="7"/>
      <c r="J36" s="6"/>
      <c r="K36" s="6"/>
    </row>
    <row r="37" spans="1:11" x14ac:dyDescent="0.2">
      <c r="A37" s="6" t="str">
        <f ca="1">IF(COUNTIF($B$1:INDIRECT(CONCATENATE("B", ROW())), B37)=0, "", COUNTIF($B$1:INDIRECT(CONCATENATE("B", ROW())), B37))</f>
        <v/>
      </c>
      <c r="B37" s="41"/>
      <c r="C37" s="7"/>
      <c r="D37" s="6"/>
      <c r="E37" s="6"/>
      <c r="F37" s="6">
        <f t="shared" si="0"/>
        <v>33</v>
      </c>
      <c r="G37" s="44" t="str">
        <f t="shared" si="2"/>
        <v>0x021</v>
      </c>
      <c r="H37" s="8" t="s">
        <v>33</v>
      </c>
      <c r="I37" s="7"/>
      <c r="J37" s="6"/>
      <c r="K37" s="6"/>
    </row>
    <row r="38" spans="1:11" x14ac:dyDescent="0.2">
      <c r="A38" s="6" t="str">
        <f ca="1">IF(COUNTIF($B$1:INDIRECT(CONCATENATE("B", ROW())), B38)=0, "", COUNTIF($B$1:INDIRECT(CONCATENATE("B", ROW())), B38))</f>
        <v/>
      </c>
      <c r="B38" s="41"/>
      <c r="C38" s="7"/>
      <c r="D38" s="6"/>
      <c r="E38" s="6"/>
      <c r="F38" s="6">
        <f t="shared" si="0"/>
        <v>34</v>
      </c>
      <c r="G38" s="44" t="str">
        <f t="shared" si="2"/>
        <v>0x022</v>
      </c>
      <c r="H38" s="8" t="s">
        <v>33</v>
      </c>
      <c r="I38" s="7"/>
      <c r="J38" s="6"/>
      <c r="K38" s="6"/>
    </row>
    <row r="39" spans="1:11" x14ac:dyDescent="0.2">
      <c r="A39" s="6" t="str">
        <f ca="1">IF(COUNTIF($B$1:INDIRECT(CONCATENATE("B", ROW())), B39)=0, "", COUNTIF($B$1:INDIRECT(CONCATENATE("B", ROW())), B39))</f>
        <v/>
      </c>
      <c r="B39" s="41"/>
      <c r="C39" s="7"/>
      <c r="D39" s="6"/>
      <c r="E39" s="6"/>
      <c r="F39" s="6">
        <f t="shared" si="0"/>
        <v>35</v>
      </c>
      <c r="G39" s="44" t="str">
        <f t="shared" si="2"/>
        <v>0x023</v>
      </c>
      <c r="H39" s="8" t="s">
        <v>33</v>
      </c>
      <c r="I39" s="7"/>
      <c r="J39" s="6"/>
      <c r="K39" s="6"/>
    </row>
    <row r="40" spans="1:11" x14ac:dyDescent="0.2">
      <c r="A40" s="6" t="str">
        <f ca="1">IF(COUNTIF($B$1:INDIRECT(CONCATENATE("B", ROW())), B40)=0, "", COUNTIF($B$1:INDIRECT(CONCATENATE("B", ROW())), B40))</f>
        <v/>
      </c>
      <c r="B40" s="41"/>
      <c r="C40" s="7"/>
      <c r="D40" s="6"/>
      <c r="E40" s="6"/>
      <c r="F40" s="6">
        <f t="shared" si="0"/>
        <v>36</v>
      </c>
      <c r="G40" s="44" t="str">
        <f t="shared" si="2"/>
        <v>0x024</v>
      </c>
      <c r="H40" s="8" t="s">
        <v>33</v>
      </c>
      <c r="I40" s="7"/>
      <c r="J40" s="6"/>
      <c r="K40" s="6"/>
    </row>
    <row r="41" spans="1:11" x14ac:dyDescent="0.2">
      <c r="A41" s="6" t="str">
        <f ca="1">IF(COUNTIF($B$1:INDIRECT(CONCATENATE("B", ROW())), B41)=0, "", COUNTIF($B$1:INDIRECT(CONCATENATE("B", ROW())), B41))</f>
        <v/>
      </c>
      <c r="B41" s="41"/>
      <c r="C41" s="7"/>
      <c r="D41" s="6"/>
      <c r="E41" s="6"/>
      <c r="F41" s="6">
        <f t="shared" si="0"/>
        <v>37</v>
      </c>
      <c r="G41" s="44" t="str">
        <f t="shared" si="2"/>
        <v>0x025</v>
      </c>
      <c r="H41" s="8" t="s">
        <v>33</v>
      </c>
      <c r="I41" s="7"/>
      <c r="J41" s="6"/>
      <c r="K41" s="6"/>
    </row>
    <row r="42" spans="1:11" x14ac:dyDescent="0.2">
      <c r="A42" s="6" t="str">
        <f ca="1">IF(COUNTIF($B$1:INDIRECT(CONCATENATE("B", ROW())), B42)=0, "", COUNTIF($B$1:INDIRECT(CONCATENATE("B", ROW())), B42))</f>
        <v/>
      </c>
      <c r="B42" s="41"/>
      <c r="C42" s="7"/>
      <c r="D42" s="6"/>
      <c r="E42" s="6"/>
      <c r="F42" s="6">
        <f t="shared" si="0"/>
        <v>38</v>
      </c>
      <c r="G42" s="44" t="str">
        <f t="shared" si="2"/>
        <v>0x026</v>
      </c>
      <c r="H42" s="8" t="s">
        <v>33</v>
      </c>
      <c r="I42" s="7"/>
      <c r="J42" s="6"/>
      <c r="K42" s="6"/>
    </row>
    <row r="43" spans="1:11" x14ac:dyDescent="0.2">
      <c r="A43" s="6" t="str">
        <f ca="1">IF(COUNTIF($B$1:INDIRECT(CONCATENATE("B", ROW())), B43)=0, "", COUNTIF($B$1:INDIRECT(CONCATENATE("B", ROW())), B43))</f>
        <v/>
      </c>
      <c r="B43" s="41"/>
      <c r="C43" s="7"/>
      <c r="D43" s="6"/>
      <c r="E43" s="6"/>
      <c r="F43" s="6">
        <f t="shared" si="0"/>
        <v>39</v>
      </c>
      <c r="G43" s="44" t="str">
        <f t="shared" si="2"/>
        <v>0x027</v>
      </c>
      <c r="H43" s="8" t="s">
        <v>33</v>
      </c>
      <c r="I43" s="7"/>
      <c r="J43" s="6"/>
      <c r="K43" s="6"/>
    </row>
    <row r="44" spans="1:11" x14ac:dyDescent="0.2">
      <c r="A44" s="6" t="str">
        <f ca="1">IF(COUNTIF($B$1:INDIRECT(CONCATENATE("B", ROW())), B44)=0, "", COUNTIF($B$1:INDIRECT(CONCATENATE("B", ROW())), B44))</f>
        <v/>
      </c>
      <c r="B44" s="41"/>
      <c r="C44" s="7"/>
      <c r="D44" s="6"/>
      <c r="E44" s="6"/>
      <c r="F44" s="6">
        <f t="shared" si="0"/>
        <v>40</v>
      </c>
      <c r="G44" s="44" t="str">
        <f t="shared" si="2"/>
        <v>0x028</v>
      </c>
      <c r="H44" s="8" t="s">
        <v>33</v>
      </c>
      <c r="I44" s="7"/>
      <c r="J44" s="6"/>
      <c r="K44" s="6"/>
    </row>
    <row r="45" spans="1:11" x14ac:dyDescent="0.2">
      <c r="A45" s="6" t="str">
        <f ca="1">IF(COUNTIF($B$1:INDIRECT(CONCATENATE("B", ROW())), B45)=0, "", COUNTIF($B$1:INDIRECT(CONCATENATE("B", ROW())), B45))</f>
        <v/>
      </c>
      <c r="B45" s="41"/>
      <c r="C45" s="7"/>
      <c r="D45" s="6"/>
      <c r="E45" s="6"/>
      <c r="F45" s="6">
        <f t="shared" si="0"/>
        <v>41</v>
      </c>
      <c r="G45" s="44" t="str">
        <f t="shared" si="2"/>
        <v>0x029</v>
      </c>
      <c r="H45" s="8" t="s">
        <v>33</v>
      </c>
      <c r="I45" s="7"/>
      <c r="J45" s="6"/>
      <c r="K45" s="6"/>
    </row>
    <row r="46" spans="1:11" x14ac:dyDescent="0.2">
      <c r="A46" s="6" t="str">
        <f ca="1">IF(COUNTIF($B$1:INDIRECT(CONCATENATE("B", ROW())), B46)=0, "", COUNTIF($B$1:INDIRECT(CONCATENATE("B", ROW())), B46))</f>
        <v/>
      </c>
      <c r="B46" s="41"/>
      <c r="C46" s="7"/>
      <c r="D46" s="6"/>
      <c r="E46" s="6"/>
      <c r="F46" s="6">
        <f t="shared" si="0"/>
        <v>42</v>
      </c>
      <c r="G46" s="44" t="str">
        <f t="shared" si="2"/>
        <v>0x02A</v>
      </c>
      <c r="H46" s="8" t="s">
        <v>33</v>
      </c>
      <c r="I46" s="7"/>
      <c r="J46" s="6"/>
      <c r="K46" s="6"/>
    </row>
    <row r="47" spans="1:11" x14ac:dyDescent="0.2">
      <c r="A47" s="6" t="str">
        <f ca="1">IF(COUNTIF($B$1:INDIRECT(CONCATENATE("B", ROW())), B47)=0, "", COUNTIF($B$1:INDIRECT(CONCATENATE("B", ROW())), B47))</f>
        <v/>
      </c>
      <c r="B47" s="41"/>
      <c r="C47" s="7"/>
      <c r="D47" s="6"/>
      <c r="E47" s="6"/>
      <c r="F47" s="6">
        <f t="shared" si="0"/>
        <v>43</v>
      </c>
      <c r="G47" s="44" t="str">
        <f t="shared" si="2"/>
        <v>0x02B</v>
      </c>
      <c r="H47" s="8" t="s">
        <v>33</v>
      </c>
      <c r="I47" s="7"/>
      <c r="J47" s="6"/>
      <c r="K47" s="6"/>
    </row>
    <row r="48" spans="1:11" x14ac:dyDescent="0.2">
      <c r="A48" s="6" t="str">
        <f ca="1">IF(COUNTIF($B$1:INDIRECT(CONCATENATE("B", ROW())), B48)=0, "", COUNTIF($B$1:INDIRECT(CONCATENATE("B", ROW())), B48))</f>
        <v/>
      </c>
      <c r="B48" s="41"/>
      <c r="C48" s="7"/>
      <c r="D48" s="6"/>
      <c r="E48" s="6"/>
      <c r="F48" s="6">
        <f t="shared" si="0"/>
        <v>44</v>
      </c>
      <c r="G48" s="44" t="str">
        <f t="shared" si="2"/>
        <v>0x02C</v>
      </c>
      <c r="H48" s="8" t="s">
        <v>33</v>
      </c>
      <c r="I48" s="7"/>
      <c r="J48" s="6"/>
      <c r="K48" s="6"/>
    </row>
    <row r="49" spans="1:11" x14ac:dyDescent="0.2">
      <c r="A49" s="6" t="str">
        <f ca="1">IF(COUNTIF($B$1:INDIRECT(CONCATENATE("B", ROW())), B49)=0, "", COUNTIF($B$1:INDIRECT(CONCATENATE("B", ROW())), B49))</f>
        <v/>
      </c>
      <c r="B49" s="41"/>
      <c r="C49" s="7"/>
      <c r="D49" s="6"/>
      <c r="E49" s="6"/>
      <c r="F49" s="6">
        <f t="shared" si="0"/>
        <v>45</v>
      </c>
      <c r="G49" s="44" t="str">
        <f t="shared" si="2"/>
        <v>0x02D</v>
      </c>
      <c r="H49" s="8" t="s">
        <v>33</v>
      </c>
      <c r="I49" s="7"/>
      <c r="J49" s="6"/>
      <c r="K49" s="6"/>
    </row>
    <row r="50" spans="1:11" x14ac:dyDescent="0.2">
      <c r="A50" s="6" t="str">
        <f ca="1">IF(COUNTIF($B$1:INDIRECT(CONCATENATE("B", ROW())), B50)=0, "", COUNTIF($B$1:INDIRECT(CONCATENATE("B", ROW())), B50))</f>
        <v/>
      </c>
      <c r="B50" s="41"/>
      <c r="C50" s="7"/>
      <c r="D50" s="6"/>
      <c r="E50" s="6"/>
      <c r="F50" s="6">
        <f t="shared" si="0"/>
        <v>46</v>
      </c>
      <c r="G50" s="44" t="str">
        <f t="shared" si="2"/>
        <v>0x02E</v>
      </c>
      <c r="H50" s="8" t="s">
        <v>33</v>
      </c>
      <c r="I50" s="7"/>
      <c r="J50" s="6"/>
      <c r="K50" s="6"/>
    </row>
    <row r="51" spans="1:11" x14ac:dyDescent="0.2">
      <c r="A51" s="6" t="str">
        <f ca="1">IF(COUNTIF($B$1:INDIRECT(CONCATENATE("B", ROW())), B51)=0, "", COUNTIF($B$1:INDIRECT(CONCATENATE("B", ROW())), B51))</f>
        <v/>
      </c>
      <c r="B51" s="41"/>
      <c r="C51" s="7"/>
      <c r="D51" s="6"/>
      <c r="E51" s="6"/>
      <c r="F51" s="6">
        <f t="shared" si="0"/>
        <v>47</v>
      </c>
      <c r="G51" s="44" t="str">
        <f t="shared" si="2"/>
        <v>0x02F</v>
      </c>
      <c r="H51" s="8" t="s">
        <v>33</v>
      </c>
      <c r="I51" s="7"/>
      <c r="J51" s="6"/>
      <c r="K51" s="6"/>
    </row>
    <row r="52" spans="1:11" x14ac:dyDescent="0.2">
      <c r="A52" s="6" t="str">
        <f ca="1">IF(COUNTIF($B$1:INDIRECT(CONCATENATE("B", ROW())), B52)=0, "", COUNTIF($B$1:INDIRECT(CONCATENATE("B", ROW())), B52))</f>
        <v/>
      </c>
      <c r="B52" s="41"/>
      <c r="C52" s="7"/>
      <c r="D52" s="6"/>
      <c r="E52" s="6"/>
      <c r="F52" s="6">
        <f t="shared" si="0"/>
        <v>48</v>
      </c>
      <c r="G52" s="44" t="str">
        <f t="shared" si="2"/>
        <v>0x030</v>
      </c>
      <c r="H52" s="8" t="s">
        <v>33</v>
      </c>
      <c r="I52" s="7"/>
      <c r="J52" s="6"/>
      <c r="K52" s="6"/>
    </row>
    <row r="53" spans="1:11" x14ac:dyDescent="0.2">
      <c r="A53" s="6" t="str">
        <f ca="1">IF(COUNTIF($B$1:INDIRECT(CONCATENATE("B", ROW())), B53)=0, "", COUNTIF($B$1:INDIRECT(CONCATENATE("B", ROW())), B53))</f>
        <v/>
      </c>
      <c r="B53" s="41"/>
      <c r="C53" s="7"/>
      <c r="D53" s="6"/>
      <c r="E53" s="6"/>
      <c r="F53" s="6">
        <f t="shared" si="0"/>
        <v>49</v>
      </c>
      <c r="G53" s="44" t="str">
        <f t="shared" si="2"/>
        <v>0x031</v>
      </c>
      <c r="H53" s="8" t="s">
        <v>33</v>
      </c>
      <c r="I53" s="7"/>
      <c r="J53" s="6"/>
      <c r="K53" s="6"/>
    </row>
    <row r="54" spans="1:11" x14ac:dyDescent="0.2">
      <c r="A54" s="6" t="str">
        <f ca="1">IF(COUNTIF($B$1:INDIRECT(CONCATENATE("B", ROW())), B54)=0, "", COUNTIF($B$1:INDIRECT(CONCATENATE("B", ROW())), B54))</f>
        <v/>
      </c>
      <c r="B54" s="41"/>
      <c r="C54" s="7"/>
      <c r="D54" s="6"/>
      <c r="E54" s="6"/>
      <c r="F54" s="6">
        <f t="shared" si="0"/>
        <v>50</v>
      </c>
      <c r="G54" s="44" t="str">
        <f t="shared" si="2"/>
        <v>0x032</v>
      </c>
      <c r="H54" s="8" t="s">
        <v>33</v>
      </c>
      <c r="I54" s="7"/>
      <c r="J54" s="6"/>
      <c r="K54" s="6"/>
    </row>
    <row r="55" spans="1:11" x14ac:dyDescent="0.2">
      <c r="A55" s="6" t="str">
        <f ca="1">IF(COUNTIF($B$1:INDIRECT(CONCATENATE("B", ROW())), B55)=0, "", COUNTIF($B$1:INDIRECT(CONCATENATE("B", ROW())), B55))</f>
        <v/>
      </c>
      <c r="B55" s="41"/>
      <c r="C55" s="7"/>
      <c r="D55" s="6"/>
      <c r="E55" s="6"/>
      <c r="F55" s="6">
        <f t="shared" si="0"/>
        <v>51</v>
      </c>
      <c r="G55" s="44" t="str">
        <f t="shared" si="2"/>
        <v>0x033</v>
      </c>
      <c r="H55" s="8" t="s">
        <v>33</v>
      </c>
      <c r="I55" s="7"/>
      <c r="J55" s="6"/>
      <c r="K55" s="6"/>
    </row>
    <row r="56" spans="1:11" x14ac:dyDescent="0.2">
      <c r="A56" s="6" t="str">
        <f ca="1">IF(COUNTIF($B$1:INDIRECT(CONCATENATE("B", ROW())), B56)=0, "", COUNTIF($B$1:INDIRECT(CONCATENATE("B", ROW())), B56))</f>
        <v/>
      </c>
      <c r="B56" s="41"/>
      <c r="C56" s="7"/>
      <c r="D56" s="6"/>
      <c r="E56" s="6"/>
      <c r="F56" s="6">
        <f t="shared" si="0"/>
        <v>52</v>
      </c>
      <c r="G56" s="44" t="str">
        <f t="shared" si="2"/>
        <v>0x034</v>
      </c>
      <c r="H56" s="8" t="s">
        <v>33</v>
      </c>
      <c r="I56" s="7"/>
      <c r="J56" s="6"/>
      <c r="K56" s="6"/>
    </row>
    <row r="57" spans="1:11" x14ac:dyDescent="0.2">
      <c r="A57" s="6" t="str">
        <f ca="1">IF(COUNTIF($B$1:INDIRECT(CONCATENATE("B", ROW())), B57)=0, "", COUNTIF($B$1:INDIRECT(CONCATENATE("B", ROW())), B57))</f>
        <v/>
      </c>
      <c r="B57" s="41"/>
      <c r="C57" s="7"/>
      <c r="D57" s="6"/>
      <c r="E57" s="6"/>
      <c r="F57" s="6">
        <f t="shared" si="0"/>
        <v>53</v>
      </c>
      <c r="G57" s="44" t="str">
        <f t="shared" si="2"/>
        <v>0x035</v>
      </c>
      <c r="H57" s="8" t="s">
        <v>33</v>
      </c>
      <c r="I57" s="7"/>
      <c r="J57" s="6"/>
      <c r="K57" s="6"/>
    </row>
    <row r="58" spans="1:11" x14ac:dyDescent="0.2">
      <c r="A58" s="6" t="str">
        <f ca="1">IF(COUNTIF($B$1:INDIRECT(CONCATENATE("B", ROW())), B58)=0, "", COUNTIF($B$1:INDIRECT(CONCATENATE("B", ROW())), B58))</f>
        <v/>
      </c>
      <c r="B58" s="41"/>
      <c r="C58" s="7"/>
      <c r="D58" s="6"/>
      <c r="E58" s="6"/>
      <c r="F58" s="6">
        <f t="shared" si="0"/>
        <v>54</v>
      </c>
      <c r="G58" s="44" t="str">
        <f t="shared" si="2"/>
        <v>0x036</v>
      </c>
      <c r="H58" s="8" t="s">
        <v>33</v>
      </c>
      <c r="I58" s="7"/>
      <c r="J58" s="6"/>
      <c r="K58" s="6"/>
    </row>
    <row r="59" spans="1:11" x14ac:dyDescent="0.2">
      <c r="A59" s="6" t="str">
        <f ca="1">IF(COUNTIF($B$1:INDIRECT(CONCATENATE("B", ROW())), B59)=0, "", COUNTIF($B$1:INDIRECT(CONCATENATE("B", ROW())), B59))</f>
        <v/>
      </c>
      <c r="B59" s="41"/>
      <c r="C59" s="7"/>
      <c r="D59" s="6"/>
      <c r="E59" s="6"/>
      <c r="F59" s="6">
        <f t="shared" si="0"/>
        <v>55</v>
      </c>
      <c r="G59" s="44" t="str">
        <f t="shared" si="2"/>
        <v>0x037</v>
      </c>
      <c r="H59" s="8" t="s">
        <v>33</v>
      </c>
      <c r="I59" s="7"/>
      <c r="J59" s="6"/>
      <c r="K59" s="6"/>
    </row>
    <row r="60" spans="1:11" x14ac:dyDescent="0.2">
      <c r="A60" s="6" t="str">
        <f ca="1">IF(COUNTIF($B$1:INDIRECT(CONCATENATE("B", ROW())), B60)=0, "", COUNTIF($B$1:INDIRECT(CONCATENATE("B", ROW())), B60))</f>
        <v/>
      </c>
      <c r="B60" s="41"/>
      <c r="C60" s="7"/>
      <c r="D60" s="6"/>
      <c r="E60" s="6"/>
      <c r="F60" s="6">
        <f t="shared" si="0"/>
        <v>56</v>
      </c>
      <c r="G60" s="44" t="str">
        <f t="shared" si="2"/>
        <v>0x038</v>
      </c>
      <c r="H60" s="8" t="s">
        <v>33</v>
      </c>
      <c r="I60" s="7"/>
      <c r="J60" s="6"/>
      <c r="K60" s="6"/>
    </row>
    <row r="61" spans="1:11" x14ac:dyDescent="0.2">
      <c r="A61" s="6" t="str">
        <f ca="1">IF(COUNTIF($B$1:INDIRECT(CONCATENATE("B", ROW())), B61)=0, "", COUNTIF($B$1:INDIRECT(CONCATENATE("B", ROW())), B61))</f>
        <v/>
      </c>
      <c r="B61" s="41"/>
      <c r="C61" s="7"/>
      <c r="D61" s="6"/>
      <c r="E61" s="6"/>
      <c r="F61" s="6">
        <f t="shared" si="0"/>
        <v>57</v>
      </c>
      <c r="G61" s="44" t="str">
        <f t="shared" si="2"/>
        <v>0x039</v>
      </c>
      <c r="H61" s="8" t="s">
        <v>33</v>
      </c>
      <c r="I61" s="7"/>
      <c r="J61" s="6"/>
      <c r="K61" s="6"/>
    </row>
    <row r="62" spans="1:11" x14ac:dyDescent="0.2">
      <c r="A62" s="6" t="str">
        <f ca="1">IF(COUNTIF($B$1:INDIRECT(CONCATENATE("B", ROW())), B62)=0, "", COUNTIF($B$1:INDIRECT(CONCATENATE("B", ROW())), B62))</f>
        <v/>
      </c>
      <c r="B62" s="41"/>
      <c r="C62" s="7"/>
      <c r="D62" s="6"/>
      <c r="E62" s="6"/>
      <c r="F62" s="6">
        <f t="shared" si="0"/>
        <v>58</v>
      </c>
      <c r="G62" s="44" t="str">
        <f t="shared" si="2"/>
        <v>0x03A</v>
      </c>
      <c r="H62" s="8" t="s">
        <v>33</v>
      </c>
      <c r="I62" s="7"/>
      <c r="J62" s="6"/>
      <c r="K62" s="6"/>
    </row>
    <row r="63" spans="1:11" x14ac:dyDescent="0.2">
      <c r="A63" s="6" t="str">
        <f ca="1">IF(COUNTIF($B$1:INDIRECT(CONCATENATE("B", ROW())), B63)=0, "", COUNTIF($B$1:INDIRECT(CONCATENATE("B", ROW())), B63))</f>
        <v/>
      </c>
      <c r="B63" s="41"/>
      <c r="C63" s="7"/>
      <c r="D63" s="6"/>
      <c r="E63" s="6"/>
      <c r="F63" s="6">
        <f t="shared" si="0"/>
        <v>59</v>
      </c>
      <c r="G63" s="44" t="str">
        <f t="shared" si="2"/>
        <v>0x03B</v>
      </c>
      <c r="H63" s="8" t="s">
        <v>33</v>
      </c>
      <c r="I63" s="7"/>
      <c r="J63" s="6"/>
      <c r="K63" s="6"/>
    </row>
    <row r="64" spans="1:11" x14ac:dyDescent="0.2">
      <c r="A64" s="6" t="str">
        <f ca="1">IF(COUNTIF($B$1:INDIRECT(CONCATENATE("B", ROW())), B64)=0, "", COUNTIF($B$1:INDIRECT(CONCATENATE("B", ROW())), B64))</f>
        <v/>
      </c>
      <c r="B64" s="41"/>
      <c r="C64" s="7"/>
      <c r="D64" s="6"/>
      <c r="E64" s="6"/>
      <c r="F64" s="6">
        <f t="shared" si="0"/>
        <v>60</v>
      </c>
      <c r="G64" s="44" t="str">
        <f t="shared" si="2"/>
        <v>0x03C</v>
      </c>
      <c r="H64" s="8" t="s">
        <v>33</v>
      </c>
      <c r="I64" s="7"/>
      <c r="J64" s="6"/>
      <c r="K64" s="6"/>
    </row>
    <row r="65" spans="1:11" x14ac:dyDescent="0.2">
      <c r="A65" s="6" t="str">
        <f ca="1">IF(COUNTIF($B$1:INDIRECT(CONCATENATE("B", ROW())), B65)=0, "", COUNTIF($B$1:INDIRECT(CONCATENATE("B", ROW())), B65))</f>
        <v/>
      </c>
      <c r="B65" s="41"/>
      <c r="C65" s="7"/>
      <c r="D65" s="6"/>
      <c r="E65" s="6"/>
      <c r="F65" s="6">
        <f t="shared" si="0"/>
        <v>61</v>
      </c>
      <c r="G65" s="44" t="str">
        <f t="shared" si="2"/>
        <v>0x03D</v>
      </c>
      <c r="H65" s="8" t="s">
        <v>33</v>
      </c>
      <c r="I65" s="7"/>
      <c r="J65" s="6"/>
      <c r="K65" s="6"/>
    </row>
    <row r="66" spans="1:11" x14ac:dyDescent="0.2">
      <c r="A66" s="6" t="str">
        <f ca="1">IF(COUNTIF($B$1:INDIRECT(CONCATENATE("B", ROW())), B66)=0, "", COUNTIF($B$1:INDIRECT(CONCATENATE("B", ROW())), B66))</f>
        <v/>
      </c>
      <c r="B66" s="41"/>
      <c r="C66" s="7"/>
      <c r="D66" s="6"/>
      <c r="E66" s="6"/>
      <c r="F66" s="6">
        <f t="shared" si="0"/>
        <v>62</v>
      </c>
      <c r="G66" s="44" t="str">
        <f t="shared" si="2"/>
        <v>0x03E</v>
      </c>
      <c r="H66" s="8" t="s">
        <v>33</v>
      </c>
      <c r="I66" s="7"/>
      <c r="J66" s="6"/>
      <c r="K66" s="6"/>
    </row>
    <row r="67" spans="1:11" x14ac:dyDescent="0.2">
      <c r="A67" s="6" t="str">
        <f ca="1">IF(COUNTIF($B$1:INDIRECT(CONCATENATE("B", ROW())), B67)=0, "", COUNTIF($B$1:INDIRECT(CONCATENATE("B", ROW())), B67))</f>
        <v/>
      </c>
      <c r="B67" s="41"/>
      <c r="C67" s="7"/>
      <c r="D67" s="6"/>
      <c r="E67" s="6"/>
      <c r="F67" s="6">
        <f t="shared" si="0"/>
        <v>63</v>
      </c>
      <c r="G67" s="44" t="str">
        <f t="shared" si="2"/>
        <v>0x03F</v>
      </c>
      <c r="H67" s="8" t="s">
        <v>33</v>
      </c>
      <c r="I67" s="7"/>
      <c r="J67" s="6"/>
      <c r="K67" s="6"/>
    </row>
    <row r="68" spans="1:11" x14ac:dyDescent="0.2">
      <c r="A68" s="6" t="str">
        <f ca="1">IF(COUNTIF($B$1:INDIRECT(CONCATENATE("B", ROW())), B68)=0, "", COUNTIF($B$1:INDIRECT(CONCATENATE("B", ROW())), B68))</f>
        <v/>
      </c>
      <c r="B68" s="41"/>
      <c r="C68" s="7"/>
      <c r="D68" s="6"/>
      <c r="E68" s="6"/>
      <c r="F68" s="6">
        <f t="shared" si="0"/>
        <v>64</v>
      </c>
      <c r="G68" s="44" t="str">
        <f t="shared" si="2"/>
        <v>0x040</v>
      </c>
      <c r="H68" s="8" t="s">
        <v>33</v>
      </c>
      <c r="I68" s="7"/>
      <c r="J68" s="6"/>
      <c r="K68" s="6"/>
    </row>
    <row r="69" spans="1:11" x14ac:dyDescent="0.2">
      <c r="A69" s="6" t="str">
        <f ca="1">IF(COUNTIF($B$1:INDIRECT(CONCATENATE("B", ROW())), B69)=0, "", COUNTIF($B$1:INDIRECT(CONCATENATE("B", ROW())), B69))</f>
        <v/>
      </c>
      <c r="B69" s="41"/>
      <c r="C69" s="7"/>
      <c r="D69" s="6"/>
      <c r="E69" s="6"/>
      <c r="F69" s="6">
        <f>$F68+1</f>
        <v>65</v>
      </c>
      <c r="G69" s="44" t="str">
        <f t="shared" si="2"/>
        <v>0x041</v>
      </c>
      <c r="H69" s="8" t="s">
        <v>33</v>
      </c>
      <c r="I69" s="7"/>
      <c r="J69" s="6"/>
      <c r="K69" s="6"/>
    </row>
    <row r="70" spans="1:11" x14ac:dyDescent="0.2">
      <c r="A70" s="6" t="str">
        <f ca="1">IF(COUNTIF($B$1:INDIRECT(CONCATENATE("B", ROW())), B70)=0, "", COUNTIF($B$1:INDIRECT(CONCATENATE("B", ROW())), B70))</f>
        <v/>
      </c>
      <c r="B70" s="41"/>
      <c r="C70" s="7"/>
      <c r="D70" s="6"/>
      <c r="E70" s="6"/>
      <c r="F70" s="6">
        <f>$F69+1</f>
        <v>66</v>
      </c>
      <c r="G70" s="44" t="str">
        <f t="shared" si="2"/>
        <v>0x042</v>
      </c>
      <c r="H70" s="8" t="s">
        <v>33</v>
      </c>
      <c r="I70" s="7"/>
      <c r="J70" s="6"/>
      <c r="K70" s="6"/>
    </row>
    <row r="71" spans="1:11" x14ac:dyDescent="0.2">
      <c r="A71" s="6" t="str">
        <f ca="1">IF(COUNTIF($B$1:INDIRECT(CONCATENATE("B", ROW())), B71)=0, "", COUNTIF($B$1:INDIRECT(CONCATENATE("B", ROW())), B71))</f>
        <v/>
      </c>
      <c r="B71" s="41"/>
      <c r="C71" s="7"/>
      <c r="D71" s="6"/>
      <c r="E71" s="6"/>
      <c r="F71" s="6">
        <f>$F70+1</f>
        <v>67</v>
      </c>
      <c r="G71" s="44" t="str">
        <f t="shared" si="2"/>
        <v>0x043</v>
      </c>
      <c r="H71" s="8" t="s">
        <v>33</v>
      </c>
      <c r="I71" s="7"/>
      <c r="J71" s="6"/>
      <c r="K71" s="6"/>
    </row>
    <row r="72" spans="1:11" x14ac:dyDescent="0.2">
      <c r="A72" s="6" t="str">
        <f ca="1">IF(COUNTIF($B$1:INDIRECT(CONCATENATE("B", ROW())), B72)=0, "", COUNTIF($B$1:INDIRECT(CONCATENATE("B", ROW())), B72))</f>
        <v/>
      </c>
      <c r="B72" s="41"/>
      <c r="C72" s="7"/>
      <c r="D72" s="6"/>
      <c r="E72" s="6"/>
      <c r="F72" s="6">
        <f>$F71+1</f>
        <v>68</v>
      </c>
      <c r="G72" s="44" t="str">
        <f t="shared" si="2"/>
        <v>0x044</v>
      </c>
      <c r="H72" s="8" t="s">
        <v>33</v>
      </c>
      <c r="I72" s="7"/>
      <c r="J72" s="6"/>
      <c r="K72" s="6"/>
    </row>
    <row r="73" spans="1:11" x14ac:dyDescent="0.2">
      <c r="A73" s="6" t="str">
        <f ca="1">IF(COUNTIF($B$1:INDIRECT(CONCATENATE("B", ROW())), B73)=0, "", COUNTIF($B$1:INDIRECT(CONCATENATE("B", ROW())), B73))</f>
        <v/>
      </c>
      <c r="B73" s="41"/>
      <c r="C73" s="7"/>
      <c r="D73" s="6"/>
      <c r="E73" s="6"/>
      <c r="F73" s="6">
        <f>$F72+1</f>
        <v>69</v>
      </c>
      <c r="G73" s="44" t="str">
        <f t="shared" si="2"/>
        <v>0x045</v>
      </c>
      <c r="H73" s="8" t="s">
        <v>33</v>
      </c>
      <c r="I73" s="7"/>
      <c r="J73" s="6"/>
      <c r="K73" s="6"/>
    </row>
    <row r="74" spans="1:11" x14ac:dyDescent="0.2">
      <c r="A74" s="6" t="str">
        <f ca="1">IF(COUNTIF($B$1:INDIRECT(CONCATENATE("B", ROW())), B74)=0, "", COUNTIF($B$1:INDIRECT(CONCATENATE("B", ROW())), B74))</f>
        <v/>
      </c>
      <c r="B74" s="41"/>
      <c r="C74" s="7"/>
      <c r="D74" s="6"/>
      <c r="E74" s="6"/>
      <c r="F74" s="6">
        <f t="shared" ref="F74:F83" si="3">$F73+1</f>
        <v>70</v>
      </c>
      <c r="G74" s="44" t="str">
        <f t="shared" si="2"/>
        <v>0x046</v>
      </c>
      <c r="H74" s="8" t="s">
        <v>33</v>
      </c>
      <c r="I74" s="7"/>
      <c r="J74" s="6"/>
      <c r="K74" s="6"/>
    </row>
    <row r="75" spans="1:11" x14ac:dyDescent="0.2">
      <c r="A75" s="6" t="str">
        <f ca="1">IF(COUNTIF($B$1:INDIRECT(CONCATENATE("B", ROW())), B75)=0, "", COUNTIF($B$1:INDIRECT(CONCATENATE("B", ROW())), B75))</f>
        <v/>
      </c>
      <c r="B75" s="41"/>
      <c r="C75" s="7"/>
      <c r="D75" s="6"/>
      <c r="E75" s="6"/>
      <c r="F75" s="6">
        <f t="shared" si="3"/>
        <v>71</v>
      </c>
      <c r="G75" s="44" t="str">
        <f t="shared" si="2"/>
        <v>0x047</v>
      </c>
      <c r="H75" s="8" t="s">
        <v>33</v>
      </c>
      <c r="I75" s="7"/>
      <c r="J75" s="6"/>
      <c r="K75" s="6"/>
    </row>
    <row r="76" spans="1:11" x14ac:dyDescent="0.2">
      <c r="A76" s="6" t="str">
        <f ca="1">IF(COUNTIF($B$1:INDIRECT(CONCATENATE("B", ROW())), B76)=0, "", COUNTIF($B$1:INDIRECT(CONCATENATE("B", ROW())), B76))</f>
        <v/>
      </c>
      <c r="B76" s="41"/>
      <c r="C76" s="7"/>
      <c r="D76" s="6"/>
      <c r="E76" s="6"/>
      <c r="F76" s="6">
        <f t="shared" si="3"/>
        <v>72</v>
      </c>
      <c r="G76" s="44" t="str">
        <f t="shared" si="2"/>
        <v>0x048</v>
      </c>
      <c r="H76" s="8" t="s">
        <v>33</v>
      </c>
      <c r="I76" s="7"/>
      <c r="J76" s="6"/>
      <c r="K76" s="6"/>
    </row>
    <row r="77" spans="1:11" x14ac:dyDescent="0.2">
      <c r="A77" s="6" t="str">
        <f ca="1">IF(COUNTIF($B$1:INDIRECT(CONCATENATE("B", ROW())), B77)=0, "", COUNTIF($B$1:INDIRECT(CONCATENATE("B", ROW())), B77))</f>
        <v/>
      </c>
      <c r="B77" s="41"/>
      <c r="C77" s="7"/>
      <c r="D77" s="6"/>
      <c r="E77" s="6"/>
      <c r="F77" s="6">
        <f t="shared" si="3"/>
        <v>73</v>
      </c>
      <c r="G77" s="44" t="str">
        <f t="shared" si="2"/>
        <v>0x049</v>
      </c>
      <c r="H77" s="8" t="s">
        <v>33</v>
      </c>
      <c r="I77" s="7"/>
      <c r="J77" s="6"/>
      <c r="K77" s="6"/>
    </row>
    <row r="78" spans="1:11" x14ac:dyDescent="0.2">
      <c r="A78" s="6" t="str">
        <f ca="1">IF(COUNTIF($B$1:INDIRECT(CONCATENATE("B", ROW())), B78)=0, "", COUNTIF($B$1:INDIRECT(CONCATENATE("B", ROW())), B78))</f>
        <v/>
      </c>
      <c r="B78" s="41"/>
      <c r="C78" s="7"/>
      <c r="D78" s="6"/>
      <c r="E78" s="6"/>
      <c r="F78" s="6">
        <f t="shared" si="3"/>
        <v>74</v>
      </c>
      <c r="G78" s="44" t="str">
        <f t="shared" si="2"/>
        <v>0x04A</v>
      </c>
      <c r="H78" s="8" t="s">
        <v>33</v>
      </c>
      <c r="I78" s="7"/>
      <c r="J78" s="6"/>
      <c r="K78" s="6"/>
    </row>
    <row r="79" spans="1:11" x14ac:dyDescent="0.2">
      <c r="A79" s="6" t="str">
        <f ca="1">IF(COUNTIF($B$1:INDIRECT(CONCATENATE("B", ROW())), B79)=0, "", COUNTIF($B$1:INDIRECT(CONCATENATE("B", ROW())), B79))</f>
        <v/>
      </c>
      <c r="B79" s="41"/>
      <c r="C79" s="7"/>
      <c r="D79" s="6"/>
      <c r="E79" s="6"/>
      <c r="F79" s="6">
        <f t="shared" si="3"/>
        <v>75</v>
      </c>
      <c r="G79" s="44" t="str">
        <f t="shared" si="2"/>
        <v>0x04B</v>
      </c>
      <c r="H79" s="8" t="s">
        <v>33</v>
      </c>
      <c r="I79" s="7"/>
      <c r="J79" s="6"/>
      <c r="K79" s="6"/>
    </row>
    <row r="80" spans="1:11" x14ac:dyDescent="0.2">
      <c r="A80" s="6" t="str">
        <f ca="1">IF(COUNTIF($B$1:INDIRECT(CONCATENATE("B", ROW())), B80)=0, "", COUNTIF($B$1:INDIRECT(CONCATENATE("B", ROW())), B80))</f>
        <v/>
      </c>
      <c r="B80" s="41"/>
      <c r="C80" s="7"/>
      <c r="D80" s="6"/>
      <c r="E80" s="6"/>
      <c r="F80" s="6">
        <f t="shared" si="3"/>
        <v>76</v>
      </c>
      <c r="G80" s="44" t="str">
        <f t="shared" si="2"/>
        <v>0x04C</v>
      </c>
      <c r="H80" s="8" t="s">
        <v>33</v>
      </c>
      <c r="I80" s="7"/>
      <c r="J80" s="6"/>
      <c r="K80" s="6"/>
    </row>
    <row r="81" spans="1:11" x14ac:dyDescent="0.2">
      <c r="A81" s="6" t="str">
        <f ca="1">IF(COUNTIF($B$1:INDIRECT(CONCATENATE("B", ROW())), B81)=0, "", COUNTIF($B$1:INDIRECT(CONCATENATE("B", ROW())), B81))</f>
        <v/>
      </c>
      <c r="B81" s="41"/>
      <c r="C81" s="7"/>
      <c r="D81" s="6"/>
      <c r="E81" s="6"/>
      <c r="F81" s="6">
        <f t="shared" si="3"/>
        <v>77</v>
      </c>
      <c r="G81" s="44" t="str">
        <f t="shared" si="2"/>
        <v>0x04D</v>
      </c>
      <c r="H81" s="8" t="s">
        <v>33</v>
      </c>
      <c r="I81" s="7"/>
      <c r="J81" s="6"/>
      <c r="K81" s="6"/>
    </row>
    <row r="82" spans="1:11" x14ac:dyDescent="0.2">
      <c r="A82" s="6" t="str">
        <f ca="1">IF(COUNTIF($B$1:INDIRECT(CONCATENATE("B", ROW())), B82)=0, "", COUNTIF($B$1:INDIRECT(CONCATENATE("B", ROW())), B82))</f>
        <v/>
      </c>
      <c r="B82" s="41"/>
      <c r="C82" s="7"/>
      <c r="D82" s="6"/>
      <c r="E82" s="6"/>
      <c r="F82" s="6">
        <f t="shared" si="3"/>
        <v>78</v>
      </c>
      <c r="G82" s="44" t="str">
        <f t="shared" si="2"/>
        <v>0x04E</v>
      </c>
      <c r="H82" s="8" t="s">
        <v>33</v>
      </c>
      <c r="I82" s="7"/>
      <c r="J82" s="6"/>
      <c r="K82" s="6"/>
    </row>
    <row r="83" spans="1:11" x14ac:dyDescent="0.2">
      <c r="A83" s="6" t="str">
        <f ca="1">IF(COUNTIF($B$1:INDIRECT(CONCATENATE("B", ROW())), B83)=0, "", COUNTIF($B$1:INDIRECT(CONCATENATE("B", ROW())), B83))</f>
        <v/>
      </c>
      <c r="B83" s="41"/>
      <c r="C83" s="7"/>
      <c r="D83" s="6"/>
      <c r="E83" s="6"/>
      <c r="F83" s="6">
        <f t="shared" si="3"/>
        <v>79</v>
      </c>
      <c r="G83" s="44" t="str">
        <f t="shared" si="2"/>
        <v>0x04F</v>
      </c>
      <c r="H83" s="8" t="s">
        <v>33</v>
      </c>
      <c r="I83" s="7"/>
      <c r="J83" s="6"/>
      <c r="K83" s="6"/>
    </row>
    <row r="84" spans="1:11" x14ac:dyDescent="0.2">
      <c r="A84" s="6" t="str">
        <f ca="1">IF(COUNTIF($B$1:INDIRECT(CONCATENATE("B", ROW())), B84)=0, "", COUNTIF($B$1:INDIRECT(CONCATENATE("B", ROW())), B84))</f>
        <v/>
      </c>
      <c r="B84" s="41"/>
      <c r="C84" s="7"/>
      <c r="D84" s="6"/>
      <c r="E84" s="6"/>
      <c r="F84" s="6">
        <f>$F83+1</f>
        <v>80</v>
      </c>
      <c r="G84" s="44" t="str">
        <f t="shared" si="2"/>
        <v>0x050</v>
      </c>
      <c r="H84" s="8" t="s">
        <v>33</v>
      </c>
      <c r="I84" s="7"/>
      <c r="J84" s="6"/>
      <c r="K84" s="6"/>
    </row>
    <row r="85" spans="1:11" x14ac:dyDescent="0.2">
      <c r="A85" s="6" t="str">
        <f ca="1">IF(COUNTIF($B$1:INDIRECT(CONCATENATE("B", ROW())), B85)=0, "", COUNTIF($B$1:INDIRECT(CONCATENATE("B", ROW())), B85))</f>
        <v/>
      </c>
      <c r="B85" s="41"/>
      <c r="C85" s="7"/>
      <c r="D85" s="6"/>
      <c r="E85" s="6"/>
      <c r="F85" s="6">
        <f>$F84+1</f>
        <v>81</v>
      </c>
      <c r="G85" s="44" t="str">
        <f t="shared" si="2"/>
        <v>0x051</v>
      </c>
      <c r="H85" s="8" t="s">
        <v>33</v>
      </c>
      <c r="I85" s="7"/>
      <c r="J85" s="6"/>
      <c r="K85" s="6"/>
    </row>
    <row r="86" spans="1:11" x14ac:dyDescent="0.2">
      <c r="A86" s="6" t="str">
        <f ca="1">IF(COUNTIF($B$1:INDIRECT(CONCATENATE("B", ROW())), B86)=0, "", COUNTIF($B$1:INDIRECT(CONCATENATE("B", ROW())), B86))</f>
        <v/>
      </c>
      <c r="B86" s="41"/>
      <c r="C86" s="7"/>
      <c r="D86" s="6"/>
      <c r="E86" s="6"/>
      <c r="F86" s="6">
        <f>$F85+1</f>
        <v>82</v>
      </c>
      <c r="G86" s="44" t="str">
        <f t="shared" ref="G86:G150" si="4">CONCATENATE( "0x0",DEC2HEX($F86) )</f>
        <v>0x052</v>
      </c>
      <c r="H86" s="8" t="s">
        <v>33</v>
      </c>
      <c r="I86" s="7"/>
      <c r="J86" s="6"/>
      <c r="K86" s="6"/>
    </row>
    <row r="87" spans="1:11" x14ac:dyDescent="0.2">
      <c r="A87" s="6" t="str">
        <f ca="1">IF(COUNTIF($B$1:INDIRECT(CONCATENATE("B", ROW())), B87)=0, "", COUNTIF($B$1:INDIRECT(CONCATENATE("B", ROW())), B87))</f>
        <v/>
      </c>
      <c r="B87" s="41"/>
      <c r="C87" s="7"/>
      <c r="D87" s="6"/>
      <c r="E87" s="6"/>
      <c r="F87" s="6">
        <f>$F86+1</f>
        <v>83</v>
      </c>
      <c r="G87" s="44" t="str">
        <f t="shared" si="4"/>
        <v>0x053</v>
      </c>
      <c r="H87" s="8" t="s">
        <v>33</v>
      </c>
      <c r="I87" s="7"/>
      <c r="J87" s="6"/>
      <c r="K87" s="6"/>
    </row>
    <row r="88" spans="1:11" x14ac:dyDescent="0.2">
      <c r="A88" s="6" t="str">
        <f ca="1">IF(COUNTIF($B$1:INDIRECT(CONCATENATE("B", ROW())), B88)=0, "", COUNTIF($B$1:INDIRECT(CONCATENATE("B", ROW())), B88))</f>
        <v/>
      </c>
      <c r="B88" s="41"/>
      <c r="C88" s="7"/>
      <c r="D88" s="6"/>
      <c r="E88" s="6"/>
      <c r="F88" s="6">
        <f>$F87+1</f>
        <v>84</v>
      </c>
      <c r="G88" s="44" t="str">
        <f t="shared" si="4"/>
        <v>0x054</v>
      </c>
      <c r="H88" s="8" t="s">
        <v>33</v>
      </c>
      <c r="I88" s="7"/>
      <c r="J88" s="6"/>
      <c r="K88" s="6"/>
    </row>
    <row r="89" spans="1:11" x14ac:dyDescent="0.2">
      <c r="A89" s="6" t="str">
        <f ca="1">IF(COUNTIF($B$1:INDIRECT(CONCATENATE("B", ROW())), B89)=0, "", COUNTIF($B$1:INDIRECT(CONCATENATE("B", ROW())), B89))</f>
        <v/>
      </c>
      <c r="B89" s="41"/>
      <c r="C89" s="7"/>
      <c r="D89" s="6"/>
      <c r="E89" s="6"/>
      <c r="F89" s="6">
        <f t="shared" ref="F89:F152" si="5">$F88+1</f>
        <v>85</v>
      </c>
      <c r="G89" s="44" t="str">
        <f t="shared" si="4"/>
        <v>0x055</v>
      </c>
      <c r="H89" s="8" t="s">
        <v>33</v>
      </c>
      <c r="I89" s="7"/>
      <c r="J89" s="6"/>
      <c r="K89" s="6"/>
    </row>
    <row r="90" spans="1:11" x14ac:dyDescent="0.2">
      <c r="A90" s="6" t="str">
        <f ca="1">IF(COUNTIF($B$1:INDIRECT(CONCATENATE("B", ROW())), B90)=0, "", COUNTIF($B$1:INDIRECT(CONCATENATE("B", ROW())), B90))</f>
        <v/>
      </c>
      <c r="B90" s="41"/>
      <c r="C90" s="7"/>
      <c r="D90" s="6"/>
      <c r="E90" s="6"/>
      <c r="F90" s="6">
        <f t="shared" si="5"/>
        <v>86</v>
      </c>
      <c r="G90" s="44" t="str">
        <f t="shared" si="4"/>
        <v>0x056</v>
      </c>
      <c r="H90" s="8" t="s">
        <v>33</v>
      </c>
      <c r="I90" s="7"/>
      <c r="J90" s="6"/>
      <c r="K90" s="6"/>
    </row>
    <row r="91" spans="1:11" x14ac:dyDescent="0.2">
      <c r="A91" s="6" t="str">
        <f ca="1">IF(COUNTIF($B$1:INDIRECT(CONCATENATE("B", ROW())), B91)=0, "", COUNTIF($B$1:INDIRECT(CONCATENATE("B", ROW())), B91))</f>
        <v/>
      </c>
      <c r="B91" s="41"/>
      <c r="C91" s="7"/>
      <c r="D91" s="6"/>
      <c r="E91" s="6"/>
      <c r="F91" s="6">
        <f t="shared" si="5"/>
        <v>87</v>
      </c>
      <c r="G91" s="44" t="str">
        <f t="shared" si="4"/>
        <v>0x057</v>
      </c>
      <c r="H91" s="8" t="s">
        <v>33</v>
      </c>
      <c r="I91" s="7"/>
      <c r="J91" s="6"/>
      <c r="K91" s="6"/>
    </row>
    <row r="92" spans="1:11" x14ac:dyDescent="0.2">
      <c r="A92" s="6">
        <f ca="1">IF(COUNTIF($B$1:INDIRECT(CONCATENATE("B", ROW())), B92)=0, "", COUNTIF($B$1:INDIRECT(CONCATENATE("B", ROW())), B92))</f>
        <v>16</v>
      </c>
      <c r="B92" s="41" t="s">
        <v>57</v>
      </c>
      <c r="C92" s="7" t="str">
        <f ca="1">IF(B92="", "", B92&amp;COUNTIF($B$1:INDIRECT(CONCATENATE("B", ROW())), B92))</f>
        <v>Observatory16</v>
      </c>
      <c r="D92" s="6" t="s">
        <v>36</v>
      </c>
      <c r="E92" s="6" t="s">
        <v>34</v>
      </c>
      <c r="F92" s="6">
        <f t="shared" si="5"/>
        <v>88</v>
      </c>
      <c r="G92" s="44" t="str">
        <f t="shared" si="4"/>
        <v>0x058</v>
      </c>
      <c r="H92" s="8" t="s">
        <v>767</v>
      </c>
      <c r="I92" s="7"/>
      <c r="J92" s="6" t="s">
        <v>762</v>
      </c>
      <c r="K92" s="6" t="s">
        <v>764</v>
      </c>
    </row>
    <row r="93" spans="1:11" x14ac:dyDescent="0.2">
      <c r="A93" s="6">
        <f ca="1">IF(COUNTIF($B$1:INDIRECT(CONCATENATE("B", ROW())), B93)=0, "", COUNTIF($B$1:INDIRECT(CONCATENATE("B", ROW())), B93))</f>
        <v>17</v>
      </c>
      <c r="B93" s="41" t="s">
        <v>57</v>
      </c>
      <c r="C93" s="7" t="str">
        <f ca="1">IF(B93="", "", B93&amp;COUNTIF($B$1:INDIRECT(CONCATENATE("B", ROW())), B93))</f>
        <v>Observatory17</v>
      </c>
      <c r="D93" s="6" t="s">
        <v>36</v>
      </c>
      <c r="E93" s="6" t="s">
        <v>34</v>
      </c>
      <c r="F93" s="6">
        <f t="shared" si="5"/>
        <v>89</v>
      </c>
      <c r="G93" s="44" t="str">
        <f t="shared" si="4"/>
        <v>0x059</v>
      </c>
      <c r="H93" s="8" t="s">
        <v>279</v>
      </c>
      <c r="I93" s="7"/>
      <c r="J93" s="6"/>
      <c r="K93" s="6" t="s">
        <v>764</v>
      </c>
    </row>
    <row r="94" spans="1:11" x14ac:dyDescent="0.2">
      <c r="A94" s="6">
        <f ca="1">IF(COUNTIF($B$1:INDIRECT(CONCATENATE("B", ROW())), B94)=0, "", COUNTIF($B$1:INDIRECT(CONCATENATE("B", ROW())), B94))</f>
        <v>18</v>
      </c>
      <c r="B94" s="41" t="s">
        <v>57</v>
      </c>
      <c r="C94" s="7" t="str">
        <f ca="1">IF(B94="", "", B94&amp;COUNTIF($B$1:INDIRECT(CONCATENATE("B", ROW())), B94))</f>
        <v>Observatory18</v>
      </c>
      <c r="D94" s="6" t="s">
        <v>36</v>
      </c>
      <c r="E94" s="6" t="s">
        <v>34</v>
      </c>
      <c r="F94" s="6">
        <f t="shared" si="5"/>
        <v>90</v>
      </c>
      <c r="G94" s="44" t="str">
        <f t="shared" si="4"/>
        <v>0x05A</v>
      </c>
      <c r="H94" s="8" t="s">
        <v>768</v>
      </c>
      <c r="I94" s="7"/>
      <c r="J94" s="6" t="s">
        <v>763</v>
      </c>
      <c r="K94" s="6" t="s">
        <v>764</v>
      </c>
    </row>
    <row r="95" spans="1:11" x14ac:dyDescent="0.2">
      <c r="A95" s="6" t="str">
        <f ca="1">IF(COUNTIF($B$1:INDIRECT(CONCATENATE("B", ROW())), B95)=0, "", COUNTIF($B$1:INDIRECT(CONCATENATE("B", ROW())), B95))</f>
        <v/>
      </c>
      <c r="B95" s="41"/>
      <c r="C95" s="7" t="str">
        <f ca="1">IF(B95="", "", B95&amp;COUNTIF($B$1:INDIRECT(CONCATENATE("B", ROW())), B95))</f>
        <v/>
      </c>
      <c r="D95" s="6"/>
      <c r="E95" s="6"/>
      <c r="F95" s="6">
        <f t="shared" si="5"/>
        <v>91</v>
      </c>
      <c r="G95" s="44" t="str">
        <f t="shared" si="4"/>
        <v>0x05B</v>
      </c>
      <c r="H95" s="8" t="s">
        <v>280</v>
      </c>
      <c r="I95" s="7"/>
      <c r="J95" s="6"/>
      <c r="K95" s="6" t="s">
        <v>764</v>
      </c>
    </row>
    <row r="96" spans="1:11" x14ac:dyDescent="0.2">
      <c r="A96" s="6" t="str">
        <f ca="1">IF(COUNTIF($B$1:INDIRECT(CONCATENATE("B", ROW())), B96)=0, "", COUNTIF($B$1:INDIRECT(CONCATENATE("B", ROW())), B96))</f>
        <v/>
      </c>
      <c r="B96" s="41"/>
      <c r="C96" s="7" t="str">
        <f ca="1">IF(B96="", "", B96&amp;COUNTIF($B$1:INDIRECT(CONCATENATE("B", ROW())), B96))</f>
        <v/>
      </c>
      <c r="D96" s="6"/>
      <c r="E96" s="6"/>
      <c r="F96" s="6">
        <f t="shared" si="5"/>
        <v>92</v>
      </c>
      <c r="G96" s="44" t="str">
        <f t="shared" si="4"/>
        <v>0x05C</v>
      </c>
      <c r="H96" s="8" t="s">
        <v>769</v>
      </c>
      <c r="I96" s="7"/>
      <c r="J96" s="6"/>
      <c r="K96" s="6" t="s">
        <v>764</v>
      </c>
    </row>
    <row r="97" spans="1:11" x14ac:dyDescent="0.2">
      <c r="A97" s="6" t="str">
        <f ca="1">IF(COUNTIF($B$1:INDIRECT(CONCATENATE("B", ROW())), B97)=0, "", COUNTIF($B$1:INDIRECT(CONCATENATE("B", ROW())), B97))</f>
        <v/>
      </c>
      <c r="B97" s="41"/>
      <c r="C97" s="7" t="str">
        <f ca="1">IF(B97="", "", B97&amp;COUNTIF($B$1:INDIRECT(CONCATENATE("B", ROW())), B97))</f>
        <v/>
      </c>
      <c r="D97" s="6"/>
      <c r="E97" s="6"/>
      <c r="F97" s="6">
        <f t="shared" si="5"/>
        <v>93</v>
      </c>
      <c r="G97" s="44" t="str">
        <f t="shared" si="4"/>
        <v>0x05D</v>
      </c>
      <c r="H97" s="8" t="s">
        <v>770</v>
      </c>
      <c r="I97" s="7"/>
      <c r="J97" s="6"/>
      <c r="K97" s="6" t="s">
        <v>764</v>
      </c>
    </row>
    <row r="98" spans="1:11" x14ac:dyDescent="0.2">
      <c r="A98" s="6" t="str">
        <f ca="1">IF(COUNTIF($B$1:INDIRECT(CONCATENATE("B", ROW())), B98)=0, "", COUNTIF($B$1:INDIRECT(CONCATENATE("B", ROW())), B98))</f>
        <v/>
      </c>
      <c r="B98" s="41"/>
      <c r="C98" s="7" t="str">
        <f ca="1">IF(B98="", "", B98&amp;COUNTIF($B$1:INDIRECT(CONCATENATE("B", ROW())), B98))</f>
        <v/>
      </c>
      <c r="D98" s="6"/>
      <c r="E98" s="6"/>
      <c r="F98" s="6">
        <f t="shared" si="5"/>
        <v>94</v>
      </c>
      <c r="G98" s="44" t="str">
        <f t="shared" si="4"/>
        <v>0x05E</v>
      </c>
      <c r="H98" s="8" t="s">
        <v>33</v>
      </c>
      <c r="I98" s="7"/>
      <c r="J98" s="6"/>
      <c r="K98" s="6"/>
    </row>
    <row r="99" spans="1:11" x14ac:dyDescent="0.2">
      <c r="A99" s="6" t="str">
        <f ca="1">IF(COUNTIF($B$1:INDIRECT(CONCATENATE("B", ROW())), B99)=0, "", COUNTIF($B$1:INDIRECT(CONCATENATE("B", ROW())), B99))</f>
        <v/>
      </c>
      <c r="B99" s="41"/>
      <c r="C99" s="7" t="str">
        <f ca="1">IF(B99="", "", B99&amp;COUNTIF($B$1:INDIRECT(CONCATENATE("B", ROW())), B99))</f>
        <v/>
      </c>
      <c r="D99" s="6"/>
      <c r="E99" s="6"/>
      <c r="F99" s="6">
        <f t="shared" si="5"/>
        <v>95</v>
      </c>
      <c r="G99" s="44" t="str">
        <f t="shared" si="4"/>
        <v>0x05F</v>
      </c>
      <c r="H99" s="8" t="s">
        <v>33</v>
      </c>
      <c r="I99" s="7"/>
      <c r="J99" s="6"/>
      <c r="K99" s="6"/>
    </row>
    <row r="100" spans="1:11" x14ac:dyDescent="0.2">
      <c r="A100" s="6">
        <f ca="1">IF(COUNTIF($B$1:INDIRECT(CONCATENATE("B", ROW())), B100)=0, "", COUNTIF($B$1:INDIRECT(CONCATENATE("B", ROW())), B100))</f>
        <v>19</v>
      </c>
      <c r="B100" s="41" t="s">
        <v>57</v>
      </c>
      <c r="C100" s="7" t="str">
        <f ca="1">IF(B100="", "", B100&amp;COUNTIF($B$1:INDIRECT(CONCATENATE("B", ROW())), B100))</f>
        <v>Observatory19</v>
      </c>
      <c r="D100" s="6" t="s">
        <v>26</v>
      </c>
      <c r="E100" s="6" t="s">
        <v>34</v>
      </c>
      <c r="F100" s="6">
        <f t="shared" si="5"/>
        <v>96</v>
      </c>
      <c r="G100" s="44" t="str">
        <f t="shared" si="4"/>
        <v>0x060</v>
      </c>
      <c r="H100" s="8" t="s">
        <v>281</v>
      </c>
      <c r="I100" s="7"/>
      <c r="J100" s="6"/>
      <c r="K100" s="6"/>
    </row>
    <row r="101" spans="1:11" x14ac:dyDescent="0.2">
      <c r="A101" s="6">
        <f ca="1">IF(COUNTIF($B$1:INDIRECT(CONCATENATE("B", ROW())), B101)=0, "", COUNTIF($B$1:INDIRECT(CONCATENATE("B", ROW())), B101))</f>
        <v>20</v>
      </c>
      <c r="B101" s="41" t="s">
        <v>57</v>
      </c>
      <c r="C101" s="7" t="str">
        <f ca="1">IF(B101="", "", B101&amp;COUNTIF($B$1:INDIRECT(CONCATENATE("B", ROW())), B101))</f>
        <v>Observatory20</v>
      </c>
      <c r="D101" s="6" t="s">
        <v>26</v>
      </c>
      <c r="E101" s="6" t="s">
        <v>34</v>
      </c>
      <c r="F101" s="6">
        <f t="shared" si="5"/>
        <v>97</v>
      </c>
      <c r="G101" s="44" t="str">
        <f t="shared" si="4"/>
        <v>0x061</v>
      </c>
      <c r="H101" s="8" t="s">
        <v>282</v>
      </c>
      <c r="I101" s="7"/>
      <c r="J101" s="6"/>
      <c r="K101" s="6"/>
    </row>
    <row r="102" spans="1:11" x14ac:dyDescent="0.2">
      <c r="A102" s="6">
        <f ca="1">IF(COUNTIF($B$1:INDIRECT(CONCATENATE("B", ROW())), B102)=0, "", COUNTIF($B$1:INDIRECT(CONCATENATE("B", ROW())), B102))</f>
        <v>21</v>
      </c>
      <c r="B102" s="41" t="s">
        <v>57</v>
      </c>
      <c r="C102" s="7" t="str">
        <f ca="1">IF(B102="", "", B102&amp;COUNTIF($B$1:INDIRECT(CONCATENATE("B", ROW())), B102))</f>
        <v>Observatory21</v>
      </c>
      <c r="D102" s="6" t="s">
        <v>26</v>
      </c>
      <c r="E102" s="6" t="s">
        <v>34</v>
      </c>
      <c r="F102" s="6">
        <f t="shared" si="5"/>
        <v>98</v>
      </c>
      <c r="G102" s="44" t="str">
        <f t="shared" si="4"/>
        <v>0x062</v>
      </c>
      <c r="H102" s="8" t="s">
        <v>283</v>
      </c>
      <c r="I102" s="7"/>
      <c r="J102" s="6"/>
      <c r="K102" s="6"/>
    </row>
    <row r="103" spans="1:11" x14ac:dyDescent="0.2">
      <c r="A103" s="6" t="str">
        <f ca="1">IF(COUNTIF($B$1:INDIRECT(CONCATENATE("B", ROW())), B103)=0, "", COUNTIF($B$1:INDIRECT(CONCATENATE("B", ROW())), B103))</f>
        <v/>
      </c>
      <c r="B103" s="41"/>
      <c r="C103" s="7" t="str">
        <f ca="1">IF(B103="", "", B103&amp;COUNTIF($B$1:INDIRECT(CONCATENATE("B", ROW())), B103))</f>
        <v/>
      </c>
      <c r="D103" s="6"/>
      <c r="E103" s="6"/>
      <c r="F103" s="6">
        <f t="shared" si="5"/>
        <v>99</v>
      </c>
      <c r="G103" s="44" t="str">
        <f t="shared" si="4"/>
        <v>0x063</v>
      </c>
      <c r="H103" s="8" t="s">
        <v>33</v>
      </c>
      <c r="I103" s="7"/>
      <c r="J103" s="6"/>
      <c r="K103" s="6"/>
    </row>
    <row r="104" spans="1:11" x14ac:dyDescent="0.2">
      <c r="A104" s="6">
        <f ca="1">IF(COUNTIF($B$1:INDIRECT(CONCATENATE("B", ROW())), B104)=0, "", COUNTIF($B$1:INDIRECT(CONCATENATE("B", ROW())), B104))</f>
        <v>22</v>
      </c>
      <c r="B104" s="41" t="s">
        <v>57</v>
      </c>
      <c r="C104" s="7" t="str">
        <f ca="1">IF(B104="", "", B104&amp;COUNTIF($B$1:INDIRECT(CONCATENATE("B", ROW())), B104))</f>
        <v>Observatory22</v>
      </c>
      <c r="D104" s="6">
        <v>1553</v>
      </c>
      <c r="E104" s="6" t="s">
        <v>27</v>
      </c>
      <c r="F104" s="6">
        <f t="shared" si="5"/>
        <v>100</v>
      </c>
      <c r="G104" s="44" t="str">
        <f t="shared" si="4"/>
        <v>0x064</v>
      </c>
      <c r="H104" s="8" t="s">
        <v>284</v>
      </c>
      <c r="I104" s="7"/>
      <c r="J104" s="6"/>
      <c r="K104" s="6"/>
    </row>
    <row r="105" spans="1:11" x14ac:dyDescent="0.2">
      <c r="A105" s="6">
        <f ca="1">IF(COUNTIF($B$1:INDIRECT(CONCATENATE("B", ROW())), B105)=0, "", COUNTIF($B$1:INDIRECT(CONCATENATE("B", ROW())), B105))</f>
        <v>23</v>
      </c>
      <c r="B105" s="41" t="s">
        <v>57</v>
      </c>
      <c r="C105" s="7" t="str">
        <f ca="1">IF(B105="", "", B105&amp;COUNTIF($B$1:INDIRECT(CONCATENATE("B", ROW())), B105))</f>
        <v>Observatory23</v>
      </c>
      <c r="D105" s="6">
        <v>1553</v>
      </c>
      <c r="E105" s="6" t="s">
        <v>27</v>
      </c>
      <c r="F105" s="6">
        <f t="shared" si="5"/>
        <v>101</v>
      </c>
      <c r="G105" s="44" t="str">
        <f t="shared" si="4"/>
        <v>0x065</v>
      </c>
      <c r="H105" s="8" t="s">
        <v>502</v>
      </c>
      <c r="I105" s="7"/>
      <c r="J105" s="6"/>
      <c r="K105" s="6"/>
    </row>
    <row r="106" spans="1:11" x14ac:dyDescent="0.2">
      <c r="A106" s="6" t="str">
        <f ca="1">IF(COUNTIF($B$1:INDIRECT(CONCATENATE("B", ROW())), B106)=0, "", COUNTIF($B$1:INDIRECT(CONCATENATE("B", ROW())), B106))</f>
        <v/>
      </c>
      <c r="B106" s="41"/>
      <c r="C106" s="7" t="str">
        <f ca="1">IF(B106="", "", B106&amp;COUNTIF($B$1:INDIRECT(CONCATENATE("B", ROW())), B106))</f>
        <v/>
      </c>
      <c r="D106" s="6"/>
      <c r="E106" s="6"/>
      <c r="F106" s="6">
        <f t="shared" si="5"/>
        <v>102</v>
      </c>
      <c r="G106" s="44" t="str">
        <f t="shared" si="4"/>
        <v>0x066</v>
      </c>
      <c r="H106" s="8" t="s">
        <v>33</v>
      </c>
      <c r="I106" s="7"/>
      <c r="J106" s="6"/>
      <c r="K106" s="6"/>
    </row>
    <row r="107" spans="1:11" x14ac:dyDescent="0.2">
      <c r="A107" s="6" t="str">
        <f ca="1">IF(COUNTIF($B$1:INDIRECT(CONCATENATE("B", ROW())), B107)=0, "", COUNTIF($B$1:INDIRECT(CONCATENATE("B", ROW())), B107))</f>
        <v/>
      </c>
      <c r="B107" s="41"/>
      <c r="C107" s="7" t="str">
        <f ca="1">IF(B107="", "", B107&amp;COUNTIF($B$1:INDIRECT(CONCATENATE("B", ROW())), B107))</f>
        <v/>
      </c>
      <c r="D107" s="6"/>
      <c r="E107" s="6"/>
      <c r="F107" s="6">
        <f t="shared" si="5"/>
        <v>103</v>
      </c>
      <c r="G107" s="44" t="str">
        <f t="shared" si="4"/>
        <v>0x067</v>
      </c>
      <c r="H107" s="8" t="s">
        <v>33</v>
      </c>
      <c r="I107" s="7"/>
      <c r="J107" s="6"/>
      <c r="K107" s="6"/>
    </row>
    <row r="108" spans="1:11" x14ac:dyDescent="0.2">
      <c r="A108" s="6" t="str">
        <f ca="1">IF(COUNTIF($B$1:INDIRECT(CONCATENATE("B", ROW())), B108)=0, "", COUNTIF($B$1:INDIRECT(CONCATENATE("B", ROW())), B108))</f>
        <v/>
      </c>
      <c r="B108" s="41"/>
      <c r="C108" s="7" t="str">
        <f ca="1">IF(B108="", "", B108&amp;COUNTIF($B$1:INDIRECT(CONCATENATE("B", ROW())), B108))</f>
        <v/>
      </c>
      <c r="D108" s="6"/>
      <c r="E108" s="6"/>
      <c r="F108" s="6">
        <f t="shared" si="5"/>
        <v>104</v>
      </c>
      <c r="G108" s="44" t="str">
        <f t="shared" si="4"/>
        <v>0x068</v>
      </c>
      <c r="H108" s="8" t="s">
        <v>33</v>
      </c>
      <c r="I108" s="7"/>
      <c r="J108" s="6"/>
      <c r="K108" s="6"/>
    </row>
    <row r="109" spans="1:11" x14ac:dyDescent="0.2">
      <c r="A109" s="6" t="str">
        <f ca="1">IF(COUNTIF($B$1:INDIRECT(CONCATENATE("B", ROW())), B109)=0, "", COUNTIF($B$1:INDIRECT(CONCATENATE("B", ROW())), B109))</f>
        <v/>
      </c>
      <c r="B109" s="41"/>
      <c r="C109" s="7" t="str">
        <f ca="1">IF(B109="", "", B109&amp;COUNTIF($B$1:INDIRECT(CONCATENATE("B", ROW())), B109))</f>
        <v/>
      </c>
      <c r="D109" s="6"/>
      <c r="E109" s="6"/>
      <c r="F109" s="6">
        <f t="shared" si="5"/>
        <v>105</v>
      </c>
      <c r="G109" s="44" t="str">
        <f t="shared" si="4"/>
        <v>0x069</v>
      </c>
      <c r="H109" s="8" t="s">
        <v>33</v>
      </c>
      <c r="I109" s="7"/>
      <c r="J109" s="6"/>
      <c r="K109" s="6"/>
    </row>
    <row r="110" spans="1:11" x14ac:dyDescent="0.2">
      <c r="A110" s="6" t="str">
        <f ca="1">IF(COUNTIF($B$1:INDIRECT(CONCATENATE("B", ROW())), B110)=0, "", COUNTIF($B$1:INDIRECT(CONCATENATE("B", ROW())), B110))</f>
        <v/>
      </c>
      <c r="B110" s="41"/>
      <c r="C110" s="7" t="str">
        <f ca="1">IF(B110="", "", B110&amp;COUNTIF($B$1:INDIRECT(CONCATENATE("B", ROW())), B110))</f>
        <v/>
      </c>
      <c r="D110" s="6"/>
      <c r="E110" s="6"/>
      <c r="F110" s="6">
        <f t="shared" si="5"/>
        <v>106</v>
      </c>
      <c r="G110" s="44" t="str">
        <f t="shared" si="4"/>
        <v>0x06A</v>
      </c>
      <c r="H110" s="8" t="s">
        <v>33</v>
      </c>
      <c r="I110" s="7"/>
      <c r="J110" s="6"/>
      <c r="K110" s="6"/>
    </row>
    <row r="111" spans="1:11" x14ac:dyDescent="0.2">
      <c r="A111" s="6">
        <f ca="1">IF(COUNTIF($B$1:INDIRECT(CONCATENATE("B", ROW())), B111)=0, "", COUNTIF($B$1:INDIRECT(CONCATENATE("B", ROW())), B111))</f>
        <v>24</v>
      </c>
      <c r="B111" s="41" t="s">
        <v>57</v>
      </c>
      <c r="C111" s="7" t="str">
        <f ca="1">IF(B111="", "", B111&amp;COUNTIF($B$1:INDIRECT(CONCATENATE("B", ROW())), B111))</f>
        <v>Observatory24</v>
      </c>
      <c r="D111" s="6">
        <v>1553</v>
      </c>
      <c r="E111" s="6" t="s">
        <v>27</v>
      </c>
      <c r="F111" s="6">
        <f t="shared" si="5"/>
        <v>107</v>
      </c>
      <c r="G111" s="44" t="str">
        <f t="shared" si="4"/>
        <v>0x06B</v>
      </c>
      <c r="H111" s="8" t="s">
        <v>285</v>
      </c>
      <c r="I111" s="7"/>
      <c r="J111" s="6"/>
      <c r="K111" s="6"/>
    </row>
    <row r="112" spans="1:11" x14ac:dyDescent="0.2">
      <c r="A112" s="6">
        <f ca="1">IF(COUNTIF($B$1:INDIRECT(CONCATENATE("B", ROW())), B112)=0, "", COUNTIF($B$1:INDIRECT(CONCATENATE("B", ROW())), B112))</f>
        <v>25</v>
      </c>
      <c r="B112" s="41" t="s">
        <v>57</v>
      </c>
      <c r="C112" s="7" t="str">
        <f ca="1">IF(B112="", "", B112&amp;COUNTIF($B$1:INDIRECT(CONCATENATE("B", ROW())), B112))</f>
        <v>Observatory25</v>
      </c>
      <c r="D112" s="6">
        <v>1553</v>
      </c>
      <c r="E112" s="6" t="s">
        <v>27</v>
      </c>
      <c r="F112" s="6">
        <f t="shared" si="5"/>
        <v>108</v>
      </c>
      <c r="G112" s="44" t="str">
        <f t="shared" si="4"/>
        <v>0x06C</v>
      </c>
      <c r="H112" s="8" t="s">
        <v>286</v>
      </c>
      <c r="I112" s="7"/>
      <c r="J112" s="6"/>
      <c r="K112" s="6"/>
    </row>
    <row r="113" spans="1:11" x14ac:dyDescent="0.2">
      <c r="A113" s="6" t="str">
        <f ca="1">IF(COUNTIF($B$1:INDIRECT(CONCATENATE("B", ROW())), B113)=0, "", COUNTIF($B$1:INDIRECT(CONCATENATE("B", ROW())), B113))</f>
        <v/>
      </c>
      <c r="B113" s="41"/>
      <c r="C113" s="7"/>
      <c r="D113" s="6"/>
      <c r="E113" s="6"/>
      <c r="F113" s="6">
        <f t="shared" si="5"/>
        <v>109</v>
      </c>
      <c r="G113" s="44" t="str">
        <f t="shared" si="4"/>
        <v>0x06D</v>
      </c>
      <c r="H113" s="8" t="s">
        <v>33</v>
      </c>
      <c r="I113" s="7"/>
      <c r="J113" s="6"/>
      <c r="K113" s="6"/>
    </row>
    <row r="114" spans="1:11" x14ac:dyDescent="0.2">
      <c r="A114" s="6" t="str">
        <f ca="1">IF(COUNTIF($B$1:INDIRECT(CONCATENATE("B", ROW())), B114)=0, "", COUNTIF($B$1:INDIRECT(CONCATENATE("B", ROW())), B114))</f>
        <v/>
      </c>
      <c r="B114" s="41"/>
      <c r="C114" s="7"/>
      <c r="D114" s="6"/>
      <c r="E114" s="6"/>
      <c r="F114" s="6">
        <f>$F113+1</f>
        <v>110</v>
      </c>
      <c r="G114" s="44" t="str">
        <f t="shared" si="4"/>
        <v>0x06E</v>
      </c>
      <c r="H114" s="8" t="s">
        <v>33</v>
      </c>
      <c r="I114" s="7"/>
      <c r="J114" s="6"/>
      <c r="K114" s="6"/>
    </row>
    <row r="115" spans="1:11" x14ac:dyDescent="0.2">
      <c r="A115" s="6" t="str">
        <f ca="1">IF(COUNTIF($B$1:INDIRECT(CONCATENATE("B", ROW())), B115)=0, "", COUNTIF($B$1:INDIRECT(CONCATENATE("B", ROW())), B115))</f>
        <v/>
      </c>
      <c r="B115" s="41"/>
      <c r="C115" s="7"/>
      <c r="D115" s="6"/>
      <c r="E115" s="6"/>
      <c r="F115" s="6">
        <f t="shared" si="5"/>
        <v>111</v>
      </c>
      <c r="G115" s="44" t="str">
        <f t="shared" si="4"/>
        <v>0x06F</v>
      </c>
      <c r="H115" s="8" t="s">
        <v>33</v>
      </c>
      <c r="I115" s="7"/>
      <c r="J115" s="6"/>
      <c r="K115" s="6"/>
    </row>
    <row r="116" spans="1:11" x14ac:dyDescent="0.2">
      <c r="A116" s="6" t="str">
        <f ca="1">IF(COUNTIF($B$1:INDIRECT(CONCATENATE("B", ROW())), B116)=0, "", COUNTIF($B$1:INDIRECT(CONCATENATE("B", ROW())), B116))</f>
        <v/>
      </c>
      <c r="B116" s="41"/>
      <c r="C116" s="7"/>
      <c r="D116" s="6"/>
      <c r="E116" s="6"/>
      <c r="F116" s="6">
        <f>$F115+1</f>
        <v>112</v>
      </c>
      <c r="G116" s="44" t="str">
        <f t="shared" si="4"/>
        <v>0x070</v>
      </c>
      <c r="H116" s="8" t="s">
        <v>33</v>
      </c>
      <c r="I116" s="7"/>
      <c r="J116" s="6"/>
      <c r="K116" s="6"/>
    </row>
    <row r="117" spans="1:11" x14ac:dyDescent="0.2">
      <c r="A117" s="6" t="str">
        <f ca="1">IF(COUNTIF($B$1:INDIRECT(CONCATENATE("B", ROW())), B117)=0, "", COUNTIF($B$1:INDIRECT(CONCATENATE("B", ROW())), B117))</f>
        <v/>
      </c>
      <c r="B117" s="41"/>
      <c r="C117" s="7"/>
      <c r="D117" s="6"/>
      <c r="E117" s="6"/>
      <c r="F117" s="6">
        <f>$F116+1</f>
        <v>113</v>
      </c>
      <c r="G117" s="44" t="str">
        <f t="shared" si="4"/>
        <v>0x071</v>
      </c>
      <c r="H117" s="8" t="s">
        <v>33</v>
      </c>
      <c r="I117" s="7"/>
      <c r="J117" s="6"/>
      <c r="K117" s="6"/>
    </row>
    <row r="118" spans="1:11" x14ac:dyDescent="0.2">
      <c r="A118" s="6" t="str">
        <f ca="1">IF(COUNTIF($B$1:INDIRECT(CONCATENATE("B", ROW())), B118)=0, "", COUNTIF($B$1:INDIRECT(CONCATENATE("B", ROW())), B118))</f>
        <v/>
      </c>
      <c r="B118" s="41"/>
      <c r="C118" s="7"/>
      <c r="D118" s="6"/>
      <c r="E118" s="6"/>
      <c r="F118" s="6">
        <f t="shared" si="5"/>
        <v>114</v>
      </c>
      <c r="G118" s="44" t="str">
        <f t="shared" si="4"/>
        <v>0x072</v>
      </c>
      <c r="H118" s="8" t="s">
        <v>33</v>
      </c>
      <c r="I118" s="7"/>
      <c r="J118" s="6"/>
      <c r="K118" s="6"/>
    </row>
    <row r="119" spans="1:11" x14ac:dyDescent="0.2">
      <c r="A119" s="6" t="str">
        <f ca="1">IF(COUNTIF($B$1:INDIRECT(CONCATENATE("B", ROW())), B119)=0, "", COUNTIF($B$1:INDIRECT(CONCATENATE("B", ROW())), B119))</f>
        <v/>
      </c>
      <c r="B119" s="41"/>
      <c r="C119" s="7"/>
      <c r="D119" s="6"/>
      <c r="E119" s="6"/>
      <c r="F119" s="6">
        <f t="shared" si="5"/>
        <v>115</v>
      </c>
      <c r="G119" s="44" t="str">
        <f t="shared" si="4"/>
        <v>0x073</v>
      </c>
      <c r="H119" s="8" t="s">
        <v>33</v>
      </c>
      <c r="I119" s="7"/>
      <c r="J119" s="6"/>
      <c r="K119" s="6"/>
    </row>
    <row r="120" spans="1:11" x14ac:dyDescent="0.2">
      <c r="A120" s="6" t="str">
        <f ca="1">IF(COUNTIF($B$1:INDIRECT(CONCATENATE("B", ROW())), B120)=0, "", COUNTIF($B$1:INDIRECT(CONCATENATE("B", ROW())), B120))</f>
        <v/>
      </c>
      <c r="B120" s="41"/>
      <c r="C120" s="7"/>
      <c r="D120" s="6"/>
      <c r="E120" s="6"/>
      <c r="F120" s="6">
        <f t="shared" si="5"/>
        <v>116</v>
      </c>
      <c r="G120" s="44" t="str">
        <f t="shared" si="4"/>
        <v>0x074</v>
      </c>
      <c r="H120" s="8" t="s">
        <v>33</v>
      </c>
      <c r="I120" s="7"/>
      <c r="J120" s="6"/>
      <c r="K120" s="6"/>
    </row>
    <row r="121" spans="1:11" x14ac:dyDescent="0.2">
      <c r="A121" s="6" t="str">
        <f ca="1">IF(COUNTIF($B$1:INDIRECT(CONCATENATE("B", ROW())), B121)=0, "", COUNTIF($B$1:INDIRECT(CONCATENATE("B", ROW())), B121))</f>
        <v/>
      </c>
      <c r="B121" s="41"/>
      <c r="C121" s="7"/>
      <c r="D121" s="6"/>
      <c r="E121" s="6"/>
      <c r="F121" s="6">
        <f t="shared" si="5"/>
        <v>117</v>
      </c>
      <c r="G121" s="44" t="str">
        <f t="shared" si="4"/>
        <v>0x075</v>
      </c>
      <c r="H121" s="8" t="s">
        <v>33</v>
      </c>
      <c r="I121" s="7"/>
      <c r="J121" s="6"/>
      <c r="K121" s="6"/>
    </row>
    <row r="122" spans="1:11" x14ac:dyDescent="0.2">
      <c r="A122" s="6" t="str">
        <f ca="1">IF(COUNTIF($B$1:INDIRECT(CONCATENATE("B", ROW())), B122)=0, "", COUNTIF($B$1:INDIRECT(CONCATENATE("B", ROW())), B122))</f>
        <v/>
      </c>
      <c r="B122" s="41"/>
      <c r="C122" s="7"/>
      <c r="D122" s="6"/>
      <c r="E122" s="6"/>
      <c r="F122" s="6">
        <f t="shared" si="5"/>
        <v>118</v>
      </c>
      <c r="G122" s="44" t="str">
        <f t="shared" si="4"/>
        <v>0x076</v>
      </c>
      <c r="H122" s="8" t="s">
        <v>33</v>
      </c>
      <c r="I122" s="7"/>
      <c r="J122" s="6"/>
      <c r="K122" s="6"/>
    </row>
    <row r="123" spans="1:11" x14ac:dyDescent="0.2">
      <c r="A123" s="6" t="str">
        <f ca="1">IF(COUNTIF($B$1:INDIRECT(CONCATENATE("B", ROW())), B123)=0, "", COUNTIF($B$1:INDIRECT(CONCATENATE("B", ROW())), B123))</f>
        <v/>
      </c>
      <c r="B123" s="41"/>
      <c r="C123" s="7"/>
      <c r="D123" s="6"/>
      <c r="E123" s="6"/>
      <c r="F123" s="6">
        <f t="shared" si="5"/>
        <v>119</v>
      </c>
      <c r="G123" s="44" t="str">
        <f t="shared" si="4"/>
        <v>0x077</v>
      </c>
      <c r="H123" s="8" t="s">
        <v>33</v>
      </c>
      <c r="I123" s="7"/>
      <c r="J123" s="6"/>
      <c r="K123" s="6"/>
    </row>
    <row r="124" spans="1:11" x14ac:dyDescent="0.2">
      <c r="A124" s="6" t="str">
        <f ca="1">IF(COUNTIF($B$1:INDIRECT(CONCATENATE("B", ROW())), B124)=0, "", COUNTIF($B$1:INDIRECT(CONCATENATE("B", ROW())), B124))</f>
        <v/>
      </c>
      <c r="B124" s="41"/>
      <c r="C124" s="7"/>
      <c r="D124" s="6"/>
      <c r="E124" s="6"/>
      <c r="F124" s="6">
        <f t="shared" si="5"/>
        <v>120</v>
      </c>
      <c r="G124" s="44" t="str">
        <f t="shared" si="4"/>
        <v>0x078</v>
      </c>
      <c r="H124" s="8" t="s">
        <v>33</v>
      </c>
      <c r="I124" s="7"/>
      <c r="J124" s="6"/>
      <c r="K124" s="6"/>
    </row>
    <row r="125" spans="1:11" x14ac:dyDescent="0.2">
      <c r="A125" s="6" t="str">
        <f ca="1">IF(COUNTIF($B$1:INDIRECT(CONCATENATE("B", ROW())), B125)=0, "", COUNTIF($B$1:INDIRECT(CONCATENATE("B", ROW())), B125))</f>
        <v/>
      </c>
      <c r="B125" s="41"/>
      <c r="C125" s="7"/>
      <c r="D125" s="6"/>
      <c r="E125" s="6"/>
      <c r="F125" s="6">
        <f t="shared" si="5"/>
        <v>121</v>
      </c>
      <c r="G125" s="44" t="str">
        <f t="shared" si="4"/>
        <v>0x079</v>
      </c>
      <c r="H125" s="8" t="s">
        <v>33</v>
      </c>
      <c r="I125" s="7"/>
      <c r="J125" s="6"/>
      <c r="K125" s="6"/>
    </row>
    <row r="126" spans="1:11" x14ac:dyDescent="0.2">
      <c r="A126" s="6" t="str">
        <f ca="1">IF(COUNTIF($B$1:INDIRECT(CONCATENATE("B", ROW())), B126)=0, "", COUNTIF($B$1:INDIRECT(CONCATENATE("B", ROW())), B126))</f>
        <v/>
      </c>
      <c r="B126" s="41"/>
      <c r="C126" s="7"/>
      <c r="D126" s="6"/>
      <c r="E126" s="6"/>
      <c r="F126" s="6">
        <f t="shared" si="5"/>
        <v>122</v>
      </c>
      <c r="G126" s="44" t="str">
        <f t="shared" si="4"/>
        <v>0x07A</v>
      </c>
      <c r="H126" s="8" t="s">
        <v>33</v>
      </c>
      <c r="I126" s="7"/>
      <c r="J126" s="6"/>
      <c r="K126" s="6"/>
    </row>
    <row r="127" spans="1:11" x14ac:dyDescent="0.2">
      <c r="A127" s="6" t="str">
        <f ca="1">IF(COUNTIF($B$1:INDIRECT(CONCATENATE("B", ROW())), B127)=0, "", COUNTIF($B$1:INDIRECT(CONCATENATE("B", ROW())), B127))</f>
        <v/>
      </c>
      <c r="B127" s="41"/>
      <c r="C127" s="7"/>
      <c r="D127" s="6"/>
      <c r="E127" s="6"/>
      <c r="F127" s="6">
        <f t="shared" si="5"/>
        <v>123</v>
      </c>
      <c r="G127" s="44" t="str">
        <f t="shared" si="4"/>
        <v>0x07B</v>
      </c>
      <c r="H127" s="8" t="s">
        <v>33</v>
      </c>
      <c r="I127" s="7"/>
      <c r="J127" s="6"/>
      <c r="K127" s="6"/>
    </row>
    <row r="128" spans="1:11" x14ac:dyDescent="0.2">
      <c r="A128" s="6" t="str">
        <f ca="1">IF(COUNTIF($B$1:INDIRECT(CONCATENATE("B", ROW())), B128)=0, "", COUNTIF($B$1:INDIRECT(CONCATENATE("B", ROW())), B128))</f>
        <v/>
      </c>
      <c r="B128" s="41"/>
      <c r="C128" s="7"/>
      <c r="D128" s="6"/>
      <c r="E128" s="6"/>
      <c r="F128" s="6">
        <f t="shared" si="5"/>
        <v>124</v>
      </c>
      <c r="G128" s="44" t="str">
        <f t="shared" si="4"/>
        <v>0x07C</v>
      </c>
      <c r="H128" s="8" t="s">
        <v>33</v>
      </c>
      <c r="I128" s="7"/>
      <c r="J128" s="6"/>
      <c r="K128" s="6"/>
    </row>
    <row r="129" spans="1:11" x14ac:dyDescent="0.2">
      <c r="A129" s="6" t="str">
        <f ca="1">IF(COUNTIF($B$1:INDIRECT(CONCATENATE("B", ROW())), B129)=0, "", COUNTIF($B$1:INDIRECT(CONCATENATE("B", ROW())), B129))</f>
        <v/>
      </c>
      <c r="B129" s="41"/>
      <c r="C129" s="7"/>
      <c r="D129" s="6"/>
      <c r="E129" s="6"/>
      <c r="F129" s="6">
        <f t="shared" si="5"/>
        <v>125</v>
      </c>
      <c r="G129" s="44" t="str">
        <f t="shared" si="4"/>
        <v>0x07D</v>
      </c>
      <c r="H129" s="8" t="s">
        <v>33</v>
      </c>
      <c r="I129" s="7"/>
      <c r="J129" s="6"/>
      <c r="K129" s="6"/>
    </row>
    <row r="130" spans="1:11" x14ac:dyDescent="0.2">
      <c r="A130" s="6" t="str">
        <f ca="1">IF(COUNTIF($B$1:INDIRECT(CONCATENATE("B", ROW())), B130)=0, "", COUNTIF($B$1:INDIRECT(CONCATENATE("B", ROW())), B130))</f>
        <v/>
      </c>
      <c r="B130" s="41"/>
      <c r="C130" s="7"/>
      <c r="D130" s="6"/>
      <c r="E130" s="6"/>
      <c r="F130" s="6">
        <f t="shared" si="5"/>
        <v>126</v>
      </c>
      <c r="G130" s="44" t="str">
        <f t="shared" si="4"/>
        <v>0x07E</v>
      </c>
      <c r="H130" s="8" t="s">
        <v>33</v>
      </c>
      <c r="I130" s="7"/>
      <c r="J130" s="6"/>
      <c r="K130" s="6"/>
    </row>
    <row r="131" spans="1:11" x14ac:dyDescent="0.2">
      <c r="A131" s="6" t="str">
        <f ca="1">IF(COUNTIF($B$1:INDIRECT(CONCATENATE("B", ROW())), B131)=0, "", COUNTIF($B$1:INDIRECT(CONCATENATE("B", ROW())), B131))</f>
        <v/>
      </c>
      <c r="B131" s="41"/>
      <c r="C131" s="7"/>
      <c r="D131" s="6"/>
      <c r="E131" s="6"/>
      <c r="F131" s="6">
        <f t="shared" si="5"/>
        <v>127</v>
      </c>
      <c r="G131" s="44" t="str">
        <f t="shared" si="4"/>
        <v>0x07F</v>
      </c>
      <c r="H131" s="8" t="s">
        <v>33</v>
      </c>
      <c r="I131" s="7"/>
      <c r="J131" s="6"/>
      <c r="K131" s="6"/>
    </row>
    <row r="132" spans="1:11" x14ac:dyDescent="0.2">
      <c r="A132" s="6" t="str">
        <f ca="1">IF(COUNTIF($B$1:INDIRECT(CONCATENATE("B", ROW())), B132)=0, "", COUNTIF($B$1:INDIRECT(CONCATENATE("B", ROW())), B132))</f>
        <v/>
      </c>
      <c r="B132" s="41"/>
      <c r="C132" s="7"/>
      <c r="D132" s="6"/>
      <c r="E132" s="6"/>
      <c r="F132" s="6"/>
      <c r="G132" s="44"/>
      <c r="H132" s="8" t="s">
        <v>369</v>
      </c>
      <c r="I132" s="7"/>
      <c r="J132" s="6"/>
      <c r="K132" s="6"/>
    </row>
    <row r="133" spans="1:11" x14ac:dyDescent="0.2">
      <c r="A133" s="6">
        <f ca="1">IF(COUNTIF($B$1:INDIRECT(CONCATENATE("B", ROW())), B133)=0, "", COUNTIF($B$1:INDIRECT(CONCATENATE("B", ROW())), B133))</f>
        <v>26</v>
      </c>
      <c r="B133" s="41" t="s">
        <v>57</v>
      </c>
      <c r="C133" s="7" t="str">
        <f ca="1">IF(B133="", "", B133&amp;COUNTIF($B$1:INDIRECT(CONCATENATE("B", ROW())), B133))</f>
        <v>Observatory26</v>
      </c>
      <c r="D133" s="6" t="s">
        <v>26</v>
      </c>
      <c r="E133" s="6" t="s">
        <v>34</v>
      </c>
      <c r="F133" s="6">
        <f>$F131+1</f>
        <v>128</v>
      </c>
      <c r="G133" s="44" t="str">
        <f t="shared" si="4"/>
        <v>0x080</v>
      </c>
      <c r="H133" s="8" t="s">
        <v>812</v>
      </c>
      <c r="I133" s="7"/>
      <c r="J133" s="6" t="s">
        <v>491</v>
      </c>
      <c r="K133" s="6" t="s">
        <v>750</v>
      </c>
    </row>
    <row r="134" spans="1:11" x14ac:dyDescent="0.2">
      <c r="A134" s="6">
        <f ca="1">IF(COUNTIF($B$1:INDIRECT(CONCATENATE("B", ROW())), B134)=0, "", COUNTIF($B$1:INDIRECT(CONCATENATE("B", ROW())), B134))</f>
        <v>27</v>
      </c>
      <c r="B134" s="41" t="s">
        <v>57</v>
      </c>
      <c r="C134" s="7" t="str">
        <f ca="1">IF(B134="", "", B134&amp;COUNTIF($B$1:INDIRECT(CONCATENATE("B", ROW())), B134))</f>
        <v>Observatory27</v>
      </c>
      <c r="D134" s="6" t="s">
        <v>26</v>
      </c>
      <c r="E134" s="6" t="s">
        <v>34</v>
      </c>
      <c r="F134" s="6">
        <f t="shared" si="5"/>
        <v>129</v>
      </c>
      <c r="G134" s="44" t="str">
        <f t="shared" si="4"/>
        <v>0x081</v>
      </c>
      <c r="H134" s="8" t="s">
        <v>813</v>
      </c>
      <c r="I134" s="7"/>
      <c r="J134" s="6"/>
      <c r="K134" s="6"/>
    </row>
    <row r="135" spans="1:11" x14ac:dyDescent="0.2">
      <c r="A135" s="6" t="str">
        <f ca="1">IF(COUNTIF($B$1:INDIRECT(CONCATENATE("B", ROW())), B135)=0, "", COUNTIF($B$1:INDIRECT(CONCATENATE("B", ROW())), B135))</f>
        <v/>
      </c>
      <c r="B135" s="41"/>
      <c r="C135" s="7" t="str">
        <f ca="1">IF(B135="", "", B135&amp;COUNTIF($B$1:INDIRECT(CONCATENATE("B", ROW())), B135))</f>
        <v/>
      </c>
      <c r="D135" s="6"/>
      <c r="E135" s="6"/>
      <c r="F135" s="6">
        <f t="shared" si="5"/>
        <v>130</v>
      </c>
      <c r="G135" s="44" t="str">
        <f t="shared" si="4"/>
        <v>0x082</v>
      </c>
      <c r="H135" s="8" t="s">
        <v>33</v>
      </c>
      <c r="I135" s="7"/>
      <c r="J135" s="6"/>
      <c r="K135" s="6"/>
    </row>
    <row r="136" spans="1:11" x14ac:dyDescent="0.2">
      <c r="A136" s="6" t="str">
        <f ca="1">IF(COUNTIF($B$1:INDIRECT(CONCATENATE("B", ROW())), B136)=0, "", COUNTIF($B$1:INDIRECT(CONCATENATE("B", ROW())), B136))</f>
        <v/>
      </c>
      <c r="B136" s="41"/>
      <c r="C136" s="7" t="str">
        <f ca="1">IF(B136="", "", B136&amp;COUNTIF($B$1:INDIRECT(CONCATENATE("B", ROW())), B136))</f>
        <v/>
      </c>
      <c r="D136" s="6"/>
      <c r="E136" s="6"/>
      <c r="F136" s="6">
        <f t="shared" si="5"/>
        <v>131</v>
      </c>
      <c r="G136" s="44" t="str">
        <f t="shared" si="4"/>
        <v>0x083</v>
      </c>
      <c r="H136" s="8" t="s">
        <v>33</v>
      </c>
      <c r="I136" s="7"/>
      <c r="J136" s="6"/>
      <c r="K136" s="6"/>
    </row>
    <row r="137" spans="1:11" x14ac:dyDescent="0.2">
      <c r="A137" s="6">
        <f ca="1">IF(COUNTIF($B$1:INDIRECT(CONCATENATE("B", ROW())), B137)=0, "", COUNTIF($B$1:INDIRECT(CONCATENATE("B", ROW())), B137))</f>
        <v>28</v>
      </c>
      <c r="B137" s="41" t="s">
        <v>57</v>
      </c>
      <c r="C137" s="7" t="str">
        <f ca="1">IF(B137="", "", B137&amp;COUNTIF($B$1:INDIRECT(CONCATENATE("B", ROW())), B137))</f>
        <v>Observatory28</v>
      </c>
      <c r="D137" s="6" t="s">
        <v>26</v>
      </c>
      <c r="E137" s="6" t="s">
        <v>34</v>
      </c>
      <c r="F137" s="6">
        <f t="shared" si="5"/>
        <v>132</v>
      </c>
      <c r="G137" s="44" t="str">
        <f t="shared" si="4"/>
        <v>0x084</v>
      </c>
      <c r="H137" s="8" t="s">
        <v>288</v>
      </c>
      <c r="I137" s="7"/>
      <c r="J137" s="6" t="s">
        <v>484</v>
      </c>
      <c r="K137" s="6" t="s">
        <v>750</v>
      </c>
    </row>
    <row r="138" spans="1:11" x14ac:dyDescent="0.2">
      <c r="A138" s="6">
        <f ca="1">IF(COUNTIF($B$1:INDIRECT(CONCATENATE("B", ROW())), B138)=0, "", COUNTIF($B$1:INDIRECT(CONCATENATE("B", ROW())), B138))</f>
        <v>29</v>
      </c>
      <c r="B138" s="41" t="s">
        <v>57</v>
      </c>
      <c r="C138" s="7" t="str">
        <f ca="1">IF(B138="", "", B138&amp;COUNTIF($B$1:INDIRECT(CONCATENATE("B", ROW())), B138))</f>
        <v>Observatory29</v>
      </c>
      <c r="D138" s="6" t="s">
        <v>26</v>
      </c>
      <c r="E138" s="6" t="s">
        <v>34</v>
      </c>
      <c r="F138" s="6">
        <f t="shared" si="5"/>
        <v>133</v>
      </c>
      <c r="G138" s="44" t="str">
        <f t="shared" si="4"/>
        <v>0x085</v>
      </c>
      <c r="H138" s="8" t="s">
        <v>289</v>
      </c>
      <c r="I138" s="7"/>
      <c r="J138" s="6"/>
      <c r="K138" s="6"/>
    </row>
    <row r="139" spans="1:11" x14ac:dyDescent="0.2">
      <c r="A139" s="6" t="str">
        <f ca="1">IF(COUNTIF($B$1:INDIRECT(CONCATENATE("B", ROW())), B139)=0, "", COUNTIF($B$1:INDIRECT(CONCATENATE("B", ROW())), B139))</f>
        <v/>
      </c>
      <c r="B139" s="41"/>
      <c r="C139" s="7" t="str">
        <f ca="1">IF(B139="", "", B139&amp;COUNTIF($B$1:INDIRECT(CONCATENATE("B", ROW())), B139))</f>
        <v/>
      </c>
      <c r="D139" s="6"/>
      <c r="E139" s="6"/>
      <c r="F139" s="6">
        <f t="shared" si="5"/>
        <v>134</v>
      </c>
      <c r="G139" s="44" t="str">
        <f t="shared" si="4"/>
        <v>0x086</v>
      </c>
      <c r="H139" s="8" t="s">
        <v>33</v>
      </c>
      <c r="I139" s="7"/>
      <c r="J139" s="6"/>
      <c r="K139" s="6"/>
    </row>
    <row r="140" spans="1:11" x14ac:dyDescent="0.2">
      <c r="A140" s="6" t="str">
        <f ca="1">IF(COUNTIF($B$1:INDIRECT(CONCATENATE("B", ROW())), B140)=0, "", COUNTIF($B$1:INDIRECT(CONCATENATE("B", ROW())), B140))</f>
        <v/>
      </c>
      <c r="B140" s="41"/>
      <c r="C140" s="7" t="str">
        <f ca="1">IF(B140="", "", B140&amp;COUNTIF($B$1:INDIRECT(CONCATENATE("B", ROW())), B140))</f>
        <v/>
      </c>
      <c r="D140" s="6"/>
      <c r="E140" s="6"/>
      <c r="F140" s="6">
        <f t="shared" si="5"/>
        <v>135</v>
      </c>
      <c r="G140" s="44" t="str">
        <f t="shared" si="4"/>
        <v>0x087</v>
      </c>
      <c r="H140" s="8" t="s">
        <v>33</v>
      </c>
      <c r="I140" s="7"/>
      <c r="J140" s="6"/>
      <c r="K140" s="6"/>
    </row>
    <row r="141" spans="1:11" x14ac:dyDescent="0.2">
      <c r="A141" s="6">
        <f ca="1">IF(COUNTIF($B$1:INDIRECT(CONCATENATE("B", ROW())), B141)=0, "", COUNTIF($B$1:INDIRECT(CONCATENATE("B", ROW())), B141))</f>
        <v>30</v>
      </c>
      <c r="B141" s="41" t="s">
        <v>57</v>
      </c>
      <c r="C141" s="7" t="str">
        <f ca="1">IF(B141="", "", B141&amp;COUNTIF($B$1:INDIRECT(CONCATENATE("B", ROW())), B141))</f>
        <v>Observatory30</v>
      </c>
      <c r="D141" s="6" t="s">
        <v>26</v>
      </c>
      <c r="E141" s="6" t="s">
        <v>34</v>
      </c>
      <c r="F141" s="6">
        <f t="shared" si="5"/>
        <v>136</v>
      </c>
      <c r="G141" s="44" t="str">
        <f t="shared" si="4"/>
        <v>0x088</v>
      </c>
      <c r="H141" s="8" t="s">
        <v>290</v>
      </c>
      <c r="I141" s="7"/>
      <c r="J141" s="6" t="s">
        <v>485</v>
      </c>
      <c r="K141" s="6" t="s">
        <v>750</v>
      </c>
    </row>
    <row r="142" spans="1:11" x14ac:dyDescent="0.2">
      <c r="A142" s="6">
        <f ca="1">IF(COUNTIF($B$1:INDIRECT(CONCATENATE("B", ROW())), B142)=0, "", COUNTIF($B$1:INDIRECT(CONCATENATE("B", ROW())), B142))</f>
        <v>31</v>
      </c>
      <c r="B142" s="41" t="s">
        <v>57</v>
      </c>
      <c r="C142" s="7" t="str">
        <f ca="1">IF(B142="", "", B142&amp;COUNTIF($B$1:INDIRECT(CONCATENATE("B", ROW())), B142))</f>
        <v>Observatory31</v>
      </c>
      <c r="D142" s="6" t="s">
        <v>26</v>
      </c>
      <c r="E142" s="6" t="s">
        <v>34</v>
      </c>
      <c r="F142" s="6">
        <f t="shared" si="5"/>
        <v>137</v>
      </c>
      <c r="G142" s="44" t="str">
        <f t="shared" si="4"/>
        <v>0x089</v>
      </c>
      <c r="H142" s="8" t="s">
        <v>291</v>
      </c>
      <c r="I142" s="7"/>
      <c r="J142" s="6"/>
      <c r="K142" s="6"/>
    </row>
    <row r="143" spans="1:11" x14ac:dyDescent="0.2">
      <c r="A143" s="6" t="str">
        <f ca="1">IF(COUNTIF($B$1:INDIRECT(CONCATENATE("B", ROW())), B143)=0, "", COUNTIF($B$1:INDIRECT(CONCATENATE("B", ROW())), B143))</f>
        <v/>
      </c>
      <c r="B143" s="41"/>
      <c r="C143" s="7" t="str">
        <f ca="1">IF(B143="", "", B143&amp;COUNTIF($B$1:INDIRECT(CONCATENATE("B", ROW())), B143))</f>
        <v/>
      </c>
      <c r="D143" s="6"/>
      <c r="E143" s="6"/>
      <c r="F143" s="6">
        <f t="shared" si="5"/>
        <v>138</v>
      </c>
      <c r="G143" s="44" t="str">
        <f t="shared" si="4"/>
        <v>0x08A</v>
      </c>
      <c r="H143" s="8" t="s">
        <v>33</v>
      </c>
      <c r="I143" s="7"/>
      <c r="J143" s="6"/>
      <c r="K143" s="6"/>
    </row>
    <row r="144" spans="1:11" x14ac:dyDescent="0.2">
      <c r="A144" s="6" t="str">
        <f ca="1">IF(COUNTIF($B$1:INDIRECT(CONCATENATE("B", ROW())), B144)=0, "", COUNTIF($B$1:INDIRECT(CONCATENATE("B", ROW())), B144))</f>
        <v/>
      </c>
      <c r="B144" s="41"/>
      <c r="C144" s="7" t="str">
        <f ca="1">IF(B144="", "", B144&amp;COUNTIF($B$1:INDIRECT(CONCATENATE("B", ROW())), B144))</f>
        <v/>
      </c>
      <c r="D144" s="6"/>
      <c r="E144" s="6"/>
      <c r="F144" s="6">
        <f t="shared" si="5"/>
        <v>139</v>
      </c>
      <c r="G144" s="44" t="str">
        <f t="shared" si="4"/>
        <v>0x08B</v>
      </c>
      <c r="H144" s="8" t="s">
        <v>33</v>
      </c>
      <c r="I144" s="7"/>
      <c r="J144" s="6"/>
      <c r="K144" s="6"/>
    </row>
    <row r="145" spans="1:11" x14ac:dyDescent="0.2">
      <c r="A145" s="6">
        <f ca="1">IF(COUNTIF($B$1:INDIRECT(CONCATENATE("B", ROW())), B145)=0, "", COUNTIF($B$1:INDIRECT(CONCATENATE("B", ROW())), B145))</f>
        <v>32</v>
      </c>
      <c r="B145" s="41" t="s">
        <v>57</v>
      </c>
      <c r="C145" s="7" t="str">
        <f ca="1">IF(B145="", "", B145&amp;COUNTIF($B$1:INDIRECT(CONCATENATE("B", ROW())), B145))</f>
        <v>Observatory32</v>
      </c>
      <c r="D145" s="6" t="s">
        <v>26</v>
      </c>
      <c r="E145" s="6" t="s">
        <v>34</v>
      </c>
      <c r="F145" s="6">
        <f t="shared" si="5"/>
        <v>140</v>
      </c>
      <c r="G145" s="44" t="str">
        <f t="shared" si="4"/>
        <v>0x08C</v>
      </c>
      <c r="H145" s="8" t="s">
        <v>292</v>
      </c>
      <c r="I145" s="7"/>
      <c r="J145" s="6" t="s">
        <v>483</v>
      </c>
      <c r="K145" s="6" t="s">
        <v>750</v>
      </c>
    </row>
    <row r="146" spans="1:11" x14ac:dyDescent="0.2">
      <c r="A146" s="6">
        <f ca="1">IF(COUNTIF($B$1:INDIRECT(CONCATENATE("B", ROW())), B146)=0, "", COUNTIF($B$1:INDIRECT(CONCATENATE("B", ROW())), B146))</f>
        <v>33</v>
      </c>
      <c r="B146" s="41" t="s">
        <v>57</v>
      </c>
      <c r="C146" s="7" t="str">
        <f ca="1">IF(B146="", "", B146&amp;COUNTIF($B$1:INDIRECT(CONCATENATE("B", ROW())), B146))</f>
        <v>Observatory33</v>
      </c>
      <c r="D146" s="6" t="s">
        <v>26</v>
      </c>
      <c r="E146" s="6" t="s">
        <v>34</v>
      </c>
      <c r="F146" s="6">
        <f t="shared" si="5"/>
        <v>141</v>
      </c>
      <c r="G146" s="44" t="str">
        <f t="shared" si="4"/>
        <v>0x08D</v>
      </c>
      <c r="H146" s="8" t="s">
        <v>293</v>
      </c>
      <c r="I146" s="7"/>
      <c r="J146" s="6"/>
      <c r="K146" s="6"/>
    </row>
    <row r="147" spans="1:11" x14ac:dyDescent="0.2">
      <c r="A147" s="6" t="str">
        <f ca="1">IF(COUNTIF($B$1:INDIRECT(CONCATENATE("B", ROW())), B147)=0, "", COUNTIF($B$1:INDIRECT(CONCATENATE("B", ROW())), B147))</f>
        <v/>
      </c>
      <c r="B147" s="41"/>
      <c r="C147" s="7" t="str">
        <f ca="1">IF(B147="", "", B147&amp;COUNTIF($B$1:INDIRECT(CONCATENATE("B", ROW())), B147))</f>
        <v/>
      </c>
      <c r="D147" s="6"/>
      <c r="E147" s="6"/>
      <c r="F147" s="6">
        <f t="shared" si="5"/>
        <v>142</v>
      </c>
      <c r="G147" s="44" t="str">
        <f t="shared" si="4"/>
        <v>0x08E</v>
      </c>
      <c r="H147" s="8" t="s">
        <v>33</v>
      </c>
      <c r="I147" s="7"/>
      <c r="J147" s="6"/>
      <c r="K147" s="6"/>
    </row>
    <row r="148" spans="1:11" x14ac:dyDescent="0.2">
      <c r="A148" s="6" t="str">
        <f ca="1">IF(COUNTIF($B$1:INDIRECT(CONCATENATE("B", ROW())), B148)=0, "", COUNTIF($B$1:INDIRECT(CONCATENATE("B", ROW())), B148))</f>
        <v/>
      </c>
      <c r="B148" s="41"/>
      <c r="C148" s="7" t="str">
        <f ca="1">IF(B148="", "", B148&amp;COUNTIF($B$1:INDIRECT(CONCATENATE("B", ROW())), B148))</f>
        <v/>
      </c>
      <c r="D148" s="6"/>
      <c r="E148" s="6"/>
      <c r="F148" s="6">
        <f t="shared" si="5"/>
        <v>143</v>
      </c>
      <c r="G148" s="44" t="str">
        <f t="shared" si="4"/>
        <v>0x08F</v>
      </c>
      <c r="H148" s="8" t="s">
        <v>33</v>
      </c>
      <c r="I148" s="7"/>
      <c r="J148" s="6"/>
      <c r="K148" s="6"/>
    </row>
    <row r="149" spans="1:11" x14ac:dyDescent="0.2">
      <c r="A149" s="6">
        <f ca="1">IF(COUNTIF($B$1:INDIRECT(CONCATENATE("B", ROW())), B149)=0, "", COUNTIF($B$1:INDIRECT(CONCATENATE("B", ROW())), B149))</f>
        <v>34</v>
      </c>
      <c r="B149" s="41" t="s">
        <v>57</v>
      </c>
      <c r="C149" s="7" t="str">
        <f ca="1">IF(B149="", "", B149&amp;COUNTIF($B$1:INDIRECT(CONCATENATE("B", ROW())), B149))</f>
        <v>Observatory34</v>
      </c>
      <c r="D149" s="6" t="s">
        <v>26</v>
      </c>
      <c r="E149" s="6" t="s">
        <v>34</v>
      </c>
      <c r="F149" s="6">
        <f>$F148+1</f>
        <v>144</v>
      </c>
      <c r="G149" s="44" t="str">
        <f t="shared" si="4"/>
        <v>0x090</v>
      </c>
      <c r="H149" s="8" t="s">
        <v>294</v>
      </c>
      <c r="I149" s="7"/>
      <c r="J149" s="6" t="s">
        <v>1106</v>
      </c>
      <c r="K149" s="6" t="s">
        <v>750</v>
      </c>
    </row>
    <row r="150" spans="1:11" x14ac:dyDescent="0.2">
      <c r="A150" s="6">
        <f ca="1">IF(COUNTIF($B$1:INDIRECT(CONCATENATE("B", ROW())), B150)=0, "", COUNTIF($B$1:INDIRECT(CONCATENATE("B", ROW())), B150))</f>
        <v>35</v>
      </c>
      <c r="B150" s="41" t="s">
        <v>57</v>
      </c>
      <c r="C150" s="7" t="str">
        <f ca="1">IF(B150="", "", B150&amp;COUNTIF($B$1:INDIRECT(CONCATENATE("B", ROW())), B150))</f>
        <v>Observatory35</v>
      </c>
      <c r="D150" s="6" t="s">
        <v>26</v>
      </c>
      <c r="E150" s="6" t="s">
        <v>34</v>
      </c>
      <c r="F150" s="6">
        <f t="shared" si="5"/>
        <v>145</v>
      </c>
      <c r="G150" s="44" t="str">
        <f t="shared" si="4"/>
        <v>0x091</v>
      </c>
      <c r="H150" s="8" t="s">
        <v>295</v>
      </c>
      <c r="I150" s="7"/>
      <c r="J150" s="6"/>
      <c r="K150" s="6"/>
    </row>
    <row r="151" spans="1:11" x14ac:dyDescent="0.2">
      <c r="A151" s="6">
        <f ca="1">IF(COUNTIF($B$1:INDIRECT(CONCATENATE("B", ROW())), B151)=0, "", COUNTIF($B$1:INDIRECT(CONCATENATE("B", ROW())), B151))</f>
        <v>36</v>
      </c>
      <c r="B151" s="41" t="s">
        <v>57</v>
      </c>
      <c r="C151" s="7" t="str">
        <f ca="1">IF(B151="", "", B151&amp;COUNTIF($B$1:INDIRECT(CONCATENATE("B", ROW())), B151))</f>
        <v>Observatory36</v>
      </c>
      <c r="D151" s="6" t="s">
        <v>26</v>
      </c>
      <c r="E151" s="6" t="s">
        <v>34</v>
      </c>
      <c r="F151" s="6">
        <f t="shared" si="5"/>
        <v>146</v>
      </c>
      <c r="G151" s="44" t="str">
        <f t="shared" ref="G151:G214" si="6">CONCATENATE( "0x0",DEC2HEX($F151) )</f>
        <v>0x092</v>
      </c>
      <c r="H151" s="8" t="s">
        <v>296</v>
      </c>
      <c r="I151" s="7"/>
      <c r="J151" s="6"/>
      <c r="K151" s="6"/>
    </row>
    <row r="152" spans="1:11" x14ac:dyDescent="0.2">
      <c r="A152" s="6" t="str">
        <f ca="1">IF(COUNTIF($B$1:INDIRECT(CONCATENATE("B", ROW())), B152)=0, "", COUNTIF($B$1:INDIRECT(CONCATENATE("B", ROW())), B152))</f>
        <v/>
      </c>
      <c r="B152" s="41"/>
      <c r="C152" s="7" t="str">
        <f ca="1">IF(B152="", "", B152&amp;COUNTIF($B$1:INDIRECT(CONCATENATE("B", ROW())), B152))</f>
        <v/>
      </c>
      <c r="D152" s="6"/>
      <c r="E152" s="6"/>
      <c r="F152" s="6">
        <f t="shared" si="5"/>
        <v>147</v>
      </c>
      <c r="G152" s="44" t="str">
        <f t="shared" si="6"/>
        <v>0x093</v>
      </c>
      <c r="H152" s="8" t="s">
        <v>33</v>
      </c>
      <c r="I152" s="7"/>
      <c r="J152" s="6"/>
      <c r="K152" s="6"/>
    </row>
    <row r="153" spans="1:11" x14ac:dyDescent="0.2">
      <c r="A153" s="6" t="str">
        <f ca="1">IF(COUNTIF($B$1:INDIRECT(CONCATENATE("B", ROW())), B153)=0, "", COUNTIF($B$1:INDIRECT(CONCATENATE("B", ROW())), B153))</f>
        <v/>
      </c>
      <c r="B153" s="41"/>
      <c r="C153" s="7" t="str">
        <f ca="1">IF(B153="", "", B153&amp;COUNTIF($B$1:INDIRECT(CONCATENATE("B", ROW())), B153))</f>
        <v/>
      </c>
      <c r="D153" s="6"/>
      <c r="E153" s="6"/>
      <c r="F153" s="6">
        <f t="shared" ref="F153:F216" si="7">$F152+1</f>
        <v>148</v>
      </c>
      <c r="G153" s="44" t="str">
        <f t="shared" si="6"/>
        <v>0x094</v>
      </c>
      <c r="H153" s="8" t="s">
        <v>33</v>
      </c>
      <c r="I153" s="7"/>
      <c r="J153" s="6"/>
      <c r="K153" s="6"/>
    </row>
    <row r="154" spans="1:11" x14ac:dyDescent="0.2">
      <c r="A154" s="6">
        <f ca="1">IF(COUNTIF($B$1:INDIRECT(CONCATENATE("B", ROW())), B154)=0, "", COUNTIF($B$1:INDIRECT(CONCATENATE("B", ROW())), B154))</f>
        <v>37</v>
      </c>
      <c r="B154" s="41" t="s">
        <v>57</v>
      </c>
      <c r="C154" s="7" t="str">
        <f ca="1">IF(B154="", "", B154&amp;COUNTIF($B$1:INDIRECT(CONCATENATE("B", ROW())), B154))</f>
        <v>Observatory37</v>
      </c>
      <c r="D154" s="6" t="s">
        <v>26</v>
      </c>
      <c r="E154" s="6" t="s">
        <v>34</v>
      </c>
      <c r="F154" s="6">
        <f t="shared" si="7"/>
        <v>149</v>
      </c>
      <c r="G154" s="44" t="str">
        <f t="shared" si="6"/>
        <v>0x095</v>
      </c>
      <c r="H154" s="8" t="s">
        <v>297</v>
      </c>
      <c r="I154" s="7"/>
      <c r="J154" s="6" t="s">
        <v>480</v>
      </c>
      <c r="K154" s="6" t="s">
        <v>750</v>
      </c>
    </row>
    <row r="155" spans="1:11" x14ac:dyDescent="0.2">
      <c r="A155" s="6">
        <f ca="1">IF(COUNTIF($B$1:INDIRECT(CONCATENATE("B", ROW())), B155)=0, "", COUNTIF($B$1:INDIRECT(CONCATENATE("B", ROW())), B155))</f>
        <v>38</v>
      </c>
      <c r="B155" s="41" t="s">
        <v>57</v>
      </c>
      <c r="C155" s="7" t="str">
        <f ca="1">IF(B155="", "", B155&amp;COUNTIF($B$1:INDIRECT(CONCATENATE("B", ROW())), B155))</f>
        <v>Observatory38</v>
      </c>
      <c r="D155" s="6" t="s">
        <v>26</v>
      </c>
      <c r="E155" s="6" t="s">
        <v>34</v>
      </c>
      <c r="F155" s="6">
        <f t="shared" si="7"/>
        <v>150</v>
      </c>
      <c r="G155" s="44" t="str">
        <f t="shared" si="6"/>
        <v>0x096</v>
      </c>
      <c r="H155" s="8" t="s">
        <v>298</v>
      </c>
      <c r="I155" s="7"/>
      <c r="J155" s="6"/>
      <c r="K155" s="6"/>
    </row>
    <row r="156" spans="1:11" x14ac:dyDescent="0.2">
      <c r="A156" s="6">
        <f ca="1">IF(COUNTIF($B$1:INDIRECT(CONCATENATE("B", ROW())), B156)=0, "", COUNTIF($B$1:INDIRECT(CONCATENATE("B", ROW())), B156))</f>
        <v>39</v>
      </c>
      <c r="B156" s="41" t="s">
        <v>57</v>
      </c>
      <c r="C156" s="7" t="str">
        <f ca="1">IF(B156="", "", B156&amp;COUNTIF($B$1:INDIRECT(CONCATENATE("B", ROW())), B156))</f>
        <v>Observatory39</v>
      </c>
      <c r="D156" s="6" t="s">
        <v>26</v>
      </c>
      <c r="E156" s="6" t="s">
        <v>34</v>
      </c>
      <c r="F156" s="6">
        <f t="shared" si="7"/>
        <v>151</v>
      </c>
      <c r="G156" s="44" t="str">
        <f t="shared" si="6"/>
        <v>0x097</v>
      </c>
      <c r="H156" s="8" t="s">
        <v>299</v>
      </c>
      <c r="I156" s="7"/>
      <c r="J156" s="6"/>
      <c r="K156" s="6"/>
    </row>
    <row r="157" spans="1:11" x14ac:dyDescent="0.2">
      <c r="A157" s="6" t="str">
        <f ca="1">IF(COUNTIF($B$1:INDIRECT(CONCATENATE("B", ROW())), B157)=0, "", COUNTIF($B$1:INDIRECT(CONCATENATE("B", ROW())), B157))</f>
        <v/>
      </c>
      <c r="B157" s="41"/>
      <c r="C157" s="7" t="str">
        <f ca="1">IF(B157="", "", B157&amp;COUNTIF($B$1:INDIRECT(CONCATENATE("B", ROW())), B157))</f>
        <v/>
      </c>
      <c r="D157" s="6"/>
      <c r="E157" s="6"/>
      <c r="F157" s="6">
        <f t="shared" si="7"/>
        <v>152</v>
      </c>
      <c r="G157" s="44" t="str">
        <f t="shared" si="6"/>
        <v>0x098</v>
      </c>
      <c r="H157" s="8" t="s">
        <v>33</v>
      </c>
      <c r="I157" s="7"/>
      <c r="J157" s="6"/>
      <c r="K157" s="6"/>
    </row>
    <row r="158" spans="1:11" x14ac:dyDescent="0.2">
      <c r="A158" s="6" t="str">
        <f ca="1">IF(COUNTIF($B$1:INDIRECT(CONCATENATE("B", ROW())), B158)=0, "", COUNTIF($B$1:INDIRECT(CONCATENATE("B", ROW())), B158))</f>
        <v/>
      </c>
      <c r="B158" s="41"/>
      <c r="C158" s="7" t="str">
        <f ca="1">IF(B158="", "", B158&amp;COUNTIF($B$1:INDIRECT(CONCATENATE("B", ROW())), B158))</f>
        <v/>
      </c>
      <c r="D158" s="6"/>
      <c r="E158" s="6"/>
      <c r="F158" s="6">
        <f>$F157+1</f>
        <v>153</v>
      </c>
      <c r="G158" s="44" t="str">
        <f t="shared" si="6"/>
        <v>0x099</v>
      </c>
      <c r="H158" s="8" t="s">
        <v>33</v>
      </c>
      <c r="I158" s="7"/>
      <c r="J158" s="6"/>
      <c r="K158" s="6"/>
    </row>
    <row r="159" spans="1:11" x14ac:dyDescent="0.2">
      <c r="A159" s="6">
        <f ca="1">IF(COUNTIF($B$1:INDIRECT(CONCATENATE("B", ROW())), B159)=0, "", COUNTIF($B$1:INDIRECT(CONCATENATE("B", ROW())), B159))</f>
        <v>40</v>
      </c>
      <c r="B159" s="41" t="s">
        <v>57</v>
      </c>
      <c r="C159" s="7" t="str">
        <f ca="1">IF(B159="", "", B159&amp;COUNTIF($B$1:INDIRECT(CONCATENATE("B", ROW())), B159))</f>
        <v>Observatory40</v>
      </c>
      <c r="D159" s="6" t="s">
        <v>26</v>
      </c>
      <c r="E159" s="6" t="s">
        <v>34</v>
      </c>
      <c r="F159" s="6">
        <f t="shared" si="7"/>
        <v>154</v>
      </c>
      <c r="G159" s="44" t="str">
        <f t="shared" si="6"/>
        <v>0x09A</v>
      </c>
      <c r="H159" s="8" t="s">
        <v>300</v>
      </c>
      <c r="I159" s="7"/>
      <c r="J159" s="6" t="s">
        <v>482</v>
      </c>
      <c r="K159" s="6" t="s">
        <v>750</v>
      </c>
    </row>
    <row r="160" spans="1:11" x14ac:dyDescent="0.2">
      <c r="A160" s="6">
        <f ca="1">IF(COUNTIF($B$1:INDIRECT(CONCATENATE("B", ROW())), B160)=0, "", COUNTIF($B$1:INDIRECT(CONCATENATE("B", ROW())), B160))</f>
        <v>41</v>
      </c>
      <c r="B160" s="41" t="s">
        <v>57</v>
      </c>
      <c r="C160" s="7" t="str">
        <f ca="1">IF(B160="", "", B160&amp;COUNTIF($B$1:INDIRECT(CONCATENATE("B", ROW())), B160))</f>
        <v>Observatory41</v>
      </c>
      <c r="D160" s="6" t="s">
        <v>26</v>
      </c>
      <c r="E160" s="6" t="s">
        <v>34</v>
      </c>
      <c r="F160" s="6">
        <f t="shared" si="7"/>
        <v>155</v>
      </c>
      <c r="G160" s="44" t="str">
        <f t="shared" si="6"/>
        <v>0x09B</v>
      </c>
      <c r="H160" s="8" t="s">
        <v>301</v>
      </c>
      <c r="I160" s="7"/>
      <c r="J160" s="6"/>
      <c r="K160" s="6"/>
    </row>
    <row r="161" spans="1:11" x14ac:dyDescent="0.2">
      <c r="A161" s="6">
        <f ca="1">IF(COUNTIF($B$1:INDIRECT(CONCATENATE("B", ROW())), B161)=0, "", COUNTIF($B$1:INDIRECT(CONCATENATE("B", ROW())), B161))</f>
        <v>42</v>
      </c>
      <c r="B161" s="41" t="s">
        <v>57</v>
      </c>
      <c r="C161" s="7" t="str">
        <f ca="1">IF(B161="", "", B161&amp;COUNTIF($B$1:INDIRECT(CONCATENATE("B", ROW())), B161))</f>
        <v>Observatory42</v>
      </c>
      <c r="D161" s="6" t="s">
        <v>26</v>
      </c>
      <c r="E161" s="6" t="s">
        <v>34</v>
      </c>
      <c r="F161" s="6">
        <f t="shared" si="7"/>
        <v>156</v>
      </c>
      <c r="G161" s="44" t="str">
        <f t="shared" si="6"/>
        <v>0x09C</v>
      </c>
      <c r="H161" s="8" t="s">
        <v>302</v>
      </c>
      <c r="I161" s="7"/>
      <c r="J161" s="6"/>
      <c r="K161" s="6"/>
    </row>
    <row r="162" spans="1:11" x14ac:dyDescent="0.2">
      <c r="A162" s="6" t="str">
        <f ca="1">IF(COUNTIF($B$1:INDIRECT(CONCATENATE("B", ROW())), B162)=0, "", COUNTIF($B$1:INDIRECT(CONCATENATE("B", ROW())), B162))</f>
        <v/>
      </c>
      <c r="B162" s="41"/>
      <c r="C162" s="7" t="str">
        <f ca="1">IF(B162="", "", B162&amp;COUNTIF($B$1:INDIRECT(CONCATENATE("B", ROW())), B162))</f>
        <v/>
      </c>
      <c r="D162" s="6"/>
      <c r="E162" s="6"/>
      <c r="F162" s="6">
        <f t="shared" si="7"/>
        <v>157</v>
      </c>
      <c r="G162" s="44" t="str">
        <f t="shared" si="6"/>
        <v>0x09D</v>
      </c>
      <c r="H162" s="8" t="s">
        <v>33</v>
      </c>
      <c r="I162" s="7"/>
      <c r="J162" s="6"/>
      <c r="K162" s="6"/>
    </row>
    <row r="163" spans="1:11" x14ac:dyDescent="0.2">
      <c r="A163" s="6" t="str">
        <f ca="1">IF(COUNTIF($B$1:INDIRECT(CONCATENATE("B", ROW())), B163)=0, "", COUNTIF($B$1:INDIRECT(CONCATENATE("B", ROW())), B163))</f>
        <v/>
      </c>
      <c r="B163" s="41"/>
      <c r="C163" s="7" t="str">
        <f ca="1">IF(B163="", "", B163&amp;COUNTIF($B$1:INDIRECT(CONCATENATE("B", ROW())), B163))</f>
        <v/>
      </c>
      <c r="D163" s="6"/>
      <c r="E163" s="6"/>
      <c r="F163" s="6">
        <f t="shared" si="7"/>
        <v>158</v>
      </c>
      <c r="G163" s="44" t="str">
        <f t="shared" si="6"/>
        <v>0x09E</v>
      </c>
      <c r="H163" s="8" t="s">
        <v>33</v>
      </c>
      <c r="I163" s="7"/>
      <c r="J163" s="6"/>
      <c r="K163" s="6"/>
    </row>
    <row r="164" spans="1:11" x14ac:dyDescent="0.2">
      <c r="A164" s="6">
        <f ca="1">IF(COUNTIF($B$1:INDIRECT(CONCATENATE("B", ROW())), B164)=0, "", COUNTIF($B$1:INDIRECT(CONCATENATE("B", ROW())), B164))</f>
        <v>43</v>
      </c>
      <c r="B164" s="41" t="s">
        <v>57</v>
      </c>
      <c r="C164" s="7" t="str">
        <f ca="1">IF(B164="", "", B164&amp;COUNTIF($B$1:INDIRECT(CONCATENATE("B", ROW())), B164))</f>
        <v>Observatory43</v>
      </c>
      <c r="D164" s="6" t="s">
        <v>26</v>
      </c>
      <c r="E164" s="6" t="s">
        <v>34</v>
      </c>
      <c r="F164" s="6">
        <f t="shared" si="7"/>
        <v>159</v>
      </c>
      <c r="G164" s="44" t="str">
        <f t="shared" si="6"/>
        <v>0x09F</v>
      </c>
      <c r="H164" s="8" t="s">
        <v>303</v>
      </c>
      <c r="I164" s="7"/>
      <c r="J164" s="6" t="s">
        <v>499</v>
      </c>
      <c r="K164" s="6" t="s">
        <v>750</v>
      </c>
    </row>
    <row r="165" spans="1:11" x14ac:dyDescent="0.2">
      <c r="A165" s="6">
        <f ca="1">IF(COUNTIF($B$1:INDIRECT(CONCATENATE("B", ROW())), B165)=0, "", COUNTIF($B$1:INDIRECT(CONCATENATE("B", ROW())), B165))</f>
        <v>44</v>
      </c>
      <c r="B165" s="41" t="s">
        <v>57</v>
      </c>
      <c r="C165" s="7" t="str">
        <f ca="1">IF(B165="", "", B165&amp;COUNTIF($B$1:INDIRECT(CONCATENATE("B", ROW())), B165))</f>
        <v>Observatory44</v>
      </c>
      <c r="D165" s="6" t="s">
        <v>26</v>
      </c>
      <c r="E165" s="6" t="s">
        <v>34</v>
      </c>
      <c r="F165" s="6">
        <f t="shared" si="7"/>
        <v>160</v>
      </c>
      <c r="G165" s="44" t="str">
        <f t="shared" si="6"/>
        <v>0x0A0</v>
      </c>
      <c r="H165" s="8" t="s">
        <v>304</v>
      </c>
      <c r="I165" s="7"/>
      <c r="J165" s="6"/>
      <c r="K165" s="6"/>
    </row>
    <row r="166" spans="1:11" x14ac:dyDescent="0.2">
      <c r="A166" s="6">
        <f ca="1">IF(COUNTIF($B$1:INDIRECT(CONCATENATE("B", ROW())), B166)=0, "", COUNTIF($B$1:INDIRECT(CONCATENATE("B", ROW())), B166))</f>
        <v>45</v>
      </c>
      <c r="B166" s="41" t="s">
        <v>57</v>
      </c>
      <c r="C166" s="7" t="str">
        <f ca="1">IF(B166="", "", B166&amp;COUNTIF($B$1:INDIRECT(CONCATENATE("B", ROW())), B166))</f>
        <v>Observatory45</v>
      </c>
      <c r="D166" s="6" t="s">
        <v>26</v>
      </c>
      <c r="E166" s="6" t="s">
        <v>34</v>
      </c>
      <c r="F166" s="6">
        <f t="shared" si="7"/>
        <v>161</v>
      </c>
      <c r="G166" s="44" t="str">
        <f t="shared" si="6"/>
        <v>0x0A1</v>
      </c>
      <c r="H166" s="8" t="s">
        <v>305</v>
      </c>
      <c r="I166" s="7"/>
      <c r="J166" s="6"/>
      <c r="K166" s="6"/>
    </row>
    <row r="167" spans="1:11" x14ac:dyDescent="0.2">
      <c r="A167" s="6" t="str">
        <f ca="1">IF(COUNTIF($B$1:INDIRECT(CONCATENATE("B", ROW())), B167)=0, "", COUNTIF($B$1:INDIRECT(CONCATENATE("B", ROW())), B167))</f>
        <v/>
      </c>
      <c r="B167" s="41"/>
      <c r="C167" s="7" t="str">
        <f ca="1">IF(B167="", "", B167&amp;COUNTIF($B$1:INDIRECT(CONCATENATE("B", ROW())), B167))</f>
        <v/>
      </c>
      <c r="D167" s="6"/>
      <c r="E167" s="6"/>
      <c r="F167" s="6">
        <f t="shared" si="7"/>
        <v>162</v>
      </c>
      <c r="G167" s="44" t="str">
        <f t="shared" si="6"/>
        <v>0x0A2</v>
      </c>
      <c r="H167" s="8" t="s">
        <v>33</v>
      </c>
      <c r="I167" s="7"/>
      <c r="J167" s="6"/>
      <c r="K167" s="6"/>
    </row>
    <row r="168" spans="1:11" x14ac:dyDescent="0.2">
      <c r="A168" s="6" t="str">
        <f ca="1">IF(COUNTIF($B$1:INDIRECT(CONCATENATE("B", ROW())), B168)=0, "", COUNTIF($B$1:INDIRECT(CONCATENATE("B", ROW())), B168))</f>
        <v/>
      </c>
      <c r="B168" s="41"/>
      <c r="C168" s="7" t="str">
        <f ca="1">IF(B168="", "", B168&amp;COUNTIF($B$1:INDIRECT(CONCATENATE("B", ROW())), B168))</f>
        <v/>
      </c>
      <c r="D168" s="6"/>
      <c r="E168" s="6"/>
      <c r="F168" s="6">
        <f t="shared" si="7"/>
        <v>163</v>
      </c>
      <c r="G168" s="44" t="str">
        <f t="shared" si="6"/>
        <v>0x0A3</v>
      </c>
      <c r="H168" s="8" t="s">
        <v>33</v>
      </c>
      <c r="I168" s="7"/>
      <c r="J168" s="6"/>
      <c r="K168" s="6"/>
    </row>
    <row r="169" spans="1:11" x14ac:dyDescent="0.2">
      <c r="A169" s="6">
        <f ca="1">IF(COUNTIF($B$1:INDIRECT(CONCATENATE("B", ROW())), B169)=0, "", COUNTIF($B$1:INDIRECT(CONCATENATE("B", ROW())), B169))</f>
        <v>46</v>
      </c>
      <c r="B169" s="41" t="s">
        <v>57</v>
      </c>
      <c r="C169" s="7" t="str">
        <f ca="1">IF(B169="", "", B169&amp;COUNTIF($B$1:INDIRECT(CONCATENATE("B", ROW())), B169))</f>
        <v>Observatory46</v>
      </c>
      <c r="D169" s="6" t="s">
        <v>26</v>
      </c>
      <c r="E169" s="6" t="s">
        <v>34</v>
      </c>
      <c r="F169" s="6">
        <f t="shared" si="7"/>
        <v>164</v>
      </c>
      <c r="G169" s="44" t="str">
        <f t="shared" si="6"/>
        <v>0x0A4</v>
      </c>
      <c r="H169" s="8" t="s">
        <v>306</v>
      </c>
      <c r="I169" s="7"/>
      <c r="J169" s="6" t="s">
        <v>498</v>
      </c>
      <c r="K169" s="6" t="s">
        <v>750</v>
      </c>
    </row>
    <row r="170" spans="1:11" x14ac:dyDescent="0.2">
      <c r="A170" s="6">
        <f ca="1">IF(COUNTIF($B$1:INDIRECT(CONCATENATE("B", ROW())), B170)=0, "", COUNTIF($B$1:INDIRECT(CONCATENATE("B", ROW())), B170))</f>
        <v>47</v>
      </c>
      <c r="B170" s="41" t="s">
        <v>57</v>
      </c>
      <c r="C170" s="7" t="str">
        <f ca="1">IF(B170="", "", B170&amp;COUNTIF($B$1:INDIRECT(CONCATENATE("B", ROW())), B170))</f>
        <v>Observatory47</v>
      </c>
      <c r="D170" s="6" t="s">
        <v>26</v>
      </c>
      <c r="E170" s="6" t="s">
        <v>34</v>
      </c>
      <c r="F170" s="6">
        <f t="shared" si="7"/>
        <v>165</v>
      </c>
      <c r="G170" s="44" t="str">
        <f t="shared" si="6"/>
        <v>0x0A5</v>
      </c>
      <c r="H170" s="8" t="s">
        <v>307</v>
      </c>
      <c r="I170" s="7"/>
      <c r="J170" s="6"/>
      <c r="K170" s="6"/>
    </row>
    <row r="171" spans="1:11" x14ac:dyDescent="0.2">
      <c r="A171" s="6">
        <f ca="1">IF(COUNTIF($B$1:INDIRECT(CONCATENATE("B", ROW())), B171)=0, "", COUNTIF($B$1:INDIRECT(CONCATENATE("B", ROW())), B171))</f>
        <v>48</v>
      </c>
      <c r="B171" s="41" t="s">
        <v>57</v>
      </c>
      <c r="C171" s="7" t="str">
        <f ca="1">IF(B171="", "", B171&amp;COUNTIF($B$1:INDIRECT(CONCATENATE("B", ROW())), B171))</f>
        <v>Observatory48</v>
      </c>
      <c r="D171" s="6" t="s">
        <v>26</v>
      </c>
      <c r="E171" s="6" t="s">
        <v>34</v>
      </c>
      <c r="F171" s="6">
        <f t="shared" si="7"/>
        <v>166</v>
      </c>
      <c r="G171" s="44" t="str">
        <f t="shared" si="6"/>
        <v>0x0A6</v>
      </c>
      <c r="H171" s="8" t="s">
        <v>308</v>
      </c>
      <c r="I171" s="7"/>
      <c r="J171" s="6"/>
      <c r="K171" s="6"/>
    </row>
    <row r="172" spans="1:11" x14ac:dyDescent="0.2">
      <c r="A172" s="6" t="str">
        <f ca="1">IF(COUNTIF($B$1:INDIRECT(CONCATENATE("B", ROW())), B172)=0, "", COUNTIF($B$1:INDIRECT(CONCATENATE("B", ROW())), B172))</f>
        <v/>
      </c>
      <c r="B172" s="41"/>
      <c r="C172" s="7" t="str">
        <f ca="1">IF(B172="", "", B172&amp;COUNTIF($B$1:INDIRECT(CONCATENATE("B", ROW())), B172))</f>
        <v/>
      </c>
      <c r="D172" s="6"/>
      <c r="E172" s="6"/>
      <c r="F172" s="6">
        <f t="shared" si="7"/>
        <v>167</v>
      </c>
      <c r="G172" s="44" t="str">
        <f t="shared" si="6"/>
        <v>0x0A7</v>
      </c>
      <c r="H172" s="8" t="s">
        <v>33</v>
      </c>
      <c r="I172" s="7"/>
      <c r="J172" s="6"/>
      <c r="K172" s="6"/>
    </row>
    <row r="173" spans="1:11" x14ac:dyDescent="0.2">
      <c r="A173" s="6" t="str">
        <f ca="1">IF(COUNTIF($B$1:INDIRECT(CONCATENATE("B", ROW())), B173)=0, "", COUNTIF($B$1:INDIRECT(CONCATENATE("B", ROW())), B173))</f>
        <v/>
      </c>
      <c r="B173" s="41"/>
      <c r="C173" s="7" t="str">
        <f ca="1">IF(B173="", "", B173&amp;COUNTIF($B$1:INDIRECT(CONCATENATE("B", ROW())), B173))</f>
        <v/>
      </c>
      <c r="D173" s="6"/>
      <c r="E173" s="6"/>
      <c r="F173" s="6">
        <f t="shared" si="7"/>
        <v>168</v>
      </c>
      <c r="G173" s="44" t="str">
        <f t="shared" si="6"/>
        <v>0x0A8</v>
      </c>
      <c r="H173" s="8" t="s">
        <v>33</v>
      </c>
      <c r="I173" s="7"/>
      <c r="J173" s="6"/>
      <c r="K173" s="6"/>
    </row>
    <row r="174" spans="1:11" x14ac:dyDescent="0.2">
      <c r="A174" s="6">
        <f ca="1">IF(COUNTIF($B$1:INDIRECT(CONCATENATE("B", ROW())), B174)=0, "", COUNTIF($B$1:INDIRECT(CONCATENATE("B", ROW())), B174))</f>
        <v>49</v>
      </c>
      <c r="B174" s="41" t="s">
        <v>57</v>
      </c>
      <c r="C174" s="7" t="str">
        <f ca="1">IF(B174="", "", B174&amp;COUNTIF($B$1:INDIRECT(CONCATENATE("B", ROW())), B174))</f>
        <v>Observatory49</v>
      </c>
      <c r="D174" s="6" t="s">
        <v>26</v>
      </c>
      <c r="E174" s="6" t="s">
        <v>34</v>
      </c>
      <c r="F174" s="6">
        <f t="shared" si="7"/>
        <v>169</v>
      </c>
      <c r="G174" s="44" t="str">
        <f t="shared" si="6"/>
        <v>0x0A9</v>
      </c>
      <c r="H174" s="8" t="s">
        <v>309</v>
      </c>
      <c r="I174" s="7"/>
      <c r="J174" s="6" t="s">
        <v>489</v>
      </c>
      <c r="K174" s="6" t="s">
        <v>750</v>
      </c>
    </row>
    <row r="175" spans="1:11" x14ac:dyDescent="0.2">
      <c r="A175" s="6">
        <f ca="1">IF(COUNTIF($B$1:INDIRECT(CONCATENATE("B", ROW())), B175)=0, "", COUNTIF($B$1:INDIRECT(CONCATENATE("B", ROW())), B175))</f>
        <v>50</v>
      </c>
      <c r="B175" s="41" t="s">
        <v>57</v>
      </c>
      <c r="C175" s="7" t="str">
        <f ca="1">IF(B175="", "", B175&amp;COUNTIF($B$1:INDIRECT(CONCATENATE("B", ROW())), B175))</f>
        <v>Observatory50</v>
      </c>
      <c r="D175" s="6" t="s">
        <v>26</v>
      </c>
      <c r="E175" s="6" t="s">
        <v>34</v>
      </c>
      <c r="F175" s="6">
        <f t="shared" si="7"/>
        <v>170</v>
      </c>
      <c r="G175" s="44" t="str">
        <f t="shared" si="6"/>
        <v>0x0AA</v>
      </c>
      <c r="H175" s="8" t="s">
        <v>310</v>
      </c>
      <c r="I175" s="7"/>
      <c r="J175" s="6"/>
      <c r="K175" s="6"/>
    </row>
    <row r="176" spans="1:11" x14ac:dyDescent="0.2">
      <c r="A176" s="6">
        <f ca="1">IF(COUNTIF($B$1:INDIRECT(CONCATENATE("B", ROW())), B176)=0, "", COUNTIF($B$1:INDIRECT(CONCATENATE("B", ROW())), B176))</f>
        <v>51</v>
      </c>
      <c r="B176" s="41" t="s">
        <v>57</v>
      </c>
      <c r="C176" s="7" t="str">
        <f ca="1">IF(B176="", "", B176&amp;COUNTIF($B$1:INDIRECT(CONCATENATE("B", ROW())), B176))</f>
        <v>Observatory51</v>
      </c>
      <c r="D176" s="6" t="s">
        <v>26</v>
      </c>
      <c r="E176" s="6" t="s">
        <v>34</v>
      </c>
      <c r="F176" s="6">
        <f t="shared" si="7"/>
        <v>171</v>
      </c>
      <c r="G176" s="44" t="str">
        <f t="shared" si="6"/>
        <v>0x0AB</v>
      </c>
      <c r="H176" s="8" t="s">
        <v>311</v>
      </c>
      <c r="I176" s="7"/>
      <c r="J176" s="6"/>
      <c r="K176" s="6"/>
    </row>
    <row r="177" spans="1:11" x14ac:dyDescent="0.2">
      <c r="A177" s="6" t="str">
        <f ca="1">IF(COUNTIF($B$1:INDIRECT(CONCATENATE("B", ROW())), B177)=0, "", COUNTIF($B$1:INDIRECT(CONCATENATE("B", ROW())), B177))</f>
        <v/>
      </c>
      <c r="B177" s="41"/>
      <c r="C177" s="7" t="str">
        <f ca="1">IF(B177="", "", B177&amp;COUNTIF($B$1:INDIRECT(CONCATENATE("B", ROW())), B177))</f>
        <v/>
      </c>
      <c r="D177" s="6"/>
      <c r="E177" s="6"/>
      <c r="F177" s="6">
        <f t="shared" si="7"/>
        <v>172</v>
      </c>
      <c r="G177" s="44" t="str">
        <f t="shared" si="6"/>
        <v>0x0AC</v>
      </c>
      <c r="H177" s="8" t="s">
        <v>33</v>
      </c>
      <c r="I177" s="7"/>
      <c r="J177" s="6"/>
      <c r="K177" s="6"/>
    </row>
    <row r="178" spans="1:11" x14ac:dyDescent="0.2">
      <c r="A178" s="6" t="str">
        <f ca="1">IF(COUNTIF($B$1:INDIRECT(CONCATENATE("B", ROW())), B178)=0, "", COUNTIF($B$1:INDIRECT(CONCATENATE("B", ROW())), B178))</f>
        <v/>
      </c>
      <c r="B178" s="41"/>
      <c r="C178" s="7" t="str">
        <f ca="1">IF(B178="", "", B178&amp;COUNTIF($B$1:INDIRECT(CONCATENATE("B", ROW())), B178))</f>
        <v/>
      </c>
      <c r="D178" s="6"/>
      <c r="E178" s="6"/>
      <c r="F178" s="6">
        <f t="shared" si="7"/>
        <v>173</v>
      </c>
      <c r="G178" s="44" t="str">
        <f t="shared" si="6"/>
        <v>0x0AD</v>
      </c>
      <c r="H178" s="8" t="s">
        <v>33</v>
      </c>
      <c r="I178" s="7"/>
      <c r="J178" s="6"/>
      <c r="K178" s="6"/>
    </row>
    <row r="179" spans="1:11" x14ac:dyDescent="0.2">
      <c r="A179" s="6">
        <f ca="1">IF(COUNTIF($B$1:INDIRECT(CONCATENATE("B", ROW())), B179)=0, "", COUNTIF($B$1:INDIRECT(CONCATENATE("B", ROW())), B179))</f>
        <v>52</v>
      </c>
      <c r="B179" s="41" t="s">
        <v>57</v>
      </c>
      <c r="C179" s="7" t="str">
        <f ca="1">IF(B179="", "", B179&amp;COUNTIF($B$1:INDIRECT(CONCATENATE("B", ROW())), B179))</f>
        <v>Observatory52</v>
      </c>
      <c r="D179" s="6" t="s">
        <v>26</v>
      </c>
      <c r="E179" s="6" t="s">
        <v>34</v>
      </c>
      <c r="F179" s="6">
        <f t="shared" si="7"/>
        <v>174</v>
      </c>
      <c r="G179" s="44" t="str">
        <f t="shared" si="6"/>
        <v>0x0AE</v>
      </c>
      <c r="H179" s="8" t="s">
        <v>796</v>
      </c>
      <c r="I179" s="7"/>
      <c r="J179" s="6" t="s">
        <v>512</v>
      </c>
      <c r="K179" s="6" t="s">
        <v>750</v>
      </c>
    </row>
    <row r="180" spans="1:11" x14ac:dyDescent="0.2">
      <c r="A180" s="6">
        <f ca="1">IF(COUNTIF($B$1:INDIRECT(CONCATENATE("B", ROW())), B180)=0, "", COUNTIF($B$1:INDIRECT(CONCATENATE("B", ROW())), B180))</f>
        <v>53</v>
      </c>
      <c r="B180" s="41" t="s">
        <v>57</v>
      </c>
      <c r="C180" s="7" t="str">
        <f ca="1">IF(B180="", "", B180&amp;COUNTIF($B$1:INDIRECT(CONCATENATE("B", ROW())), B180))</f>
        <v>Observatory53</v>
      </c>
      <c r="D180" s="6" t="s">
        <v>26</v>
      </c>
      <c r="E180" s="6" t="s">
        <v>34</v>
      </c>
      <c r="F180" s="6">
        <f t="shared" si="7"/>
        <v>175</v>
      </c>
      <c r="G180" s="44" t="str">
        <f t="shared" si="6"/>
        <v>0x0AF</v>
      </c>
      <c r="H180" s="8" t="s">
        <v>312</v>
      </c>
      <c r="I180" s="7"/>
      <c r="J180" s="6"/>
      <c r="K180" s="6"/>
    </row>
    <row r="181" spans="1:11" x14ac:dyDescent="0.2">
      <c r="A181" s="6">
        <f ca="1">IF(COUNTIF($B$1:INDIRECT(CONCATENATE("B", ROW())), B181)=0, "", COUNTIF($B$1:INDIRECT(CONCATENATE("B", ROW())), B181))</f>
        <v>54</v>
      </c>
      <c r="B181" s="41" t="s">
        <v>57</v>
      </c>
      <c r="C181" s="7" t="str">
        <f ca="1">IF(B181="", "", B181&amp;COUNTIF($B$1:INDIRECT(CONCATENATE("B", ROW())), B181))</f>
        <v>Observatory54</v>
      </c>
      <c r="D181" s="6" t="s">
        <v>26</v>
      </c>
      <c r="E181" s="6" t="s">
        <v>34</v>
      </c>
      <c r="F181" s="6">
        <f t="shared" si="7"/>
        <v>176</v>
      </c>
      <c r="G181" s="44" t="str">
        <f t="shared" si="6"/>
        <v>0x0B0</v>
      </c>
      <c r="H181" s="8" t="s">
        <v>313</v>
      </c>
      <c r="I181" s="7"/>
      <c r="J181" s="6"/>
      <c r="K181" s="6"/>
    </row>
    <row r="182" spans="1:11" x14ac:dyDescent="0.2">
      <c r="A182" s="6" t="str">
        <f ca="1">IF(COUNTIF($B$1:INDIRECT(CONCATENATE("B", ROW())), B182)=0, "", COUNTIF($B$1:INDIRECT(CONCATENATE("B", ROW())), B182))</f>
        <v/>
      </c>
      <c r="B182" s="41"/>
      <c r="C182" s="7" t="str">
        <f ca="1">IF(B182="", "", B182&amp;COUNTIF($B$1:INDIRECT(CONCATENATE("B", ROW())), B182))</f>
        <v/>
      </c>
      <c r="D182" s="6"/>
      <c r="E182" s="6"/>
      <c r="F182" s="6">
        <f t="shared" si="7"/>
        <v>177</v>
      </c>
      <c r="G182" s="44" t="str">
        <f t="shared" si="6"/>
        <v>0x0B1</v>
      </c>
      <c r="H182" s="8" t="s">
        <v>1166</v>
      </c>
      <c r="I182" s="7"/>
      <c r="J182" s="6"/>
      <c r="K182" s="6"/>
    </row>
    <row r="183" spans="1:11" x14ac:dyDescent="0.2">
      <c r="A183" s="6" t="str">
        <f ca="1">IF(COUNTIF($B$1:INDIRECT(CONCATENATE("B", ROW())), B183)=0, "", COUNTIF($B$1:INDIRECT(CONCATENATE("B", ROW())), B183))</f>
        <v/>
      </c>
      <c r="B183" s="41"/>
      <c r="C183" s="7" t="str">
        <f ca="1">IF(B183="", "", B183&amp;COUNTIF($B$1:INDIRECT(CONCATENATE("B", ROW())), B183))</f>
        <v/>
      </c>
      <c r="D183" s="6"/>
      <c r="E183" s="6"/>
      <c r="F183" s="6">
        <f t="shared" si="7"/>
        <v>178</v>
      </c>
      <c r="G183" s="44" t="str">
        <f t="shared" si="6"/>
        <v>0x0B2</v>
      </c>
      <c r="H183" s="8" t="s">
        <v>33</v>
      </c>
      <c r="I183" s="8"/>
      <c r="J183" s="6"/>
      <c r="K183" s="6"/>
    </row>
    <row r="184" spans="1:11" x14ac:dyDescent="0.2">
      <c r="A184" s="6"/>
      <c r="B184" s="41"/>
      <c r="C184" s="7" t="str">
        <f ca="1">IF(B184="", "", B184&amp;COUNTIF($B$1:INDIRECT(CONCATENATE("B", ROW())), B184))</f>
        <v/>
      </c>
      <c r="D184" s="6"/>
      <c r="E184" s="6"/>
      <c r="F184" s="6">
        <f t="shared" si="7"/>
        <v>179</v>
      </c>
      <c r="G184" s="44" t="str">
        <f t="shared" si="6"/>
        <v>0x0B3</v>
      </c>
      <c r="H184" s="8" t="s">
        <v>33</v>
      </c>
      <c r="I184" s="8"/>
      <c r="J184" s="6"/>
      <c r="K184" s="6"/>
    </row>
    <row r="185" spans="1:11" x14ac:dyDescent="0.2">
      <c r="A185" s="6"/>
      <c r="B185" s="41"/>
      <c r="C185" s="7" t="str">
        <f ca="1">IF(B185="", "", B185&amp;COUNTIF($B$1:INDIRECT(CONCATENATE("B", ROW())), B185))</f>
        <v/>
      </c>
      <c r="D185" s="6"/>
      <c r="E185" s="6"/>
      <c r="F185" s="6">
        <f t="shared" si="7"/>
        <v>180</v>
      </c>
      <c r="G185" s="44" t="str">
        <f t="shared" si="6"/>
        <v>0x0B4</v>
      </c>
      <c r="H185" s="8" t="s">
        <v>33</v>
      </c>
      <c r="I185" s="8"/>
      <c r="J185" s="6"/>
      <c r="K185" s="6"/>
    </row>
    <row r="186" spans="1:11" x14ac:dyDescent="0.2">
      <c r="A186" s="6">
        <f ca="1">IF(COUNTIF($B$1:INDIRECT(CONCATENATE("B", ROW())), B186)=0, "", COUNTIF($B$1:INDIRECT(CONCATENATE("B", ROW())), B186))</f>
        <v>55</v>
      </c>
      <c r="B186" s="41" t="s">
        <v>57</v>
      </c>
      <c r="C186" s="7" t="str">
        <f ca="1">IF(B186="", "", B186&amp;COUNTIF($B$1:INDIRECT(CONCATENATE("B", ROW())), B186))</f>
        <v>Observatory55</v>
      </c>
      <c r="D186" s="6" t="s">
        <v>26</v>
      </c>
      <c r="E186" s="6" t="s">
        <v>34</v>
      </c>
      <c r="F186" s="6">
        <f t="shared" si="7"/>
        <v>181</v>
      </c>
      <c r="G186" s="44" t="str">
        <f t="shared" si="6"/>
        <v>0x0B5</v>
      </c>
      <c r="H186" s="8" t="s">
        <v>314</v>
      </c>
      <c r="I186" s="8"/>
      <c r="J186" s="6" t="s">
        <v>514</v>
      </c>
      <c r="K186" s="6" t="s">
        <v>750</v>
      </c>
    </row>
    <row r="187" spans="1:11" x14ac:dyDescent="0.2">
      <c r="A187" s="6">
        <f ca="1">IF(COUNTIF($B$1:INDIRECT(CONCATENATE("B", ROW())), B187)=0, "", COUNTIF($B$1:INDIRECT(CONCATENATE("B", ROW())), B187))</f>
        <v>56</v>
      </c>
      <c r="B187" s="41" t="s">
        <v>57</v>
      </c>
      <c r="C187" s="7" t="str">
        <f ca="1">IF(B187="", "", B187&amp;COUNTIF($B$1:INDIRECT(CONCATENATE("B", ROW())), B187))</f>
        <v>Observatory56</v>
      </c>
      <c r="D187" s="6" t="s">
        <v>26</v>
      </c>
      <c r="E187" s="6" t="s">
        <v>34</v>
      </c>
      <c r="F187" s="6">
        <f t="shared" si="7"/>
        <v>182</v>
      </c>
      <c r="G187" s="44" t="str">
        <f t="shared" si="6"/>
        <v>0x0B6</v>
      </c>
      <c r="H187" s="8" t="s">
        <v>315</v>
      </c>
      <c r="I187" s="8"/>
      <c r="J187" s="6"/>
      <c r="K187" s="6"/>
    </row>
    <row r="188" spans="1:11" x14ac:dyDescent="0.2">
      <c r="A188" s="6">
        <f ca="1">IF(COUNTIF($B$1:INDIRECT(CONCATENATE("B", ROW())), B188)=0, "", COUNTIF($B$1:INDIRECT(CONCATENATE("B", ROW())), B188))</f>
        <v>57</v>
      </c>
      <c r="B188" s="41" t="s">
        <v>57</v>
      </c>
      <c r="C188" s="7" t="str">
        <f ca="1">IF(B188="", "", B188&amp;COUNTIF($B$1:INDIRECT(CONCATENATE("B", ROW())), B188))</f>
        <v>Observatory57</v>
      </c>
      <c r="D188" s="6" t="s">
        <v>26</v>
      </c>
      <c r="E188" s="6" t="s">
        <v>34</v>
      </c>
      <c r="F188" s="6">
        <f t="shared" si="7"/>
        <v>183</v>
      </c>
      <c r="G188" s="44" t="str">
        <f t="shared" si="6"/>
        <v>0x0B7</v>
      </c>
      <c r="H188" s="8" t="s">
        <v>513</v>
      </c>
      <c r="I188" s="8"/>
      <c r="J188" s="6"/>
      <c r="K188" s="6"/>
    </row>
    <row r="189" spans="1:11" x14ac:dyDescent="0.2">
      <c r="A189" s="6" t="str">
        <f ca="1">IF(COUNTIF($B$1:INDIRECT(CONCATENATE("B", ROW())), B189)=0, "", COUNTIF($B$1:INDIRECT(CONCATENATE("B", ROW())), B189))</f>
        <v/>
      </c>
      <c r="B189" s="41"/>
      <c r="C189" s="7" t="str">
        <f ca="1">IF(B189="", "", B189&amp;COUNTIF($B$1:INDIRECT(CONCATENATE("B", ROW())), B189))</f>
        <v/>
      </c>
      <c r="D189" s="6"/>
      <c r="E189" s="6"/>
      <c r="F189" s="6">
        <f t="shared" si="7"/>
        <v>184</v>
      </c>
      <c r="G189" s="44" t="str">
        <f t="shared" si="6"/>
        <v>0x0B8</v>
      </c>
      <c r="H189" s="8" t="s">
        <v>33</v>
      </c>
      <c r="I189" s="8"/>
      <c r="J189" s="6"/>
      <c r="K189" s="6"/>
    </row>
    <row r="190" spans="1:11" x14ac:dyDescent="0.2">
      <c r="A190" s="6">
        <f ca="1">IF(COUNTIF($B$1:INDIRECT(CONCATENATE("B", ROW())), B190)=0, "", COUNTIF($B$1:INDIRECT(CONCATENATE("B", ROW())), B190))</f>
        <v>58</v>
      </c>
      <c r="B190" s="41" t="s">
        <v>57</v>
      </c>
      <c r="C190" s="7" t="str">
        <f ca="1">IF(B190="", "", B190&amp;COUNTIF($B$1:INDIRECT(CONCATENATE("B", ROW())), B190))</f>
        <v>Observatory58</v>
      </c>
      <c r="D190" s="6" t="s">
        <v>26</v>
      </c>
      <c r="E190" s="6" t="s">
        <v>34</v>
      </c>
      <c r="F190" s="6">
        <f t="shared" si="7"/>
        <v>185</v>
      </c>
      <c r="G190" s="44" t="str">
        <f t="shared" si="6"/>
        <v>0x0B9</v>
      </c>
      <c r="H190" s="8" t="s">
        <v>649</v>
      </c>
      <c r="I190" s="8"/>
      <c r="J190" s="6" t="s">
        <v>501</v>
      </c>
      <c r="K190" s="6" t="s">
        <v>750</v>
      </c>
    </row>
    <row r="191" spans="1:11" x14ac:dyDescent="0.2">
      <c r="A191" s="6" t="str">
        <f ca="1">IF(COUNTIF($B$1:INDIRECT(CONCATENATE("B", ROW())), B191)=0, "", COUNTIF($B$1:INDIRECT(CONCATENATE("B", ROW())), B191))</f>
        <v/>
      </c>
      <c r="B191" s="41"/>
      <c r="C191" s="7" t="str">
        <f ca="1">IF(B191="", "", B191&amp;COUNTIF($B$1:INDIRECT(CONCATENATE("B", ROW())), B191))</f>
        <v/>
      </c>
      <c r="D191" s="6"/>
      <c r="E191" s="6"/>
      <c r="F191" s="6">
        <f t="shared" si="7"/>
        <v>186</v>
      </c>
      <c r="G191" s="44" t="str">
        <f t="shared" si="6"/>
        <v>0x0BA</v>
      </c>
      <c r="H191" s="8" t="s">
        <v>33</v>
      </c>
      <c r="I191" s="7"/>
      <c r="J191" s="6"/>
      <c r="K191" s="6"/>
    </row>
    <row r="192" spans="1:11" x14ac:dyDescent="0.2">
      <c r="A192" s="6">
        <f ca="1">IF(COUNTIF($B$1:INDIRECT(CONCATENATE("B", ROW())), B192)=0, "", COUNTIF($B$1:INDIRECT(CONCATENATE("B", ROW())), B192))</f>
        <v>59</v>
      </c>
      <c r="B192" s="41" t="s">
        <v>57</v>
      </c>
      <c r="C192" s="7" t="str">
        <f ca="1">IF(B192="", "", B192&amp;COUNTIF($B$1:INDIRECT(CONCATENATE("B", ROW())), B192))</f>
        <v>Observatory59</v>
      </c>
      <c r="D192" s="6" t="s">
        <v>26</v>
      </c>
      <c r="E192" s="6" t="s">
        <v>34</v>
      </c>
      <c r="F192" s="6">
        <f t="shared" si="7"/>
        <v>187</v>
      </c>
      <c r="G192" s="44" t="str">
        <f t="shared" si="6"/>
        <v>0x0BB</v>
      </c>
      <c r="H192" s="8" t="s">
        <v>316</v>
      </c>
      <c r="I192" s="7"/>
      <c r="J192" s="6" t="s">
        <v>650</v>
      </c>
      <c r="K192" s="6" t="s">
        <v>750</v>
      </c>
    </row>
    <row r="193" spans="1:11" x14ac:dyDescent="0.2">
      <c r="A193" s="6">
        <f ca="1">IF(COUNTIF($B$1:INDIRECT(CONCATENATE("B", ROW())), B193)=0, "", COUNTIF($B$1:INDIRECT(CONCATENATE("B", ROW())), B193))</f>
        <v>60</v>
      </c>
      <c r="B193" s="41" t="s">
        <v>57</v>
      </c>
      <c r="C193" s="7" t="str">
        <f ca="1">IF(B193="", "", B193&amp;COUNTIF($B$1:INDIRECT(CONCATENATE("B", ROW())), B193))</f>
        <v>Observatory60</v>
      </c>
      <c r="D193" s="6" t="s">
        <v>26</v>
      </c>
      <c r="E193" s="6" t="s">
        <v>34</v>
      </c>
      <c r="F193" s="6">
        <f t="shared" si="7"/>
        <v>188</v>
      </c>
      <c r="G193" s="44" t="str">
        <f t="shared" si="6"/>
        <v>0x0BC</v>
      </c>
      <c r="H193" s="8" t="s">
        <v>317</v>
      </c>
      <c r="I193" s="7"/>
      <c r="J193" s="6"/>
      <c r="K193" s="6"/>
    </row>
    <row r="194" spans="1:11" x14ac:dyDescent="0.2">
      <c r="A194" s="6"/>
      <c r="B194" s="41"/>
      <c r="C194" s="7"/>
      <c r="D194" s="6"/>
      <c r="E194" s="6"/>
      <c r="F194" s="6">
        <f t="shared" si="7"/>
        <v>189</v>
      </c>
      <c r="G194" s="44" t="str">
        <f t="shared" si="6"/>
        <v>0x0BD</v>
      </c>
      <c r="H194" s="8" t="s">
        <v>33</v>
      </c>
      <c r="I194" s="7"/>
      <c r="J194" s="6"/>
      <c r="K194" s="6"/>
    </row>
    <row r="195" spans="1:11" x14ac:dyDescent="0.2">
      <c r="A195" s="6" t="str">
        <f ca="1">IF(COUNTIF($B$1:INDIRECT(CONCATENATE("B", ROW())), B195)=0, "", COUNTIF($B$1:INDIRECT(CONCATENATE("B", ROW())), B195))</f>
        <v/>
      </c>
      <c r="B195" s="41"/>
      <c r="C195" s="7"/>
      <c r="D195" s="6"/>
      <c r="E195" s="6"/>
      <c r="F195" s="6">
        <f t="shared" si="7"/>
        <v>190</v>
      </c>
      <c r="G195" s="44" t="str">
        <f t="shared" si="6"/>
        <v>0x0BE</v>
      </c>
      <c r="H195" s="8" t="s">
        <v>33</v>
      </c>
      <c r="I195" s="7"/>
      <c r="J195" s="6"/>
      <c r="K195" s="6"/>
    </row>
    <row r="196" spans="1:11" x14ac:dyDescent="0.2">
      <c r="A196" s="6" t="str">
        <f ca="1">IF(COUNTIF($B$1:INDIRECT(CONCATENATE("B", ROW())), B196)=0, "", COUNTIF($B$1:INDIRECT(CONCATENATE("B", ROW())), B196))</f>
        <v/>
      </c>
      <c r="B196" s="41"/>
      <c r="C196" s="7"/>
      <c r="D196" s="6"/>
      <c r="E196" s="6"/>
      <c r="F196" s="6">
        <f t="shared" si="7"/>
        <v>191</v>
      </c>
      <c r="G196" s="44" t="str">
        <f t="shared" si="6"/>
        <v>0x0BF</v>
      </c>
      <c r="H196" s="8" t="s">
        <v>33</v>
      </c>
      <c r="I196" s="7"/>
      <c r="J196" s="6"/>
      <c r="K196" s="6"/>
    </row>
    <row r="197" spans="1:11" x14ac:dyDescent="0.2">
      <c r="A197" s="6" t="str">
        <f ca="1">IF(COUNTIF($B$1:INDIRECT(CONCATENATE("B", ROW())), B197)=0, "", COUNTIF($B$1:INDIRECT(CONCATENATE("B", ROW())), B197))</f>
        <v/>
      </c>
      <c r="B197" s="41"/>
      <c r="C197" s="7"/>
      <c r="D197" s="6"/>
      <c r="E197" s="6"/>
      <c r="F197" s="6">
        <f t="shared" si="7"/>
        <v>192</v>
      </c>
      <c r="G197" s="44" t="str">
        <f t="shared" si="6"/>
        <v>0x0C0</v>
      </c>
      <c r="H197" s="8" t="s">
        <v>33</v>
      </c>
      <c r="I197" s="7"/>
      <c r="J197" s="6"/>
      <c r="K197" s="6"/>
    </row>
    <row r="198" spans="1:11" x14ac:dyDescent="0.2">
      <c r="A198" s="6" t="str">
        <f ca="1">IF(COUNTIF($B$1:INDIRECT(CONCATENATE("B", ROW())), B198)=0, "", COUNTIF($B$1:INDIRECT(CONCATENATE("B", ROW())), B198))</f>
        <v/>
      </c>
      <c r="B198" s="41"/>
      <c r="C198" s="7"/>
      <c r="D198" s="6"/>
      <c r="E198" s="6"/>
      <c r="F198" s="6">
        <f t="shared" si="7"/>
        <v>193</v>
      </c>
      <c r="G198" s="44" t="str">
        <f t="shared" si="6"/>
        <v>0x0C1</v>
      </c>
      <c r="H198" s="8" t="s">
        <v>33</v>
      </c>
      <c r="I198" s="7"/>
      <c r="J198" s="6"/>
      <c r="K198" s="6"/>
    </row>
    <row r="199" spans="1:11" x14ac:dyDescent="0.2">
      <c r="A199" s="6" t="str">
        <f ca="1">IF(COUNTIF($B$1:INDIRECT(CONCATENATE("B", ROW())), B199)=0, "", COUNTIF($B$1:INDIRECT(CONCATENATE("B", ROW())), B199))</f>
        <v/>
      </c>
      <c r="B199" s="41"/>
      <c r="C199" s="7"/>
      <c r="D199" s="6"/>
      <c r="E199" s="6"/>
      <c r="F199" s="6">
        <f t="shared" si="7"/>
        <v>194</v>
      </c>
      <c r="G199" s="44" t="str">
        <f t="shared" si="6"/>
        <v>0x0C2</v>
      </c>
      <c r="H199" s="8" t="s">
        <v>33</v>
      </c>
      <c r="I199" s="7"/>
      <c r="J199" s="6"/>
      <c r="K199" s="6"/>
    </row>
    <row r="200" spans="1:11" x14ac:dyDescent="0.2">
      <c r="A200" s="6" t="str">
        <f ca="1">IF(COUNTIF($B$1:INDIRECT(CONCATENATE("B", ROW())), B200)=0, "", COUNTIF($B$1:INDIRECT(CONCATENATE("B", ROW())), B200))</f>
        <v/>
      </c>
      <c r="B200" s="41"/>
      <c r="C200" s="7"/>
      <c r="D200" s="6"/>
      <c r="E200" s="6"/>
      <c r="F200" s="6">
        <f t="shared" si="7"/>
        <v>195</v>
      </c>
      <c r="G200" s="44" t="str">
        <f t="shared" si="6"/>
        <v>0x0C3</v>
      </c>
      <c r="H200" s="8" t="s">
        <v>33</v>
      </c>
      <c r="I200" s="7"/>
      <c r="J200" s="6"/>
      <c r="K200" s="6"/>
    </row>
    <row r="201" spans="1:11" x14ac:dyDescent="0.2">
      <c r="A201" s="6" t="str">
        <f ca="1">IF(COUNTIF($B$1:INDIRECT(CONCATENATE("B", ROW())), B201)=0, "", COUNTIF($B$1:INDIRECT(CONCATENATE("B", ROW())), B201))</f>
        <v/>
      </c>
      <c r="B201" s="41"/>
      <c r="C201" s="7"/>
      <c r="D201" s="6"/>
      <c r="E201" s="6"/>
      <c r="F201" s="6">
        <f t="shared" si="7"/>
        <v>196</v>
      </c>
      <c r="G201" s="44" t="str">
        <f t="shared" si="6"/>
        <v>0x0C4</v>
      </c>
      <c r="H201" s="8" t="s">
        <v>33</v>
      </c>
      <c r="I201" s="7"/>
      <c r="J201" s="6"/>
      <c r="K201" s="6"/>
    </row>
    <row r="202" spans="1:11" x14ac:dyDescent="0.2">
      <c r="A202" s="6" t="str">
        <f ca="1">IF(COUNTIF($B$1:INDIRECT(CONCATENATE("B", ROW())), B202)=0, "", COUNTIF($B$1:INDIRECT(CONCATENATE("B", ROW())), B202))</f>
        <v/>
      </c>
      <c r="B202" s="41"/>
      <c r="C202" s="7"/>
      <c r="D202" s="6"/>
      <c r="E202" s="6"/>
      <c r="F202" s="6">
        <f t="shared" si="7"/>
        <v>197</v>
      </c>
      <c r="G202" s="44" t="str">
        <f t="shared" si="6"/>
        <v>0x0C5</v>
      </c>
      <c r="H202" s="8" t="s">
        <v>33</v>
      </c>
      <c r="I202" s="7"/>
      <c r="J202" s="6"/>
      <c r="K202" s="6"/>
    </row>
    <row r="203" spans="1:11" x14ac:dyDescent="0.2">
      <c r="A203" s="6" t="str">
        <f ca="1">IF(COUNTIF($B$1:INDIRECT(CONCATENATE("B", ROW())), B203)=0, "", COUNTIF($B$1:INDIRECT(CONCATENATE("B", ROW())), B203))</f>
        <v/>
      </c>
      <c r="B203" s="41"/>
      <c r="C203" s="7"/>
      <c r="D203" s="6"/>
      <c r="E203" s="6"/>
      <c r="F203" s="6">
        <f t="shared" si="7"/>
        <v>198</v>
      </c>
      <c r="G203" s="44" t="str">
        <f t="shared" si="6"/>
        <v>0x0C6</v>
      </c>
      <c r="H203" s="8" t="s">
        <v>33</v>
      </c>
      <c r="I203" s="7"/>
      <c r="J203" s="6"/>
      <c r="K203" s="6"/>
    </row>
    <row r="204" spans="1:11" x14ac:dyDescent="0.2">
      <c r="A204" s="6" t="str">
        <f ca="1">IF(COUNTIF($B$1:INDIRECT(CONCATENATE("B", ROW())), B204)=0, "", COUNTIF($B$1:INDIRECT(CONCATENATE("B", ROW())), B204))</f>
        <v/>
      </c>
      <c r="B204" s="41"/>
      <c r="C204" s="7"/>
      <c r="D204" s="6"/>
      <c r="E204" s="6"/>
      <c r="F204" s="6">
        <f t="shared" si="7"/>
        <v>199</v>
      </c>
      <c r="G204" s="44" t="str">
        <f t="shared" si="6"/>
        <v>0x0C7</v>
      </c>
      <c r="H204" s="8" t="s">
        <v>33</v>
      </c>
      <c r="I204" s="7"/>
      <c r="J204" s="6"/>
      <c r="K204" s="6"/>
    </row>
    <row r="205" spans="1:11" x14ac:dyDescent="0.2">
      <c r="A205" s="6" t="str">
        <f ca="1">IF(COUNTIF($B$1:INDIRECT(CONCATENATE("B", ROW())), B205)=0, "", COUNTIF($B$1:INDIRECT(CONCATENATE("B", ROW())), B205))</f>
        <v/>
      </c>
      <c r="B205" s="41"/>
      <c r="C205" s="7"/>
      <c r="D205" s="6"/>
      <c r="E205" s="6"/>
      <c r="F205" s="6">
        <f t="shared" si="7"/>
        <v>200</v>
      </c>
      <c r="G205" s="44" t="str">
        <f t="shared" si="6"/>
        <v>0x0C8</v>
      </c>
      <c r="H205" s="8" t="s">
        <v>33</v>
      </c>
      <c r="I205" s="7"/>
      <c r="J205" s="6"/>
      <c r="K205" s="6"/>
    </row>
    <row r="206" spans="1:11" x14ac:dyDescent="0.2">
      <c r="A206" s="6" t="str">
        <f ca="1">IF(COUNTIF($B$1:INDIRECT(CONCATENATE("B", ROW())), B206)=0, "", COUNTIF($B$1:INDIRECT(CONCATENATE("B", ROW())), B206))</f>
        <v/>
      </c>
      <c r="B206" s="41"/>
      <c r="C206" s="7"/>
      <c r="D206" s="6"/>
      <c r="E206" s="6"/>
      <c r="F206" s="6">
        <f t="shared" si="7"/>
        <v>201</v>
      </c>
      <c r="G206" s="44" t="str">
        <f t="shared" si="6"/>
        <v>0x0C9</v>
      </c>
      <c r="H206" s="8" t="s">
        <v>33</v>
      </c>
      <c r="I206" s="7"/>
      <c r="J206" s="6"/>
      <c r="K206" s="6"/>
    </row>
    <row r="207" spans="1:11" x14ac:dyDescent="0.2">
      <c r="A207" s="6" t="str">
        <f ca="1">IF(COUNTIF($B$1:INDIRECT(CONCATENATE("B", ROW())), B207)=0, "", COUNTIF($B$1:INDIRECT(CONCATENATE("B", ROW())), B207))</f>
        <v/>
      </c>
      <c r="B207" s="41"/>
      <c r="C207" s="7"/>
      <c r="D207" s="6"/>
      <c r="E207" s="6"/>
      <c r="F207" s="6">
        <f t="shared" si="7"/>
        <v>202</v>
      </c>
      <c r="G207" s="44" t="str">
        <f t="shared" si="6"/>
        <v>0x0CA</v>
      </c>
      <c r="H207" s="8" t="s">
        <v>33</v>
      </c>
      <c r="I207" s="7"/>
      <c r="J207" s="6"/>
      <c r="K207" s="6"/>
    </row>
    <row r="208" spans="1:11" x14ac:dyDescent="0.2">
      <c r="A208" s="6" t="str">
        <f ca="1">IF(COUNTIF($B$1:INDIRECT(CONCATENATE("B", ROW())), B208)=0, "", COUNTIF($B$1:INDIRECT(CONCATENATE("B", ROW())), B208))</f>
        <v/>
      </c>
      <c r="B208" s="41"/>
      <c r="C208" s="7"/>
      <c r="D208" s="6"/>
      <c r="E208" s="6"/>
      <c r="F208" s="6">
        <f t="shared" si="7"/>
        <v>203</v>
      </c>
      <c r="G208" s="44" t="str">
        <f t="shared" si="6"/>
        <v>0x0CB</v>
      </c>
      <c r="H208" s="8" t="s">
        <v>33</v>
      </c>
      <c r="I208" s="7"/>
      <c r="J208" s="6"/>
      <c r="K208" s="6"/>
    </row>
    <row r="209" spans="1:11" x14ac:dyDescent="0.2">
      <c r="A209" s="6" t="str">
        <f ca="1">IF(COUNTIF($B$1:INDIRECT(CONCATENATE("B", ROW())), B209)=0, "", COUNTIF($B$1:INDIRECT(CONCATENATE("B", ROW())), B209))</f>
        <v/>
      </c>
      <c r="B209" s="41"/>
      <c r="C209" s="7"/>
      <c r="D209" s="6"/>
      <c r="E209" s="6"/>
      <c r="F209" s="6">
        <f t="shared" si="7"/>
        <v>204</v>
      </c>
      <c r="G209" s="44" t="str">
        <f t="shared" si="6"/>
        <v>0x0CC</v>
      </c>
      <c r="H209" s="8" t="s">
        <v>33</v>
      </c>
      <c r="I209" s="7"/>
      <c r="J209" s="6"/>
      <c r="K209" s="6"/>
    </row>
    <row r="210" spans="1:11" x14ac:dyDescent="0.2">
      <c r="A210" s="6" t="str">
        <f ca="1">IF(COUNTIF($B$1:INDIRECT(CONCATENATE("B", ROW())), B210)=0, "", COUNTIF($B$1:INDIRECT(CONCATENATE("B", ROW())), B210))</f>
        <v/>
      </c>
      <c r="B210" s="41"/>
      <c r="C210" s="7"/>
      <c r="D210" s="6"/>
      <c r="E210" s="6"/>
      <c r="F210" s="6">
        <f t="shared" si="7"/>
        <v>205</v>
      </c>
      <c r="G210" s="44" t="str">
        <f t="shared" si="6"/>
        <v>0x0CD</v>
      </c>
      <c r="H210" s="8" t="s">
        <v>33</v>
      </c>
      <c r="I210" s="7"/>
      <c r="J210" s="6"/>
      <c r="K210" s="6"/>
    </row>
    <row r="211" spans="1:11" x14ac:dyDescent="0.2">
      <c r="A211" s="6" t="str">
        <f ca="1">IF(COUNTIF($B$1:INDIRECT(CONCATENATE("B", ROW())), B211)=0, "", COUNTIF($B$1:INDIRECT(CONCATENATE("B", ROW())), B211))</f>
        <v/>
      </c>
      <c r="B211" s="41"/>
      <c r="C211" s="7"/>
      <c r="D211" s="6"/>
      <c r="E211" s="6"/>
      <c r="F211" s="6">
        <f t="shared" si="7"/>
        <v>206</v>
      </c>
      <c r="G211" s="44" t="str">
        <f t="shared" si="6"/>
        <v>0x0CE</v>
      </c>
      <c r="H211" s="8" t="s">
        <v>33</v>
      </c>
      <c r="I211" s="7"/>
      <c r="J211" s="6"/>
      <c r="K211" s="6"/>
    </row>
    <row r="212" spans="1:11" x14ac:dyDescent="0.2">
      <c r="A212" s="6" t="str">
        <f ca="1">IF(COUNTIF($B$1:INDIRECT(CONCATENATE("B", ROW())), B212)=0, "", COUNTIF($B$1:INDIRECT(CONCATENATE("B", ROW())), B212))</f>
        <v/>
      </c>
      <c r="B212" s="41"/>
      <c r="C212" s="7"/>
      <c r="D212" s="6"/>
      <c r="E212" s="6"/>
      <c r="F212" s="6">
        <f t="shared" si="7"/>
        <v>207</v>
      </c>
      <c r="G212" s="44" t="str">
        <f t="shared" si="6"/>
        <v>0x0CF</v>
      </c>
      <c r="H212" s="8" t="s">
        <v>33</v>
      </c>
      <c r="I212" s="7"/>
      <c r="J212" s="6"/>
      <c r="K212" s="6"/>
    </row>
    <row r="213" spans="1:11" x14ac:dyDescent="0.2">
      <c r="A213" s="6" t="str">
        <f ca="1">IF(COUNTIF($B$1:INDIRECT(CONCATENATE("B", ROW())), B213)=0, "", COUNTIF($B$1:INDIRECT(CONCATENATE("B", ROW())), B213))</f>
        <v/>
      </c>
      <c r="B213" s="41"/>
      <c r="C213" s="7"/>
      <c r="D213" s="6"/>
      <c r="E213" s="6"/>
      <c r="F213" s="6"/>
      <c r="G213" s="44"/>
      <c r="H213" s="8" t="s">
        <v>318</v>
      </c>
      <c r="I213" s="7"/>
      <c r="J213" s="6"/>
      <c r="K213" s="6"/>
    </row>
    <row r="214" spans="1:11" x14ac:dyDescent="0.2">
      <c r="A214" s="6">
        <f ca="1">IF(COUNTIF($B$1:INDIRECT(CONCATENATE("B", ROW())), B214)=0, "", COUNTIF($B$1:INDIRECT(CONCATENATE("B", ROW())), B214))</f>
        <v>61</v>
      </c>
      <c r="B214" s="41" t="s">
        <v>57</v>
      </c>
      <c r="C214" s="7" t="str">
        <f ca="1">IF(B214="", "", B214&amp;COUNTIF($B$1:INDIRECT(CONCATENATE("B", ROW())), B214))</f>
        <v>Observatory61</v>
      </c>
      <c r="D214" s="6">
        <v>1553</v>
      </c>
      <c r="E214" s="6" t="s">
        <v>27</v>
      </c>
      <c r="F214" s="6">
        <f>$F212+1</f>
        <v>208</v>
      </c>
      <c r="G214" s="44" t="str">
        <f t="shared" si="6"/>
        <v>0x0D0</v>
      </c>
      <c r="H214" s="8" t="s">
        <v>319</v>
      </c>
      <c r="I214" s="7"/>
      <c r="J214" s="6" t="s">
        <v>651</v>
      </c>
      <c r="K214" s="6" t="s">
        <v>764</v>
      </c>
    </row>
    <row r="215" spans="1:11" x14ac:dyDescent="0.2">
      <c r="A215" s="6">
        <f ca="1">IF(COUNTIF($B$1:INDIRECT(CONCATENATE("B", ROW())), B215)=0, "", COUNTIF($B$1:INDIRECT(CONCATENATE("B", ROW())), B215))</f>
        <v>62</v>
      </c>
      <c r="B215" s="41" t="s">
        <v>57</v>
      </c>
      <c r="C215" s="7" t="str">
        <f ca="1">IF(B215="", "", B215&amp;COUNTIF($B$1:INDIRECT(CONCATENATE("B", ROW())), B215))</f>
        <v>Observatory62</v>
      </c>
      <c r="D215" s="6">
        <v>1553</v>
      </c>
      <c r="E215" s="6" t="s">
        <v>27</v>
      </c>
      <c r="F215" s="6">
        <f t="shared" si="7"/>
        <v>209</v>
      </c>
      <c r="G215" s="44" t="str">
        <f t="shared" ref="G215:G245" si="8">CONCATENATE( "0x0",DEC2HEX($F215) )</f>
        <v>0x0D1</v>
      </c>
      <c r="H215" s="8" t="s">
        <v>320</v>
      </c>
      <c r="I215" s="7"/>
      <c r="J215" s="6" t="s">
        <v>652</v>
      </c>
      <c r="K215" s="6" t="s">
        <v>764</v>
      </c>
    </row>
    <row r="216" spans="1:11" x14ac:dyDescent="0.2">
      <c r="A216" s="6" t="str">
        <f ca="1">IF(COUNTIF($B$1:INDIRECT(CONCATENATE("B", ROW())), B216)=0, "", COUNTIF($B$1:INDIRECT(CONCATENATE("B", ROW())), B216))</f>
        <v/>
      </c>
      <c r="B216" s="41"/>
      <c r="C216" s="7"/>
      <c r="D216" s="6"/>
      <c r="E216" s="6"/>
      <c r="F216" s="6">
        <f t="shared" si="7"/>
        <v>210</v>
      </c>
      <c r="G216" s="44" t="str">
        <f t="shared" si="8"/>
        <v>0x0D2</v>
      </c>
      <c r="H216" s="8" t="s">
        <v>33</v>
      </c>
      <c r="I216" s="7"/>
      <c r="J216" s="6"/>
      <c r="K216" s="6"/>
    </row>
    <row r="217" spans="1:11" x14ac:dyDescent="0.2">
      <c r="A217" s="6" t="str">
        <f ca="1">IF(COUNTIF($B$1:INDIRECT(CONCATENATE("B", ROW())), B217)=0, "", COUNTIF($B$1:INDIRECT(CONCATENATE("B", ROW())), B217))</f>
        <v/>
      </c>
      <c r="B217" s="41"/>
      <c r="C217" s="7"/>
      <c r="D217" s="6"/>
      <c r="E217" s="6"/>
      <c r="F217" s="6">
        <f t="shared" ref="F217:F280" si="9">$F216+1</f>
        <v>211</v>
      </c>
      <c r="G217" s="44" t="str">
        <f t="shared" si="8"/>
        <v>0x0D3</v>
      </c>
      <c r="H217" s="8" t="s">
        <v>33</v>
      </c>
      <c r="I217" s="7"/>
      <c r="J217" s="6"/>
      <c r="K217" s="6"/>
    </row>
    <row r="218" spans="1:11" x14ac:dyDescent="0.2">
      <c r="A218" s="6" t="str">
        <f ca="1">IF(COUNTIF($B$1:INDIRECT(CONCATENATE("B", ROW())), B218)=0, "", COUNTIF($B$1:INDIRECT(CONCATENATE("B", ROW())), B218))</f>
        <v/>
      </c>
      <c r="B218" s="41"/>
      <c r="C218" s="7"/>
      <c r="D218" s="6"/>
      <c r="E218" s="6"/>
      <c r="F218" s="6">
        <f t="shared" si="9"/>
        <v>212</v>
      </c>
      <c r="G218" s="44" t="str">
        <f t="shared" si="8"/>
        <v>0x0D4</v>
      </c>
      <c r="H218" s="8" t="s">
        <v>33</v>
      </c>
      <c r="I218" s="7"/>
      <c r="J218" s="6"/>
      <c r="K218" s="6"/>
    </row>
    <row r="219" spans="1:11" x14ac:dyDescent="0.2">
      <c r="A219" s="6" t="str">
        <f ca="1">IF(COUNTIF($B$1:INDIRECT(CONCATENATE("B", ROW())), B219)=0, "", COUNTIF($B$1:INDIRECT(CONCATENATE("B", ROW())), B219))</f>
        <v/>
      </c>
      <c r="B219" s="41"/>
      <c r="C219" s="7"/>
      <c r="D219" s="6"/>
      <c r="E219" s="6"/>
      <c r="F219" s="6">
        <f t="shared" si="9"/>
        <v>213</v>
      </c>
      <c r="G219" s="44" t="str">
        <f t="shared" si="8"/>
        <v>0x0D5</v>
      </c>
      <c r="H219" s="8" t="s">
        <v>33</v>
      </c>
      <c r="I219" s="7"/>
      <c r="J219" s="6"/>
      <c r="K219" s="6"/>
    </row>
    <row r="220" spans="1:11" x14ac:dyDescent="0.2">
      <c r="A220" s="6" t="str">
        <f ca="1">IF(COUNTIF($B$1:INDIRECT(CONCATENATE("B", ROW())), B220)=0, "", COUNTIF($B$1:INDIRECT(CONCATENATE("B", ROW())), B220))</f>
        <v/>
      </c>
      <c r="B220" s="41"/>
      <c r="C220" s="7"/>
      <c r="D220" s="6"/>
      <c r="E220" s="6"/>
      <c r="F220" s="6">
        <f t="shared" si="9"/>
        <v>214</v>
      </c>
      <c r="G220" s="44" t="str">
        <f t="shared" si="8"/>
        <v>0x0D6</v>
      </c>
      <c r="H220" s="8" t="s">
        <v>33</v>
      </c>
      <c r="I220" s="7"/>
      <c r="J220" s="6"/>
      <c r="K220" s="6"/>
    </row>
    <row r="221" spans="1:11" x14ac:dyDescent="0.2">
      <c r="A221" s="6" t="str">
        <f ca="1">IF(COUNTIF($B$1:INDIRECT(CONCATENATE("B", ROW())), B221)=0, "", COUNTIF($B$1:INDIRECT(CONCATENATE("B", ROW())), B221))</f>
        <v/>
      </c>
      <c r="B221" s="41"/>
      <c r="C221" s="7"/>
      <c r="D221" s="6"/>
      <c r="E221" s="6"/>
      <c r="F221" s="6">
        <f t="shared" si="9"/>
        <v>215</v>
      </c>
      <c r="G221" s="44" t="str">
        <f t="shared" si="8"/>
        <v>0x0D7</v>
      </c>
      <c r="H221" s="8" t="s">
        <v>33</v>
      </c>
      <c r="I221" s="7"/>
      <c r="J221" s="6"/>
      <c r="K221" s="6"/>
    </row>
    <row r="222" spans="1:11" x14ac:dyDescent="0.2">
      <c r="A222" s="6">
        <f ca="1">IF(COUNTIF($B$1:INDIRECT(CONCATENATE("B", ROW())), B222)=0, "", COUNTIF($B$1:INDIRECT(CONCATENATE("B", ROW())), B222))</f>
        <v>63</v>
      </c>
      <c r="B222" s="41" t="s">
        <v>57</v>
      </c>
      <c r="C222" s="7" t="str">
        <f ca="1">IF(B222="", "", B222&amp;COUNTIF($B$1:INDIRECT(CONCATENATE("B", ROW())), B222))</f>
        <v>Observatory63</v>
      </c>
      <c r="D222" s="6">
        <v>1553</v>
      </c>
      <c r="E222" s="6" t="s">
        <v>27</v>
      </c>
      <c r="F222" s="6">
        <f t="shared" si="9"/>
        <v>216</v>
      </c>
      <c r="G222" s="44" t="str">
        <f t="shared" si="8"/>
        <v>0x0D8</v>
      </c>
      <c r="H222" s="8" t="s">
        <v>321</v>
      </c>
      <c r="I222" s="7"/>
      <c r="J222" s="6" t="s">
        <v>653</v>
      </c>
      <c r="K222" s="6" t="s">
        <v>764</v>
      </c>
    </row>
    <row r="223" spans="1:11" x14ac:dyDescent="0.2">
      <c r="A223" s="6">
        <f ca="1">IF(COUNTIF($B$1:INDIRECT(CONCATENATE("B", ROW())), B223)=0, "", COUNTIF($B$1:INDIRECT(CONCATENATE("B", ROW())), B223))</f>
        <v>64</v>
      </c>
      <c r="B223" s="41" t="s">
        <v>57</v>
      </c>
      <c r="C223" s="7" t="str">
        <f ca="1">IF(B223="", "", B223&amp;COUNTIF($B$1:INDIRECT(CONCATENATE("B", ROW())), B223))</f>
        <v>Observatory64</v>
      </c>
      <c r="D223" s="6">
        <v>1553</v>
      </c>
      <c r="E223" s="6" t="s">
        <v>27</v>
      </c>
      <c r="F223" s="6">
        <f t="shared" si="9"/>
        <v>217</v>
      </c>
      <c r="G223" s="44" t="str">
        <f t="shared" si="8"/>
        <v>0x0D9</v>
      </c>
      <c r="H223" s="8" t="s">
        <v>322</v>
      </c>
      <c r="I223" s="7"/>
      <c r="J223" s="6" t="s">
        <v>654</v>
      </c>
      <c r="K223" s="6" t="s">
        <v>764</v>
      </c>
    </row>
    <row r="224" spans="1:11" x14ac:dyDescent="0.2">
      <c r="A224" s="6" t="str">
        <f ca="1">IF(COUNTIF($B$1:INDIRECT(CONCATENATE("B", ROW())), B224)=0, "", COUNTIF($B$1:INDIRECT(CONCATENATE("B", ROW())), B224))</f>
        <v/>
      </c>
      <c r="B224" s="41"/>
      <c r="C224" s="7"/>
      <c r="D224" s="6"/>
      <c r="E224" s="6"/>
      <c r="F224" s="6">
        <f t="shared" si="9"/>
        <v>218</v>
      </c>
      <c r="G224" s="44" t="str">
        <f t="shared" si="8"/>
        <v>0x0DA</v>
      </c>
      <c r="H224" s="8" t="s">
        <v>33</v>
      </c>
      <c r="I224" s="7"/>
      <c r="J224" s="6"/>
      <c r="K224" s="6"/>
    </row>
    <row r="225" spans="1:11" x14ac:dyDescent="0.2">
      <c r="A225" s="6" t="str">
        <f ca="1">IF(COUNTIF($B$1:INDIRECT(CONCATENATE("B", ROW())), B225)=0, "", COUNTIF($B$1:INDIRECT(CONCATENATE("B", ROW())), B225))</f>
        <v/>
      </c>
      <c r="B225" s="41"/>
      <c r="C225" s="7"/>
      <c r="D225" s="6"/>
      <c r="E225" s="6"/>
      <c r="F225" s="6">
        <f t="shared" si="9"/>
        <v>219</v>
      </c>
      <c r="G225" s="44" t="str">
        <f t="shared" si="8"/>
        <v>0x0DB</v>
      </c>
      <c r="H225" s="8" t="s">
        <v>33</v>
      </c>
      <c r="I225" s="7"/>
      <c r="J225" s="6"/>
      <c r="K225" s="6"/>
    </row>
    <row r="226" spans="1:11" x14ac:dyDescent="0.2">
      <c r="A226" s="6" t="str">
        <f ca="1">IF(COUNTIF($B$1:INDIRECT(CONCATENATE("B", ROW())), B226)=0, "", COUNTIF($B$1:INDIRECT(CONCATENATE("B", ROW())), B226))</f>
        <v/>
      </c>
      <c r="B226" s="41"/>
      <c r="C226" s="7"/>
      <c r="D226" s="6"/>
      <c r="E226" s="6"/>
      <c r="F226" s="6">
        <f t="shared" si="9"/>
        <v>220</v>
      </c>
      <c r="G226" s="44" t="str">
        <f t="shared" si="8"/>
        <v>0x0DC</v>
      </c>
      <c r="H226" s="8" t="s">
        <v>33</v>
      </c>
      <c r="I226" s="7"/>
      <c r="J226" s="6"/>
      <c r="K226" s="6"/>
    </row>
    <row r="227" spans="1:11" x14ac:dyDescent="0.2">
      <c r="A227" s="6" t="str">
        <f ca="1">IF(COUNTIF($B$1:INDIRECT(CONCATENATE("B", ROW())), B227)=0, "", COUNTIF($B$1:INDIRECT(CONCATENATE("B", ROW())), B227))</f>
        <v/>
      </c>
      <c r="B227" s="41"/>
      <c r="C227" s="7"/>
      <c r="D227" s="6"/>
      <c r="E227" s="6"/>
      <c r="F227" s="6">
        <f t="shared" si="9"/>
        <v>221</v>
      </c>
      <c r="G227" s="44" t="str">
        <f t="shared" si="8"/>
        <v>0x0DD</v>
      </c>
      <c r="H227" s="8" t="s">
        <v>33</v>
      </c>
      <c r="I227" s="7"/>
      <c r="J227" s="6"/>
      <c r="K227" s="6"/>
    </row>
    <row r="228" spans="1:11" x14ac:dyDescent="0.2">
      <c r="A228" s="6" t="str">
        <f ca="1">IF(COUNTIF($B$1:INDIRECT(CONCATENATE("B", ROW())), B228)=0, "", COUNTIF($B$1:INDIRECT(CONCATENATE("B", ROW())), B228))</f>
        <v/>
      </c>
      <c r="B228" s="41"/>
      <c r="C228" s="7"/>
      <c r="D228" s="6"/>
      <c r="E228" s="6"/>
      <c r="F228" s="6">
        <f t="shared" si="9"/>
        <v>222</v>
      </c>
      <c r="G228" s="44" t="str">
        <f t="shared" si="8"/>
        <v>0x0DE</v>
      </c>
      <c r="H228" s="8" t="s">
        <v>33</v>
      </c>
      <c r="I228" s="7"/>
      <c r="J228" s="6"/>
      <c r="K228" s="6"/>
    </row>
    <row r="229" spans="1:11" x14ac:dyDescent="0.2">
      <c r="A229" s="6" t="str">
        <f ca="1">IF(COUNTIF($B$1:INDIRECT(CONCATENATE("B", ROW())), B229)=0, "", COUNTIF($B$1:INDIRECT(CONCATENATE("B", ROW())), B229))</f>
        <v/>
      </c>
      <c r="B229" s="41"/>
      <c r="C229" s="7"/>
      <c r="D229" s="6"/>
      <c r="E229" s="6"/>
      <c r="F229" s="6">
        <f t="shared" si="9"/>
        <v>223</v>
      </c>
      <c r="G229" s="44" t="str">
        <f t="shared" si="8"/>
        <v>0x0DF</v>
      </c>
      <c r="H229" s="8" t="s">
        <v>33</v>
      </c>
      <c r="I229" s="7"/>
      <c r="J229" s="6"/>
      <c r="K229" s="6"/>
    </row>
    <row r="230" spans="1:11" x14ac:dyDescent="0.2">
      <c r="A230" s="6">
        <f ca="1">IF(COUNTIF($B$1:INDIRECT(CONCATENATE("B", ROW())), B230)=0, "", COUNTIF($B$1:INDIRECT(CONCATENATE("B", ROW())), B230))</f>
        <v>65</v>
      </c>
      <c r="B230" s="41" t="s">
        <v>57</v>
      </c>
      <c r="C230" s="7" t="str">
        <f ca="1">IF(B230="", "", B230&amp;COUNTIF($B$1:INDIRECT(CONCATENATE("B", ROW())), B230))</f>
        <v>Observatory65</v>
      </c>
      <c r="D230" s="6">
        <v>1553</v>
      </c>
      <c r="E230" s="6" t="s">
        <v>27</v>
      </c>
      <c r="F230" s="6">
        <f t="shared" si="9"/>
        <v>224</v>
      </c>
      <c r="G230" s="44" t="str">
        <f t="shared" si="8"/>
        <v>0x0E0</v>
      </c>
      <c r="H230" s="8" t="s">
        <v>443</v>
      </c>
      <c r="I230" s="7"/>
      <c r="J230" s="6" t="s">
        <v>492</v>
      </c>
      <c r="K230" s="6" t="s">
        <v>764</v>
      </c>
    </row>
    <row r="231" spans="1:11" x14ac:dyDescent="0.2">
      <c r="A231" s="6">
        <f ca="1">IF(COUNTIF($B$1:INDIRECT(CONCATENATE("B", ROW())), B231)=0, "", COUNTIF($B$1:INDIRECT(CONCATENATE("B", ROW())), B231))</f>
        <v>66</v>
      </c>
      <c r="B231" s="41" t="s">
        <v>57</v>
      </c>
      <c r="C231" s="7" t="str">
        <f ca="1">IF(B231="", "", B231&amp;COUNTIF($B$1:INDIRECT(CONCATENATE("B", ROW())), B231))</f>
        <v>Observatory66</v>
      </c>
      <c r="D231" s="6">
        <v>1553</v>
      </c>
      <c r="E231" s="6" t="s">
        <v>27</v>
      </c>
      <c r="F231" s="6">
        <f t="shared" si="9"/>
        <v>225</v>
      </c>
      <c r="G231" s="44" t="str">
        <f t="shared" si="8"/>
        <v>0x0E1</v>
      </c>
      <c r="H231" s="8" t="s">
        <v>444</v>
      </c>
      <c r="I231" s="7"/>
      <c r="J231" s="6" t="s">
        <v>493</v>
      </c>
      <c r="K231" s="6" t="s">
        <v>764</v>
      </c>
    </row>
    <row r="232" spans="1:11" x14ac:dyDescent="0.2">
      <c r="A232" s="6">
        <f ca="1">IF(COUNTIF($B$1:INDIRECT(CONCATENATE("B", ROW())), B232)=0, "", COUNTIF($B$1:INDIRECT(CONCATENATE("B", ROW())), B232))</f>
        <v>67</v>
      </c>
      <c r="B232" s="41" t="s">
        <v>57</v>
      </c>
      <c r="C232" s="7" t="str">
        <f ca="1">IF(B232="", "", B232&amp;COUNTIF($B$1:INDIRECT(CONCATENATE("B", ROW())), B232))</f>
        <v>Observatory67</v>
      </c>
      <c r="D232" s="6">
        <v>1553</v>
      </c>
      <c r="E232" s="6" t="s">
        <v>27</v>
      </c>
      <c r="F232" s="6">
        <f t="shared" si="9"/>
        <v>226</v>
      </c>
      <c r="G232" s="44" t="str">
        <f t="shared" si="8"/>
        <v>0x0E2</v>
      </c>
      <c r="H232" s="8" t="s">
        <v>445</v>
      </c>
      <c r="I232" s="7"/>
      <c r="J232" s="6" t="s">
        <v>494</v>
      </c>
      <c r="K232" s="6" t="s">
        <v>764</v>
      </c>
    </row>
    <row r="233" spans="1:11" x14ac:dyDescent="0.2">
      <c r="A233" s="6">
        <f ca="1">IF(COUNTIF($B$1:INDIRECT(CONCATENATE("B", ROW())), B233)=0, "", COUNTIF($B$1:INDIRECT(CONCATENATE("B", ROW())), B233))</f>
        <v>68</v>
      </c>
      <c r="B233" s="41" t="s">
        <v>57</v>
      </c>
      <c r="C233" s="7" t="str">
        <f ca="1">IF(B233="", "", B233&amp;COUNTIF($B$1:INDIRECT(CONCATENATE("B", ROW())), B233))</f>
        <v>Observatory68</v>
      </c>
      <c r="D233" s="6">
        <v>1553</v>
      </c>
      <c r="E233" s="6" t="s">
        <v>27</v>
      </c>
      <c r="F233" s="6">
        <f t="shared" si="9"/>
        <v>227</v>
      </c>
      <c r="G233" s="44" t="str">
        <f t="shared" si="8"/>
        <v>0x0E3</v>
      </c>
      <c r="H233" s="8" t="s">
        <v>503</v>
      </c>
      <c r="I233" s="7"/>
      <c r="J233" s="6"/>
      <c r="K233" s="6"/>
    </row>
    <row r="234" spans="1:11" x14ac:dyDescent="0.2">
      <c r="A234" s="6">
        <f ca="1">IF(COUNTIF($B$1:INDIRECT(CONCATENATE("B", ROW())), B234)=0, "", COUNTIF($B$1:INDIRECT(CONCATENATE("B", ROW())), B234))</f>
        <v>69</v>
      </c>
      <c r="B234" s="41" t="s">
        <v>57</v>
      </c>
      <c r="C234" s="7" t="str">
        <f ca="1">IF(B234="", "", B234&amp;COUNTIF($B$1:INDIRECT(CONCATENATE("B", ROW())), B234))</f>
        <v>Observatory69</v>
      </c>
      <c r="D234" s="6">
        <v>1553</v>
      </c>
      <c r="E234" s="6" t="s">
        <v>27</v>
      </c>
      <c r="F234" s="6">
        <f t="shared" si="9"/>
        <v>228</v>
      </c>
      <c r="G234" s="44" t="str">
        <f t="shared" si="8"/>
        <v>0x0E4</v>
      </c>
      <c r="H234" s="8" t="s">
        <v>504</v>
      </c>
      <c r="I234" s="7"/>
      <c r="J234" s="6"/>
      <c r="K234" s="6"/>
    </row>
    <row r="235" spans="1:11" x14ac:dyDescent="0.2">
      <c r="A235" s="6">
        <f ca="1">IF(COUNTIF($B$1:INDIRECT(CONCATENATE("B", ROW())), B235)=0, "", COUNTIF($B$1:INDIRECT(CONCATENATE("B", ROW())), B235))</f>
        <v>70</v>
      </c>
      <c r="B235" s="41" t="s">
        <v>57</v>
      </c>
      <c r="C235" s="7" t="str">
        <f ca="1">IF(B235="", "", B235&amp;COUNTIF($B$1:INDIRECT(CONCATENATE("B", ROW())), B235))</f>
        <v>Observatory70</v>
      </c>
      <c r="D235" s="6">
        <v>1553</v>
      </c>
      <c r="E235" s="6" t="s">
        <v>27</v>
      </c>
      <c r="F235" s="6">
        <f t="shared" si="9"/>
        <v>229</v>
      </c>
      <c r="G235" s="44" t="str">
        <f t="shared" si="8"/>
        <v>0x0E5</v>
      </c>
      <c r="H235" s="8" t="s">
        <v>505</v>
      </c>
      <c r="I235" s="7"/>
      <c r="J235" s="6"/>
      <c r="K235" s="6"/>
    </row>
    <row r="236" spans="1:11" x14ac:dyDescent="0.2">
      <c r="A236" s="6" t="str">
        <f ca="1">IF(COUNTIF($B$1:INDIRECT(CONCATENATE("B", ROW())), B236)=0, "", COUNTIF($B$1:INDIRECT(CONCATENATE("B", ROW())), B236))</f>
        <v/>
      </c>
      <c r="B236" s="41"/>
      <c r="C236" s="7"/>
      <c r="D236" s="6"/>
      <c r="E236" s="6"/>
      <c r="F236" s="6">
        <f t="shared" si="9"/>
        <v>230</v>
      </c>
      <c r="G236" s="44" t="str">
        <f t="shared" si="8"/>
        <v>0x0E6</v>
      </c>
      <c r="H236" s="8" t="s">
        <v>33</v>
      </c>
      <c r="I236" s="7"/>
      <c r="J236" s="6"/>
      <c r="K236" s="6"/>
    </row>
    <row r="237" spans="1:11" x14ac:dyDescent="0.2">
      <c r="A237" s="6" t="str">
        <f ca="1">IF(COUNTIF($B$1:INDIRECT(CONCATENATE("B", ROW())), B237)=0, "", COUNTIF($B$1:INDIRECT(CONCATENATE("B", ROW())), B237))</f>
        <v/>
      </c>
      <c r="B237" s="41"/>
      <c r="C237" s="7"/>
      <c r="D237" s="6"/>
      <c r="E237" s="6"/>
      <c r="F237" s="6">
        <f t="shared" si="9"/>
        <v>231</v>
      </c>
      <c r="G237" s="44" t="str">
        <f t="shared" si="8"/>
        <v>0x0E7</v>
      </c>
      <c r="H237" s="8" t="s">
        <v>33</v>
      </c>
      <c r="I237" s="7"/>
      <c r="J237" s="6"/>
      <c r="K237" s="6"/>
    </row>
    <row r="238" spans="1:11" x14ac:dyDescent="0.2">
      <c r="A238" s="6" t="str">
        <f ca="1">IF(COUNTIF($B$1:INDIRECT(CONCATENATE("B", ROW())), B238)=0, "", COUNTIF($B$1:INDIRECT(CONCATENATE("B", ROW())), B238))</f>
        <v/>
      </c>
      <c r="B238" s="41"/>
      <c r="C238" s="7"/>
      <c r="D238" s="6"/>
      <c r="E238" s="6"/>
      <c r="F238" s="6">
        <f t="shared" si="9"/>
        <v>232</v>
      </c>
      <c r="G238" s="44" t="str">
        <f t="shared" si="8"/>
        <v>0x0E8</v>
      </c>
      <c r="H238" s="8" t="s">
        <v>33</v>
      </c>
      <c r="I238" s="7"/>
      <c r="J238" s="6"/>
      <c r="K238" s="6"/>
    </row>
    <row r="239" spans="1:11" x14ac:dyDescent="0.2">
      <c r="A239" s="6" t="str">
        <f ca="1">IF(COUNTIF($B$1:INDIRECT(CONCATENATE("B", ROW())), B239)=0, "", COUNTIF($B$1:INDIRECT(CONCATENATE("B", ROW())), B239))</f>
        <v/>
      </c>
      <c r="B239" s="41"/>
      <c r="C239" s="7"/>
      <c r="D239" s="6"/>
      <c r="E239" s="6"/>
      <c r="F239" s="6">
        <f t="shared" si="9"/>
        <v>233</v>
      </c>
      <c r="G239" s="44" t="str">
        <f t="shared" si="8"/>
        <v>0x0E9</v>
      </c>
      <c r="H239" s="8" t="s">
        <v>33</v>
      </c>
      <c r="I239" s="7"/>
      <c r="J239" s="6"/>
      <c r="K239" s="6"/>
    </row>
    <row r="240" spans="1:11" x14ac:dyDescent="0.2">
      <c r="A240" s="6" t="str">
        <f ca="1">IF(COUNTIF($B$1:INDIRECT(CONCATENATE("B", ROW())), B240)=0, "", COUNTIF($B$1:INDIRECT(CONCATENATE("B", ROW())), B240))</f>
        <v/>
      </c>
      <c r="B240" s="41"/>
      <c r="C240" s="7"/>
      <c r="D240" s="6"/>
      <c r="E240" s="6"/>
      <c r="F240" s="6">
        <f t="shared" si="9"/>
        <v>234</v>
      </c>
      <c r="G240" s="44" t="str">
        <f t="shared" si="8"/>
        <v>0x0EA</v>
      </c>
      <c r="H240" s="8" t="s">
        <v>33</v>
      </c>
      <c r="I240" s="7"/>
      <c r="J240" s="6"/>
      <c r="K240" s="6"/>
    </row>
    <row r="241" spans="1:11" x14ac:dyDescent="0.2">
      <c r="A241" s="6" t="str">
        <f ca="1">IF(COUNTIF($B$1:INDIRECT(CONCATENATE("B", ROW())), B241)=0, "", COUNTIF($B$1:INDIRECT(CONCATENATE("B", ROW())), B241))</f>
        <v/>
      </c>
      <c r="B241" s="41"/>
      <c r="C241" s="7"/>
      <c r="D241" s="6"/>
      <c r="E241" s="6"/>
      <c r="F241" s="6">
        <f t="shared" si="9"/>
        <v>235</v>
      </c>
      <c r="G241" s="44" t="str">
        <f t="shared" si="8"/>
        <v>0x0EB</v>
      </c>
      <c r="H241" s="8" t="s">
        <v>33</v>
      </c>
      <c r="I241" s="7"/>
      <c r="J241" s="6"/>
      <c r="K241" s="6"/>
    </row>
    <row r="242" spans="1:11" x14ac:dyDescent="0.2">
      <c r="A242" s="6" t="str">
        <f ca="1">IF(COUNTIF($B$1:INDIRECT(CONCATENATE("B", ROW())), B242)=0, "", COUNTIF($B$1:INDIRECT(CONCATENATE("B", ROW())), B242))</f>
        <v/>
      </c>
      <c r="B242" s="41"/>
      <c r="C242" s="7"/>
      <c r="D242" s="6"/>
      <c r="E242" s="6"/>
      <c r="F242" s="6">
        <f t="shared" si="9"/>
        <v>236</v>
      </c>
      <c r="G242" s="44" t="str">
        <f t="shared" si="8"/>
        <v>0x0EC</v>
      </c>
      <c r="H242" s="8" t="s">
        <v>33</v>
      </c>
      <c r="I242" s="7"/>
      <c r="J242" s="6"/>
      <c r="K242" s="6"/>
    </row>
    <row r="243" spans="1:11" x14ac:dyDescent="0.2">
      <c r="A243" s="6" t="str">
        <f ca="1">IF(COUNTIF($B$1:INDIRECT(CONCATENATE("B", ROW())), B243)=0, "", COUNTIF($B$1:INDIRECT(CONCATENATE("B", ROW())), B243))</f>
        <v/>
      </c>
      <c r="B243" s="41"/>
      <c r="C243" s="7"/>
      <c r="D243" s="6"/>
      <c r="E243" s="6"/>
      <c r="F243" s="6">
        <f t="shared" si="9"/>
        <v>237</v>
      </c>
      <c r="G243" s="44" t="str">
        <f t="shared" si="8"/>
        <v>0x0ED</v>
      </c>
      <c r="H243" s="8" t="s">
        <v>33</v>
      </c>
      <c r="I243" s="7"/>
      <c r="J243" s="6"/>
      <c r="K243" s="6"/>
    </row>
    <row r="244" spans="1:11" x14ac:dyDescent="0.2">
      <c r="A244" s="6" t="str">
        <f ca="1">IF(COUNTIF($B$1:INDIRECT(CONCATENATE("B", ROW())), B244)=0, "", COUNTIF($B$1:INDIRECT(CONCATENATE("B", ROW())), B244))</f>
        <v/>
      </c>
      <c r="B244" s="41"/>
      <c r="C244" s="7"/>
      <c r="D244" s="6"/>
      <c r="E244" s="6"/>
      <c r="F244" s="6">
        <f>$F243+1</f>
        <v>238</v>
      </c>
      <c r="G244" s="44" t="str">
        <f t="shared" si="8"/>
        <v>0x0EE</v>
      </c>
      <c r="H244" s="8" t="s">
        <v>33</v>
      </c>
      <c r="I244" s="7"/>
      <c r="J244" s="6"/>
      <c r="K244" s="6"/>
    </row>
    <row r="245" spans="1:11" x14ac:dyDescent="0.2">
      <c r="A245" s="6" t="str">
        <f ca="1">IF(COUNTIF($B$1:INDIRECT(CONCATENATE("B", ROW())), B245)=0, "", COUNTIF($B$1:INDIRECT(CONCATENATE("B", ROW())), B245))</f>
        <v/>
      </c>
      <c r="B245" s="41"/>
      <c r="C245" s="7"/>
      <c r="D245" s="6"/>
      <c r="E245" s="6"/>
      <c r="F245" s="6">
        <f t="shared" ref="F245:F262" si="10">$F244+1</f>
        <v>239</v>
      </c>
      <c r="G245" s="44" t="str">
        <f t="shared" si="8"/>
        <v>0x0EF</v>
      </c>
      <c r="H245" s="8" t="s">
        <v>33</v>
      </c>
      <c r="I245" s="7"/>
      <c r="J245" s="6"/>
      <c r="K245" s="6"/>
    </row>
    <row r="246" spans="1:11" x14ac:dyDescent="0.2">
      <c r="A246" s="6" t="str">
        <f ca="1">IF(COUNTIF($B$1:INDIRECT(CONCATENATE("B", ROW())), B246)=0, "", COUNTIF($B$1:INDIRECT(CONCATENATE("B", ROW())), B246))</f>
        <v/>
      </c>
      <c r="B246" s="41"/>
      <c r="C246" s="7"/>
      <c r="D246" s="6"/>
      <c r="E246" s="6"/>
      <c r="F246" s="6"/>
      <c r="G246" s="44"/>
      <c r="H246" s="8" t="s">
        <v>323</v>
      </c>
      <c r="I246" s="7"/>
      <c r="J246" s="6"/>
      <c r="K246" s="6"/>
    </row>
    <row r="247" spans="1:11" x14ac:dyDescent="0.2">
      <c r="A247" s="6" t="str">
        <f ca="1">IF(COUNTIF($B$1:INDIRECT(CONCATENATE("B", ROW())), B247)=0, "", COUNTIF($B$1:INDIRECT(CONCATENATE("B", ROW())), B247))</f>
        <v/>
      </c>
      <c r="B247" s="41"/>
      <c r="C247" s="7"/>
      <c r="D247" s="6"/>
      <c r="E247" s="6"/>
      <c r="F247" s="6">
        <f>$F245+1</f>
        <v>240</v>
      </c>
      <c r="G247" s="44" t="str">
        <f t="shared" ref="G247:G262" si="11">CONCATENATE( "0x0",DEC2HEX($F247) )</f>
        <v>0x0F0</v>
      </c>
      <c r="H247" s="8" t="s">
        <v>33</v>
      </c>
      <c r="I247" s="7"/>
      <c r="J247" s="6"/>
      <c r="K247" s="6"/>
    </row>
    <row r="248" spans="1:11" x14ac:dyDescent="0.2">
      <c r="A248" s="6" t="str">
        <f ca="1">IF(COUNTIF($B$1:INDIRECT(CONCATENATE("B", ROW())), B248)=0, "", COUNTIF($B$1:INDIRECT(CONCATENATE("B", ROW())), B248))</f>
        <v/>
      </c>
      <c r="B248" s="41"/>
      <c r="C248" s="7"/>
      <c r="D248" s="6"/>
      <c r="E248" s="6"/>
      <c r="F248" s="6">
        <f t="shared" si="10"/>
        <v>241</v>
      </c>
      <c r="G248" s="44" t="str">
        <f t="shared" si="11"/>
        <v>0x0F1</v>
      </c>
      <c r="H248" s="8" t="s">
        <v>33</v>
      </c>
      <c r="I248" s="7"/>
      <c r="J248" s="6"/>
      <c r="K248" s="6"/>
    </row>
    <row r="249" spans="1:11" x14ac:dyDescent="0.2">
      <c r="A249" s="6" t="str">
        <f ca="1">IF(COUNTIF($B$1:INDIRECT(CONCATENATE("B", ROW())), B249)=0, "", COUNTIF($B$1:INDIRECT(CONCATENATE("B", ROW())), B249))</f>
        <v/>
      </c>
      <c r="B249" s="41"/>
      <c r="C249" s="7"/>
      <c r="D249" s="6"/>
      <c r="E249" s="6"/>
      <c r="F249" s="6">
        <f t="shared" si="10"/>
        <v>242</v>
      </c>
      <c r="G249" s="44" t="str">
        <f t="shared" si="11"/>
        <v>0x0F2</v>
      </c>
      <c r="H249" s="8" t="s">
        <v>33</v>
      </c>
      <c r="I249" s="7"/>
      <c r="J249" s="6"/>
      <c r="K249" s="6"/>
    </row>
    <row r="250" spans="1:11" x14ac:dyDescent="0.2">
      <c r="A250" s="6" t="str">
        <f ca="1">IF(COUNTIF($B$1:INDIRECT(CONCATENATE("B", ROW())), B250)=0, "", COUNTIF($B$1:INDIRECT(CONCATENATE("B", ROW())), B250))</f>
        <v/>
      </c>
      <c r="B250" s="41"/>
      <c r="C250" s="7"/>
      <c r="D250" s="6"/>
      <c r="E250" s="6"/>
      <c r="F250" s="6">
        <f t="shared" si="10"/>
        <v>243</v>
      </c>
      <c r="G250" s="44" t="str">
        <f t="shared" si="11"/>
        <v>0x0F3</v>
      </c>
      <c r="H250" s="8" t="s">
        <v>33</v>
      </c>
      <c r="I250" s="7"/>
      <c r="J250" s="6"/>
      <c r="K250" s="6"/>
    </row>
    <row r="251" spans="1:11" x14ac:dyDescent="0.2">
      <c r="A251" s="6" t="str">
        <f ca="1">IF(COUNTIF($B$1:INDIRECT(CONCATENATE("B", ROW())), B251)=0, "", COUNTIF($B$1:INDIRECT(CONCATENATE("B", ROW())), B251))</f>
        <v/>
      </c>
      <c r="B251" s="41"/>
      <c r="C251" s="7"/>
      <c r="D251" s="6"/>
      <c r="E251" s="6"/>
      <c r="F251" s="6">
        <f t="shared" si="10"/>
        <v>244</v>
      </c>
      <c r="G251" s="44" t="str">
        <f t="shared" si="11"/>
        <v>0x0F4</v>
      </c>
      <c r="H251" s="8" t="s">
        <v>33</v>
      </c>
      <c r="I251" s="7"/>
      <c r="J251" s="6"/>
      <c r="K251" s="6"/>
    </row>
    <row r="252" spans="1:11" x14ac:dyDescent="0.2">
      <c r="A252" s="6" t="str">
        <f ca="1">IF(COUNTIF($B$1:INDIRECT(CONCATENATE("B", ROW())), B252)=0, "", COUNTIF($B$1:INDIRECT(CONCATENATE("B", ROW())), B252))</f>
        <v/>
      </c>
      <c r="B252" s="41"/>
      <c r="C252" s="7"/>
      <c r="D252" s="6"/>
      <c r="E252" s="6"/>
      <c r="F252" s="6">
        <f t="shared" si="10"/>
        <v>245</v>
      </c>
      <c r="G252" s="44" t="str">
        <f t="shared" si="11"/>
        <v>0x0F5</v>
      </c>
      <c r="H252" s="8" t="s">
        <v>33</v>
      </c>
      <c r="I252" s="7"/>
      <c r="J252" s="6"/>
      <c r="K252" s="6"/>
    </row>
    <row r="253" spans="1:11" x14ac:dyDescent="0.2">
      <c r="A253" s="6" t="str">
        <f ca="1">IF(COUNTIF($B$1:INDIRECT(CONCATENATE("B", ROW())), B253)=0, "", COUNTIF($B$1:INDIRECT(CONCATENATE("B", ROW())), B253))</f>
        <v/>
      </c>
      <c r="B253" s="41"/>
      <c r="C253" s="7"/>
      <c r="D253" s="6"/>
      <c r="E253" s="6"/>
      <c r="F253" s="6">
        <f t="shared" si="10"/>
        <v>246</v>
      </c>
      <c r="G253" s="44" t="str">
        <f t="shared" si="11"/>
        <v>0x0F6</v>
      </c>
      <c r="H253" s="8" t="s">
        <v>33</v>
      </c>
      <c r="I253" s="7"/>
      <c r="J253" s="6"/>
      <c r="K253" s="6"/>
    </row>
    <row r="254" spans="1:11" x14ac:dyDescent="0.2">
      <c r="A254" s="6" t="str">
        <f ca="1">IF(COUNTIF($B$1:INDIRECT(CONCATENATE("B", ROW())), B254)=0, "", COUNTIF($B$1:INDIRECT(CONCATENATE("B", ROW())), B254))</f>
        <v/>
      </c>
      <c r="B254" s="41"/>
      <c r="C254" s="7"/>
      <c r="D254" s="6"/>
      <c r="E254" s="6"/>
      <c r="F254" s="6">
        <f t="shared" si="10"/>
        <v>247</v>
      </c>
      <c r="G254" s="44" t="str">
        <f t="shared" si="11"/>
        <v>0x0F7</v>
      </c>
      <c r="H254" s="8" t="s">
        <v>33</v>
      </c>
      <c r="I254" s="7"/>
      <c r="J254" s="6"/>
      <c r="K254" s="6"/>
    </row>
    <row r="255" spans="1:11" x14ac:dyDescent="0.2">
      <c r="A255" s="6" t="str">
        <f ca="1">IF(COUNTIF($B$1:INDIRECT(CONCATENATE("B", ROW())), B255)=0, "", COUNTIF($B$1:INDIRECT(CONCATENATE("B", ROW())), B255))</f>
        <v/>
      </c>
      <c r="B255" s="41"/>
      <c r="C255" s="7"/>
      <c r="D255" s="6"/>
      <c r="E255" s="6"/>
      <c r="F255" s="6">
        <f t="shared" si="10"/>
        <v>248</v>
      </c>
      <c r="G255" s="44" t="str">
        <f t="shared" si="11"/>
        <v>0x0F8</v>
      </c>
      <c r="H255" s="8" t="s">
        <v>33</v>
      </c>
      <c r="I255" s="7"/>
      <c r="J255" s="6"/>
      <c r="K255" s="6"/>
    </row>
    <row r="256" spans="1:11" x14ac:dyDescent="0.2">
      <c r="A256" s="6" t="str">
        <f ca="1">IF(COUNTIF($B$1:INDIRECT(CONCATENATE("B", ROW())), B256)=0, "", COUNTIF($B$1:INDIRECT(CONCATENATE("B", ROW())), B256))</f>
        <v/>
      </c>
      <c r="B256" s="41"/>
      <c r="C256" s="7"/>
      <c r="D256" s="6"/>
      <c r="E256" s="6"/>
      <c r="F256" s="6">
        <f t="shared" si="10"/>
        <v>249</v>
      </c>
      <c r="G256" s="44" t="str">
        <f t="shared" si="11"/>
        <v>0x0F9</v>
      </c>
      <c r="H256" s="8" t="s">
        <v>33</v>
      </c>
      <c r="I256" s="7"/>
      <c r="J256" s="6"/>
      <c r="K256" s="6"/>
    </row>
    <row r="257" spans="1:11" x14ac:dyDescent="0.2">
      <c r="A257" s="6" t="str">
        <f ca="1">IF(COUNTIF($B$1:INDIRECT(CONCATENATE("B", ROW())), B257)=0, "", COUNTIF($B$1:INDIRECT(CONCATENATE("B", ROW())), B257))</f>
        <v/>
      </c>
      <c r="B257" s="41"/>
      <c r="C257" s="7"/>
      <c r="D257" s="6"/>
      <c r="E257" s="6"/>
      <c r="F257" s="6">
        <f t="shared" si="10"/>
        <v>250</v>
      </c>
      <c r="G257" s="44" t="str">
        <f t="shared" si="11"/>
        <v>0x0FA</v>
      </c>
      <c r="H257" s="8" t="s">
        <v>33</v>
      </c>
      <c r="I257" s="7"/>
      <c r="J257" s="6"/>
      <c r="K257" s="6"/>
    </row>
    <row r="258" spans="1:11" x14ac:dyDescent="0.2">
      <c r="A258" s="6" t="str">
        <f ca="1">IF(COUNTIF($B$1:INDIRECT(CONCATENATE("B", ROW())), B258)=0, "", COUNTIF($B$1:INDIRECT(CONCATENATE("B", ROW())), B258))</f>
        <v/>
      </c>
      <c r="B258" s="41"/>
      <c r="C258" s="7"/>
      <c r="D258" s="6"/>
      <c r="E258" s="6"/>
      <c r="F258" s="6">
        <f t="shared" si="10"/>
        <v>251</v>
      </c>
      <c r="G258" s="44" t="str">
        <f t="shared" si="11"/>
        <v>0x0FB</v>
      </c>
      <c r="H258" s="8" t="s">
        <v>33</v>
      </c>
      <c r="I258" s="7"/>
      <c r="J258" s="6"/>
      <c r="K258" s="6"/>
    </row>
    <row r="259" spans="1:11" x14ac:dyDescent="0.2">
      <c r="A259" s="6" t="str">
        <f ca="1">IF(COUNTIF($B$1:INDIRECT(CONCATENATE("B", ROW())), B259)=0, "", COUNTIF($B$1:INDIRECT(CONCATENATE("B", ROW())), B259))</f>
        <v/>
      </c>
      <c r="B259" s="41"/>
      <c r="C259" s="7"/>
      <c r="D259" s="6"/>
      <c r="E259" s="6"/>
      <c r="F259" s="6">
        <f t="shared" si="10"/>
        <v>252</v>
      </c>
      <c r="G259" s="44" t="str">
        <f t="shared" si="11"/>
        <v>0x0FC</v>
      </c>
      <c r="H259" s="8" t="s">
        <v>33</v>
      </c>
      <c r="I259" s="7"/>
      <c r="J259" s="6"/>
      <c r="K259" s="6"/>
    </row>
    <row r="260" spans="1:11" x14ac:dyDescent="0.2">
      <c r="A260" s="6" t="str">
        <f ca="1">IF(COUNTIF($B$1:INDIRECT(CONCATENATE("B", ROW())), B260)=0, "", COUNTIF($B$1:INDIRECT(CONCATENATE("B", ROW())), B260))</f>
        <v/>
      </c>
      <c r="B260" s="41"/>
      <c r="C260" s="7"/>
      <c r="D260" s="6"/>
      <c r="E260" s="6"/>
      <c r="F260" s="6">
        <f t="shared" si="10"/>
        <v>253</v>
      </c>
      <c r="G260" s="44" t="str">
        <f t="shared" si="11"/>
        <v>0x0FD</v>
      </c>
      <c r="H260" s="8" t="s">
        <v>33</v>
      </c>
      <c r="I260" s="7"/>
      <c r="J260" s="6"/>
      <c r="K260" s="6"/>
    </row>
    <row r="261" spans="1:11" x14ac:dyDescent="0.2">
      <c r="A261" s="6" t="str">
        <f ca="1">IF(COUNTIF($B$1:INDIRECT(CONCATENATE("B", ROW())), B261)=0, "", COUNTIF($B$1:INDIRECT(CONCATENATE("B", ROW())), B261))</f>
        <v/>
      </c>
      <c r="B261" s="41"/>
      <c r="C261" s="7"/>
      <c r="D261" s="6"/>
      <c r="E261" s="6"/>
      <c r="F261" s="6">
        <f t="shared" si="10"/>
        <v>254</v>
      </c>
      <c r="G261" s="44" t="str">
        <f t="shared" si="11"/>
        <v>0x0FE</v>
      </c>
      <c r="H261" s="8" t="s">
        <v>33</v>
      </c>
      <c r="I261" s="7"/>
      <c r="J261" s="6"/>
      <c r="K261" s="6"/>
    </row>
    <row r="262" spans="1:11" x14ac:dyDescent="0.2">
      <c r="A262" s="6" t="str">
        <f ca="1">IF(COUNTIF($B$1:INDIRECT(CONCATENATE("B", ROW())), B262)=0, "", COUNTIF($B$1:INDIRECT(CONCATENATE("B", ROW())), B262))</f>
        <v/>
      </c>
      <c r="B262" s="41"/>
      <c r="C262" s="7"/>
      <c r="D262" s="6"/>
      <c r="E262" s="6"/>
      <c r="F262" s="6">
        <f t="shared" si="10"/>
        <v>255</v>
      </c>
      <c r="G262" s="44" t="str">
        <f t="shared" si="11"/>
        <v>0x0FF</v>
      </c>
      <c r="H262" s="8" t="s">
        <v>33</v>
      </c>
      <c r="I262" s="7"/>
      <c r="J262" s="6"/>
      <c r="K262" s="6"/>
    </row>
    <row r="263" spans="1:11" x14ac:dyDescent="0.2">
      <c r="A263" s="6" t="str">
        <f ca="1">IF(COUNTIF($B$1:INDIRECT(CONCATENATE("B", ROW())), B263)=0, "", COUNTIF($B$1:INDIRECT(CONCATENATE("B", ROW())), B263))</f>
        <v/>
      </c>
      <c r="B263" s="41"/>
      <c r="C263" s="7"/>
      <c r="D263" s="6"/>
      <c r="E263" s="6"/>
      <c r="F263" s="6"/>
      <c r="G263" s="44"/>
      <c r="H263" s="8" t="s">
        <v>222</v>
      </c>
      <c r="I263" s="7"/>
      <c r="J263" s="6"/>
      <c r="K263" s="6"/>
    </row>
    <row r="264" spans="1:11" x14ac:dyDescent="0.2">
      <c r="A264" s="6" t="str">
        <f ca="1">IF(COUNTIF($B$1:INDIRECT(CONCATENATE("B", ROW())), B264)=0, "", COUNTIF($B$1:INDIRECT(CONCATENATE("B", ROW())), B264))</f>
        <v/>
      </c>
      <c r="B264" s="41"/>
      <c r="C264" s="7"/>
      <c r="D264" s="6"/>
      <c r="E264" s="6"/>
      <c r="F264" s="6">
        <f>$F262+1</f>
        <v>256</v>
      </c>
      <c r="G264" s="44" t="str">
        <f>CONCATENATE( "0x",DEC2HEX($F264) )</f>
        <v>0x100</v>
      </c>
      <c r="H264" s="8" t="s">
        <v>33</v>
      </c>
      <c r="I264" s="7"/>
      <c r="J264" s="6"/>
      <c r="K264" s="6"/>
    </row>
    <row r="265" spans="1:11" x14ac:dyDescent="0.2">
      <c r="A265" s="6" t="str">
        <f ca="1">IF(COUNTIF($B$1:INDIRECT(CONCATENATE("B", ROW())), B265)=0, "", COUNTIF($B$1:INDIRECT(CONCATENATE("B", ROW())), B265))</f>
        <v/>
      </c>
      <c r="B265" s="41"/>
      <c r="C265" s="7"/>
      <c r="D265" s="6"/>
      <c r="E265" s="6"/>
      <c r="F265" s="6">
        <f t="shared" si="9"/>
        <v>257</v>
      </c>
      <c r="G265" s="44" t="str">
        <f t="shared" ref="G265:G328" si="12">CONCATENATE( "0x",DEC2HEX($F265) )</f>
        <v>0x101</v>
      </c>
      <c r="H265" s="8" t="s">
        <v>33</v>
      </c>
      <c r="I265" s="7"/>
      <c r="J265" s="6"/>
      <c r="K265" s="6"/>
    </row>
    <row r="266" spans="1:11" x14ac:dyDescent="0.2">
      <c r="A266" s="6" t="str">
        <f ca="1">IF(COUNTIF($B$1:INDIRECT(CONCATENATE("B", ROW())), B266)=0, "", COUNTIF($B$1:INDIRECT(CONCATENATE("B", ROW())), B266))</f>
        <v/>
      </c>
      <c r="B266" s="41"/>
      <c r="C266" s="7"/>
      <c r="D266" s="6"/>
      <c r="E266" s="6"/>
      <c r="F266" s="6">
        <f t="shared" si="9"/>
        <v>258</v>
      </c>
      <c r="G266" s="44" t="str">
        <f t="shared" si="12"/>
        <v>0x102</v>
      </c>
      <c r="H266" s="8" t="s">
        <v>33</v>
      </c>
      <c r="I266" s="7"/>
      <c r="J266" s="6"/>
      <c r="K266" s="6"/>
    </row>
    <row r="267" spans="1:11" x14ac:dyDescent="0.2">
      <c r="A267" s="6" t="str">
        <f ca="1">IF(COUNTIF($B$1:INDIRECT(CONCATENATE("B", ROW())), B267)=0, "", COUNTIF($B$1:INDIRECT(CONCATENATE("B", ROW())), B267))</f>
        <v/>
      </c>
      <c r="B267" s="41"/>
      <c r="C267" s="7"/>
      <c r="D267" s="6"/>
      <c r="E267" s="6"/>
      <c r="F267" s="6">
        <f t="shared" si="9"/>
        <v>259</v>
      </c>
      <c r="G267" s="44" t="str">
        <f t="shared" si="12"/>
        <v>0x103</v>
      </c>
      <c r="H267" s="8" t="s">
        <v>33</v>
      </c>
      <c r="I267" s="7"/>
      <c r="J267" s="6"/>
      <c r="K267" s="6"/>
    </row>
    <row r="268" spans="1:11" x14ac:dyDescent="0.2">
      <c r="A268" s="6" t="str">
        <f ca="1">IF(COUNTIF($B$1:INDIRECT(CONCATENATE("B", ROW())), B268)=0, "", COUNTIF($B$1:INDIRECT(CONCATENATE("B", ROW())), B268))</f>
        <v/>
      </c>
      <c r="B268" s="41"/>
      <c r="C268" s="7"/>
      <c r="D268" s="6"/>
      <c r="E268" s="6"/>
      <c r="F268" s="6">
        <f t="shared" si="9"/>
        <v>260</v>
      </c>
      <c r="G268" s="44" t="str">
        <f t="shared" si="12"/>
        <v>0x104</v>
      </c>
      <c r="H268" s="8" t="s">
        <v>33</v>
      </c>
      <c r="I268" s="7"/>
      <c r="J268" s="6"/>
      <c r="K268" s="6"/>
    </row>
    <row r="269" spans="1:11" x14ac:dyDescent="0.2">
      <c r="A269" s="6" t="str">
        <f ca="1">IF(COUNTIF($B$1:INDIRECT(CONCATENATE("B", ROW())), B269)=0, "", COUNTIF($B$1:INDIRECT(CONCATENATE("B", ROW())), B269))</f>
        <v/>
      </c>
      <c r="B269" s="41"/>
      <c r="C269" s="7"/>
      <c r="D269" s="6"/>
      <c r="E269" s="6"/>
      <c r="F269" s="6">
        <f t="shared" si="9"/>
        <v>261</v>
      </c>
      <c r="G269" s="44" t="str">
        <f t="shared" si="12"/>
        <v>0x105</v>
      </c>
      <c r="H269" s="8" t="s">
        <v>33</v>
      </c>
      <c r="I269" s="7"/>
      <c r="J269" s="6"/>
      <c r="K269" s="6"/>
    </row>
    <row r="270" spans="1:11" x14ac:dyDescent="0.2">
      <c r="A270" s="6" t="str">
        <f ca="1">IF(COUNTIF($B$1:INDIRECT(CONCATENATE("B", ROW())), B270)=0, "", COUNTIF($B$1:INDIRECT(CONCATENATE("B", ROW())), B270))</f>
        <v/>
      </c>
      <c r="B270" s="41"/>
      <c r="C270" s="7"/>
      <c r="D270" s="6"/>
      <c r="E270" s="6"/>
      <c r="F270" s="6">
        <f t="shared" si="9"/>
        <v>262</v>
      </c>
      <c r="G270" s="44" t="str">
        <f t="shared" si="12"/>
        <v>0x106</v>
      </c>
      <c r="H270" s="8" t="s">
        <v>33</v>
      </c>
      <c r="I270" s="7"/>
      <c r="J270" s="6"/>
      <c r="K270" s="6"/>
    </row>
    <row r="271" spans="1:11" x14ac:dyDescent="0.2">
      <c r="A271" s="6" t="str">
        <f ca="1">IF(COUNTIF($B$1:INDIRECT(CONCATENATE("B", ROW())), B271)=0, "", COUNTIF($B$1:INDIRECT(CONCATENATE("B", ROW())), B271))</f>
        <v/>
      </c>
      <c r="B271" s="41"/>
      <c r="C271" s="7"/>
      <c r="D271" s="6"/>
      <c r="E271" s="6"/>
      <c r="F271" s="6">
        <f t="shared" si="9"/>
        <v>263</v>
      </c>
      <c r="G271" s="44" t="str">
        <f t="shared" si="12"/>
        <v>0x107</v>
      </c>
      <c r="H271" s="8" t="s">
        <v>33</v>
      </c>
      <c r="I271" s="7"/>
      <c r="J271" s="6"/>
      <c r="K271" s="6"/>
    </row>
    <row r="272" spans="1:11" x14ac:dyDescent="0.2">
      <c r="A272" s="6" t="str">
        <f ca="1">IF(COUNTIF($B$1:INDIRECT(CONCATENATE("B", ROW())), B272)=0, "", COUNTIF($B$1:INDIRECT(CONCATENATE("B", ROW())), B272))</f>
        <v/>
      </c>
      <c r="B272" s="41"/>
      <c r="C272" s="7"/>
      <c r="D272" s="6"/>
      <c r="E272" s="6"/>
      <c r="F272" s="6">
        <f t="shared" si="9"/>
        <v>264</v>
      </c>
      <c r="G272" s="44" t="str">
        <f t="shared" si="12"/>
        <v>0x108</v>
      </c>
      <c r="H272" s="8" t="s">
        <v>33</v>
      </c>
      <c r="I272" s="7"/>
      <c r="J272" s="6"/>
      <c r="K272" s="6"/>
    </row>
    <row r="273" spans="1:11" x14ac:dyDescent="0.2">
      <c r="A273" s="6" t="str">
        <f ca="1">IF(COUNTIF($B$1:INDIRECT(CONCATENATE("B", ROW())), B273)=0, "", COUNTIF($B$1:INDIRECT(CONCATENATE("B", ROW())), B273))</f>
        <v/>
      </c>
      <c r="B273" s="41"/>
      <c r="C273" s="7"/>
      <c r="D273" s="6"/>
      <c r="E273" s="6"/>
      <c r="F273" s="6">
        <f t="shared" si="9"/>
        <v>265</v>
      </c>
      <c r="G273" s="44" t="str">
        <f t="shared" si="12"/>
        <v>0x109</v>
      </c>
      <c r="H273" s="8" t="s">
        <v>33</v>
      </c>
      <c r="I273" s="7"/>
      <c r="J273" s="6"/>
      <c r="K273" s="6"/>
    </row>
    <row r="274" spans="1:11" x14ac:dyDescent="0.2">
      <c r="A274" s="6" t="str">
        <f ca="1">IF(COUNTIF($B$1:INDIRECT(CONCATENATE("B", ROW())), B274)=0, "", COUNTIF($B$1:INDIRECT(CONCATENATE("B", ROW())), B274))</f>
        <v/>
      </c>
      <c r="B274" s="41"/>
      <c r="C274" s="7"/>
      <c r="D274" s="6"/>
      <c r="E274" s="6"/>
      <c r="F274" s="6">
        <f t="shared" si="9"/>
        <v>266</v>
      </c>
      <c r="G274" s="44" t="str">
        <f t="shared" si="12"/>
        <v>0x10A</v>
      </c>
      <c r="H274" s="8" t="s">
        <v>33</v>
      </c>
      <c r="I274" s="7"/>
      <c r="J274" s="6"/>
      <c r="K274" s="6"/>
    </row>
    <row r="275" spans="1:11" x14ac:dyDescent="0.2">
      <c r="A275" s="6" t="str">
        <f ca="1">IF(COUNTIF($B$1:INDIRECT(CONCATENATE("B", ROW())), B275)=0, "", COUNTIF($B$1:INDIRECT(CONCATENATE("B", ROW())), B275))</f>
        <v/>
      </c>
      <c r="B275" s="41"/>
      <c r="C275" s="7"/>
      <c r="D275" s="6"/>
      <c r="E275" s="6"/>
      <c r="F275" s="6">
        <f t="shared" si="9"/>
        <v>267</v>
      </c>
      <c r="G275" s="44" t="str">
        <f t="shared" si="12"/>
        <v>0x10B</v>
      </c>
      <c r="H275" s="8" t="s">
        <v>33</v>
      </c>
      <c r="I275" s="7"/>
      <c r="J275" s="6"/>
      <c r="K275" s="6"/>
    </row>
    <row r="276" spans="1:11" x14ac:dyDescent="0.2">
      <c r="A276" s="6" t="str">
        <f ca="1">IF(COUNTIF($B$1:INDIRECT(CONCATENATE("B", ROW())), B276)=0, "", COUNTIF($B$1:INDIRECT(CONCATENATE("B", ROW())), B276))</f>
        <v/>
      </c>
      <c r="B276" s="41"/>
      <c r="C276" s="7"/>
      <c r="D276" s="6"/>
      <c r="E276" s="6"/>
      <c r="F276" s="6">
        <f t="shared" si="9"/>
        <v>268</v>
      </c>
      <c r="G276" s="44" t="str">
        <f t="shared" si="12"/>
        <v>0x10C</v>
      </c>
      <c r="H276" s="8" t="s">
        <v>33</v>
      </c>
      <c r="I276" s="7"/>
      <c r="J276" s="6"/>
      <c r="K276" s="6"/>
    </row>
    <row r="277" spans="1:11" x14ac:dyDescent="0.2">
      <c r="A277" s="6" t="str">
        <f ca="1">IF(COUNTIF($B$1:INDIRECT(CONCATENATE("B", ROW())), B277)=0, "", COUNTIF($B$1:INDIRECT(CONCATENATE("B", ROW())), B277))</f>
        <v/>
      </c>
      <c r="B277" s="41"/>
      <c r="C277" s="7"/>
      <c r="D277" s="6"/>
      <c r="E277" s="6"/>
      <c r="F277" s="6">
        <f t="shared" si="9"/>
        <v>269</v>
      </c>
      <c r="G277" s="44" t="str">
        <f t="shared" si="12"/>
        <v>0x10D</v>
      </c>
      <c r="H277" s="8" t="s">
        <v>33</v>
      </c>
      <c r="I277" s="7"/>
      <c r="J277" s="6"/>
      <c r="K277" s="6"/>
    </row>
    <row r="278" spans="1:11" x14ac:dyDescent="0.2">
      <c r="A278" s="6" t="str">
        <f ca="1">IF(COUNTIF($B$1:INDIRECT(CONCATENATE("B", ROW())), B278)=0, "", COUNTIF($B$1:INDIRECT(CONCATENATE("B", ROW())), B278))</f>
        <v/>
      </c>
      <c r="B278" s="41"/>
      <c r="C278" s="7"/>
      <c r="D278" s="6"/>
      <c r="E278" s="6"/>
      <c r="F278" s="6">
        <f t="shared" si="9"/>
        <v>270</v>
      </c>
      <c r="G278" s="44" t="str">
        <f t="shared" si="12"/>
        <v>0x10E</v>
      </c>
      <c r="H278" s="8" t="s">
        <v>33</v>
      </c>
      <c r="I278" s="7"/>
      <c r="J278" s="6"/>
      <c r="K278" s="6"/>
    </row>
    <row r="279" spans="1:11" x14ac:dyDescent="0.2">
      <c r="A279" s="6" t="str">
        <f ca="1">IF(COUNTIF($B$1:INDIRECT(CONCATENATE("B", ROW())), B279)=0, "", COUNTIF($B$1:INDIRECT(CONCATENATE("B", ROW())), B279))</f>
        <v/>
      </c>
      <c r="B279" s="41"/>
      <c r="C279" s="7"/>
      <c r="D279" s="6"/>
      <c r="E279" s="6"/>
      <c r="F279" s="6">
        <f t="shared" si="9"/>
        <v>271</v>
      </c>
      <c r="G279" s="44" t="str">
        <f t="shared" si="12"/>
        <v>0x10F</v>
      </c>
      <c r="H279" s="8" t="s">
        <v>33</v>
      </c>
      <c r="I279" s="7"/>
      <c r="J279" s="6"/>
      <c r="K279" s="6"/>
    </row>
    <row r="280" spans="1:11" x14ac:dyDescent="0.2">
      <c r="A280" s="6" t="str">
        <f ca="1">IF(COUNTIF($B$1:INDIRECT(CONCATENATE("B", ROW())), B280)=0, "", COUNTIF($B$1:INDIRECT(CONCATENATE("B", ROW())), B280))</f>
        <v/>
      </c>
      <c r="B280" s="41"/>
      <c r="C280" s="7"/>
      <c r="D280" s="6"/>
      <c r="E280" s="6"/>
      <c r="F280" s="6">
        <f t="shared" si="9"/>
        <v>272</v>
      </c>
      <c r="G280" s="44" t="str">
        <f t="shared" si="12"/>
        <v>0x110</v>
      </c>
      <c r="H280" s="8" t="s">
        <v>33</v>
      </c>
      <c r="I280" s="7"/>
      <c r="J280" s="6"/>
      <c r="K280" s="6"/>
    </row>
    <row r="281" spans="1:11" x14ac:dyDescent="0.2">
      <c r="A281" s="6" t="str">
        <f ca="1">IF(COUNTIF($B$1:INDIRECT(CONCATENATE("B", ROW())), B281)=0, "", COUNTIF($B$1:INDIRECT(CONCATENATE("B", ROW())), B281))</f>
        <v/>
      </c>
      <c r="B281" s="41"/>
      <c r="C281" s="7"/>
      <c r="D281" s="6"/>
      <c r="E281" s="6"/>
      <c r="F281" s="6">
        <f t="shared" ref="F281:F344" si="13">$F280+1</f>
        <v>273</v>
      </c>
      <c r="G281" s="44" t="str">
        <f t="shared" si="12"/>
        <v>0x111</v>
      </c>
      <c r="H281" s="8" t="s">
        <v>33</v>
      </c>
      <c r="I281" s="7"/>
      <c r="J281" s="6"/>
      <c r="K281" s="6"/>
    </row>
    <row r="282" spans="1:11" x14ac:dyDescent="0.2">
      <c r="A282" s="6" t="str">
        <f ca="1">IF(COUNTIF($B$1:INDIRECT(CONCATENATE("B", ROW())), B282)=0, "", COUNTIF($B$1:INDIRECT(CONCATENATE("B", ROW())), B282))</f>
        <v/>
      </c>
      <c r="B282" s="41"/>
      <c r="C282" s="7"/>
      <c r="D282" s="6"/>
      <c r="E282" s="6"/>
      <c r="F282" s="6">
        <f t="shared" si="13"/>
        <v>274</v>
      </c>
      <c r="G282" s="44" t="str">
        <f t="shared" si="12"/>
        <v>0x112</v>
      </c>
      <c r="H282" s="8" t="s">
        <v>33</v>
      </c>
      <c r="I282" s="7"/>
      <c r="J282" s="6"/>
      <c r="K282" s="6"/>
    </row>
    <row r="283" spans="1:11" x14ac:dyDescent="0.2">
      <c r="A283" s="6" t="str">
        <f ca="1">IF(COUNTIF($B$1:INDIRECT(CONCATENATE("B", ROW())), B283)=0, "", COUNTIF($B$1:INDIRECT(CONCATENATE("B", ROW())), B283))</f>
        <v/>
      </c>
      <c r="B283" s="41"/>
      <c r="C283" s="7"/>
      <c r="D283" s="6"/>
      <c r="E283" s="6"/>
      <c r="F283" s="6">
        <f t="shared" si="13"/>
        <v>275</v>
      </c>
      <c r="G283" s="44" t="str">
        <f t="shared" si="12"/>
        <v>0x113</v>
      </c>
      <c r="H283" s="8" t="s">
        <v>33</v>
      </c>
      <c r="I283" s="7"/>
      <c r="J283" s="6"/>
      <c r="K283" s="6"/>
    </row>
    <row r="284" spans="1:11" x14ac:dyDescent="0.2">
      <c r="A284" s="6" t="str">
        <f ca="1">IF(COUNTIF($B$1:INDIRECT(CONCATENATE("B", ROW())), B284)=0, "", COUNTIF($B$1:INDIRECT(CONCATENATE("B", ROW())), B284))</f>
        <v/>
      </c>
      <c r="B284" s="41"/>
      <c r="C284" s="7"/>
      <c r="D284" s="6"/>
      <c r="E284" s="6"/>
      <c r="F284" s="6">
        <f t="shared" si="13"/>
        <v>276</v>
      </c>
      <c r="G284" s="44" t="str">
        <f t="shared" si="12"/>
        <v>0x114</v>
      </c>
      <c r="H284" s="8" t="s">
        <v>33</v>
      </c>
      <c r="I284" s="7"/>
      <c r="J284" s="6"/>
      <c r="K284" s="6"/>
    </row>
    <row r="285" spans="1:11" x14ac:dyDescent="0.2">
      <c r="A285" s="6" t="str">
        <f ca="1">IF(COUNTIF($B$1:INDIRECT(CONCATENATE("B", ROW())), B285)=0, "", COUNTIF($B$1:INDIRECT(CONCATENATE("B", ROW())), B285))</f>
        <v/>
      </c>
      <c r="B285" s="41"/>
      <c r="C285" s="7"/>
      <c r="D285" s="6"/>
      <c r="E285" s="6"/>
      <c r="F285" s="6">
        <f t="shared" si="13"/>
        <v>277</v>
      </c>
      <c r="G285" s="44" t="str">
        <f t="shared" si="12"/>
        <v>0x115</v>
      </c>
      <c r="H285" s="8" t="s">
        <v>33</v>
      </c>
      <c r="I285" s="7"/>
      <c r="J285" s="6"/>
      <c r="K285" s="6"/>
    </row>
    <row r="286" spans="1:11" x14ac:dyDescent="0.2">
      <c r="A286" s="6" t="str">
        <f ca="1">IF(COUNTIF($B$1:INDIRECT(CONCATENATE("B", ROW())), B286)=0, "", COUNTIF($B$1:INDIRECT(CONCATENATE("B", ROW())), B286))</f>
        <v/>
      </c>
      <c r="B286" s="41"/>
      <c r="C286" s="7"/>
      <c r="D286" s="6"/>
      <c r="E286" s="6"/>
      <c r="F286" s="6">
        <f t="shared" si="13"/>
        <v>278</v>
      </c>
      <c r="G286" s="44" t="str">
        <f t="shared" si="12"/>
        <v>0x116</v>
      </c>
      <c r="H286" s="8" t="s">
        <v>33</v>
      </c>
      <c r="I286" s="7"/>
      <c r="J286" s="6"/>
      <c r="K286" s="6"/>
    </row>
    <row r="287" spans="1:11" x14ac:dyDescent="0.2">
      <c r="A287" s="6" t="str">
        <f ca="1">IF(COUNTIF($B$1:INDIRECT(CONCATENATE("B", ROW())), B287)=0, "", COUNTIF($B$1:INDIRECT(CONCATENATE("B", ROW())), B287))</f>
        <v/>
      </c>
      <c r="B287" s="41"/>
      <c r="C287" s="7"/>
      <c r="D287" s="6"/>
      <c r="E287" s="6"/>
      <c r="F287" s="6">
        <f t="shared" si="13"/>
        <v>279</v>
      </c>
      <c r="G287" s="44" t="str">
        <f t="shared" si="12"/>
        <v>0x117</v>
      </c>
      <c r="H287" s="8" t="s">
        <v>33</v>
      </c>
      <c r="I287" s="7"/>
      <c r="J287" s="6"/>
      <c r="K287" s="6"/>
    </row>
    <row r="288" spans="1:11" x14ac:dyDescent="0.2">
      <c r="A288" s="6" t="str">
        <f ca="1">IF(COUNTIF($B$1:INDIRECT(CONCATENATE("B", ROW())), B288)=0, "", COUNTIF($B$1:INDIRECT(CONCATENATE("B", ROW())), B288))</f>
        <v/>
      </c>
      <c r="B288" s="41"/>
      <c r="C288" s="7"/>
      <c r="D288" s="6"/>
      <c r="E288" s="6"/>
      <c r="F288" s="6">
        <f t="shared" si="13"/>
        <v>280</v>
      </c>
      <c r="G288" s="44" t="str">
        <f t="shared" si="12"/>
        <v>0x118</v>
      </c>
      <c r="H288" s="8" t="s">
        <v>33</v>
      </c>
      <c r="I288" s="7"/>
      <c r="J288" s="6"/>
      <c r="K288" s="6"/>
    </row>
    <row r="289" spans="1:11" x14ac:dyDescent="0.2">
      <c r="A289" s="6" t="str">
        <f ca="1">IF(COUNTIF($B$1:INDIRECT(CONCATENATE("B", ROW())), B289)=0, "", COUNTIF($B$1:INDIRECT(CONCATENATE("B", ROW())), B289))</f>
        <v/>
      </c>
      <c r="B289" s="41"/>
      <c r="C289" s="7"/>
      <c r="D289" s="6"/>
      <c r="E289" s="6"/>
      <c r="F289" s="6">
        <f t="shared" si="13"/>
        <v>281</v>
      </c>
      <c r="G289" s="44" t="str">
        <f t="shared" si="12"/>
        <v>0x119</v>
      </c>
      <c r="H289" s="8" t="s">
        <v>33</v>
      </c>
      <c r="I289" s="7"/>
      <c r="J289" s="6"/>
      <c r="K289" s="6"/>
    </row>
    <row r="290" spans="1:11" x14ac:dyDescent="0.2">
      <c r="A290" s="6" t="str">
        <f ca="1">IF(COUNTIF($B$1:INDIRECT(CONCATENATE("B", ROW())), B290)=0, "", COUNTIF($B$1:INDIRECT(CONCATENATE("B", ROW())), B290))</f>
        <v/>
      </c>
      <c r="B290" s="41"/>
      <c r="C290" s="7"/>
      <c r="D290" s="6"/>
      <c r="E290" s="6"/>
      <c r="F290" s="6">
        <f t="shared" si="13"/>
        <v>282</v>
      </c>
      <c r="G290" s="44" t="str">
        <f t="shared" si="12"/>
        <v>0x11A</v>
      </c>
      <c r="H290" s="8" t="s">
        <v>33</v>
      </c>
      <c r="I290" s="7"/>
      <c r="J290" s="6"/>
      <c r="K290" s="6"/>
    </row>
    <row r="291" spans="1:11" x14ac:dyDescent="0.2">
      <c r="A291" s="6" t="str">
        <f ca="1">IF(COUNTIF($B$1:INDIRECT(CONCATENATE("B", ROW())), B291)=0, "", COUNTIF($B$1:INDIRECT(CONCATENATE("B", ROW())), B291))</f>
        <v/>
      </c>
      <c r="B291" s="41"/>
      <c r="C291" s="7"/>
      <c r="D291" s="6"/>
      <c r="E291" s="6"/>
      <c r="F291" s="6">
        <f t="shared" si="13"/>
        <v>283</v>
      </c>
      <c r="G291" s="44" t="str">
        <f t="shared" si="12"/>
        <v>0x11B</v>
      </c>
      <c r="H291" s="8" t="s">
        <v>33</v>
      </c>
      <c r="I291" s="7"/>
      <c r="J291" s="6"/>
      <c r="K291" s="6"/>
    </row>
    <row r="292" spans="1:11" x14ac:dyDescent="0.2">
      <c r="A292" s="6" t="str">
        <f ca="1">IF(COUNTIF($B$1:INDIRECT(CONCATENATE("B", ROW())), B292)=0, "", COUNTIF($B$1:INDIRECT(CONCATENATE("B", ROW())), B292))</f>
        <v/>
      </c>
      <c r="B292" s="41"/>
      <c r="C292" s="7"/>
      <c r="D292" s="6"/>
      <c r="E292" s="6"/>
      <c r="F292" s="6">
        <f t="shared" si="13"/>
        <v>284</v>
      </c>
      <c r="G292" s="44" t="str">
        <f t="shared" si="12"/>
        <v>0x11C</v>
      </c>
      <c r="H292" s="8" t="s">
        <v>33</v>
      </c>
      <c r="I292" s="7"/>
      <c r="J292" s="6"/>
      <c r="K292" s="6"/>
    </row>
    <row r="293" spans="1:11" x14ac:dyDescent="0.2">
      <c r="A293" s="6" t="str">
        <f ca="1">IF(COUNTIF($B$1:INDIRECT(CONCATENATE("B", ROW())), B293)=0, "", COUNTIF($B$1:INDIRECT(CONCATENATE("B", ROW())), B293))</f>
        <v/>
      </c>
      <c r="B293" s="41"/>
      <c r="C293" s="7"/>
      <c r="D293" s="6"/>
      <c r="E293" s="6"/>
      <c r="F293" s="6">
        <f t="shared" si="13"/>
        <v>285</v>
      </c>
      <c r="G293" s="44" t="str">
        <f t="shared" si="12"/>
        <v>0x11D</v>
      </c>
      <c r="H293" s="8" t="s">
        <v>33</v>
      </c>
      <c r="I293" s="7"/>
      <c r="J293" s="6"/>
      <c r="K293" s="6"/>
    </row>
    <row r="294" spans="1:11" x14ac:dyDescent="0.2">
      <c r="A294" s="6" t="str">
        <f ca="1">IF(COUNTIF($B$1:INDIRECT(CONCATENATE("B", ROW())), B294)=0, "", COUNTIF($B$1:INDIRECT(CONCATENATE("B", ROW())), B294))</f>
        <v/>
      </c>
      <c r="B294" s="41"/>
      <c r="C294" s="7"/>
      <c r="D294" s="6"/>
      <c r="E294" s="6"/>
      <c r="F294" s="6">
        <f t="shared" si="13"/>
        <v>286</v>
      </c>
      <c r="G294" s="44" t="str">
        <f t="shared" si="12"/>
        <v>0x11E</v>
      </c>
      <c r="H294" s="8" t="s">
        <v>33</v>
      </c>
      <c r="I294" s="7"/>
      <c r="J294" s="6"/>
      <c r="K294" s="6"/>
    </row>
    <row r="295" spans="1:11" x14ac:dyDescent="0.2">
      <c r="A295" s="6" t="str">
        <f ca="1">IF(COUNTIF($B$1:INDIRECT(CONCATENATE("B", ROW())), B295)=0, "", COUNTIF($B$1:INDIRECT(CONCATENATE("B", ROW())), B295))</f>
        <v/>
      </c>
      <c r="B295" s="41"/>
      <c r="C295" s="7"/>
      <c r="D295" s="6"/>
      <c r="E295" s="6"/>
      <c r="F295" s="6">
        <f t="shared" si="13"/>
        <v>287</v>
      </c>
      <c r="G295" s="44" t="str">
        <f t="shared" si="12"/>
        <v>0x11F</v>
      </c>
      <c r="H295" s="8" t="s">
        <v>33</v>
      </c>
      <c r="I295" s="7"/>
      <c r="J295" s="6"/>
      <c r="K295" s="6"/>
    </row>
    <row r="296" spans="1:11" x14ac:dyDescent="0.2">
      <c r="A296" s="6" t="str">
        <f ca="1">IF(COUNTIF($B$1:INDIRECT(CONCATENATE("B", ROW())), B296)=0, "", COUNTIF($B$1:INDIRECT(CONCATENATE("B", ROW())), B296))</f>
        <v/>
      </c>
      <c r="B296" s="41"/>
      <c r="C296" s="7"/>
      <c r="D296" s="6"/>
      <c r="E296" s="6"/>
      <c r="F296" s="6">
        <f t="shared" si="13"/>
        <v>288</v>
      </c>
      <c r="G296" s="44" t="str">
        <f t="shared" si="12"/>
        <v>0x120</v>
      </c>
      <c r="H296" s="8" t="s">
        <v>33</v>
      </c>
      <c r="I296" s="7"/>
      <c r="J296" s="6"/>
      <c r="K296" s="6"/>
    </row>
    <row r="297" spans="1:11" x14ac:dyDescent="0.2">
      <c r="A297" s="6" t="str">
        <f ca="1">IF(COUNTIF($B$1:INDIRECT(CONCATENATE("B", ROW())), B297)=0, "", COUNTIF($B$1:INDIRECT(CONCATENATE("B", ROW())), B297))</f>
        <v/>
      </c>
      <c r="B297" s="41"/>
      <c r="C297" s="7"/>
      <c r="D297" s="6"/>
      <c r="E297" s="6"/>
      <c r="F297" s="6">
        <f t="shared" si="13"/>
        <v>289</v>
      </c>
      <c r="G297" s="44" t="str">
        <f t="shared" si="12"/>
        <v>0x121</v>
      </c>
      <c r="H297" s="8" t="s">
        <v>33</v>
      </c>
      <c r="I297" s="7"/>
      <c r="J297" s="6"/>
      <c r="K297" s="6"/>
    </row>
    <row r="298" spans="1:11" x14ac:dyDescent="0.2">
      <c r="A298" s="6" t="str">
        <f ca="1">IF(COUNTIF($B$1:INDIRECT(CONCATENATE("B", ROW())), B298)=0, "", COUNTIF($B$1:INDIRECT(CONCATENATE("B", ROW())), B298))</f>
        <v/>
      </c>
      <c r="B298" s="41"/>
      <c r="C298" s="7"/>
      <c r="D298" s="6"/>
      <c r="E298" s="6"/>
      <c r="F298" s="6">
        <f t="shared" si="13"/>
        <v>290</v>
      </c>
      <c r="G298" s="44" t="str">
        <f t="shared" si="12"/>
        <v>0x122</v>
      </c>
      <c r="H298" s="8" t="s">
        <v>33</v>
      </c>
      <c r="I298" s="7"/>
      <c r="J298" s="6"/>
      <c r="K298" s="6"/>
    </row>
    <row r="299" spans="1:11" x14ac:dyDescent="0.2">
      <c r="A299" s="6" t="str">
        <f ca="1">IF(COUNTIF($B$1:INDIRECT(CONCATENATE("B", ROW())), B299)=0, "", COUNTIF($B$1:INDIRECT(CONCATENATE("B", ROW())), B299))</f>
        <v/>
      </c>
      <c r="B299" s="41"/>
      <c r="C299" s="7"/>
      <c r="D299" s="6"/>
      <c r="E299" s="6"/>
      <c r="F299" s="6">
        <f t="shared" si="13"/>
        <v>291</v>
      </c>
      <c r="G299" s="44" t="str">
        <f t="shared" si="12"/>
        <v>0x123</v>
      </c>
      <c r="H299" s="8" t="s">
        <v>33</v>
      </c>
      <c r="I299" s="7"/>
      <c r="J299" s="6"/>
      <c r="K299" s="6"/>
    </row>
    <row r="300" spans="1:11" x14ac:dyDescent="0.2">
      <c r="A300" s="6" t="str">
        <f ca="1">IF(COUNTIF($B$1:INDIRECT(CONCATENATE("B", ROW())), B300)=0, "", COUNTIF($B$1:INDIRECT(CONCATENATE("B", ROW())), B300))</f>
        <v/>
      </c>
      <c r="B300" s="41"/>
      <c r="C300" s="7"/>
      <c r="D300" s="6"/>
      <c r="E300" s="6"/>
      <c r="F300" s="6">
        <f t="shared" si="13"/>
        <v>292</v>
      </c>
      <c r="G300" s="44" t="str">
        <f t="shared" si="12"/>
        <v>0x124</v>
      </c>
      <c r="H300" s="8" t="s">
        <v>33</v>
      </c>
      <c r="I300" s="7"/>
      <c r="J300" s="6"/>
      <c r="K300" s="6"/>
    </row>
    <row r="301" spans="1:11" x14ac:dyDescent="0.2">
      <c r="A301" s="6" t="str">
        <f ca="1">IF(COUNTIF($B$1:INDIRECT(CONCATENATE("B", ROW())), B301)=0, "", COUNTIF($B$1:INDIRECT(CONCATENATE("B", ROW())), B301))</f>
        <v/>
      </c>
      <c r="B301" s="41"/>
      <c r="C301" s="7"/>
      <c r="D301" s="6"/>
      <c r="E301" s="6"/>
      <c r="F301" s="6">
        <f t="shared" si="13"/>
        <v>293</v>
      </c>
      <c r="G301" s="44" t="str">
        <f t="shared" si="12"/>
        <v>0x125</v>
      </c>
      <c r="H301" s="8" t="s">
        <v>33</v>
      </c>
      <c r="I301" s="7"/>
      <c r="J301" s="6"/>
      <c r="K301" s="6"/>
    </row>
    <row r="302" spans="1:11" x14ac:dyDescent="0.2">
      <c r="A302" s="6" t="str">
        <f ca="1">IF(COUNTIF($B$1:INDIRECT(CONCATENATE("B", ROW())), B302)=0, "", COUNTIF($B$1:INDIRECT(CONCATENATE("B", ROW())), B302))</f>
        <v/>
      </c>
      <c r="B302" s="41"/>
      <c r="C302" s="7"/>
      <c r="D302" s="6"/>
      <c r="E302" s="6"/>
      <c r="F302" s="6">
        <f t="shared" si="13"/>
        <v>294</v>
      </c>
      <c r="G302" s="44" t="str">
        <f t="shared" si="12"/>
        <v>0x126</v>
      </c>
      <c r="H302" s="8" t="s">
        <v>33</v>
      </c>
      <c r="I302" s="7"/>
      <c r="J302" s="6"/>
      <c r="K302" s="6"/>
    </row>
    <row r="303" spans="1:11" x14ac:dyDescent="0.2">
      <c r="A303" s="6" t="str">
        <f ca="1">IF(COUNTIF($B$1:INDIRECT(CONCATENATE("B", ROW())), B303)=0, "", COUNTIF($B$1:INDIRECT(CONCATENATE("B", ROW())), B303))</f>
        <v/>
      </c>
      <c r="B303" s="41"/>
      <c r="C303" s="7"/>
      <c r="D303" s="6"/>
      <c r="E303" s="6"/>
      <c r="F303" s="6">
        <f t="shared" si="13"/>
        <v>295</v>
      </c>
      <c r="G303" s="44" t="str">
        <f t="shared" si="12"/>
        <v>0x127</v>
      </c>
      <c r="H303" s="8" t="s">
        <v>33</v>
      </c>
      <c r="I303" s="7"/>
      <c r="J303" s="6"/>
      <c r="K303" s="6"/>
    </row>
    <row r="304" spans="1:11" x14ac:dyDescent="0.2">
      <c r="A304" s="6" t="str">
        <f ca="1">IF(COUNTIF($B$1:INDIRECT(CONCATENATE("B", ROW())), B304)=0, "", COUNTIF($B$1:INDIRECT(CONCATENATE("B", ROW())), B304))</f>
        <v/>
      </c>
      <c r="B304" s="41"/>
      <c r="C304" s="7"/>
      <c r="D304" s="6"/>
      <c r="E304" s="6"/>
      <c r="F304" s="6">
        <f t="shared" si="13"/>
        <v>296</v>
      </c>
      <c r="G304" s="44" t="str">
        <f t="shared" si="12"/>
        <v>0x128</v>
      </c>
      <c r="H304" s="8" t="s">
        <v>33</v>
      </c>
      <c r="I304" s="7"/>
      <c r="J304" s="6"/>
      <c r="K304" s="6"/>
    </row>
    <row r="305" spans="1:11" x14ac:dyDescent="0.2">
      <c r="A305" s="6" t="str">
        <f ca="1">IF(COUNTIF($B$1:INDIRECT(CONCATENATE("B", ROW())), B305)=0, "", COUNTIF($B$1:INDIRECT(CONCATENATE("B", ROW())), B305))</f>
        <v/>
      </c>
      <c r="B305" s="41"/>
      <c r="C305" s="7"/>
      <c r="D305" s="6"/>
      <c r="E305" s="6"/>
      <c r="F305" s="6">
        <f t="shared" si="13"/>
        <v>297</v>
      </c>
      <c r="G305" s="44" t="str">
        <f t="shared" si="12"/>
        <v>0x129</v>
      </c>
      <c r="H305" s="8" t="s">
        <v>33</v>
      </c>
      <c r="I305" s="7"/>
      <c r="J305" s="6"/>
      <c r="K305" s="6"/>
    </row>
    <row r="306" spans="1:11" x14ac:dyDescent="0.2">
      <c r="A306" s="6" t="str">
        <f ca="1">IF(COUNTIF($B$1:INDIRECT(CONCATENATE("B", ROW())), B306)=0, "", COUNTIF($B$1:INDIRECT(CONCATENATE("B", ROW())), B306))</f>
        <v/>
      </c>
      <c r="B306" s="41"/>
      <c r="C306" s="7"/>
      <c r="D306" s="6"/>
      <c r="E306" s="6"/>
      <c r="F306" s="6">
        <f t="shared" si="13"/>
        <v>298</v>
      </c>
      <c r="G306" s="44" t="str">
        <f t="shared" si="12"/>
        <v>0x12A</v>
      </c>
      <c r="H306" s="8" t="s">
        <v>33</v>
      </c>
      <c r="I306" s="7"/>
      <c r="J306" s="6"/>
      <c r="K306" s="6"/>
    </row>
    <row r="307" spans="1:11" x14ac:dyDescent="0.2">
      <c r="A307" s="6" t="str">
        <f ca="1">IF(COUNTIF($B$1:INDIRECT(CONCATENATE("B", ROW())), B307)=0, "", COUNTIF($B$1:INDIRECT(CONCATENATE("B", ROW())), B307))</f>
        <v/>
      </c>
      <c r="B307" s="41"/>
      <c r="C307" s="7"/>
      <c r="D307" s="6"/>
      <c r="E307" s="6"/>
      <c r="F307" s="6">
        <f t="shared" si="13"/>
        <v>299</v>
      </c>
      <c r="G307" s="44" t="str">
        <f t="shared" si="12"/>
        <v>0x12B</v>
      </c>
      <c r="H307" s="8" t="s">
        <v>33</v>
      </c>
      <c r="I307" s="7"/>
      <c r="J307" s="6"/>
      <c r="K307" s="6"/>
    </row>
    <row r="308" spans="1:11" x14ac:dyDescent="0.2">
      <c r="A308" s="6" t="str">
        <f ca="1">IF(COUNTIF($B$1:INDIRECT(CONCATENATE("B", ROW())), B308)=0, "", COUNTIF($B$1:INDIRECT(CONCATENATE("B", ROW())), B308))</f>
        <v/>
      </c>
      <c r="B308" s="41"/>
      <c r="C308" s="7"/>
      <c r="D308" s="6"/>
      <c r="E308" s="6"/>
      <c r="F308" s="6">
        <f t="shared" si="13"/>
        <v>300</v>
      </c>
      <c r="G308" s="44" t="str">
        <f t="shared" si="12"/>
        <v>0x12C</v>
      </c>
      <c r="H308" s="8" t="s">
        <v>33</v>
      </c>
      <c r="I308" s="7"/>
      <c r="J308" s="6"/>
      <c r="K308" s="6"/>
    </row>
    <row r="309" spans="1:11" x14ac:dyDescent="0.2">
      <c r="A309" s="6" t="str">
        <f ca="1">IF(COUNTIF($B$1:INDIRECT(CONCATENATE("B", ROW())), B309)=0, "", COUNTIF($B$1:INDIRECT(CONCATENATE("B", ROW())), B309))</f>
        <v/>
      </c>
      <c r="B309" s="41"/>
      <c r="C309" s="7"/>
      <c r="D309" s="6"/>
      <c r="E309" s="6"/>
      <c r="F309" s="6">
        <f t="shared" si="13"/>
        <v>301</v>
      </c>
      <c r="G309" s="44" t="str">
        <f t="shared" si="12"/>
        <v>0x12D</v>
      </c>
      <c r="H309" s="8" t="s">
        <v>33</v>
      </c>
      <c r="I309" s="7"/>
      <c r="J309" s="6"/>
      <c r="K309" s="6"/>
    </row>
    <row r="310" spans="1:11" x14ac:dyDescent="0.2">
      <c r="A310" s="6" t="str">
        <f ca="1">IF(COUNTIF($B$1:INDIRECT(CONCATENATE("B", ROW())), B310)=0, "", COUNTIF($B$1:INDIRECT(CONCATENATE("B", ROW())), B310))</f>
        <v/>
      </c>
      <c r="B310" s="41"/>
      <c r="C310" s="7"/>
      <c r="D310" s="6"/>
      <c r="E310" s="6"/>
      <c r="F310" s="6">
        <f t="shared" si="13"/>
        <v>302</v>
      </c>
      <c r="G310" s="44" t="str">
        <f t="shared" si="12"/>
        <v>0x12E</v>
      </c>
      <c r="H310" s="8" t="s">
        <v>33</v>
      </c>
      <c r="I310" s="7"/>
      <c r="J310" s="6"/>
      <c r="K310" s="6"/>
    </row>
    <row r="311" spans="1:11" x14ac:dyDescent="0.2">
      <c r="A311" s="6" t="str">
        <f ca="1">IF(COUNTIF($B$1:INDIRECT(CONCATENATE("B", ROW())), B311)=0, "", COUNTIF($B$1:INDIRECT(CONCATENATE("B", ROW())), B311))</f>
        <v/>
      </c>
      <c r="B311" s="41"/>
      <c r="C311" s="7"/>
      <c r="D311" s="6"/>
      <c r="E311" s="6"/>
      <c r="F311" s="6">
        <f t="shared" si="13"/>
        <v>303</v>
      </c>
      <c r="G311" s="44" t="str">
        <f t="shared" si="12"/>
        <v>0x12F</v>
      </c>
      <c r="H311" s="8" t="s">
        <v>33</v>
      </c>
      <c r="I311" s="7"/>
      <c r="J311" s="6"/>
      <c r="K311" s="6"/>
    </row>
    <row r="312" spans="1:11" x14ac:dyDescent="0.2">
      <c r="A312" s="6" t="str">
        <f ca="1">IF(COUNTIF($B$1:INDIRECT(CONCATENATE("B", ROW())), B312)=0, "", COUNTIF($B$1:INDIRECT(CONCATENATE("B", ROW())), B312))</f>
        <v/>
      </c>
      <c r="B312" s="41"/>
      <c r="C312" s="7"/>
      <c r="D312" s="6"/>
      <c r="E312" s="6"/>
      <c r="F312" s="6">
        <f t="shared" si="13"/>
        <v>304</v>
      </c>
      <c r="G312" s="44" t="str">
        <f t="shared" si="12"/>
        <v>0x130</v>
      </c>
      <c r="H312" s="8" t="s">
        <v>33</v>
      </c>
      <c r="I312" s="7"/>
      <c r="J312" s="6"/>
      <c r="K312" s="6"/>
    </row>
    <row r="313" spans="1:11" x14ac:dyDescent="0.2">
      <c r="A313" s="6" t="str">
        <f ca="1">IF(COUNTIF($B$1:INDIRECT(CONCATENATE("B", ROW())), B313)=0, "", COUNTIF($B$1:INDIRECT(CONCATENATE("B", ROW())), B313))</f>
        <v/>
      </c>
      <c r="B313" s="41"/>
      <c r="C313" s="7"/>
      <c r="D313" s="6"/>
      <c r="E313" s="6"/>
      <c r="F313" s="6">
        <f t="shared" si="13"/>
        <v>305</v>
      </c>
      <c r="G313" s="44" t="str">
        <f t="shared" si="12"/>
        <v>0x131</v>
      </c>
      <c r="H313" s="8" t="s">
        <v>33</v>
      </c>
      <c r="I313" s="7"/>
      <c r="J313" s="6"/>
      <c r="K313" s="6"/>
    </row>
    <row r="314" spans="1:11" x14ac:dyDescent="0.2">
      <c r="A314" s="6" t="str">
        <f ca="1">IF(COUNTIF($B$1:INDIRECT(CONCATENATE("B", ROW())), B314)=0, "", COUNTIF($B$1:INDIRECT(CONCATENATE("B", ROW())), B314))</f>
        <v/>
      </c>
      <c r="B314" s="41"/>
      <c r="C314" s="7"/>
      <c r="D314" s="6"/>
      <c r="E314" s="6"/>
      <c r="F314" s="6">
        <f t="shared" si="13"/>
        <v>306</v>
      </c>
      <c r="G314" s="44" t="str">
        <f t="shared" si="12"/>
        <v>0x132</v>
      </c>
      <c r="H314" s="8" t="s">
        <v>33</v>
      </c>
      <c r="I314" s="7"/>
      <c r="J314" s="6"/>
      <c r="K314" s="6"/>
    </row>
    <row r="315" spans="1:11" x14ac:dyDescent="0.2">
      <c r="A315" s="6" t="str">
        <f ca="1">IF(COUNTIF($B$1:INDIRECT(CONCATENATE("B", ROW())), B315)=0, "", COUNTIF($B$1:INDIRECT(CONCATENATE("B", ROW())), B315))</f>
        <v/>
      </c>
      <c r="B315" s="41"/>
      <c r="C315" s="7"/>
      <c r="D315" s="6"/>
      <c r="E315" s="6"/>
      <c r="F315" s="6">
        <f t="shared" si="13"/>
        <v>307</v>
      </c>
      <c r="G315" s="44" t="str">
        <f t="shared" si="12"/>
        <v>0x133</v>
      </c>
      <c r="H315" s="8" t="s">
        <v>33</v>
      </c>
      <c r="I315" s="7"/>
      <c r="J315" s="6"/>
      <c r="K315" s="6"/>
    </row>
    <row r="316" spans="1:11" x14ac:dyDescent="0.2">
      <c r="A316" s="6" t="str">
        <f ca="1">IF(COUNTIF($B$1:INDIRECT(CONCATENATE("B", ROW())), B316)=0, "", COUNTIF($B$1:INDIRECT(CONCATENATE("B", ROW())), B316))</f>
        <v/>
      </c>
      <c r="B316" s="41"/>
      <c r="C316" s="7"/>
      <c r="D316" s="6"/>
      <c r="E316" s="6"/>
      <c r="F316" s="6">
        <f t="shared" si="13"/>
        <v>308</v>
      </c>
      <c r="G316" s="44" t="str">
        <f t="shared" si="12"/>
        <v>0x134</v>
      </c>
      <c r="H316" s="8" t="s">
        <v>33</v>
      </c>
      <c r="I316" s="7"/>
      <c r="J316" s="6"/>
      <c r="K316" s="6"/>
    </row>
    <row r="317" spans="1:11" x14ac:dyDescent="0.2">
      <c r="A317" s="6" t="str">
        <f ca="1">IF(COUNTIF($B$1:INDIRECT(CONCATENATE("B", ROW())), B317)=0, "", COUNTIF($B$1:INDIRECT(CONCATENATE("B", ROW())), B317))</f>
        <v/>
      </c>
      <c r="B317" s="41"/>
      <c r="C317" s="7"/>
      <c r="D317" s="6"/>
      <c r="E317" s="6"/>
      <c r="F317" s="6">
        <f t="shared" si="13"/>
        <v>309</v>
      </c>
      <c r="G317" s="44" t="str">
        <f t="shared" si="12"/>
        <v>0x135</v>
      </c>
      <c r="H317" s="8" t="s">
        <v>33</v>
      </c>
      <c r="I317" s="7"/>
      <c r="J317" s="6"/>
      <c r="K317" s="6"/>
    </row>
    <row r="318" spans="1:11" x14ac:dyDescent="0.2">
      <c r="A318" s="6" t="str">
        <f ca="1">IF(COUNTIF($B$1:INDIRECT(CONCATENATE("B", ROW())), B318)=0, "", COUNTIF($B$1:INDIRECT(CONCATENATE("B", ROW())), B318))</f>
        <v/>
      </c>
      <c r="B318" s="41"/>
      <c r="C318" s="7"/>
      <c r="D318" s="6"/>
      <c r="E318" s="6"/>
      <c r="F318" s="6">
        <f t="shared" si="13"/>
        <v>310</v>
      </c>
      <c r="G318" s="44" t="str">
        <f t="shared" si="12"/>
        <v>0x136</v>
      </c>
      <c r="H318" s="8" t="s">
        <v>33</v>
      </c>
      <c r="I318" s="7"/>
      <c r="J318" s="6"/>
      <c r="K318" s="6"/>
    </row>
    <row r="319" spans="1:11" x14ac:dyDescent="0.2">
      <c r="A319" s="6" t="str">
        <f ca="1">IF(COUNTIF($B$1:INDIRECT(CONCATENATE("B", ROW())), B319)=0, "", COUNTIF($B$1:INDIRECT(CONCATENATE("B", ROW())), B319))</f>
        <v/>
      </c>
      <c r="B319" s="41"/>
      <c r="C319" s="7"/>
      <c r="D319" s="6"/>
      <c r="E319" s="6"/>
      <c r="F319" s="6">
        <f t="shared" si="13"/>
        <v>311</v>
      </c>
      <c r="G319" s="44" t="str">
        <f t="shared" si="12"/>
        <v>0x137</v>
      </c>
      <c r="H319" s="8" t="s">
        <v>33</v>
      </c>
      <c r="I319" s="7"/>
      <c r="J319" s="6"/>
      <c r="K319" s="6"/>
    </row>
    <row r="320" spans="1:11" x14ac:dyDescent="0.2">
      <c r="A320" s="6" t="str">
        <f ca="1">IF(COUNTIF($B$1:INDIRECT(CONCATENATE("B", ROW())), B320)=0, "", COUNTIF($B$1:INDIRECT(CONCATENATE("B", ROW())), B320))</f>
        <v/>
      </c>
      <c r="B320" s="41"/>
      <c r="C320" s="7"/>
      <c r="D320" s="6"/>
      <c r="E320" s="6"/>
      <c r="F320" s="6">
        <f t="shared" si="13"/>
        <v>312</v>
      </c>
      <c r="G320" s="44" t="str">
        <f t="shared" si="12"/>
        <v>0x138</v>
      </c>
      <c r="H320" s="8" t="s">
        <v>33</v>
      </c>
      <c r="I320" s="7"/>
      <c r="J320" s="6"/>
      <c r="K320" s="6"/>
    </row>
    <row r="321" spans="1:11" x14ac:dyDescent="0.2">
      <c r="A321" s="6" t="str">
        <f ca="1">IF(COUNTIF($B$1:INDIRECT(CONCATENATE("B", ROW())), B321)=0, "", COUNTIF($B$1:INDIRECT(CONCATENATE("B", ROW())), B321))</f>
        <v/>
      </c>
      <c r="B321" s="41"/>
      <c r="C321" s="7"/>
      <c r="D321" s="6"/>
      <c r="E321" s="6"/>
      <c r="F321" s="6">
        <f t="shared" si="13"/>
        <v>313</v>
      </c>
      <c r="G321" s="44" t="str">
        <f t="shared" si="12"/>
        <v>0x139</v>
      </c>
      <c r="H321" s="8" t="s">
        <v>33</v>
      </c>
      <c r="I321" s="7"/>
      <c r="J321" s="6"/>
      <c r="K321" s="6"/>
    </row>
    <row r="322" spans="1:11" x14ac:dyDescent="0.2">
      <c r="A322" s="6" t="str">
        <f ca="1">IF(COUNTIF($B$1:INDIRECT(CONCATENATE("B", ROW())), B322)=0, "", COUNTIF($B$1:INDIRECT(CONCATENATE("B", ROW())), B322))</f>
        <v/>
      </c>
      <c r="B322" s="41"/>
      <c r="C322" s="7"/>
      <c r="D322" s="6"/>
      <c r="E322" s="6"/>
      <c r="F322" s="6">
        <f t="shared" si="13"/>
        <v>314</v>
      </c>
      <c r="G322" s="44" t="str">
        <f t="shared" si="12"/>
        <v>0x13A</v>
      </c>
      <c r="H322" s="8" t="s">
        <v>33</v>
      </c>
      <c r="I322" s="7"/>
      <c r="J322" s="6"/>
      <c r="K322" s="6"/>
    </row>
    <row r="323" spans="1:11" x14ac:dyDescent="0.2">
      <c r="A323" s="6" t="str">
        <f ca="1">IF(COUNTIF($B$1:INDIRECT(CONCATENATE("B", ROW())), B323)=0, "", COUNTIF($B$1:INDIRECT(CONCATENATE("B", ROW())), B323))</f>
        <v/>
      </c>
      <c r="B323" s="41"/>
      <c r="C323" s="7"/>
      <c r="D323" s="6"/>
      <c r="E323" s="6"/>
      <c r="F323" s="6">
        <f t="shared" si="13"/>
        <v>315</v>
      </c>
      <c r="G323" s="44" t="str">
        <f t="shared" si="12"/>
        <v>0x13B</v>
      </c>
      <c r="H323" s="8" t="s">
        <v>33</v>
      </c>
      <c r="I323" s="7"/>
      <c r="J323" s="6"/>
      <c r="K323" s="6"/>
    </row>
    <row r="324" spans="1:11" x14ac:dyDescent="0.2">
      <c r="A324" s="6" t="str">
        <f ca="1">IF(COUNTIF($B$1:INDIRECT(CONCATENATE("B", ROW())), B324)=0, "", COUNTIF($B$1:INDIRECT(CONCATENATE("B", ROW())), B324))</f>
        <v/>
      </c>
      <c r="B324" s="41"/>
      <c r="C324" s="7"/>
      <c r="D324" s="6"/>
      <c r="E324" s="6"/>
      <c r="F324" s="6">
        <f t="shared" si="13"/>
        <v>316</v>
      </c>
      <c r="G324" s="44" t="str">
        <f t="shared" si="12"/>
        <v>0x13C</v>
      </c>
      <c r="H324" s="8" t="s">
        <v>33</v>
      </c>
      <c r="I324" s="7"/>
      <c r="J324" s="6"/>
      <c r="K324" s="6"/>
    </row>
    <row r="325" spans="1:11" x14ac:dyDescent="0.2">
      <c r="A325" s="6" t="str">
        <f ca="1">IF(COUNTIF($B$1:INDIRECT(CONCATENATE("B", ROW())), B325)=0, "", COUNTIF($B$1:INDIRECT(CONCATENATE("B", ROW())), B325))</f>
        <v/>
      </c>
      <c r="B325" s="41"/>
      <c r="C325" s="7"/>
      <c r="D325" s="6"/>
      <c r="E325" s="6"/>
      <c r="F325" s="6">
        <f t="shared" si="13"/>
        <v>317</v>
      </c>
      <c r="G325" s="44" t="str">
        <f t="shared" si="12"/>
        <v>0x13D</v>
      </c>
      <c r="H325" s="8" t="s">
        <v>33</v>
      </c>
      <c r="I325" s="7"/>
      <c r="J325" s="6"/>
      <c r="K325" s="6"/>
    </row>
    <row r="326" spans="1:11" x14ac:dyDescent="0.2">
      <c r="A326" s="6" t="str">
        <f ca="1">IF(COUNTIF($B$1:INDIRECT(CONCATENATE("B", ROW())), B326)=0, "", COUNTIF($B$1:INDIRECT(CONCATENATE("B", ROW())), B326))</f>
        <v/>
      </c>
      <c r="B326" s="41"/>
      <c r="C326" s="7"/>
      <c r="D326" s="6"/>
      <c r="E326" s="6"/>
      <c r="F326" s="6">
        <f t="shared" si="13"/>
        <v>318</v>
      </c>
      <c r="G326" s="44" t="str">
        <f t="shared" si="12"/>
        <v>0x13E</v>
      </c>
      <c r="H326" s="8" t="s">
        <v>33</v>
      </c>
      <c r="I326" s="7"/>
      <c r="J326" s="6"/>
      <c r="K326" s="6"/>
    </row>
    <row r="327" spans="1:11" x14ac:dyDescent="0.2">
      <c r="A327" s="6" t="str">
        <f ca="1">IF(COUNTIF($B$1:INDIRECT(CONCATENATE("B", ROW())), B327)=0, "", COUNTIF($B$1:INDIRECT(CONCATENATE("B", ROW())), B327))</f>
        <v/>
      </c>
      <c r="B327" s="41"/>
      <c r="C327" s="7"/>
      <c r="D327" s="6"/>
      <c r="E327" s="6"/>
      <c r="F327" s="6">
        <f t="shared" si="13"/>
        <v>319</v>
      </c>
      <c r="G327" s="44" t="str">
        <f t="shared" si="12"/>
        <v>0x13F</v>
      </c>
      <c r="H327" s="8" t="s">
        <v>33</v>
      </c>
      <c r="I327" s="7"/>
      <c r="J327" s="6"/>
      <c r="K327" s="6"/>
    </row>
    <row r="328" spans="1:11" x14ac:dyDescent="0.2">
      <c r="A328" s="6" t="str">
        <f ca="1">IF(COUNTIF($B$1:INDIRECT(CONCATENATE("B", ROW())), B328)=0, "", COUNTIF($B$1:INDIRECT(CONCATENATE("B", ROW())), B328))</f>
        <v/>
      </c>
      <c r="B328" s="41"/>
      <c r="C328" s="7"/>
      <c r="D328" s="6"/>
      <c r="E328" s="6"/>
      <c r="F328" s="6">
        <f t="shared" si="13"/>
        <v>320</v>
      </c>
      <c r="G328" s="44" t="str">
        <f t="shared" si="12"/>
        <v>0x140</v>
      </c>
      <c r="H328" s="8" t="s">
        <v>33</v>
      </c>
      <c r="I328" s="7"/>
      <c r="J328" s="6"/>
      <c r="K328" s="6"/>
    </row>
    <row r="329" spans="1:11" x14ac:dyDescent="0.2">
      <c r="A329" s="6" t="str">
        <f ca="1">IF(COUNTIF($B$1:INDIRECT(CONCATENATE("B", ROW())), B329)=0, "", COUNTIF($B$1:INDIRECT(CONCATENATE("B", ROW())), B329))</f>
        <v/>
      </c>
      <c r="B329" s="41"/>
      <c r="C329" s="7"/>
      <c r="D329" s="6"/>
      <c r="E329" s="6"/>
      <c r="F329" s="6">
        <f t="shared" si="13"/>
        <v>321</v>
      </c>
      <c r="G329" s="44" t="str">
        <f t="shared" ref="G329:G391" si="14">CONCATENATE( "0x",DEC2HEX($F329) )</f>
        <v>0x141</v>
      </c>
      <c r="H329" s="8" t="s">
        <v>33</v>
      </c>
      <c r="I329" s="7"/>
      <c r="J329" s="6"/>
      <c r="K329" s="6"/>
    </row>
    <row r="330" spans="1:11" x14ac:dyDescent="0.2">
      <c r="A330" s="6" t="str">
        <f ca="1">IF(COUNTIF($B$1:INDIRECT(CONCATENATE("B", ROW())), B330)=0, "", COUNTIF($B$1:INDIRECT(CONCATENATE("B", ROW())), B330))</f>
        <v/>
      </c>
      <c r="B330" s="41"/>
      <c r="C330" s="7"/>
      <c r="D330" s="6"/>
      <c r="E330" s="6"/>
      <c r="F330" s="6">
        <f t="shared" si="13"/>
        <v>322</v>
      </c>
      <c r="G330" s="44" t="str">
        <f t="shared" si="14"/>
        <v>0x142</v>
      </c>
      <c r="H330" s="8" t="s">
        <v>33</v>
      </c>
      <c r="I330" s="7"/>
      <c r="J330" s="6"/>
      <c r="K330" s="6"/>
    </row>
    <row r="331" spans="1:11" x14ac:dyDescent="0.2">
      <c r="A331" s="6" t="str">
        <f ca="1">IF(COUNTIF($B$1:INDIRECT(CONCATENATE("B", ROW())), B331)=0, "", COUNTIF($B$1:INDIRECT(CONCATENATE("B", ROW())), B331))</f>
        <v/>
      </c>
      <c r="B331" s="41"/>
      <c r="C331" s="7"/>
      <c r="D331" s="6"/>
      <c r="E331" s="6"/>
      <c r="F331" s="6">
        <f t="shared" si="13"/>
        <v>323</v>
      </c>
      <c r="G331" s="44" t="str">
        <f t="shared" si="14"/>
        <v>0x143</v>
      </c>
      <c r="H331" s="8" t="s">
        <v>33</v>
      </c>
      <c r="I331" s="7"/>
      <c r="J331" s="6"/>
      <c r="K331" s="6"/>
    </row>
    <row r="332" spans="1:11" x14ac:dyDescent="0.2">
      <c r="A332" s="6" t="str">
        <f ca="1">IF(COUNTIF($B$1:INDIRECT(CONCATENATE("B", ROW())), B332)=0, "", COUNTIF($B$1:INDIRECT(CONCATENATE("B", ROW())), B332))</f>
        <v/>
      </c>
      <c r="B332" s="41"/>
      <c r="C332" s="7"/>
      <c r="D332" s="6"/>
      <c r="E332" s="6"/>
      <c r="F332" s="6">
        <f t="shared" si="13"/>
        <v>324</v>
      </c>
      <c r="G332" s="44" t="str">
        <f t="shared" si="14"/>
        <v>0x144</v>
      </c>
      <c r="H332" s="8" t="s">
        <v>33</v>
      </c>
      <c r="I332" s="7"/>
      <c r="J332" s="6"/>
      <c r="K332" s="6"/>
    </row>
    <row r="333" spans="1:11" x14ac:dyDescent="0.2">
      <c r="A333" s="6" t="str">
        <f ca="1">IF(COUNTIF($B$1:INDIRECT(CONCATENATE("B", ROW())), B333)=0, "", COUNTIF($B$1:INDIRECT(CONCATENATE("B", ROW())), B333))</f>
        <v/>
      </c>
      <c r="B333" s="41"/>
      <c r="C333" s="7"/>
      <c r="D333" s="6"/>
      <c r="E333" s="6"/>
      <c r="F333" s="6">
        <f t="shared" si="13"/>
        <v>325</v>
      </c>
      <c r="G333" s="44" t="str">
        <f t="shared" si="14"/>
        <v>0x145</v>
      </c>
      <c r="H333" s="8" t="s">
        <v>33</v>
      </c>
      <c r="I333" s="7"/>
      <c r="J333" s="6"/>
      <c r="K333" s="6"/>
    </row>
    <row r="334" spans="1:11" x14ac:dyDescent="0.2">
      <c r="A334" s="6" t="str">
        <f ca="1">IF(COUNTIF($B$1:INDIRECT(CONCATENATE("B", ROW())), B334)=0, "", COUNTIF($B$1:INDIRECT(CONCATENATE("B", ROW())), B334))</f>
        <v/>
      </c>
      <c r="B334" s="41"/>
      <c r="C334" s="7"/>
      <c r="D334" s="6"/>
      <c r="E334" s="6"/>
      <c r="F334" s="6">
        <f t="shared" si="13"/>
        <v>326</v>
      </c>
      <c r="G334" s="44" t="str">
        <f t="shared" si="14"/>
        <v>0x146</v>
      </c>
      <c r="H334" s="8" t="s">
        <v>33</v>
      </c>
      <c r="I334" s="7"/>
      <c r="J334" s="6"/>
      <c r="K334" s="6"/>
    </row>
    <row r="335" spans="1:11" x14ac:dyDescent="0.2">
      <c r="A335" s="6" t="str">
        <f ca="1">IF(COUNTIF($B$1:INDIRECT(CONCATENATE("B", ROW())), B335)=0, "", COUNTIF($B$1:INDIRECT(CONCATENATE("B", ROW())), B335))</f>
        <v/>
      </c>
      <c r="B335" s="41"/>
      <c r="C335" s="7"/>
      <c r="D335" s="6"/>
      <c r="E335" s="6"/>
      <c r="F335" s="6">
        <f t="shared" si="13"/>
        <v>327</v>
      </c>
      <c r="G335" s="44" t="str">
        <f t="shared" si="14"/>
        <v>0x147</v>
      </c>
      <c r="H335" s="8" t="s">
        <v>33</v>
      </c>
      <c r="I335" s="7"/>
      <c r="J335" s="6"/>
      <c r="K335" s="6"/>
    </row>
    <row r="336" spans="1:11" x14ac:dyDescent="0.2">
      <c r="A336" s="6" t="str">
        <f ca="1">IF(COUNTIF($B$1:INDIRECT(CONCATENATE("B", ROW())), B336)=0, "", COUNTIF($B$1:INDIRECT(CONCATENATE("B", ROW())), B336))</f>
        <v/>
      </c>
      <c r="B336" s="41"/>
      <c r="C336" s="7"/>
      <c r="D336" s="6"/>
      <c r="E336" s="6"/>
      <c r="F336" s="6">
        <f t="shared" si="13"/>
        <v>328</v>
      </c>
      <c r="G336" s="44" t="str">
        <f t="shared" si="14"/>
        <v>0x148</v>
      </c>
      <c r="H336" s="8" t="s">
        <v>33</v>
      </c>
      <c r="I336" s="7"/>
      <c r="J336" s="6"/>
      <c r="K336" s="6"/>
    </row>
    <row r="337" spans="1:11" x14ac:dyDescent="0.2">
      <c r="A337" s="6" t="str">
        <f ca="1">IF(COUNTIF($B$1:INDIRECT(CONCATENATE("B", ROW())), B337)=0, "", COUNTIF($B$1:INDIRECT(CONCATENATE("B", ROW())), B337))</f>
        <v/>
      </c>
      <c r="B337" s="41"/>
      <c r="C337" s="7"/>
      <c r="D337" s="6"/>
      <c r="E337" s="6"/>
      <c r="F337" s="6">
        <f t="shared" si="13"/>
        <v>329</v>
      </c>
      <c r="G337" s="44" t="str">
        <f t="shared" si="14"/>
        <v>0x149</v>
      </c>
      <c r="H337" s="8" t="s">
        <v>33</v>
      </c>
      <c r="I337" s="7"/>
      <c r="J337" s="6"/>
      <c r="K337" s="6"/>
    </row>
    <row r="338" spans="1:11" x14ac:dyDescent="0.2">
      <c r="A338" s="6" t="str">
        <f ca="1">IF(COUNTIF($B$1:INDIRECT(CONCATENATE("B", ROW())), B338)=0, "", COUNTIF($B$1:INDIRECT(CONCATENATE("B", ROW())), B338))</f>
        <v/>
      </c>
      <c r="B338" s="41"/>
      <c r="C338" s="7"/>
      <c r="D338" s="6"/>
      <c r="E338" s="6"/>
      <c r="F338" s="6">
        <f t="shared" si="13"/>
        <v>330</v>
      </c>
      <c r="G338" s="44" t="str">
        <f t="shared" si="14"/>
        <v>0x14A</v>
      </c>
      <c r="H338" s="8" t="s">
        <v>33</v>
      </c>
      <c r="I338" s="7"/>
      <c r="J338" s="6"/>
      <c r="K338" s="6"/>
    </row>
    <row r="339" spans="1:11" x14ac:dyDescent="0.2">
      <c r="A339" s="6" t="str">
        <f ca="1">IF(COUNTIF($B$1:INDIRECT(CONCATENATE("B", ROW())), B339)=0, "", COUNTIF($B$1:INDIRECT(CONCATENATE("B", ROW())), B339))</f>
        <v/>
      </c>
      <c r="B339" s="41"/>
      <c r="C339" s="7"/>
      <c r="D339" s="6"/>
      <c r="E339" s="6"/>
      <c r="F339" s="6">
        <f t="shared" si="13"/>
        <v>331</v>
      </c>
      <c r="G339" s="44" t="str">
        <f t="shared" si="14"/>
        <v>0x14B</v>
      </c>
      <c r="H339" s="8" t="s">
        <v>33</v>
      </c>
      <c r="I339" s="7"/>
      <c r="J339" s="6"/>
      <c r="K339" s="6"/>
    </row>
    <row r="340" spans="1:11" x14ac:dyDescent="0.2">
      <c r="A340" s="6" t="str">
        <f ca="1">IF(COUNTIF($B$1:INDIRECT(CONCATENATE("B", ROW())), B340)=0, "", COUNTIF($B$1:INDIRECT(CONCATENATE("B", ROW())), B340))</f>
        <v/>
      </c>
      <c r="B340" s="41"/>
      <c r="C340" s="7"/>
      <c r="D340" s="6"/>
      <c r="E340" s="6"/>
      <c r="F340" s="6">
        <f t="shared" si="13"/>
        <v>332</v>
      </c>
      <c r="G340" s="44" t="str">
        <f t="shared" si="14"/>
        <v>0x14C</v>
      </c>
      <c r="H340" s="8" t="s">
        <v>33</v>
      </c>
      <c r="I340" s="7"/>
      <c r="J340" s="6"/>
      <c r="K340" s="6"/>
    </row>
    <row r="341" spans="1:11" x14ac:dyDescent="0.2">
      <c r="A341" s="6" t="str">
        <f ca="1">IF(COUNTIF($B$1:INDIRECT(CONCATENATE("B", ROW())), B341)=0, "", COUNTIF($B$1:INDIRECT(CONCATENATE("B", ROW())), B341))</f>
        <v/>
      </c>
      <c r="B341" s="41"/>
      <c r="C341" s="7"/>
      <c r="D341" s="6"/>
      <c r="E341" s="6"/>
      <c r="F341" s="6">
        <f t="shared" si="13"/>
        <v>333</v>
      </c>
      <c r="G341" s="44" t="str">
        <f t="shared" si="14"/>
        <v>0x14D</v>
      </c>
      <c r="H341" s="8" t="s">
        <v>33</v>
      </c>
      <c r="I341" s="7"/>
      <c r="J341" s="6"/>
      <c r="K341" s="6"/>
    </row>
    <row r="342" spans="1:11" x14ac:dyDescent="0.2">
      <c r="A342" s="6" t="str">
        <f ca="1">IF(COUNTIF($B$1:INDIRECT(CONCATENATE("B", ROW())), B342)=0, "", COUNTIF($B$1:INDIRECT(CONCATENATE("B", ROW())), B342))</f>
        <v/>
      </c>
      <c r="B342" s="41"/>
      <c r="C342" s="7"/>
      <c r="D342" s="6"/>
      <c r="E342" s="6"/>
      <c r="F342" s="6">
        <f t="shared" si="13"/>
        <v>334</v>
      </c>
      <c r="G342" s="44" t="str">
        <f t="shared" si="14"/>
        <v>0x14E</v>
      </c>
      <c r="H342" s="8" t="s">
        <v>33</v>
      </c>
      <c r="I342" s="7"/>
      <c r="J342" s="6"/>
      <c r="K342" s="6"/>
    </row>
    <row r="343" spans="1:11" x14ac:dyDescent="0.2">
      <c r="A343" s="6" t="str">
        <f ca="1">IF(COUNTIF($B$1:INDIRECT(CONCATENATE("B", ROW())), B343)=0, "", COUNTIF($B$1:INDIRECT(CONCATENATE("B", ROW())), B343))</f>
        <v/>
      </c>
      <c r="B343" s="41"/>
      <c r="C343" s="7"/>
      <c r="D343" s="6"/>
      <c r="E343" s="6"/>
      <c r="F343" s="6">
        <f t="shared" si="13"/>
        <v>335</v>
      </c>
      <c r="G343" s="44" t="str">
        <f t="shared" si="14"/>
        <v>0x14F</v>
      </c>
      <c r="H343" s="8" t="s">
        <v>33</v>
      </c>
      <c r="I343" s="7"/>
      <c r="J343" s="6"/>
      <c r="K343" s="6"/>
    </row>
    <row r="344" spans="1:11" x14ac:dyDescent="0.2">
      <c r="A344" s="6" t="str">
        <f ca="1">IF(COUNTIF($B$1:INDIRECT(CONCATENATE("B", ROW())), B344)=0, "", COUNTIF($B$1:INDIRECT(CONCATENATE("B", ROW())), B344))</f>
        <v/>
      </c>
      <c r="B344" s="41"/>
      <c r="C344" s="7"/>
      <c r="D344" s="6"/>
      <c r="E344" s="6"/>
      <c r="F344" s="6">
        <f t="shared" si="13"/>
        <v>336</v>
      </c>
      <c r="G344" s="44" t="str">
        <f t="shared" si="14"/>
        <v>0x150</v>
      </c>
      <c r="H344" s="8" t="s">
        <v>33</v>
      </c>
      <c r="I344" s="7"/>
      <c r="J344" s="6"/>
      <c r="K344" s="6"/>
    </row>
    <row r="345" spans="1:11" x14ac:dyDescent="0.2">
      <c r="A345" s="6" t="str">
        <f ca="1">IF(COUNTIF($B$1:INDIRECT(CONCATENATE("B", ROW())), B345)=0, "", COUNTIF($B$1:INDIRECT(CONCATENATE("B", ROW())), B345))</f>
        <v/>
      </c>
      <c r="B345" s="41"/>
      <c r="C345" s="7"/>
      <c r="D345" s="6"/>
      <c r="E345" s="6"/>
      <c r="F345" s="6">
        <f t="shared" ref="F345:F408" si="15">$F344+1</f>
        <v>337</v>
      </c>
      <c r="G345" s="44" t="str">
        <f t="shared" si="14"/>
        <v>0x151</v>
      </c>
      <c r="H345" s="8" t="s">
        <v>33</v>
      </c>
      <c r="I345" s="7"/>
      <c r="J345" s="6"/>
      <c r="K345" s="6"/>
    </row>
    <row r="346" spans="1:11" x14ac:dyDescent="0.2">
      <c r="A346" s="6" t="str">
        <f ca="1">IF(COUNTIF($B$1:INDIRECT(CONCATENATE("B", ROW())), B346)=0, "", COUNTIF($B$1:INDIRECT(CONCATENATE("B", ROW())), B346))</f>
        <v/>
      </c>
      <c r="B346" s="41"/>
      <c r="C346" s="7"/>
      <c r="D346" s="6"/>
      <c r="E346" s="6"/>
      <c r="F346" s="6">
        <f t="shared" si="15"/>
        <v>338</v>
      </c>
      <c r="G346" s="44" t="str">
        <f t="shared" si="14"/>
        <v>0x152</v>
      </c>
      <c r="H346" s="8" t="s">
        <v>33</v>
      </c>
      <c r="I346" s="7"/>
      <c r="J346" s="6"/>
      <c r="K346" s="6"/>
    </row>
    <row r="347" spans="1:11" x14ac:dyDescent="0.2">
      <c r="A347" s="6" t="str">
        <f ca="1">IF(COUNTIF($B$1:INDIRECT(CONCATENATE("B", ROW())), B347)=0, "", COUNTIF($B$1:INDIRECT(CONCATENATE("B", ROW())), B347))</f>
        <v/>
      </c>
      <c r="B347" s="41"/>
      <c r="C347" s="7"/>
      <c r="D347" s="6"/>
      <c r="E347" s="6"/>
      <c r="F347" s="6">
        <f t="shared" si="15"/>
        <v>339</v>
      </c>
      <c r="G347" s="44" t="str">
        <f t="shared" si="14"/>
        <v>0x153</v>
      </c>
      <c r="H347" s="8" t="s">
        <v>33</v>
      </c>
      <c r="I347" s="7"/>
      <c r="J347" s="6"/>
      <c r="K347" s="6"/>
    </row>
    <row r="348" spans="1:11" x14ac:dyDescent="0.2">
      <c r="A348" s="6" t="str">
        <f ca="1">IF(COUNTIF($B$1:INDIRECT(CONCATENATE("B", ROW())), B348)=0, "", COUNTIF($B$1:INDIRECT(CONCATENATE("B", ROW())), B348))</f>
        <v/>
      </c>
      <c r="B348" s="41"/>
      <c r="C348" s="7"/>
      <c r="D348" s="6"/>
      <c r="E348" s="6"/>
      <c r="F348" s="6">
        <f t="shared" si="15"/>
        <v>340</v>
      </c>
      <c r="G348" s="44" t="str">
        <f t="shared" si="14"/>
        <v>0x154</v>
      </c>
      <c r="H348" s="8" t="s">
        <v>33</v>
      </c>
      <c r="I348" s="7"/>
      <c r="J348" s="6"/>
      <c r="K348" s="6"/>
    </row>
    <row r="349" spans="1:11" x14ac:dyDescent="0.2">
      <c r="A349" s="6" t="str">
        <f ca="1">IF(COUNTIF($B$1:INDIRECT(CONCATENATE("B", ROW())), B349)=0, "", COUNTIF($B$1:INDIRECT(CONCATENATE("B", ROW())), B349))</f>
        <v/>
      </c>
      <c r="B349" s="41"/>
      <c r="C349" s="7"/>
      <c r="D349" s="6"/>
      <c r="E349" s="6"/>
      <c r="F349" s="6">
        <f t="shared" si="15"/>
        <v>341</v>
      </c>
      <c r="G349" s="44" t="str">
        <f t="shared" si="14"/>
        <v>0x155</v>
      </c>
      <c r="H349" s="8" t="s">
        <v>33</v>
      </c>
      <c r="I349" s="7"/>
      <c r="J349" s="6"/>
      <c r="K349" s="6"/>
    </row>
    <row r="350" spans="1:11" x14ac:dyDescent="0.2">
      <c r="A350" s="6" t="str">
        <f ca="1">IF(COUNTIF($B$1:INDIRECT(CONCATENATE("B", ROW())), B350)=0, "", COUNTIF($B$1:INDIRECT(CONCATENATE("B", ROW())), B350))</f>
        <v/>
      </c>
      <c r="B350" s="41"/>
      <c r="C350" s="7"/>
      <c r="D350" s="6"/>
      <c r="E350" s="6"/>
      <c r="F350" s="6">
        <f t="shared" si="15"/>
        <v>342</v>
      </c>
      <c r="G350" s="44" t="str">
        <f t="shared" si="14"/>
        <v>0x156</v>
      </c>
      <c r="H350" s="8" t="s">
        <v>33</v>
      </c>
      <c r="I350" s="7"/>
      <c r="J350" s="6"/>
      <c r="K350" s="6"/>
    </row>
    <row r="351" spans="1:11" x14ac:dyDescent="0.2">
      <c r="A351" s="6" t="str">
        <f ca="1">IF(COUNTIF($B$1:INDIRECT(CONCATENATE("B", ROW())), B351)=0, "", COUNTIF($B$1:INDIRECT(CONCATENATE("B", ROW())), B351))</f>
        <v/>
      </c>
      <c r="B351" s="41"/>
      <c r="C351" s="7"/>
      <c r="D351" s="6"/>
      <c r="E351" s="6"/>
      <c r="F351" s="6">
        <f t="shared" si="15"/>
        <v>343</v>
      </c>
      <c r="G351" s="44" t="str">
        <f t="shared" si="14"/>
        <v>0x157</v>
      </c>
      <c r="H351" s="8" t="s">
        <v>33</v>
      </c>
      <c r="I351" s="7"/>
      <c r="J351" s="6"/>
      <c r="K351" s="6"/>
    </row>
    <row r="352" spans="1:11" x14ac:dyDescent="0.2">
      <c r="A352" s="6" t="str">
        <f ca="1">IF(COUNTIF($B$1:INDIRECT(CONCATENATE("B", ROW())), B352)=0, "", COUNTIF($B$1:INDIRECT(CONCATENATE("B", ROW())), B352))</f>
        <v/>
      </c>
      <c r="B352" s="41"/>
      <c r="C352" s="7"/>
      <c r="D352" s="6"/>
      <c r="E352" s="6"/>
      <c r="F352" s="6">
        <f t="shared" si="15"/>
        <v>344</v>
      </c>
      <c r="G352" s="44" t="str">
        <f t="shared" si="14"/>
        <v>0x158</v>
      </c>
      <c r="H352" s="8" t="s">
        <v>33</v>
      </c>
      <c r="I352" s="7"/>
      <c r="J352" s="6"/>
      <c r="K352" s="6"/>
    </row>
    <row r="353" spans="1:11" x14ac:dyDescent="0.2">
      <c r="A353" s="6" t="str">
        <f ca="1">IF(COUNTIF($B$1:INDIRECT(CONCATENATE("B", ROW())), B353)=0, "", COUNTIF($B$1:INDIRECT(CONCATENATE("B", ROW())), B353))</f>
        <v/>
      </c>
      <c r="B353" s="41"/>
      <c r="C353" s="7"/>
      <c r="D353" s="6"/>
      <c r="E353" s="6"/>
      <c r="F353" s="6">
        <f t="shared" si="15"/>
        <v>345</v>
      </c>
      <c r="G353" s="44" t="str">
        <f t="shared" si="14"/>
        <v>0x159</v>
      </c>
      <c r="H353" s="8" t="s">
        <v>33</v>
      </c>
      <c r="I353" s="7"/>
      <c r="J353" s="6"/>
      <c r="K353" s="6"/>
    </row>
    <row r="354" spans="1:11" x14ac:dyDescent="0.2">
      <c r="A354" s="6" t="str">
        <f ca="1">IF(COUNTIF($B$1:INDIRECT(CONCATENATE("B", ROW())), B354)=0, "", COUNTIF($B$1:INDIRECT(CONCATENATE("B", ROW())), B354))</f>
        <v/>
      </c>
      <c r="B354" s="41"/>
      <c r="C354" s="7"/>
      <c r="D354" s="6"/>
      <c r="E354" s="6"/>
      <c r="F354" s="6">
        <f t="shared" si="15"/>
        <v>346</v>
      </c>
      <c r="G354" s="44" t="str">
        <f t="shared" si="14"/>
        <v>0x15A</v>
      </c>
      <c r="H354" s="8" t="s">
        <v>33</v>
      </c>
      <c r="I354" s="7"/>
      <c r="J354" s="6"/>
      <c r="K354" s="6"/>
    </row>
    <row r="355" spans="1:11" x14ac:dyDescent="0.2">
      <c r="A355" s="6" t="str">
        <f ca="1">IF(COUNTIF($B$1:INDIRECT(CONCATENATE("B", ROW())), B355)=0, "", COUNTIF($B$1:INDIRECT(CONCATENATE("B", ROW())), B355))</f>
        <v/>
      </c>
      <c r="B355" s="41"/>
      <c r="C355" s="7"/>
      <c r="D355" s="6"/>
      <c r="E355" s="6"/>
      <c r="F355" s="6">
        <f t="shared" si="15"/>
        <v>347</v>
      </c>
      <c r="G355" s="44" t="str">
        <f t="shared" si="14"/>
        <v>0x15B</v>
      </c>
      <c r="H355" s="8" t="s">
        <v>33</v>
      </c>
      <c r="I355" s="7"/>
      <c r="J355" s="6"/>
      <c r="K355" s="6"/>
    </row>
    <row r="356" spans="1:11" x14ac:dyDescent="0.2">
      <c r="A356" s="6" t="str">
        <f ca="1">IF(COUNTIF($B$1:INDIRECT(CONCATENATE("B", ROW())), B356)=0, "", COUNTIF($B$1:INDIRECT(CONCATENATE("B", ROW())), B356))</f>
        <v/>
      </c>
      <c r="B356" s="41"/>
      <c r="C356" s="7"/>
      <c r="D356" s="6"/>
      <c r="E356" s="6"/>
      <c r="F356" s="6">
        <f t="shared" si="15"/>
        <v>348</v>
      </c>
      <c r="G356" s="44" t="str">
        <f t="shared" si="14"/>
        <v>0x15C</v>
      </c>
      <c r="H356" s="8" t="s">
        <v>33</v>
      </c>
      <c r="I356" s="7"/>
      <c r="J356" s="6"/>
      <c r="K356" s="6"/>
    </row>
    <row r="357" spans="1:11" x14ac:dyDescent="0.2">
      <c r="A357" s="6" t="str">
        <f ca="1">IF(COUNTIF($B$1:INDIRECT(CONCATENATE("B", ROW())), B357)=0, "", COUNTIF($B$1:INDIRECT(CONCATENATE("B", ROW())), B357))</f>
        <v/>
      </c>
      <c r="B357" s="41"/>
      <c r="C357" s="7"/>
      <c r="D357" s="6"/>
      <c r="E357" s="6"/>
      <c r="F357" s="6">
        <f t="shared" si="15"/>
        <v>349</v>
      </c>
      <c r="G357" s="44" t="str">
        <f t="shared" si="14"/>
        <v>0x15D</v>
      </c>
      <c r="H357" s="8" t="s">
        <v>33</v>
      </c>
      <c r="I357" s="7"/>
      <c r="J357" s="6"/>
      <c r="K357" s="6"/>
    </row>
    <row r="358" spans="1:11" x14ac:dyDescent="0.2">
      <c r="A358" s="6" t="str">
        <f ca="1">IF(COUNTIF($B$1:INDIRECT(CONCATENATE("B", ROW())), B358)=0, "", COUNTIF($B$1:INDIRECT(CONCATENATE("B", ROW())), B358))</f>
        <v/>
      </c>
      <c r="B358" s="41"/>
      <c r="C358" s="7"/>
      <c r="D358" s="6"/>
      <c r="E358" s="6"/>
      <c r="F358" s="6">
        <f t="shared" si="15"/>
        <v>350</v>
      </c>
      <c r="G358" s="44" t="str">
        <f t="shared" si="14"/>
        <v>0x15E</v>
      </c>
      <c r="H358" s="8" t="s">
        <v>33</v>
      </c>
      <c r="I358" s="7"/>
      <c r="J358" s="6"/>
      <c r="K358" s="6"/>
    </row>
    <row r="359" spans="1:11" x14ac:dyDescent="0.2">
      <c r="A359" s="6" t="str">
        <f ca="1">IF(COUNTIF($B$1:INDIRECT(CONCATENATE("B", ROW())), B359)=0, "", COUNTIF($B$1:INDIRECT(CONCATENATE("B", ROW())), B359))</f>
        <v/>
      </c>
      <c r="B359" s="41"/>
      <c r="C359" s="7"/>
      <c r="D359" s="6"/>
      <c r="E359" s="6"/>
      <c r="F359" s="6">
        <f t="shared" si="15"/>
        <v>351</v>
      </c>
      <c r="G359" s="44" t="str">
        <f t="shared" si="14"/>
        <v>0x15F</v>
      </c>
      <c r="H359" s="8" t="s">
        <v>33</v>
      </c>
      <c r="I359" s="7"/>
      <c r="J359" s="6"/>
      <c r="K359" s="6"/>
    </row>
    <row r="360" spans="1:11" x14ac:dyDescent="0.2">
      <c r="A360" s="6" t="str">
        <f ca="1">IF(COUNTIF($B$1:INDIRECT(CONCATENATE("B", ROW())), B360)=0, "", COUNTIF($B$1:INDIRECT(CONCATENATE("B", ROW())), B360))</f>
        <v/>
      </c>
      <c r="B360" s="41"/>
      <c r="C360" s="7"/>
      <c r="D360" s="6"/>
      <c r="E360" s="6"/>
      <c r="F360" s="6">
        <f t="shared" si="15"/>
        <v>352</v>
      </c>
      <c r="G360" s="44" t="str">
        <f t="shared" si="14"/>
        <v>0x160</v>
      </c>
      <c r="H360" s="8" t="s">
        <v>33</v>
      </c>
      <c r="I360" s="7"/>
      <c r="J360" s="6"/>
      <c r="K360" s="6"/>
    </row>
    <row r="361" spans="1:11" x14ac:dyDescent="0.2">
      <c r="A361" s="6" t="str">
        <f ca="1">IF(COUNTIF($B$1:INDIRECT(CONCATENATE("B", ROW())), B361)=0, "", COUNTIF($B$1:INDIRECT(CONCATENATE("B", ROW())), B361))</f>
        <v/>
      </c>
      <c r="B361" s="41"/>
      <c r="C361" s="7"/>
      <c r="D361" s="6"/>
      <c r="E361" s="6"/>
      <c r="F361" s="6">
        <f t="shared" si="15"/>
        <v>353</v>
      </c>
      <c r="G361" s="44" t="str">
        <f t="shared" si="14"/>
        <v>0x161</v>
      </c>
      <c r="H361" s="8" t="s">
        <v>33</v>
      </c>
      <c r="I361" s="7"/>
      <c r="J361" s="6"/>
      <c r="K361" s="6"/>
    </row>
    <row r="362" spans="1:11" x14ac:dyDescent="0.2">
      <c r="A362" s="6" t="str">
        <f ca="1">IF(COUNTIF($B$1:INDIRECT(CONCATENATE("B", ROW())), B362)=0, "", COUNTIF($B$1:INDIRECT(CONCATENATE("B", ROW())), B362))</f>
        <v/>
      </c>
      <c r="B362" s="41"/>
      <c r="C362" s="7"/>
      <c r="D362" s="6"/>
      <c r="E362" s="6"/>
      <c r="F362" s="6">
        <f t="shared" si="15"/>
        <v>354</v>
      </c>
      <c r="G362" s="44" t="str">
        <f t="shared" si="14"/>
        <v>0x162</v>
      </c>
      <c r="H362" s="8" t="s">
        <v>33</v>
      </c>
      <c r="I362" s="7"/>
      <c r="J362" s="6"/>
      <c r="K362" s="6"/>
    </row>
    <row r="363" spans="1:11" x14ac:dyDescent="0.2">
      <c r="A363" s="6" t="str">
        <f ca="1">IF(COUNTIF($B$1:INDIRECT(CONCATENATE("B", ROW())), B363)=0, "", COUNTIF($B$1:INDIRECT(CONCATENATE("B", ROW())), B363))</f>
        <v/>
      </c>
      <c r="B363" s="41"/>
      <c r="C363" s="7"/>
      <c r="D363" s="6"/>
      <c r="E363" s="6"/>
      <c r="F363" s="6">
        <f t="shared" si="15"/>
        <v>355</v>
      </c>
      <c r="G363" s="44" t="str">
        <f t="shared" si="14"/>
        <v>0x163</v>
      </c>
      <c r="H363" s="8" t="s">
        <v>33</v>
      </c>
      <c r="I363" s="7"/>
      <c r="J363" s="6"/>
      <c r="K363" s="6"/>
    </row>
    <row r="364" spans="1:11" x14ac:dyDescent="0.2">
      <c r="A364" s="6" t="str">
        <f ca="1">IF(COUNTIF($B$1:INDIRECT(CONCATENATE("B", ROW())), B364)=0, "", COUNTIF($B$1:INDIRECT(CONCATENATE("B", ROW())), B364))</f>
        <v/>
      </c>
      <c r="B364" s="41"/>
      <c r="C364" s="7"/>
      <c r="D364" s="6"/>
      <c r="E364" s="6"/>
      <c r="F364" s="6">
        <f t="shared" si="15"/>
        <v>356</v>
      </c>
      <c r="G364" s="44" t="str">
        <f t="shared" si="14"/>
        <v>0x164</v>
      </c>
      <c r="H364" s="8" t="s">
        <v>33</v>
      </c>
      <c r="I364" s="7"/>
      <c r="J364" s="6"/>
      <c r="K364" s="6"/>
    </row>
    <row r="365" spans="1:11" x14ac:dyDescent="0.2">
      <c r="A365" s="6" t="str">
        <f ca="1">IF(COUNTIF($B$1:INDIRECT(CONCATENATE("B", ROW())), B365)=0, "", COUNTIF($B$1:INDIRECT(CONCATENATE("B", ROW())), B365))</f>
        <v/>
      </c>
      <c r="B365" s="41"/>
      <c r="C365" s="7"/>
      <c r="D365" s="6"/>
      <c r="E365" s="6"/>
      <c r="F365" s="6">
        <f t="shared" si="15"/>
        <v>357</v>
      </c>
      <c r="G365" s="44" t="str">
        <f t="shared" si="14"/>
        <v>0x165</v>
      </c>
      <c r="H365" s="8" t="s">
        <v>33</v>
      </c>
      <c r="I365" s="7"/>
      <c r="J365" s="6"/>
      <c r="K365" s="6"/>
    </row>
    <row r="366" spans="1:11" x14ac:dyDescent="0.2">
      <c r="A366" s="6" t="str">
        <f ca="1">IF(COUNTIF($B$1:INDIRECT(CONCATENATE("B", ROW())), B366)=0, "", COUNTIF($B$1:INDIRECT(CONCATENATE("B", ROW())), B366))</f>
        <v/>
      </c>
      <c r="B366" s="41"/>
      <c r="C366" s="7"/>
      <c r="D366" s="6"/>
      <c r="E366" s="6"/>
      <c r="F366" s="6">
        <f t="shared" si="15"/>
        <v>358</v>
      </c>
      <c r="G366" s="44" t="str">
        <f t="shared" si="14"/>
        <v>0x166</v>
      </c>
      <c r="H366" s="8" t="s">
        <v>33</v>
      </c>
      <c r="I366" s="7"/>
      <c r="J366" s="6"/>
      <c r="K366" s="6"/>
    </row>
    <row r="367" spans="1:11" x14ac:dyDescent="0.2">
      <c r="A367" s="6" t="str">
        <f ca="1">IF(COUNTIF($B$1:INDIRECT(CONCATENATE("B", ROW())), B367)=0, "", COUNTIF($B$1:INDIRECT(CONCATENATE("B", ROW())), B367))</f>
        <v/>
      </c>
      <c r="B367" s="41"/>
      <c r="C367" s="7"/>
      <c r="D367" s="6"/>
      <c r="E367" s="6"/>
      <c r="F367" s="6">
        <f t="shared" si="15"/>
        <v>359</v>
      </c>
      <c r="G367" s="44" t="str">
        <f t="shared" si="14"/>
        <v>0x167</v>
      </c>
      <c r="H367" s="8" t="s">
        <v>33</v>
      </c>
      <c r="I367" s="7"/>
      <c r="J367" s="6"/>
      <c r="K367" s="6"/>
    </row>
    <row r="368" spans="1:11" x14ac:dyDescent="0.2">
      <c r="A368" s="6" t="str">
        <f ca="1">IF(COUNTIF($B$1:INDIRECT(CONCATENATE("B", ROW())), B368)=0, "", COUNTIF($B$1:INDIRECT(CONCATENATE("B", ROW())), B368))</f>
        <v/>
      </c>
      <c r="B368" s="41"/>
      <c r="C368" s="7"/>
      <c r="D368" s="6"/>
      <c r="E368" s="6"/>
      <c r="F368" s="6">
        <f t="shared" si="15"/>
        <v>360</v>
      </c>
      <c r="G368" s="44" t="str">
        <f t="shared" si="14"/>
        <v>0x168</v>
      </c>
      <c r="H368" s="8" t="s">
        <v>33</v>
      </c>
      <c r="I368" s="7"/>
      <c r="J368" s="6"/>
      <c r="K368" s="6"/>
    </row>
    <row r="369" spans="1:11" x14ac:dyDescent="0.2">
      <c r="A369" s="6" t="str">
        <f ca="1">IF(COUNTIF($B$1:INDIRECT(CONCATENATE("B", ROW())), B369)=0, "", COUNTIF($B$1:INDIRECT(CONCATENATE("B", ROW())), B369))</f>
        <v/>
      </c>
      <c r="B369" s="41"/>
      <c r="C369" s="7"/>
      <c r="D369" s="6"/>
      <c r="E369" s="6"/>
      <c r="F369" s="6">
        <f t="shared" si="15"/>
        <v>361</v>
      </c>
      <c r="G369" s="44" t="str">
        <f t="shared" si="14"/>
        <v>0x169</v>
      </c>
      <c r="H369" s="8" t="s">
        <v>33</v>
      </c>
      <c r="I369" s="7"/>
      <c r="J369" s="6"/>
      <c r="K369" s="6"/>
    </row>
    <row r="370" spans="1:11" x14ac:dyDescent="0.2">
      <c r="A370" s="6" t="str">
        <f ca="1">IF(COUNTIF($B$1:INDIRECT(CONCATENATE("B", ROW())), B370)=0, "", COUNTIF($B$1:INDIRECT(CONCATENATE("B", ROW())), B370))</f>
        <v/>
      </c>
      <c r="B370" s="41"/>
      <c r="C370" s="7"/>
      <c r="D370" s="6"/>
      <c r="E370" s="6"/>
      <c r="F370" s="6">
        <f t="shared" si="15"/>
        <v>362</v>
      </c>
      <c r="G370" s="44" t="str">
        <f t="shared" si="14"/>
        <v>0x16A</v>
      </c>
      <c r="H370" s="8" t="s">
        <v>33</v>
      </c>
      <c r="I370" s="7"/>
      <c r="J370" s="6"/>
      <c r="K370" s="6"/>
    </row>
    <row r="371" spans="1:11" x14ac:dyDescent="0.2">
      <c r="A371" s="6" t="str">
        <f ca="1">IF(COUNTIF($B$1:INDIRECT(CONCATENATE("B", ROW())), B371)=0, "", COUNTIF($B$1:INDIRECT(CONCATENATE("B", ROW())), B371))</f>
        <v/>
      </c>
      <c r="B371" s="41"/>
      <c r="C371" s="7"/>
      <c r="D371" s="6"/>
      <c r="E371" s="6"/>
      <c r="F371" s="6">
        <f t="shared" si="15"/>
        <v>363</v>
      </c>
      <c r="G371" s="44" t="str">
        <f t="shared" si="14"/>
        <v>0x16B</v>
      </c>
      <c r="H371" s="8" t="s">
        <v>33</v>
      </c>
      <c r="I371" s="7"/>
      <c r="J371" s="6"/>
      <c r="K371" s="6"/>
    </row>
    <row r="372" spans="1:11" x14ac:dyDescent="0.2">
      <c r="A372" s="6" t="str">
        <f ca="1">IF(COUNTIF($B$1:INDIRECT(CONCATENATE("B", ROW())), B372)=0, "", COUNTIF($B$1:INDIRECT(CONCATENATE("B", ROW())), B372))</f>
        <v/>
      </c>
      <c r="B372" s="41"/>
      <c r="C372" s="7"/>
      <c r="D372" s="6"/>
      <c r="E372" s="6"/>
      <c r="F372" s="6">
        <f t="shared" si="15"/>
        <v>364</v>
      </c>
      <c r="G372" s="44" t="str">
        <f t="shared" si="14"/>
        <v>0x16C</v>
      </c>
      <c r="H372" s="8" t="s">
        <v>33</v>
      </c>
      <c r="I372" s="7"/>
      <c r="J372" s="6"/>
      <c r="K372" s="6"/>
    </row>
    <row r="373" spans="1:11" x14ac:dyDescent="0.2">
      <c r="A373" s="6" t="str">
        <f ca="1">IF(COUNTIF($B$1:INDIRECT(CONCATENATE("B", ROW())), B373)=0, "", COUNTIF($B$1:INDIRECT(CONCATENATE("B", ROW())), B373))</f>
        <v/>
      </c>
      <c r="B373" s="41"/>
      <c r="C373" s="7"/>
      <c r="D373" s="6"/>
      <c r="E373" s="6"/>
      <c r="F373" s="6">
        <f t="shared" si="15"/>
        <v>365</v>
      </c>
      <c r="G373" s="44" t="str">
        <f t="shared" si="14"/>
        <v>0x16D</v>
      </c>
      <c r="H373" s="8" t="s">
        <v>33</v>
      </c>
      <c r="I373" s="7"/>
      <c r="J373" s="6"/>
      <c r="K373" s="6"/>
    </row>
    <row r="374" spans="1:11" x14ac:dyDescent="0.2">
      <c r="A374" s="6" t="str">
        <f ca="1">IF(COUNTIF($B$1:INDIRECT(CONCATENATE("B", ROW())), B374)=0, "", COUNTIF($B$1:INDIRECT(CONCATENATE("B", ROW())), B374))</f>
        <v/>
      </c>
      <c r="B374" s="41"/>
      <c r="C374" s="7"/>
      <c r="D374" s="6"/>
      <c r="E374" s="6"/>
      <c r="F374" s="6">
        <f t="shared" si="15"/>
        <v>366</v>
      </c>
      <c r="G374" s="44" t="str">
        <f t="shared" si="14"/>
        <v>0x16E</v>
      </c>
      <c r="H374" s="8" t="s">
        <v>33</v>
      </c>
      <c r="I374" s="7"/>
      <c r="J374" s="6"/>
      <c r="K374" s="6"/>
    </row>
    <row r="375" spans="1:11" x14ac:dyDescent="0.2">
      <c r="A375" s="6" t="str">
        <f ca="1">IF(COUNTIF($B$1:INDIRECT(CONCATENATE("B", ROW())), B375)=0, "", COUNTIF($B$1:INDIRECT(CONCATENATE("B", ROW())), B375))</f>
        <v/>
      </c>
      <c r="B375" s="41"/>
      <c r="C375" s="7"/>
      <c r="D375" s="6"/>
      <c r="E375" s="6"/>
      <c r="F375" s="6">
        <f t="shared" si="15"/>
        <v>367</v>
      </c>
      <c r="G375" s="44" t="str">
        <f t="shared" si="14"/>
        <v>0x16F</v>
      </c>
      <c r="H375" s="8" t="s">
        <v>33</v>
      </c>
      <c r="I375" s="7"/>
      <c r="J375" s="6"/>
      <c r="K375" s="6"/>
    </row>
    <row r="376" spans="1:11" x14ac:dyDescent="0.2">
      <c r="A376" s="6" t="str">
        <f ca="1">IF(COUNTIF($B$1:INDIRECT(CONCATENATE("B", ROW())), B376)=0, "", COUNTIF($B$1:INDIRECT(CONCATENATE("B", ROW())), B376))</f>
        <v/>
      </c>
      <c r="B376" s="41"/>
      <c r="C376" s="7"/>
      <c r="D376" s="6"/>
      <c r="E376" s="6"/>
      <c r="F376" s="6">
        <f t="shared" si="15"/>
        <v>368</v>
      </c>
      <c r="G376" s="44" t="str">
        <f t="shared" si="14"/>
        <v>0x170</v>
      </c>
      <c r="H376" s="8" t="s">
        <v>33</v>
      </c>
      <c r="I376" s="7"/>
      <c r="J376" s="6"/>
      <c r="K376" s="6"/>
    </row>
    <row r="377" spans="1:11" x14ac:dyDescent="0.2">
      <c r="A377" s="6" t="str">
        <f ca="1">IF(COUNTIF($B$1:INDIRECT(CONCATENATE("B", ROW())), B377)=0, "", COUNTIF($B$1:INDIRECT(CONCATENATE("B", ROW())), B377))</f>
        <v/>
      </c>
      <c r="B377" s="41"/>
      <c r="C377" s="7"/>
      <c r="D377" s="6"/>
      <c r="E377" s="6"/>
      <c r="F377" s="6">
        <f t="shared" si="15"/>
        <v>369</v>
      </c>
      <c r="G377" s="44" t="str">
        <f t="shared" si="14"/>
        <v>0x171</v>
      </c>
      <c r="H377" s="8" t="s">
        <v>33</v>
      </c>
      <c r="I377" s="7"/>
      <c r="J377" s="6"/>
      <c r="K377" s="6"/>
    </row>
    <row r="378" spans="1:11" x14ac:dyDescent="0.2">
      <c r="A378" s="6" t="str">
        <f ca="1">IF(COUNTIF($B$1:INDIRECT(CONCATENATE("B", ROW())), B378)=0, "", COUNTIF($B$1:INDIRECT(CONCATENATE("B", ROW())), B378))</f>
        <v/>
      </c>
      <c r="B378" s="41"/>
      <c r="C378" s="7"/>
      <c r="D378" s="6"/>
      <c r="E378" s="6"/>
      <c r="F378" s="6">
        <f t="shared" si="15"/>
        <v>370</v>
      </c>
      <c r="G378" s="44" t="str">
        <f t="shared" si="14"/>
        <v>0x172</v>
      </c>
      <c r="H378" s="8" t="s">
        <v>33</v>
      </c>
      <c r="I378" s="7"/>
      <c r="J378" s="6"/>
      <c r="K378" s="6"/>
    </row>
    <row r="379" spans="1:11" x14ac:dyDescent="0.2">
      <c r="A379" s="6" t="str">
        <f ca="1">IF(COUNTIF($B$1:INDIRECT(CONCATENATE("B", ROW())), B379)=0, "", COUNTIF($B$1:INDIRECT(CONCATENATE("B", ROW())), B379))</f>
        <v/>
      </c>
      <c r="B379" s="41"/>
      <c r="C379" s="7"/>
      <c r="D379" s="6"/>
      <c r="E379" s="6"/>
      <c r="F379" s="6">
        <f t="shared" si="15"/>
        <v>371</v>
      </c>
      <c r="G379" s="44" t="str">
        <f t="shared" si="14"/>
        <v>0x173</v>
      </c>
      <c r="H379" s="8" t="s">
        <v>33</v>
      </c>
      <c r="I379" s="7"/>
      <c r="J379" s="6"/>
      <c r="K379" s="6"/>
    </row>
    <row r="380" spans="1:11" x14ac:dyDescent="0.2">
      <c r="A380" s="6" t="str">
        <f ca="1">IF(COUNTIF($B$1:INDIRECT(CONCATENATE("B", ROW())), B380)=0, "", COUNTIF($B$1:INDIRECT(CONCATENATE("B", ROW())), B380))</f>
        <v/>
      </c>
      <c r="B380" s="41"/>
      <c r="C380" s="7"/>
      <c r="D380" s="6"/>
      <c r="E380" s="6"/>
      <c r="F380" s="6">
        <f t="shared" si="15"/>
        <v>372</v>
      </c>
      <c r="G380" s="44" t="str">
        <f t="shared" si="14"/>
        <v>0x174</v>
      </c>
      <c r="H380" s="8" t="s">
        <v>33</v>
      </c>
      <c r="I380" s="7"/>
      <c r="J380" s="6"/>
      <c r="K380" s="6"/>
    </row>
    <row r="381" spans="1:11" x14ac:dyDescent="0.2">
      <c r="A381" s="6" t="str">
        <f ca="1">IF(COUNTIF($B$1:INDIRECT(CONCATENATE("B", ROW())), B381)=0, "", COUNTIF($B$1:INDIRECT(CONCATENATE("B", ROW())), B381))</f>
        <v/>
      </c>
      <c r="B381" s="41"/>
      <c r="C381" s="7"/>
      <c r="D381" s="6"/>
      <c r="E381" s="6"/>
      <c r="F381" s="6">
        <f t="shared" si="15"/>
        <v>373</v>
      </c>
      <c r="G381" s="44" t="str">
        <f t="shared" si="14"/>
        <v>0x175</v>
      </c>
      <c r="H381" s="8" t="s">
        <v>33</v>
      </c>
      <c r="I381" s="7"/>
      <c r="J381" s="6"/>
      <c r="K381" s="6"/>
    </row>
    <row r="382" spans="1:11" x14ac:dyDescent="0.2">
      <c r="A382" s="6" t="str">
        <f ca="1">IF(COUNTIF($B$1:INDIRECT(CONCATENATE("B", ROW())), B382)=0, "", COUNTIF($B$1:INDIRECT(CONCATENATE("B", ROW())), B382))</f>
        <v/>
      </c>
      <c r="B382" s="41"/>
      <c r="C382" s="7"/>
      <c r="D382" s="6"/>
      <c r="E382" s="6"/>
      <c r="F382" s="6">
        <f t="shared" si="15"/>
        <v>374</v>
      </c>
      <c r="G382" s="44" t="str">
        <f t="shared" si="14"/>
        <v>0x176</v>
      </c>
      <c r="H382" s="8" t="s">
        <v>33</v>
      </c>
      <c r="I382" s="7"/>
      <c r="J382" s="6"/>
      <c r="K382" s="6"/>
    </row>
    <row r="383" spans="1:11" x14ac:dyDescent="0.2">
      <c r="A383" s="6" t="str">
        <f ca="1">IF(COUNTIF($B$1:INDIRECT(CONCATENATE("B", ROW())), B383)=0, "", COUNTIF($B$1:INDIRECT(CONCATENATE("B", ROW())), B383))</f>
        <v/>
      </c>
      <c r="B383" s="41"/>
      <c r="C383" s="7"/>
      <c r="D383" s="6"/>
      <c r="E383" s="6"/>
      <c r="F383" s="6">
        <f t="shared" si="15"/>
        <v>375</v>
      </c>
      <c r="G383" s="44" t="str">
        <f t="shared" si="14"/>
        <v>0x177</v>
      </c>
      <c r="H383" s="8" t="s">
        <v>33</v>
      </c>
      <c r="I383" s="7"/>
      <c r="J383" s="6"/>
      <c r="K383" s="6"/>
    </row>
    <row r="384" spans="1:11" x14ac:dyDescent="0.2">
      <c r="A384" s="6" t="str">
        <f ca="1">IF(COUNTIF($B$1:INDIRECT(CONCATENATE("B", ROW())), B384)=0, "", COUNTIF($B$1:INDIRECT(CONCATENATE("B", ROW())), B384))</f>
        <v/>
      </c>
      <c r="B384" s="41"/>
      <c r="C384" s="7"/>
      <c r="D384" s="6"/>
      <c r="E384" s="6"/>
      <c r="F384" s="6">
        <f t="shared" si="15"/>
        <v>376</v>
      </c>
      <c r="G384" s="44" t="str">
        <f t="shared" si="14"/>
        <v>0x178</v>
      </c>
      <c r="H384" s="8" t="s">
        <v>33</v>
      </c>
      <c r="I384" s="7"/>
      <c r="J384" s="6"/>
      <c r="K384" s="6"/>
    </row>
    <row r="385" spans="1:11" x14ac:dyDescent="0.2">
      <c r="A385" s="6" t="str">
        <f ca="1">IF(COUNTIF($B$1:INDIRECT(CONCATENATE("B", ROW())), B385)=0, "", COUNTIF($B$1:INDIRECT(CONCATENATE("B", ROW())), B385))</f>
        <v/>
      </c>
      <c r="B385" s="41"/>
      <c r="C385" s="7"/>
      <c r="D385" s="6"/>
      <c r="E385" s="6"/>
      <c r="F385" s="6">
        <f t="shared" si="15"/>
        <v>377</v>
      </c>
      <c r="G385" s="44" t="str">
        <f t="shared" si="14"/>
        <v>0x179</v>
      </c>
      <c r="H385" s="8" t="s">
        <v>33</v>
      </c>
      <c r="I385" s="7"/>
      <c r="J385" s="6"/>
      <c r="K385" s="6"/>
    </row>
    <row r="386" spans="1:11" x14ac:dyDescent="0.2">
      <c r="A386" s="6" t="str">
        <f ca="1">IF(COUNTIF($B$1:INDIRECT(CONCATENATE("B", ROW())), B386)=0, "", COUNTIF($B$1:INDIRECT(CONCATENATE("B", ROW())), B386))</f>
        <v/>
      </c>
      <c r="B386" s="41"/>
      <c r="C386" s="7"/>
      <c r="D386" s="6"/>
      <c r="E386" s="6"/>
      <c r="F386" s="6">
        <f t="shared" si="15"/>
        <v>378</v>
      </c>
      <c r="G386" s="44" t="str">
        <f t="shared" si="14"/>
        <v>0x17A</v>
      </c>
      <c r="H386" s="8" t="s">
        <v>33</v>
      </c>
      <c r="I386" s="7"/>
      <c r="J386" s="6"/>
      <c r="K386" s="6"/>
    </row>
    <row r="387" spans="1:11" x14ac:dyDescent="0.2">
      <c r="A387" s="6" t="str">
        <f ca="1">IF(COUNTIF($B$1:INDIRECT(CONCATENATE("B", ROW())), B387)=0, "", COUNTIF($B$1:INDIRECT(CONCATENATE("B", ROW())), B387))</f>
        <v/>
      </c>
      <c r="B387" s="41"/>
      <c r="C387" s="7"/>
      <c r="D387" s="6"/>
      <c r="E387" s="6"/>
      <c r="F387" s="6">
        <f t="shared" si="15"/>
        <v>379</v>
      </c>
      <c r="G387" s="44" t="str">
        <f t="shared" si="14"/>
        <v>0x17B</v>
      </c>
      <c r="H387" s="8" t="s">
        <v>33</v>
      </c>
      <c r="I387" s="7"/>
      <c r="J387" s="6"/>
      <c r="K387" s="6"/>
    </row>
    <row r="388" spans="1:11" x14ac:dyDescent="0.2">
      <c r="A388" s="6" t="str">
        <f ca="1">IF(COUNTIF($B$1:INDIRECT(CONCATENATE("B", ROW())), B388)=0, "", COUNTIF($B$1:INDIRECT(CONCATENATE("B", ROW())), B388))</f>
        <v/>
      </c>
      <c r="B388" s="41"/>
      <c r="C388" s="7"/>
      <c r="D388" s="6"/>
      <c r="E388" s="6"/>
      <c r="F388" s="6">
        <f t="shared" si="15"/>
        <v>380</v>
      </c>
      <c r="G388" s="44" t="str">
        <f t="shared" si="14"/>
        <v>0x17C</v>
      </c>
      <c r="H388" s="8" t="s">
        <v>33</v>
      </c>
      <c r="I388" s="7"/>
      <c r="J388" s="6"/>
      <c r="K388" s="6"/>
    </row>
    <row r="389" spans="1:11" x14ac:dyDescent="0.2">
      <c r="A389" s="6" t="str">
        <f ca="1">IF(COUNTIF($B$1:INDIRECT(CONCATENATE("B", ROW())), B389)=0, "", COUNTIF($B$1:INDIRECT(CONCATENATE("B", ROW())), B389))</f>
        <v/>
      </c>
      <c r="B389" s="41"/>
      <c r="C389" s="7"/>
      <c r="D389" s="6"/>
      <c r="E389" s="6"/>
      <c r="F389" s="6">
        <f t="shared" si="15"/>
        <v>381</v>
      </c>
      <c r="G389" s="44" t="str">
        <f t="shared" si="14"/>
        <v>0x17D</v>
      </c>
      <c r="H389" s="8" t="s">
        <v>33</v>
      </c>
      <c r="I389" s="7"/>
      <c r="J389" s="6"/>
      <c r="K389" s="6"/>
    </row>
    <row r="390" spans="1:11" x14ac:dyDescent="0.2">
      <c r="A390" s="6" t="str">
        <f ca="1">IF(COUNTIF($B$1:INDIRECT(CONCATENATE("B", ROW())), B390)=0, "", COUNTIF($B$1:INDIRECT(CONCATENATE("B", ROW())), B390))</f>
        <v/>
      </c>
      <c r="B390" s="41"/>
      <c r="C390" s="7"/>
      <c r="D390" s="6"/>
      <c r="E390" s="6"/>
      <c r="F390" s="6">
        <f t="shared" si="15"/>
        <v>382</v>
      </c>
      <c r="G390" s="44" t="str">
        <f t="shared" si="14"/>
        <v>0x17E</v>
      </c>
      <c r="H390" s="8" t="s">
        <v>33</v>
      </c>
      <c r="I390" s="7"/>
      <c r="J390" s="6"/>
      <c r="K390" s="6"/>
    </row>
    <row r="391" spans="1:11" x14ac:dyDescent="0.2">
      <c r="A391" s="6" t="str">
        <f ca="1">IF(COUNTIF($B$1:INDIRECT(CONCATENATE("B", ROW())), B391)=0, "", COUNTIF($B$1:INDIRECT(CONCATENATE("B", ROW())), B391))</f>
        <v/>
      </c>
      <c r="B391" s="41"/>
      <c r="C391" s="7"/>
      <c r="D391" s="6"/>
      <c r="E391" s="6"/>
      <c r="F391" s="6">
        <f t="shared" si="15"/>
        <v>383</v>
      </c>
      <c r="G391" s="44" t="str">
        <f t="shared" si="14"/>
        <v>0x17F</v>
      </c>
      <c r="H391" s="8" t="s">
        <v>33</v>
      </c>
      <c r="I391" s="7"/>
      <c r="J391" s="6"/>
      <c r="K391" s="6"/>
    </row>
    <row r="392" spans="1:11" x14ac:dyDescent="0.2">
      <c r="A392" s="6" t="str">
        <f ca="1">IF(COUNTIF($B$1:INDIRECT(CONCATENATE("B", ROW())), B392)=0, "", COUNTIF($B$1:INDIRECT(CONCATENATE("B", ROW())), B392))</f>
        <v/>
      </c>
      <c r="B392" s="41"/>
      <c r="C392" s="7"/>
      <c r="D392" s="6"/>
      <c r="E392" s="6"/>
      <c r="F392" s="6"/>
      <c r="G392" s="56"/>
      <c r="H392" s="8" t="s">
        <v>324</v>
      </c>
      <c r="I392" s="7"/>
      <c r="J392" s="6"/>
      <c r="K392" s="6"/>
    </row>
    <row r="393" spans="1:11" x14ac:dyDescent="0.2">
      <c r="A393" s="6" t="str">
        <f ca="1">IF(COUNTIF($B$1:INDIRECT(CONCATENATE("B", ROW())), B393)=0, "", COUNTIF($B$1:INDIRECT(CONCATENATE("B", ROW())), B393))</f>
        <v/>
      </c>
      <c r="B393" s="41"/>
      <c r="C393" s="7"/>
      <c r="D393" s="6"/>
      <c r="E393" s="6"/>
      <c r="F393" s="6">
        <f>$F391+1</f>
        <v>384</v>
      </c>
      <c r="G393" s="44" t="str">
        <f t="shared" ref="G393:G424" si="16">CONCATENATE( "0x",DEC2HEX($F393) )</f>
        <v>0x180</v>
      </c>
      <c r="H393" s="8" t="s">
        <v>33</v>
      </c>
      <c r="I393" s="7"/>
      <c r="J393" s="6"/>
      <c r="K393" s="6"/>
    </row>
    <row r="394" spans="1:11" x14ac:dyDescent="0.2">
      <c r="A394" s="6" t="str">
        <f ca="1">IF(COUNTIF($B$1:INDIRECT(CONCATENATE("B", ROW())), B394)=0, "", COUNTIF($B$1:INDIRECT(CONCATENATE("B", ROW())), B394))</f>
        <v/>
      </c>
      <c r="B394" s="41"/>
      <c r="C394" s="7"/>
      <c r="D394" s="6"/>
      <c r="E394" s="6"/>
      <c r="F394" s="6">
        <f t="shared" si="15"/>
        <v>385</v>
      </c>
      <c r="G394" s="44" t="str">
        <f t="shared" si="16"/>
        <v>0x181</v>
      </c>
      <c r="H394" s="8" t="s">
        <v>33</v>
      </c>
      <c r="I394" s="7"/>
      <c r="J394" s="6"/>
      <c r="K394" s="6"/>
    </row>
    <row r="395" spans="1:11" x14ac:dyDescent="0.2">
      <c r="A395" s="6" t="str">
        <f ca="1">IF(COUNTIF($B$1:INDIRECT(CONCATENATE("B", ROW())), B395)=0, "", COUNTIF($B$1:INDIRECT(CONCATENATE("B", ROW())), B395))</f>
        <v/>
      </c>
      <c r="B395" s="41"/>
      <c r="C395" s="7"/>
      <c r="D395" s="6"/>
      <c r="E395" s="6"/>
      <c r="F395" s="6">
        <f t="shared" si="15"/>
        <v>386</v>
      </c>
      <c r="G395" s="44" t="str">
        <f t="shared" si="16"/>
        <v>0x182</v>
      </c>
      <c r="H395" s="8" t="s">
        <v>33</v>
      </c>
      <c r="I395" s="7"/>
      <c r="J395" s="6"/>
      <c r="K395" s="6"/>
    </row>
    <row r="396" spans="1:11" x14ac:dyDescent="0.2">
      <c r="A396" s="6" t="str">
        <f ca="1">IF(COUNTIF($B$1:INDIRECT(CONCATENATE("B", ROW())), B396)=0, "", COUNTIF($B$1:INDIRECT(CONCATENATE("B", ROW())), B396))</f>
        <v/>
      </c>
      <c r="B396" s="41"/>
      <c r="C396" s="7"/>
      <c r="D396" s="6"/>
      <c r="E396" s="6"/>
      <c r="F396" s="6">
        <f t="shared" si="15"/>
        <v>387</v>
      </c>
      <c r="G396" s="44" t="str">
        <f t="shared" si="16"/>
        <v>0x183</v>
      </c>
      <c r="H396" s="8" t="s">
        <v>33</v>
      </c>
      <c r="I396" s="7"/>
      <c r="J396" s="6"/>
      <c r="K396" s="6"/>
    </row>
    <row r="397" spans="1:11" x14ac:dyDescent="0.2">
      <c r="A397" s="6" t="str">
        <f ca="1">IF(COUNTIF($B$1:INDIRECT(CONCATENATE("B", ROW())), B397)=0, "", COUNTIF($B$1:INDIRECT(CONCATENATE("B", ROW())), B397))</f>
        <v/>
      </c>
      <c r="B397" s="41"/>
      <c r="C397" s="7"/>
      <c r="D397" s="6"/>
      <c r="E397" s="6"/>
      <c r="F397" s="6">
        <f t="shared" si="15"/>
        <v>388</v>
      </c>
      <c r="G397" s="44" t="str">
        <f t="shared" si="16"/>
        <v>0x184</v>
      </c>
      <c r="H397" s="8" t="s">
        <v>33</v>
      </c>
      <c r="I397" s="7"/>
      <c r="J397" s="6"/>
      <c r="K397" s="6"/>
    </row>
    <row r="398" spans="1:11" x14ac:dyDescent="0.2">
      <c r="A398" s="6" t="str">
        <f ca="1">IF(COUNTIF($B$1:INDIRECT(CONCATENATE("B", ROW())), B398)=0, "", COUNTIF($B$1:INDIRECT(CONCATENATE("B", ROW())), B398))</f>
        <v/>
      </c>
      <c r="B398" s="41"/>
      <c r="C398" s="7"/>
      <c r="D398" s="6"/>
      <c r="E398" s="6"/>
      <c r="F398" s="6">
        <f t="shared" si="15"/>
        <v>389</v>
      </c>
      <c r="G398" s="44" t="str">
        <f t="shared" si="16"/>
        <v>0x185</v>
      </c>
      <c r="H398" s="8" t="s">
        <v>33</v>
      </c>
      <c r="I398" s="7"/>
      <c r="J398" s="6"/>
      <c r="K398" s="6"/>
    </row>
    <row r="399" spans="1:11" x14ac:dyDescent="0.2">
      <c r="A399" s="6" t="str">
        <f ca="1">IF(COUNTIF($B$1:INDIRECT(CONCATENATE("B", ROW())), B399)=0, "", COUNTIF($B$1:INDIRECT(CONCATENATE("B", ROW())), B399))</f>
        <v/>
      </c>
      <c r="B399" s="41"/>
      <c r="C399" s="7"/>
      <c r="D399" s="6"/>
      <c r="E399" s="6"/>
      <c r="F399" s="6">
        <f t="shared" si="15"/>
        <v>390</v>
      </c>
      <c r="G399" s="44" t="str">
        <f t="shared" si="16"/>
        <v>0x186</v>
      </c>
      <c r="H399" s="8" t="s">
        <v>33</v>
      </c>
      <c r="I399" s="7"/>
      <c r="J399" s="6"/>
      <c r="K399" s="6"/>
    </row>
    <row r="400" spans="1:11" x14ac:dyDescent="0.2">
      <c r="A400" s="6" t="str">
        <f ca="1">IF(COUNTIF($B$1:INDIRECT(CONCATENATE("B", ROW())), B400)=0, "", COUNTIF($B$1:INDIRECT(CONCATENATE("B", ROW())), B400))</f>
        <v/>
      </c>
      <c r="B400" s="41"/>
      <c r="C400" s="7"/>
      <c r="D400" s="6"/>
      <c r="E400" s="6"/>
      <c r="F400" s="6">
        <f t="shared" si="15"/>
        <v>391</v>
      </c>
      <c r="G400" s="44" t="str">
        <f t="shared" si="16"/>
        <v>0x187</v>
      </c>
      <c r="H400" s="8" t="s">
        <v>33</v>
      </c>
      <c r="I400" s="7"/>
      <c r="J400" s="6"/>
      <c r="K400" s="6"/>
    </row>
    <row r="401" spans="1:11" x14ac:dyDescent="0.2">
      <c r="A401" s="6" t="str">
        <f ca="1">IF(COUNTIF($B$1:INDIRECT(CONCATENATE("B", ROW())), B401)=0, "", COUNTIF($B$1:INDIRECT(CONCATENATE("B", ROW())), B401))</f>
        <v/>
      </c>
      <c r="B401" s="41"/>
      <c r="C401" s="7"/>
      <c r="D401" s="6"/>
      <c r="E401" s="6"/>
      <c r="F401" s="6">
        <f t="shared" si="15"/>
        <v>392</v>
      </c>
      <c r="G401" s="44" t="str">
        <f t="shared" si="16"/>
        <v>0x188</v>
      </c>
      <c r="H401" s="8" t="s">
        <v>33</v>
      </c>
      <c r="I401" s="7"/>
      <c r="J401" s="6"/>
      <c r="K401" s="6"/>
    </row>
    <row r="402" spans="1:11" x14ac:dyDescent="0.2">
      <c r="A402" s="6" t="str">
        <f ca="1">IF(COUNTIF($B$1:INDIRECT(CONCATENATE("B", ROW())), B402)=0, "", COUNTIF($B$1:INDIRECT(CONCATENATE("B", ROW())), B402))</f>
        <v/>
      </c>
      <c r="B402" s="41"/>
      <c r="C402" s="7"/>
      <c r="D402" s="6"/>
      <c r="E402" s="6"/>
      <c r="F402" s="6">
        <f t="shared" si="15"/>
        <v>393</v>
      </c>
      <c r="G402" s="44" t="str">
        <f t="shared" si="16"/>
        <v>0x189</v>
      </c>
      <c r="H402" s="8" t="s">
        <v>33</v>
      </c>
      <c r="I402" s="7"/>
      <c r="J402" s="6"/>
      <c r="K402" s="6"/>
    </row>
    <row r="403" spans="1:11" x14ac:dyDescent="0.2">
      <c r="A403" s="6" t="str">
        <f ca="1">IF(COUNTIF($B$1:INDIRECT(CONCATENATE("B", ROW())), B403)=0, "", COUNTIF($B$1:INDIRECT(CONCATENATE("B", ROW())), B403))</f>
        <v/>
      </c>
      <c r="B403" s="41"/>
      <c r="C403" s="7"/>
      <c r="D403" s="6"/>
      <c r="E403" s="6"/>
      <c r="F403" s="6">
        <f t="shared" si="15"/>
        <v>394</v>
      </c>
      <c r="G403" s="44" t="str">
        <f t="shared" si="16"/>
        <v>0x18A</v>
      </c>
      <c r="H403" s="8" t="s">
        <v>33</v>
      </c>
      <c r="I403" s="7"/>
      <c r="J403" s="6"/>
      <c r="K403" s="6"/>
    </row>
    <row r="404" spans="1:11" x14ac:dyDescent="0.2">
      <c r="A404" s="6" t="str">
        <f ca="1">IF(COUNTIF($B$1:INDIRECT(CONCATENATE("B", ROW())), B404)=0, "", COUNTIF($B$1:INDIRECT(CONCATENATE("B", ROW())), B404))</f>
        <v/>
      </c>
      <c r="B404" s="41"/>
      <c r="C404" s="7"/>
      <c r="D404" s="6"/>
      <c r="E404" s="6"/>
      <c r="F404" s="6">
        <f t="shared" si="15"/>
        <v>395</v>
      </c>
      <c r="G404" s="44" t="str">
        <f t="shared" si="16"/>
        <v>0x18B</v>
      </c>
      <c r="H404" s="8" t="s">
        <v>33</v>
      </c>
      <c r="I404" s="7"/>
      <c r="J404" s="6"/>
      <c r="K404" s="6"/>
    </row>
    <row r="405" spans="1:11" x14ac:dyDescent="0.2">
      <c r="A405" s="6" t="str">
        <f ca="1">IF(COUNTIF($B$1:INDIRECT(CONCATENATE("B", ROW())), B405)=0, "", COUNTIF($B$1:INDIRECT(CONCATENATE("B", ROW())), B405))</f>
        <v/>
      </c>
      <c r="B405" s="41"/>
      <c r="C405" s="7"/>
      <c r="D405" s="6"/>
      <c r="E405" s="6"/>
      <c r="F405" s="6">
        <f t="shared" si="15"/>
        <v>396</v>
      </c>
      <c r="G405" s="44" t="str">
        <f t="shared" si="16"/>
        <v>0x18C</v>
      </c>
      <c r="H405" s="8" t="s">
        <v>33</v>
      </c>
      <c r="I405" s="7"/>
      <c r="J405" s="6"/>
      <c r="K405" s="6"/>
    </row>
    <row r="406" spans="1:11" x14ac:dyDescent="0.2">
      <c r="A406" s="6" t="str">
        <f ca="1">IF(COUNTIF($B$1:INDIRECT(CONCATENATE("B", ROW())), B406)=0, "", COUNTIF($B$1:INDIRECT(CONCATENATE("B", ROW())), B406))</f>
        <v/>
      </c>
      <c r="B406" s="41"/>
      <c r="C406" s="7"/>
      <c r="D406" s="6"/>
      <c r="E406" s="6"/>
      <c r="F406" s="6">
        <f t="shared" si="15"/>
        <v>397</v>
      </c>
      <c r="G406" s="44" t="str">
        <f t="shared" si="16"/>
        <v>0x18D</v>
      </c>
      <c r="H406" s="8" t="s">
        <v>33</v>
      </c>
      <c r="I406" s="7"/>
      <c r="J406" s="6"/>
      <c r="K406" s="6"/>
    </row>
    <row r="407" spans="1:11" x14ac:dyDescent="0.2">
      <c r="A407" s="6" t="str">
        <f ca="1">IF(COUNTIF($B$1:INDIRECT(CONCATENATE("B", ROW())), B407)=0, "", COUNTIF($B$1:INDIRECT(CONCATENATE("B", ROW())), B407))</f>
        <v/>
      </c>
      <c r="B407" s="41"/>
      <c r="C407" s="7"/>
      <c r="D407" s="6"/>
      <c r="E407" s="6"/>
      <c r="F407" s="6">
        <f t="shared" si="15"/>
        <v>398</v>
      </c>
      <c r="G407" s="44" t="str">
        <f t="shared" si="16"/>
        <v>0x18E</v>
      </c>
      <c r="H407" s="8" t="s">
        <v>33</v>
      </c>
      <c r="I407" s="7"/>
      <c r="J407" s="6"/>
      <c r="K407" s="6"/>
    </row>
    <row r="408" spans="1:11" x14ac:dyDescent="0.2">
      <c r="A408" s="6" t="str">
        <f ca="1">IF(COUNTIF($B$1:INDIRECT(CONCATENATE("B", ROW())), B408)=0, "", COUNTIF($B$1:INDIRECT(CONCATENATE("B", ROW())), B408))</f>
        <v/>
      </c>
      <c r="B408" s="41"/>
      <c r="C408" s="7"/>
      <c r="D408" s="6"/>
      <c r="E408" s="6"/>
      <c r="F408" s="6">
        <f t="shared" si="15"/>
        <v>399</v>
      </c>
      <c r="G408" s="44" t="str">
        <f t="shared" si="16"/>
        <v>0x18F</v>
      </c>
      <c r="H408" s="8" t="s">
        <v>33</v>
      </c>
      <c r="I408" s="7"/>
      <c r="J408" s="6"/>
      <c r="K408" s="6"/>
    </row>
    <row r="409" spans="1:11" x14ac:dyDescent="0.2">
      <c r="A409" s="6" t="str">
        <f ca="1">IF(COUNTIF($B$1:INDIRECT(CONCATENATE("B", ROW())), B409)=0, "", COUNTIF($B$1:INDIRECT(CONCATENATE("B", ROW())), B409))</f>
        <v/>
      </c>
      <c r="B409" s="41"/>
      <c r="C409" s="7"/>
      <c r="D409" s="6"/>
      <c r="E409" s="6"/>
      <c r="F409" s="6">
        <f t="shared" ref="F409:F427" si="17">$F408+1</f>
        <v>400</v>
      </c>
      <c r="G409" s="44" t="str">
        <f t="shared" si="16"/>
        <v>0x190</v>
      </c>
      <c r="H409" s="8" t="s">
        <v>33</v>
      </c>
      <c r="I409" s="7"/>
      <c r="J409" s="6"/>
      <c r="K409" s="6"/>
    </row>
    <row r="410" spans="1:11" x14ac:dyDescent="0.2">
      <c r="A410" s="6" t="str">
        <f ca="1">IF(COUNTIF($B$1:INDIRECT(CONCATENATE("B", ROW())), B410)=0, "", COUNTIF($B$1:INDIRECT(CONCATENATE("B", ROW())), B410))</f>
        <v/>
      </c>
      <c r="B410" s="41"/>
      <c r="C410" s="7"/>
      <c r="D410" s="6"/>
      <c r="E410" s="6"/>
      <c r="F410" s="6">
        <f t="shared" si="17"/>
        <v>401</v>
      </c>
      <c r="G410" s="44" t="str">
        <f t="shared" si="16"/>
        <v>0x191</v>
      </c>
      <c r="H410" s="8" t="s">
        <v>33</v>
      </c>
      <c r="I410" s="7"/>
      <c r="J410" s="6"/>
      <c r="K410" s="6"/>
    </row>
    <row r="411" spans="1:11" x14ac:dyDescent="0.2">
      <c r="A411" s="6" t="str">
        <f ca="1">IF(COUNTIF($B$1:INDIRECT(CONCATENATE("B", ROW())), B411)=0, "", COUNTIF($B$1:INDIRECT(CONCATENATE("B", ROW())), B411))</f>
        <v/>
      </c>
      <c r="B411" s="41"/>
      <c r="C411" s="7"/>
      <c r="D411" s="6"/>
      <c r="E411" s="6"/>
      <c r="F411" s="6">
        <f t="shared" si="17"/>
        <v>402</v>
      </c>
      <c r="G411" s="44" t="str">
        <f t="shared" si="16"/>
        <v>0x192</v>
      </c>
      <c r="H411" s="8" t="s">
        <v>33</v>
      </c>
      <c r="I411" s="7"/>
      <c r="J411" s="6"/>
      <c r="K411" s="6"/>
    </row>
    <row r="412" spans="1:11" x14ac:dyDescent="0.2">
      <c r="A412" s="6" t="str">
        <f ca="1">IF(COUNTIF($B$1:INDIRECT(CONCATENATE("B", ROW())), B412)=0, "", COUNTIF($B$1:INDIRECT(CONCATENATE("B", ROW())), B412))</f>
        <v/>
      </c>
      <c r="B412" s="41"/>
      <c r="C412" s="7"/>
      <c r="D412" s="6"/>
      <c r="E412" s="6"/>
      <c r="F412" s="6">
        <f t="shared" si="17"/>
        <v>403</v>
      </c>
      <c r="G412" s="44" t="str">
        <f t="shared" si="16"/>
        <v>0x193</v>
      </c>
      <c r="H412" s="8" t="s">
        <v>33</v>
      </c>
      <c r="I412" s="7"/>
      <c r="J412" s="6"/>
      <c r="K412" s="6"/>
    </row>
    <row r="413" spans="1:11" x14ac:dyDescent="0.2">
      <c r="A413" s="6" t="str">
        <f ca="1">IF(COUNTIF($B$1:INDIRECT(CONCATENATE("B", ROW())), B413)=0, "", COUNTIF($B$1:INDIRECT(CONCATENATE("B", ROW())), B413))</f>
        <v/>
      </c>
      <c r="B413" s="41"/>
      <c r="C413" s="7"/>
      <c r="D413" s="6"/>
      <c r="E413" s="6"/>
      <c r="F413" s="6">
        <f t="shared" si="17"/>
        <v>404</v>
      </c>
      <c r="G413" s="44" t="str">
        <f t="shared" si="16"/>
        <v>0x194</v>
      </c>
      <c r="H413" s="8" t="s">
        <v>33</v>
      </c>
      <c r="I413" s="7"/>
      <c r="J413" s="6"/>
      <c r="K413" s="6"/>
    </row>
    <row r="414" spans="1:11" x14ac:dyDescent="0.2">
      <c r="A414" s="6" t="str">
        <f ca="1">IF(COUNTIF($B$1:INDIRECT(CONCATENATE("B", ROW())), B414)=0, "", COUNTIF($B$1:INDIRECT(CONCATENATE("B", ROW())), B414))</f>
        <v/>
      </c>
      <c r="B414" s="41"/>
      <c r="C414" s="7"/>
      <c r="D414" s="6"/>
      <c r="E414" s="6"/>
      <c r="F414" s="6">
        <f t="shared" si="17"/>
        <v>405</v>
      </c>
      <c r="G414" s="44" t="str">
        <f t="shared" si="16"/>
        <v>0x195</v>
      </c>
      <c r="H414" s="8" t="s">
        <v>33</v>
      </c>
      <c r="I414" s="7"/>
      <c r="J414" s="6"/>
      <c r="K414" s="6"/>
    </row>
    <row r="415" spans="1:11" x14ac:dyDescent="0.2">
      <c r="A415" s="6" t="str">
        <f ca="1">IF(COUNTIF($B$1:INDIRECT(CONCATENATE("B", ROW())), B415)=0, "", COUNTIF($B$1:INDIRECT(CONCATENATE("B", ROW())), B415))</f>
        <v/>
      </c>
      <c r="B415" s="41"/>
      <c r="C415" s="7"/>
      <c r="D415" s="6"/>
      <c r="E415" s="6"/>
      <c r="F415" s="6">
        <f t="shared" si="17"/>
        <v>406</v>
      </c>
      <c r="G415" s="44" t="str">
        <f t="shared" si="16"/>
        <v>0x196</v>
      </c>
      <c r="H415" s="8" t="s">
        <v>33</v>
      </c>
      <c r="I415" s="7"/>
      <c r="J415" s="6"/>
      <c r="K415" s="6"/>
    </row>
    <row r="416" spans="1:11" x14ac:dyDescent="0.2">
      <c r="A416" s="6" t="str">
        <f ca="1">IF(COUNTIF($B$1:INDIRECT(CONCATENATE("B", ROW())), B416)=0, "", COUNTIF($B$1:INDIRECT(CONCATENATE("B", ROW())), B416))</f>
        <v/>
      </c>
      <c r="B416" s="41"/>
      <c r="C416" s="7"/>
      <c r="D416" s="6"/>
      <c r="E416" s="6"/>
      <c r="F416" s="6">
        <f t="shared" si="17"/>
        <v>407</v>
      </c>
      <c r="G416" s="44" t="str">
        <f t="shared" si="16"/>
        <v>0x197</v>
      </c>
      <c r="H416" s="8" t="s">
        <v>33</v>
      </c>
      <c r="I416" s="7"/>
      <c r="J416" s="6"/>
      <c r="K416" s="6"/>
    </row>
    <row r="417" spans="1:11" x14ac:dyDescent="0.2">
      <c r="A417" s="6" t="str">
        <f ca="1">IF(COUNTIF($B$1:INDIRECT(CONCATENATE("B", ROW())), B417)=0, "", COUNTIF($B$1:INDIRECT(CONCATENATE("B", ROW())), B417))</f>
        <v/>
      </c>
      <c r="B417" s="41"/>
      <c r="C417" s="7"/>
      <c r="D417" s="6"/>
      <c r="E417" s="6"/>
      <c r="F417" s="6">
        <f t="shared" si="17"/>
        <v>408</v>
      </c>
      <c r="G417" s="44" t="str">
        <f t="shared" si="16"/>
        <v>0x198</v>
      </c>
      <c r="H417" s="8" t="s">
        <v>33</v>
      </c>
      <c r="I417" s="7"/>
      <c r="J417" s="6"/>
      <c r="K417" s="6"/>
    </row>
    <row r="418" spans="1:11" x14ac:dyDescent="0.2">
      <c r="A418" s="6" t="str">
        <f ca="1">IF(COUNTIF($B$1:INDIRECT(CONCATENATE("B", ROW())), B418)=0, "", COUNTIF($B$1:INDIRECT(CONCATENATE("B", ROW())), B418))</f>
        <v/>
      </c>
      <c r="B418" s="41"/>
      <c r="C418" s="7"/>
      <c r="D418" s="6"/>
      <c r="E418" s="6"/>
      <c r="F418" s="6">
        <f t="shared" si="17"/>
        <v>409</v>
      </c>
      <c r="G418" s="44" t="str">
        <f t="shared" si="16"/>
        <v>0x199</v>
      </c>
      <c r="H418" s="8" t="s">
        <v>33</v>
      </c>
      <c r="I418" s="7"/>
      <c r="J418" s="6"/>
      <c r="K418" s="6"/>
    </row>
    <row r="419" spans="1:11" x14ac:dyDescent="0.2">
      <c r="A419" s="6" t="str">
        <f ca="1">IF(COUNTIF($B$1:INDIRECT(CONCATENATE("B", ROW())), B419)=0, "", COUNTIF($B$1:INDIRECT(CONCATENATE("B", ROW())), B419))</f>
        <v/>
      </c>
      <c r="B419" s="41"/>
      <c r="C419" s="7"/>
      <c r="D419" s="6"/>
      <c r="E419" s="6"/>
      <c r="F419" s="6">
        <f t="shared" si="17"/>
        <v>410</v>
      </c>
      <c r="G419" s="44" t="str">
        <f t="shared" si="16"/>
        <v>0x19A</v>
      </c>
      <c r="H419" s="8" t="s">
        <v>33</v>
      </c>
      <c r="I419" s="7"/>
      <c r="J419" s="6"/>
      <c r="K419" s="6"/>
    </row>
    <row r="420" spans="1:11" x14ac:dyDescent="0.2">
      <c r="A420" s="6" t="str">
        <f ca="1">IF(COUNTIF($B$1:INDIRECT(CONCATENATE("B", ROW())), B420)=0, "", COUNTIF($B$1:INDIRECT(CONCATENATE("B", ROW())), B420))</f>
        <v/>
      </c>
      <c r="B420" s="41"/>
      <c r="C420" s="7"/>
      <c r="D420" s="6"/>
      <c r="E420" s="6"/>
      <c r="F420" s="6">
        <f t="shared" si="17"/>
        <v>411</v>
      </c>
      <c r="G420" s="44" t="str">
        <f t="shared" si="16"/>
        <v>0x19B</v>
      </c>
      <c r="H420" s="8" t="s">
        <v>33</v>
      </c>
      <c r="I420" s="7"/>
      <c r="J420" s="6"/>
      <c r="K420" s="6"/>
    </row>
    <row r="421" spans="1:11" x14ac:dyDescent="0.2">
      <c r="A421" s="6" t="str">
        <f ca="1">IF(COUNTIF($B$1:INDIRECT(CONCATENATE("B", ROW())), B421)=0, "", COUNTIF($B$1:INDIRECT(CONCATENATE("B", ROW())), B421))</f>
        <v/>
      </c>
      <c r="B421" s="41"/>
      <c r="C421" s="7"/>
      <c r="D421" s="6"/>
      <c r="E421" s="6"/>
      <c r="F421" s="6">
        <f t="shared" si="17"/>
        <v>412</v>
      </c>
      <c r="G421" s="44" t="str">
        <f t="shared" si="16"/>
        <v>0x19C</v>
      </c>
      <c r="H421" s="8" t="s">
        <v>33</v>
      </c>
      <c r="I421" s="7"/>
      <c r="J421" s="6"/>
      <c r="K421" s="6"/>
    </row>
    <row r="422" spans="1:11" x14ac:dyDescent="0.2">
      <c r="A422" s="6" t="str">
        <f ca="1">IF(COUNTIF($B$1:INDIRECT(CONCATENATE("B", ROW())), B422)=0, "", COUNTIF($B$1:INDIRECT(CONCATENATE("B", ROW())), B422))</f>
        <v/>
      </c>
      <c r="B422" s="41"/>
      <c r="C422" s="7"/>
      <c r="D422" s="6"/>
      <c r="E422" s="6"/>
      <c r="F422" s="6">
        <f t="shared" si="17"/>
        <v>413</v>
      </c>
      <c r="G422" s="44" t="str">
        <f t="shared" si="16"/>
        <v>0x19D</v>
      </c>
      <c r="H422" s="8" t="s">
        <v>33</v>
      </c>
      <c r="I422" s="7"/>
      <c r="J422" s="6"/>
      <c r="K422" s="6"/>
    </row>
    <row r="423" spans="1:11" x14ac:dyDescent="0.2">
      <c r="A423" s="6" t="str">
        <f ca="1">IF(COUNTIF($B$1:INDIRECT(CONCATENATE("B", ROW())), B423)=0, "", COUNTIF($B$1:INDIRECT(CONCATENATE("B", ROW())), B423))</f>
        <v/>
      </c>
      <c r="B423" s="41"/>
      <c r="C423" s="7"/>
      <c r="D423" s="6"/>
      <c r="E423" s="6"/>
      <c r="F423" s="6">
        <f t="shared" si="17"/>
        <v>414</v>
      </c>
      <c r="G423" s="44" t="str">
        <f t="shared" si="16"/>
        <v>0x19E</v>
      </c>
      <c r="H423" s="8" t="s">
        <v>33</v>
      </c>
      <c r="I423" s="7"/>
      <c r="J423" s="6"/>
      <c r="K423" s="6"/>
    </row>
    <row r="424" spans="1:11" x14ac:dyDescent="0.2">
      <c r="A424" s="6" t="str">
        <f ca="1">IF(COUNTIF($B$1:INDIRECT(CONCATENATE("B", ROW())), B424)=0, "", COUNTIF($B$1:INDIRECT(CONCATENATE("B", ROW())), B424))</f>
        <v/>
      </c>
      <c r="B424" s="41"/>
      <c r="C424" s="7"/>
      <c r="D424" s="6"/>
      <c r="E424" s="6"/>
      <c r="F424" s="6">
        <f t="shared" si="17"/>
        <v>415</v>
      </c>
      <c r="G424" s="44" t="str">
        <f t="shared" si="16"/>
        <v>0x19F</v>
      </c>
      <c r="H424" s="8" t="s">
        <v>33</v>
      </c>
      <c r="I424" s="7"/>
      <c r="J424" s="6"/>
      <c r="K424" s="6"/>
    </row>
    <row r="425" spans="1:11" x14ac:dyDescent="0.2">
      <c r="A425" s="6" t="str">
        <f ca="1">IF(COUNTIF($B$1:INDIRECT(CONCATENATE("B", ROW())), B425)=0, "", COUNTIF($B$1:INDIRECT(CONCATENATE("B", ROW())), B425))</f>
        <v/>
      </c>
      <c r="B425" s="41"/>
      <c r="C425" s="7"/>
      <c r="D425" s="6"/>
      <c r="E425" s="6"/>
      <c r="F425" s="6"/>
      <c r="G425" s="44"/>
      <c r="H425" s="8" t="s">
        <v>325</v>
      </c>
      <c r="I425" s="7"/>
      <c r="J425" s="6"/>
      <c r="K425" s="6"/>
    </row>
    <row r="426" spans="1:11" x14ac:dyDescent="0.2">
      <c r="A426" s="6">
        <f ca="1">IF(COUNTIF($B$1:INDIRECT(CONCATENATE("B", ROW())), B426)=0, "", COUNTIF($B$1:INDIRECT(CONCATENATE("B", ROW())), B426))</f>
        <v>71</v>
      </c>
      <c r="B426" s="41" t="s">
        <v>57</v>
      </c>
      <c r="C426" s="7" t="str">
        <f ca="1">IF(B426="", "", B426&amp;COUNTIF($B$1:INDIRECT(CONCATENATE("B", ROW())), B426))</f>
        <v>Observatory71</v>
      </c>
      <c r="D426" s="6" t="s">
        <v>26</v>
      </c>
      <c r="E426" s="6" t="s">
        <v>34</v>
      </c>
      <c r="F426" s="6">
        <f>$F424+1</f>
        <v>416</v>
      </c>
      <c r="G426" s="44" t="str">
        <f t="shared" ref="G426:G473" si="18">CONCATENATE( "0x",DEC2HEX($F426) )</f>
        <v>0x1A0</v>
      </c>
      <c r="H426" s="8" t="s">
        <v>288</v>
      </c>
      <c r="I426" s="7"/>
      <c r="J426" s="6" t="s">
        <v>488</v>
      </c>
      <c r="K426" s="6" t="s">
        <v>750</v>
      </c>
    </row>
    <row r="427" spans="1:11" x14ac:dyDescent="0.2">
      <c r="A427" s="6">
        <f ca="1">IF(COUNTIF($B$1:INDIRECT(CONCATENATE("B", ROW())), B427)=0, "", COUNTIF($B$1:INDIRECT(CONCATENATE("B", ROW())), B427))</f>
        <v>72</v>
      </c>
      <c r="B427" s="41" t="s">
        <v>57</v>
      </c>
      <c r="C427" s="7" t="str">
        <f ca="1">IF(B427="", "", B427&amp;COUNTIF($B$1:INDIRECT(CONCATENATE("B", ROW())), B427))</f>
        <v>Observatory72</v>
      </c>
      <c r="D427" s="6" t="s">
        <v>26</v>
      </c>
      <c r="E427" s="6" t="s">
        <v>34</v>
      </c>
      <c r="F427" s="6">
        <f t="shared" si="17"/>
        <v>417</v>
      </c>
      <c r="G427" s="44" t="str">
        <f t="shared" si="18"/>
        <v>0x1A1</v>
      </c>
      <c r="H427" s="8" t="s">
        <v>287</v>
      </c>
      <c r="I427" s="7"/>
      <c r="J427" s="6" t="s">
        <v>500</v>
      </c>
      <c r="K427" s="6" t="s">
        <v>750</v>
      </c>
    </row>
    <row r="428" spans="1:11" x14ac:dyDescent="0.2">
      <c r="A428" s="6">
        <f ca="1">IF(COUNTIF($B$1:INDIRECT(CONCATENATE("B", ROW())), B428)=0, "", COUNTIF($B$1:INDIRECT(CONCATENATE("B", ROW())), B428))</f>
        <v>73</v>
      </c>
      <c r="B428" s="41" t="s">
        <v>57</v>
      </c>
      <c r="C428" s="7" t="str">
        <f ca="1">IF(B428="", "", B428&amp;COUNTIF($B$1:INDIRECT(CONCATENATE("B", ROW())), B428))</f>
        <v>Observatory73</v>
      </c>
      <c r="D428" s="6" t="s">
        <v>26</v>
      </c>
      <c r="E428" s="6" t="s">
        <v>34</v>
      </c>
      <c r="F428" s="6">
        <f>$F427+1</f>
        <v>418</v>
      </c>
      <c r="G428" s="44" t="str">
        <f t="shared" si="18"/>
        <v>0x1A2</v>
      </c>
      <c r="H428" s="8" t="s">
        <v>814</v>
      </c>
      <c r="I428" s="7"/>
      <c r="J428" s="6" t="s">
        <v>1064</v>
      </c>
      <c r="K428" s="6" t="s">
        <v>750</v>
      </c>
    </row>
    <row r="429" spans="1:11" x14ac:dyDescent="0.2">
      <c r="A429" s="6">
        <f ca="1">IF(COUNTIF($B$1:INDIRECT(CONCATENATE("B", ROW())), B429)=0, "", COUNTIF($B$1:INDIRECT(CONCATENATE("B", ROW())), B429))</f>
        <v>74</v>
      </c>
      <c r="B429" s="41" t="s">
        <v>57</v>
      </c>
      <c r="C429" s="7" t="str">
        <f ca="1">IF(B429="", "", B429&amp;COUNTIF($B$1:INDIRECT(CONCATENATE("B", ROW())), B429))</f>
        <v>Observatory74</v>
      </c>
      <c r="D429" s="6" t="s">
        <v>26</v>
      </c>
      <c r="E429" s="6" t="s">
        <v>34</v>
      </c>
      <c r="F429" s="6">
        <f t="shared" ref="F429:F487" si="19">$F428+1</f>
        <v>419</v>
      </c>
      <c r="G429" s="44" t="str">
        <f t="shared" si="18"/>
        <v>0x1A3</v>
      </c>
      <c r="H429" s="8" t="s">
        <v>815</v>
      </c>
      <c r="I429" s="7"/>
      <c r="J429" s="6" t="s">
        <v>1063</v>
      </c>
      <c r="K429" s="6" t="s">
        <v>750</v>
      </c>
    </row>
    <row r="430" spans="1:11" x14ac:dyDescent="0.2">
      <c r="A430" s="6">
        <f ca="1">IF(COUNTIF($B$1:INDIRECT(CONCATENATE("B", ROW())), B430)=0, "", COUNTIF($B$1:INDIRECT(CONCATENATE("B", ROW())), B430))</f>
        <v>75</v>
      </c>
      <c r="B430" s="41" t="s">
        <v>57</v>
      </c>
      <c r="C430" s="7" t="str">
        <f ca="1">IF(B430="", "", B430&amp;COUNTIF($B$1:INDIRECT(CONCATENATE("B", ROW())), B430))</f>
        <v>Observatory75</v>
      </c>
      <c r="D430" s="6" t="s">
        <v>26</v>
      </c>
      <c r="E430" s="6" t="s">
        <v>34</v>
      </c>
      <c r="F430" s="6">
        <f t="shared" si="19"/>
        <v>420</v>
      </c>
      <c r="G430" s="44" t="str">
        <f t="shared" si="18"/>
        <v>0x1A4</v>
      </c>
      <c r="H430" s="8" t="s">
        <v>326</v>
      </c>
      <c r="I430" s="7"/>
      <c r="J430" s="6"/>
      <c r="K430" s="6" t="s">
        <v>750</v>
      </c>
    </row>
    <row r="431" spans="1:11" x14ac:dyDescent="0.2">
      <c r="A431" s="6">
        <f ca="1">IF(COUNTIF($B$1:INDIRECT(CONCATENATE("B", ROW())), B431)=0, "", COUNTIF($B$1:INDIRECT(CONCATENATE("B", ROW())), B431))</f>
        <v>76</v>
      </c>
      <c r="B431" s="41" t="s">
        <v>57</v>
      </c>
      <c r="C431" s="7" t="str">
        <f ca="1">IF(B431="", "", B431&amp;COUNTIF($B$1:INDIRECT(CONCATENATE("B", ROW())), B431))</f>
        <v>Observatory76</v>
      </c>
      <c r="D431" s="6" t="s">
        <v>26</v>
      </c>
      <c r="E431" s="6" t="s">
        <v>34</v>
      </c>
      <c r="F431" s="6">
        <f t="shared" si="19"/>
        <v>421</v>
      </c>
      <c r="G431" s="44" t="str">
        <f t="shared" si="18"/>
        <v>0x1A5</v>
      </c>
      <c r="H431" s="8" t="s">
        <v>327</v>
      </c>
      <c r="I431" s="8"/>
      <c r="J431" s="6" t="s">
        <v>1061</v>
      </c>
      <c r="K431" s="6" t="s">
        <v>752</v>
      </c>
    </row>
    <row r="432" spans="1:11" x14ac:dyDescent="0.2">
      <c r="A432" s="6">
        <f ca="1">IF(COUNTIF($B$1:INDIRECT(CONCATENATE("B", ROW())), B432)=0, "", COUNTIF($B$1:INDIRECT(CONCATENATE("B", ROW())), B432))</f>
        <v>77</v>
      </c>
      <c r="B432" s="41" t="s">
        <v>57</v>
      </c>
      <c r="C432" s="7" t="str">
        <f ca="1">IF(B432="", "", B432&amp;COUNTIF($B$1:INDIRECT(CONCATENATE("B", ROW())), B432))</f>
        <v>Observatory77</v>
      </c>
      <c r="D432" s="6" t="s">
        <v>26</v>
      </c>
      <c r="E432" s="6" t="s">
        <v>34</v>
      </c>
      <c r="F432" s="6">
        <f t="shared" si="19"/>
        <v>422</v>
      </c>
      <c r="G432" s="44" t="str">
        <f t="shared" si="18"/>
        <v>0x1A6</v>
      </c>
      <c r="H432" s="8" t="s">
        <v>328</v>
      </c>
      <c r="I432" s="8"/>
      <c r="J432" s="6" t="s">
        <v>1062</v>
      </c>
      <c r="K432" s="6" t="s">
        <v>750</v>
      </c>
    </row>
    <row r="433" spans="1:11" x14ac:dyDescent="0.2">
      <c r="A433" s="6">
        <f ca="1">IF(COUNTIF($B$1:INDIRECT(CONCATENATE("B", ROW())), B433)=0, "", COUNTIF($B$1:INDIRECT(CONCATENATE("B", ROW())), B433))</f>
        <v>78</v>
      </c>
      <c r="B433" s="41" t="s">
        <v>57</v>
      </c>
      <c r="C433" s="7" t="str">
        <f ca="1">IF(B433="", "", B433&amp;COUNTIF($B$1:INDIRECT(CONCATENATE("B", ROW())), B433))</f>
        <v>Observatory78</v>
      </c>
      <c r="D433" s="6" t="s">
        <v>26</v>
      </c>
      <c r="E433" s="6" t="s">
        <v>34</v>
      </c>
      <c r="F433" s="6">
        <f t="shared" si="19"/>
        <v>423</v>
      </c>
      <c r="G433" s="44" t="str">
        <f t="shared" si="18"/>
        <v>0x1A7</v>
      </c>
      <c r="H433" s="8" t="s">
        <v>329</v>
      </c>
      <c r="I433" s="7"/>
      <c r="J433" s="6" t="s">
        <v>490</v>
      </c>
      <c r="K433" s="6" t="s">
        <v>750</v>
      </c>
    </row>
    <row r="434" spans="1:11" x14ac:dyDescent="0.2">
      <c r="A434" s="6">
        <f ca="1">IF(COUNTIF($B$1:INDIRECT(CONCATENATE("B", ROW())), B434)=0, "", COUNTIF($B$1:INDIRECT(CONCATENATE("B", ROW())), B434))</f>
        <v>79</v>
      </c>
      <c r="B434" s="41" t="s">
        <v>57</v>
      </c>
      <c r="C434" s="7" t="str">
        <f ca="1">IF(B434="", "", B434&amp;COUNTIF($B$1:INDIRECT(CONCATENATE("B", ROW())), B434))</f>
        <v>Observatory79</v>
      </c>
      <c r="D434" s="6" t="s">
        <v>26</v>
      </c>
      <c r="E434" s="6" t="s">
        <v>34</v>
      </c>
      <c r="F434" s="6">
        <f t="shared" si="19"/>
        <v>424</v>
      </c>
      <c r="G434" s="44" t="str">
        <f t="shared" si="18"/>
        <v>0x1A8</v>
      </c>
      <c r="H434" s="8" t="s">
        <v>816</v>
      </c>
      <c r="I434" s="7"/>
      <c r="J434" s="6" t="s">
        <v>486</v>
      </c>
      <c r="K434" s="6" t="s">
        <v>750</v>
      </c>
    </row>
    <row r="435" spans="1:11" x14ac:dyDescent="0.2">
      <c r="A435" s="6">
        <f ca="1">IF(COUNTIF($B$1:INDIRECT(CONCATENATE("B", ROW())), B435)=0, "", COUNTIF($B$1:INDIRECT(CONCATENATE("B", ROW())), B435))</f>
        <v>80</v>
      </c>
      <c r="B435" s="41" t="s">
        <v>57</v>
      </c>
      <c r="C435" s="7" t="str">
        <f ca="1">IF(B435="", "", B435&amp;COUNTIF($B$1:INDIRECT(CONCATENATE("B", ROW())), B435))</f>
        <v>Observatory80</v>
      </c>
      <c r="D435" s="6" t="s">
        <v>26</v>
      </c>
      <c r="E435" s="6" t="s">
        <v>34</v>
      </c>
      <c r="F435" s="6">
        <f t="shared" si="19"/>
        <v>425</v>
      </c>
      <c r="G435" s="44" t="str">
        <f t="shared" si="18"/>
        <v>0x1A9</v>
      </c>
      <c r="H435" s="8" t="s">
        <v>330</v>
      </c>
      <c r="I435" s="7"/>
      <c r="J435" s="6" t="s">
        <v>487</v>
      </c>
      <c r="K435" s="6" t="s">
        <v>750</v>
      </c>
    </row>
    <row r="436" spans="1:11" x14ac:dyDescent="0.2">
      <c r="A436" s="6">
        <f ca="1">IF(COUNTIF($B$1:INDIRECT(CONCATENATE("B", ROW())), B436)=0, "", COUNTIF($B$1:INDIRECT(CONCATENATE("B", ROW())), B436))</f>
        <v>81</v>
      </c>
      <c r="B436" s="41" t="s">
        <v>57</v>
      </c>
      <c r="C436" s="7" t="str">
        <f ca="1">IF(B436="", "", B436&amp;COUNTIF($B$1:INDIRECT(CONCATENATE("B", ROW())), B436))</f>
        <v>Observatory81</v>
      </c>
      <c r="D436" s="6" t="s">
        <v>26</v>
      </c>
      <c r="E436" s="6" t="s">
        <v>34</v>
      </c>
      <c r="F436" s="6">
        <f t="shared" si="19"/>
        <v>426</v>
      </c>
      <c r="G436" s="44" t="str">
        <f t="shared" si="18"/>
        <v>0x1AA</v>
      </c>
      <c r="H436" s="8" t="s">
        <v>747</v>
      </c>
      <c r="I436" s="7"/>
      <c r="J436" s="6"/>
      <c r="K436" s="6"/>
    </row>
    <row r="437" spans="1:11" x14ac:dyDescent="0.2">
      <c r="A437" s="6" t="str">
        <f ca="1">IF(COUNTIF($B$1:INDIRECT(CONCATENATE("B", ROW())), B437)=0, "", COUNTIF($B$1:INDIRECT(CONCATENATE("B", ROW())), B437))</f>
        <v/>
      </c>
      <c r="B437" s="41"/>
      <c r="C437" s="7" t="str">
        <f ca="1">IF(B437="", "", B437&amp;COUNTIF($B$1:INDIRECT(CONCATENATE("B", ROW())), B437))</f>
        <v/>
      </c>
      <c r="D437" s="6"/>
      <c r="E437" s="6"/>
      <c r="F437" s="6">
        <f t="shared" si="19"/>
        <v>427</v>
      </c>
      <c r="G437" s="44" t="str">
        <f t="shared" si="18"/>
        <v>0x1AB</v>
      </c>
      <c r="H437" s="8" t="s">
        <v>817</v>
      </c>
      <c r="I437" s="7"/>
      <c r="J437" s="6"/>
      <c r="K437" s="6"/>
    </row>
    <row r="438" spans="1:11" x14ac:dyDescent="0.2">
      <c r="A438" s="6" t="str">
        <f ca="1">IF(COUNTIF($B$1:INDIRECT(CONCATENATE("B", ROW())), B438)=0, "", COUNTIF($B$1:INDIRECT(CONCATENATE("B", ROW())), B438))</f>
        <v/>
      </c>
      <c r="B438" s="41"/>
      <c r="C438" s="7" t="str">
        <f ca="1">IF(B438="", "", B438&amp;COUNTIF($B$1:INDIRECT(CONCATENATE("B", ROW())), B438))</f>
        <v/>
      </c>
      <c r="D438" s="6"/>
      <c r="E438" s="6"/>
      <c r="F438" s="6">
        <f t="shared" si="19"/>
        <v>428</v>
      </c>
      <c r="G438" s="44" t="str">
        <f t="shared" si="18"/>
        <v>0x1AC</v>
      </c>
      <c r="H438" s="8" t="s">
        <v>818</v>
      </c>
      <c r="I438" s="7"/>
      <c r="J438" s="6"/>
      <c r="K438" s="6"/>
    </row>
    <row r="439" spans="1:11" x14ac:dyDescent="0.2">
      <c r="A439" s="6" t="str">
        <f ca="1">IF(COUNTIF($B$1:INDIRECT(CONCATENATE("B", ROW())), B439)=0, "", COUNTIF($B$1:INDIRECT(CONCATENATE("B", ROW())), B439))</f>
        <v/>
      </c>
      <c r="B439" s="41"/>
      <c r="C439" s="7" t="str">
        <f ca="1">IF(B439="", "", B439&amp;COUNTIF($B$1:INDIRECT(CONCATENATE("B", ROW())), B439))</f>
        <v/>
      </c>
      <c r="D439" s="6"/>
      <c r="E439" s="6"/>
      <c r="F439" s="6">
        <f t="shared" si="19"/>
        <v>429</v>
      </c>
      <c r="G439" s="44" t="str">
        <f t="shared" si="18"/>
        <v>0x1AD</v>
      </c>
      <c r="H439" s="8" t="s">
        <v>819</v>
      </c>
      <c r="I439" s="7"/>
      <c r="J439" s="6" t="s">
        <v>1065</v>
      </c>
      <c r="K439" s="6" t="s">
        <v>750</v>
      </c>
    </row>
    <row r="440" spans="1:11" x14ac:dyDescent="0.2">
      <c r="A440" s="6" t="str">
        <f ca="1">IF(COUNTIF($B$1:INDIRECT(CONCATENATE("B", ROW())), B440)=0, "", COUNTIF($B$1:INDIRECT(CONCATENATE("B", ROW())), B440))</f>
        <v/>
      </c>
      <c r="B440" s="41"/>
      <c r="C440" s="7" t="str">
        <f ca="1">IF(B440="", "", B440&amp;COUNTIF($B$1:INDIRECT(CONCATENATE("B", ROW())), B440))</f>
        <v/>
      </c>
      <c r="D440" s="6"/>
      <c r="E440" s="6"/>
      <c r="F440" s="6">
        <f t="shared" si="19"/>
        <v>430</v>
      </c>
      <c r="G440" s="44" t="str">
        <f t="shared" si="18"/>
        <v>0x1AE</v>
      </c>
      <c r="H440" s="8" t="s">
        <v>820</v>
      </c>
      <c r="I440" s="7"/>
      <c r="J440" s="6" t="s">
        <v>1285</v>
      </c>
      <c r="K440" s="6" t="s">
        <v>750</v>
      </c>
    </row>
    <row r="441" spans="1:11" x14ac:dyDescent="0.2">
      <c r="A441" s="6" t="str">
        <f ca="1">IF(COUNTIF($B$1:INDIRECT(CONCATENATE("B", ROW())), B441)=0, "", COUNTIF($B$1:INDIRECT(CONCATENATE("B", ROW())), B441))</f>
        <v/>
      </c>
      <c r="B441" s="41"/>
      <c r="C441" s="7" t="str">
        <f ca="1">IF(B441="", "", B441&amp;COUNTIF($B$1:INDIRECT(CONCATENATE("B", ROW())), B441))</f>
        <v/>
      </c>
      <c r="D441" s="6"/>
      <c r="E441" s="6"/>
      <c r="F441" s="6">
        <f t="shared" si="19"/>
        <v>431</v>
      </c>
      <c r="G441" s="44" t="str">
        <f t="shared" si="18"/>
        <v>0x1AF</v>
      </c>
      <c r="H441" s="8" t="s">
        <v>33</v>
      </c>
      <c r="I441" s="7"/>
      <c r="J441" s="6"/>
      <c r="K441" s="6"/>
    </row>
    <row r="442" spans="1:11" x14ac:dyDescent="0.2">
      <c r="A442" s="6" t="str">
        <f ca="1">IF(COUNTIF($B$1:INDIRECT(CONCATENATE("B", ROW())), B442)=0, "", COUNTIF($B$1:INDIRECT(CONCATENATE("B", ROW())), B442))</f>
        <v/>
      </c>
      <c r="B442" s="41"/>
      <c r="C442" s="7" t="str">
        <f ca="1">IF(B442="", "", B442&amp;COUNTIF($B$1:INDIRECT(CONCATENATE("B", ROW())), B442))</f>
        <v/>
      </c>
      <c r="D442" s="6"/>
      <c r="E442" s="6"/>
      <c r="F442" s="6">
        <f t="shared" si="19"/>
        <v>432</v>
      </c>
      <c r="G442" s="44" t="str">
        <f t="shared" si="18"/>
        <v>0x1B0</v>
      </c>
      <c r="H442" s="8" t="s">
        <v>33</v>
      </c>
      <c r="I442" s="7"/>
      <c r="J442" s="6"/>
      <c r="K442" s="6"/>
    </row>
    <row r="443" spans="1:11" x14ac:dyDescent="0.2">
      <c r="A443" s="6">
        <f ca="1">IF(COUNTIF($B$1:INDIRECT(CONCATENATE("B", ROW())), B443)=0, "", COUNTIF($B$1:INDIRECT(CONCATENATE("B", ROW())), B443))</f>
        <v>82</v>
      </c>
      <c r="B443" s="41" t="s">
        <v>57</v>
      </c>
      <c r="C443" s="7" t="str">
        <f ca="1">IF(B443="", "", B443&amp;COUNTIF($B$1:INDIRECT(CONCATENATE("B", ROW())), B443))</f>
        <v>Observatory82</v>
      </c>
      <c r="D443" s="6" t="s">
        <v>26</v>
      </c>
      <c r="E443" s="6" t="s">
        <v>34</v>
      </c>
      <c r="F443" s="6">
        <f t="shared" si="19"/>
        <v>433</v>
      </c>
      <c r="G443" s="44" t="str">
        <f t="shared" si="18"/>
        <v>0x1B1</v>
      </c>
      <c r="H443" s="8" t="s">
        <v>506</v>
      </c>
      <c r="I443" s="7"/>
      <c r="J443" s="6" t="s">
        <v>1066</v>
      </c>
      <c r="K443" s="6" t="s">
        <v>750</v>
      </c>
    </row>
    <row r="444" spans="1:11" x14ac:dyDescent="0.2">
      <c r="A444" s="6">
        <f ca="1">IF(COUNTIF($B$1:INDIRECT(CONCATENATE("B", ROW())), B444)=0, "", COUNTIF($B$1:INDIRECT(CONCATENATE("B", ROW())), B444))</f>
        <v>83</v>
      </c>
      <c r="B444" s="41" t="s">
        <v>57</v>
      </c>
      <c r="C444" s="7" t="str">
        <f ca="1">IF(B444="", "", B444&amp;COUNTIF($B$1:INDIRECT(CONCATENATE("B", ROW())), B444))</f>
        <v>Observatory83</v>
      </c>
      <c r="D444" s="6" t="s">
        <v>26</v>
      </c>
      <c r="E444" s="6" t="s">
        <v>34</v>
      </c>
      <c r="F444" s="6">
        <f t="shared" si="19"/>
        <v>434</v>
      </c>
      <c r="G444" s="44" t="str">
        <f t="shared" si="18"/>
        <v>0x1B2</v>
      </c>
      <c r="H444" s="8" t="s">
        <v>510</v>
      </c>
      <c r="I444" s="7"/>
      <c r="J444" s="6"/>
      <c r="K444" s="6"/>
    </row>
    <row r="445" spans="1:11" x14ac:dyDescent="0.2">
      <c r="A445" s="6">
        <f ca="1">IF(COUNTIF($B$1:INDIRECT(CONCATENATE("B", ROW())), B445)=0, "", COUNTIF($B$1:INDIRECT(CONCATENATE("B", ROW())), B445))</f>
        <v>84</v>
      </c>
      <c r="B445" s="41" t="s">
        <v>57</v>
      </c>
      <c r="C445" s="7" t="str">
        <f ca="1">IF(B445="", "", B445&amp;COUNTIF($B$1:INDIRECT(CONCATENATE("B", ROW())), B445))</f>
        <v>Observatory84</v>
      </c>
      <c r="D445" s="6" t="s">
        <v>26</v>
      </c>
      <c r="E445" s="6" t="s">
        <v>34</v>
      </c>
      <c r="F445" s="6">
        <f t="shared" si="19"/>
        <v>435</v>
      </c>
      <c r="G445" s="44" t="str">
        <f t="shared" si="18"/>
        <v>0x1B3</v>
      </c>
      <c r="H445" s="8" t="s">
        <v>821</v>
      </c>
      <c r="I445" s="7"/>
      <c r="J445" s="6"/>
      <c r="K445" s="6"/>
    </row>
    <row r="446" spans="1:11" x14ac:dyDescent="0.2">
      <c r="A446" s="6">
        <f ca="1">IF(COUNTIF($B$1:INDIRECT(CONCATENATE("B", ROW())), B446)=0, "", COUNTIF($B$1:INDIRECT(CONCATENATE("B", ROW())), B446))</f>
        <v>85</v>
      </c>
      <c r="B446" s="41" t="s">
        <v>57</v>
      </c>
      <c r="C446" s="7" t="str">
        <f ca="1">IF(B446="", "", B446&amp;COUNTIF($B$1:INDIRECT(CONCATENATE("B", ROW())), B446))</f>
        <v>Observatory85</v>
      </c>
      <c r="D446" s="6" t="s">
        <v>26</v>
      </c>
      <c r="E446" s="6" t="s">
        <v>34</v>
      </c>
      <c r="F446" s="6">
        <f t="shared" si="19"/>
        <v>436</v>
      </c>
      <c r="G446" s="44" t="str">
        <f t="shared" si="18"/>
        <v>0x1B4</v>
      </c>
      <c r="H446" s="8" t="s">
        <v>507</v>
      </c>
      <c r="I446" s="7" t="s">
        <v>822</v>
      </c>
      <c r="J446" s="6"/>
      <c r="K446" s="6"/>
    </row>
    <row r="447" spans="1:11" x14ac:dyDescent="0.2">
      <c r="A447" s="6">
        <f ca="1">IF(COUNTIF($B$1:INDIRECT(CONCATENATE("B", ROW())), B447)=0, "", COUNTIF($B$1:INDIRECT(CONCATENATE("B", ROW())), B447))</f>
        <v>86</v>
      </c>
      <c r="B447" s="41" t="s">
        <v>57</v>
      </c>
      <c r="C447" s="7" t="str">
        <f ca="1">IF(B447="", "", B447&amp;COUNTIF($B$1:INDIRECT(CONCATENATE("B", ROW())), B447))</f>
        <v>Observatory86</v>
      </c>
      <c r="D447" s="6" t="s">
        <v>26</v>
      </c>
      <c r="E447" s="6" t="s">
        <v>34</v>
      </c>
      <c r="F447" s="6">
        <f t="shared" si="19"/>
        <v>437</v>
      </c>
      <c r="G447" s="44" t="str">
        <f t="shared" si="18"/>
        <v>0x1B5</v>
      </c>
      <c r="H447" s="8" t="s">
        <v>289</v>
      </c>
      <c r="I447" s="7"/>
      <c r="J447" s="6"/>
      <c r="K447" s="6"/>
    </row>
    <row r="448" spans="1:11" x14ac:dyDescent="0.2">
      <c r="A448" s="6">
        <f ca="1">IF(COUNTIF($B$1:INDIRECT(CONCATENATE("B", ROW())), B448)=0, "", COUNTIF($B$1:INDIRECT(CONCATENATE("B", ROW())), B448))</f>
        <v>87</v>
      </c>
      <c r="B448" s="41" t="s">
        <v>57</v>
      </c>
      <c r="C448" s="7" t="str">
        <f ca="1">IF(B448="", "", B448&amp;COUNTIF($B$1:INDIRECT(CONCATENATE("B", ROW())), B448))</f>
        <v>Observatory87</v>
      </c>
      <c r="D448" s="6" t="s">
        <v>26</v>
      </c>
      <c r="E448" s="6" t="s">
        <v>34</v>
      </c>
      <c r="F448" s="6">
        <f t="shared" si="19"/>
        <v>438</v>
      </c>
      <c r="G448" s="44" t="str">
        <f t="shared" si="18"/>
        <v>0x1B6</v>
      </c>
      <c r="H448" s="8" t="s">
        <v>749</v>
      </c>
      <c r="I448" s="7"/>
      <c r="J448" s="6"/>
      <c r="K448" s="6"/>
    </row>
    <row r="449" spans="1:11" x14ac:dyDescent="0.2">
      <c r="A449" s="6">
        <f ca="1">IF(COUNTIF($B$1:INDIRECT(CONCATENATE("B", ROW())), B449)=0, "", COUNTIF($B$1:INDIRECT(CONCATENATE("B", ROW())), B449))</f>
        <v>88</v>
      </c>
      <c r="B449" s="41" t="s">
        <v>57</v>
      </c>
      <c r="C449" s="7" t="str">
        <f ca="1">IF(B449="", "", B449&amp;COUNTIF($B$1:INDIRECT(CONCATENATE("B", ROW())), B449))</f>
        <v>Observatory88</v>
      </c>
      <c r="D449" s="6" t="s">
        <v>26</v>
      </c>
      <c r="E449" s="6" t="s">
        <v>34</v>
      </c>
      <c r="F449" s="6">
        <f t="shared" si="19"/>
        <v>439</v>
      </c>
      <c r="G449" s="44" t="str">
        <f t="shared" si="18"/>
        <v>0x1B7</v>
      </c>
      <c r="H449" s="8" t="s">
        <v>508</v>
      </c>
      <c r="I449" s="7"/>
      <c r="J449" s="6"/>
      <c r="K449" s="6"/>
    </row>
    <row r="450" spans="1:11" x14ac:dyDescent="0.2">
      <c r="A450" s="6">
        <f ca="1">IF(COUNTIF($B$1:INDIRECT(CONCATENATE("B", ROW())), B450)=0, "", COUNTIF($B$1:INDIRECT(CONCATENATE("B", ROW())), B450))</f>
        <v>89</v>
      </c>
      <c r="B450" s="41" t="s">
        <v>57</v>
      </c>
      <c r="C450" s="7" t="str">
        <f ca="1">IF(B450="", "", B450&amp;COUNTIF($B$1:INDIRECT(CONCATENATE("B", ROW())), B450))</f>
        <v>Observatory89</v>
      </c>
      <c r="D450" s="6" t="s">
        <v>26</v>
      </c>
      <c r="E450" s="6" t="s">
        <v>34</v>
      </c>
      <c r="F450" s="6">
        <f t="shared" si="19"/>
        <v>440</v>
      </c>
      <c r="G450" s="44" t="str">
        <f t="shared" si="18"/>
        <v>0x1B8</v>
      </c>
      <c r="H450" s="8" t="s">
        <v>509</v>
      </c>
      <c r="I450" s="7"/>
      <c r="J450" s="6"/>
      <c r="K450" s="6"/>
    </row>
    <row r="451" spans="1:11" x14ac:dyDescent="0.2">
      <c r="A451" s="6">
        <f ca="1">IF(COUNTIF($B$1:INDIRECT(CONCATENATE("B", ROW())), B451)=0, "", COUNTIF($B$1:INDIRECT(CONCATENATE("B", ROW())), B451))</f>
        <v>90</v>
      </c>
      <c r="B451" s="41" t="s">
        <v>57</v>
      </c>
      <c r="C451" s="7" t="str">
        <f ca="1">IF(B451="", "", B451&amp;COUNTIF($B$1:INDIRECT(CONCATENATE("B", ROW())), B451))</f>
        <v>Observatory90</v>
      </c>
      <c r="D451" s="6" t="s">
        <v>26</v>
      </c>
      <c r="E451" s="6" t="s">
        <v>34</v>
      </c>
      <c r="F451" s="6">
        <f t="shared" si="19"/>
        <v>441</v>
      </c>
      <c r="G451" s="44" t="str">
        <f t="shared" si="18"/>
        <v>0x1B9</v>
      </c>
      <c r="H451" s="8" t="s">
        <v>331</v>
      </c>
      <c r="I451" s="7"/>
      <c r="J451" s="6"/>
      <c r="K451" s="6"/>
    </row>
    <row r="452" spans="1:11" x14ac:dyDescent="0.2">
      <c r="A452" s="6">
        <f ca="1">IF(COUNTIF($B$1:INDIRECT(CONCATENATE("B", ROW())), B452)=0, "", COUNTIF($B$1:INDIRECT(CONCATENATE("B", ROW())), B452))</f>
        <v>91</v>
      </c>
      <c r="B452" s="41" t="s">
        <v>57</v>
      </c>
      <c r="C452" s="7" t="str">
        <f ca="1">IF(B452="", "", B452&amp;COUNTIF($B$1:INDIRECT(CONCATENATE("B", ROW())), B452))</f>
        <v>Observatory91</v>
      </c>
      <c r="D452" s="6" t="s">
        <v>26</v>
      </c>
      <c r="E452" s="6" t="s">
        <v>34</v>
      </c>
      <c r="F452" s="6">
        <f t="shared" si="19"/>
        <v>442</v>
      </c>
      <c r="G452" s="44" t="str">
        <f t="shared" si="18"/>
        <v>0x1BA</v>
      </c>
      <c r="H452" s="8" t="s">
        <v>332</v>
      </c>
      <c r="I452" s="8"/>
      <c r="J452" s="6"/>
      <c r="K452" s="6"/>
    </row>
    <row r="453" spans="1:11" x14ac:dyDescent="0.2">
      <c r="A453" s="6">
        <f ca="1">IF(COUNTIF($B$1:INDIRECT(CONCATENATE("B", ROW())), B453)=0, "", COUNTIF($B$1:INDIRECT(CONCATENATE("B", ROW())), B453))</f>
        <v>92</v>
      </c>
      <c r="B453" s="41" t="s">
        <v>57</v>
      </c>
      <c r="C453" s="7" t="str">
        <f ca="1">IF(B453="", "", B453&amp;COUNTIF($B$1:INDIRECT(CONCATENATE("B", ROW())), B453))</f>
        <v>Observatory92</v>
      </c>
      <c r="D453" s="6" t="s">
        <v>26</v>
      </c>
      <c r="E453" s="6" t="s">
        <v>34</v>
      </c>
      <c r="F453" s="6">
        <f t="shared" si="19"/>
        <v>443</v>
      </c>
      <c r="G453" s="44" t="str">
        <f t="shared" si="18"/>
        <v>0x1BB</v>
      </c>
      <c r="H453" s="8" t="s">
        <v>333</v>
      </c>
      <c r="I453" s="8"/>
      <c r="J453" s="6"/>
      <c r="K453" s="6"/>
    </row>
    <row r="454" spans="1:11" x14ac:dyDescent="0.2">
      <c r="A454" s="6">
        <f ca="1">IF(COUNTIF($B$1:INDIRECT(CONCATENATE("B", ROW())), B454)=0, "", COUNTIF($B$1:INDIRECT(CONCATENATE("B", ROW())), B454))</f>
        <v>93</v>
      </c>
      <c r="B454" s="41" t="s">
        <v>57</v>
      </c>
      <c r="C454" s="7" t="str">
        <f ca="1">IF(B454="", "", B454&amp;COUNTIF($B$1:INDIRECT(CONCATENATE("B", ROW())), B454))</f>
        <v>Observatory93</v>
      </c>
      <c r="D454" s="6" t="s">
        <v>26</v>
      </c>
      <c r="E454" s="6" t="s">
        <v>34</v>
      </c>
      <c r="F454" s="6">
        <f t="shared" si="19"/>
        <v>444</v>
      </c>
      <c r="G454" s="44" t="str">
        <f t="shared" si="18"/>
        <v>0x1BC</v>
      </c>
      <c r="H454" s="8" t="s">
        <v>334</v>
      </c>
      <c r="I454" s="8"/>
      <c r="J454" s="6"/>
      <c r="K454" s="6"/>
    </row>
    <row r="455" spans="1:11" x14ac:dyDescent="0.2">
      <c r="A455" s="6">
        <f ca="1">IF(COUNTIF($B$1:INDIRECT(CONCATENATE("B", ROW())), B455)=0, "", COUNTIF($B$1:INDIRECT(CONCATENATE("B", ROW())), B455))</f>
        <v>94</v>
      </c>
      <c r="B455" s="41" t="s">
        <v>57</v>
      </c>
      <c r="C455" s="7" t="str">
        <f ca="1">IF(B455="", "", B455&amp;COUNTIF($B$1:INDIRECT(CONCATENATE("B", ROW())), B455))</f>
        <v>Observatory94</v>
      </c>
      <c r="D455" s="6" t="s">
        <v>26</v>
      </c>
      <c r="E455" s="6" t="s">
        <v>34</v>
      </c>
      <c r="F455" s="6">
        <f t="shared" si="19"/>
        <v>445</v>
      </c>
      <c r="G455" s="44" t="str">
        <f t="shared" si="18"/>
        <v>0x1BD</v>
      </c>
      <c r="H455" s="8" t="s">
        <v>335</v>
      </c>
      <c r="I455" s="8"/>
      <c r="J455" s="6"/>
      <c r="K455" s="6"/>
    </row>
    <row r="456" spans="1:11" x14ac:dyDescent="0.2">
      <c r="A456" s="6"/>
      <c r="B456" s="41"/>
      <c r="C456" s="7" t="str">
        <f ca="1">IF(B456="", "", B456&amp;COUNTIF($B$1:INDIRECT(CONCATENATE("B", ROW())), B456))</f>
        <v/>
      </c>
      <c r="D456" s="6"/>
      <c r="E456" s="6"/>
      <c r="F456" s="6">
        <f t="shared" si="19"/>
        <v>446</v>
      </c>
      <c r="G456" s="44" t="str">
        <f t="shared" si="18"/>
        <v>0x1BE</v>
      </c>
      <c r="H456" s="8" t="s">
        <v>823</v>
      </c>
      <c r="I456" s="8"/>
      <c r="J456" s="6"/>
      <c r="K456" s="6"/>
    </row>
    <row r="457" spans="1:11" x14ac:dyDescent="0.2">
      <c r="A457" s="6" t="str">
        <f ca="1">IF(COUNTIF($B$1:INDIRECT(CONCATENATE("B", ROW())), B457)=0, "", COUNTIF($B$1:INDIRECT(CONCATENATE("B", ROW())), B457))</f>
        <v/>
      </c>
      <c r="B457" s="41"/>
      <c r="C457" s="7" t="str">
        <f ca="1">IF(B457="", "", B457&amp;COUNTIF($B$1:INDIRECT(CONCATENATE("B", ROW())), B457))</f>
        <v/>
      </c>
      <c r="D457" s="6"/>
      <c r="E457" s="6"/>
      <c r="F457" s="6">
        <f t="shared" si="19"/>
        <v>447</v>
      </c>
      <c r="G457" s="44" t="str">
        <f t="shared" si="18"/>
        <v>0x1BF</v>
      </c>
      <c r="H457" s="8" t="s">
        <v>824</v>
      </c>
      <c r="I457" s="8"/>
      <c r="J457" s="6"/>
      <c r="K457" s="6"/>
    </row>
    <row r="458" spans="1:11" x14ac:dyDescent="0.2">
      <c r="A458" s="6">
        <f ca="1">IF(COUNTIF($B$1:INDIRECT(CONCATENATE("B", ROW())), B458)=0, "", COUNTIF($B$1:INDIRECT(CONCATENATE("B", ROW())), B458))</f>
        <v>95</v>
      </c>
      <c r="B458" s="41" t="s">
        <v>57</v>
      </c>
      <c r="C458" s="7" t="str">
        <f ca="1">IF(B458="", "", B458&amp;COUNTIF($B$1:INDIRECT(CONCATENATE("B", ROW())), B458))</f>
        <v>Observatory95</v>
      </c>
      <c r="D458" s="6" t="s">
        <v>26</v>
      </c>
      <c r="E458" s="6" t="s">
        <v>34</v>
      </c>
      <c r="F458" s="6">
        <f t="shared" si="19"/>
        <v>448</v>
      </c>
      <c r="G458" s="44" t="str">
        <f t="shared" si="18"/>
        <v>0x1C0</v>
      </c>
      <c r="H458" s="8" t="s">
        <v>825</v>
      </c>
      <c r="I458" s="8"/>
      <c r="J458" s="6"/>
      <c r="K458" s="6"/>
    </row>
    <row r="459" spans="1:11" x14ac:dyDescent="0.2">
      <c r="A459" s="6" t="str">
        <f ca="1">IF(COUNTIF($B$1:INDIRECT(CONCATENATE("B", ROW())), B459)=0, "", COUNTIF($B$1:INDIRECT(CONCATENATE("B", ROW())), B459))</f>
        <v/>
      </c>
      <c r="B459" s="41"/>
      <c r="C459" s="7" t="str">
        <f ca="1">IF(B459="", "", B459&amp;COUNTIF($B$1:INDIRECT(CONCATENATE("B", ROW())), B459))</f>
        <v/>
      </c>
      <c r="D459" s="6"/>
      <c r="E459" s="6"/>
      <c r="F459" s="6">
        <f t="shared" si="19"/>
        <v>449</v>
      </c>
      <c r="G459" s="44" t="str">
        <f t="shared" si="18"/>
        <v>0x1C1</v>
      </c>
      <c r="H459" s="8" t="s">
        <v>1024</v>
      </c>
      <c r="I459" s="7"/>
      <c r="J459" s="6"/>
      <c r="K459" s="6"/>
    </row>
    <row r="460" spans="1:11" x14ac:dyDescent="0.2">
      <c r="A460" s="6" t="str">
        <f ca="1">IF(COUNTIF($B$1:INDIRECT(CONCATENATE("B", ROW())), B460)=0, "", COUNTIF($B$1:INDIRECT(CONCATENATE("B", ROW())), B460))</f>
        <v/>
      </c>
      <c r="B460" s="41"/>
      <c r="C460" s="7" t="str">
        <f ca="1">IF(B460="", "", B460&amp;COUNTIF($B$1:INDIRECT(CONCATENATE("B", ROW())), B460))</f>
        <v/>
      </c>
      <c r="D460" s="6"/>
      <c r="E460" s="6"/>
      <c r="F460" s="6">
        <f t="shared" si="19"/>
        <v>450</v>
      </c>
      <c r="G460" s="44" t="str">
        <f t="shared" si="18"/>
        <v>0x1C2</v>
      </c>
      <c r="H460" s="8" t="s">
        <v>1025</v>
      </c>
      <c r="I460" s="7"/>
      <c r="J460" s="6"/>
      <c r="K460" s="6"/>
    </row>
    <row r="461" spans="1:11" x14ac:dyDescent="0.2">
      <c r="A461" s="6" t="str">
        <f ca="1">IF(COUNTIF($B$1:INDIRECT(CONCATENATE("B", ROW())), B461)=0, "", COUNTIF($B$1:INDIRECT(CONCATENATE("B", ROW())), B461))</f>
        <v/>
      </c>
      <c r="B461" s="41"/>
      <c r="C461" s="7" t="str">
        <f ca="1">IF(B461="", "", B461&amp;COUNTIF($B$1:INDIRECT(CONCATENATE("B", ROW())), B461))</f>
        <v/>
      </c>
      <c r="D461" s="6"/>
      <c r="E461" s="6"/>
      <c r="F461" s="6">
        <f t="shared" si="19"/>
        <v>451</v>
      </c>
      <c r="G461" s="44" t="str">
        <f t="shared" si="18"/>
        <v>0x1C3</v>
      </c>
      <c r="H461" s="8" t="s">
        <v>1294</v>
      </c>
      <c r="I461" s="7"/>
      <c r="J461" s="6"/>
      <c r="K461" s="6"/>
    </row>
    <row r="462" spans="1:11" x14ac:dyDescent="0.2">
      <c r="A462" s="6" t="str">
        <f ca="1">IF(COUNTIF($B$1:INDIRECT(CONCATENATE("B", ROW())), B462)=0, "", COUNTIF($B$1:INDIRECT(CONCATENATE("B", ROW())), B462))</f>
        <v/>
      </c>
      <c r="B462" s="41"/>
      <c r="C462" s="7" t="str">
        <f ca="1">IF(B462="", "", B462&amp;COUNTIF($B$1:INDIRECT(CONCATENATE("B", ROW())), B462))</f>
        <v/>
      </c>
      <c r="D462" s="6"/>
      <c r="E462" s="6"/>
      <c r="F462" s="6">
        <f t="shared" si="19"/>
        <v>452</v>
      </c>
      <c r="G462" s="44" t="str">
        <f t="shared" si="18"/>
        <v>0x1C4</v>
      </c>
      <c r="H462" s="8" t="s">
        <v>1295</v>
      </c>
      <c r="I462" s="7"/>
      <c r="J462" s="6"/>
      <c r="K462" s="6"/>
    </row>
    <row r="463" spans="1:11" x14ac:dyDescent="0.2">
      <c r="A463" s="6" t="str">
        <f ca="1">IF(COUNTIF($B$1:INDIRECT(CONCATENATE("B", ROW())), B463)=0, "", COUNTIF($B$1:INDIRECT(CONCATENATE("B", ROW())), B463))</f>
        <v/>
      </c>
      <c r="B463" s="41"/>
      <c r="C463" s="7" t="str">
        <f ca="1">IF(B463="", "", B463&amp;COUNTIF($B$1:INDIRECT(CONCATENATE("B", ROW())), B463))</f>
        <v/>
      </c>
      <c r="D463" s="6"/>
      <c r="E463" s="6"/>
      <c r="F463" s="6">
        <f t="shared" si="19"/>
        <v>453</v>
      </c>
      <c r="G463" s="44" t="str">
        <f t="shared" si="18"/>
        <v>0x1C5</v>
      </c>
      <c r="H463" s="8" t="s">
        <v>33</v>
      </c>
      <c r="I463" s="7"/>
      <c r="J463" s="6"/>
      <c r="K463" s="6"/>
    </row>
    <row r="464" spans="1:11" x14ac:dyDescent="0.2">
      <c r="A464" s="6" t="str">
        <f ca="1">IF(COUNTIF($B$1:INDIRECT(CONCATENATE("B", ROW())), B464)=0, "", COUNTIF($B$1:INDIRECT(CONCATENATE("B", ROW())), B464))</f>
        <v/>
      </c>
      <c r="B464" s="41"/>
      <c r="C464" s="7" t="str">
        <f ca="1">IF(B464="", "", B464&amp;COUNTIF($B$1:INDIRECT(CONCATENATE("B", ROW())), B464))</f>
        <v/>
      </c>
      <c r="D464" s="6"/>
      <c r="E464" s="6"/>
      <c r="F464" s="6">
        <f t="shared" si="19"/>
        <v>454</v>
      </c>
      <c r="G464" s="44" t="str">
        <f t="shared" si="18"/>
        <v>0x1C6</v>
      </c>
      <c r="H464" s="8" t="s">
        <v>33</v>
      </c>
      <c r="I464" s="7"/>
      <c r="J464" s="6"/>
      <c r="K464" s="6"/>
    </row>
    <row r="465" spans="1:11" x14ac:dyDescent="0.2">
      <c r="A465" s="6" t="str">
        <f ca="1">IF(COUNTIF($B$1:INDIRECT(CONCATENATE("B", ROW())), B465)=0, "", COUNTIF($B$1:INDIRECT(CONCATENATE("B", ROW())), B465))</f>
        <v/>
      </c>
      <c r="B465" s="41"/>
      <c r="C465" s="7" t="str">
        <f ca="1">IF(B465="", "", B465&amp;COUNTIF($B$1:INDIRECT(CONCATENATE("B", ROW())), B465))</f>
        <v/>
      </c>
      <c r="D465" s="6"/>
      <c r="E465" s="6"/>
      <c r="F465" s="6">
        <f>$F464+1</f>
        <v>455</v>
      </c>
      <c r="G465" s="44" t="str">
        <f t="shared" si="18"/>
        <v>0x1C7</v>
      </c>
      <c r="H465" s="8" t="s">
        <v>33</v>
      </c>
      <c r="I465" s="7"/>
      <c r="J465" s="6"/>
      <c r="K465" s="6"/>
    </row>
    <row r="466" spans="1:11" x14ac:dyDescent="0.2">
      <c r="A466" s="6" t="str">
        <f ca="1">IF(COUNTIF($B$1:INDIRECT(CONCATENATE("B", ROW())), B466)=0, "", COUNTIF($B$1:INDIRECT(CONCATENATE("B", ROW())), B466))</f>
        <v/>
      </c>
      <c r="B466" s="41"/>
      <c r="C466" s="7" t="str">
        <f ca="1">IF(B466="", "", B466&amp;COUNTIF($B$1:INDIRECT(CONCATENATE("B", ROW())), B466))</f>
        <v/>
      </c>
      <c r="D466" s="6"/>
      <c r="E466" s="6"/>
      <c r="F466" s="6">
        <f>$F465+1</f>
        <v>456</v>
      </c>
      <c r="G466" s="44" t="str">
        <f t="shared" si="18"/>
        <v>0x1C8</v>
      </c>
      <c r="H466" s="8" t="s">
        <v>33</v>
      </c>
      <c r="I466" s="7"/>
      <c r="J466" s="6"/>
      <c r="K466" s="6"/>
    </row>
    <row r="467" spans="1:11" x14ac:dyDescent="0.2">
      <c r="A467" s="6" t="str">
        <f ca="1">IF(COUNTIF($B$1:INDIRECT(CONCATENATE("B", ROW())), B467)=0, "", COUNTIF($B$1:INDIRECT(CONCATENATE("B", ROW())), B467))</f>
        <v/>
      </c>
      <c r="B467" s="41"/>
      <c r="C467" s="7" t="str">
        <f ca="1">IF(B467="", "", B467&amp;COUNTIF($B$1:INDIRECT(CONCATENATE("B", ROW())), B467))</f>
        <v/>
      </c>
      <c r="D467" s="6"/>
      <c r="E467" s="6"/>
      <c r="F467" s="6">
        <f>$F466+1</f>
        <v>457</v>
      </c>
      <c r="G467" s="44" t="str">
        <f t="shared" si="18"/>
        <v>0x1C9</v>
      </c>
      <c r="H467" s="8" t="s">
        <v>33</v>
      </c>
      <c r="I467" s="7"/>
      <c r="J467" s="6"/>
      <c r="K467" s="6"/>
    </row>
    <row r="468" spans="1:11" x14ac:dyDescent="0.2">
      <c r="A468" s="6" t="str">
        <f ca="1">IF(COUNTIF($B$1:INDIRECT(CONCATENATE("B", ROW())), B468)=0, "", COUNTIF($B$1:INDIRECT(CONCATENATE("B", ROW())), B468))</f>
        <v/>
      </c>
      <c r="B468" s="41"/>
      <c r="C468" s="7" t="str">
        <f ca="1">IF(B468="", "", B468&amp;COUNTIF($B$1:INDIRECT(CONCATENATE("B", ROW())), B468))</f>
        <v/>
      </c>
      <c r="D468" s="6"/>
      <c r="E468" s="6"/>
      <c r="F468" s="6">
        <f t="shared" si="19"/>
        <v>458</v>
      </c>
      <c r="G468" s="44" t="str">
        <f t="shared" si="18"/>
        <v>0x1CA</v>
      </c>
      <c r="H468" s="8" t="s">
        <v>33</v>
      </c>
      <c r="I468" s="7"/>
      <c r="J468" s="6"/>
      <c r="K468" s="6"/>
    </row>
    <row r="469" spans="1:11" x14ac:dyDescent="0.2">
      <c r="A469" s="6" t="str">
        <f ca="1">IF(COUNTIF($B$1:INDIRECT(CONCATENATE("B", ROW())), B469)=0, "", COUNTIF($B$1:INDIRECT(CONCATENATE("B", ROW())), B469))</f>
        <v/>
      </c>
      <c r="B469" s="41"/>
      <c r="C469" s="7" t="str">
        <f ca="1">IF(B469="", "", B469&amp;COUNTIF($B$1:INDIRECT(CONCATENATE("B", ROW())), B469))</f>
        <v/>
      </c>
      <c r="D469" s="6"/>
      <c r="E469" s="6"/>
      <c r="F469" s="6">
        <f t="shared" si="19"/>
        <v>459</v>
      </c>
      <c r="G469" s="44" t="str">
        <f t="shared" si="18"/>
        <v>0x1CB</v>
      </c>
      <c r="H469" s="8" t="s">
        <v>33</v>
      </c>
      <c r="I469" s="7"/>
      <c r="J469" s="6"/>
      <c r="K469" s="6"/>
    </row>
    <row r="470" spans="1:11" x14ac:dyDescent="0.2">
      <c r="A470" s="6" t="str">
        <f ca="1">IF(COUNTIF($B$1:INDIRECT(CONCATENATE("B", ROW())), B470)=0, "", COUNTIF($B$1:INDIRECT(CONCATENATE("B", ROW())), B470))</f>
        <v/>
      </c>
      <c r="B470" s="41"/>
      <c r="C470" s="7" t="str">
        <f ca="1">IF(B470="", "", B470&amp;COUNTIF($B$1:INDIRECT(CONCATENATE("B", ROW())), B470))</f>
        <v/>
      </c>
      <c r="D470" s="6"/>
      <c r="E470" s="6"/>
      <c r="F470" s="6">
        <f t="shared" si="19"/>
        <v>460</v>
      </c>
      <c r="G470" s="44" t="str">
        <f t="shared" si="18"/>
        <v>0x1CC</v>
      </c>
      <c r="H470" s="8" t="s">
        <v>33</v>
      </c>
      <c r="I470" s="7"/>
      <c r="J470" s="6"/>
      <c r="K470" s="6"/>
    </row>
    <row r="471" spans="1:11" x14ac:dyDescent="0.2">
      <c r="A471" s="6" t="str">
        <f ca="1">IF(COUNTIF($B$1:INDIRECT(CONCATENATE("B", ROW())), B471)=0, "", COUNTIF($B$1:INDIRECT(CONCATENATE("B", ROW())), B471))</f>
        <v/>
      </c>
      <c r="B471" s="41"/>
      <c r="C471" s="7" t="str">
        <f ca="1">IF(B471="", "", B471&amp;COUNTIF($B$1:INDIRECT(CONCATENATE("B", ROW())), B471))</f>
        <v/>
      </c>
      <c r="D471" s="6"/>
      <c r="E471" s="6"/>
      <c r="F471" s="6">
        <f t="shared" si="19"/>
        <v>461</v>
      </c>
      <c r="G471" s="44" t="str">
        <f t="shared" si="18"/>
        <v>0x1CD</v>
      </c>
      <c r="H471" s="8" t="s">
        <v>33</v>
      </c>
      <c r="I471" s="7"/>
      <c r="J471" s="6"/>
      <c r="K471" s="6"/>
    </row>
    <row r="472" spans="1:11" x14ac:dyDescent="0.2">
      <c r="A472" s="6" t="str">
        <f ca="1">IF(COUNTIF($B$1:INDIRECT(CONCATENATE("B", ROW())), B472)=0, "", COUNTIF($B$1:INDIRECT(CONCATENATE("B", ROW())), B472))</f>
        <v/>
      </c>
      <c r="B472" s="41"/>
      <c r="C472" s="7" t="str">
        <f ca="1">IF(B472="", "", B472&amp;COUNTIF($B$1:INDIRECT(CONCATENATE("B", ROW())), B472))</f>
        <v/>
      </c>
      <c r="D472" s="6"/>
      <c r="E472" s="6"/>
      <c r="F472" s="6">
        <f t="shared" si="19"/>
        <v>462</v>
      </c>
      <c r="G472" s="44" t="str">
        <f t="shared" si="18"/>
        <v>0x1CE</v>
      </c>
      <c r="H472" s="8" t="s">
        <v>33</v>
      </c>
      <c r="I472" s="7"/>
      <c r="J472" s="6"/>
      <c r="K472" s="6"/>
    </row>
    <row r="473" spans="1:11" x14ac:dyDescent="0.2">
      <c r="A473" s="6" t="str">
        <f ca="1">IF(COUNTIF($B$1:INDIRECT(CONCATENATE("B", ROW())), B473)=0, "", COUNTIF($B$1:INDIRECT(CONCATENATE("B", ROW())), B473))</f>
        <v/>
      </c>
      <c r="B473" s="41"/>
      <c r="C473" s="7" t="str">
        <f ca="1">IF(B473="", "", B473&amp;COUNTIF($B$1:INDIRECT(CONCATENATE("B", ROW())), B473))</f>
        <v/>
      </c>
      <c r="D473" s="6"/>
      <c r="E473" s="6"/>
      <c r="F473" s="6">
        <f t="shared" si="19"/>
        <v>463</v>
      </c>
      <c r="G473" s="44" t="str">
        <f t="shared" si="18"/>
        <v>0x1CF</v>
      </c>
      <c r="H473" s="8" t="s">
        <v>33</v>
      </c>
      <c r="I473" s="7"/>
      <c r="J473" s="6"/>
      <c r="K473" s="6"/>
    </row>
    <row r="474" spans="1:11" x14ac:dyDescent="0.2">
      <c r="A474" s="6" t="str">
        <f ca="1">IF(COUNTIF($B$1:INDIRECT(CONCATENATE("B", ROW())), B474)=0, "", COUNTIF($B$1:INDIRECT(CONCATENATE("B", ROW())), B474))</f>
        <v/>
      </c>
      <c r="B474" s="41"/>
      <c r="C474" s="7" t="str">
        <f ca="1">IF(B474="", "", B474&amp;COUNTIF($B$1:INDIRECT(CONCATENATE("B", ROW())), B474))</f>
        <v/>
      </c>
      <c r="D474" s="6"/>
      <c r="E474" s="6"/>
      <c r="F474" s="6"/>
      <c r="G474" s="44"/>
      <c r="H474" s="8" t="s">
        <v>336</v>
      </c>
      <c r="I474" s="7"/>
      <c r="J474" s="6"/>
      <c r="K474" s="6"/>
    </row>
    <row r="475" spans="1:11" x14ac:dyDescent="0.2">
      <c r="A475" s="6">
        <f ca="1">IF(COUNTIF($B$1:INDIRECT(CONCATENATE("B", ROW())), B475)=0, "", COUNTIF($B$1:INDIRECT(CONCATENATE("B", ROW())), B475))</f>
        <v>96</v>
      </c>
      <c r="B475" s="41" t="s">
        <v>57</v>
      </c>
      <c r="C475" s="7" t="str">
        <f ca="1">IF(B475="", "", B475&amp;COUNTIF($B$1:INDIRECT(CONCATENATE("B", ROW())), B475))</f>
        <v>Observatory96</v>
      </c>
      <c r="D475" s="6" t="s">
        <v>26</v>
      </c>
      <c r="E475" s="6" t="s">
        <v>34</v>
      </c>
      <c r="F475" s="6">
        <f>$F473+1</f>
        <v>464</v>
      </c>
      <c r="G475" s="44" t="str">
        <f t="shared" ref="G475:G522" si="20">CONCATENATE( "0x",DEC2HEX($F475) )</f>
        <v>0x1D0</v>
      </c>
      <c r="H475" s="8" t="s">
        <v>337</v>
      </c>
      <c r="I475" s="7"/>
      <c r="J475" s="6"/>
      <c r="K475" s="6"/>
    </row>
    <row r="476" spans="1:11" x14ac:dyDescent="0.2">
      <c r="A476" s="6">
        <f ca="1">IF(COUNTIF($B$1:INDIRECT(CONCATENATE("B", ROW())), B476)=0, "", COUNTIF($B$1:INDIRECT(CONCATENATE("B", ROW())), B476))</f>
        <v>97</v>
      </c>
      <c r="B476" s="41" t="s">
        <v>57</v>
      </c>
      <c r="C476" s="7" t="str">
        <f ca="1">IF(B476="", "", B476&amp;COUNTIF($B$1:INDIRECT(CONCATENATE("B", ROW())), B476))</f>
        <v>Observatory97</v>
      </c>
      <c r="D476" s="6" t="s">
        <v>26</v>
      </c>
      <c r="E476" s="6" t="s">
        <v>34</v>
      </c>
      <c r="F476" s="6">
        <f t="shared" si="19"/>
        <v>465</v>
      </c>
      <c r="G476" s="44" t="str">
        <f t="shared" si="20"/>
        <v>0x1D1</v>
      </c>
      <c r="H476" s="8" t="s">
        <v>338</v>
      </c>
      <c r="I476" s="7"/>
      <c r="J476" s="6" t="s">
        <v>727</v>
      </c>
      <c r="K476" s="6" t="s">
        <v>750</v>
      </c>
    </row>
    <row r="477" spans="1:11" x14ac:dyDescent="0.2">
      <c r="A477" s="6">
        <f ca="1">IF(COUNTIF($B$1:INDIRECT(CONCATENATE("B", ROW())), B477)=0, "", COUNTIF($B$1:INDIRECT(CONCATENATE("B", ROW())), B477))</f>
        <v>98</v>
      </c>
      <c r="B477" s="41" t="s">
        <v>57</v>
      </c>
      <c r="C477" s="7" t="str">
        <f ca="1">IF(B477="", "", B477&amp;COUNTIF($B$1:INDIRECT(CONCATENATE("B", ROW())), B477))</f>
        <v>Observatory98</v>
      </c>
      <c r="D477" s="6" t="s">
        <v>26</v>
      </c>
      <c r="E477" s="6" t="s">
        <v>34</v>
      </c>
      <c r="F477" s="6">
        <f t="shared" si="19"/>
        <v>466</v>
      </c>
      <c r="G477" s="44" t="str">
        <f t="shared" si="20"/>
        <v>0x1D2</v>
      </c>
      <c r="H477" s="8" t="s">
        <v>339</v>
      </c>
      <c r="I477" s="7"/>
      <c r="J477" s="6" t="s">
        <v>606</v>
      </c>
      <c r="K477" s="6" t="s">
        <v>750</v>
      </c>
    </row>
    <row r="478" spans="1:11" x14ac:dyDescent="0.2">
      <c r="A478" s="6">
        <f ca="1">IF(COUNTIF($B$1:INDIRECT(CONCATENATE("B", ROW())), B478)=0, "", COUNTIF($B$1:INDIRECT(CONCATENATE("B", ROW())), B478))</f>
        <v>99</v>
      </c>
      <c r="B478" s="41" t="s">
        <v>57</v>
      </c>
      <c r="C478" s="7" t="str">
        <f ca="1">IF(B478="", "", B478&amp;COUNTIF($B$1:INDIRECT(CONCATENATE("B", ROW())), B478))</f>
        <v>Observatory99</v>
      </c>
      <c r="D478" s="6" t="s">
        <v>26</v>
      </c>
      <c r="E478" s="6" t="s">
        <v>34</v>
      </c>
      <c r="F478" s="6">
        <f t="shared" si="19"/>
        <v>467</v>
      </c>
      <c r="G478" s="44" t="str">
        <f t="shared" si="20"/>
        <v>0x1D3</v>
      </c>
      <c r="H478" s="8" t="s">
        <v>340</v>
      </c>
      <c r="I478" s="7"/>
      <c r="J478" s="6" t="s">
        <v>655</v>
      </c>
      <c r="K478" s="6" t="s">
        <v>750</v>
      </c>
    </row>
    <row r="479" spans="1:11" x14ac:dyDescent="0.2">
      <c r="A479" s="6">
        <f ca="1">IF(COUNTIF($B$1:INDIRECT(CONCATENATE("B", ROW())), B479)=0, "", COUNTIF($B$1:INDIRECT(CONCATENATE("B", ROW())), B479))</f>
        <v>100</v>
      </c>
      <c r="B479" s="41" t="s">
        <v>57</v>
      </c>
      <c r="C479" s="7" t="str">
        <f ca="1">IF(B479="", "", B479&amp;COUNTIF($B$1:INDIRECT(CONCATENATE("B", ROW())), B479))</f>
        <v>Observatory100</v>
      </c>
      <c r="D479" s="6" t="s">
        <v>26</v>
      </c>
      <c r="E479" s="6" t="s">
        <v>34</v>
      </c>
      <c r="F479" s="6">
        <f t="shared" si="19"/>
        <v>468</v>
      </c>
      <c r="G479" s="44" t="str">
        <f t="shared" si="20"/>
        <v>0x1D4</v>
      </c>
      <c r="H479" s="8" t="s">
        <v>341</v>
      </c>
      <c r="I479" s="7"/>
      <c r="J479" s="6" t="s">
        <v>656</v>
      </c>
      <c r="K479" s="6" t="s">
        <v>750</v>
      </c>
    </row>
    <row r="480" spans="1:11" x14ac:dyDescent="0.2">
      <c r="A480" s="6">
        <f ca="1">IF(COUNTIF($B$1:INDIRECT(CONCATENATE("B", ROW())), B480)=0, "", COUNTIF($B$1:INDIRECT(CONCATENATE("B", ROW())), B480))</f>
        <v>101</v>
      </c>
      <c r="B480" s="41" t="s">
        <v>57</v>
      </c>
      <c r="C480" s="7" t="str">
        <f ca="1">IF(B480="", "", B480&amp;COUNTIF($B$1:INDIRECT(CONCATENATE("B", ROW())), B480))</f>
        <v>Observatory101</v>
      </c>
      <c r="D480" s="6" t="s">
        <v>26</v>
      </c>
      <c r="E480" s="6" t="s">
        <v>34</v>
      </c>
      <c r="F480" s="6">
        <f t="shared" si="19"/>
        <v>469</v>
      </c>
      <c r="G480" s="44" t="str">
        <f t="shared" si="20"/>
        <v>0x1D5</v>
      </c>
      <c r="H480" s="8" t="s">
        <v>342</v>
      </c>
      <c r="I480" s="7"/>
      <c r="J480" s="6" t="s">
        <v>657</v>
      </c>
      <c r="K480" s="6" t="s">
        <v>750</v>
      </c>
    </row>
    <row r="481" spans="1:11" x14ac:dyDescent="0.2">
      <c r="A481" s="6" t="str">
        <f ca="1">IF(COUNTIF($B$1:INDIRECT(CONCATENATE("B", ROW())), B481)=0, "", COUNTIF($B$1:INDIRECT(CONCATENATE("B", ROW())), B481))</f>
        <v/>
      </c>
      <c r="B481" s="41"/>
      <c r="C481" s="7" t="str">
        <f ca="1">IF(B481="", "", B481&amp;COUNTIF($B$1:INDIRECT(CONCATENATE("B", ROW())), B481))</f>
        <v/>
      </c>
      <c r="D481" s="6"/>
      <c r="E481" s="6"/>
      <c r="F481" s="6">
        <f t="shared" si="19"/>
        <v>470</v>
      </c>
      <c r="G481" s="44" t="str">
        <f t="shared" si="20"/>
        <v>0x1D6</v>
      </c>
      <c r="H481" s="8" t="s">
        <v>33</v>
      </c>
      <c r="I481" s="7"/>
      <c r="J481" s="6"/>
      <c r="K481" s="6"/>
    </row>
    <row r="482" spans="1:11" x14ac:dyDescent="0.2">
      <c r="A482" s="6" t="str">
        <f ca="1">IF(COUNTIF($B$1:INDIRECT(CONCATENATE("B", ROW())), B482)=0, "", COUNTIF($B$1:INDIRECT(CONCATENATE("B", ROW())), B482))</f>
        <v/>
      </c>
      <c r="B482" s="41"/>
      <c r="C482" s="7" t="str">
        <f ca="1">IF(B482="", "", B482&amp;COUNTIF($B$1:INDIRECT(CONCATENATE("B", ROW())), B482))</f>
        <v/>
      </c>
      <c r="D482" s="6"/>
      <c r="E482" s="6"/>
      <c r="F482" s="6">
        <f t="shared" si="19"/>
        <v>471</v>
      </c>
      <c r="G482" s="44" t="str">
        <f t="shared" si="20"/>
        <v>0x1D7</v>
      </c>
      <c r="H482" s="8" t="s">
        <v>33</v>
      </c>
      <c r="I482" s="7"/>
      <c r="J482" s="6"/>
      <c r="K482" s="6"/>
    </row>
    <row r="483" spans="1:11" x14ac:dyDescent="0.2">
      <c r="A483" s="6" t="str">
        <f ca="1">IF(COUNTIF($B$1:INDIRECT(CONCATENATE("B", ROW())), B483)=0, "", COUNTIF($B$1:INDIRECT(CONCATENATE("B", ROW())), B483))</f>
        <v/>
      </c>
      <c r="B483" s="41"/>
      <c r="C483" s="7" t="str">
        <f ca="1">IF(B483="", "", B483&amp;COUNTIF($B$1:INDIRECT(CONCATENATE("B", ROW())), B483))</f>
        <v/>
      </c>
      <c r="D483" s="6"/>
      <c r="E483" s="6"/>
      <c r="F483" s="6">
        <f t="shared" si="19"/>
        <v>472</v>
      </c>
      <c r="G483" s="44" t="str">
        <f t="shared" si="20"/>
        <v>0x1D8</v>
      </c>
      <c r="H483" s="8" t="s">
        <v>33</v>
      </c>
      <c r="I483" s="7"/>
      <c r="J483" s="6"/>
      <c r="K483" s="6"/>
    </row>
    <row r="484" spans="1:11" x14ac:dyDescent="0.2">
      <c r="A484" s="6" t="str">
        <f ca="1">IF(COUNTIF($B$1:INDIRECT(CONCATENATE("B", ROW())), B484)=0, "", COUNTIF($B$1:INDIRECT(CONCATENATE("B", ROW())), B484))</f>
        <v/>
      </c>
      <c r="B484" s="41"/>
      <c r="C484" s="7" t="str">
        <f ca="1">IF(B484="", "", B484&amp;COUNTIF($B$1:INDIRECT(CONCATENATE("B", ROW())), B484))</f>
        <v/>
      </c>
      <c r="D484" s="6"/>
      <c r="E484" s="6"/>
      <c r="F484" s="6">
        <f t="shared" si="19"/>
        <v>473</v>
      </c>
      <c r="G484" s="44" t="str">
        <f t="shared" si="20"/>
        <v>0x1D9</v>
      </c>
      <c r="H484" s="8" t="s">
        <v>33</v>
      </c>
      <c r="I484" s="7"/>
      <c r="J484" s="6"/>
      <c r="K484" s="6"/>
    </row>
    <row r="485" spans="1:11" x14ac:dyDescent="0.2">
      <c r="A485" s="6" t="str">
        <f ca="1">IF(COUNTIF($B$1:INDIRECT(CONCATENATE("B", ROW())), B485)=0, "", COUNTIF($B$1:INDIRECT(CONCATENATE("B", ROW())), B485))</f>
        <v/>
      </c>
      <c r="B485" s="41"/>
      <c r="C485" s="7" t="str">
        <f ca="1">IF(B485="", "", B485&amp;COUNTIF($B$1:INDIRECT(CONCATENATE("B", ROW())), B485))</f>
        <v/>
      </c>
      <c r="D485" s="6"/>
      <c r="E485" s="6"/>
      <c r="F485" s="6">
        <f t="shared" si="19"/>
        <v>474</v>
      </c>
      <c r="G485" s="44" t="str">
        <f t="shared" si="20"/>
        <v>0x1DA</v>
      </c>
      <c r="H485" s="8" t="s">
        <v>33</v>
      </c>
      <c r="I485" s="7"/>
      <c r="J485" s="6"/>
      <c r="K485" s="6"/>
    </row>
    <row r="486" spans="1:11" x14ac:dyDescent="0.2">
      <c r="A486" s="6" t="str">
        <f ca="1">IF(COUNTIF($B$1:INDIRECT(CONCATENATE("B", ROW())), B486)=0, "", COUNTIF($B$1:INDIRECT(CONCATENATE("B", ROW())), B486))</f>
        <v/>
      </c>
      <c r="B486" s="41"/>
      <c r="C486" s="7" t="str">
        <f ca="1">IF(B486="", "", B486&amp;COUNTIF($B$1:INDIRECT(CONCATENATE("B", ROW())), B486))</f>
        <v/>
      </c>
      <c r="D486" s="6"/>
      <c r="E486" s="6"/>
      <c r="F486" s="6">
        <f t="shared" si="19"/>
        <v>475</v>
      </c>
      <c r="G486" s="44" t="str">
        <f t="shared" si="20"/>
        <v>0x1DB</v>
      </c>
      <c r="H486" s="8" t="s">
        <v>33</v>
      </c>
      <c r="I486" s="7"/>
      <c r="J486" s="6"/>
      <c r="K486" s="6"/>
    </row>
    <row r="487" spans="1:11" x14ac:dyDescent="0.2">
      <c r="A487" s="6" t="str">
        <f ca="1">IF(COUNTIF($B$1:INDIRECT(CONCATENATE("B", ROW())), B487)=0, "", COUNTIF($B$1:INDIRECT(CONCATENATE("B", ROW())), B487))</f>
        <v/>
      </c>
      <c r="B487" s="41"/>
      <c r="C487" s="7" t="str">
        <f ca="1">IF(B487="", "", B487&amp;COUNTIF($B$1:INDIRECT(CONCATENATE("B", ROW())), B487))</f>
        <v/>
      </c>
      <c r="D487" s="6"/>
      <c r="E487" s="6"/>
      <c r="F487" s="6">
        <f t="shared" si="19"/>
        <v>476</v>
      </c>
      <c r="G487" s="44" t="str">
        <f t="shared" si="20"/>
        <v>0x1DC</v>
      </c>
      <c r="H487" s="8" t="s">
        <v>33</v>
      </c>
      <c r="I487" s="7"/>
      <c r="J487" s="6"/>
      <c r="K487" s="6"/>
    </row>
    <row r="488" spans="1:11" x14ac:dyDescent="0.2">
      <c r="A488" s="6" t="str">
        <f ca="1">IF(COUNTIF($B$1:INDIRECT(CONCATENATE("B", ROW())), B488)=0, "", COUNTIF($B$1:INDIRECT(CONCATENATE("B", ROW())), B488))</f>
        <v/>
      </c>
      <c r="B488" s="41"/>
      <c r="C488" s="7" t="str">
        <f ca="1">IF(B488="", "", B488&amp;COUNTIF($B$1:INDIRECT(CONCATENATE("B", ROW())), B488))</f>
        <v/>
      </c>
      <c r="D488" s="6"/>
      <c r="E488" s="6"/>
      <c r="F488" s="6">
        <f>$F487+1</f>
        <v>477</v>
      </c>
      <c r="G488" s="44" t="str">
        <f t="shared" si="20"/>
        <v>0x1DD</v>
      </c>
      <c r="H488" s="8" t="s">
        <v>33</v>
      </c>
      <c r="I488" s="7"/>
      <c r="J488" s="6"/>
      <c r="K488" s="6"/>
    </row>
    <row r="489" spans="1:11" x14ac:dyDescent="0.2">
      <c r="A489" s="6" t="str">
        <f ca="1">IF(COUNTIF($B$1:INDIRECT(CONCATENATE("B", ROW())), B489)=0, "", COUNTIF($B$1:INDIRECT(CONCATENATE("B", ROW())), B489))</f>
        <v/>
      </c>
      <c r="B489" s="41"/>
      <c r="C489" s="7" t="str">
        <f ca="1">IF(B489="", "", B489&amp;COUNTIF($B$1:INDIRECT(CONCATENATE("B", ROW())), B489))</f>
        <v/>
      </c>
      <c r="D489" s="6"/>
      <c r="E489" s="6"/>
      <c r="F489" s="6">
        <f>$F488+1</f>
        <v>478</v>
      </c>
      <c r="G489" s="44" t="str">
        <f t="shared" si="20"/>
        <v>0x1DE</v>
      </c>
      <c r="H489" s="8" t="s">
        <v>33</v>
      </c>
      <c r="I489" s="7"/>
      <c r="J489" s="6"/>
      <c r="K489" s="6"/>
    </row>
    <row r="490" spans="1:11" x14ac:dyDescent="0.2">
      <c r="A490" s="6" t="str">
        <f ca="1">IF(COUNTIF($B$1:INDIRECT(CONCATENATE("B", ROW())), B490)=0, "", COUNTIF($B$1:INDIRECT(CONCATENATE("B", ROW())), B490))</f>
        <v/>
      </c>
      <c r="B490" s="41"/>
      <c r="C490" s="7" t="str">
        <f ca="1">IF(B490="", "", B490&amp;COUNTIF($B$1:INDIRECT(CONCATENATE("B", ROW())), B490))</f>
        <v/>
      </c>
      <c r="D490" s="6"/>
      <c r="E490" s="6"/>
      <c r="F490" s="6">
        <f t="shared" ref="F490:F553" si="21">$F489+1</f>
        <v>479</v>
      </c>
      <c r="G490" s="44" t="str">
        <f t="shared" si="20"/>
        <v>0x1DF</v>
      </c>
      <c r="H490" s="8" t="s">
        <v>33</v>
      </c>
      <c r="I490" s="7"/>
      <c r="J490" s="6"/>
      <c r="K490" s="6"/>
    </row>
    <row r="491" spans="1:11" x14ac:dyDescent="0.2">
      <c r="A491" s="6">
        <f ca="1">IF(COUNTIF($B$1:INDIRECT(CONCATENATE("B", ROW())), B491)=0, "", COUNTIF($B$1:INDIRECT(CONCATENATE("B", ROW())), B491))</f>
        <v>102</v>
      </c>
      <c r="B491" s="41" t="s">
        <v>57</v>
      </c>
      <c r="C491" s="7" t="str">
        <f ca="1">IF(B491="", "", B491&amp;COUNTIF($B$1:INDIRECT(CONCATENATE("B", ROW())), B491))</f>
        <v>Observatory102</v>
      </c>
      <c r="D491" s="6" t="s">
        <v>26</v>
      </c>
      <c r="E491" s="6" t="s">
        <v>34</v>
      </c>
      <c r="F491" s="6">
        <f t="shared" si="21"/>
        <v>480</v>
      </c>
      <c r="G491" s="44" t="str">
        <f t="shared" si="20"/>
        <v>0x1E0</v>
      </c>
      <c r="H491" s="8" t="s">
        <v>343</v>
      </c>
      <c r="I491" s="7"/>
      <c r="J491" s="6"/>
      <c r="K491" s="6"/>
    </row>
    <row r="492" spans="1:11" x14ac:dyDescent="0.2">
      <c r="A492" s="6">
        <f ca="1">IF(COUNTIF($B$1:INDIRECT(CONCATENATE("B", ROW())), B492)=0, "", COUNTIF($B$1:INDIRECT(CONCATENATE("B", ROW())), B492))</f>
        <v>103</v>
      </c>
      <c r="B492" s="41" t="s">
        <v>57</v>
      </c>
      <c r="C492" s="7" t="str">
        <f ca="1">IF(B492="", "", B492&amp;COUNTIF($B$1:INDIRECT(CONCATENATE("B", ROW())), B492))</f>
        <v>Observatory103</v>
      </c>
      <c r="D492" s="6" t="s">
        <v>26</v>
      </c>
      <c r="E492" s="6" t="s">
        <v>34</v>
      </c>
      <c r="F492" s="6">
        <f>$F491+1</f>
        <v>481</v>
      </c>
      <c r="G492" s="44" t="str">
        <f t="shared" si="20"/>
        <v>0x1E1</v>
      </c>
      <c r="H492" s="8" t="s">
        <v>344</v>
      </c>
      <c r="I492" s="7"/>
      <c r="J492" s="6"/>
      <c r="K492" s="6"/>
    </row>
    <row r="493" spans="1:11" x14ac:dyDescent="0.2">
      <c r="A493" s="6">
        <f ca="1">IF(COUNTIF($B$1:INDIRECT(CONCATENATE("B", ROW())), B493)=0, "", COUNTIF($B$1:INDIRECT(CONCATENATE("B", ROW())), B493))</f>
        <v>104</v>
      </c>
      <c r="B493" s="41" t="s">
        <v>57</v>
      </c>
      <c r="C493" s="7" t="str">
        <f ca="1">IF(B493="", "", B493&amp;COUNTIF($B$1:INDIRECT(CONCATENATE("B", ROW())), B493))</f>
        <v>Observatory104</v>
      </c>
      <c r="D493" s="6" t="s">
        <v>26</v>
      </c>
      <c r="E493" s="6" t="s">
        <v>34</v>
      </c>
      <c r="F493" s="6">
        <f t="shared" si="21"/>
        <v>482</v>
      </c>
      <c r="G493" s="44" t="str">
        <f t="shared" si="20"/>
        <v>0x1E2</v>
      </c>
      <c r="H493" s="8" t="s">
        <v>345</v>
      </c>
      <c r="I493" s="7"/>
      <c r="J493" s="6"/>
      <c r="K493" s="6"/>
    </row>
    <row r="494" spans="1:11" x14ac:dyDescent="0.2">
      <c r="A494" s="6">
        <f ca="1">IF(COUNTIF($B$1:INDIRECT(CONCATENATE("B", ROW())), B494)=0, "", COUNTIF($B$1:INDIRECT(CONCATENATE("B", ROW())), B494))</f>
        <v>105</v>
      </c>
      <c r="B494" s="41" t="s">
        <v>57</v>
      </c>
      <c r="C494" s="7" t="str">
        <f ca="1">IF(B494="", "", B494&amp;COUNTIF($B$1:INDIRECT(CONCATENATE("B", ROW())), B494))</f>
        <v>Observatory105</v>
      </c>
      <c r="D494" s="6" t="s">
        <v>26</v>
      </c>
      <c r="E494" s="6" t="s">
        <v>34</v>
      </c>
      <c r="F494" s="6">
        <f t="shared" si="21"/>
        <v>483</v>
      </c>
      <c r="G494" s="44" t="str">
        <f t="shared" si="20"/>
        <v>0x1E3</v>
      </c>
      <c r="H494" s="8" t="s">
        <v>346</v>
      </c>
      <c r="I494" s="7"/>
      <c r="J494" s="6"/>
      <c r="K494" s="6"/>
    </row>
    <row r="495" spans="1:11" x14ac:dyDescent="0.2">
      <c r="A495" s="6">
        <f ca="1">IF(COUNTIF($B$1:INDIRECT(CONCATENATE("B", ROW())), B495)=0, "", COUNTIF($B$1:INDIRECT(CONCATENATE("B", ROW())), B495))</f>
        <v>106</v>
      </c>
      <c r="B495" s="41" t="s">
        <v>57</v>
      </c>
      <c r="C495" s="7" t="str">
        <f ca="1">IF(B495="", "", B495&amp;COUNTIF($B$1:INDIRECT(CONCATENATE("B", ROW())), B495))</f>
        <v>Observatory106</v>
      </c>
      <c r="D495" s="6" t="s">
        <v>26</v>
      </c>
      <c r="E495" s="6" t="s">
        <v>34</v>
      </c>
      <c r="F495" s="6">
        <f t="shared" si="21"/>
        <v>484</v>
      </c>
      <c r="G495" s="44" t="str">
        <f t="shared" si="20"/>
        <v>0x1E4</v>
      </c>
      <c r="H495" s="8" t="s">
        <v>347</v>
      </c>
      <c r="I495" s="7"/>
      <c r="J495" s="6"/>
      <c r="K495" s="6"/>
    </row>
    <row r="496" spans="1:11" ht="22.5" x14ac:dyDescent="0.2">
      <c r="A496" s="6" t="str">
        <f ca="1">IF(COUNTIF($B$1:INDIRECT(CONCATENATE("B", ROW())), B496)=0, "", COUNTIF($B$1:INDIRECT(CONCATENATE("B", ROW())), B496))</f>
        <v/>
      </c>
      <c r="B496" s="41"/>
      <c r="C496" s="7" t="str">
        <f ca="1">IF(B496="", "", B496&amp;COUNTIF($B$1:INDIRECT(CONCATENATE("B", ROW())), B496))</f>
        <v/>
      </c>
      <c r="D496" s="6"/>
      <c r="E496" s="6"/>
      <c r="F496" s="6">
        <f>$F495+1</f>
        <v>485</v>
      </c>
      <c r="G496" s="44" t="str">
        <f t="shared" si="20"/>
        <v>0x1E5</v>
      </c>
      <c r="H496" s="8" t="s">
        <v>1232</v>
      </c>
      <c r="I496" s="7" t="s">
        <v>797</v>
      </c>
      <c r="J496" s="6"/>
      <c r="K496" s="6"/>
    </row>
    <row r="497" spans="1:11" x14ac:dyDescent="0.2">
      <c r="A497" s="6" t="str">
        <f ca="1">IF(COUNTIF($B$1:INDIRECT(CONCATENATE("B", ROW())), B497)=0, "", COUNTIF($B$1:INDIRECT(CONCATENATE("B", ROW())), B497))</f>
        <v/>
      </c>
      <c r="B497" s="41"/>
      <c r="C497" s="7" t="str">
        <f ca="1">IF(B497="", "", B497&amp;COUNTIF($B$1:INDIRECT(CONCATENATE("B", ROW())), B497))</f>
        <v/>
      </c>
      <c r="D497" s="6"/>
      <c r="E497" s="6"/>
      <c r="F497" s="6">
        <f t="shared" si="21"/>
        <v>486</v>
      </c>
      <c r="G497" s="44" t="str">
        <f t="shared" si="20"/>
        <v>0x1E6</v>
      </c>
      <c r="H497" s="8" t="s">
        <v>1233</v>
      </c>
      <c r="I497" s="7"/>
      <c r="J497" s="6"/>
      <c r="K497" s="6"/>
    </row>
    <row r="498" spans="1:11" x14ac:dyDescent="0.2">
      <c r="A498" s="6">
        <f ca="1">IF(COUNTIF($B$1:INDIRECT(CONCATENATE("B", ROW())), B498)=0, "", COUNTIF($B$1:INDIRECT(CONCATENATE("B", ROW())), B498))</f>
        <v>107</v>
      </c>
      <c r="B498" s="41" t="s">
        <v>57</v>
      </c>
      <c r="C498" s="7" t="str">
        <f ca="1">IF(B498="", "", B498&amp;COUNTIF($B$1:INDIRECT(CONCATENATE("B", ROW())), B498))</f>
        <v>Observatory107</v>
      </c>
      <c r="D498" s="6">
        <v>1553</v>
      </c>
      <c r="E498" s="6" t="s">
        <v>27</v>
      </c>
      <c r="F498" s="6">
        <f t="shared" si="21"/>
        <v>487</v>
      </c>
      <c r="G498" s="44" t="str">
        <f t="shared" si="20"/>
        <v>0x1E7</v>
      </c>
      <c r="H498" s="8" t="s">
        <v>781</v>
      </c>
      <c r="I498" s="7"/>
      <c r="J498" s="6"/>
      <c r="K498" s="6"/>
    </row>
    <row r="499" spans="1:11" x14ac:dyDescent="0.2">
      <c r="A499" s="6">
        <f ca="1">IF(COUNTIF($B$1:INDIRECT(CONCATENATE("B", ROW())), B499)=0, "", COUNTIF($B$1:INDIRECT(CONCATENATE("B", ROW())), B499))</f>
        <v>108</v>
      </c>
      <c r="B499" s="41" t="s">
        <v>57</v>
      </c>
      <c r="C499" s="7" t="str">
        <f ca="1">IF(B499="", "", B499&amp;COUNTIF($B$1:INDIRECT(CONCATENATE("B", ROW())), B499))</f>
        <v>Observatory108</v>
      </c>
      <c r="D499" s="6">
        <v>1553</v>
      </c>
      <c r="E499" s="6" t="s">
        <v>27</v>
      </c>
      <c r="F499" s="6">
        <f t="shared" si="21"/>
        <v>488</v>
      </c>
      <c r="G499" s="44" t="str">
        <f t="shared" si="20"/>
        <v>0x1E8</v>
      </c>
      <c r="H499" s="8" t="s">
        <v>782</v>
      </c>
      <c r="I499" s="7"/>
      <c r="J499" s="6"/>
      <c r="K499" s="6"/>
    </row>
    <row r="500" spans="1:11" x14ac:dyDescent="0.2">
      <c r="A500" s="6">
        <f ca="1">IF(COUNTIF($B$1:INDIRECT(CONCATENATE("B", ROW())), B500)=0, "", COUNTIF($B$1:INDIRECT(CONCATENATE("B", ROW())), B500))</f>
        <v>109</v>
      </c>
      <c r="B500" s="41" t="s">
        <v>57</v>
      </c>
      <c r="C500" s="7" t="str">
        <f ca="1">IF(B500="", "", B500&amp;COUNTIF($B$1:INDIRECT(CONCATENATE("B", ROW())), B500))</f>
        <v>Observatory109</v>
      </c>
      <c r="D500" s="6">
        <v>1553</v>
      </c>
      <c r="E500" s="6" t="s">
        <v>27</v>
      </c>
      <c r="F500" s="6">
        <f t="shared" si="21"/>
        <v>489</v>
      </c>
      <c r="G500" s="44" t="str">
        <f t="shared" si="20"/>
        <v>0x1E9</v>
      </c>
      <c r="H500" s="8" t="s">
        <v>788</v>
      </c>
      <c r="I500" s="7"/>
      <c r="J500" s="6"/>
      <c r="K500" s="6"/>
    </row>
    <row r="501" spans="1:11" x14ac:dyDescent="0.2">
      <c r="A501" s="6">
        <f ca="1">IF(COUNTIF($B$1:INDIRECT(CONCATENATE("B", ROW())), B501)=0, "", COUNTIF($B$1:INDIRECT(CONCATENATE("B", ROW())), B501))</f>
        <v>110</v>
      </c>
      <c r="B501" s="41" t="s">
        <v>57</v>
      </c>
      <c r="C501" s="7" t="str">
        <f ca="1">IF(B501="", "", B501&amp;COUNTIF($B$1:INDIRECT(CONCATENATE("B", ROW())), B501))</f>
        <v>Observatory110</v>
      </c>
      <c r="D501" s="6">
        <v>1553</v>
      </c>
      <c r="E501" s="6" t="s">
        <v>27</v>
      </c>
      <c r="F501" s="6">
        <f>$F500+1</f>
        <v>490</v>
      </c>
      <c r="G501" s="44" t="str">
        <f t="shared" si="20"/>
        <v>0x1EA</v>
      </c>
      <c r="H501" s="8" t="s">
        <v>789</v>
      </c>
      <c r="I501" s="7"/>
      <c r="J501" s="6"/>
      <c r="K501" s="6"/>
    </row>
    <row r="502" spans="1:11" x14ac:dyDescent="0.2">
      <c r="A502" s="6">
        <f ca="1">IF(COUNTIF($B$1:INDIRECT(CONCATENATE("B", ROW())), B502)=0, "", COUNTIF($B$1:INDIRECT(CONCATENATE("B", ROW())), B502))</f>
        <v>111</v>
      </c>
      <c r="B502" s="41" t="s">
        <v>57</v>
      </c>
      <c r="C502" s="7" t="str">
        <f ca="1">IF(B502="", "", B502&amp;COUNTIF($B$1:INDIRECT(CONCATENATE("B", ROW())), B502))</f>
        <v>Observatory111</v>
      </c>
      <c r="D502" s="6">
        <v>1553</v>
      </c>
      <c r="E502" s="6" t="s">
        <v>27</v>
      </c>
      <c r="F502" s="6">
        <f>$F501+1</f>
        <v>491</v>
      </c>
      <c r="G502" s="44" t="str">
        <f t="shared" si="20"/>
        <v>0x1EB</v>
      </c>
      <c r="H502" s="8" t="s">
        <v>790</v>
      </c>
      <c r="I502" s="7"/>
      <c r="J502" s="6"/>
      <c r="K502" s="6"/>
    </row>
    <row r="503" spans="1:11" x14ac:dyDescent="0.2">
      <c r="A503" s="6">
        <f ca="1">IF(COUNTIF($B$1:INDIRECT(CONCATENATE("B", ROW())), B503)=0, "", COUNTIF($B$1:INDIRECT(CONCATENATE("B", ROW())), B503))</f>
        <v>112</v>
      </c>
      <c r="B503" s="41" t="s">
        <v>57</v>
      </c>
      <c r="C503" s="7" t="str">
        <f ca="1">IF(B503="", "", B503&amp;COUNTIF($B$1:INDIRECT(CONCATENATE("B", ROW())), B503))</f>
        <v>Observatory112</v>
      </c>
      <c r="D503" s="6">
        <v>1553</v>
      </c>
      <c r="E503" s="6" t="s">
        <v>27</v>
      </c>
      <c r="F503" s="6">
        <f>$F502+1</f>
        <v>492</v>
      </c>
      <c r="G503" s="44" t="str">
        <f t="shared" si="20"/>
        <v>0x1EC</v>
      </c>
      <c r="H503" s="8" t="s">
        <v>791</v>
      </c>
      <c r="I503" s="7"/>
      <c r="J503" s="6"/>
      <c r="K503" s="6"/>
    </row>
    <row r="504" spans="1:11" x14ac:dyDescent="0.2">
      <c r="A504" s="6" t="str">
        <f ca="1">IF(COUNTIF($B$1:INDIRECT(CONCATENATE("B", ROW())), B504)=0, "", COUNTIF($B$1:INDIRECT(CONCATENATE("B", ROW())), B504))</f>
        <v/>
      </c>
      <c r="B504" s="41"/>
      <c r="C504" s="7" t="str">
        <f ca="1">IF(B504="", "", B504&amp;COUNTIF($B$1:INDIRECT(CONCATENATE("B", ROW())), B504))</f>
        <v/>
      </c>
      <c r="D504" s="6"/>
      <c r="E504" s="6"/>
      <c r="F504" s="6">
        <f t="shared" si="21"/>
        <v>493</v>
      </c>
      <c r="G504" s="44" t="str">
        <f t="shared" si="20"/>
        <v>0x1ED</v>
      </c>
      <c r="H504" s="8" t="s">
        <v>33</v>
      </c>
      <c r="I504" s="7"/>
      <c r="J504" s="6"/>
      <c r="K504" s="6"/>
    </row>
    <row r="505" spans="1:11" x14ac:dyDescent="0.2">
      <c r="A505" s="6" t="str">
        <f ca="1">IF(COUNTIF($B$1:INDIRECT(CONCATENATE("B", ROW())), B505)=0, "", COUNTIF($B$1:INDIRECT(CONCATENATE("B", ROW())), B505))</f>
        <v/>
      </c>
      <c r="B505" s="41"/>
      <c r="C505" s="7" t="str">
        <f ca="1">IF(B505="", "", B505&amp;COUNTIF($B$1:INDIRECT(CONCATENATE("B", ROW())), B505))</f>
        <v/>
      </c>
      <c r="D505" s="6"/>
      <c r="E505" s="6"/>
      <c r="F505" s="6">
        <f t="shared" si="21"/>
        <v>494</v>
      </c>
      <c r="G505" s="44" t="str">
        <f t="shared" si="20"/>
        <v>0x1EE</v>
      </c>
      <c r="H505" s="8" t="s">
        <v>33</v>
      </c>
      <c r="I505" s="7"/>
      <c r="J505" s="6"/>
      <c r="K505" s="6"/>
    </row>
    <row r="506" spans="1:11" x14ac:dyDescent="0.2">
      <c r="A506" s="6" t="str">
        <f ca="1">IF(COUNTIF($B$1:INDIRECT(CONCATENATE("B", ROW())), B506)=0, "", COUNTIF($B$1:INDIRECT(CONCATENATE("B", ROW())), B506))</f>
        <v/>
      </c>
      <c r="B506" s="41"/>
      <c r="C506" s="7" t="str">
        <f ca="1">IF(B506="", "", B506&amp;COUNTIF($B$1:INDIRECT(CONCATENATE("B", ROW())), B506))</f>
        <v/>
      </c>
      <c r="D506" s="6"/>
      <c r="E506" s="6"/>
      <c r="F506" s="6">
        <f t="shared" si="21"/>
        <v>495</v>
      </c>
      <c r="G506" s="44" t="str">
        <f t="shared" si="20"/>
        <v>0x1EF</v>
      </c>
      <c r="H506" s="8" t="s">
        <v>33</v>
      </c>
      <c r="I506" s="7"/>
      <c r="J506" s="6"/>
      <c r="K506" s="6"/>
    </row>
    <row r="507" spans="1:11" x14ac:dyDescent="0.2">
      <c r="A507" s="6">
        <f ca="1">IF(COUNTIF($B$1:INDIRECT(CONCATENATE("B", ROW())), B507)=0, "", COUNTIF($B$1:INDIRECT(CONCATENATE("B", ROW())), B507))</f>
        <v>113</v>
      </c>
      <c r="B507" s="41" t="s">
        <v>57</v>
      </c>
      <c r="C507" s="7" t="str">
        <f ca="1">IF(B507="", "", B507&amp;COUNTIF($B$1:INDIRECT(CONCATENATE("B", ROW())), B507))</f>
        <v>Observatory113</v>
      </c>
      <c r="D507" s="6">
        <v>1553</v>
      </c>
      <c r="E507" s="6" t="s">
        <v>27</v>
      </c>
      <c r="F507" s="6">
        <f t="shared" si="21"/>
        <v>496</v>
      </c>
      <c r="G507" s="44" t="str">
        <f t="shared" si="20"/>
        <v>0x1F0</v>
      </c>
      <c r="H507" s="8" t="s">
        <v>779</v>
      </c>
      <c r="I507" s="7"/>
      <c r="J507" s="6"/>
      <c r="K507" s="6"/>
    </row>
    <row r="508" spans="1:11" ht="22.5" x14ac:dyDescent="0.2">
      <c r="A508" s="6">
        <f ca="1">IF(COUNTIF($B$1:INDIRECT(CONCATENATE("B", ROW())), B508)=0, "", COUNTIF($B$1:INDIRECT(CONCATENATE("B", ROW())), B508))</f>
        <v>114</v>
      </c>
      <c r="B508" s="41" t="s">
        <v>57</v>
      </c>
      <c r="C508" s="7" t="str">
        <f ca="1">IF(B508="", "", B508&amp;COUNTIF($B$1:INDIRECT(CONCATENATE("B", ROW())), B508))</f>
        <v>Observatory114</v>
      </c>
      <c r="D508" s="6">
        <v>1553</v>
      </c>
      <c r="E508" s="6" t="s">
        <v>27</v>
      </c>
      <c r="F508" s="6">
        <f t="shared" si="21"/>
        <v>497</v>
      </c>
      <c r="G508" s="44" t="str">
        <f t="shared" si="20"/>
        <v>0x1F1</v>
      </c>
      <c r="H508" s="8" t="s">
        <v>780</v>
      </c>
      <c r="I508" s="7" t="s">
        <v>798</v>
      </c>
      <c r="J508" s="6" t="s">
        <v>1304</v>
      </c>
      <c r="K508" s="6" t="s">
        <v>751</v>
      </c>
    </row>
    <row r="509" spans="1:11" x14ac:dyDescent="0.2">
      <c r="A509" s="6">
        <f ca="1">IF(COUNTIF($B$1:INDIRECT(CONCATENATE("B", ROW())), B509)=0, "", COUNTIF($B$1:INDIRECT(CONCATENATE("B", ROW())), B509))</f>
        <v>115</v>
      </c>
      <c r="B509" s="41" t="s">
        <v>57</v>
      </c>
      <c r="C509" s="7" t="str">
        <f ca="1">IF(B509="", "", B509&amp;COUNTIF($B$1:INDIRECT(CONCATENATE("B", ROW())), B509))</f>
        <v>Observatory115</v>
      </c>
      <c r="D509" s="6">
        <v>1553</v>
      </c>
      <c r="E509" s="6" t="s">
        <v>27</v>
      </c>
      <c r="F509" s="6">
        <f t="shared" si="21"/>
        <v>498</v>
      </c>
      <c r="G509" s="44" t="str">
        <f t="shared" si="20"/>
        <v>0x1F2</v>
      </c>
      <c r="H509" s="8" t="s">
        <v>783</v>
      </c>
      <c r="I509" s="7"/>
      <c r="J509" s="6" t="s">
        <v>1303</v>
      </c>
      <c r="K509" s="6" t="s">
        <v>751</v>
      </c>
    </row>
    <row r="510" spans="1:11" x14ac:dyDescent="0.2">
      <c r="A510" s="6" t="str">
        <f ca="1">IF(COUNTIF($B$1:INDIRECT(CONCATENATE("B", ROW())), B510)=0, "", COUNTIF($B$1:INDIRECT(CONCATENATE("B", ROW())), B510))</f>
        <v/>
      </c>
      <c r="B510" s="41"/>
      <c r="C510" s="7" t="str">
        <f ca="1">IF(B510="", "", B510&amp;COUNTIF($B$1:INDIRECT(CONCATENATE("B", ROW())), B510))</f>
        <v/>
      </c>
      <c r="D510" s="6"/>
      <c r="E510" s="6"/>
      <c r="F510" s="6">
        <f t="shared" si="21"/>
        <v>499</v>
      </c>
      <c r="G510" s="44" t="str">
        <f t="shared" si="20"/>
        <v>0x1F3</v>
      </c>
      <c r="H510" s="8" t="s">
        <v>33</v>
      </c>
      <c r="I510" s="7"/>
      <c r="J510" s="6"/>
      <c r="K510" s="6"/>
    </row>
    <row r="511" spans="1:11" x14ac:dyDescent="0.2">
      <c r="A511" s="6">
        <f ca="1">IF(COUNTIF($B$1:INDIRECT(CONCATENATE("B", ROW())), B511)=0, "", COUNTIF($B$1:INDIRECT(CONCATENATE("B", ROW())), B511))</f>
        <v>116</v>
      </c>
      <c r="B511" s="41" t="s">
        <v>57</v>
      </c>
      <c r="C511" s="7" t="str">
        <f ca="1">IF(B511="", "", B511&amp;COUNTIF($B$1:INDIRECT(CONCATENATE("B", ROW())), B511))</f>
        <v>Observatory116</v>
      </c>
      <c r="D511" s="6">
        <v>1553</v>
      </c>
      <c r="E511" s="6" t="s">
        <v>27</v>
      </c>
      <c r="F511" s="6">
        <f t="shared" si="21"/>
        <v>500</v>
      </c>
      <c r="G511" s="44" t="str">
        <f t="shared" si="20"/>
        <v>0x1F4</v>
      </c>
      <c r="H511" s="8" t="s">
        <v>784</v>
      </c>
      <c r="I511" s="7"/>
      <c r="J511" s="6" t="s">
        <v>1060</v>
      </c>
      <c r="K511" s="6" t="s">
        <v>751</v>
      </c>
    </row>
    <row r="512" spans="1:11" x14ac:dyDescent="0.2">
      <c r="A512" s="6">
        <f ca="1">IF(COUNTIF($B$1:INDIRECT(CONCATENATE("B", ROW())), B512)=0, "", COUNTIF($B$1:INDIRECT(CONCATENATE("B", ROW())), B512))</f>
        <v>117</v>
      </c>
      <c r="B512" s="41" t="s">
        <v>57</v>
      </c>
      <c r="C512" s="7" t="str">
        <f ca="1">IF(B512="", "", B512&amp;COUNTIF($B$1:INDIRECT(CONCATENATE("B", ROW())), B512))</f>
        <v>Observatory117</v>
      </c>
      <c r="D512" s="6">
        <v>1553</v>
      </c>
      <c r="E512" s="6" t="s">
        <v>27</v>
      </c>
      <c r="F512" s="6">
        <f t="shared" si="21"/>
        <v>501</v>
      </c>
      <c r="G512" s="44" t="str">
        <f t="shared" si="20"/>
        <v>0x1F5</v>
      </c>
      <c r="H512" s="8" t="s">
        <v>785</v>
      </c>
      <c r="I512" s="7"/>
      <c r="J512" s="6" t="s">
        <v>1286</v>
      </c>
      <c r="K512" s="6" t="s">
        <v>751</v>
      </c>
    </row>
    <row r="513" spans="1:11" x14ac:dyDescent="0.2">
      <c r="A513" s="6">
        <f ca="1">IF(COUNTIF($B$1:INDIRECT(CONCATENATE("B", ROW())), B513)=0, "", COUNTIF($B$1:INDIRECT(CONCATENATE("B", ROW())), B513))</f>
        <v>118</v>
      </c>
      <c r="B513" s="41" t="s">
        <v>57</v>
      </c>
      <c r="C513" s="7" t="str">
        <f ca="1">IF(B513="", "", B513&amp;COUNTIF($B$1:INDIRECT(CONCATENATE("B", ROW())), B513))</f>
        <v>Observatory118</v>
      </c>
      <c r="D513" s="6">
        <v>1553</v>
      </c>
      <c r="E513" s="6" t="s">
        <v>27</v>
      </c>
      <c r="F513" s="6">
        <f t="shared" si="21"/>
        <v>502</v>
      </c>
      <c r="G513" s="44" t="str">
        <f t="shared" si="20"/>
        <v>0x1F6</v>
      </c>
      <c r="H513" s="8" t="s">
        <v>765</v>
      </c>
      <c r="I513" s="7"/>
      <c r="J513" s="6"/>
      <c r="K513" s="6"/>
    </row>
    <row r="514" spans="1:11" x14ac:dyDescent="0.2">
      <c r="A514" s="6">
        <f ca="1">IF(COUNTIF($B$1:INDIRECT(CONCATENATE("B", ROW())), B514)=0, "", COUNTIF($B$1:INDIRECT(CONCATENATE("B", ROW())), B514))</f>
        <v>119</v>
      </c>
      <c r="B514" s="41" t="s">
        <v>57</v>
      </c>
      <c r="C514" s="7" t="str">
        <f ca="1">IF(B514="", "", B514&amp;COUNTIF($B$1:INDIRECT(CONCATENATE("B", ROW())), B514))</f>
        <v>Observatory119</v>
      </c>
      <c r="D514" s="6">
        <v>1553</v>
      </c>
      <c r="E514" s="6" t="s">
        <v>27</v>
      </c>
      <c r="F514" s="6">
        <f>$F513+1</f>
        <v>503</v>
      </c>
      <c r="G514" s="44" t="str">
        <f t="shared" si="20"/>
        <v>0x1F7</v>
      </c>
      <c r="H514" s="8" t="s">
        <v>766</v>
      </c>
      <c r="I514" s="7"/>
      <c r="J514" s="6"/>
      <c r="K514" s="6"/>
    </row>
    <row r="515" spans="1:11" x14ac:dyDescent="0.2">
      <c r="A515" s="6" t="str">
        <f ca="1">IF(COUNTIF($B$1:INDIRECT(CONCATENATE("B", ROW())), B515)=0, "", COUNTIF($B$1:INDIRECT(CONCATENATE("B", ROW())), B515))</f>
        <v/>
      </c>
      <c r="B515" s="41"/>
      <c r="C515" s="7" t="str">
        <f ca="1">IF(B515="", "", B515&amp;COUNTIF($B$1:INDIRECT(CONCATENATE("B", ROW())), B515))</f>
        <v/>
      </c>
      <c r="D515" s="6"/>
      <c r="E515" s="6"/>
      <c r="F515" s="6">
        <f t="shared" si="21"/>
        <v>504</v>
      </c>
      <c r="G515" s="44" t="str">
        <f t="shared" si="20"/>
        <v>0x1F8</v>
      </c>
      <c r="H515" s="8" t="s">
        <v>33</v>
      </c>
      <c r="I515" s="7"/>
      <c r="J515" s="6"/>
      <c r="K515" s="6"/>
    </row>
    <row r="516" spans="1:11" x14ac:dyDescent="0.2">
      <c r="A516" s="6">
        <f ca="1">IF(COUNTIF($B$1:INDIRECT(CONCATENATE("B", ROW())), B516)=0, "", COUNTIF($B$1:INDIRECT(CONCATENATE("B", ROW())), B516))</f>
        <v>120</v>
      </c>
      <c r="B516" s="41" t="s">
        <v>57</v>
      </c>
      <c r="C516" s="7" t="str">
        <f ca="1">IF(B516="", "", B516&amp;COUNTIF($B$1:INDIRECT(CONCATENATE("B", ROW())), B516))</f>
        <v>Observatory120</v>
      </c>
      <c r="D516" s="6">
        <v>1553</v>
      </c>
      <c r="E516" s="6" t="s">
        <v>27</v>
      </c>
      <c r="F516" s="6">
        <f t="shared" si="21"/>
        <v>505</v>
      </c>
      <c r="G516" s="44" t="str">
        <f t="shared" si="20"/>
        <v>0x1F9</v>
      </c>
      <c r="H516" s="8" t="s">
        <v>348</v>
      </c>
      <c r="I516" s="8"/>
      <c r="J516" s="6"/>
      <c r="K516" s="6"/>
    </row>
    <row r="517" spans="1:11" x14ac:dyDescent="0.2">
      <c r="A517" s="6">
        <f ca="1">IF(COUNTIF($B$1:INDIRECT(CONCATENATE("B", ROW())), B517)=0, "", COUNTIF($B$1:INDIRECT(CONCATENATE("B", ROW())), B517))</f>
        <v>121</v>
      </c>
      <c r="B517" s="41" t="s">
        <v>57</v>
      </c>
      <c r="C517" s="7" t="str">
        <f ca="1">IF(B517="", "", B517&amp;COUNTIF($B$1:INDIRECT(CONCATENATE("B", ROW())), B517))</f>
        <v>Observatory121</v>
      </c>
      <c r="D517" s="6">
        <v>1553</v>
      </c>
      <c r="E517" s="6" t="s">
        <v>27</v>
      </c>
      <c r="F517" s="6">
        <f t="shared" si="21"/>
        <v>506</v>
      </c>
      <c r="G517" s="44" t="str">
        <f t="shared" si="20"/>
        <v>0x1FA</v>
      </c>
      <c r="H517" s="8" t="s">
        <v>349</v>
      </c>
      <c r="I517" s="8"/>
      <c r="J517" s="6"/>
      <c r="K517" s="6"/>
    </row>
    <row r="518" spans="1:11" x14ac:dyDescent="0.2">
      <c r="A518" s="6">
        <f ca="1">IF(COUNTIF($B$1:INDIRECT(CONCATENATE("B", ROW())), B518)=0, "", COUNTIF($B$1:INDIRECT(CONCATENATE("B", ROW())), B518))</f>
        <v>122</v>
      </c>
      <c r="B518" s="41" t="s">
        <v>57</v>
      </c>
      <c r="C518" s="7" t="str">
        <f ca="1">IF(B518="", "", B518&amp;COUNTIF($B$1:INDIRECT(CONCATENATE("B", ROW())), B518))</f>
        <v>Observatory122</v>
      </c>
      <c r="D518" s="6">
        <v>1553</v>
      </c>
      <c r="E518" s="6" t="s">
        <v>27</v>
      </c>
      <c r="F518" s="6">
        <f t="shared" si="21"/>
        <v>507</v>
      </c>
      <c r="G518" s="44" t="str">
        <f t="shared" si="20"/>
        <v>0x1FB</v>
      </c>
      <c r="H518" s="8" t="s">
        <v>786</v>
      </c>
      <c r="I518" s="8"/>
      <c r="J518" s="6"/>
      <c r="K518" s="6"/>
    </row>
    <row r="519" spans="1:11" x14ac:dyDescent="0.2">
      <c r="A519" s="6">
        <f ca="1">IF(COUNTIF($B$1:INDIRECT(CONCATENATE("B", ROW())), B519)=0, "", COUNTIF($B$1:INDIRECT(CONCATENATE("B", ROW())), B519))</f>
        <v>123</v>
      </c>
      <c r="B519" s="41" t="s">
        <v>57</v>
      </c>
      <c r="C519" s="7" t="str">
        <f ca="1">IF(B519="", "", B519&amp;COUNTIF($B$1:INDIRECT(CONCATENATE("B", ROW())), B519))</f>
        <v>Observatory123</v>
      </c>
      <c r="D519" s="6">
        <v>1553</v>
      </c>
      <c r="E519" s="6" t="s">
        <v>27</v>
      </c>
      <c r="F519" s="6">
        <f>$F518+1</f>
        <v>508</v>
      </c>
      <c r="G519" s="44" t="str">
        <f t="shared" si="20"/>
        <v>0x1FC</v>
      </c>
      <c r="H519" s="8" t="s">
        <v>350</v>
      </c>
      <c r="I519" s="8"/>
      <c r="J519" s="6"/>
      <c r="K519" s="6"/>
    </row>
    <row r="520" spans="1:11" x14ac:dyDescent="0.2">
      <c r="A520" s="6">
        <f ca="1">IF(COUNTIF($B$1:INDIRECT(CONCATENATE("B", ROW())), B520)=0, "", COUNTIF($B$1:INDIRECT(CONCATENATE("B", ROW())), B520))</f>
        <v>124</v>
      </c>
      <c r="B520" s="41" t="s">
        <v>57</v>
      </c>
      <c r="C520" s="7" t="str">
        <f ca="1">IF(B520="", "", B520&amp;COUNTIF($B$1:INDIRECT(CONCATENATE("B", ROW())), B520))</f>
        <v>Observatory124</v>
      </c>
      <c r="D520" s="6">
        <v>1553</v>
      </c>
      <c r="E520" s="6" t="s">
        <v>27</v>
      </c>
      <c r="F520" s="6">
        <f t="shared" si="21"/>
        <v>509</v>
      </c>
      <c r="G520" s="44" t="str">
        <f t="shared" si="20"/>
        <v>0x1FD</v>
      </c>
      <c r="H520" s="8" t="s">
        <v>351</v>
      </c>
      <c r="I520" s="8"/>
      <c r="J520" s="6"/>
      <c r="K520" s="6"/>
    </row>
    <row r="521" spans="1:11" x14ac:dyDescent="0.2">
      <c r="A521" s="6">
        <f ca="1">IF(COUNTIF($B$1:INDIRECT(CONCATENATE("B", ROW())), B521)=0, "", COUNTIF($B$1:INDIRECT(CONCATENATE("B", ROW())), B521))</f>
        <v>125</v>
      </c>
      <c r="B521" s="41" t="s">
        <v>57</v>
      </c>
      <c r="C521" s="7" t="str">
        <f ca="1">IF(B521="", "", B521&amp;COUNTIF($B$1:INDIRECT(CONCATENATE("B", ROW())), B521))</f>
        <v>Observatory125</v>
      </c>
      <c r="D521" s="6">
        <v>1553</v>
      </c>
      <c r="E521" s="6" t="s">
        <v>27</v>
      </c>
      <c r="F521" s="6">
        <f t="shared" si="21"/>
        <v>510</v>
      </c>
      <c r="G521" s="44" t="str">
        <f t="shared" si="20"/>
        <v>0x1FE</v>
      </c>
      <c r="H521" s="8" t="s">
        <v>787</v>
      </c>
      <c r="I521" s="8"/>
      <c r="J521" s="6"/>
      <c r="K521" s="6"/>
    </row>
    <row r="522" spans="1:11" x14ac:dyDescent="0.2">
      <c r="A522" s="6" t="str">
        <f ca="1">IF(COUNTIF($B$1:INDIRECT(CONCATENATE("B", ROW())), B522)=0, "", COUNTIF($B$1:INDIRECT(CONCATENATE("B", ROW())), B522))</f>
        <v/>
      </c>
      <c r="B522" s="41"/>
      <c r="C522" s="7" t="str">
        <f ca="1">IF(B522="", "", B522&amp;COUNTIF($B$1:INDIRECT(CONCATENATE("B", ROW())), B522))</f>
        <v/>
      </c>
      <c r="D522" s="6"/>
      <c r="E522" s="6"/>
      <c r="F522" s="6">
        <f t="shared" si="21"/>
        <v>511</v>
      </c>
      <c r="G522" s="44" t="str">
        <f t="shared" si="20"/>
        <v>0x1FF</v>
      </c>
      <c r="H522" s="8" t="s">
        <v>33</v>
      </c>
      <c r="I522" s="8"/>
      <c r="J522" s="6"/>
      <c r="K522" s="6"/>
    </row>
    <row r="523" spans="1:11" x14ac:dyDescent="0.2">
      <c r="A523" s="6" t="str">
        <f ca="1">IF(COUNTIF($B$1:INDIRECT(CONCATENATE("B", ROW())), B523)=0, "", COUNTIF($B$1:INDIRECT(CONCATENATE("B", ROW())), B523))</f>
        <v/>
      </c>
      <c r="B523" s="41"/>
      <c r="C523" s="7" t="str">
        <f ca="1">IF(B523="", "", B523&amp;COUNTIF($B$1:INDIRECT(CONCATENATE("B", ROW())), B523))</f>
        <v/>
      </c>
      <c r="D523" s="6"/>
      <c r="E523" s="6"/>
      <c r="F523" s="6"/>
      <c r="G523" s="44"/>
      <c r="H523" s="8" t="s">
        <v>352</v>
      </c>
      <c r="I523" s="8"/>
      <c r="J523" s="6"/>
      <c r="K523" s="6"/>
    </row>
    <row r="524" spans="1:11" ht="33.75" x14ac:dyDescent="0.2">
      <c r="A524" s="6">
        <f ca="1">IF(COUNTIF($B$1:INDIRECT(CONCATENATE("B", ROW())), B524)=0, "", COUNTIF($B$1:INDIRECT(CONCATENATE("B", ROW())), B524))</f>
        <v>126</v>
      </c>
      <c r="B524" s="41" t="s">
        <v>57</v>
      </c>
      <c r="C524" s="7" t="str">
        <f ca="1">IF(B524="", "", B524&amp;COUNTIF($B$1:INDIRECT(CONCATENATE("B", ROW())), B524))</f>
        <v>Observatory126</v>
      </c>
      <c r="D524" s="6">
        <v>1553</v>
      </c>
      <c r="E524" s="6" t="s">
        <v>27</v>
      </c>
      <c r="F524" s="6">
        <f>$F522+1</f>
        <v>512</v>
      </c>
      <c r="G524" s="44" t="str">
        <f t="shared" ref="G524:G590" si="22">CONCATENATE( "0x",DEC2HEX($F524) )</f>
        <v>0x200</v>
      </c>
      <c r="H524" s="8" t="s">
        <v>826</v>
      </c>
      <c r="I524" s="8" t="s">
        <v>1165</v>
      </c>
      <c r="J524" s="6" t="s">
        <v>658</v>
      </c>
      <c r="K524" s="6" t="s">
        <v>752</v>
      </c>
    </row>
    <row r="525" spans="1:11" x14ac:dyDescent="0.2">
      <c r="A525" s="6">
        <f ca="1">IF(COUNTIF($B$1:INDIRECT(CONCATENATE("B", ROW())), B525)=0, "", COUNTIF($B$1:INDIRECT(CONCATENATE("B", ROW())), B525))</f>
        <v>127</v>
      </c>
      <c r="B525" s="41" t="s">
        <v>57</v>
      </c>
      <c r="C525" s="7" t="str">
        <f ca="1">IF(B525="", "", B525&amp;COUNTIF($B$1:INDIRECT(CONCATENATE("B", ROW())), B525))</f>
        <v>Observatory127</v>
      </c>
      <c r="D525" s="6">
        <v>1553</v>
      </c>
      <c r="E525" s="6" t="s">
        <v>27</v>
      </c>
      <c r="F525" s="6">
        <f t="shared" si="21"/>
        <v>513</v>
      </c>
      <c r="G525" s="44" t="str">
        <f t="shared" si="22"/>
        <v>0x201</v>
      </c>
      <c r="H525" s="8" t="s">
        <v>353</v>
      </c>
      <c r="I525" s="8"/>
      <c r="J525" s="6" t="s">
        <v>1112</v>
      </c>
      <c r="K525" s="6" t="s">
        <v>751</v>
      </c>
    </row>
    <row r="526" spans="1:11" x14ac:dyDescent="0.2">
      <c r="A526" s="6">
        <f ca="1">IF(COUNTIF($B$1:INDIRECT(CONCATENATE("B", ROW())), B526)=0, "", COUNTIF($B$1:INDIRECT(CONCATENATE("B", ROW())), B526))</f>
        <v>128</v>
      </c>
      <c r="B526" s="41" t="s">
        <v>57</v>
      </c>
      <c r="C526" s="7" t="str">
        <f ca="1">IF(B526="", "", B526&amp;COUNTIF($B$1:INDIRECT(CONCATENATE("B", ROW())), B526))</f>
        <v>Observatory128</v>
      </c>
      <c r="D526" s="6">
        <v>1553</v>
      </c>
      <c r="E526" s="6" t="s">
        <v>27</v>
      </c>
      <c r="F526" s="6">
        <f t="shared" si="21"/>
        <v>514</v>
      </c>
      <c r="G526" s="44" t="str">
        <f t="shared" si="22"/>
        <v>0x202</v>
      </c>
      <c r="H526" s="8" t="s">
        <v>354</v>
      </c>
      <c r="I526" s="8"/>
      <c r="J526" s="6" t="s">
        <v>1111</v>
      </c>
      <c r="K526" s="6" t="s">
        <v>751</v>
      </c>
    </row>
    <row r="527" spans="1:11" x14ac:dyDescent="0.2">
      <c r="A527" s="6" t="str">
        <f ca="1">IF(COUNTIF($B$1:INDIRECT(CONCATENATE("B", ROW())), B527)=0, "", COUNTIF($B$1:INDIRECT(CONCATENATE("B", ROW())), B527))</f>
        <v/>
      </c>
      <c r="B527" s="41"/>
      <c r="C527" s="7" t="str">
        <f ca="1">IF(B527="", "", B527&amp;COUNTIF($B$1:INDIRECT(CONCATENATE("B", ROW())), B527))</f>
        <v/>
      </c>
      <c r="D527" s="6"/>
      <c r="E527" s="6"/>
      <c r="F527" s="6">
        <f t="shared" si="21"/>
        <v>515</v>
      </c>
      <c r="G527" s="44" t="str">
        <f t="shared" si="22"/>
        <v>0x203</v>
      </c>
      <c r="H527" s="8" t="s">
        <v>33</v>
      </c>
      <c r="I527" s="8"/>
      <c r="J527" s="6"/>
      <c r="K527" s="6"/>
    </row>
    <row r="528" spans="1:11" ht="33.75" x14ac:dyDescent="0.2">
      <c r="A528" s="6">
        <f ca="1">IF(COUNTIF($B$1:INDIRECT(CONCATENATE("B", ROW())), B528)=0, "", COUNTIF($B$1:INDIRECT(CONCATENATE("B", ROW())), B528))</f>
        <v>129</v>
      </c>
      <c r="B528" s="41" t="s">
        <v>57</v>
      </c>
      <c r="C528" s="7" t="str">
        <f ca="1">IF(B528="", "", B528&amp;COUNTIF($B$1:INDIRECT(CONCATENATE("B", ROW())), B528))</f>
        <v>Observatory129</v>
      </c>
      <c r="D528" s="6">
        <v>1553</v>
      </c>
      <c r="E528" s="6" t="s">
        <v>27</v>
      </c>
      <c r="F528" s="6">
        <f t="shared" si="21"/>
        <v>516</v>
      </c>
      <c r="G528" s="44" t="str">
        <f t="shared" si="22"/>
        <v>0x204</v>
      </c>
      <c r="H528" s="8" t="s">
        <v>827</v>
      </c>
      <c r="I528" s="8" t="s">
        <v>1165</v>
      </c>
      <c r="J528" s="6" t="s">
        <v>728</v>
      </c>
      <c r="K528" s="6" t="s">
        <v>752</v>
      </c>
    </row>
    <row r="529" spans="1:11" x14ac:dyDescent="0.2">
      <c r="A529" s="6">
        <f ca="1">IF(COUNTIF($B$1:INDIRECT(CONCATENATE("B", ROW())), B529)=0, "", COUNTIF($B$1:INDIRECT(CONCATENATE("B", ROW())), B529))</f>
        <v>130</v>
      </c>
      <c r="B529" s="41" t="s">
        <v>57</v>
      </c>
      <c r="C529" s="7" t="str">
        <f ca="1">IF(B529="", "", B529&amp;COUNTIF($B$1:INDIRECT(CONCATENATE("B", ROW())), B529))</f>
        <v>Observatory130</v>
      </c>
      <c r="D529" s="6">
        <v>1553</v>
      </c>
      <c r="E529" s="6" t="s">
        <v>27</v>
      </c>
      <c r="F529" s="6">
        <f t="shared" si="21"/>
        <v>517</v>
      </c>
      <c r="G529" s="44" t="str">
        <f t="shared" si="22"/>
        <v>0x205</v>
      </c>
      <c r="H529" s="8" t="s">
        <v>355</v>
      </c>
      <c r="I529" s="8"/>
      <c r="J529" s="6" t="s">
        <v>1113</v>
      </c>
      <c r="K529" s="6" t="s">
        <v>751</v>
      </c>
    </row>
    <row r="530" spans="1:11" x14ac:dyDescent="0.2">
      <c r="A530" s="6">
        <f ca="1">IF(COUNTIF($B$1:INDIRECT(CONCATENATE("B", ROW())), B530)=0, "", COUNTIF($B$1:INDIRECT(CONCATENATE("B", ROW())), B530))</f>
        <v>131</v>
      </c>
      <c r="B530" s="41" t="s">
        <v>57</v>
      </c>
      <c r="C530" s="7" t="str">
        <f ca="1">IF(B530="", "", B530&amp;COUNTIF($B$1:INDIRECT(CONCATENATE("B", ROW())), B530))</f>
        <v>Observatory131</v>
      </c>
      <c r="D530" s="6">
        <v>1553</v>
      </c>
      <c r="E530" s="6" t="s">
        <v>27</v>
      </c>
      <c r="F530" s="6">
        <f t="shared" si="21"/>
        <v>518</v>
      </c>
      <c r="G530" s="44" t="str">
        <f t="shared" si="22"/>
        <v>0x206</v>
      </c>
      <c r="H530" s="8" t="s">
        <v>356</v>
      </c>
      <c r="I530" s="8"/>
      <c r="J530" s="6" t="s">
        <v>1110</v>
      </c>
      <c r="K530" s="6" t="s">
        <v>751</v>
      </c>
    </row>
    <row r="531" spans="1:11" x14ac:dyDescent="0.2">
      <c r="A531" s="6" t="str">
        <f ca="1">IF(COUNTIF($B$1:INDIRECT(CONCATENATE("B", ROW())), B531)=0, "", COUNTIF($B$1:INDIRECT(CONCATENATE("B", ROW())), B531))</f>
        <v/>
      </c>
      <c r="B531" s="41"/>
      <c r="C531" s="7" t="str">
        <f ca="1">IF(B531="", "", B531&amp;COUNTIF($B$1:INDIRECT(CONCATENATE("B", ROW())), B531))</f>
        <v/>
      </c>
      <c r="D531" s="6"/>
      <c r="E531" s="6"/>
      <c r="F531" s="6">
        <f t="shared" si="21"/>
        <v>519</v>
      </c>
      <c r="G531" s="44" t="str">
        <f t="shared" si="22"/>
        <v>0x207</v>
      </c>
      <c r="H531" s="8" t="s">
        <v>33</v>
      </c>
      <c r="I531" s="8"/>
      <c r="J531" s="6"/>
      <c r="K531" s="6"/>
    </row>
    <row r="532" spans="1:11" x14ac:dyDescent="0.2">
      <c r="A532" s="6">
        <f ca="1">IF(COUNTIF($B$1:INDIRECT(CONCATENATE("B", ROW())), B532)=0, "", COUNTIF($B$1:INDIRECT(CONCATENATE("B", ROW())), B532))</f>
        <v>132</v>
      </c>
      <c r="B532" s="41" t="s">
        <v>57</v>
      </c>
      <c r="C532" s="7" t="str">
        <f ca="1">IF(B532="", "", B532&amp;COUNTIF($B$1:INDIRECT(CONCATENATE("B", ROW())), B532))</f>
        <v>Observatory132</v>
      </c>
      <c r="D532" s="6" t="s">
        <v>36</v>
      </c>
      <c r="E532" s="6" t="s">
        <v>27</v>
      </c>
      <c r="F532" s="6">
        <f t="shared" si="21"/>
        <v>520</v>
      </c>
      <c r="G532" s="44" t="str">
        <f t="shared" si="22"/>
        <v>0x208</v>
      </c>
      <c r="H532" s="8" t="s">
        <v>792</v>
      </c>
      <c r="I532" s="8"/>
      <c r="J532" s="6" t="s">
        <v>1301</v>
      </c>
      <c r="K532" s="6" t="s">
        <v>751</v>
      </c>
    </row>
    <row r="533" spans="1:11" x14ac:dyDescent="0.2">
      <c r="A533" s="6">
        <f ca="1">IF(COUNTIF($B$1:INDIRECT(CONCATENATE("B", ROW())), B533)=0, "", COUNTIF($B$1:INDIRECT(CONCATENATE("B", ROW())), B533))</f>
        <v>133</v>
      </c>
      <c r="B533" s="41" t="s">
        <v>57</v>
      </c>
      <c r="C533" s="7" t="str">
        <f ca="1">IF(B533="", "", B533&amp;COUNTIF($B$1:INDIRECT(CONCATENATE("B", ROW())), B533))</f>
        <v>Observatory133</v>
      </c>
      <c r="D533" s="6" t="s">
        <v>36</v>
      </c>
      <c r="E533" s="6" t="s">
        <v>27</v>
      </c>
      <c r="F533" s="6">
        <f t="shared" si="21"/>
        <v>521</v>
      </c>
      <c r="G533" s="44" t="str">
        <f t="shared" si="22"/>
        <v>0x209</v>
      </c>
      <c r="H533" s="8" t="s">
        <v>793</v>
      </c>
      <c r="I533" s="8"/>
      <c r="J533" s="6" t="s">
        <v>1302</v>
      </c>
      <c r="K533" s="6" t="s">
        <v>751</v>
      </c>
    </row>
    <row r="534" spans="1:11" x14ac:dyDescent="0.2">
      <c r="A534" s="6" t="str">
        <f ca="1">IF(COUNTIF($B$1:INDIRECT(CONCATENATE("B", ROW())), B534)=0, "", COUNTIF($B$1:INDIRECT(CONCATENATE("B", ROW())), B534))</f>
        <v/>
      </c>
      <c r="B534" s="41"/>
      <c r="C534" s="7" t="str">
        <f ca="1">IF(B534="", "", B534&amp;COUNTIF($B$1:INDIRECT(CONCATENATE("B", ROW())), B534))</f>
        <v/>
      </c>
      <c r="D534" s="6"/>
      <c r="E534" s="6"/>
      <c r="F534" s="6">
        <f t="shared" si="21"/>
        <v>522</v>
      </c>
      <c r="G534" s="44" t="str">
        <f t="shared" si="22"/>
        <v>0x20A</v>
      </c>
      <c r="H534" s="8" t="s">
        <v>33</v>
      </c>
      <c r="I534" s="8"/>
      <c r="J534" s="6"/>
      <c r="K534" s="6"/>
    </row>
    <row r="535" spans="1:11" x14ac:dyDescent="0.2">
      <c r="A535" s="6">
        <f ca="1">IF(COUNTIF($B$1:INDIRECT(CONCATENATE("B", ROW())), B535)=0, "", COUNTIF($B$1:INDIRECT(CONCATENATE("B", ROW())), B535))</f>
        <v>134</v>
      </c>
      <c r="B535" s="41" t="s">
        <v>57</v>
      </c>
      <c r="C535" s="7" t="str">
        <f ca="1">IF(B535="", "", B535&amp;COUNTIF($B$1:INDIRECT(CONCATENATE("B", ROW())), B535))</f>
        <v>Observatory134</v>
      </c>
      <c r="D535" s="6">
        <v>1553</v>
      </c>
      <c r="E535" s="6" t="s">
        <v>27</v>
      </c>
      <c r="F535" s="6">
        <f t="shared" si="21"/>
        <v>523</v>
      </c>
      <c r="G535" s="44" t="str">
        <f t="shared" si="22"/>
        <v>0x20B</v>
      </c>
      <c r="H535" s="8" t="s">
        <v>1132</v>
      </c>
      <c r="I535" s="8"/>
      <c r="J535" s="6" t="s">
        <v>1059</v>
      </c>
      <c r="K535" s="6" t="s">
        <v>751</v>
      </c>
    </row>
    <row r="536" spans="1:11" x14ac:dyDescent="0.2">
      <c r="A536" s="6">
        <f ca="1">IF(COUNTIF($B$1:INDIRECT(CONCATENATE("B", ROW())), B536)=0, "", COUNTIF($B$1:INDIRECT(CONCATENATE("B", ROW())), B536))</f>
        <v>135</v>
      </c>
      <c r="B536" s="41" t="s">
        <v>57</v>
      </c>
      <c r="C536" s="7" t="str">
        <f ca="1">IF(B536="", "", B536&amp;COUNTIF($B$1:INDIRECT(CONCATENATE("B", ROW())), B536))</f>
        <v>Observatory135</v>
      </c>
      <c r="D536" s="6">
        <v>1553</v>
      </c>
      <c r="E536" s="6" t="s">
        <v>27</v>
      </c>
      <c r="F536" s="6">
        <f t="shared" si="21"/>
        <v>524</v>
      </c>
      <c r="G536" s="44" t="str">
        <f t="shared" si="22"/>
        <v>0x20C</v>
      </c>
      <c r="H536" s="8" t="s">
        <v>1133</v>
      </c>
      <c r="I536" s="8"/>
      <c r="J536" s="6" t="s">
        <v>1115</v>
      </c>
      <c r="K536" s="6" t="s">
        <v>751</v>
      </c>
    </row>
    <row r="537" spans="1:11" x14ac:dyDescent="0.2">
      <c r="A537" s="6">
        <f ca="1">IF(COUNTIF($B$1:INDIRECT(CONCATENATE("B", ROW())), B537)=0, "", COUNTIF($B$1:INDIRECT(CONCATENATE("B", ROW())), B537))</f>
        <v>136</v>
      </c>
      <c r="B537" s="41" t="s">
        <v>57</v>
      </c>
      <c r="C537" s="7" t="str">
        <f ca="1">IF(B537="", "", B537&amp;COUNTIF($B$1:INDIRECT(CONCATENATE("B", ROW())), B537))</f>
        <v>Observatory136</v>
      </c>
      <c r="D537" s="6">
        <v>1553</v>
      </c>
      <c r="E537" s="6" t="s">
        <v>27</v>
      </c>
      <c r="F537" s="6">
        <f t="shared" si="21"/>
        <v>525</v>
      </c>
      <c r="G537" s="44" t="str">
        <f t="shared" si="22"/>
        <v>0x20D</v>
      </c>
      <c r="H537" s="8" t="s">
        <v>1134</v>
      </c>
      <c r="I537" s="8"/>
      <c r="J537" s="6" t="s">
        <v>1116</v>
      </c>
      <c r="K537" s="6" t="s">
        <v>751</v>
      </c>
    </row>
    <row r="538" spans="1:11" x14ac:dyDescent="0.2">
      <c r="A538" s="6">
        <f ca="1">IF(COUNTIF($B$1:INDIRECT(CONCATENATE("B", ROW())), B538)=0, "", COUNTIF($B$1:INDIRECT(CONCATENATE("B", ROW())), B538))</f>
        <v>137</v>
      </c>
      <c r="B538" s="41" t="s">
        <v>57</v>
      </c>
      <c r="C538" s="7" t="str">
        <f ca="1">IF(B538="", "", B538&amp;COUNTIF($B$1:INDIRECT(CONCATENATE("B", ROW())), B538))</f>
        <v>Observatory137</v>
      </c>
      <c r="D538" s="6">
        <v>1553</v>
      </c>
      <c r="E538" s="6" t="s">
        <v>27</v>
      </c>
      <c r="F538" s="6">
        <f t="shared" si="21"/>
        <v>526</v>
      </c>
      <c r="G538" s="44" t="str">
        <f t="shared" si="22"/>
        <v>0x20E</v>
      </c>
      <c r="H538" s="8" t="s">
        <v>1135</v>
      </c>
      <c r="I538" s="8"/>
      <c r="J538" s="6" t="s">
        <v>1109</v>
      </c>
      <c r="K538" s="6" t="s">
        <v>751</v>
      </c>
    </row>
    <row r="539" spans="1:11" x14ac:dyDescent="0.2">
      <c r="A539" s="6" t="str">
        <f ca="1">IF(COUNTIF($B$1:INDIRECT(CONCATENATE("B", ROW())), B539)=0, "", COUNTIF($B$1:INDIRECT(CONCATENATE("B", ROW())), B539))</f>
        <v/>
      </c>
      <c r="B539" s="41"/>
      <c r="C539" s="7" t="str">
        <f ca="1">IF(B539="", "", B539&amp;COUNTIF($B$1:INDIRECT(CONCATENATE("B", ROW())), B539))</f>
        <v/>
      </c>
      <c r="D539" s="6"/>
      <c r="E539" s="6"/>
      <c r="F539" s="6">
        <f t="shared" si="21"/>
        <v>527</v>
      </c>
      <c r="G539" s="44" t="str">
        <f t="shared" si="22"/>
        <v>0x20F</v>
      </c>
      <c r="H539" s="8" t="s">
        <v>33</v>
      </c>
      <c r="I539" s="8"/>
      <c r="J539" s="6"/>
      <c r="K539" s="6"/>
    </row>
    <row r="540" spans="1:11" x14ac:dyDescent="0.2">
      <c r="A540" s="6">
        <f ca="1">IF(COUNTIF($B$1:INDIRECT(CONCATENATE("B", ROW())), B540)=0, "", COUNTIF($B$1:INDIRECT(CONCATENATE("B", ROW())), B540))</f>
        <v>138</v>
      </c>
      <c r="B540" s="41" t="s">
        <v>57</v>
      </c>
      <c r="C540" s="7" t="str">
        <f ca="1">IF(B540="", "", B540&amp;COUNTIF($B$1:INDIRECT(CONCATENATE("B", ROW())), B540))</f>
        <v>Observatory138</v>
      </c>
      <c r="D540" s="6">
        <v>1553</v>
      </c>
      <c r="E540" s="6" t="s">
        <v>27</v>
      </c>
      <c r="F540" s="6">
        <f t="shared" si="21"/>
        <v>528</v>
      </c>
      <c r="G540" s="44" t="str">
        <f t="shared" si="22"/>
        <v>0x210</v>
      </c>
      <c r="H540" s="8" t="s">
        <v>1136</v>
      </c>
      <c r="I540" s="8"/>
      <c r="J540" s="6" t="s">
        <v>1107</v>
      </c>
      <c r="K540" s="6" t="s">
        <v>751</v>
      </c>
    </row>
    <row r="541" spans="1:11" x14ac:dyDescent="0.2">
      <c r="A541" s="6">
        <f ca="1">IF(COUNTIF($B$1:INDIRECT(CONCATENATE("B", ROW())), B541)=0, "", COUNTIF($B$1:INDIRECT(CONCATENATE("B", ROW())), B541))</f>
        <v>139</v>
      </c>
      <c r="B541" s="41" t="s">
        <v>57</v>
      </c>
      <c r="C541" s="7" t="str">
        <f ca="1">IF(B541="", "", B541&amp;COUNTIF($B$1:INDIRECT(CONCATENATE("B", ROW())), B541))</f>
        <v>Observatory139</v>
      </c>
      <c r="D541" s="6">
        <v>1553</v>
      </c>
      <c r="E541" s="6" t="s">
        <v>27</v>
      </c>
      <c r="F541" s="6">
        <f t="shared" si="21"/>
        <v>529</v>
      </c>
      <c r="G541" s="44" t="str">
        <f t="shared" si="22"/>
        <v>0x211</v>
      </c>
      <c r="H541" s="8" t="s">
        <v>1137</v>
      </c>
      <c r="I541" s="8"/>
      <c r="J541" s="6" t="s">
        <v>1117</v>
      </c>
      <c r="K541" s="6" t="s">
        <v>751</v>
      </c>
    </row>
    <row r="542" spans="1:11" x14ac:dyDescent="0.2">
      <c r="A542" s="6">
        <f ca="1">IF(COUNTIF($B$1:INDIRECT(CONCATENATE("B", ROW())), B542)=0, "", COUNTIF($B$1:INDIRECT(CONCATENATE("B", ROW())), B542))</f>
        <v>140</v>
      </c>
      <c r="B542" s="41" t="s">
        <v>57</v>
      </c>
      <c r="C542" s="7" t="str">
        <f ca="1">IF(B542="", "", B542&amp;COUNTIF($B$1:INDIRECT(CONCATENATE("B", ROW())), B542))</f>
        <v>Observatory140</v>
      </c>
      <c r="D542" s="6">
        <v>1553</v>
      </c>
      <c r="E542" s="6" t="s">
        <v>27</v>
      </c>
      <c r="F542" s="6">
        <f t="shared" si="21"/>
        <v>530</v>
      </c>
      <c r="G542" s="44" t="str">
        <f t="shared" si="22"/>
        <v>0x212</v>
      </c>
      <c r="H542" s="8" t="s">
        <v>1138</v>
      </c>
      <c r="I542" s="8"/>
      <c r="J542" s="6" t="s">
        <v>1118</v>
      </c>
      <c r="K542" s="6" t="s">
        <v>751</v>
      </c>
    </row>
    <row r="543" spans="1:11" x14ac:dyDescent="0.2">
      <c r="A543" s="6">
        <f ca="1">IF(COUNTIF($B$1:INDIRECT(CONCATENATE("B", ROW())), B543)=0, "", COUNTIF($B$1:INDIRECT(CONCATENATE("B", ROW())), B543))</f>
        <v>141</v>
      </c>
      <c r="B543" s="41" t="s">
        <v>57</v>
      </c>
      <c r="C543" s="7" t="str">
        <f ca="1">IF(B543="", "", B543&amp;COUNTIF($B$1:INDIRECT(CONCATENATE("B", ROW())), B543))</f>
        <v>Observatory141</v>
      </c>
      <c r="D543" s="6">
        <v>1553</v>
      </c>
      <c r="E543" s="6" t="s">
        <v>27</v>
      </c>
      <c r="F543" s="6">
        <f t="shared" si="21"/>
        <v>531</v>
      </c>
      <c r="G543" s="44" t="str">
        <f t="shared" si="22"/>
        <v>0x213</v>
      </c>
      <c r="H543" s="8" t="s">
        <v>1139</v>
      </c>
      <c r="I543" s="8"/>
      <c r="J543" s="6" t="s">
        <v>1108</v>
      </c>
      <c r="K543" s="6" t="s">
        <v>751</v>
      </c>
    </row>
    <row r="544" spans="1:11" x14ac:dyDescent="0.2">
      <c r="A544" s="6" t="str">
        <f ca="1">IF(COUNTIF($B$1:INDIRECT(CONCATENATE("B", ROW())), B544)=0, "", COUNTIF($B$1:INDIRECT(CONCATENATE("B", ROW())), B544))</f>
        <v/>
      </c>
      <c r="B544" s="41"/>
      <c r="C544" s="7" t="str">
        <f ca="1">IF(B544="", "", B544&amp;COUNTIF($B$1:INDIRECT(CONCATENATE("B", ROW())), B544))</f>
        <v/>
      </c>
      <c r="D544" s="6"/>
      <c r="E544" s="6"/>
      <c r="F544" s="6">
        <f t="shared" si="21"/>
        <v>532</v>
      </c>
      <c r="G544" s="44" t="str">
        <f t="shared" si="22"/>
        <v>0x214</v>
      </c>
      <c r="H544" s="8" t="s">
        <v>33</v>
      </c>
      <c r="I544" s="8"/>
      <c r="J544" s="6"/>
      <c r="K544" s="6"/>
    </row>
    <row r="545" spans="1:11" x14ac:dyDescent="0.2">
      <c r="A545" s="6">
        <f ca="1">IF(COUNTIF($B$1:INDIRECT(CONCATENATE("B", ROW())), B545)=0, "", COUNTIF($B$1:INDIRECT(CONCATENATE("B", ROW())), B545))</f>
        <v>142</v>
      </c>
      <c r="B545" s="41" t="s">
        <v>57</v>
      </c>
      <c r="C545" s="7" t="str">
        <f ca="1">IF(B545="", "", B545&amp;COUNTIF($B$1:INDIRECT(CONCATENATE("B", ROW())), B545))</f>
        <v>Observatory142</v>
      </c>
      <c r="D545" s="6">
        <v>1553</v>
      </c>
      <c r="E545" s="6" t="s">
        <v>27</v>
      </c>
      <c r="F545" s="6">
        <f t="shared" si="21"/>
        <v>533</v>
      </c>
      <c r="G545" s="44" t="str">
        <f t="shared" si="22"/>
        <v>0x215</v>
      </c>
      <c r="H545" s="8" t="s">
        <v>357</v>
      </c>
      <c r="I545" s="8"/>
      <c r="J545" s="6" t="s">
        <v>659</v>
      </c>
      <c r="K545" s="6" t="s">
        <v>751</v>
      </c>
    </row>
    <row r="546" spans="1:11" x14ac:dyDescent="0.2">
      <c r="A546" s="6">
        <f ca="1">IF(COUNTIF($B$1:INDIRECT(CONCATENATE("B", ROW())), B546)=0, "", COUNTIF($B$1:INDIRECT(CONCATENATE("B", ROW())), B546))</f>
        <v>143</v>
      </c>
      <c r="B546" s="41" t="s">
        <v>57</v>
      </c>
      <c r="C546" s="7" t="str">
        <f ca="1">IF(B546="", "", B546&amp;COUNTIF($B$1:INDIRECT(CONCATENATE("B", ROW())), B546))</f>
        <v>Observatory143</v>
      </c>
      <c r="D546" s="6">
        <v>1553</v>
      </c>
      <c r="E546" s="6" t="s">
        <v>27</v>
      </c>
      <c r="F546" s="6">
        <f t="shared" si="21"/>
        <v>534</v>
      </c>
      <c r="G546" s="44" t="str">
        <f t="shared" si="22"/>
        <v>0x216</v>
      </c>
      <c r="H546" s="8" t="s">
        <v>358</v>
      </c>
      <c r="I546" s="8"/>
      <c r="J546" s="6" t="s">
        <v>733</v>
      </c>
      <c r="K546" s="6" t="s">
        <v>751</v>
      </c>
    </row>
    <row r="547" spans="1:11" x14ac:dyDescent="0.2">
      <c r="A547" s="6" t="str">
        <f ca="1">IF(COUNTIF($B$1:INDIRECT(CONCATENATE("B", ROW())), B547)=0, "", COUNTIF($B$1:INDIRECT(CONCATENATE("B", ROW())), B547))</f>
        <v/>
      </c>
      <c r="B547" s="41"/>
      <c r="C547" s="7" t="str">
        <f ca="1">IF(B547="", "", B547&amp;COUNTIF($B$1:INDIRECT(CONCATENATE("B", ROW())), B547))</f>
        <v/>
      </c>
      <c r="D547" s="6"/>
      <c r="E547" s="6"/>
      <c r="F547" s="6">
        <f t="shared" si="21"/>
        <v>535</v>
      </c>
      <c r="G547" s="44" t="str">
        <f t="shared" si="22"/>
        <v>0x217</v>
      </c>
      <c r="H547" s="8" t="s">
        <v>33</v>
      </c>
      <c r="I547" s="8"/>
      <c r="J547" s="6"/>
      <c r="K547" s="6"/>
    </row>
    <row r="548" spans="1:11" x14ac:dyDescent="0.2">
      <c r="A548" s="6">
        <f ca="1">IF(COUNTIF($B$1:INDIRECT(CONCATENATE("B", ROW())), B548)=0, "", COUNTIF($B$1:INDIRECT(CONCATENATE("B", ROW())), B548))</f>
        <v>144</v>
      </c>
      <c r="B548" s="41" t="s">
        <v>57</v>
      </c>
      <c r="C548" s="7" t="str">
        <f ca="1">IF(B548="", "", B548&amp;COUNTIF($B$1:INDIRECT(CONCATENATE("B", ROW())), B548))</f>
        <v>Observatory144</v>
      </c>
      <c r="D548" s="6">
        <v>1553</v>
      </c>
      <c r="E548" s="6" t="s">
        <v>27</v>
      </c>
      <c r="F548" s="6">
        <f t="shared" si="21"/>
        <v>536</v>
      </c>
      <c r="G548" s="44" t="str">
        <f t="shared" si="22"/>
        <v>0x218</v>
      </c>
      <c r="H548" s="8" t="s">
        <v>794</v>
      </c>
      <c r="I548" s="8"/>
      <c r="J548" s="6" t="s">
        <v>661</v>
      </c>
      <c r="K548" s="6" t="s">
        <v>751</v>
      </c>
    </row>
    <row r="549" spans="1:11" x14ac:dyDescent="0.2">
      <c r="A549" s="6">
        <f ca="1">IF(COUNTIF($B$1:INDIRECT(CONCATENATE("B", ROW())), B549)=0, "", COUNTIF($B$1:INDIRECT(CONCATENATE("B", ROW())), B549))</f>
        <v>145</v>
      </c>
      <c r="B549" s="41" t="s">
        <v>57</v>
      </c>
      <c r="C549" s="7" t="str">
        <f ca="1">IF(B549="", "", B549&amp;COUNTIF($B$1:INDIRECT(CONCATENATE("B", ROW())), B549))</f>
        <v>Observatory145</v>
      </c>
      <c r="D549" s="6">
        <v>1553</v>
      </c>
      <c r="E549" s="6" t="s">
        <v>27</v>
      </c>
      <c r="F549" s="6">
        <f t="shared" si="21"/>
        <v>537</v>
      </c>
      <c r="G549" s="44" t="str">
        <f t="shared" si="22"/>
        <v>0x219</v>
      </c>
      <c r="H549" s="8" t="s">
        <v>795</v>
      </c>
      <c r="I549" s="8"/>
      <c r="J549" s="6" t="s">
        <v>660</v>
      </c>
      <c r="K549" s="6" t="s">
        <v>751</v>
      </c>
    </row>
    <row r="550" spans="1:11" x14ac:dyDescent="0.2">
      <c r="A550" s="6" t="str">
        <f ca="1">IF(COUNTIF($B$1:INDIRECT(CONCATENATE("B", ROW())), B550)=0, "", COUNTIF($B$1:INDIRECT(CONCATENATE("B", ROW())), B550))</f>
        <v/>
      </c>
      <c r="B550" s="41"/>
      <c r="C550" s="7" t="str">
        <f ca="1">IF(B550="", "", B550&amp;COUNTIF($B$1:INDIRECT(CONCATENATE("B", ROW())), B550))</f>
        <v/>
      </c>
      <c r="D550" s="6"/>
      <c r="E550" s="6"/>
      <c r="F550" s="6">
        <f t="shared" si="21"/>
        <v>538</v>
      </c>
      <c r="G550" s="44" t="str">
        <f t="shared" si="22"/>
        <v>0x21A</v>
      </c>
      <c r="H550" s="8" t="s">
        <v>33</v>
      </c>
      <c r="I550" s="8"/>
      <c r="J550" s="6"/>
      <c r="K550" s="6"/>
    </row>
    <row r="551" spans="1:11" x14ac:dyDescent="0.2">
      <c r="A551" s="6"/>
      <c r="B551" s="41"/>
      <c r="C551" s="7" t="str">
        <f ca="1">IF(B551="", "", B551&amp;COUNTIF($B$1:INDIRECT(CONCATENATE("B", ROW())), B551))</f>
        <v/>
      </c>
      <c r="D551" s="6"/>
      <c r="E551" s="6"/>
      <c r="F551" s="6">
        <f t="shared" si="21"/>
        <v>539</v>
      </c>
      <c r="G551" s="44" t="str">
        <f t="shared" si="22"/>
        <v>0x21B</v>
      </c>
      <c r="H551" s="8" t="s">
        <v>33</v>
      </c>
      <c r="I551" s="8"/>
      <c r="J551" s="6"/>
      <c r="K551" s="6"/>
    </row>
    <row r="552" spans="1:11" x14ac:dyDescent="0.2">
      <c r="A552" s="6"/>
      <c r="B552" s="41"/>
      <c r="C552" s="7" t="str">
        <f ca="1">IF(B552="", "", B552&amp;COUNTIF($B$1:INDIRECT(CONCATENATE("B", ROW())), B552))</f>
        <v/>
      </c>
      <c r="D552" s="6"/>
      <c r="E552" s="6"/>
      <c r="F552" s="6">
        <f t="shared" si="21"/>
        <v>540</v>
      </c>
      <c r="G552" s="44" t="str">
        <f t="shared" si="22"/>
        <v>0x21C</v>
      </c>
      <c r="H552" s="8" t="s">
        <v>33</v>
      </c>
      <c r="I552" s="8"/>
      <c r="J552" s="6"/>
      <c r="K552" s="6"/>
    </row>
    <row r="553" spans="1:11" x14ac:dyDescent="0.2">
      <c r="A553" s="6"/>
      <c r="B553" s="41"/>
      <c r="C553" s="7" t="str">
        <f ca="1">IF(B553="", "", B553&amp;COUNTIF($B$1:INDIRECT(CONCATENATE("B", ROW())), B553))</f>
        <v/>
      </c>
      <c r="D553" s="6"/>
      <c r="E553" s="6"/>
      <c r="F553" s="6">
        <f t="shared" si="21"/>
        <v>541</v>
      </c>
      <c r="G553" s="44" t="str">
        <f t="shared" si="22"/>
        <v>0x21D</v>
      </c>
      <c r="H553" s="8" t="s">
        <v>33</v>
      </c>
      <c r="I553" s="8"/>
      <c r="J553" s="6"/>
      <c r="K553" s="6"/>
    </row>
    <row r="554" spans="1:11" x14ac:dyDescent="0.2">
      <c r="A554" s="6"/>
      <c r="B554" s="41"/>
      <c r="C554" s="7" t="str">
        <f ca="1">IF(B554="", "", B554&amp;COUNTIF($B$1:INDIRECT(CONCATENATE("B", ROW())), B554))</f>
        <v/>
      </c>
      <c r="D554" s="6"/>
      <c r="E554" s="6"/>
      <c r="F554" s="6">
        <f t="shared" ref="F554:F617" si="23">$F553+1</f>
        <v>542</v>
      </c>
      <c r="G554" s="44" t="str">
        <f t="shared" si="22"/>
        <v>0x21E</v>
      </c>
      <c r="H554" s="8" t="s">
        <v>33</v>
      </c>
      <c r="I554" s="8"/>
      <c r="J554" s="6"/>
      <c r="K554" s="6"/>
    </row>
    <row r="555" spans="1:11" x14ac:dyDescent="0.2">
      <c r="A555" s="6"/>
      <c r="B555" s="41"/>
      <c r="C555" s="7" t="str">
        <f ca="1">IF(B555="", "", B555&amp;COUNTIF($B$1:INDIRECT(CONCATENATE("B", ROW())), B555))</f>
        <v/>
      </c>
      <c r="D555" s="6"/>
      <c r="E555" s="6"/>
      <c r="F555" s="6">
        <f t="shared" si="23"/>
        <v>543</v>
      </c>
      <c r="G555" s="44" t="str">
        <f t="shared" si="22"/>
        <v>0x21F</v>
      </c>
      <c r="H555" s="8" t="s">
        <v>33</v>
      </c>
      <c r="I555" s="8"/>
      <c r="J555" s="6"/>
      <c r="K555" s="6"/>
    </row>
    <row r="556" spans="1:11" x14ac:dyDescent="0.2">
      <c r="A556" s="6" t="str">
        <f ca="1">IF(COUNTIF($B$1:INDIRECT(CONCATENATE("B", ROW())), B556)=0, "", COUNTIF($B$1:INDIRECT(CONCATENATE("B", ROW())), B556))</f>
        <v/>
      </c>
      <c r="B556" s="41"/>
      <c r="C556" s="7" t="str">
        <f ca="1">IF(B556="", "", B556&amp;COUNTIF($B$1:INDIRECT(CONCATENATE("B", ROW())), B556))</f>
        <v/>
      </c>
      <c r="D556" s="6"/>
      <c r="E556" s="6"/>
      <c r="F556" s="6">
        <f t="shared" si="23"/>
        <v>544</v>
      </c>
      <c r="G556" s="44" t="str">
        <f t="shared" si="22"/>
        <v>0x220</v>
      </c>
      <c r="H556" s="8" t="s">
        <v>33</v>
      </c>
      <c r="I556" s="8"/>
      <c r="J556" s="6"/>
      <c r="K556" s="6"/>
    </row>
    <row r="557" spans="1:11" x14ac:dyDescent="0.2">
      <c r="A557" s="6" t="str">
        <f ca="1">IF(COUNTIF($B$1:INDIRECT(CONCATENATE("B", ROW())), B557)=0, "", COUNTIF($B$1:INDIRECT(CONCATENATE("B", ROW())), B557))</f>
        <v/>
      </c>
      <c r="B557" s="41"/>
      <c r="C557" s="7" t="str">
        <f ca="1">IF(B557="", "", B557&amp;COUNTIF($B$1:INDIRECT(CONCATENATE("B", ROW())), B557))</f>
        <v/>
      </c>
      <c r="D557" s="6"/>
      <c r="E557" s="6"/>
      <c r="F557" s="6">
        <f t="shared" si="23"/>
        <v>545</v>
      </c>
      <c r="G557" s="44" t="str">
        <f t="shared" si="22"/>
        <v>0x221</v>
      </c>
      <c r="H557" s="8" t="s">
        <v>33</v>
      </c>
      <c r="I557" s="8"/>
      <c r="J557" s="6"/>
      <c r="K557" s="6"/>
    </row>
    <row r="558" spans="1:11" x14ac:dyDescent="0.2">
      <c r="A558" s="6" t="str">
        <f ca="1">IF(COUNTIF($B$1:INDIRECT(CONCATENATE("B", ROW())), B558)=0, "", COUNTIF($B$1:INDIRECT(CONCATENATE("B", ROW())), B558))</f>
        <v/>
      </c>
      <c r="B558" s="41"/>
      <c r="C558" s="7" t="str">
        <f ca="1">IF(B558="", "", B558&amp;COUNTIF($B$1:INDIRECT(CONCATENATE("B", ROW())), B558))</f>
        <v/>
      </c>
      <c r="D558" s="6"/>
      <c r="E558" s="6"/>
      <c r="F558" s="6">
        <f t="shared" si="23"/>
        <v>546</v>
      </c>
      <c r="G558" s="44" t="str">
        <f t="shared" si="22"/>
        <v>0x222</v>
      </c>
      <c r="H558" s="8" t="s">
        <v>33</v>
      </c>
      <c r="I558" s="8"/>
      <c r="J558" s="6"/>
      <c r="K558" s="6"/>
    </row>
    <row r="559" spans="1:11" x14ac:dyDescent="0.2">
      <c r="A559" s="6" t="str">
        <f ca="1">IF(COUNTIF($B$1:INDIRECT(CONCATENATE("B", ROW())), B559)=0, "", COUNTIF($B$1:INDIRECT(CONCATENATE("B", ROW())), B559))</f>
        <v/>
      </c>
      <c r="B559" s="41"/>
      <c r="C559" s="7" t="str">
        <f ca="1">IF(B559="", "", B559&amp;COUNTIF($B$1:INDIRECT(CONCATENATE("B", ROW())), B559))</f>
        <v/>
      </c>
      <c r="D559" s="6"/>
      <c r="E559" s="6"/>
      <c r="F559" s="6">
        <f t="shared" si="23"/>
        <v>547</v>
      </c>
      <c r="G559" s="44" t="str">
        <f t="shared" si="22"/>
        <v>0x223</v>
      </c>
      <c r="H559" s="8" t="s">
        <v>33</v>
      </c>
      <c r="I559" s="8"/>
      <c r="J559" s="6"/>
      <c r="K559" s="6"/>
    </row>
    <row r="560" spans="1:11" x14ac:dyDescent="0.2">
      <c r="A560" s="6" t="str">
        <f ca="1">IF(COUNTIF($B$1:INDIRECT(CONCATENATE("B", ROW())), B560)=0, "", COUNTIF($B$1:INDIRECT(CONCATENATE("B", ROW())), B560))</f>
        <v/>
      </c>
      <c r="B560" s="41"/>
      <c r="C560" s="7" t="str">
        <f ca="1">IF(B560="", "", B560&amp;COUNTIF($B$1:INDIRECT(CONCATENATE("B", ROW())), B560))</f>
        <v/>
      </c>
      <c r="D560" s="6"/>
      <c r="E560" s="6"/>
      <c r="F560" s="6">
        <f t="shared" si="23"/>
        <v>548</v>
      </c>
      <c r="G560" s="44" t="str">
        <f t="shared" si="22"/>
        <v>0x224</v>
      </c>
      <c r="H560" s="8" t="s">
        <v>33</v>
      </c>
      <c r="I560" s="8"/>
      <c r="J560" s="6"/>
      <c r="K560" s="6"/>
    </row>
    <row r="561" spans="1:11" x14ac:dyDescent="0.2">
      <c r="A561" s="6" t="str">
        <f ca="1">IF(COUNTIF($B$1:INDIRECT(CONCATENATE("B", ROW())), B561)=0, "", COUNTIF($B$1:INDIRECT(CONCATENATE("B", ROW())), B561))</f>
        <v/>
      </c>
      <c r="B561" s="41"/>
      <c r="C561" s="7" t="str">
        <f ca="1">IF(B561="", "", B561&amp;COUNTIF($B$1:INDIRECT(CONCATENATE("B", ROW())), B561))</f>
        <v/>
      </c>
      <c r="D561" s="6"/>
      <c r="E561" s="6"/>
      <c r="F561" s="6">
        <f t="shared" si="23"/>
        <v>549</v>
      </c>
      <c r="G561" s="44" t="str">
        <f t="shared" si="22"/>
        <v>0x225</v>
      </c>
      <c r="H561" s="8" t="s">
        <v>33</v>
      </c>
      <c r="I561" s="8"/>
      <c r="J561" s="6"/>
      <c r="K561" s="6"/>
    </row>
    <row r="562" spans="1:11" x14ac:dyDescent="0.2">
      <c r="A562" s="6" t="str">
        <f ca="1">IF(COUNTIF($B$1:INDIRECT(CONCATENATE("B", ROW())), B562)=0, "", COUNTIF($B$1:INDIRECT(CONCATENATE("B", ROW())), B562))</f>
        <v/>
      </c>
      <c r="B562" s="41"/>
      <c r="C562" s="7" t="str">
        <f ca="1">IF(B562="", "", B562&amp;COUNTIF($B$1:INDIRECT(CONCATENATE("B", ROW())), B562))</f>
        <v/>
      </c>
      <c r="D562" s="6"/>
      <c r="E562" s="6"/>
      <c r="F562" s="6">
        <f t="shared" si="23"/>
        <v>550</v>
      </c>
      <c r="G562" s="44" t="str">
        <f t="shared" si="22"/>
        <v>0x226</v>
      </c>
      <c r="H562" s="8" t="s">
        <v>33</v>
      </c>
      <c r="I562" s="8"/>
      <c r="J562" s="6"/>
      <c r="K562" s="6"/>
    </row>
    <row r="563" spans="1:11" x14ac:dyDescent="0.2">
      <c r="A563" s="6" t="str">
        <f ca="1">IF(COUNTIF($B$1:INDIRECT(CONCATENATE("B", ROW())), B563)=0, "", COUNTIF($B$1:INDIRECT(CONCATENATE("B", ROW())), B563))</f>
        <v/>
      </c>
      <c r="B563" s="41"/>
      <c r="C563" s="7" t="str">
        <f ca="1">IF(B563="", "", B563&amp;COUNTIF($B$1:INDIRECT(CONCATENATE("B", ROW())), B563))</f>
        <v/>
      </c>
      <c r="D563" s="6"/>
      <c r="E563" s="6"/>
      <c r="F563" s="6">
        <f t="shared" si="23"/>
        <v>551</v>
      </c>
      <c r="G563" s="44" t="str">
        <f t="shared" si="22"/>
        <v>0x227</v>
      </c>
      <c r="H563" s="8" t="s">
        <v>33</v>
      </c>
      <c r="I563" s="8"/>
      <c r="J563" s="6"/>
      <c r="K563" s="6"/>
    </row>
    <row r="564" spans="1:11" x14ac:dyDescent="0.2">
      <c r="A564" s="6" t="str">
        <f ca="1">IF(COUNTIF($B$1:INDIRECT(CONCATENATE("B", ROW())), B564)=0, "", COUNTIF($B$1:INDIRECT(CONCATENATE("B", ROW())), B564))</f>
        <v/>
      </c>
      <c r="B564" s="41"/>
      <c r="C564" s="7" t="str">
        <f ca="1">IF(B564="", "", B564&amp;COUNTIF($B$1:INDIRECT(CONCATENATE("B", ROW())), B564))</f>
        <v/>
      </c>
      <c r="D564" s="6"/>
      <c r="E564" s="6"/>
      <c r="F564" s="6">
        <f t="shared" si="23"/>
        <v>552</v>
      </c>
      <c r="G564" s="44" t="str">
        <f t="shared" si="22"/>
        <v>0x228</v>
      </c>
      <c r="H564" s="8" t="s">
        <v>33</v>
      </c>
      <c r="I564" s="8"/>
      <c r="J564" s="6"/>
      <c r="K564" s="6"/>
    </row>
    <row r="565" spans="1:11" x14ac:dyDescent="0.2">
      <c r="A565" s="6" t="str">
        <f ca="1">IF(COUNTIF($B$1:INDIRECT(CONCATENATE("B", ROW())), B565)=0, "", COUNTIF($B$1:INDIRECT(CONCATENATE("B", ROW())), B565))</f>
        <v/>
      </c>
      <c r="B565" s="41"/>
      <c r="C565" s="7" t="str">
        <f ca="1">IF(B565="", "", B565&amp;COUNTIF($B$1:INDIRECT(CONCATENATE("B", ROW())), B565))</f>
        <v/>
      </c>
      <c r="D565" s="6"/>
      <c r="E565" s="6"/>
      <c r="F565" s="6">
        <f t="shared" si="23"/>
        <v>553</v>
      </c>
      <c r="G565" s="44" t="str">
        <f t="shared" si="22"/>
        <v>0x229</v>
      </c>
      <c r="H565" s="8" t="s">
        <v>33</v>
      </c>
      <c r="I565" s="8"/>
      <c r="J565" s="6"/>
      <c r="K565" s="6"/>
    </row>
    <row r="566" spans="1:11" x14ac:dyDescent="0.2">
      <c r="A566" s="6" t="str">
        <f ca="1">IF(COUNTIF($B$1:INDIRECT(CONCATENATE("B", ROW())), B566)=0, "", COUNTIF($B$1:INDIRECT(CONCATENATE("B", ROW())), B566))</f>
        <v/>
      </c>
      <c r="B566" s="41"/>
      <c r="C566" s="7" t="str">
        <f ca="1">IF(B566="", "", B566&amp;COUNTIF($B$1:INDIRECT(CONCATENATE("B", ROW())), B566))</f>
        <v/>
      </c>
      <c r="D566" s="6"/>
      <c r="E566" s="6"/>
      <c r="F566" s="6">
        <f t="shared" si="23"/>
        <v>554</v>
      </c>
      <c r="G566" s="44" t="str">
        <f t="shared" si="22"/>
        <v>0x22A</v>
      </c>
      <c r="H566" s="8" t="s">
        <v>33</v>
      </c>
      <c r="I566" s="8"/>
      <c r="J566" s="6"/>
      <c r="K566" s="6"/>
    </row>
    <row r="567" spans="1:11" x14ac:dyDescent="0.2">
      <c r="A567" s="6" t="str">
        <f ca="1">IF(COUNTIF($B$1:INDIRECT(CONCATENATE("B", ROW())), B567)=0, "", COUNTIF($B$1:INDIRECT(CONCATENATE("B", ROW())), B567))</f>
        <v/>
      </c>
      <c r="B567" s="41"/>
      <c r="C567" s="7" t="str">
        <f ca="1">IF(B567="", "", B567&amp;COUNTIF($B$1:INDIRECT(CONCATENATE("B", ROW())), B567))</f>
        <v/>
      </c>
      <c r="D567" s="6"/>
      <c r="E567" s="6"/>
      <c r="F567" s="6">
        <f t="shared" si="23"/>
        <v>555</v>
      </c>
      <c r="G567" s="44" t="str">
        <f t="shared" si="22"/>
        <v>0x22B</v>
      </c>
      <c r="H567" s="8" t="s">
        <v>33</v>
      </c>
      <c r="I567" s="8"/>
      <c r="J567" s="6"/>
      <c r="K567" s="6"/>
    </row>
    <row r="568" spans="1:11" x14ac:dyDescent="0.2">
      <c r="A568" s="6" t="str">
        <f ca="1">IF(COUNTIF($B$1:INDIRECT(CONCATENATE("B", ROW())), B568)=0, "", COUNTIF($B$1:INDIRECT(CONCATENATE("B", ROW())), B568))</f>
        <v/>
      </c>
      <c r="B568" s="41"/>
      <c r="C568" s="7" t="str">
        <f ca="1">IF(B568="", "", B568&amp;COUNTIF($B$1:INDIRECT(CONCATENATE("B", ROW())), B568))</f>
        <v/>
      </c>
      <c r="D568" s="6"/>
      <c r="E568" s="6"/>
      <c r="F568" s="6">
        <f t="shared" si="23"/>
        <v>556</v>
      </c>
      <c r="G568" s="44" t="str">
        <f t="shared" si="22"/>
        <v>0x22C</v>
      </c>
      <c r="H568" s="8" t="s">
        <v>33</v>
      </c>
      <c r="I568" s="8"/>
      <c r="J568" s="6"/>
      <c r="K568" s="6"/>
    </row>
    <row r="569" spans="1:11" x14ac:dyDescent="0.2">
      <c r="A569" s="6" t="str">
        <f ca="1">IF(COUNTIF($B$1:INDIRECT(CONCATENATE("B", ROW())), B569)=0, "", COUNTIF($B$1:INDIRECT(CONCATENATE("B", ROW())), B569))</f>
        <v/>
      </c>
      <c r="B569" s="41"/>
      <c r="C569" s="7" t="str">
        <f ca="1">IF(B569="", "", B569&amp;COUNTIF($B$1:INDIRECT(CONCATENATE("B", ROW())), B569))</f>
        <v/>
      </c>
      <c r="D569" s="6"/>
      <c r="E569" s="6"/>
      <c r="F569" s="6">
        <f t="shared" si="23"/>
        <v>557</v>
      </c>
      <c r="G569" s="44" t="str">
        <f t="shared" si="22"/>
        <v>0x22D</v>
      </c>
      <c r="H569" s="8" t="s">
        <v>33</v>
      </c>
      <c r="I569" s="8"/>
      <c r="J569" s="6"/>
      <c r="K569" s="6"/>
    </row>
    <row r="570" spans="1:11" x14ac:dyDescent="0.2">
      <c r="A570" s="6" t="str">
        <f ca="1">IF(COUNTIF($B$1:INDIRECT(CONCATENATE("B", ROW())), B570)=0, "", COUNTIF($B$1:INDIRECT(CONCATENATE("B", ROW())), B570))</f>
        <v/>
      </c>
      <c r="B570" s="41"/>
      <c r="C570" s="7" t="str">
        <f ca="1">IF(B570="", "", B570&amp;COUNTIF($B$1:INDIRECT(CONCATENATE("B", ROW())), B570))</f>
        <v/>
      </c>
      <c r="D570" s="6"/>
      <c r="E570" s="6"/>
      <c r="F570" s="6">
        <f t="shared" si="23"/>
        <v>558</v>
      </c>
      <c r="G570" s="44" t="str">
        <f t="shared" si="22"/>
        <v>0x22E</v>
      </c>
      <c r="H570" s="8" t="s">
        <v>33</v>
      </c>
      <c r="I570" s="8"/>
      <c r="J570" s="6"/>
      <c r="K570" s="6"/>
    </row>
    <row r="571" spans="1:11" x14ac:dyDescent="0.2">
      <c r="A571" s="6" t="str">
        <f ca="1">IF(COUNTIF($B$1:INDIRECT(CONCATENATE("B", ROW())), B571)=0, "", COUNTIF($B$1:INDIRECT(CONCATENATE("B", ROW())), B571))</f>
        <v/>
      </c>
      <c r="B571" s="41"/>
      <c r="C571" s="7" t="str">
        <f ca="1">IF(B571="", "", B571&amp;COUNTIF($B$1:INDIRECT(CONCATENATE("B", ROW())), B571))</f>
        <v/>
      </c>
      <c r="D571" s="6"/>
      <c r="E571" s="6"/>
      <c r="F571" s="6">
        <f t="shared" si="23"/>
        <v>559</v>
      </c>
      <c r="G571" s="44" t="str">
        <f t="shared" si="22"/>
        <v>0x22F</v>
      </c>
      <c r="H571" s="8" t="s">
        <v>33</v>
      </c>
      <c r="I571" s="8"/>
      <c r="J571" s="6"/>
      <c r="K571" s="6"/>
    </row>
    <row r="572" spans="1:11" x14ac:dyDescent="0.2">
      <c r="A572" s="6" t="str">
        <f ca="1">IF(COUNTIF($B$1:INDIRECT(CONCATENATE("B", ROW())), B572)=0, "", COUNTIF($B$1:INDIRECT(CONCATENATE("B", ROW())), B572))</f>
        <v/>
      </c>
      <c r="B572" s="41"/>
      <c r="C572" s="7" t="str">
        <f ca="1">IF(B572="", "", B572&amp;COUNTIF($B$1:INDIRECT(CONCATENATE("B", ROW())), B572))</f>
        <v/>
      </c>
      <c r="D572" s="6"/>
      <c r="E572" s="6"/>
      <c r="F572" s="6">
        <f t="shared" si="23"/>
        <v>560</v>
      </c>
      <c r="G572" s="44" t="str">
        <f t="shared" si="22"/>
        <v>0x230</v>
      </c>
      <c r="H572" s="8" t="s">
        <v>33</v>
      </c>
      <c r="I572" s="8"/>
      <c r="J572" s="6"/>
      <c r="K572" s="6"/>
    </row>
    <row r="573" spans="1:11" x14ac:dyDescent="0.2">
      <c r="A573" s="6" t="str">
        <f ca="1">IF(COUNTIF($B$1:INDIRECT(CONCATENATE("B", ROW())), B573)=0, "", COUNTIF($B$1:INDIRECT(CONCATENATE("B", ROW())), B573))</f>
        <v/>
      </c>
      <c r="B573" s="41"/>
      <c r="C573" s="7" t="str">
        <f ca="1">IF(B573="", "", B573&amp;COUNTIF($B$1:INDIRECT(CONCATENATE("B", ROW())), B573))</f>
        <v/>
      </c>
      <c r="D573" s="6"/>
      <c r="E573" s="6"/>
      <c r="F573" s="6">
        <f t="shared" si="23"/>
        <v>561</v>
      </c>
      <c r="G573" s="44" t="str">
        <f t="shared" si="22"/>
        <v>0x231</v>
      </c>
      <c r="H573" s="8" t="s">
        <v>33</v>
      </c>
      <c r="I573" s="8"/>
      <c r="J573" s="6"/>
      <c r="K573" s="6"/>
    </row>
    <row r="574" spans="1:11" x14ac:dyDescent="0.2">
      <c r="A574" s="6" t="str">
        <f ca="1">IF(COUNTIF($B$1:INDIRECT(CONCATENATE("B", ROW())), B574)=0, "", COUNTIF($B$1:INDIRECT(CONCATENATE("B", ROW())), B574))</f>
        <v/>
      </c>
      <c r="B574" s="41"/>
      <c r="C574" s="7" t="str">
        <f ca="1">IF(B574="", "", B574&amp;COUNTIF($B$1:INDIRECT(CONCATENATE("B", ROW())), B574))</f>
        <v/>
      </c>
      <c r="D574" s="6"/>
      <c r="E574" s="6"/>
      <c r="F574" s="6">
        <f t="shared" si="23"/>
        <v>562</v>
      </c>
      <c r="G574" s="44" t="str">
        <f t="shared" si="22"/>
        <v>0x232</v>
      </c>
      <c r="H574" s="8" t="s">
        <v>33</v>
      </c>
      <c r="I574" s="8"/>
      <c r="J574" s="6"/>
      <c r="K574" s="6"/>
    </row>
    <row r="575" spans="1:11" x14ac:dyDescent="0.2">
      <c r="A575" s="6" t="str">
        <f ca="1">IF(COUNTIF($B$1:INDIRECT(CONCATENATE("B", ROW())), B575)=0, "", COUNTIF($B$1:INDIRECT(CONCATENATE("B", ROW())), B575))</f>
        <v/>
      </c>
      <c r="B575" s="41"/>
      <c r="C575" s="7" t="str">
        <f ca="1">IF(B575="", "", B575&amp;COUNTIF($B$1:INDIRECT(CONCATENATE("B", ROW())), B575))</f>
        <v/>
      </c>
      <c r="D575" s="6"/>
      <c r="E575" s="6"/>
      <c r="F575" s="6">
        <f t="shared" si="23"/>
        <v>563</v>
      </c>
      <c r="G575" s="44" t="str">
        <f t="shared" si="22"/>
        <v>0x233</v>
      </c>
      <c r="H575" s="8" t="s">
        <v>33</v>
      </c>
      <c r="I575" s="8"/>
      <c r="J575" s="6"/>
      <c r="K575" s="6"/>
    </row>
    <row r="576" spans="1:11" x14ac:dyDescent="0.2">
      <c r="A576" s="6" t="str">
        <f ca="1">IF(COUNTIF($B$1:INDIRECT(CONCATENATE("B", ROW())), B576)=0, "", COUNTIF($B$1:INDIRECT(CONCATENATE("B", ROW())), B576))</f>
        <v/>
      </c>
      <c r="B576" s="41"/>
      <c r="C576" s="7" t="str">
        <f ca="1">IF(B576="", "", B576&amp;COUNTIF($B$1:INDIRECT(CONCATENATE("B", ROW())), B576))</f>
        <v/>
      </c>
      <c r="D576" s="6"/>
      <c r="E576" s="6"/>
      <c r="F576" s="6">
        <f t="shared" si="23"/>
        <v>564</v>
      </c>
      <c r="G576" s="44" t="str">
        <f t="shared" si="22"/>
        <v>0x234</v>
      </c>
      <c r="H576" s="8" t="s">
        <v>33</v>
      </c>
      <c r="I576" s="8"/>
      <c r="J576" s="6"/>
      <c r="K576" s="6"/>
    </row>
    <row r="577" spans="1:11" x14ac:dyDescent="0.2">
      <c r="A577" s="6" t="str">
        <f ca="1">IF(COUNTIF($B$1:INDIRECT(CONCATENATE("B", ROW())), B577)=0, "", COUNTIF($B$1:INDIRECT(CONCATENATE("B", ROW())), B577))</f>
        <v/>
      </c>
      <c r="B577" s="41"/>
      <c r="C577" s="7" t="str">
        <f ca="1">IF(B577="", "", B577&amp;COUNTIF($B$1:INDIRECT(CONCATENATE("B", ROW())), B577))</f>
        <v/>
      </c>
      <c r="D577" s="6"/>
      <c r="E577" s="6"/>
      <c r="F577" s="6">
        <f t="shared" si="23"/>
        <v>565</v>
      </c>
      <c r="G577" s="44" t="str">
        <f t="shared" si="22"/>
        <v>0x235</v>
      </c>
      <c r="H577" s="8" t="s">
        <v>33</v>
      </c>
      <c r="I577" s="8"/>
      <c r="J577" s="6"/>
      <c r="K577" s="6"/>
    </row>
    <row r="578" spans="1:11" x14ac:dyDescent="0.2">
      <c r="A578" s="6" t="str">
        <f ca="1">IF(COUNTIF($B$1:INDIRECT(CONCATENATE("B", ROW())), B578)=0, "", COUNTIF($B$1:INDIRECT(CONCATENATE("B", ROW())), B578))</f>
        <v/>
      </c>
      <c r="B578" s="41"/>
      <c r="C578" s="7" t="str">
        <f ca="1">IF(B578="", "", B578&amp;COUNTIF($B$1:INDIRECT(CONCATENATE("B", ROW())), B578))</f>
        <v/>
      </c>
      <c r="D578" s="6"/>
      <c r="E578" s="6"/>
      <c r="F578" s="6">
        <f t="shared" si="23"/>
        <v>566</v>
      </c>
      <c r="G578" s="44" t="str">
        <f t="shared" si="22"/>
        <v>0x236</v>
      </c>
      <c r="H578" s="8" t="s">
        <v>33</v>
      </c>
      <c r="I578" s="8"/>
      <c r="J578" s="6"/>
      <c r="K578" s="6"/>
    </row>
    <row r="579" spans="1:11" x14ac:dyDescent="0.2">
      <c r="A579" s="6" t="str">
        <f ca="1">IF(COUNTIF($B$1:INDIRECT(CONCATENATE("B", ROW())), B579)=0, "", COUNTIF($B$1:INDIRECT(CONCATENATE("B", ROW())), B579))</f>
        <v/>
      </c>
      <c r="B579" s="41"/>
      <c r="C579" s="7" t="str">
        <f ca="1">IF(B579="", "", B579&amp;COUNTIF($B$1:INDIRECT(CONCATENATE("B", ROW())), B579))</f>
        <v/>
      </c>
      <c r="D579" s="6"/>
      <c r="E579" s="6"/>
      <c r="F579" s="6">
        <f t="shared" si="23"/>
        <v>567</v>
      </c>
      <c r="G579" s="44" t="str">
        <f t="shared" si="22"/>
        <v>0x237</v>
      </c>
      <c r="H579" s="8" t="s">
        <v>33</v>
      </c>
      <c r="I579" s="8"/>
      <c r="J579" s="6"/>
      <c r="K579" s="6"/>
    </row>
    <row r="580" spans="1:11" x14ac:dyDescent="0.2">
      <c r="A580" s="6" t="str">
        <f ca="1">IF(COUNTIF($B$1:INDIRECT(CONCATENATE("B", ROW())), B580)=0, "", COUNTIF($B$1:INDIRECT(CONCATENATE("B", ROW())), B580))</f>
        <v/>
      </c>
      <c r="B580" s="41"/>
      <c r="C580" s="7" t="str">
        <f ca="1">IF(B580="", "", B580&amp;COUNTIF($B$1:INDIRECT(CONCATENATE("B", ROW())), B580))</f>
        <v/>
      </c>
      <c r="D580" s="6"/>
      <c r="E580" s="6"/>
      <c r="F580" s="6">
        <f t="shared" si="23"/>
        <v>568</v>
      </c>
      <c r="G580" s="44" t="str">
        <f t="shared" si="22"/>
        <v>0x238</v>
      </c>
      <c r="H580" s="8" t="s">
        <v>33</v>
      </c>
      <c r="I580" s="8"/>
      <c r="J580" s="6"/>
      <c r="K580" s="6"/>
    </row>
    <row r="581" spans="1:11" x14ac:dyDescent="0.2">
      <c r="A581" s="6" t="str">
        <f ca="1">IF(COUNTIF($B$1:INDIRECT(CONCATENATE("B", ROW())), B581)=0, "", COUNTIF($B$1:INDIRECT(CONCATENATE("B", ROW())), B581))</f>
        <v/>
      </c>
      <c r="B581" s="41"/>
      <c r="C581" s="7" t="str">
        <f ca="1">IF(B581="", "", B581&amp;COUNTIF($B$1:INDIRECT(CONCATENATE("B", ROW())), B581))</f>
        <v/>
      </c>
      <c r="D581" s="6"/>
      <c r="E581" s="6"/>
      <c r="F581" s="6">
        <f t="shared" si="23"/>
        <v>569</v>
      </c>
      <c r="G581" s="44" t="str">
        <f t="shared" si="22"/>
        <v>0x239</v>
      </c>
      <c r="H581" s="8" t="s">
        <v>33</v>
      </c>
      <c r="I581" s="8"/>
      <c r="J581" s="6"/>
      <c r="K581" s="6"/>
    </row>
    <row r="582" spans="1:11" x14ac:dyDescent="0.2">
      <c r="A582" s="6" t="str">
        <f ca="1">IF(COUNTIF($B$1:INDIRECT(CONCATENATE("B", ROW())), B582)=0, "", COUNTIF($B$1:INDIRECT(CONCATENATE("B", ROW())), B582))</f>
        <v/>
      </c>
      <c r="B582" s="41"/>
      <c r="C582" s="7" t="str">
        <f ca="1">IF(B582="", "", B582&amp;COUNTIF($B$1:INDIRECT(CONCATENATE("B", ROW())), B582))</f>
        <v/>
      </c>
      <c r="D582" s="6"/>
      <c r="E582" s="6"/>
      <c r="F582" s="6">
        <f t="shared" si="23"/>
        <v>570</v>
      </c>
      <c r="G582" s="44" t="str">
        <f t="shared" si="22"/>
        <v>0x23A</v>
      </c>
      <c r="H582" s="8" t="s">
        <v>33</v>
      </c>
      <c r="I582" s="8"/>
      <c r="J582" s="6"/>
      <c r="K582" s="6"/>
    </row>
    <row r="583" spans="1:11" x14ac:dyDescent="0.2">
      <c r="A583" s="6" t="str">
        <f ca="1">IF(COUNTIF($B$1:INDIRECT(CONCATENATE("B", ROW())), B583)=0, "", COUNTIF($B$1:INDIRECT(CONCATENATE("B", ROW())), B583))</f>
        <v/>
      </c>
      <c r="B583" s="41"/>
      <c r="C583" s="7" t="str">
        <f ca="1">IF(B583="", "", B583&amp;COUNTIF($B$1:INDIRECT(CONCATENATE("B", ROW())), B583))</f>
        <v/>
      </c>
      <c r="D583" s="6"/>
      <c r="E583" s="6"/>
      <c r="F583" s="6">
        <f t="shared" si="23"/>
        <v>571</v>
      </c>
      <c r="G583" s="44" t="str">
        <f t="shared" si="22"/>
        <v>0x23B</v>
      </c>
      <c r="H583" s="8" t="s">
        <v>33</v>
      </c>
      <c r="I583" s="8"/>
      <c r="J583" s="6"/>
      <c r="K583" s="6"/>
    </row>
    <row r="584" spans="1:11" x14ac:dyDescent="0.2">
      <c r="A584" s="6" t="str">
        <f ca="1">IF(COUNTIF($B$1:INDIRECT(CONCATENATE("B", ROW())), B584)=0, "", COUNTIF($B$1:INDIRECT(CONCATENATE("B", ROW())), B584))</f>
        <v/>
      </c>
      <c r="B584" s="41"/>
      <c r="C584" s="7" t="str">
        <f ca="1">IF(B584="", "", B584&amp;COUNTIF($B$1:INDIRECT(CONCATENATE("B", ROW())), B584))</f>
        <v/>
      </c>
      <c r="D584" s="6"/>
      <c r="E584" s="6"/>
      <c r="F584" s="6">
        <f t="shared" si="23"/>
        <v>572</v>
      </c>
      <c r="G584" s="44" t="str">
        <f t="shared" si="22"/>
        <v>0x23C</v>
      </c>
      <c r="H584" s="8" t="s">
        <v>33</v>
      </c>
      <c r="I584" s="8"/>
      <c r="J584" s="6"/>
      <c r="K584" s="6"/>
    </row>
    <row r="585" spans="1:11" x14ac:dyDescent="0.2">
      <c r="A585" s="6" t="str">
        <f ca="1">IF(COUNTIF($B$1:INDIRECT(CONCATENATE("B", ROW())), B585)=0, "", COUNTIF($B$1:INDIRECT(CONCATENATE("B", ROW())), B585))</f>
        <v/>
      </c>
      <c r="B585" s="41"/>
      <c r="C585" s="7" t="str">
        <f ca="1">IF(B585="", "", B585&amp;COUNTIF($B$1:INDIRECT(CONCATENATE("B", ROW())), B585))</f>
        <v/>
      </c>
      <c r="D585" s="6"/>
      <c r="E585" s="6"/>
      <c r="F585" s="6">
        <f t="shared" si="23"/>
        <v>573</v>
      </c>
      <c r="G585" s="44" t="str">
        <f t="shared" si="22"/>
        <v>0x23D</v>
      </c>
      <c r="H585" s="8" t="s">
        <v>33</v>
      </c>
      <c r="I585" s="8"/>
      <c r="J585" s="6"/>
      <c r="K585" s="6"/>
    </row>
    <row r="586" spans="1:11" x14ac:dyDescent="0.2">
      <c r="A586" s="6" t="str">
        <f ca="1">IF(COUNTIF($B$1:INDIRECT(CONCATENATE("B", ROW())), B586)=0, "", COUNTIF($B$1:INDIRECT(CONCATENATE("B", ROW())), B586))</f>
        <v/>
      </c>
      <c r="B586" s="41"/>
      <c r="C586" s="7" t="str">
        <f ca="1">IF(B586="", "", B586&amp;COUNTIF($B$1:INDIRECT(CONCATENATE("B", ROW())), B586))</f>
        <v/>
      </c>
      <c r="D586" s="6"/>
      <c r="E586" s="6"/>
      <c r="F586" s="6">
        <f t="shared" si="23"/>
        <v>574</v>
      </c>
      <c r="G586" s="44" t="str">
        <f t="shared" si="22"/>
        <v>0x23E</v>
      </c>
      <c r="H586" s="8" t="s">
        <v>33</v>
      </c>
      <c r="I586" s="8"/>
      <c r="J586" s="6"/>
      <c r="K586" s="6"/>
    </row>
    <row r="587" spans="1:11" x14ac:dyDescent="0.2">
      <c r="A587" s="6" t="str">
        <f ca="1">IF(COUNTIF($B$1:INDIRECT(CONCATENATE("B", ROW())), B587)=0, "", COUNTIF($B$1:INDIRECT(CONCATENATE("B", ROW())), B587))</f>
        <v/>
      </c>
      <c r="B587" s="41"/>
      <c r="C587" s="7" t="str">
        <f ca="1">IF(B587="", "", B587&amp;COUNTIF($B$1:INDIRECT(CONCATENATE("B", ROW())), B587))</f>
        <v/>
      </c>
      <c r="D587" s="6"/>
      <c r="E587" s="6"/>
      <c r="F587" s="6">
        <f t="shared" si="23"/>
        <v>575</v>
      </c>
      <c r="G587" s="44" t="str">
        <f t="shared" si="22"/>
        <v>0x23F</v>
      </c>
      <c r="H587" s="8" t="s">
        <v>33</v>
      </c>
      <c r="I587" s="8"/>
      <c r="J587" s="6"/>
      <c r="K587" s="6"/>
    </row>
    <row r="588" spans="1:11" x14ac:dyDescent="0.2">
      <c r="A588" s="6" t="str">
        <f ca="1">IF(COUNTIF($B$1:INDIRECT(CONCATENATE("B", ROW())), B588)=0, "", COUNTIF($B$1:INDIRECT(CONCATENATE("B", ROW())), B588))</f>
        <v/>
      </c>
      <c r="B588" s="41"/>
      <c r="C588" s="7" t="str">
        <f ca="1">IF(B588="", "", B588&amp;COUNTIF($B$1:INDIRECT(CONCATENATE("B", ROW())), B588))</f>
        <v/>
      </c>
      <c r="D588" s="6"/>
      <c r="E588" s="6"/>
      <c r="F588" s="6"/>
      <c r="G588" s="44"/>
      <c r="H588" s="8" t="s">
        <v>448</v>
      </c>
      <c r="I588" s="7"/>
      <c r="J588" s="6"/>
      <c r="K588" s="6"/>
    </row>
    <row r="589" spans="1:11" x14ac:dyDescent="0.2">
      <c r="A589" s="6" t="str">
        <f ca="1">IF(COUNTIF($B$1:INDIRECT(CONCATENATE("B", ROW())), B589)=0, "", COUNTIF($B$1:INDIRECT(CONCATENATE("B", ROW())), B589))</f>
        <v/>
      </c>
      <c r="B589" s="41"/>
      <c r="C589" s="7" t="str">
        <f ca="1">IF(B589="", "", B589&amp;COUNTIF($B$1:INDIRECT(CONCATENATE("B", ROW())), B589))</f>
        <v/>
      </c>
      <c r="D589" s="6"/>
      <c r="E589" s="6"/>
      <c r="F589" s="6">
        <v>2048</v>
      </c>
      <c r="G589" s="44" t="str">
        <f t="shared" si="22"/>
        <v>0x800</v>
      </c>
      <c r="H589" s="8" t="s">
        <v>446</v>
      </c>
      <c r="I589" s="8"/>
      <c r="J589" s="6"/>
      <c r="K589" s="6"/>
    </row>
    <row r="590" spans="1:11" x14ac:dyDescent="0.2">
      <c r="A590" s="6" t="str">
        <f ca="1">IF(COUNTIF($B$1:INDIRECT(CONCATENATE("B", ROW())), B590)=0, "", COUNTIF($B$1:INDIRECT(CONCATENATE("B", ROW())), B590))</f>
        <v/>
      </c>
      <c r="B590" s="41"/>
      <c r="C590" s="7" t="str">
        <f ca="1">IF(B590="", "", B590&amp;COUNTIF($B$1:INDIRECT(CONCATENATE("B", ROW())), B590))</f>
        <v/>
      </c>
      <c r="D590" s="6"/>
      <c r="E590" s="6"/>
      <c r="F590" s="6">
        <f t="shared" si="23"/>
        <v>2049</v>
      </c>
      <c r="G590" s="44" t="str">
        <f t="shared" si="22"/>
        <v>0x801</v>
      </c>
      <c r="H590" s="8" t="s">
        <v>446</v>
      </c>
      <c r="I590" s="8"/>
      <c r="J590" s="6"/>
      <c r="K590" s="6"/>
    </row>
    <row r="591" spans="1:11" x14ac:dyDescent="0.2">
      <c r="A591" s="6" t="str">
        <f ca="1">IF(COUNTIF($B$1:INDIRECT(CONCATENATE("B", ROW())), B591)=0, "", COUNTIF($B$1:INDIRECT(CONCATENATE("B", ROW())), B591))</f>
        <v/>
      </c>
      <c r="B591" s="41"/>
      <c r="C591" s="7" t="str">
        <f ca="1">IF(B591="", "", B591&amp;COUNTIF($B$1:INDIRECT(CONCATENATE("B", ROW())), B591))</f>
        <v/>
      </c>
      <c r="D591" s="6"/>
      <c r="E591" s="6"/>
      <c r="F591" s="6">
        <f t="shared" si="23"/>
        <v>2050</v>
      </c>
      <c r="G591" s="44" t="str">
        <f t="shared" ref="G591:G654" si="24">CONCATENATE( "0x",DEC2HEX($F591) )</f>
        <v>0x802</v>
      </c>
      <c r="H591" s="8" t="s">
        <v>446</v>
      </c>
      <c r="I591" s="8"/>
      <c r="J591" s="6"/>
      <c r="K591" s="6"/>
    </row>
    <row r="592" spans="1:11" x14ac:dyDescent="0.2">
      <c r="A592" s="6" t="str">
        <f ca="1">IF(COUNTIF($B$1:INDIRECT(CONCATENATE("B", ROW())), B592)=0, "", COUNTIF($B$1:INDIRECT(CONCATENATE("B", ROW())), B592))</f>
        <v/>
      </c>
      <c r="B592" s="41"/>
      <c r="C592" s="7" t="str">
        <f ca="1">IF(B592="", "", B592&amp;COUNTIF($B$1:INDIRECT(CONCATENATE("B", ROW())), B592))</f>
        <v/>
      </c>
      <c r="D592" s="6"/>
      <c r="E592" s="6"/>
      <c r="F592" s="6">
        <f t="shared" si="23"/>
        <v>2051</v>
      </c>
      <c r="G592" s="44" t="str">
        <f t="shared" si="24"/>
        <v>0x803</v>
      </c>
      <c r="H592" s="8" t="s">
        <v>446</v>
      </c>
      <c r="I592" s="8"/>
      <c r="J592" s="6"/>
      <c r="K592" s="6"/>
    </row>
    <row r="593" spans="1:11" x14ac:dyDescent="0.2">
      <c r="A593" s="6" t="str">
        <f ca="1">IF(COUNTIF($B$1:INDIRECT(CONCATENATE("B", ROW())), B593)=0, "", COUNTIF($B$1:INDIRECT(CONCATENATE("B", ROW())), B593))</f>
        <v/>
      </c>
      <c r="B593" s="41"/>
      <c r="C593" s="7" t="str">
        <f ca="1">IF(B593="", "", B593&amp;COUNTIF($B$1:INDIRECT(CONCATENATE("B", ROW())), B593))</f>
        <v/>
      </c>
      <c r="D593" s="6"/>
      <c r="E593" s="6"/>
      <c r="F593" s="6">
        <f t="shared" si="23"/>
        <v>2052</v>
      </c>
      <c r="G593" s="44" t="str">
        <f t="shared" si="24"/>
        <v>0x804</v>
      </c>
      <c r="H593" s="8" t="s">
        <v>446</v>
      </c>
      <c r="I593" s="8"/>
      <c r="J593" s="6"/>
      <c r="K593" s="6"/>
    </row>
    <row r="594" spans="1:11" x14ac:dyDescent="0.2">
      <c r="A594" s="6" t="str">
        <f ca="1">IF(COUNTIF($B$1:INDIRECT(CONCATENATE("B", ROW())), B594)=0, "", COUNTIF($B$1:INDIRECT(CONCATENATE("B", ROW())), B594))</f>
        <v/>
      </c>
      <c r="B594" s="41"/>
      <c r="C594" s="7" t="str">
        <f ca="1">IF(B594="", "", B594&amp;COUNTIF($B$1:INDIRECT(CONCATENATE("B", ROW())), B594))</f>
        <v/>
      </c>
      <c r="D594" s="6"/>
      <c r="E594" s="6"/>
      <c r="F594" s="6">
        <f t="shared" si="23"/>
        <v>2053</v>
      </c>
      <c r="G594" s="44" t="str">
        <f t="shared" si="24"/>
        <v>0x805</v>
      </c>
      <c r="H594" s="8" t="s">
        <v>446</v>
      </c>
      <c r="I594" s="8"/>
      <c r="J594" s="6"/>
      <c r="K594" s="6"/>
    </row>
    <row r="595" spans="1:11" x14ac:dyDescent="0.2">
      <c r="A595" s="6" t="str">
        <f ca="1">IF(COUNTIF($B$1:INDIRECT(CONCATENATE("B", ROW())), B595)=0, "", COUNTIF($B$1:INDIRECT(CONCATENATE("B", ROW())), B595))</f>
        <v/>
      </c>
      <c r="B595" s="41"/>
      <c r="C595" s="7" t="str">
        <f ca="1">IF(B595="", "", B595&amp;COUNTIF($B$1:INDIRECT(CONCATENATE("B", ROW())), B595))</f>
        <v/>
      </c>
      <c r="D595" s="6"/>
      <c r="E595" s="6"/>
      <c r="F595" s="6">
        <f t="shared" si="23"/>
        <v>2054</v>
      </c>
      <c r="G595" s="44" t="str">
        <f t="shared" si="24"/>
        <v>0x806</v>
      </c>
      <c r="H595" s="8" t="s">
        <v>446</v>
      </c>
      <c r="I595" s="8"/>
      <c r="J595" s="6"/>
      <c r="K595" s="6"/>
    </row>
    <row r="596" spans="1:11" x14ac:dyDescent="0.2">
      <c r="A596" s="6" t="str">
        <f ca="1">IF(COUNTIF($B$1:INDIRECT(CONCATENATE("B", ROW())), B596)=0, "", COUNTIF($B$1:INDIRECT(CONCATENATE("B", ROW())), B596))</f>
        <v/>
      </c>
      <c r="B596" s="41"/>
      <c r="C596" s="7" t="str">
        <f ca="1">IF(B596="", "", B596&amp;COUNTIF($B$1:INDIRECT(CONCATENATE("B", ROW())), B596))</f>
        <v/>
      </c>
      <c r="D596" s="6"/>
      <c r="E596" s="6"/>
      <c r="F596" s="6">
        <f t="shared" si="23"/>
        <v>2055</v>
      </c>
      <c r="G596" s="44" t="str">
        <f t="shared" si="24"/>
        <v>0x807</v>
      </c>
      <c r="H596" s="8" t="s">
        <v>446</v>
      </c>
      <c r="I596" s="8"/>
      <c r="J596" s="6"/>
      <c r="K596" s="6"/>
    </row>
    <row r="597" spans="1:11" x14ac:dyDescent="0.2">
      <c r="A597" s="6" t="str">
        <f ca="1">IF(COUNTIF($B$1:INDIRECT(CONCATENATE("B", ROW())), B597)=0, "", COUNTIF($B$1:INDIRECT(CONCATENATE("B", ROW())), B597))</f>
        <v/>
      </c>
      <c r="B597" s="41"/>
      <c r="C597" s="7" t="str">
        <f ca="1">IF(B597="", "", B597&amp;COUNTIF($B$1:INDIRECT(CONCATENATE("B", ROW())), B597))</f>
        <v/>
      </c>
      <c r="D597" s="6"/>
      <c r="E597" s="6"/>
      <c r="F597" s="6">
        <f t="shared" si="23"/>
        <v>2056</v>
      </c>
      <c r="G597" s="44" t="str">
        <f t="shared" si="24"/>
        <v>0x808</v>
      </c>
      <c r="H597" s="8" t="s">
        <v>446</v>
      </c>
      <c r="I597" s="8"/>
      <c r="J597" s="6"/>
      <c r="K597" s="6"/>
    </row>
    <row r="598" spans="1:11" x14ac:dyDescent="0.2">
      <c r="A598" s="6" t="str">
        <f ca="1">IF(COUNTIF($B$1:INDIRECT(CONCATENATE("B", ROW())), B598)=0, "", COUNTIF($B$1:INDIRECT(CONCATENATE("B", ROW())), B598))</f>
        <v/>
      </c>
      <c r="B598" s="41"/>
      <c r="C598" s="7" t="str">
        <f ca="1">IF(B598="", "", B598&amp;COUNTIF($B$1:INDIRECT(CONCATENATE("B", ROW())), B598))</f>
        <v/>
      </c>
      <c r="D598" s="6"/>
      <c r="E598" s="6"/>
      <c r="F598" s="6">
        <f t="shared" si="23"/>
        <v>2057</v>
      </c>
      <c r="G598" s="44" t="str">
        <f t="shared" si="24"/>
        <v>0x809</v>
      </c>
      <c r="H598" s="8" t="s">
        <v>446</v>
      </c>
      <c r="I598" s="8"/>
      <c r="J598" s="6"/>
      <c r="K598" s="6"/>
    </row>
    <row r="599" spans="1:11" x14ac:dyDescent="0.2">
      <c r="A599" s="6" t="str">
        <f ca="1">IF(COUNTIF($B$1:INDIRECT(CONCATENATE("B", ROW())), B599)=0, "", COUNTIF($B$1:INDIRECT(CONCATENATE("B", ROW())), B599))</f>
        <v/>
      </c>
      <c r="B599" s="41"/>
      <c r="C599" s="7" t="str">
        <f ca="1">IF(B599="", "", B599&amp;COUNTIF($B$1:INDIRECT(CONCATENATE("B", ROW())), B599))</f>
        <v/>
      </c>
      <c r="D599" s="6"/>
      <c r="E599" s="6"/>
      <c r="F599" s="6">
        <f t="shared" si="23"/>
        <v>2058</v>
      </c>
      <c r="G599" s="44" t="str">
        <f t="shared" si="24"/>
        <v>0x80A</v>
      </c>
      <c r="H599" s="8" t="s">
        <v>446</v>
      </c>
      <c r="I599" s="8"/>
      <c r="J599" s="6"/>
      <c r="K599" s="6"/>
    </row>
    <row r="600" spans="1:11" x14ac:dyDescent="0.2">
      <c r="A600" s="6" t="str">
        <f ca="1">IF(COUNTIF($B$1:INDIRECT(CONCATENATE("B", ROW())), B600)=0, "", COUNTIF($B$1:INDIRECT(CONCATENATE("B", ROW())), B600))</f>
        <v/>
      </c>
      <c r="B600" s="41"/>
      <c r="C600" s="7" t="str">
        <f ca="1">IF(B600="", "", B600&amp;COUNTIF($B$1:INDIRECT(CONCATENATE("B", ROW())), B600))</f>
        <v/>
      </c>
      <c r="D600" s="6"/>
      <c r="E600" s="6"/>
      <c r="F600" s="6">
        <f t="shared" si="23"/>
        <v>2059</v>
      </c>
      <c r="G600" s="44" t="str">
        <f t="shared" si="24"/>
        <v>0x80B</v>
      </c>
      <c r="H600" s="8" t="s">
        <v>446</v>
      </c>
      <c r="I600" s="8"/>
      <c r="J600" s="6"/>
      <c r="K600" s="6"/>
    </row>
    <row r="601" spans="1:11" x14ac:dyDescent="0.2">
      <c r="A601" s="6" t="str">
        <f ca="1">IF(COUNTIF($B$1:INDIRECT(CONCATENATE("B", ROW())), B601)=0, "", COUNTIF($B$1:INDIRECT(CONCATENATE("B", ROW())), B601))</f>
        <v/>
      </c>
      <c r="B601" s="41"/>
      <c r="C601" s="7" t="str">
        <f ca="1">IF(B601="", "", B601&amp;COUNTIF($B$1:INDIRECT(CONCATENATE("B", ROW())), B601))</f>
        <v/>
      </c>
      <c r="D601" s="6"/>
      <c r="E601" s="6"/>
      <c r="F601" s="6">
        <f t="shared" si="23"/>
        <v>2060</v>
      </c>
      <c r="G601" s="44" t="str">
        <f t="shared" si="24"/>
        <v>0x80C</v>
      </c>
      <c r="H601" s="8" t="s">
        <v>446</v>
      </c>
      <c r="I601" s="8"/>
      <c r="J601" s="6"/>
      <c r="K601" s="6"/>
    </row>
    <row r="602" spans="1:11" x14ac:dyDescent="0.2">
      <c r="A602" s="6" t="str">
        <f ca="1">IF(COUNTIF($B$1:INDIRECT(CONCATENATE("B", ROW())), B602)=0, "", COUNTIF($B$1:INDIRECT(CONCATENATE("B", ROW())), B602))</f>
        <v/>
      </c>
      <c r="B602" s="41"/>
      <c r="C602" s="7" t="str">
        <f ca="1">IF(B602="", "", B602&amp;COUNTIF($B$1:INDIRECT(CONCATENATE("B", ROW())), B602))</f>
        <v/>
      </c>
      <c r="D602" s="6"/>
      <c r="E602" s="6"/>
      <c r="F602" s="6">
        <f t="shared" si="23"/>
        <v>2061</v>
      </c>
      <c r="G602" s="44" t="str">
        <f t="shared" si="24"/>
        <v>0x80D</v>
      </c>
      <c r="H602" s="8" t="s">
        <v>446</v>
      </c>
      <c r="I602" s="8"/>
      <c r="J602" s="6"/>
      <c r="K602" s="6"/>
    </row>
    <row r="603" spans="1:11" x14ac:dyDescent="0.2">
      <c r="A603" s="6" t="str">
        <f ca="1">IF(COUNTIF($B$1:INDIRECT(CONCATENATE("B", ROW())), B603)=0, "", COUNTIF($B$1:INDIRECT(CONCATENATE("B", ROW())), B603))</f>
        <v/>
      </c>
      <c r="B603" s="41"/>
      <c r="C603" s="7" t="str">
        <f ca="1">IF(B603="", "", B603&amp;COUNTIF($B$1:INDIRECT(CONCATENATE("B", ROW())), B603))</f>
        <v/>
      </c>
      <c r="D603" s="6"/>
      <c r="E603" s="6"/>
      <c r="F603" s="6">
        <f t="shared" si="23"/>
        <v>2062</v>
      </c>
      <c r="G603" s="44" t="str">
        <f t="shared" si="24"/>
        <v>0x80E</v>
      </c>
      <c r="H603" s="8" t="s">
        <v>446</v>
      </c>
      <c r="I603" s="8"/>
      <c r="J603" s="6"/>
      <c r="K603" s="6"/>
    </row>
    <row r="604" spans="1:11" x14ac:dyDescent="0.2">
      <c r="A604" s="6" t="str">
        <f ca="1">IF(COUNTIF($B$1:INDIRECT(CONCATENATE("B", ROW())), B604)=0, "", COUNTIF($B$1:INDIRECT(CONCATENATE("B", ROW())), B604))</f>
        <v/>
      </c>
      <c r="B604" s="41"/>
      <c r="C604" s="7" t="str">
        <f ca="1">IF(B604="", "", B604&amp;COUNTIF($B$1:INDIRECT(CONCATENATE("B", ROW())), B604))</f>
        <v/>
      </c>
      <c r="D604" s="6"/>
      <c r="E604" s="6"/>
      <c r="F604" s="6">
        <f t="shared" si="23"/>
        <v>2063</v>
      </c>
      <c r="G604" s="44" t="str">
        <f t="shared" si="24"/>
        <v>0x80F</v>
      </c>
      <c r="H604" s="8" t="s">
        <v>446</v>
      </c>
      <c r="I604" s="8"/>
      <c r="J604" s="6"/>
      <c r="K604" s="6"/>
    </row>
    <row r="605" spans="1:11" x14ac:dyDescent="0.2">
      <c r="A605" s="6" t="str">
        <f ca="1">IF(COUNTIF($B$1:INDIRECT(CONCATENATE("B", ROW())), B605)=0, "", COUNTIF($B$1:INDIRECT(CONCATENATE("B", ROW())), B605))</f>
        <v/>
      </c>
      <c r="B605" s="41"/>
      <c r="C605" s="7" t="str">
        <f ca="1">IF(B605="", "", B605&amp;COUNTIF($B$1:INDIRECT(CONCATENATE("B", ROW())), B605))</f>
        <v/>
      </c>
      <c r="D605" s="6"/>
      <c r="E605" s="6"/>
      <c r="F605" s="6">
        <f t="shared" si="23"/>
        <v>2064</v>
      </c>
      <c r="G605" s="44" t="str">
        <f t="shared" si="24"/>
        <v>0x810</v>
      </c>
      <c r="H605" s="8" t="s">
        <v>446</v>
      </c>
      <c r="I605" s="8"/>
      <c r="J605" s="6"/>
      <c r="K605" s="6"/>
    </row>
    <row r="606" spans="1:11" x14ac:dyDescent="0.2">
      <c r="A606" s="6" t="str">
        <f ca="1">IF(COUNTIF($B$1:INDIRECT(CONCATENATE("B", ROW())), B606)=0, "", COUNTIF($B$1:INDIRECT(CONCATENATE("B", ROW())), B606))</f>
        <v/>
      </c>
      <c r="B606" s="41"/>
      <c r="C606" s="7" t="str">
        <f ca="1">IF(B606="", "", B606&amp;COUNTIF($B$1:INDIRECT(CONCATENATE("B", ROW())), B606))</f>
        <v/>
      </c>
      <c r="D606" s="6"/>
      <c r="E606" s="6"/>
      <c r="F606" s="6">
        <f t="shared" si="23"/>
        <v>2065</v>
      </c>
      <c r="G606" s="44" t="str">
        <f t="shared" si="24"/>
        <v>0x811</v>
      </c>
      <c r="H606" s="8" t="s">
        <v>446</v>
      </c>
      <c r="I606" s="8"/>
      <c r="J606" s="6"/>
      <c r="K606" s="6"/>
    </row>
    <row r="607" spans="1:11" x14ac:dyDescent="0.2">
      <c r="A607" s="6" t="str">
        <f ca="1">IF(COUNTIF($B$1:INDIRECT(CONCATENATE("B", ROW())), B607)=0, "", COUNTIF($B$1:INDIRECT(CONCATENATE("B", ROW())), B607))</f>
        <v/>
      </c>
      <c r="B607" s="41"/>
      <c r="C607" s="7" t="str">
        <f ca="1">IF(B607="", "", B607&amp;COUNTIF($B$1:INDIRECT(CONCATENATE("B", ROW())), B607))</f>
        <v/>
      </c>
      <c r="D607" s="6"/>
      <c r="E607" s="6"/>
      <c r="F607" s="6">
        <f t="shared" si="23"/>
        <v>2066</v>
      </c>
      <c r="G607" s="44" t="str">
        <f t="shared" si="24"/>
        <v>0x812</v>
      </c>
      <c r="H607" s="8" t="s">
        <v>446</v>
      </c>
      <c r="I607" s="8"/>
      <c r="J607" s="6"/>
      <c r="K607" s="6"/>
    </row>
    <row r="608" spans="1:11" x14ac:dyDescent="0.2">
      <c r="A608" s="6" t="str">
        <f ca="1">IF(COUNTIF($B$1:INDIRECT(CONCATENATE("B", ROW())), B608)=0, "", COUNTIF($B$1:INDIRECT(CONCATENATE("B", ROW())), B608))</f>
        <v/>
      </c>
      <c r="B608" s="41"/>
      <c r="C608" s="7" t="str">
        <f ca="1">IF(B608="", "", B608&amp;COUNTIF($B$1:INDIRECT(CONCATENATE("B", ROW())), B608))</f>
        <v/>
      </c>
      <c r="D608" s="6"/>
      <c r="E608" s="6"/>
      <c r="F608" s="6">
        <f t="shared" si="23"/>
        <v>2067</v>
      </c>
      <c r="G608" s="44" t="str">
        <f t="shared" si="24"/>
        <v>0x813</v>
      </c>
      <c r="H608" s="8" t="s">
        <v>446</v>
      </c>
      <c r="I608" s="8"/>
      <c r="J608" s="6"/>
      <c r="K608" s="6"/>
    </row>
    <row r="609" spans="1:11" x14ac:dyDescent="0.2">
      <c r="A609" s="6" t="str">
        <f ca="1">IF(COUNTIF($B$1:INDIRECT(CONCATENATE("B", ROW())), B609)=0, "", COUNTIF($B$1:INDIRECT(CONCATENATE("B", ROW())), B609))</f>
        <v/>
      </c>
      <c r="B609" s="41"/>
      <c r="C609" s="7" t="str">
        <f ca="1">IF(B609="", "", B609&amp;COUNTIF($B$1:INDIRECT(CONCATENATE("B", ROW())), B609))</f>
        <v/>
      </c>
      <c r="D609" s="6"/>
      <c r="E609" s="6"/>
      <c r="F609" s="6">
        <f t="shared" si="23"/>
        <v>2068</v>
      </c>
      <c r="G609" s="44" t="str">
        <f t="shared" si="24"/>
        <v>0x814</v>
      </c>
      <c r="H609" s="8" t="s">
        <v>446</v>
      </c>
      <c r="I609" s="8"/>
      <c r="J609" s="6"/>
      <c r="K609" s="6"/>
    </row>
    <row r="610" spans="1:11" x14ac:dyDescent="0.2">
      <c r="A610" s="6" t="str">
        <f ca="1">IF(COUNTIF($B$1:INDIRECT(CONCATENATE("B", ROW())), B610)=0, "", COUNTIF($B$1:INDIRECT(CONCATENATE("B", ROW())), B610))</f>
        <v/>
      </c>
      <c r="B610" s="41"/>
      <c r="C610" s="7" t="str">
        <f ca="1">IF(B610="", "", B610&amp;COUNTIF($B$1:INDIRECT(CONCATENATE("B", ROW())), B610))</f>
        <v/>
      </c>
      <c r="D610" s="6"/>
      <c r="E610" s="6"/>
      <c r="F610" s="6">
        <f t="shared" si="23"/>
        <v>2069</v>
      </c>
      <c r="G610" s="44" t="str">
        <f t="shared" si="24"/>
        <v>0x815</v>
      </c>
      <c r="H610" s="8" t="s">
        <v>446</v>
      </c>
      <c r="I610" s="8"/>
      <c r="J610" s="6"/>
      <c r="K610" s="6"/>
    </row>
    <row r="611" spans="1:11" x14ac:dyDescent="0.2">
      <c r="A611" s="6" t="str">
        <f ca="1">IF(COUNTIF($B$1:INDIRECT(CONCATENATE("B", ROW())), B611)=0, "", COUNTIF($B$1:INDIRECT(CONCATENATE("B", ROW())), B611))</f>
        <v/>
      </c>
      <c r="B611" s="41"/>
      <c r="C611" s="7" t="str">
        <f ca="1">IF(B611="", "", B611&amp;COUNTIF($B$1:INDIRECT(CONCATENATE("B", ROW())), B611))</f>
        <v/>
      </c>
      <c r="D611" s="6"/>
      <c r="E611" s="6"/>
      <c r="F611" s="6">
        <f t="shared" si="23"/>
        <v>2070</v>
      </c>
      <c r="G611" s="44" t="str">
        <f t="shared" si="24"/>
        <v>0x816</v>
      </c>
      <c r="H611" s="8" t="s">
        <v>446</v>
      </c>
      <c r="I611" s="8"/>
      <c r="J611" s="6"/>
      <c r="K611" s="6"/>
    </row>
    <row r="612" spans="1:11" x14ac:dyDescent="0.2">
      <c r="A612" s="6" t="str">
        <f ca="1">IF(COUNTIF($B$1:INDIRECT(CONCATENATE("B", ROW())), B612)=0, "", COUNTIF($B$1:INDIRECT(CONCATENATE("B", ROW())), B612))</f>
        <v/>
      </c>
      <c r="B612" s="41"/>
      <c r="C612" s="7" t="str">
        <f ca="1">IF(B612="", "", B612&amp;COUNTIF($B$1:INDIRECT(CONCATENATE("B", ROW())), B612))</f>
        <v/>
      </c>
      <c r="D612" s="6"/>
      <c r="E612" s="6"/>
      <c r="F612" s="6">
        <f t="shared" si="23"/>
        <v>2071</v>
      </c>
      <c r="G612" s="44" t="str">
        <f t="shared" si="24"/>
        <v>0x817</v>
      </c>
      <c r="H612" s="8" t="s">
        <v>446</v>
      </c>
      <c r="I612" s="8"/>
      <c r="J612" s="6"/>
      <c r="K612" s="6"/>
    </row>
    <row r="613" spans="1:11" x14ac:dyDescent="0.2">
      <c r="A613" s="6" t="str">
        <f ca="1">IF(COUNTIF($B$1:INDIRECT(CONCATENATE("B", ROW())), B613)=0, "", COUNTIF($B$1:INDIRECT(CONCATENATE("B", ROW())), B613))</f>
        <v/>
      </c>
      <c r="B613" s="41"/>
      <c r="C613" s="7" t="str">
        <f ca="1">IF(B613="", "", B613&amp;COUNTIF($B$1:INDIRECT(CONCATENATE("B", ROW())), B613))</f>
        <v/>
      </c>
      <c r="D613" s="6"/>
      <c r="E613" s="6"/>
      <c r="F613" s="6">
        <f t="shared" si="23"/>
        <v>2072</v>
      </c>
      <c r="G613" s="44" t="str">
        <f t="shared" si="24"/>
        <v>0x818</v>
      </c>
      <c r="H613" s="8" t="s">
        <v>446</v>
      </c>
      <c r="I613" s="8"/>
      <c r="J613" s="6"/>
      <c r="K613" s="6"/>
    </row>
    <row r="614" spans="1:11" x14ac:dyDescent="0.2">
      <c r="A614" s="6" t="str">
        <f ca="1">IF(COUNTIF($B$1:INDIRECT(CONCATENATE("B", ROW())), B614)=0, "", COUNTIF($B$1:INDIRECT(CONCATENATE("B", ROW())), B614))</f>
        <v/>
      </c>
      <c r="B614" s="41"/>
      <c r="C614" s="7" t="str">
        <f ca="1">IF(B614="", "", B614&amp;COUNTIF($B$1:INDIRECT(CONCATENATE("B", ROW())), B614))</f>
        <v/>
      </c>
      <c r="D614" s="6"/>
      <c r="E614" s="6"/>
      <c r="F614" s="6">
        <f t="shared" si="23"/>
        <v>2073</v>
      </c>
      <c r="G614" s="44" t="str">
        <f t="shared" si="24"/>
        <v>0x819</v>
      </c>
      <c r="H614" s="8" t="s">
        <v>446</v>
      </c>
      <c r="I614" s="8"/>
      <c r="J614" s="6"/>
      <c r="K614" s="6"/>
    </row>
    <row r="615" spans="1:11" x14ac:dyDescent="0.2">
      <c r="A615" s="6" t="str">
        <f ca="1">IF(COUNTIF($B$1:INDIRECT(CONCATENATE("B", ROW())), B615)=0, "", COUNTIF($B$1:INDIRECT(CONCATENATE("B", ROW())), B615))</f>
        <v/>
      </c>
      <c r="B615" s="41"/>
      <c r="C615" s="7" t="str">
        <f ca="1">IF(B615="", "", B615&amp;COUNTIF($B$1:INDIRECT(CONCATENATE("B", ROW())), B615))</f>
        <v/>
      </c>
      <c r="D615" s="6"/>
      <c r="E615" s="6"/>
      <c r="F615" s="6">
        <f t="shared" si="23"/>
        <v>2074</v>
      </c>
      <c r="G615" s="44" t="str">
        <f t="shared" si="24"/>
        <v>0x81A</v>
      </c>
      <c r="H615" s="8" t="s">
        <v>446</v>
      </c>
      <c r="I615" s="8"/>
      <c r="J615" s="6"/>
      <c r="K615" s="6"/>
    </row>
    <row r="616" spans="1:11" x14ac:dyDescent="0.2">
      <c r="A616" s="6" t="str">
        <f ca="1">IF(COUNTIF($B$1:INDIRECT(CONCATENATE("B", ROW())), B616)=0, "", COUNTIF($B$1:INDIRECT(CONCATENATE("B", ROW())), B616))</f>
        <v/>
      </c>
      <c r="B616" s="41"/>
      <c r="C616" s="7" t="str">
        <f ca="1">IF(B616="", "", B616&amp;COUNTIF($B$1:INDIRECT(CONCATENATE("B", ROW())), B616))</f>
        <v/>
      </c>
      <c r="D616" s="6"/>
      <c r="E616" s="6"/>
      <c r="F616" s="6">
        <f t="shared" si="23"/>
        <v>2075</v>
      </c>
      <c r="G616" s="44" t="str">
        <f t="shared" si="24"/>
        <v>0x81B</v>
      </c>
      <c r="H616" s="8" t="s">
        <v>446</v>
      </c>
      <c r="I616" s="8"/>
      <c r="J616" s="6"/>
      <c r="K616" s="6"/>
    </row>
    <row r="617" spans="1:11" x14ac:dyDescent="0.2">
      <c r="A617" s="6" t="str">
        <f ca="1">IF(COUNTIF($B$1:INDIRECT(CONCATENATE("B", ROW())), B617)=0, "", COUNTIF($B$1:INDIRECT(CONCATENATE("B", ROW())), B617))</f>
        <v/>
      </c>
      <c r="B617" s="41"/>
      <c r="C617" s="7" t="str">
        <f ca="1">IF(B617="", "", B617&amp;COUNTIF($B$1:INDIRECT(CONCATENATE("B", ROW())), B617))</f>
        <v/>
      </c>
      <c r="D617" s="6"/>
      <c r="E617" s="6"/>
      <c r="F617" s="6">
        <f t="shared" si="23"/>
        <v>2076</v>
      </c>
      <c r="G617" s="44" t="str">
        <f t="shared" si="24"/>
        <v>0x81C</v>
      </c>
      <c r="H617" s="8" t="s">
        <v>446</v>
      </c>
      <c r="I617" s="8"/>
      <c r="J617" s="6"/>
      <c r="K617" s="6"/>
    </row>
    <row r="618" spans="1:11" x14ac:dyDescent="0.2">
      <c r="A618" s="6" t="str">
        <f ca="1">IF(COUNTIF($B$1:INDIRECT(CONCATENATE("B", ROW())), B618)=0, "", COUNTIF($B$1:INDIRECT(CONCATENATE("B", ROW())), B618))</f>
        <v/>
      </c>
      <c r="B618" s="41"/>
      <c r="C618" s="7" t="str">
        <f ca="1">IF(B618="", "", B618&amp;COUNTIF($B$1:INDIRECT(CONCATENATE("B", ROW())), B618))</f>
        <v/>
      </c>
      <c r="D618" s="6"/>
      <c r="E618" s="6"/>
      <c r="F618" s="6">
        <f t="shared" ref="F618:F681" si="25">$F617+1</f>
        <v>2077</v>
      </c>
      <c r="G618" s="44" t="str">
        <f t="shared" si="24"/>
        <v>0x81D</v>
      </c>
      <c r="H618" s="8" t="s">
        <v>446</v>
      </c>
      <c r="I618" s="8"/>
      <c r="J618" s="6"/>
      <c r="K618" s="6"/>
    </row>
    <row r="619" spans="1:11" x14ac:dyDescent="0.2">
      <c r="A619" s="6" t="str">
        <f ca="1">IF(COUNTIF($B$1:INDIRECT(CONCATENATE("B", ROW())), B619)=0, "", COUNTIF($B$1:INDIRECT(CONCATENATE("B", ROW())), B619))</f>
        <v/>
      </c>
      <c r="B619" s="41"/>
      <c r="C619" s="7" t="str">
        <f ca="1">IF(B619="", "", B619&amp;COUNTIF($B$1:INDIRECT(CONCATENATE("B", ROW())), B619))</f>
        <v/>
      </c>
      <c r="D619" s="6"/>
      <c r="E619" s="6"/>
      <c r="F619" s="6">
        <f t="shared" si="25"/>
        <v>2078</v>
      </c>
      <c r="G619" s="44" t="str">
        <f t="shared" si="24"/>
        <v>0x81E</v>
      </c>
      <c r="H619" s="8" t="s">
        <v>446</v>
      </c>
      <c r="I619" s="8"/>
      <c r="J619" s="6"/>
      <c r="K619" s="6"/>
    </row>
    <row r="620" spans="1:11" x14ac:dyDescent="0.2">
      <c r="A620" s="6" t="str">
        <f ca="1">IF(COUNTIF($B$1:INDIRECT(CONCATENATE("B", ROW())), B620)=0, "", COUNTIF($B$1:INDIRECT(CONCATENATE("B", ROW())), B620))</f>
        <v/>
      </c>
      <c r="B620" s="41"/>
      <c r="C620" s="7" t="str">
        <f ca="1">IF(B620="", "", B620&amp;COUNTIF($B$1:INDIRECT(CONCATENATE("B", ROW())), B620))</f>
        <v/>
      </c>
      <c r="D620" s="6"/>
      <c r="E620" s="6"/>
      <c r="F620" s="6">
        <f t="shared" si="25"/>
        <v>2079</v>
      </c>
      <c r="G620" s="44" t="str">
        <f t="shared" si="24"/>
        <v>0x81F</v>
      </c>
      <c r="H620" s="8" t="s">
        <v>446</v>
      </c>
      <c r="I620" s="8"/>
      <c r="J620" s="6"/>
      <c r="K620" s="6"/>
    </row>
    <row r="621" spans="1:11" x14ac:dyDescent="0.2">
      <c r="A621" s="6" t="str">
        <f ca="1">IF(COUNTIF($B$1:INDIRECT(CONCATENATE("B", ROW())), B621)=0, "", COUNTIF($B$1:INDIRECT(CONCATENATE("B", ROW())), B621))</f>
        <v/>
      </c>
      <c r="B621" s="41"/>
      <c r="C621" s="7" t="str">
        <f ca="1">IF(B621="", "", B621&amp;COUNTIF($B$1:INDIRECT(CONCATENATE("B", ROW())), B621))</f>
        <v/>
      </c>
      <c r="D621" s="6"/>
      <c r="E621" s="6"/>
      <c r="F621" s="6">
        <f t="shared" si="25"/>
        <v>2080</v>
      </c>
      <c r="G621" s="44" t="str">
        <f t="shared" si="24"/>
        <v>0x820</v>
      </c>
      <c r="H621" s="8" t="s">
        <v>446</v>
      </c>
      <c r="I621" s="8"/>
      <c r="J621" s="6"/>
      <c r="K621" s="6"/>
    </row>
    <row r="622" spans="1:11" x14ac:dyDescent="0.2">
      <c r="A622" s="6" t="str">
        <f ca="1">IF(COUNTIF($B$1:INDIRECT(CONCATENATE("B", ROW())), B622)=0, "", COUNTIF($B$1:INDIRECT(CONCATENATE("B", ROW())), B622))</f>
        <v/>
      </c>
      <c r="B622" s="41"/>
      <c r="C622" s="7" t="str">
        <f ca="1">IF(B622="", "", B622&amp;COUNTIF($B$1:INDIRECT(CONCATENATE("B", ROW())), B622))</f>
        <v/>
      </c>
      <c r="D622" s="6"/>
      <c r="E622" s="6"/>
      <c r="F622" s="6">
        <f t="shared" si="25"/>
        <v>2081</v>
      </c>
      <c r="G622" s="44" t="str">
        <f t="shared" si="24"/>
        <v>0x821</v>
      </c>
      <c r="H622" s="8" t="s">
        <v>446</v>
      </c>
      <c r="I622" s="8"/>
      <c r="J622" s="6"/>
      <c r="K622" s="6"/>
    </row>
    <row r="623" spans="1:11" x14ac:dyDescent="0.2">
      <c r="A623" s="6" t="str">
        <f ca="1">IF(COUNTIF($B$1:INDIRECT(CONCATENATE("B", ROW())), B623)=0, "", COUNTIF($B$1:INDIRECT(CONCATENATE("B", ROW())), B623))</f>
        <v/>
      </c>
      <c r="B623" s="41"/>
      <c r="C623" s="7" t="str">
        <f ca="1">IF(B623="", "", B623&amp;COUNTIF($B$1:INDIRECT(CONCATENATE("B", ROW())), B623))</f>
        <v/>
      </c>
      <c r="D623" s="6"/>
      <c r="E623" s="6"/>
      <c r="F623" s="6">
        <f t="shared" si="25"/>
        <v>2082</v>
      </c>
      <c r="G623" s="44" t="str">
        <f t="shared" si="24"/>
        <v>0x822</v>
      </c>
      <c r="H623" s="8" t="s">
        <v>446</v>
      </c>
      <c r="I623" s="8"/>
      <c r="J623" s="6"/>
      <c r="K623" s="6"/>
    </row>
    <row r="624" spans="1:11" x14ac:dyDescent="0.2">
      <c r="A624" s="6" t="str">
        <f ca="1">IF(COUNTIF($B$1:INDIRECT(CONCATENATE("B", ROW())), B624)=0, "", COUNTIF($B$1:INDIRECT(CONCATENATE("B", ROW())), B624))</f>
        <v/>
      </c>
      <c r="B624" s="41"/>
      <c r="C624" s="7" t="str">
        <f ca="1">IF(B624="", "", B624&amp;COUNTIF($B$1:INDIRECT(CONCATENATE("B", ROW())), B624))</f>
        <v/>
      </c>
      <c r="D624" s="6"/>
      <c r="E624" s="6"/>
      <c r="F624" s="6">
        <f t="shared" si="25"/>
        <v>2083</v>
      </c>
      <c r="G624" s="44" t="str">
        <f t="shared" si="24"/>
        <v>0x823</v>
      </c>
      <c r="H624" s="8" t="s">
        <v>446</v>
      </c>
      <c r="I624" s="8"/>
      <c r="J624" s="6"/>
      <c r="K624" s="6"/>
    </row>
    <row r="625" spans="1:11" x14ac:dyDescent="0.2">
      <c r="A625" s="6" t="str">
        <f ca="1">IF(COUNTIF($B$1:INDIRECT(CONCATENATE("B", ROW())), B625)=0, "", COUNTIF($B$1:INDIRECT(CONCATENATE("B", ROW())), B625))</f>
        <v/>
      </c>
      <c r="B625" s="41"/>
      <c r="C625" s="7" t="str">
        <f ca="1">IF(B625="", "", B625&amp;COUNTIF($B$1:INDIRECT(CONCATENATE("B", ROW())), B625))</f>
        <v/>
      </c>
      <c r="D625" s="6"/>
      <c r="E625" s="6"/>
      <c r="F625" s="6">
        <f t="shared" si="25"/>
        <v>2084</v>
      </c>
      <c r="G625" s="44" t="str">
        <f t="shared" si="24"/>
        <v>0x824</v>
      </c>
      <c r="H625" s="8" t="s">
        <v>446</v>
      </c>
      <c r="I625" s="8"/>
      <c r="J625" s="6"/>
      <c r="K625" s="6"/>
    </row>
    <row r="626" spans="1:11" x14ac:dyDescent="0.2">
      <c r="A626" s="6" t="str">
        <f ca="1">IF(COUNTIF($B$1:INDIRECT(CONCATENATE("B", ROW())), B626)=0, "", COUNTIF($B$1:INDIRECT(CONCATENATE("B", ROW())), B626))</f>
        <v/>
      </c>
      <c r="B626" s="41"/>
      <c r="C626" s="7" t="str">
        <f ca="1">IF(B626="", "", B626&amp;COUNTIF($B$1:INDIRECT(CONCATENATE("B", ROW())), B626))</f>
        <v/>
      </c>
      <c r="D626" s="6"/>
      <c r="E626" s="6"/>
      <c r="F626" s="6">
        <f t="shared" si="25"/>
        <v>2085</v>
      </c>
      <c r="G626" s="44" t="str">
        <f t="shared" si="24"/>
        <v>0x825</v>
      </c>
      <c r="H626" s="8" t="s">
        <v>446</v>
      </c>
      <c r="I626" s="8"/>
      <c r="J626" s="6"/>
      <c r="K626" s="6"/>
    </row>
    <row r="627" spans="1:11" x14ac:dyDescent="0.2">
      <c r="A627" s="6" t="str">
        <f ca="1">IF(COUNTIF($B$1:INDIRECT(CONCATENATE("B", ROW())), B627)=0, "", COUNTIF($B$1:INDIRECT(CONCATENATE("B", ROW())), B627))</f>
        <v/>
      </c>
      <c r="B627" s="41"/>
      <c r="C627" s="7" t="str">
        <f ca="1">IF(B627="", "", B627&amp;COUNTIF($B$1:INDIRECT(CONCATENATE("B", ROW())), B627))</f>
        <v/>
      </c>
      <c r="D627" s="6"/>
      <c r="E627" s="6"/>
      <c r="F627" s="6">
        <f t="shared" si="25"/>
        <v>2086</v>
      </c>
      <c r="G627" s="44" t="str">
        <f t="shared" si="24"/>
        <v>0x826</v>
      </c>
      <c r="H627" s="8" t="s">
        <v>446</v>
      </c>
      <c r="I627" s="8"/>
      <c r="J627" s="6"/>
      <c r="K627" s="6"/>
    </row>
    <row r="628" spans="1:11" x14ac:dyDescent="0.2">
      <c r="A628" s="6" t="str">
        <f ca="1">IF(COUNTIF($B$1:INDIRECT(CONCATENATE("B", ROW())), B628)=0, "", COUNTIF($B$1:INDIRECT(CONCATENATE("B", ROW())), B628))</f>
        <v/>
      </c>
      <c r="B628" s="41"/>
      <c r="C628" s="7" t="str">
        <f ca="1">IF(B628="", "", B628&amp;COUNTIF($B$1:INDIRECT(CONCATENATE("B", ROW())), B628))</f>
        <v/>
      </c>
      <c r="D628" s="6"/>
      <c r="E628" s="6"/>
      <c r="F628" s="6">
        <f t="shared" si="25"/>
        <v>2087</v>
      </c>
      <c r="G628" s="44" t="str">
        <f t="shared" si="24"/>
        <v>0x827</v>
      </c>
      <c r="H628" s="8" t="s">
        <v>446</v>
      </c>
      <c r="I628" s="8"/>
      <c r="J628" s="6"/>
      <c r="K628" s="6"/>
    </row>
    <row r="629" spans="1:11" x14ac:dyDescent="0.2">
      <c r="A629" s="6" t="str">
        <f ca="1">IF(COUNTIF($B$1:INDIRECT(CONCATENATE("B", ROW())), B629)=0, "", COUNTIF($B$1:INDIRECT(CONCATENATE("B", ROW())), B629))</f>
        <v/>
      </c>
      <c r="B629" s="41"/>
      <c r="C629" s="7" t="str">
        <f ca="1">IF(B629="", "", B629&amp;COUNTIF($B$1:INDIRECT(CONCATENATE("B", ROW())), B629))</f>
        <v/>
      </c>
      <c r="D629" s="6"/>
      <c r="E629" s="6"/>
      <c r="F629" s="6">
        <f t="shared" si="25"/>
        <v>2088</v>
      </c>
      <c r="G629" s="44" t="str">
        <f t="shared" si="24"/>
        <v>0x828</v>
      </c>
      <c r="H629" s="8" t="s">
        <v>446</v>
      </c>
      <c r="I629" s="8"/>
      <c r="J629" s="6"/>
      <c r="K629" s="6"/>
    </row>
    <row r="630" spans="1:11" x14ac:dyDescent="0.2">
      <c r="A630" s="6" t="str">
        <f ca="1">IF(COUNTIF($B$1:INDIRECT(CONCATENATE("B", ROW())), B630)=0, "", COUNTIF($B$1:INDIRECT(CONCATENATE("B", ROW())), B630))</f>
        <v/>
      </c>
      <c r="B630" s="41"/>
      <c r="C630" s="7" t="str">
        <f ca="1">IF(B630="", "", B630&amp;COUNTIF($B$1:INDIRECT(CONCATENATE("B", ROW())), B630))</f>
        <v/>
      </c>
      <c r="D630" s="6"/>
      <c r="E630" s="6"/>
      <c r="F630" s="6">
        <f t="shared" si="25"/>
        <v>2089</v>
      </c>
      <c r="G630" s="44" t="str">
        <f t="shared" si="24"/>
        <v>0x829</v>
      </c>
      <c r="H630" s="8" t="s">
        <v>446</v>
      </c>
      <c r="I630" s="8"/>
      <c r="J630" s="6"/>
      <c r="K630" s="6"/>
    </row>
    <row r="631" spans="1:11" x14ac:dyDescent="0.2">
      <c r="A631" s="6" t="str">
        <f ca="1">IF(COUNTIF($B$1:INDIRECT(CONCATENATE("B", ROW())), B631)=0, "", COUNTIF($B$1:INDIRECT(CONCATENATE("B", ROW())), B631))</f>
        <v/>
      </c>
      <c r="B631" s="41"/>
      <c r="C631" s="7" t="str">
        <f ca="1">IF(B631="", "", B631&amp;COUNTIF($B$1:INDIRECT(CONCATENATE("B", ROW())), B631))</f>
        <v/>
      </c>
      <c r="D631" s="6"/>
      <c r="E631" s="6"/>
      <c r="F631" s="6">
        <f t="shared" si="25"/>
        <v>2090</v>
      </c>
      <c r="G631" s="44" t="str">
        <f t="shared" si="24"/>
        <v>0x82A</v>
      </c>
      <c r="H631" s="8" t="s">
        <v>446</v>
      </c>
      <c r="I631" s="8"/>
      <c r="J631" s="6"/>
      <c r="K631" s="6"/>
    </row>
    <row r="632" spans="1:11" x14ac:dyDescent="0.2">
      <c r="A632" s="6" t="str">
        <f ca="1">IF(COUNTIF($B$1:INDIRECT(CONCATENATE("B", ROW())), B632)=0, "", COUNTIF($B$1:INDIRECT(CONCATENATE("B", ROW())), B632))</f>
        <v/>
      </c>
      <c r="B632" s="41"/>
      <c r="C632" s="7" t="str">
        <f ca="1">IF(B632="", "", B632&amp;COUNTIF($B$1:INDIRECT(CONCATENATE("B", ROW())), B632))</f>
        <v/>
      </c>
      <c r="D632" s="6"/>
      <c r="E632" s="6"/>
      <c r="F632" s="6">
        <f t="shared" si="25"/>
        <v>2091</v>
      </c>
      <c r="G632" s="44" t="str">
        <f t="shared" si="24"/>
        <v>0x82B</v>
      </c>
      <c r="H632" s="8" t="s">
        <v>446</v>
      </c>
      <c r="I632" s="8"/>
      <c r="J632" s="6"/>
      <c r="K632" s="6"/>
    </row>
    <row r="633" spans="1:11" x14ac:dyDescent="0.2">
      <c r="A633" s="6" t="str">
        <f ca="1">IF(COUNTIF($B$1:INDIRECT(CONCATENATE("B", ROW())), B633)=0, "", COUNTIF($B$1:INDIRECT(CONCATENATE("B", ROW())), B633))</f>
        <v/>
      </c>
      <c r="B633" s="41"/>
      <c r="C633" s="7" t="str">
        <f ca="1">IF(B633="", "", B633&amp;COUNTIF($B$1:INDIRECT(CONCATENATE("B", ROW())), B633))</f>
        <v/>
      </c>
      <c r="D633" s="6"/>
      <c r="E633" s="6"/>
      <c r="F633" s="6">
        <f t="shared" si="25"/>
        <v>2092</v>
      </c>
      <c r="G633" s="44" t="str">
        <f t="shared" si="24"/>
        <v>0x82C</v>
      </c>
      <c r="H633" s="8" t="s">
        <v>446</v>
      </c>
      <c r="I633" s="8"/>
      <c r="J633" s="6"/>
      <c r="K633" s="6"/>
    </row>
    <row r="634" spans="1:11" x14ac:dyDescent="0.2">
      <c r="A634" s="6" t="str">
        <f ca="1">IF(COUNTIF($B$1:INDIRECT(CONCATENATE("B", ROW())), B634)=0, "", COUNTIF($B$1:INDIRECT(CONCATENATE("B", ROW())), B634))</f>
        <v/>
      </c>
      <c r="B634" s="41"/>
      <c r="C634" s="7" t="str">
        <f ca="1">IF(B634="", "", B634&amp;COUNTIF($B$1:INDIRECT(CONCATENATE("B", ROW())), B634))</f>
        <v/>
      </c>
      <c r="D634" s="6"/>
      <c r="E634" s="6"/>
      <c r="F634" s="6">
        <f t="shared" si="25"/>
        <v>2093</v>
      </c>
      <c r="G634" s="44" t="str">
        <f t="shared" si="24"/>
        <v>0x82D</v>
      </c>
      <c r="H634" s="8" t="s">
        <v>446</v>
      </c>
      <c r="I634" s="8"/>
      <c r="J634" s="6"/>
      <c r="K634" s="6"/>
    </row>
    <row r="635" spans="1:11" x14ac:dyDescent="0.2">
      <c r="A635" s="6" t="str">
        <f ca="1">IF(COUNTIF($B$1:INDIRECT(CONCATENATE("B", ROW())), B635)=0, "", COUNTIF($B$1:INDIRECT(CONCATENATE("B", ROW())), B635))</f>
        <v/>
      </c>
      <c r="B635" s="41"/>
      <c r="C635" s="7" t="str">
        <f ca="1">IF(B635="", "", B635&amp;COUNTIF($B$1:INDIRECT(CONCATENATE("B", ROW())), B635))</f>
        <v/>
      </c>
      <c r="D635" s="6"/>
      <c r="E635" s="6"/>
      <c r="F635" s="6">
        <f t="shared" si="25"/>
        <v>2094</v>
      </c>
      <c r="G635" s="44" t="str">
        <f t="shared" si="24"/>
        <v>0x82E</v>
      </c>
      <c r="H635" s="8" t="s">
        <v>446</v>
      </c>
      <c r="I635" s="8"/>
      <c r="J635" s="6"/>
      <c r="K635" s="6"/>
    </row>
    <row r="636" spans="1:11" x14ac:dyDescent="0.2">
      <c r="A636" s="6" t="str">
        <f ca="1">IF(COUNTIF($B$1:INDIRECT(CONCATENATE("B", ROW())), B636)=0, "", COUNTIF($B$1:INDIRECT(CONCATENATE("B", ROW())), B636))</f>
        <v/>
      </c>
      <c r="B636" s="41"/>
      <c r="C636" s="7" t="str">
        <f ca="1">IF(B636="", "", B636&amp;COUNTIF($B$1:INDIRECT(CONCATENATE("B", ROW())), B636))</f>
        <v/>
      </c>
      <c r="D636" s="6"/>
      <c r="E636" s="6"/>
      <c r="F636" s="6">
        <f t="shared" si="25"/>
        <v>2095</v>
      </c>
      <c r="G636" s="44" t="str">
        <f t="shared" si="24"/>
        <v>0x82F</v>
      </c>
      <c r="H636" s="8" t="s">
        <v>446</v>
      </c>
      <c r="I636" s="8"/>
      <c r="J636" s="6"/>
      <c r="K636" s="6"/>
    </row>
    <row r="637" spans="1:11" x14ac:dyDescent="0.2">
      <c r="A637" s="6" t="str">
        <f ca="1">IF(COUNTIF($B$1:INDIRECT(CONCATENATE("B", ROW())), B637)=0, "", COUNTIF($B$1:INDIRECT(CONCATENATE("B", ROW())), B637))</f>
        <v/>
      </c>
      <c r="B637" s="41"/>
      <c r="C637" s="7" t="str">
        <f ca="1">IF(B637="", "", B637&amp;COUNTIF($B$1:INDIRECT(CONCATENATE("B", ROW())), B637))</f>
        <v/>
      </c>
      <c r="D637" s="6"/>
      <c r="E637" s="6"/>
      <c r="F637" s="6">
        <f t="shared" si="25"/>
        <v>2096</v>
      </c>
      <c r="G637" s="44" t="str">
        <f t="shared" si="24"/>
        <v>0x830</v>
      </c>
      <c r="H637" s="8" t="s">
        <v>446</v>
      </c>
      <c r="I637" s="8"/>
      <c r="J637" s="6"/>
      <c r="K637" s="6"/>
    </row>
    <row r="638" spans="1:11" x14ac:dyDescent="0.2">
      <c r="A638" s="6" t="str">
        <f ca="1">IF(COUNTIF($B$1:INDIRECT(CONCATENATE("B", ROW())), B638)=0, "", COUNTIF($B$1:INDIRECT(CONCATENATE("B", ROW())), B638))</f>
        <v/>
      </c>
      <c r="B638" s="41"/>
      <c r="C638" s="7" t="str">
        <f ca="1">IF(B638="", "", B638&amp;COUNTIF($B$1:INDIRECT(CONCATENATE("B", ROW())), B638))</f>
        <v/>
      </c>
      <c r="D638" s="6"/>
      <c r="E638" s="6"/>
      <c r="F638" s="6">
        <f t="shared" si="25"/>
        <v>2097</v>
      </c>
      <c r="G638" s="44" t="str">
        <f t="shared" si="24"/>
        <v>0x831</v>
      </c>
      <c r="H638" s="8" t="s">
        <v>446</v>
      </c>
      <c r="I638" s="8"/>
      <c r="J638" s="6"/>
      <c r="K638" s="6"/>
    </row>
    <row r="639" spans="1:11" x14ac:dyDescent="0.2">
      <c r="A639" s="6" t="str">
        <f ca="1">IF(COUNTIF($B$1:INDIRECT(CONCATENATE("B", ROW())), B639)=0, "", COUNTIF($B$1:INDIRECT(CONCATENATE("B", ROW())), B639))</f>
        <v/>
      </c>
      <c r="B639" s="41"/>
      <c r="C639" s="7" t="str">
        <f ca="1">IF(B639="", "", B639&amp;COUNTIF($B$1:INDIRECT(CONCATENATE("B", ROW())), B639))</f>
        <v/>
      </c>
      <c r="D639" s="6"/>
      <c r="E639" s="6"/>
      <c r="F639" s="6">
        <f t="shared" si="25"/>
        <v>2098</v>
      </c>
      <c r="G639" s="44" t="str">
        <f t="shared" si="24"/>
        <v>0x832</v>
      </c>
      <c r="H639" s="8" t="s">
        <v>446</v>
      </c>
      <c r="I639" s="8"/>
      <c r="J639" s="6"/>
      <c r="K639" s="6"/>
    </row>
    <row r="640" spans="1:11" x14ac:dyDescent="0.2">
      <c r="A640" s="6" t="str">
        <f ca="1">IF(COUNTIF($B$1:INDIRECT(CONCATENATE("B", ROW())), B640)=0, "", COUNTIF($B$1:INDIRECT(CONCATENATE("B", ROW())), B640))</f>
        <v/>
      </c>
      <c r="B640" s="41"/>
      <c r="C640" s="7" t="str">
        <f ca="1">IF(B640="", "", B640&amp;COUNTIF($B$1:INDIRECT(CONCATENATE("B", ROW())), B640))</f>
        <v/>
      </c>
      <c r="D640" s="6"/>
      <c r="E640" s="6"/>
      <c r="F640" s="6">
        <f t="shared" si="25"/>
        <v>2099</v>
      </c>
      <c r="G640" s="44" t="str">
        <f t="shared" si="24"/>
        <v>0x833</v>
      </c>
      <c r="H640" s="8" t="s">
        <v>446</v>
      </c>
      <c r="I640" s="8"/>
      <c r="J640" s="6"/>
      <c r="K640" s="6"/>
    </row>
    <row r="641" spans="1:11" x14ac:dyDescent="0.2">
      <c r="A641" s="6" t="str">
        <f ca="1">IF(COUNTIF($B$1:INDIRECT(CONCATENATE("B", ROW())), B641)=0, "", COUNTIF($B$1:INDIRECT(CONCATENATE("B", ROW())), B641))</f>
        <v/>
      </c>
      <c r="B641" s="41"/>
      <c r="C641" s="7" t="str">
        <f ca="1">IF(B641="", "", B641&amp;COUNTIF($B$1:INDIRECT(CONCATENATE("B", ROW())), B641))</f>
        <v/>
      </c>
      <c r="D641" s="6"/>
      <c r="E641" s="6"/>
      <c r="F641" s="6">
        <f t="shared" si="25"/>
        <v>2100</v>
      </c>
      <c r="G641" s="44" t="str">
        <f t="shared" si="24"/>
        <v>0x834</v>
      </c>
      <c r="H641" s="8" t="s">
        <v>446</v>
      </c>
      <c r="I641" s="8"/>
      <c r="J641" s="6"/>
      <c r="K641" s="6"/>
    </row>
    <row r="642" spans="1:11" x14ac:dyDescent="0.2">
      <c r="A642" s="6" t="str">
        <f ca="1">IF(COUNTIF($B$1:INDIRECT(CONCATENATE("B", ROW())), B642)=0, "", COUNTIF($B$1:INDIRECT(CONCATENATE("B", ROW())), B642))</f>
        <v/>
      </c>
      <c r="B642" s="41"/>
      <c r="C642" s="7" t="str">
        <f ca="1">IF(B642="", "", B642&amp;COUNTIF($B$1:INDIRECT(CONCATENATE("B", ROW())), B642))</f>
        <v/>
      </c>
      <c r="D642" s="6"/>
      <c r="E642" s="6"/>
      <c r="F642" s="6">
        <f t="shared" si="25"/>
        <v>2101</v>
      </c>
      <c r="G642" s="44" t="str">
        <f t="shared" si="24"/>
        <v>0x835</v>
      </c>
      <c r="H642" s="8" t="s">
        <v>446</v>
      </c>
      <c r="I642" s="8"/>
      <c r="J642" s="6"/>
      <c r="K642" s="6"/>
    </row>
    <row r="643" spans="1:11" x14ac:dyDescent="0.2">
      <c r="A643" s="6" t="str">
        <f ca="1">IF(COUNTIF($B$1:INDIRECT(CONCATENATE("B", ROW())), B643)=0, "", COUNTIF($B$1:INDIRECT(CONCATENATE("B", ROW())), B643))</f>
        <v/>
      </c>
      <c r="B643" s="41"/>
      <c r="C643" s="7" t="str">
        <f ca="1">IF(B643="", "", B643&amp;COUNTIF($B$1:INDIRECT(CONCATENATE("B", ROW())), B643))</f>
        <v/>
      </c>
      <c r="D643" s="6"/>
      <c r="E643" s="6"/>
      <c r="F643" s="6">
        <f t="shared" si="25"/>
        <v>2102</v>
      </c>
      <c r="G643" s="44" t="str">
        <f t="shared" si="24"/>
        <v>0x836</v>
      </c>
      <c r="H643" s="8" t="s">
        <v>446</v>
      </c>
      <c r="I643" s="8"/>
      <c r="J643" s="6"/>
      <c r="K643" s="6"/>
    </row>
    <row r="644" spans="1:11" x14ac:dyDescent="0.2">
      <c r="A644" s="6" t="str">
        <f ca="1">IF(COUNTIF($B$1:INDIRECT(CONCATENATE("B", ROW())), B644)=0, "", COUNTIF($B$1:INDIRECT(CONCATENATE("B", ROW())), B644))</f>
        <v/>
      </c>
      <c r="B644" s="41"/>
      <c r="C644" s="7" t="str">
        <f ca="1">IF(B644="", "", B644&amp;COUNTIF($B$1:INDIRECT(CONCATENATE("B", ROW())), B644))</f>
        <v/>
      </c>
      <c r="D644" s="6"/>
      <c r="E644" s="6"/>
      <c r="F644" s="6">
        <f t="shared" si="25"/>
        <v>2103</v>
      </c>
      <c r="G644" s="44" t="str">
        <f t="shared" si="24"/>
        <v>0x837</v>
      </c>
      <c r="H644" s="8" t="s">
        <v>446</v>
      </c>
      <c r="I644" s="8"/>
      <c r="J644" s="6"/>
      <c r="K644" s="6"/>
    </row>
    <row r="645" spans="1:11" x14ac:dyDescent="0.2">
      <c r="A645" s="6" t="str">
        <f ca="1">IF(COUNTIF($B$1:INDIRECT(CONCATENATE("B", ROW())), B645)=0, "", COUNTIF($B$1:INDIRECT(CONCATENATE("B", ROW())), B645))</f>
        <v/>
      </c>
      <c r="B645" s="41"/>
      <c r="C645" s="7" t="str">
        <f ca="1">IF(B645="", "", B645&amp;COUNTIF($B$1:INDIRECT(CONCATENATE("B", ROW())), B645))</f>
        <v/>
      </c>
      <c r="D645" s="6"/>
      <c r="E645" s="6"/>
      <c r="F645" s="6">
        <f t="shared" si="25"/>
        <v>2104</v>
      </c>
      <c r="G645" s="44" t="str">
        <f t="shared" si="24"/>
        <v>0x838</v>
      </c>
      <c r="H645" s="8" t="s">
        <v>446</v>
      </c>
      <c r="I645" s="8"/>
      <c r="J645" s="6"/>
      <c r="K645" s="6"/>
    </row>
    <row r="646" spans="1:11" x14ac:dyDescent="0.2">
      <c r="A646" s="6" t="str">
        <f ca="1">IF(COUNTIF($B$1:INDIRECT(CONCATENATE("B", ROW())), B646)=0, "", COUNTIF($B$1:INDIRECT(CONCATENATE("B", ROW())), B646))</f>
        <v/>
      </c>
      <c r="B646" s="41"/>
      <c r="C646" s="7" t="str">
        <f ca="1">IF(B646="", "", B646&amp;COUNTIF($B$1:INDIRECT(CONCATENATE("B", ROW())), B646))</f>
        <v/>
      </c>
      <c r="D646" s="6"/>
      <c r="E646" s="6"/>
      <c r="F646" s="6">
        <f t="shared" si="25"/>
        <v>2105</v>
      </c>
      <c r="G646" s="44" t="str">
        <f t="shared" si="24"/>
        <v>0x839</v>
      </c>
      <c r="H646" s="8" t="s">
        <v>446</v>
      </c>
      <c r="I646" s="8"/>
      <c r="J646" s="6"/>
      <c r="K646" s="6"/>
    </row>
    <row r="647" spans="1:11" x14ac:dyDescent="0.2">
      <c r="A647" s="6" t="str">
        <f ca="1">IF(COUNTIF($B$1:INDIRECT(CONCATENATE("B", ROW())), B647)=0, "", COUNTIF($B$1:INDIRECT(CONCATENATE("B", ROW())), B647))</f>
        <v/>
      </c>
      <c r="B647" s="41"/>
      <c r="C647" s="7" t="str">
        <f ca="1">IF(B647="", "", B647&amp;COUNTIF($B$1:INDIRECT(CONCATENATE("B", ROW())), B647))</f>
        <v/>
      </c>
      <c r="D647" s="6"/>
      <c r="E647" s="6"/>
      <c r="F647" s="6">
        <f t="shared" si="25"/>
        <v>2106</v>
      </c>
      <c r="G647" s="44" t="str">
        <f t="shared" si="24"/>
        <v>0x83A</v>
      </c>
      <c r="H647" s="8" t="s">
        <v>446</v>
      </c>
      <c r="I647" s="8"/>
      <c r="J647" s="6"/>
      <c r="K647" s="6"/>
    </row>
    <row r="648" spans="1:11" x14ac:dyDescent="0.2">
      <c r="A648" s="6" t="str">
        <f ca="1">IF(COUNTIF($B$1:INDIRECT(CONCATENATE("B", ROW())), B648)=0, "", COUNTIF($B$1:INDIRECT(CONCATENATE("B", ROW())), B648))</f>
        <v/>
      </c>
      <c r="B648" s="41"/>
      <c r="C648" s="7" t="str">
        <f ca="1">IF(B648="", "", B648&amp;COUNTIF($B$1:INDIRECT(CONCATENATE("B", ROW())), B648))</f>
        <v/>
      </c>
      <c r="D648" s="6"/>
      <c r="E648" s="6"/>
      <c r="F648" s="6">
        <f t="shared" si="25"/>
        <v>2107</v>
      </c>
      <c r="G648" s="44" t="str">
        <f t="shared" si="24"/>
        <v>0x83B</v>
      </c>
      <c r="H648" s="8" t="s">
        <v>446</v>
      </c>
      <c r="I648" s="8"/>
      <c r="J648" s="6"/>
      <c r="K648" s="6"/>
    </row>
    <row r="649" spans="1:11" x14ac:dyDescent="0.2">
      <c r="A649" s="6" t="str">
        <f ca="1">IF(COUNTIF($B$1:INDIRECT(CONCATENATE("B", ROW())), B649)=0, "", COUNTIF($B$1:INDIRECT(CONCATENATE("B", ROW())), B649))</f>
        <v/>
      </c>
      <c r="B649" s="41"/>
      <c r="C649" s="7" t="str">
        <f ca="1">IF(B649="", "", B649&amp;COUNTIF($B$1:INDIRECT(CONCATENATE("B", ROW())), B649))</f>
        <v/>
      </c>
      <c r="D649" s="6"/>
      <c r="E649" s="6"/>
      <c r="F649" s="6">
        <f t="shared" si="25"/>
        <v>2108</v>
      </c>
      <c r="G649" s="44" t="str">
        <f t="shared" si="24"/>
        <v>0x83C</v>
      </c>
      <c r="H649" s="8" t="s">
        <v>446</v>
      </c>
      <c r="I649" s="8"/>
      <c r="J649" s="6"/>
      <c r="K649" s="6"/>
    </row>
    <row r="650" spans="1:11" x14ac:dyDescent="0.2">
      <c r="A650" s="6" t="str">
        <f ca="1">IF(COUNTIF($B$1:INDIRECT(CONCATENATE("B", ROW())), B650)=0, "", COUNTIF($B$1:INDIRECT(CONCATENATE("B", ROW())), B650))</f>
        <v/>
      </c>
      <c r="B650" s="41"/>
      <c r="C650" s="7" t="str">
        <f ca="1">IF(B650="", "", B650&amp;COUNTIF($B$1:INDIRECT(CONCATENATE("B", ROW())), B650))</f>
        <v/>
      </c>
      <c r="D650" s="6"/>
      <c r="E650" s="6"/>
      <c r="F650" s="6">
        <f t="shared" si="25"/>
        <v>2109</v>
      </c>
      <c r="G650" s="44" t="str">
        <f t="shared" si="24"/>
        <v>0x83D</v>
      </c>
      <c r="H650" s="8" t="s">
        <v>446</v>
      </c>
      <c r="I650" s="8"/>
      <c r="J650" s="6"/>
      <c r="K650" s="6"/>
    </row>
    <row r="651" spans="1:11" x14ac:dyDescent="0.2">
      <c r="A651" s="6" t="str">
        <f ca="1">IF(COUNTIF($B$1:INDIRECT(CONCATENATE("B", ROW())), B651)=0, "", COUNTIF($B$1:INDIRECT(CONCATENATE("B", ROW())), B651))</f>
        <v/>
      </c>
      <c r="B651" s="41"/>
      <c r="C651" s="7" t="str">
        <f ca="1">IF(B651="", "", B651&amp;COUNTIF($B$1:INDIRECT(CONCATENATE("B", ROW())), B651))</f>
        <v/>
      </c>
      <c r="D651" s="6"/>
      <c r="E651" s="6"/>
      <c r="F651" s="6">
        <f t="shared" si="25"/>
        <v>2110</v>
      </c>
      <c r="G651" s="44" t="str">
        <f t="shared" si="24"/>
        <v>0x83E</v>
      </c>
      <c r="H651" s="8" t="s">
        <v>446</v>
      </c>
      <c r="I651" s="8"/>
      <c r="J651" s="6"/>
      <c r="K651" s="6"/>
    </row>
    <row r="652" spans="1:11" x14ac:dyDescent="0.2">
      <c r="A652" s="6" t="str">
        <f ca="1">IF(COUNTIF($B$1:INDIRECT(CONCATENATE("B", ROW())), B652)=0, "", COUNTIF($B$1:INDIRECT(CONCATENATE("B", ROW())), B652))</f>
        <v/>
      </c>
      <c r="B652" s="41"/>
      <c r="C652" s="7" t="str">
        <f ca="1">IF(B652="", "", B652&amp;COUNTIF($B$1:INDIRECT(CONCATENATE("B", ROW())), B652))</f>
        <v/>
      </c>
      <c r="D652" s="6"/>
      <c r="E652" s="6"/>
      <c r="F652" s="6">
        <f t="shared" si="25"/>
        <v>2111</v>
      </c>
      <c r="G652" s="44" t="str">
        <f t="shared" si="24"/>
        <v>0x83F</v>
      </c>
      <c r="H652" s="8" t="s">
        <v>446</v>
      </c>
      <c r="I652" s="8"/>
      <c r="J652" s="6"/>
      <c r="K652" s="6"/>
    </row>
    <row r="653" spans="1:11" x14ac:dyDescent="0.2">
      <c r="A653" s="6" t="str">
        <f ca="1">IF(COUNTIF($B$1:INDIRECT(CONCATENATE("B", ROW())), B653)=0, "", COUNTIF($B$1:INDIRECT(CONCATENATE("B", ROW())), B653))</f>
        <v/>
      </c>
      <c r="B653" s="41"/>
      <c r="C653" s="7" t="str">
        <f ca="1">IF(B653="", "", B653&amp;COUNTIF($B$1:INDIRECT(CONCATENATE("B", ROW())), B653))</f>
        <v/>
      </c>
      <c r="D653" s="6"/>
      <c r="E653" s="6"/>
      <c r="F653" s="6">
        <f t="shared" si="25"/>
        <v>2112</v>
      </c>
      <c r="G653" s="44" t="str">
        <f t="shared" si="24"/>
        <v>0x840</v>
      </c>
      <c r="H653" s="8" t="s">
        <v>446</v>
      </c>
      <c r="I653" s="8"/>
      <c r="J653" s="6"/>
      <c r="K653" s="6"/>
    </row>
    <row r="654" spans="1:11" x14ac:dyDescent="0.2">
      <c r="A654" s="6" t="str">
        <f ca="1">IF(COUNTIF($B$1:INDIRECT(CONCATENATE("B", ROW())), B654)=0, "", COUNTIF($B$1:INDIRECT(CONCATENATE("B", ROW())), B654))</f>
        <v/>
      </c>
      <c r="B654" s="41"/>
      <c r="C654" s="7" t="str">
        <f ca="1">IF(B654="", "", B654&amp;COUNTIF($B$1:INDIRECT(CONCATENATE("B", ROW())), B654))</f>
        <v/>
      </c>
      <c r="D654" s="6"/>
      <c r="E654" s="6"/>
      <c r="F654" s="6">
        <f t="shared" si="25"/>
        <v>2113</v>
      </c>
      <c r="G654" s="44" t="str">
        <f t="shared" si="24"/>
        <v>0x841</v>
      </c>
      <c r="H654" s="8" t="s">
        <v>446</v>
      </c>
      <c r="I654" s="8"/>
      <c r="J654" s="6"/>
      <c r="K654" s="6"/>
    </row>
    <row r="655" spans="1:11" x14ac:dyDescent="0.2">
      <c r="A655" s="6" t="str">
        <f ca="1">IF(COUNTIF($B$1:INDIRECT(CONCATENATE("B", ROW())), B655)=0, "", COUNTIF($B$1:INDIRECT(CONCATENATE("B", ROW())), B655))</f>
        <v/>
      </c>
      <c r="B655" s="41"/>
      <c r="C655" s="7" t="str">
        <f ca="1">IF(B655="", "", B655&amp;COUNTIF($B$1:INDIRECT(CONCATENATE("B", ROW())), B655))</f>
        <v/>
      </c>
      <c r="D655" s="6"/>
      <c r="E655" s="6"/>
      <c r="F655" s="6">
        <f t="shared" si="25"/>
        <v>2114</v>
      </c>
      <c r="G655" s="44" t="str">
        <f t="shared" ref="G655:G719" si="26">CONCATENATE( "0x",DEC2HEX($F655) )</f>
        <v>0x842</v>
      </c>
      <c r="H655" s="8" t="s">
        <v>446</v>
      </c>
      <c r="I655" s="8"/>
      <c r="J655" s="6"/>
      <c r="K655" s="6"/>
    </row>
    <row r="656" spans="1:11" x14ac:dyDescent="0.2">
      <c r="A656" s="6" t="str">
        <f ca="1">IF(COUNTIF($B$1:INDIRECT(CONCATENATE("B", ROW())), B656)=0, "", COUNTIF($B$1:INDIRECT(CONCATENATE("B", ROW())), B656))</f>
        <v/>
      </c>
      <c r="B656" s="41"/>
      <c r="C656" s="7" t="str">
        <f ca="1">IF(B656="", "", B656&amp;COUNTIF($B$1:INDIRECT(CONCATENATE("B", ROW())), B656))</f>
        <v/>
      </c>
      <c r="D656" s="6"/>
      <c r="E656" s="6"/>
      <c r="F656" s="6">
        <f t="shared" si="25"/>
        <v>2115</v>
      </c>
      <c r="G656" s="44" t="str">
        <f t="shared" si="26"/>
        <v>0x843</v>
      </c>
      <c r="H656" s="8" t="s">
        <v>446</v>
      </c>
      <c r="I656" s="8"/>
      <c r="J656" s="6"/>
      <c r="K656" s="6"/>
    </row>
    <row r="657" spans="1:11" x14ac:dyDescent="0.2">
      <c r="A657" s="6" t="str">
        <f ca="1">IF(COUNTIF($B$1:INDIRECT(CONCATENATE("B", ROW())), B657)=0, "", COUNTIF($B$1:INDIRECT(CONCATENATE("B", ROW())), B657))</f>
        <v/>
      </c>
      <c r="B657" s="41"/>
      <c r="C657" s="7" t="str">
        <f ca="1">IF(B657="", "", B657&amp;COUNTIF($B$1:INDIRECT(CONCATENATE("B", ROW())), B657))</f>
        <v/>
      </c>
      <c r="D657" s="6"/>
      <c r="E657" s="6"/>
      <c r="F657" s="6">
        <f t="shared" si="25"/>
        <v>2116</v>
      </c>
      <c r="G657" s="44" t="str">
        <f t="shared" si="26"/>
        <v>0x844</v>
      </c>
      <c r="H657" s="8" t="s">
        <v>446</v>
      </c>
      <c r="I657" s="8"/>
      <c r="J657" s="6"/>
      <c r="K657" s="6"/>
    </row>
    <row r="658" spans="1:11" x14ac:dyDescent="0.2">
      <c r="A658" s="6" t="str">
        <f ca="1">IF(COUNTIF($B$1:INDIRECT(CONCATENATE("B", ROW())), B658)=0, "", COUNTIF($B$1:INDIRECT(CONCATENATE("B", ROW())), B658))</f>
        <v/>
      </c>
      <c r="B658" s="41"/>
      <c r="C658" s="7" t="str">
        <f ca="1">IF(B658="", "", B658&amp;COUNTIF($B$1:INDIRECT(CONCATENATE("B", ROW())), B658))</f>
        <v/>
      </c>
      <c r="D658" s="6"/>
      <c r="E658" s="6"/>
      <c r="F658" s="6">
        <f t="shared" si="25"/>
        <v>2117</v>
      </c>
      <c r="G658" s="44" t="str">
        <f t="shared" si="26"/>
        <v>0x845</v>
      </c>
      <c r="H658" s="8" t="s">
        <v>446</v>
      </c>
      <c r="I658" s="8"/>
      <c r="J658" s="6"/>
      <c r="K658" s="6"/>
    </row>
    <row r="659" spans="1:11" x14ac:dyDescent="0.2">
      <c r="A659" s="6" t="str">
        <f ca="1">IF(COUNTIF($B$1:INDIRECT(CONCATENATE("B", ROW())), B659)=0, "", COUNTIF($B$1:INDIRECT(CONCATENATE("B", ROW())), B659))</f>
        <v/>
      </c>
      <c r="B659" s="41"/>
      <c r="C659" s="7" t="str">
        <f ca="1">IF(B659="", "", B659&amp;COUNTIF($B$1:INDIRECT(CONCATENATE("B", ROW())), B659))</f>
        <v/>
      </c>
      <c r="D659" s="6"/>
      <c r="E659" s="6"/>
      <c r="F659" s="6">
        <f t="shared" si="25"/>
        <v>2118</v>
      </c>
      <c r="G659" s="44" t="str">
        <f t="shared" si="26"/>
        <v>0x846</v>
      </c>
      <c r="H659" s="8" t="s">
        <v>446</v>
      </c>
      <c r="I659" s="8"/>
      <c r="J659" s="6"/>
      <c r="K659" s="6"/>
    </row>
    <row r="660" spans="1:11" x14ac:dyDescent="0.2">
      <c r="A660" s="6" t="str">
        <f ca="1">IF(COUNTIF($B$1:INDIRECT(CONCATENATE("B", ROW())), B660)=0, "", COUNTIF($B$1:INDIRECT(CONCATENATE("B", ROW())), B660))</f>
        <v/>
      </c>
      <c r="B660" s="41"/>
      <c r="C660" s="7" t="str">
        <f ca="1">IF(B660="", "", B660&amp;COUNTIF($B$1:INDIRECT(CONCATENATE("B", ROW())), B660))</f>
        <v/>
      </c>
      <c r="D660" s="6"/>
      <c r="E660" s="6"/>
      <c r="F660" s="6">
        <f t="shared" si="25"/>
        <v>2119</v>
      </c>
      <c r="G660" s="44" t="str">
        <f t="shared" si="26"/>
        <v>0x847</v>
      </c>
      <c r="H660" s="8" t="s">
        <v>446</v>
      </c>
      <c r="I660" s="8"/>
      <c r="J660" s="6"/>
      <c r="K660" s="6"/>
    </row>
    <row r="661" spans="1:11" x14ac:dyDescent="0.2">
      <c r="A661" s="6" t="str">
        <f ca="1">IF(COUNTIF($B$1:INDIRECT(CONCATENATE("B", ROW())), B661)=0, "", COUNTIF($B$1:INDIRECT(CONCATENATE("B", ROW())), B661))</f>
        <v/>
      </c>
      <c r="B661" s="41"/>
      <c r="C661" s="7" t="str">
        <f ca="1">IF(B661="", "", B661&amp;COUNTIF($B$1:INDIRECT(CONCATENATE("B", ROW())), B661))</f>
        <v/>
      </c>
      <c r="D661" s="6"/>
      <c r="E661" s="6"/>
      <c r="F661" s="6">
        <f t="shared" si="25"/>
        <v>2120</v>
      </c>
      <c r="G661" s="44" t="str">
        <f t="shared" si="26"/>
        <v>0x848</v>
      </c>
      <c r="H661" s="8" t="s">
        <v>446</v>
      </c>
      <c r="I661" s="8"/>
      <c r="J661" s="6"/>
      <c r="K661" s="6"/>
    </row>
    <row r="662" spans="1:11" x14ac:dyDescent="0.2">
      <c r="A662" s="6" t="str">
        <f ca="1">IF(COUNTIF($B$1:INDIRECT(CONCATENATE("B", ROW())), B662)=0, "", COUNTIF($B$1:INDIRECT(CONCATENATE("B", ROW())), B662))</f>
        <v/>
      </c>
      <c r="B662" s="41"/>
      <c r="C662" s="7" t="str">
        <f ca="1">IF(B662="", "", B662&amp;COUNTIF($B$1:INDIRECT(CONCATENATE("B", ROW())), B662))</f>
        <v/>
      </c>
      <c r="D662" s="6"/>
      <c r="E662" s="6"/>
      <c r="F662" s="6">
        <f t="shared" si="25"/>
        <v>2121</v>
      </c>
      <c r="G662" s="44" t="str">
        <f t="shared" si="26"/>
        <v>0x849</v>
      </c>
      <c r="H662" s="8" t="s">
        <v>446</v>
      </c>
      <c r="I662" s="8"/>
      <c r="J662" s="6"/>
      <c r="K662" s="6"/>
    </row>
    <row r="663" spans="1:11" x14ac:dyDescent="0.2">
      <c r="A663" s="6" t="str">
        <f ca="1">IF(COUNTIF($B$1:INDIRECT(CONCATENATE("B", ROW())), B663)=0, "", COUNTIF($B$1:INDIRECT(CONCATENATE("B", ROW())), B663))</f>
        <v/>
      </c>
      <c r="B663" s="41"/>
      <c r="C663" s="7" t="str">
        <f ca="1">IF(B663="", "", B663&amp;COUNTIF($B$1:INDIRECT(CONCATENATE("B", ROW())), B663))</f>
        <v/>
      </c>
      <c r="D663" s="6"/>
      <c r="E663" s="6"/>
      <c r="F663" s="6">
        <f t="shared" si="25"/>
        <v>2122</v>
      </c>
      <c r="G663" s="44" t="str">
        <f t="shared" si="26"/>
        <v>0x84A</v>
      </c>
      <c r="H663" s="8" t="s">
        <v>446</v>
      </c>
      <c r="I663" s="8"/>
      <c r="J663" s="6"/>
      <c r="K663" s="6"/>
    </row>
    <row r="664" spans="1:11" x14ac:dyDescent="0.2">
      <c r="A664" s="6" t="str">
        <f ca="1">IF(COUNTIF($B$1:INDIRECT(CONCATENATE("B", ROW())), B664)=0, "", COUNTIF($B$1:INDIRECT(CONCATENATE("B", ROW())), B664))</f>
        <v/>
      </c>
      <c r="B664" s="41"/>
      <c r="C664" s="7" t="str">
        <f ca="1">IF(B664="", "", B664&amp;COUNTIF($B$1:INDIRECT(CONCATENATE("B", ROW())), B664))</f>
        <v/>
      </c>
      <c r="D664" s="6"/>
      <c r="E664" s="6"/>
      <c r="F664" s="6">
        <f t="shared" si="25"/>
        <v>2123</v>
      </c>
      <c r="G664" s="44" t="str">
        <f t="shared" si="26"/>
        <v>0x84B</v>
      </c>
      <c r="H664" s="8" t="s">
        <v>446</v>
      </c>
      <c r="I664" s="8"/>
      <c r="J664" s="6"/>
      <c r="K664" s="6"/>
    </row>
    <row r="665" spans="1:11" x14ac:dyDescent="0.2">
      <c r="A665" s="6" t="str">
        <f ca="1">IF(COUNTIF($B$1:INDIRECT(CONCATENATE("B", ROW())), B665)=0, "", COUNTIF($B$1:INDIRECT(CONCATENATE("B", ROW())), B665))</f>
        <v/>
      </c>
      <c r="B665" s="41"/>
      <c r="C665" s="7" t="str">
        <f ca="1">IF(B665="", "", B665&amp;COUNTIF($B$1:INDIRECT(CONCATENATE("B", ROW())), B665))</f>
        <v/>
      </c>
      <c r="D665" s="6"/>
      <c r="E665" s="6"/>
      <c r="F665" s="6">
        <f t="shared" si="25"/>
        <v>2124</v>
      </c>
      <c r="G665" s="44" t="str">
        <f t="shared" si="26"/>
        <v>0x84C</v>
      </c>
      <c r="H665" s="8" t="s">
        <v>446</v>
      </c>
      <c r="I665" s="8"/>
      <c r="J665" s="6"/>
      <c r="K665" s="6"/>
    </row>
    <row r="666" spans="1:11" x14ac:dyDescent="0.2">
      <c r="A666" s="6" t="str">
        <f ca="1">IF(COUNTIF($B$1:INDIRECT(CONCATENATE("B", ROW())), B666)=0, "", COUNTIF($B$1:INDIRECT(CONCATENATE("B", ROW())), B666))</f>
        <v/>
      </c>
      <c r="B666" s="41"/>
      <c r="C666" s="7" t="str">
        <f ca="1">IF(B666="", "", B666&amp;COUNTIF($B$1:INDIRECT(CONCATENATE("B", ROW())), B666))</f>
        <v/>
      </c>
      <c r="D666" s="6"/>
      <c r="E666" s="6"/>
      <c r="F666" s="6">
        <f t="shared" si="25"/>
        <v>2125</v>
      </c>
      <c r="G666" s="44" t="str">
        <f t="shared" si="26"/>
        <v>0x84D</v>
      </c>
      <c r="H666" s="8" t="s">
        <v>446</v>
      </c>
      <c r="I666" s="8"/>
      <c r="J666" s="6"/>
      <c r="K666" s="6"/>
    </row>
    <row r="667" spans="1:11" x14ac:dyDescent="0.2">
      <c r="A667" s="6" t="str">
        <f ca="1">IF(COUNTIF($B$1:INDIRECT(CONCATENATE("B", ROW())), B667)=0, "", COUNTIF($B$1:INDIRECT(CONCATENATE("B", ROW())), B667))</f>
        <v/>
      </c>
      <c r="B667" s="41"/>
      <c r="C667" s="7" t="str">
        <f ca="1">IF(B667="", "", B667&amp;COUNTIF($B$1:INDIRECT(CONCATENATE("B", ROW())), B667))</f>
        <v/>
      </c>
      <c r="D667" s="6"/>
      <c r="E667" s="6"/>
      <c r="F667" s="6">
        <f t="shared" si="25"/>
        <v>2126</v>
      </c>
      <c r="G667" s="44" t="str">
        <f t="shared" si="26"/>
        <v>0x84E</v>
      </c>
      <c r="H667" s="8" t="s">
        <v>446</v>
      </c>
      <c r="I667" s="8"/>
      <c r="J667" s="6"/>
      <c r="K667" s="6"/>
    </row>
    <row r="668" spans="1:11" x14ac:dyDescent="0.2">
      <c r="A668" s="6" t="str">
        <f ca="1">IF(COUNTIF($B$1:INDIRECT(CONCATENATE("B", ROW())), B668)=0, "", COUNTIF($B$1:INDIRECT(CONCATENATE("B", ROW())), B668))</f>
        <v/>
      </c>
      <c r="B668" s="41"/>
      <c r="C668" s="7" t="str">
        <f ca="1">IF(B668="", "", B668&amp;COUNTIF($B$1:INDIRECT(CONCATENATE("B", ROW())), B668))</f>
        <v/>
      </c>
      <c r="D668" s="6"/>
      <c r="E668" s="6"/>
      <c r="F668" s="6">
        <f t="shared" si="25"/>
        <v>2127</v>
      </c>
      <c r="G668" s="44" t="str">
        <f t="shared" si="26"/>
        <v>0x84F</v>
      </c>
      <c r="H668" s="8" t="s">
        <v>446</v>
      </c>
      <c r="I668" s="8"/>
      <c r="J668" s="6"/>
      <c r="K668" s="6"/>
    </row>
    <row r="669" spans="1:11" x14ac:dyDescent="0.2">
      <c r="A669" s="6" t="str">
        <f ca="1">IF(COUNTIF($B$1:INDIRECT(CONCATENATE("B", ROW())), B669)=0, "", COUNTIF($B$1:INDIRECT(CONCATENATE("B", ROW())), B669))</f>
        <v/>
      </c>
      <c r="B669" s="41"/>
      <c r="C669" s="7" t="str">
        <f ca="1">IF(B669="", "", B669&amp;COUNTIF($B$1:INDIRECT(CONCATENATE("B", ROW())), B669))</f>
        <v/>
      </c>
      <c r="D669" s="6"/>
      <c r="E669" s="6"/>
      <c r="F669" s="6">
        <f t="shared" si="25"/>
        <v>2128</v>
      </c>
      <c r="G669" s="44" t="str">
        <f t="shared" si="26"/>
        <v>0x850</v>
      </c>
      <c r="H669" s="8" t="s">
        <v>446</v>
      </c>
      <c r="I669" s="8"/>
      <c r="J669" s="6"/>
      <c r="K669" s="6"/>
    </row>
    <row r="670" spans="1:11" x14ac:dyDescent="0.2">
      <c r="A670" s="6" t="str">
        <f ca="1">IF(COUNTIF($B$1:INDIRECT(CONCATENATE("B", ROW())), B670)=0, "", COUNTIF($B$1:INDIRECT(CONCATENATE("B", ROW())), B670))</f>
        <v/>
      </c>
      <c r="B670" s="41"/>
      <c r="C670" s="7" t="str">
        <f ca="1">IF(B670="", "", B670&amp;COUNTIF($B$1:INDIRECT(CONCATENATE("B", ROW())), B670))</f>
        <v/>
      </c>
      <c r="D670" s="6"/>
      <c r="E670" s="6"/>
      <c r="F670" s="6">
        <f t="shared" si="25"/>
        <v>2129</v>
      </c>
      <c r="G670" s="44" t="str">
        <f t="shared" si="26"/>
        <v>0x851</v>
      </c>
      <c r="H670" s="8" t="s">
        <v>446</v>
      </c>
      <c r="I670" s="8"/>
      <c r="J670" s="6"/>
      <c r="K670" s="6"/>
    </row>
    <row r="671" spans="1:11" x14ac:dyDescent="0.2">
      <c r="A671" s="6" t="str">
        <f ca="1">IF(COUNTIF($B$1:INDIRECT(CONCATENATE("B", ROW())), B671)=0, "", COUNTIF($B$1:INDIRECT(CONCATENATE("B", ROW())), B671))</f>
        <v/>
      </c>
      <c r="B671" s="41"/>
      <c r="C671" s="7" t="str">
        <f ca="1">IF(B671="", "", B671&amp;COUNTIF($B$1:INDIRECT(CONCATENATE("B", ROW())), B671))</f>
        <v/>
      </c>
      <c r="D671" s="6"/>
      <c r="E671" s="6"/>
      <c r="F671" s="6">
        <f t="shared" si="25"/>
        <v>2130</v>
      </c>
      <c r="G671" s="44" t="str">
        <f t="shared" si="26"/>
        <v>0x852</v>
      </c>
      <c r="H671" s="8" t="s">
        <v>446</v>
      </c>
      <c r="I671" s="8"/>
      <c r="J671" s="6"/>
      <c r="K671" s="6"/>
    </row>
    <row r="672" spans="1:11" x14ac:dyDescent="0.2">
      <c r="A672" s="6" t="str">
        <f ca="1">IF(COUNTIF($B$1:INDIRECT(CONCATENATE("B", ROW())), B672)=0, "", COUNTIF($B$1:INDIRECT(CONCATENATE("B", ROW())), B672))</f>
        <v/>
      </c>
      <c r="B672" s="41"/>
      <c r="C672" s="7" t="str">
        <f ca="1">IF(B672="", "", B672&amp;COUNTIF($B$1:INDIRECT(CONCATENATE("B", ROW())), B672))</f>
        <v/>
      </c>
      <c r="D672" s="6"/>
      <c r="E672" s="6"/>
      <c r="F672" s="6">
        <f t="shared" si="25"/>
        <v>2131</v>
      </c>
      <c r="G672" s="44" t="str">
        <f t="shared" si="26"/>
        <v>0x853</v>
      </c>
      <c r="H672" s="8" t="s">
        <v>446</v>
      </c>
      <c r="I672" s="8"/>
      <c r="J672" s="6"/>
      <c r="K672" s="6"/>
    </row>
    <row r="673" spans="1:11" x14ac:dyDescent="0.2">
      <c r="A673" s="6" t="str">
        <f ca="1">IF(COUNTIF($B$1:INDIRECT(CONCATENATE("B", ROW())), B673)=0, "", COUNTIF($B$1:INDIRECT(CONCATENATE("B", ROW())), B673))</f>
        <v/>
      </c>
      <c r="B673" s="41"/>
      <c r="C673" s="7" t="str">
        <f ca="1">IF(B673="", "", B673&amp;COUNTIF($B$1:INDIRECT(CONCATENATE("B", ROW())), B673))</f>
        <v/>
      </c>
      <c r="D673" s="6"/>
      <c r="E673" s="6"/>
      <c r="F673" s="6">
        <f t="shared" si="25"/>
        <v>2132</v>
      </c>
      <c r="G673" s="44" t="str">
        <f t="shared" si="26"/>
        <v>0x854</v>
      </c>
      <c r="H673" s="8" t="s">
        <v>446</v>
      </c>
      <c r="I673" s="8"/>
      <c r="J673" s="6"/>
      <c r="K673" s="6"/>
    </row>
    <row r="674" spans="1:11" x14ac:dyDescent="0.2">
      <c r="A674" s="6" t="str">
        <f ca="1">IF(COUNTIF($B$1:INDIRECT(CONCATENATE("B", ROW())), B674)=0, "", COUNTIF($B$1:INDIRECT(CONCATENATE("B", ROW())), B674))</f>
        <v/>
      </c>
      <c r="B674" s="41"/>
      <c r="C674" s="7" t="str">
        <f ca="1">IF(B674="", "", B674&amp;COUNTIF($B$1:INDIRECT(CONCATENATE("B", ROW())), B674))</f>
        <v/>
      </c>
      <c r="D674" s="6"/>
      <c r="E674" s="6"/>
      <c r="F674" s="6">
        <f t="shared" si="25"/>
        <v>2133</v>
      </c>
      <c r="G674" s="44" t="str">
        <f t="shared" si="26"/>
        <v>0x855</v>
      </c>
      <c r="H674" s="8" t="s">
        <v>446</v>
      </c>
      <c r="I674" s="8"/>
      <c r="J674" s="6"/>
      <c r="K674" s="6"/>
    </row>
    <row r="675" spans="1:11" x14ac:dyDescent="0.2">
      <c r="A675" s="6" t="str">
        <f ca="1">IF(COUNTIF($B$1:INDIRECT(CONCATENATE("B", ROW())), B675)=0, "", COUNTIF($B$1:INDIRECT(CONCATENATE("B", ROW())), B675))</f>
        <v/>
      </c>
      <c r="B675" s="41"/>
      <c r="C675" s="7" t="str">
        <f ca="1">IF(B675="", "", B675&amp;COUNTIF($B$1:INDIRECT(CONCATENATE("B", ROW())), B675))</f>
        <v/>
      </c>
      <c r="D675" s="6"/>
      <c r="E675" s="6"/>
      <c r="F675" s="6">
        <f t="shared" si="25"/>
        <v>2134</v>
      </c>
      <c r="G675" s="44" t="str">
        <f t="shared" si="26"/>
        <v>0x856</v>
      </c>
      <c r="H675" s="8" t="s">
        <v>446</v>
      </c>
      <c r="I675" s="8"/>
      <c r="J675" s="6"/>
      <c r="K675" s="6"/>
    </row>
    <row r="676" spans="1:11" x14ac:dyDescent="0.2">
      <c r="A676" s="6" t="str">
        <f ca="1">IF(COUNTIF($B$1:INDIRECT(CONCATENATE("B", ROW())), B676)=0, "", COUNTIF($B$1:INDIRECT(CONCATENATE("B", ROW())), B676))</f>
        <v/>
      </c>
      <c r="B676" s="41"/>
      <c r="C676" s="7" t="str">
        <f ca="1">IF(B676="", "", B676&amp;COUNTIF($B$1:INDIRECT(CONCATENATE("B", ROW())), B676))</f>
        <v/>
      </c>
      <c r="D676" s="6"/>
      <c r="E676" s="6"/>
      <c r="F676" s="6">
        <f t="shared" si="25"/>
        <v>2135</v>
      </c>
      <c r="G676" s="44" t="str">
        <f t="shared" si="26"/>
        <v>0x857</v>
      </c>
      <c r="H676" s="8" t="s">
        <v>446</v>
      </c>
      <c r="I676" s="8"/>
      <c r="J676" s="6"/>
      <c r="K676" s="6"/>
    </row>
    <row r="677" spans="1:11" x14ac:dyDescent="0.2">
      <c r="A677" s="6" t="str">
        <f ca="1">IF(COUNTIF($B$1:INDIRECT(CONCATENATE("B", ROW())), B677)=0, "", COUNTIF($B$1:INDIRECT(CONCATENATE("B", ROW())), B677))</f>
        <v/>
      </c>
      <c r="B677" s="41"/>
      <c r="C677" s="7" t="str">
        <f ca="1">IF(B677="", "", B677&amp;COUNTIF($B$1:INDIRECT(CONCATENATE("B", ROW())), B677))</f>
        <v/>
      </c>
      <c r="D677" s="6"/>
      <c r="E677" s="6"/>
      <c r="F677" s="6">
        <f t="shared" si="25"/>
        <v>2136</v>
      </c>
      <c r="G677" s="44" t="str">
        <f t="shared" si="26"/>
        <v>0x858</v>
      </c>
      <c r="H677" s="8" t="s">
        <v>446</v>
      </c>
      <c r="I677" s="8"/>
      <c r="J677" s="6"/>
      <c r="K677" s="6"/>
    </row>
    <row r="678" spans="1:11" x14ac:dyDescent="0.2">
      <c r="A678" s="6" t="str">
        <f ca="1">IF(COUNTIF($B$1:INDIRECT(CONCATENATE("B", ROW())), B678)=0, "", COUNTIF($B$1:INDIRECT(CONCATENATE("B", ROW())), B678))</f>
        <v/>
      </c>
      <c r="B678" s="41"/>
      <c r="C678" s="7" t="str">
        <f ca="1">IF(B678="", "", B678&amp;COUNTIF($B$1:INDIRECT(CONCATENATE("B", ROW())), B678))</f>
        <v/>
      </c>
      <c r="D678" s="6"/>
      <c r="E678" s="6"/>
      <c r="F678" s="6">
        <f t="shared" si="25"/>
        <v>2137</v>
      </c>
      <c r="G678" s="44" t="str">
        <f t="shared" si="26"/>
        <v>0x859</v>
      </c>
      <c r="H678" s="8" t="s">
        <v>446</v>
      </c>
      <c r="I678" s="8"/>
      <c r="J678" s="6"/>
      <c r="K678" s="6"/>
    </row>
    <row r="679" spans="1:11" x14ac:dyDescent="0.2">
      <c r="A679" s="6" t="str">
        <f ca="1">IF(COUNTIF($B$1:INDIRECT(CONCATENATE("B", ROW())), B679)=0, "", COUNTIF($B$1:INDIRECT(CONCATENATE("B", ROW())), B679))</f>
        <v/>
      </c>
      <c r="B679" s="41"/>
      <c r="C679" s="7" t="str">
        <f ca="1">IF(B679="", "", B679&amp;COUNTIF($B$1:INDIRECT(CONCATENATE("B", ROW())), B679))</f>
        <v/>
      </c>
      <c r="D679" s="6"/>
      <c r="E679" s="6"/>
      <c r="F679" s="6">
        <f t="shared" si="25"/>
        <v>2138</v>
      </c>
      <c r="G679" s="44" t="str">
        <f t="shared" si="26"/>
        <v>0x85A</v>
      </c>
      <c r="H679" s="8" t="s">
        <v>446</v>
      </c>
      <c r="I679" s="8"/>
      <c r="J679" s="6"/>
      <c r="K679" s="6"/>
    </row>
    <row r="680" spans="1:11" x14ac:dyDescent="0.2">
      <c r="A680" s="6" t="str">
        <f ca="1">IF(COUNTIF($B$1:INDIRECT(CONCATENATE("B", ROW())), B680)=0, "", COUNTIF($B$1:INDIRECT(CONCATENATE("B", ROW())), B680))</f>
        <v/>
      </c>
      <c r="B680" s="41"/>
      <c r="C680" s="7" t="str">
        <f ca="1">IF(B680="", "", B680&amp;COUNTIF($B$1:INDIRECT(CONCATENATE("B", ROW())), B680))</f>
        <v/>
      </c>
      <c r="D680" s="6"/>
      <c r="E680" s="6"/>
      <c r="F680" s="6">
        <f t="shared" si="25"/>
        <v>2139</v>
      </c>
      <c r="G680" s="44" t="str">
        <f t="shared" si="26"/>
        <v>0x85B</v>
      </c>
      <c r="H680" s="8" t="s">
        <v>446</v>
      </c>
      <c r="I680" s="8"/>
      <c r="J680" s="6"/>
      <c r="K680" s="6"/>
    </row>
    <row r="681" spans="1:11" x14ac:dyDescent="0.2">
      <c r="A681" s="6" t="str">
        <f ca="1">IF(COUNTIF($B$1:INDIRECT(CONCATENATE("B", ROW())), B681)=0, "", COUNTIF($B$1:INDIRECT(CONCATENATE("B", ROW())), B681))</f>
        <v/>
      </c>
      <c r="B681" s="41"/>
      <c r="C681" s="7" t="str">
        <f ca="1">IF(B681="", "", B681&amp;COUNTIF($B$1:INDIRECT(CONCATENATE("B", ROW())), B681))</f>
        <v/>
      </c>
      <c r="D681" s="6"/>
      <c r="E681" s="6"/>
      <c r="F681" s="6">
        <f t="shared" si="25"/>
        <v>2140</v>
      </c>
      <c r="G681" s="44" t="str">
        <f t="shared" si="26"/>
        <v>0x85C</v>
      </c>
      <c r="H681" s="8" t="s">
        <v>446</v>
      </c>
      <c r="I681" s="8"/>
      <c r="J681" s="6"/>
      <c r="K681" s="6"/>
    </row>
    <row r="682" spans="1:11" x14ac:dyDescent="0.2">
      <c r="A682" s="6" t="str">
        <f ca="1">IF(COUNTIF($B$1:INDIRECT(CONCATENATE("B", ROW())), B682)=0, "", COUNTIF($B$1:INDIRECT(CONCATENATE("B", ROW())), B682))</f>
        <v/>
      </c>
      <c r="B682" s="41"/>
      <c r="C682" s="7" t="str">
        <f ca="1">IF(B682="", "", B682&amp;COUNTIF($B$1:INDIRECT(CONCATENATE("B", ROW())), B682))</f>
        <v/>
      </c>
      <c r="D682" s="6"/>
      <c r="E682" s="6"/>
      <c r="F682" s="6">
        <f t="shared" ref="F682:F746" si="27">$F681+1</f>
        <v>2141</v>
      </c>
      <c r="G682" s="44" t="str">
        <f t="shared" si="26"/>
        <v>0x85D</v>
      </c>
      <c r="H682" s="8" t="s">
        <v>446</v>
      </c>
      <c r="I682" s="8"/>
      <c r="J682" s="6"/>
      <c r="K682" s="6"/>
    </row>
    <row r="683" spans="1:11" x14ac:dyDescent="0.2">
      <c r="A683" s="6" t="str">
        <f ca="1">IF(COUNTIF($B$1:INDIRECT(CONCATENATE("B", ROW())), B683)=0, "", COUNTIF($B$1:INDIRECT(CONCATENATE("B", ROW())), B683))</f>
        <v/>
      </c>
      <c r="B683" s="41"/>
      <c r="C683" s="7" t="str">
        <f ca="1">IF(B683="", "", B683&amp;COUNTIF($B$1:INDIRECT(CONCATENATE("B", ROW())), B683))</f>
        <v/>
      </c>
      <c r="D683" s="6"/>
      <c r="E683" s="6"/>
      <c r="F683" s="6">
        <f t="shared" si="27"/>
        <v>2142</v>
      </c>
      <c r="G683" s="44" t="str">
        <f t="shared" si="26"/>
        <v>0x85E</v>
      </c>
      <c r="H683" s="8" t="s">
        <v>446</v>
      </c>
      <c r="I683" s="8"/>
      <c r="J683" s="6"/>
      <c r="K683" s="6"/>
    </row>
    <row r="684" spans="1:11" x14ac:dyDescent="0.2">
      <c r="A684" s="6" t="str">
        <f ca="1">IF(COUNTIF($B$1:INDIRECT(CONCATENATE("B", ROW())), B684)=0, "", COUNTIF($B$1:INDIRECT(CONCATENATE("B", ROW())), B684))</f>
        <v/>
      </c>
      <c r="B684" s="41"/>
      <c r="C684" s="7" t="str">
        <f ca="1">IF(B684="", "", B684&amp;COUNTIF($B$1:INDIRECT(CONCATENATE("B", ROW())), B684))</f>
        <v/>
      </c>
      <c r="D684" s="6"/>
      <c r="E684" s="6"/>
      <c r="F684" s="6">
        <f t="shared" si="27"/>
        <v>2143</v>
      </c>
      <c r="G684" s="44" t="str">
        <f t="shared" si="26"/>
        <v>0x85F</v>
      </c>
      <c r="H684" s="8" t="s">
        <v>446</v>
      </c>
      <c r="I684" s="8"/>
      <c r="J684" s="6"/>
      <c r="K684" s="6"/>
    </row>
    <row r="685" spans="1:11" x14ac:dyDescent="0.2">
      <c r="A685" s="6" t="str">
        <f ca="1">IF(COUNTIF($B$1:INDIRECT(CONCATENATE("B", ROW())), B685)=0, "", COUNTIF($B$1:INDIRECT(CONCATENATE("B", ROW())), B685))</f>
        <v/>
      </c>
      <c r="B685" s="41"/>
      <c r="C685" s="7" t="str">
        <f ca="1">IF(B685="", "", B685&amp;COUNTIF($B$1:INDIRECT(CONCATENATE("B", ROW())), B685))</f>
        <v/>
      </c>
      <c r="D685" s="6"/>
      <c r="E685" s="6"/>
      <c r="F685" s="6">
        <f t="shared" si="27"/>
        <v>2144</v>
      </c>
      <c r="G685" s="44" t="str">
        <f t="shared" si="26"/>
        <v>0x860</v>
      </c>
      <c r="H685" s="8" t="s">
        <v>446</v>
      </c>
      <c r="I685" s="8"/>
      <c r="J685" s="6"/>
      <c r="K685" s="6"/>
    </row>
    <row r="686" spans="1:11" x14ac:dyDescent="0.2">
      <c r="A686" s="6" t="str">
        <f ca="1">IF(COUNTIF($B$1:INDIRECT(CONCATENATE("B", ROW())), B686)=0, "", COUNTIF($B$1:INDIRECT(CONCATENATE("B", ROW())), B686))</f>
        <v/>
      </c>
      <c r="B686" s="41"/>
      <c r="C686" s="7" t="str">
        <f ca="1">IF(B686="", "", B686&amp;COUNTIF($B$1:INDIRECT(CONCATENATE("B", ROW())), B686))</f>
        <v/>
      </c>
      <c r="D686" s="6"/>
      <c r="E686" s="6"/>
      <c r="F686" s="6">
        <f t="shared" si="27"/>
        <v>2145</v>
      </c>
      <c r="G686" s="44" t="str">
        <f t="shared" si="26"/>
        <v>0x861</v>
      </c>
      <c r="H686" s="8" t="s">
        <v>446</v>
      </c>
      <c r="I686" s="8"/>
      <c r="J686" s="6"/>
      <c r="K686" s="6"/>
    </row>
    <row r="687" spans="1:11" x14ac:dyDescent="0.2">
      <c r="A687" s="6" t="str">
        <f ca="1">IF(COUNTIF($B$1:INDIRECT(CONCATENATE("B", ROW())), B687)=0, "", COUNTIF($B$1:INDIRECT(CONCATENATE("B", ROW())), B687))</f>
        <v/>
      </c>
      <c r="B687" s="41"/>
      <c r="C687" s="7" t="str">
        <f ca="1">IF(B687="", "", B687&amp;COUNTIF($B$1:INDIRECT(CONCATENATE("B", ROW())), B687))</f>
        <v/>
      </c>
      <c r="D687" s="6"/>
      <c r="E687" s="6"/>
      <c r="F687" s="6">
        <f t="shared" si="27"/>
        <v>2146</v>
      </c>
      <c r="G687" s="44" t="str">
        <f t="shared" si="26"/>
        <v>0x862</v>
      </c>
      <c r="H687" s="8" t="s">
        <v>446</v>
      </c>
      <c r="I687" s="8"/>
      <c r="J687" s="6"/>
      <c r="K687" s="6"/>
    </row>
    <row r="688" spans="1:11" x14ac:dyDescent="0.2">
      <c r="A688" s="6" t="str">
        <f ca="1">IF(COUNTIF($B$1:INDIRECT(CONCATENATE("B", ROW())), B688)=0, "", COUNTIF($B$1:INDIRECT(CONCATENATE("B", ROW())), B688))</f>
        <v/>
      </c>
      <c r="B688" s="41"/>
      <c r="C688" s="7" t="str">
        <f ca="1">IF(B688="", "", B688&amp;COUNTIF($B$1:INDIRECT(CONCATENATE("B", ROW())), B688))</f>
        <v/>
      </c>
      <c r="D688" s="6"/>
      <c r="E688" s="6"/>
      <c r="F688" s="6">
        <f t="shared" si="27"/>
        <v>2147</v>
      </c>
      <c r="G688" s="44" t="str">
        <f t="shared" si="26"/>
        <v>0x863</v>
      </c>
      <c r="H688" s="8" t="s">
        <v>446</v>
      </c>
      <c r="I688" s="8"/>
      <c r="J688" s="6"/>
      <c r="K688" s="6"/>
    </row>
    <row r="689" spans="1:11" x14ac:dyDescent="0.2">
      <c r="A689" s="6"/>
      <c r="B689" s="41"/>
      <c r="C689" s="7" t="str">
        <f ca="1">IF(B689="", "", B689&amp;COUNTIF($B$1:INDIRECT(CONCATENATE("B", ROW())), B689))</f>
        <v/>
      </c>
      <c r="D689" s="6"/>
      <c r="E689" s="6"/>
      <c r="F689" s="6"/>
      <c r="G689" s="44"/>
      <c r="H689" s="8" t="s">
        <v>447</v>
      </c>
      <c r="I689" s="8"/>
      <c r="J689" s="6"/>
      <c r="K689" s="6"/>
    </row>
    <row r="690" spans="1:11" x14ac:dyDescent="0.2">
      <c r="A690" s="6" t="str">
        <f ca="1">IF(COUNTIF($B$1:INDIRECT(CONCATENATE("B", ROW())), B690)=0, "", COUNTIF($B$1:INDIRECT(CONCATENATE("B", ROW())), B690))</f>
        <v/>
      </c>
      <c r="B690" s="41"/>
      <c r="C690" s="7" t="str">
        <f ca="1">IF(B690="", "", B690&amp;COUNTIF($B$1:INDIRECT(CONCATENATE("B", ROW())), B690))</f>
        <v/>
      </c>
      <c r="D690" s="6"/>
      <c r="E690" s="6"/>
      <c r="F690" s="6">
        <f>$F688+1</f>
        <v>2148</v>
      </c>
      <c r="G690" s="44" t="str">
        <f t="shared" si="26"/>
        <v>0x864</v>
      </c>
      <c r="H690" s="8" t="s">
        <v>449</v>
      </c>
      <c r="I690" s="8"/>
      <c r="J690" s="6"/>
      <c r="K690" s="6"/>
    </row>
    <row r="691" spans="1:11" x14ac:dyDescent="0.2">
      <c r="A691" s="6" t="str">
        <f ca="1">IF(COUNTIF($B$1:INDIRECT(CONCATENATE("B", ROW())), B691)=0, "", COUNTIF($B$1:INDIRECT(CONCATENATE("B", ROW())), B691))</f>
        <v/>
      </c>
      <c r="B691" s="41"/>
      <c r="C691" s="7" t="str">
        <f ca="1">IF(B691="", "", B691&amp;COUNTIF($B$1:INDIRECT(CONCATENATE("B", ROW())), B691))</f>
        <v/>
      </c>
      <c r="D691" s="6"/>
      <c r="E691" s="6"/>
      <c r="F691" s="6">
        <f t="shared" si="27"/>
        <v>2149</v>
      </c>
      <c r="G691" s="44" t="str">
        <f t="shared" si="26"/>
        <v>0x865</v>
      </c>
      <c r="H691" s="8" t="s">
        <v>449</v>
      </c>
      <c r="I691" s="8"/>
      <c r="J691" s="6"/>
      <c r="K691" s="6"/>
    </row>
    <row r="692" spans="1:11" x14ac:dyDescent="0.2">
      <c r="A692" s="6" t="str">
        <f ca="1">IF(COUNTIF($B$1:INDIRECT(CONCATENATE("B", ROW())), B692)=0, "", COUNTIF($B$1:INDIRECT(CONCATENATE("B", ROW())), B692))</f>
        <v/>
      </c>
      <c r="B692" s="41"/>
      <c r="C692" s="7" t="str">
        <f ca="1">IF(B692="", "", B692&amp;COUNTIF($B$1:INDIRECT(CONCATENATE("B", ROW())), B692))</f>
        <v/>
      </c>
      <c r="D692" s="6"/>
      <c r="E692" s="6"/>
      <c r="F692" s="6">
        <f t="shared" si="27"/>
        <v>2150</v>
      </c>
      <c r="G692" s="44" t="str">
        <f t="shared" si="26"/>
        <v>0x866</v>
      </c>
      <c r="H692" s="8" t="s">
        <v>449</v>
      </c>
      <c r="I692" s="8"/>
      <c r="J692" s="6"/>
      <c r="K692" s="6"/>
    </row>
    <row r="693" spans="1:11" x14ac:dyDescent="0.2">
      <c r="A693" s="6" t="str">
        <f ca="1">IF(COUNTIF($B$1:INDIRECT(CONCATENATE("B", ROW())), B693)=0, "", COUNTIF($B$1:INDIRECT(CONCATENATE("B", ROW())), B693))</f>
        <v/>
      </c>
      <c r="B693" s="41"/>
      <c r="C693" s="7" t="str">
        <f ca="1">IF(B693="", "", B693&amp;COUNTIF($B$1:INDIRECT(CONCATENATE("B", ROW())), B693))</f>
        <v/>
      </c>
      <c r="D693" s="6"/>
      <c r="E693" s="6"/>
      <c r="F693" s="6">
        <f t="shared" si="27"/>
        <v>2151</v>
      </c>
      <c r="G693" s="44" t="str">
        <f t="shared" si="26"/>
        <v>0x867</v>
      </c>
      <c r="H693" s="8" t="s">
        <v>449</v>
      </c>
      <c r="I693" s="8"/>
      <c r="J693" s="6"/>
      <c r="K693" s="6"/>
    </row>
    <row r="694" spans="1:11" x14ac:dyDescent="0.2">
      <c r="A694" s="6" t="str">
        <f ca="1">IF(COUNTIF($B$1:INDIRECT(CONCATENATE("B", ROW())), B694)=0, "", COUNTIF($B$1:INDIRECT(CONCATENATE("B", ROW())), B694))</f>
        <v/>
      </c>
      <c r="B694" s="41"/>
      <c r="C694" s="7" t="str">
        <f ca="1">IF(B694="", "", B694&amp;COUNTIF($B$1:INDIRECT(CONCATENATE("B", ROW())), B694))</f>
        <v/>
      </c>
      <c r="D694" s="6"/>
      <c r="E694" s="6"/>
      <c r="F694" s="6">
        <f t="shared" si="27"/>
        <v>2152</v>
      </c>
      <c r="G694" s="44" t="str">
        <f t="shared" si="26"/>
        <v>0x868</v>
      </c>
      <c r="H694" s="8" t="s">
        <v>449</v>
      </c>
      <c r="I694" s="8"/>
      <c r="J694" s="6"/>
      <c r="K694" s="6"/>
    </row>
    <row r="695" spans="1:11" x14ac:dyDescent="0.2">
      <c r="A695" s="6" t="str">
        <f ca="1">IF(COUNTIF($B$1:INDIRECT(CONCATENATE("B", ROW())), B695)=0, "", COUNTIF($B$1:INDIRECT(CONCATENATE("B", ROW())), B695))</f>
        <v/>
      </c>
      <c r="B695" s="41"/>
      <c r="C695" s="7" t="str">
        <f ca="1">IF(B695="", "", B695&amp;COUNTIF($B$1:INDIRECT(CONCATENATE("B", ROW())), B695))</f>
        <v/>
      </c>
      <c r="D695" s="6"/>
      <c r="E695" s="6"/>
      <c r="F695" s="6">
        <f t="shared" si="27"/>
        <v>2153</v>
      </c>
      <c r="G695" s="44" t="str">
        <f t="shared" si="26"/>
        <v>0x869</v>
      </c>
      <c r="H695" s="8" t="s">
        <v>449</v>
      </c>
      <c r="I695" s="8"/>
      <c r="J695" s="6"/>
      <c r="K695" s="6"/>
    </row>
    <row r="696" spans="1:11" x14ac:dyDescent="0.2">
      <c r="A696" s="6" t="str">
        <f ca="1">IF(COUNTIF($B$1:INDIRECT(CONCATENATE("B", ROW())), B696)=0, "", COUNTIF($B$1:INDIRECT(CONCATENATE("B", ROW())), B696))</f>
        <v/>
      </c>
      <c r="B696" s="41"/>
      <c r="C696" s="7" t="str">
        <f ca="1">IF(B696="", "", B696&amp;COUNTIF($B$1:INDIRECT(CONCATENATE("B", ROW())), B696))</f>
        <v/>
      </c>
      <c r="D696" s="6"/>
      <c r="E696" s="6"/>
      <c r="F696" s="6">
        <f t="shared" si="27"/>
        <v>2154</v>
      </c>
      <c r="G696" s="44" t="str">
        <f t="shared" si="26"/>
        <v>0x86A</v>
      </c>
      <c r="H696" s="8" t="s">
        <v>449</v>
      </c>
      <c r="I696" s="8"/>
      <c r="J696" s="6"/>
      <c r="K696" s="6"/>
    </row>
    <row r="697" spans="1:11" x14ac:dyDescent="0.2">
      <c r="A697" s="6" t="str">
        <f ca="1">IF(COUNTIF($B$1:INDIRECT(CONCATENATE("B", ROW())), B697)=0, "", COUNTIF($B$1:INDIRECT(CONCATENATE("B", ROW())), B697))</f>
        <v/>
      </c>
      <c r="B697" s="41"/>
      <c r="C697" s="7" t="str">
        <f ca="1">IF(B697="", "", B697&amp;COUNTIF($B$1:INDIRECT(CONCATENATE("B", ROW())), B697))</f>
        <v/>
      </c>
      <c r="D697" s="6"/>
      <c r="E697" s="6"/>
      <c r="F697" s="6">
        <f t="shared" si="27"/>
        <v>2155</v>
      </c>
      <c r="G697" s="44" t="str">
        <f t="shared" si="26"/>
        <v>0x86B</v>
      </c>
      <c r="H697" s="8" t="s">
        <v>449</v>
      </c>
      <c r="I697" s="8"/>
      <c r="J697" s="6"/>
      <c r="K697" s="6"/>
    </row>
    <row r="698" spans="1:11" x14ac:dyDescent="0.2">
      <c r="A698" s="6" t="str">
        <f ca="1">IF(COUNTIF($B$1:INDIRECT(CONCATENATE("B", ROW())), B698)=0, "", COUNTIF($B$1:INDIRECT(CONCATENATE("B", ROW())), B698))</f>
        <v/>
      </c>
      <c r="B698" s="41"/>
      <c r="C698" s="7" t="str">
        <f ca="1">IF(B698="", "", B698&amp;COUNTIF($B$1:INDIRECT(CONCATENATE("B", ROW())), B698))</f>
        <v/>
      </c>
      <c r="D698" s="6"/>
      <c r="E698" s="6"/>
      <c r="F698" s="6">
        <f t="shared" si="27"/>
        <v>2156</v>
      </c>
      <c r="G698" s="44" t="str">
        <f t="shared" si="26"/>
        <v>0x86C</v>
      </c>
      <c r="H698" s="8" t="s">
        <v>449</v>
      </c>
      <c r="I698" s="8"/>
      <c r="J698" s="6"/>
      <c r="K698" s="6"/>
    </row>
    <row r="699" spans="1:11" x14ac:dyDescent="0.2">
      <c r="A699" s="6" t="str">
        <f ca="1">IF(COUNTIF($B$1:INDIRECT(CONCATENATE("B", ROW())), B699)=0, "", COUNTIF($B$1:INDIRECT(CONCATENATE("B", ROW())), B699))</f>
        <v/>
      </c>
      <c r="B699" s="41"/>
      <c r="C699" s="7" t="str">
        <f ca="1">IF(B699="", "", B699&amp;COUNTIF($B$1:INDIRECT(CONCATENATE("B", ROW())), B699))</f>
        <v/>
      </c>
      <c r="D699" s="6"/>
      <c r="E699" s="6"/>
      <c r="F699" s="6">
        <f t="shared" si="27"/>
        <v>2157</v>
      </c>
      <c r="G699" s="44" t="str">
        <f t="shared" si="26"/>
        <v>0x86D</v>
      </c>
      <c r="H699" s="8" t="s">
        <v>449</v>
      </c>
      <c r="I699" s="8"/>
      <c r="J699" s="6"/>
      <c r="K699" s="6"/>
    </row>
    <row r="700" spans="1:11" x14ac:dyDescent="0.2">
      <c r="A700" s="6" t="str">
        <f ca="1">IF(COUNTIF($B$1:INDIRECT(CONCATENATE("B", ROW())), B700)=0, "", COUNTIF($B$1:INDIRECT(CONCATENATE("B", ROW())), B700))</f>
        <v/>
      </c>
      <c r="B700" s="41"/>
      <c r="C700" s="7" t="str">
        <f ca="1">IF(B700="", "", B700&amp;COUNTIF($B$1:INDIRECT(CONCATENATE("B", ROW())), B700))</f>
        <v/>
      </c>
      <c r="D700" s="6"/>
      <c r="E700" s="6"/>
      <c r="F700" s="6">
        <f t="shared" si="27"/>
        <v>2158</v>
      </c>
      <c r="G700" s="44" t="str">
        <f t="shared" si="26"/>
        <v>0x86E</v>
      </c>
      <c r="H700" s="8" t="s">
        <v>449</v>
      </c>
      <c r="I700" s="8"/>
      <c r="J700" s="6"/>
      <c r="K700" s="6"/>
    </row>
    <row r="701" spans="1:11" x14ac:dyDescent="0.2">
      <c r="A701" s="6" t="str">
        <f ca="1">IF(COUNTIF($B$1:INDIRECT(CONCATENATE("B", ROW())), B701)=0, "", COUNTIF($B$1:INDIRECT(CONCATENATE("B", ROW())), B701))</f>
        <v/>
      </c>
      <c r="B701" s="41"/>
      <c r="C701" s="7" t="str">
        <f ca="1">IF(B701="", "", B701&amp;COUNTIF($B$1:INDIRECT(CONCATENATE("B", ROW())), B701))</f>
        <v/>
      </c>
      <c r="D701" s="6"/>
      <c r="E701" s="6"/>
      <c r="F701" s="6">
        <f t="shared" si="27"/>
        <v>2159</v>
      </c>
      <c r="G701" s="44" t="str">
        <f t="shared" si="26"/>
        <v>0x86F</v>
      </c>
      <c r="H701" s="8" t="s">
        <v>449</v>
      </c>
      <c r="I701" s="8"/>
      <c r="J701" s="6"/>
      <c r="K701" s="6"/>
    </row>
    <row r="702" spans="1:11" x14ac:dyDescent="0.2">
      <c r="A702" s="6" t="str">
        <f ca="1">IF(COUNTIF($B$1:INDIRECT(CONCATENATE("B", ROW())), B702)=0, "", COUNTIF($B$1:INDIRECT(CONCATENATE("B", ROW())), B702))</f>
        <v/>
      </c>
      <c r="B702" s="41"/>
      <c r="C702" s="7" t="str">
        <f ca="1">IF(B702="", "", B702&amp;COUNTIF($B$1:INDIRECT(CONCATENATE("B", ROW())), B702))</f>
        <v/>
      </c>
      <c r="D702" s="6"/>
      <c r="E702" s="6"/>
      <c r="F702" s="6">
        <f t="shared" si="27"/>
        <v>2160</v>
      </c>
      <c r="G702" s="44" t="str">
        <f t="shared" si="26"/>
        <v>0x870</v>
      </c>
      <c r="H702" s="8" t="s">
        <v>449</v>
      </c>
      <c r="I702" s="8"/>
      <c r="J702" s="6"/>
      <c r="K702" s="6"/>
    </row>
    <row r="703" spans="1:11" x14ac:dyDescent="0.2">
      <c r="A703" s="6" t="str">
        <f ca="1">IF(COUNTIF($B$1:INDIRECT(CONCATENATE("B", ROW())), B703)=0, "", COUNTIF($B$1:INDIRECT(CONCATENATE("B", ROW())), B703))</f>
        <v/>
      </c>
      <c r="B703" s="41"/>
      <c r="C703" s="7" t="str">
        <f ca="1">IF(B703="", "", B703&amp;COUNTIF($B$1:INDIRECT(CONCATENATE("B", ROW())), B703))</f>
        <v/>
      </c>
      <c r="D703" s="6"/>
      <c r="E703" s="6"/>
      <c r="F703" s="6">
        <f t="shared" si="27"/>
        <v>2161</v>
      </c>
      <c r="G703" s="44" t="str">
        <f t="shared" si="26"/>
        <v>0x871</v>
      </c>
      <c r="H703" s="8" t="s">
        <v>449</v>
      </c>
      <c r="I703" s="8"/>
      <c r="J703" s="6"/>
      <c r="K703" s="6"/>
    </row>
    <row r="704" spans="1:11" x14ac:dyDescent="0.2">
      <c r="A704" s="6" t="str">
        <f ca="1">IF(COUNTIF($B$1:INDIRECT(CONCATENATE("B", ROW())), B704)=0, "", COUNTIF($B$1:INDIRECT(CONCATENATE("B", ROW())), B704))</f>
        <v/>
      </c>
      <c r="B704" s="41"/>
      <c r="C704" s="7" t="str">
        <f ca="1">IF(B704="", "", B704&amp;COUNTIF($B$1:INDIRECT(CONCATENATE("B", ROW())), B704))</f>
        <v/>
      </c>
      <c r="D704" s="6"/>
      <c r="E704" s="6"/>
      <c r="F704" s="6">
        <f t="shared" si="27"/>
        <v>2162</v>
      </c>
      <c r="G704" s="44" t="str">
        <f t="shared" si="26"/>
        <v>0x872</v>
      </c>
      <c r="H704" s="8" t="s">
        <v>449</v>
      </c>
      <c r="I704" s="8"/>
      <c r="J704" s="6"/>
      <c r="K704" s="6"/>
    </row>
    <row r="705" spans="1:11" x14ac:dyDescent="0.2">
      <c r="A705" s="6" t="str">
        <f ca="1">IF(COUNTIF($B$1:INDIRECT(CONCATENATE("B", ROW())), B705)=0, "", COUNTIF($B$1:INDIRECT(CONCATENATE("B", ROW())), B705))</f>
        <v/>
      </c>
      <c r="B705" s="41"/>
      <c r="C705" s="7" t="str">
        <f ca="1">IF(B705="", "", B705&amp;COUNTIF($B$1:INDIRECT(CONCATENATE("B", ROW())), B705))</f>
        <v/>
      </c>
      <c r="D705" s="6"/>
      <c r="E705" s="6"/>
      <c r="F705" s="6">
        <f t="shared" si="27"/>
        <v>2163</v>
      </c>
      <c r="G705" s="44" t="str">
        <f t="shared" si="26"/>
        <v>0x873</v>
      </c>
      <c r="H705" s="8" t="s">
        <v>449</v>
      </c>
      <c r="I705" s="8"/>
      <c r="J705" s="6"/>
      <c r="K705" s="6"/>
    </row>
    <row r="706" spans="1:11" x14ac:dyDescent="0.2">
      <c r="A706" s="6" t="str">
        <f ca="1">IF(COUNTIF($B$1:INDIRECT(CONCATENATE("B", ROW())), B706)=0, "", COUNTIF($B$1:INDIRECT(CONCATENATE("B", ROW())), B706))</f>
        <v/>
      </c>
      <c r="B706" s="41"/>
      <c r="C706" s="7" t="str">
        <f ca="1">IF(B706="", "", B706&amp;COUNTIF($B$1:INDIRECT(CONCATENATE("B", ROW())), B706))</f>
        <v/>
      </c>
      <c r="D706" s="6"/>
      <c r="E706" s="6"/>
      <c r="F706" s="6">
        <f t="shared" si="27"/>
        <v>2164</v>
      </c>
      <c r="G706" s="44" t="str">
        <f t="shared" si="26"/>
        <v>0x874</v>
      </c>
      <c r="H706" s="8" t="s">
        <v>449</v>
      </c>
      <c r="I706" s="8"/>
      <c r="J706" s="6"/>
      <c r="K706" s="6"/>
    </row>
    <row r="707" spans="1:11" x14ac:dyDescent="0.2">
      <c r="A707" s="6" t="str">
        <f ca="1">IF(COUNTIF($B$1:INDIRECT(CONCATENATE("B", ROW())), B707)=0, "", COUNTIF($B$1:INDIRECT(CONCATENATE("B", ROW())), B707))</f>
        <v/>
      </c>
      <c r="B707" s="41"/>
      <c r="C707" s="7" t="str">
        <f ca="1">IF(B707="", "", B707&amp;COUNTIF($B$1:INDIRECT(CONCATENATE("B", ROW())), B707))</f>
        <v/>
      </c>
      <c r="D707" s="6"/>
      <c r="E707" s="6"/>
      <c r="F707" s="6">
        <f t="shared" si="27"/>
        <v>2165</v>
      </c>
      <c r="G707" s="44" t="str">
        <f t="shared" si="26"/>
        <v>0x875</v>
      </c>
      <c r="H707" s="8" t="s">
        <v>449</v>
      </c>
      <c r="I707" s="8"/>
      <c r="J707" s="6"/>
      <c r="K707" s="6"/>
    </row>
    <row r="708" spans="1:11" x14ac:dyDescent="0.2">
      <c r="A708" s="6" t="str">
        <f ca="1">IF(COUNTIF($B$1:INDIRECT(CONCATENATE("B", ROW())), B708)=0, "", COUNTIF($B$1:INDIRECT(CONCATENATE("B", ROW())), B708))</f>
        <v/>
      </c>
      <c r="B708" s="41"/>
      <c r="C708" s="7" t="str">
        <f ca="1">IF(B708="", "", B708&amp;COUNTIF($B$1:INDIRECT(CONCATENATE("B", ROW())), B708))</f>
        <v/>
      </c>
      <c r="D708" s="6"/>
      <c r="E708" s="6"/>
      <c r="F708" s="6">
        <f t="shared" si="27"/>
        <v>2166</v>
      </c>
      <c r="G708" s="44" t="str">
        <f t="shared" si="26"/>
        <v>0x876</v>
      </c>
      <c r="H708" s="8" t="s">
        <v>449</v>
      </c>
      <c r="I708" s="8"/>
      <c r="J708" s="6"/>
      <c r="K708" s="6"/>
    </row>
    <row r="709" spans="1:11" x14ac:dyDescent="0.2">
      <c r="A709" s="6" t="str">
        <f ca="1">IF(COUNTIF($B$1:INDIRECT(CONCATENATE("B", ROW())), B709)=0, "", COUNTIF($B$1:INDIRECT(CONCATENATE("B", ROW())), B709))</f>
        <v/>
      </c>
      <c r="B709" s="41"/>
      <c r="C709" s="7" t="str">
        <f ca="1">IF(B709="", "", B709&amp;COUNTIF($B$1:INDIRECT(CONCATENATE("B", ROW())), B709))</f>
        <v/>
      </c>
      <c r="D709" s="6"/>
      <c r="E709" s="6"/>
      <c r="F709" s="6">
        <f t="shared" si="27"/>
        <v>2167</v>
      </c>
      <c r="G709" s="44" t="str">
        <f t="shared" si="26"/>
        <v>0x877</v>
      </c>
      <c r="H709" s="8" t="s">
        <v>449</v>
      </c>
      <c r="I709" s="8"/>
      <c r="J709" s="6"/>
      <c r="K709" s="6"/>
    </row>
    <row r="710" spans="1:11" x14ac:dyDescent="0.2">
      <c r="A710" s="6" t="str">
        <f ca="1">IF(COUNTIF($B$1:INDIRECT(CONCATENATE("B", ROW())), B710)=0, "", COUNTIF($B$1:INDIRECT(CONCATENATE("B", ROW())), B710))</f>
        <v/>
      </c>
      <c r="B710" s="41"/>
      <c r="C710" s="7" t="str">
        <f ca="1">IF(B710="", "", B710&amp;COUNTIF($B$1:INDIRECT(CONCATENATE("B", ROW())), B710))</f>
        <v/>
      </c>
      <c r="D710" s="6"/>
      <c r="E710" s="6"/>
      <c r="F710" s="6">
        <f t="shared" si="27"/>
        <v>2168</v>
      </c>
      <c r="G710" s="44" t="str">
        <f t="shared" si="26"/>
        <v>0x878</v>
      </c>
      <c r="H710" s="8" t="s">
        <v>449</v>
      </c>
      <c r="I710" s="8"/>
      <c r="J710" s="6"/>
      <c r="K710" s="6"/>
    </row>
    <row r="711" spans="1:11" x14ac:dyDescent="0.2">
      <c r="A711" s="6" t="str">
        <f ca="1">IF(COUNTIF($B$1:INDIRECT(CONCATENATE("B", ROW())), B711)=0, "", COUNTIF($B$1:INDIRECT(CONCATENATE("B", ROW())), B711))</f>
        <v/>
      </c>
      <c r="B711" s="41"/>
      <c r="C711" s="7" t="str">
        <f ca="1">IF(B711="", "", B711&amp;COUNTIF($B$1:INDIRECT(CONCATENATE("B", ROW())), B711))</f>
        <v/>
      </c>
      <c r="D711" s="6"/>
      <c r="E711" s="6"/>
      <c r="F711" s="6">
        <f t="shared" si="27"/>
        <v>2169</v>
      </c>
      <c r="G711" s="44" t="str">
        <f t="shared" si="26"/>
        <v>0x879</v>
      </c>
      <c r="H711" s="8" t="s">
        <v>449</v>
      </c>
      <c r="I711" s="8"/>
      <c r="J711" s="6"/>
      <c r="K711" s="6"/>
    </row>
    <row r="712" spans="1:11" x14ac:dyDescent="0.2">
      <c r="A712" s="6" t="str">
        <f ca="1">IF(COUNTIF($B$1:INDIRECT(CONCATENATE("B", ROW())), B712)=0, "", COUNTIF($B$1:INDIRECT(CONCATENATE("B", ROW())), B712))</f>
        <v/>
      </c>
      <c r="B712" s="41"/>
      <c r="C712" s="7" t="str">
        <f ca="1">IF(B712="", "", B712&amp;COUNTIF($B$1:INDIRECT(CONCATENATE("B", ROW())), B712))</f>
        <v/>
      </c>
      <c r="D712" s="6"/>
      <c r="E712" s="6"/>
      <c r="F712" s="6">
        <f t="shared" si="27"/>
        <v>2170</v>
      </c>
      <c r="G712" s="44" t="str">
        <f t="shared" si="26"/>
        <v>0x87A</v>
      </c>
      <c r="H712" s="8" t="s">
        <v>449</v>
      </c>
      <c r="I712" s="8"/>
      <c r="J712" s="6"/>
      <c r="K712" s="6"/>
    </row>
    <row r="713" spans="1:11" x14ac:dyDescent="0.2">
      <c r="A713" s="6" t="str">
        <f ca="1">IF(COUNTIF($B$1:INDIRECT(CONCATENATE("B", ROW())), B713)=0, "", COUNTIF($B$1:INDIRECT(CONCATENATE("B", ROW())), B713))</f>
        <v/>
      </c>
      <c r="B713" s="41"/>
      <c r="C713" s="7" t="str">
        <f ca="1">IF(B713="", "", B713&amp;COUNTIF($B$1:INDIRECT(CONCATENATE("B", ROW())), B713))</f>
        <v/>
      </c>
      <c r="D713" s="6"/>
      <c r="E713" s="6"/>
      <c r="F713" s="6">
        <f t="shared" si="27"/>
        <v>2171</v>
      </c>
      <c r="G713" s="44" t="str">
        <f t="shared" si="26"/>
        <v>0x87B</v>
      </c>
      <c r="H713" s="8" t="s">
        <v>449</v>
      </c>
      <c r="I713" s="8"/>
      <c r="J713" s="6"/>
      <c r="K713" s="6"/>
    </row>
    <row r="714" spans="1:11" x14ac:dyDescent="0.2">
      <c r="A714" s="6" t="str">
        <f ca="1">IF(COUNTIF($B$1:INDIRECT(CONCATENATE("B", ROW())), B714)=0, "", COUNTIF($B$1:INDIRECT(CONCATENATE("B", ROW())), B714))</f>
        <v/>
      </c>
      <c r="B714" s="41"/>
      <c r="C714" s="7" t="str">
        <f ca="1">IF(B714="", "", B714&amp;COUNTIF($B$1:INDIRECT(CONCATENATE("B", ROW())), B714))</f>
        <v/>
      </c>
      <c r="D714" s="6"/>
      <c r="E714" s="6"/>
      <c r="F714" s="6">
        <f t="shared" si="27"/>
        <v>2172</v>
      </c>
      <c r="G714" s="44" t="str">
        <f t="shared" si="26"/>
        <v>0x87C</v>
      </c>
      <c r="H714" s="8" t="s">
        <v>449</v>
      </c>
      <c r="I714" s="8"/>
      <c r="J714" s="6"/>
      <c r="K714" s="6"/>
    </row>
    <row r="715" spans="1:11" x14ac:dyDescent="0.2">
      <c r="A715" s="6" t="str">
        <f ca="1">IF(COUNTIF($B$1:INDIRECT(CONCATENATE("B", ROW())), B715)=0, "", COUNTIF($B$1:INDIRECT(CONCATENATE("B", ROW())), B715))</f>
        <v/>
      </c>
      <c r="B715" s="41"/>
      <c r="C715" s="7" t="str">
        <f ca="1">IF(B715="", "", B715&amp;COUNTIF($B$1:INDIRECT(CONCATENATE("B", ROW())), B715))</f>
        <v/>
      </c>
      <c r="D715" s="6"/>
      <c r="E715" s="6"/>
      <c r="F715" s="6">
        <f t="shared" si="27"/>
        <v>2173</v>
      </c>
      <c r="G715" s="44" t="str">
        <f t="shared" si="26"/>
        <v>0x87D</v>
      </c>
      <c r="H715" s="8" t="s">
        <v>449</v>
      </c>
      <c r="I715" s="8"/>
      <c r="J715" s="6"/>
      <c r="K715" s="6"/>
    </row>
    <row r="716" spans="1:11" x14ac:dyDescent="0.2">
      <c r="A716" s="6" t="str">
        <f ca="1">IF(COUNTIF($B$1:INDIRECT(CONCATENATE("B", ROW())), B716)=0, "", COUNTIF($B$1:INDIRECT(CONCATENATE("B", ROW())), B716))</f>
        <v/>
      </c>
      <c r="B716" s="41"/>
      <c r="C716" s="7" t="str">
        <f ca="1">IF(B716="", "", B716&amp;COUNTIF($B$1:INDIRECT(CONCATENATE("B", ROW())), B716))</f>
        <v/>
      </c>
      <c r="D716" s="6"/>
      <c r="E716" s="6"/>
      <c r="F716" s="6">
        <f t="shared" si="27"/>
        <v>2174</v>
      </c>
      <c r="G716" s="44" t="str">
        <f t="shared" si="26"/>
        <v>0x87E</v>
      </c>
      <c r="H716" s="8" t="s">
        <v>449</v>
      </c>
      <c r="I716" s="8"/>
      <c r="J716" s="6"/>
      <c r="K716" s="6"/>
    </row>
    <row r="717" spans="1:11" x14ac:dyDescent="0.2">
      <c r="A717" s="6" t="str">
        <f ca="1">IF(COUNTIF($B$1:INDIRECT(CONCATENATE("B", ROW())), B717)=0, "", COUNTIF($B$1:INDIRECT(CONCATENATE("B", ROW())), B717))</f>
        <v/>
      </c>
      <c r="B717" s="41"/>
      <c r="C717" s="7" t="str">
        <f ca="1">IF(B717="", "", B717&amp;COUNTIF($B$1:INDIRECT(CONCATENATE("B", ROW())), B717))</f>
        <v/>
      </c>
      <c r="D717" s="6"/>
      <c r="E717" s="6"/>
      <c r="F717" s="6">
        <f t="shared" si="27"/>
        <v>2175</v>
      </c>
      <c r="G717" s="44" t="str">
        <f t="shared" si="26"/>
        <v>0x87F</v>
      </c>
      <c r="H717" s="8" t="s">
        <v>449</v>
      </c>
      <c r="I717" s="8"/>
      <c r="J717" s="6"/>
      <c r="K717" s="6"/>
    </row>
    <row r="718" spans="1:11" x14ac:dyDescent="0.2">
      <c r="A718" s="6" t="str">
        <f ca="1">IF(COUNTIF($B$1:INDIRECT(CONCATENATE("B", ROW())), B718)=0, "", COUNTIF($B$1:INDIRECT(CONCATENATE("B", ROW())), B718))</f>
        <v/>
      </c>
      <c r="B718" s="41"/>
      <c r="C718" s="7" t="str">
        <f ca="1">IF(B718="", "", B718&amp;COUNTIF($B$1:INDIRECT(CONCATENATE("B", ROW())), B718))</f>
        <v/>
      </c>
      <c r="D718" s="6"/>
      <c r="E718" s="6"/>
      <c r="F718" s="6">
        <f t="shared" si="27"/>
        <v>2176</v>
      </c>
      <c r="G718" s="44" t="str">
        <f t="shared" si="26"/>
        <v>0x880</v>
      </c>
      <c r="H718" s="8" t="s">
        <v>449</v>
      </c>
      <c r="I718" s="8"/>
      <c r="J718" s="6"/>
      <c r="K718" s="6"/>
    </row>
    <row r="719" spans="1:11" x14ac:dyDescent="0.2">
      <c r="A719" s="6" t="str">
        <f ca="1">IF(COUNTIF($B$1:INDIRECT(CONCATENATE("B", ROW())), B719)=0, "", COUNTIF($B$1:INDIRECT(CONCATENATE("B", ROW())), B719))</f>
        <v/>
      </c>
      <c r="B719" s="41"/>
      <c r="C719" s="7" t="str">
        <f ca="1">IF(B719="", "", B719&amp;COUNTIF($B$1:INDIRECT(CONCATENATE("B", ROW())), B719))</f>
        <v/>
      </c>
      <c r="D719" s="6"/>
      <c r="E719" s="6"/>
      <c r="F719" s="6">
        <f t="shared" si="27"/>
        <v>2177</v>
      </c>
      <c r="G719" s="44" t="str">
        <f t="shared" si="26"/>
        <v>0x881</v>
      </c>
      <c r="H719" s="8" t="s">
        <v>449</v>
      </c>
      <c r="I719" s="8"/>
      <c r="J719" s="6"/>
      <c r="K719" s="6"/>
    </row>
    <row r="720" spans="1:11" x14ac:dyDescent="0.2">
      <c r="A720" s="6" t="str">
        <f ca="1">IF(COUNTIF($B$1:INDIRECT(CONCATENATE("B", ROW())), B720)=0, "", COUNTIF($B$1:INDIRECT(CONCATENATE("B", ROW())), B720))</f>
        <v/>
      </c>
      <c r="B720" s="41"/>
      <c r="C720" s="7" t="str">
        <f ca="1">IF(B720="", "", B720&amp;COUNTIF($B$1:INDIRECT(CONCATENATE("B", ROW())), B720))</f>
        <v/>
      </c>
      <c r="D720" s="6"/>
      <c r="E720" s="6"/>
      <c r="F720" s="6">
        <f t="shared" si="27"/>
        <v>2178</v>
      </c>
      <c r="G720" s="44" t="str">
        <f t="shared" ref="G720:G783" si="28">CONCATENATE( "0x",DEC2HEX($F720) )</f>
        <v>0x882</v>
      </c>
      <c r="H720" s="8" t="s">
        <v>449</v>
      </c>
      <c r="I720" s="8"/>
      <c r="J720" s="6"/>
      <c r="K720" s="6"/>
    </row>
    <row r="721" spans="1:11" x14ac:dyDescent="0.2">
      <c r="A721" s="6" t="str">
        <f ca="1">IF(COUNTIF($B$1:INDIRECT(CONCATENATE("B", ROW())), B721)=0, "", COUNTIF($B$1:INDIRECT(CONCATENATE("B", ROW())), B721))</f>
        <v/>
      </c>
      <c r="B721" s="41"/>
      <c r="C721" s="7" t="str">
        <f ca="1">IF(B721="", "", B721&amp;COUNTIF($B$1:INDIRECT(CONCATENATE("B", ROW())), B721))</f>
        <v/>
      </c>
      <c r="D721" s="6"/>
      <c r="E721" s="6"/>
      <c r="F721" s="6">
        <f t="shared" si="27"/>
        <v>2179</v>
      </c>
      <c r="G721" s="44" t="str">
        <f t="shared" si="28"/>
        <v>0x883</v>
      </c>
      <c r="H721" s="8" t="s">
        <v>449</v>
      </c>
      <c r="I721" s="8"/>
      <c r="J721" s="6"/>
      <c r="K721" s="6"/>
    </row>
    <row r="722" spans="1:11" x14ac:dyDescent="0.2">
      <c r="A722" s="6" t="str">
        <f ca="1">IF(COUNTIF($B$1:INDIRECT(CONCATENATE("B", ROW())), B722)=0, "", COUNTIF($B$1:INDIRECT(CONCATENATE("B", ROW())), B722))</f>
        <v/>
      </c>
      <c r="B722" s="41"/>
      <c r="C722" s="7" t="str">
        <f ca="1">IF(B722="", "", B722&amp;COUNTIF($B$1:INDIRECT(CONCATENATE("B", ROW())), B722))</f>
        <v/>
      </c>
      <c r="D722" s="6"/>
      <c r="E722" s="6"/>
      <c r="F722" s="6">
        <f t="shared" si="27"/>
        <v>2180</v>
      </c>
      <c r="G722" s="44" t="str">
        <f t="shared" si="28"/>
        <v>0x884</v>
      </c>
      <c r="H722" s="8" t="s">
        <v>449</v>
      </c>
      <c r="I722" s="8"/>
      <c r="J722" s="6"/>
      <c r="K722" s="6"/>
    </row>
    <row r="723" spans="1:11" x14ac:dyDescent="0.2">
      <c r="A723" s="6" t="str">
        <f ca="1">IF(COUNTIF($B$1:INDIRECT(CONCATENATE("B", ROW())), B723)=0, "", COUNTIF($B$1:INDIRECT(CONCATENATE("B", ROW())), B723))</f>
        <v/>
      </c>
      <c r="B723" s="41"/>
      <c r="C723" s="7" t="str">
        <f ca="1">IF(B723="", "", B723&amp;COUNTIF($B$1:INDIRECT(CONCATENATE("B", ROW())), B723))</f>
        <v/>
      </c>
      <c r="D723" s="6"/>
      <c r="E723" s="6"/>
      <c r="F723" s="6">
        <f t="shared" si="27"/>
        <v>2181</v>
      </c>
      <c r="G723" s="44" t="str">
        <f t="shared" si="28"/>
        <v>0x885</v>
      </c>
      <c r="H723" s="8" t="s">
        <v>449</v>
      </c>
      <c r="I723" s="8"/>
      <c r="J723" s="6"/>
      <c r="K723" s="6"/>
    </row>
    <row r="724" spans="1:11" x14ac:dyDescent="0.2">
      <c r="A724" s="6" t="str">
        <f ca="1">IF(COUNTIF($B$1:INDIRECT(CONCATENATE("B", ROW())), B724)=0, "", COUNTIF($B$1:INDIRECT(CONCATENATE("B", ROW())), B724))</f>
        <v/>
      </c>
      <c r="B724" s="41"/>
      <c r="C724" s="7" t="str">
        <f ca="1">IF(B724="", "", B724&amp;COUNTIF($B$1:INDIRECT(CONCATENATE("B", ROW())), B724))</f>
        <v/>
      </c>
      <c r="D724" s="6"/>
      <c r="E724" s="6"/>
      <c r="F724" s="6">
        <f t="shared" si="27"/>
        <v>2182</v>
      </c>
      <c r="G724" s="44" t="str">
        <f t="shared" si="28"/>
        <v>0x886</v>
      </c>
      <c r="H724" s="8" t="s">
        <v>449</v>
      </c>
      <c r="I724" s="8"/>
      <c r="J724" s="6"/>
      <c r="K724" s="6"/>
    </row>
    <row r="725" spans="1:11" x14ac:dyDescent="0.2">
      <c r="A725" s="6" t="str">
        <f ca="1">IF(COUNTIF($B$1:INDIRECT(CONCATENATE("B", ROW())), B725)=0, "", COUNTIF($B$1:INDIRECT(CONCATENATE("B", ROW())), B725))</f>
        <v/>
      </c>
      <c r="B725" s="41"/>
      <c r="C725" s="7" t="str">
        <f ca="1">IF(B725="", "", B725&amp;COUNTIF($B$1:INDIRECT(CONCATENATE("B", ROW())), B725))</f>
        <v/>
      </c>
      <c r="D725" s="6"/>
      <c r="E725" s="6"/>
      <c r="F725" s="6">
        <f t="shared" si="27"/>
        <v>2183</v>
      </c>
      <c r="G725" s="44" t="str">
        <f t="shared" si="28"/>
        <v>0x887</v>
      </c>
      <c r="H725" s="8" t="s">
        <v>449</v>
      </c>
      <c r="I725" s="8"/>
      <c r="J725" s="6"/>
      <c r="K725" s="6"/>
    </row>
    <row r="726" spans="1:11" x14ac:dyDescent="0.2">
      <c r="A726" s="6" t="str">
        <f ca="1">IF(COUNTIF($B$1:INDIRECT(CONCATENATE("B", ROW())), B726)=0, "", COUNTIF($B$1:INDIRECT(CONCATENATE("B", ROW())), B726))</f>
        <v/>
      </c>
      <c r="B726" s="41"/>
      <c r="C726" s="7" t="str">
        <f ca="1">IF(B726="", "", B726&amp;COUNTIF($B$1:INDIRECT(CONCATENATE("B", ROW())), B726))</f>
        <v/>
      </c>
      <c r="D726" s="6"/>
      <c r="E726" s="6"/>
      <c r="F726" s="6">
        <f t="shared" si="27"/>
        <v>2184</v>
      </c>
      <c r="G726" s="44" t="str">
        <f t="shared" si="28"/>
        <v>0x888</v>
      </c>
      <c r="H726" s="8" t="s">
        <v>449</v>
      </c>
      <c r="I726" s="8"/>
      <c r="J726" s="6"/>
      <c r="K726" s="6"/>
    </row>
    <row r="727" spans="1:11" x14ac:dyDescent="0.2">
      <c r="A727" s="6" t="str">
        <f ca="1">IF(COUNTIF($B$1:INDIRECT(CONCATENATE("B", ROW())), B727)=0, "", COUNTIF($B$1:INDIRECT(CONCATENATE("B", ROW())), B727))</f>
        <v/>
      </c>
      <c r="B727" s="41"/>
      <c r="C727" s="7" t="str">
        <f ca="1">IF(B727="", "", B727&amp;COUNTIF($B$1:INDIRECT(CONCATENATE("B", ROW())), B727))</f>
        <v/>
      </c>
      <c r="D727" s="6"/>
      <c r="E727" s="6"/>
      <c r="F727" s="6">
        <f t="shared" si="27"/>
        <v>2185</v>
      </c>
      <c r="G727" s="44" t="str">
        <f t="shared" si="28"/>
        <v>0x889</v>
      </c>
      <c r="H727" s="8" t="s">
        <v>449</v>
      </c>
      <c r="I727" s="8"/>
      <c r="J727" s="6"/>
      <c r="K727" s="6"/>
    </row>
    <row r="728" spans="1:11" x14ac:dyDescent="0.2">
      <c r="A728" s="6" t="str">
        <f ca="1">IF(COUNTIF($B$1:INDIRECT(CONCATENATE("B", ROW())), B728)=0, "", COUNTIF($B$1:INDIRECT(CONCATENATE("B", ROW())), B728))</f>
        <v/>
      </c>
      <c r="B728" s="41"/>
      <c r="C728" s="7" t="str">
        <f ca="1">IF(B728="", "", B728&amp;COUNTIF($B$1:INDIRECT(CONCATENATE("B", ROW())), B728))</f>
        <v/>
      </c>
      <c r="D728" s="6"/>
      <c r="E728" s="6"/>
      <c r="F728" s="6">
        <f t="shared" si="27"/>
        <v>2186</v>
      </c>
      <c r="G728" s="44" t="str">
        <f t="shared" si="28"/>
        <v>0x88A</v>
      </c>
      <c r="H728" s="8" t="s">
        <v>449</v>
      </c>
      <c r="I728" s="8"/>
      <c r="J728" s="6"/>
      <c r="K728" s="6"/>
    </row>
    <row r="729" spans="1:11" x14ac:dyDescent="0.2">
      <c r="A729" s="6" t="str">
        <f ca="1">IF(COUNTIF($B$1:INDIRECT(CONCATENATE("B", ROW())), B729)=0, "", COUNTIF($B$1:INDIRECT(CONCATENATE("B", ROW())), B729))</f>
        <v/>
      </c>
      <c r="B729" s="41"/>
      <c r="C729" s="7" t="str">
        <f ca="1">IF(B729="", "", B729&amp;COUNTIF($B$1:INDIRECT(CONCATENATE("B", ROW())), B729))</f>
        <v/>
      </c>
      <c r="D729" s="6"/>
      <c r="E729" s="6"/>
      <c r="F729" s="6">
        <f t="shared" si="27"/>
        <v>2187</v>
      </c>
      <c r="G729" s="44" t="str">
        <f t="shared" si="28"/>
        <v>0x88B</v>
      </c>
      <c r="H729" s="8" t="s">
        <v>449</v>
      </c>
      <c r="I729" s="8"/>
      <c r="J729" s="6"/>
      <c r="K729" s="6"/>
    </row>
    <row r="730" spans="1:11" x14ac:dyDescent="0.2">
      <c r="A730" s="6" t="str">
        <f ca="1">IF(COUNTIF($B$1:INDIRECT(CONCATENATE("B", ROW())), B730)=0, "", COUNTIF($B$1:INDIRECT(CONCATENATE("B", ROW())), B730))</f>
        <v/>
      </c>
      <c r="B730" s="41"/>
      <c r="C730" s="7" t="str">
        <f ca="1">IF(B730="", "", B730&amp;COUNTIF($B$1:INDIRECT(CONCATENATE("B", ROW())), B730))</f>
        <v/>
      </c>
      <c r="D730" s="6"/>
      <c r="E730" s="6"/>
      <c r="F730" s="6">
        <f t="shared" si="27"/>
        <v>2188</v>
      </c>
      <c r="G730" s="44" t="str">
        <f t="shared" si="28"/>
        <v>0x88C</v>
      </c>
      <c r="H730" s="8" t="s">
        <v>449</v>
      </c>
      <c r="I730" s="8"/>
      <c r="J730" s="6"/>
      <c r="K730" s="6"/>
    </row>
    <row r="731" spans="1:11" x14ac:dyDescent="0.2">
      <c r="A731" s="6" t="str">
        <f ca="1">IF(COUNTIF($B$1:INDIRECT(CONCATENATE("B", ROW())), B731)=0, "", COUNTIF($B$1:INDIRECT(CONCATENATE("B", ROW())), B731))</f>
        <v/>
      </c>
      <c r="B731" s="41"/>
      <c r="C731" s="7" t="str">
        <f ca="1">IF(B731="", "", B731&amp;COUNTIF($B$1:INDIRECT(CONCATENATE("B", ROW())), B731))</f>
        <v/>
      </c>
      <c r="D731" s="6"/>
      <c r="E731" s="6"/>
      <c r="F731" s="6">
        <f t="shared" si="27"/>
        <v>2189</v>
      </c>
      <c r="G731" s="44" t="str">
        <f t="shared" si="28"/>
        <v>0x88D</v>
      </c>
      <c r="H731" s="8" t="s">
        <v>449</v>
      </c>
      <c r="I731" s="8"/>
      <c r="J731" s="6"/>
      <c r="K731" s="6"/>
    </row>
    <row r="732" spans="1:11" x14ac:dyDescent="0.2">
      <c r="A732" s="6" t="str">
        <f ca="1">IF(COUNTIF($B$1:INDIRECT(CONCATENATE("B", ROW())), B732)=0, "", COUNTIF($B$1:INDIRECT(CONCATENATE("B", ROW())), B732))</f>
        <v/>
      </c>
      <c r="B732" s="41"/>
      <c r="C732" s="7" t="str">
        <f ca="1">IF(B732="", "", B732&amp;COUNTIF($B$1:INDIRECT(CONCATENATE("B", ROW())), B732))</f>
        <v/>
      </c>
      <c r="D732" s="6"/>
      <c r="E732" s="6"/>
      <c r="F732" s="6">
        <f t="shared" si="27"/>
        <v>2190</v>
      </c>
      <c r="G732" s="44" t="str">
        <f t="shared" si="28"/>
        <v>0x88E</v>
      </c>
      <c r="H732" s="8" t="s">
        <v>449</v>
      </c>
      <c r="I732" s="8"/>
      <c r="J732" s="6"/>
      <c r="K732" s="6"/>
    </row>
    <row r="733" spans="1:11" x14ac:dyDescent="0.2">
      <c r="A733" s="6" t="str">
        <f ca="1">IF(COUNTIF($B$1:INDIRECT(CONCATENATE("B", ROW())), B733)=0, "", COUNTIF($B$1:INDIRECT(CONCATENATE("B", ROW())), B733))</f>
        <v/>
      </c>
      <c r="B733" s="41"/>
      <c r="C733" s="7" t="str">
        <f ca="1">IF(B733="", "", B733&amp;COUNTIF($B$1:INDIRECT(CONCATENATE("B", ROW())), B733))</f>
        <v/>
      </c>
      <c r="D733" s="6"/>
      <c r="E733" s="6"/>
      <c r="F733" s="6">
        <f t="shared" si="27"/>
        <v>2191</v>
      </c>
      <c r="G733" s="44" t="str">
        <f t="shared" si="28"/>
        <v>0x88F</v>
      </c>
      <c r="H733" s="8" t="s">
        <v>449</v>
      </c>
      <c r="I733" s="8"/>
      <c r="J733" s="6"/>
      <c r="K733" s="6"/>
    </row>
    <row r="734" spans="1:11" x14ac:dyDescent="0.2">
      <c r="A734" s="6" t="str">
        <f ca="1">IF(COUNTIF($B$1:INDIRECT(CONCATENATE("B", ROW())), B734)=0, "", COUNTIF($B$1:INDIRECT(CONCATENATE("B", ROW())), B734))</f>
        <v/>
      </c>
      <c r="B734" s="41"/>
      <c r="C734" s="7" t="str">
        <f ca="1">IF(B734="", "", B734&amp;COUNTIF($B$1:INDIRECT(CONCATENATE("B", ROW())), B734))</f>
        <v/>
      </c>
      <c r="D734" s="6"/>
      <c r="E734" s="6"/>
      <c r="F734" s="6">
        <f t="shared" si="27"/>
        <v>2192</v>
      </c>
      <c r="G734" s="44" t="str">
        <f t="shared" si="28"/>
        <v>0x890</v>
      </c>
      <c r="H734" s="8" t="s">
        <v>449</v>
      </c>
      <c r="I734" s="8"/>
      <c r="J734" s="6"/>
      <c r="K734" s="6"/>
    </row>
    <row r="735" spans="1:11" x14ac:dyDescent="0.2">
      <c r="A735" s="6" t="str">
        <f ca="1">IF(COUNTIF($B$1:INDIRECT(CONCATENATE("B", ROW())), B735)=0, "", COUNTIF($B$1:INDIRECT(CONCATENATE("B", ROW())), B735))</f>
        <v/>
      </c>
      <c r="B735" s="41"/>
      <c r="C735" s="7" t="str">
        <f ca="1">IF(B735="", "", B735&amp;COUNTIF($B$1:INDIRECT(CONCATENATE("B", ROW())), B735))</f>
        <v/>
      </c>
      <c r="D735" s="6"/>
      <c r="E735" s="6"/>
      <c r="F735" s="6">
        <f t="shared" si="27"/>
        <v>2193</v>
      </c>
      <c r="G735" s="44" t="str">
        <f t="shared" si="28"/>
        <v>0x891</v>
      </c>
      <c r="H735" s="8" t="s">
        <v>449</v>
      </c>
      <c r="I735" s="8"/>
      <c r="J735" s="6"/>
      <c r="K735" s="6"/>
    </row>
    <row r="736" spans="1:11" x14ac:dyDescent="0.2">
      <c r="A736" s="6" t="str">
        <f ca="1">IF(COUNTIF($B$1:INDIRECT(CONCATENATE("B", ROW())), B736)=0, "", COUNTIF($B$1:INDIRECT(CONCATENATE("B", ROW())), B736))</f>
        <v/>
      </c>
      <c r="B736" s="41"/>
      <c r="C736" s="7" t="str">
        <f ca="1">IF(B736="", "", B736&amp;COUNTIF($B$1:INDIRECT(CONCATENATE("B", ROW())), B736))</f>
        <v/>
      </c>
      <c r="D736" s="6"/>
      <c r="E736" s="6"/>
      <c r="F736" s="6">
        <f t="shared" si="27"/>
        <v>2194</v>
      </c>
      <c r="G736" s="44" t="str">
        <f t="shared" si="28"/>
        <v>0x892</v>
      </c>
      <c r="H736" s="8" t="s">
        <v>449</v>
      </c>
      <c r="I736" s="8"/>
      <c r="J736" s="6"/>
      <c r="K736" s="6"/>
    </row>
    <row r="737" spans="1:11" x14ac:dyDescent="0.2">
      <c r="A737" s="6" t="str">
        <f ca="1">IF(COUNTIF($B$1:INDIRECT(CONCATENATE("B", ROW())), B737)=0, "", COUNTIF($B$1:INDIRECT(CONCATENATE("B", ROW())), B737))</f>
        <v/>
      </c>
      <c r="B737" s="41"/>
      <c r="C737" s="7" t="str">
        <f ca="1">IF(B737="", "", B737&amp;COUNTIF($B$1:INDIRECT(CONCATENATE("B", ROW())), B737))</f>
        <v/>
      </c>
      <c r="D737" s="6"/>
      <c r="E737" s="6"/>
      <c r="F737" s="6">
        <f t="shared" si="27"/>
        <v>2195</v>
      </c>
      <c r="G737" s="44" t="str">
        <f t="shared" si="28"/>
        <v>0x893</v>
      </c>
      <c r="H737" s="8" t="s">
        <v>449</v>
      </c>
      <c r="I737" s="8"/>
      <c r="J737" s="6"/>
      <c r="K737" s="6"/>
    </row>
    <row r="738" spans="1:11" x14ac:dyDescent="0.2">
      <c r="A738" s="6" t="str">
        <f ca="1">IF(COUNTIF($B$1:INDIRECT(CONCATENATE("B", ROW())), B738)=0, "", COUNTIF($B$1:INDIRECT(CONCATENATE("B", ROW())), B738))</f>
        <v/>
      </c>
      <c r="B738" s="41"/>
      <c r="C738" s="7" t="str">
        <f ca="1">IF(B738="", "", B738&amp;COUNTIF($B$1:INDIRECT(CONCATENATE("B", ROW())), B738))</f>
        <v/>
      </c>
      <c r="D738" s="6"/>
      <c r="E738" s="6"/>
      <c r="F738" s="6">
        <f t="shared" si="27"/>
        <v>2196</v>
      </c>
      <c r="G738" s="44" t="str">
        <f t="shared" si="28"/>
        <v>0x894</v>
      </c>
      <c r="H738" s="8" t="s">
        <v>449</v>
      </c>
      <c r="I738" s="8"/>
      <c r="J738" s="6"/>
      <c r="K738" s="6"/>
    </row>
    <row r="739" spans="1:11" x14ac:dyDescent="0.2">
      <c r="A739" s="6" t="str">
        <f ca="1">IF(COUNTIF($B$1:INDIRECT(CONCATENATE("B", ROW())), B739)=0, "", COUNTIF($B$1:INDIRECT(CONCATENATE("B", ROW())), B739))</f>
        <v/>
      </c>
      <c r="B739" s="41"/>
      <c r="C739" s="7" t="str">
        <f ca="1">IF(B739="", "", B739&amp;COUNTIF($B$1:INDIRECT(CONCATENATE("B", ROW())), B739))</f>
        <v/>
      </c>
      <c r="D739" s="6"/>
      <c r="E739" s="6"/>
      <c r="F739" s="6">
        <f t="shared" si="27"/>
        <v>2197</v>
      </c>
      <c r="G739" s="44" t="str">
        <f t="shared" si="28"/>
        <v>0x895</v>
      </c>
      <c r="H739" s="8" t="s">
        <v>449</v>
      </c>
      <c r="I739" s="8"/>
      <c r="J739" s="6"/>
      <c r="K739" s="6"/>
    </row>
    <row r="740" spans="1:11" x14ac:dyDescent="0.2">
      <c r="A740" s="6" t="str">
        <f ca="1">IF(COUNTIF($B$1:INDIRECT(CONCATENATE("B", ROW())), B740)=0, "", COUNTIF($B$1:INDIRECT(CONCATENATE("B", ROW())), B740))</f>
        <v/>
      </c>
      <c r="B740" s="41"/>
      <c r="C740" s="7" t="str">
        <f ca="1">IF(B740="", "", B740&amp;COUNTIF($B$1:INDIRECT(CONCATENATE("B", ROW())), B740))</f>
        <v/>
      </c>
      <c r="D740" s="6"/>
      <c r="E740" s="6"/>
      <c r="F740" s="6">
        <f t="shared" si="27"/>
        <v>2198</v>
      </c>
      <c r="G740" s="44" t="str">
        <f t="shared" si="28"/>
        <v>0x896</v>
      </c>
      <c r="H740" s="8" t="s">
        <v>449</v>
      </c>
      <c r="I740" s="8"/>
      <c r="J740" s="6"/>
      <c r="K740" s="6"/>
    </row>
    <row r="741" spans="1:11" x14ac:dyDescent="0.2">
      <c r="A741" s="6" t="str">
        <f ca="1">IF(COUNTIF($B$1:INDIRECT(CONCATENATE("B", ROW())), B741)=0, "", COUNTIF($B$1:INDIRECT(CONCATENATE("B", ROW())), B741))</f>
        <v/>
      </c>
      <c r="B741" s="41"/>
      <c r="C741" s="7" t="str">
        <f ca="1">IF(B741="", "", B741&amp;COUNTIF($B$1:INDIRECT(CONCATENATE("B", ROW())), B741))</f>
        <v/>
      </c>
      <c r="D741" s="6"/>
      <c r="E741" s="6"/>
      <c r="F741" s="6">
        <f t="shared" si="27"/>
        <v>2199</v>
      </c>
      <c r="G741" s="44" t="str">
        <f t="shared" si="28"/>
        <v>0x897</v>
      </c>
      <c r="H741" s="8" t="s">
        <v>449</v>
      </c>
      <c r="I741" s="8"/>
      <c r="J741" s="6"/>
      <c r="K741" s="6"/>
    </row>
    <row r="742" spans="1:11" x14ac:dyDescent="0.2">
      <c r="A742" s="6" t="str">
        <f ca="1">IF(COUNTIF($B$1:INDIRECT(CONCATENATE("B", ROW())), B742)=0, "", COUNTIF($B$1:INDIRECT(CONCATENATE("B", ROW())), B742))</f>
        <v/>
      </c>
      <c r="B742" s="41"/>
      <c r="C742" s="7" t="str">
        <f ca="1">IF(B742="", "", B742&amp;COUNTIF($B$1:INDIRECT(CONCATENATE("B", ROW())), B742))</f>
        <v/>
      </c>
      <c r="D742" s="6"/>
      <c r="E742" s="6"/>
      <c r="F742" s="6">
        <f t="shared" si="27"/>
        <v>2200</v>
      </c>
      <c r="G742" s="44" t="str">
        <f t="shared" si="28"/>
        <v>0x898</v>
      </c>
      <c r="H742" s="8" t="s">
        <v>449</v>
      </c>
      <c r="I742" s="8"/>
      <c r="J742" s="6"/>
      <c r="K742" s="6"/>
    </row>
    <row r="743" spans="1:11" x14ac:dyDescent="0.2">
      <c r="A743" s="6" t="str">
        <f ca="1">IF(COUNTIF($B$1:INDIRECT(CONCATENATE("B", ROW())), B743)=0, "", COUNTIF($B$1:INDIRECT(CONCATENATE("B", ROW())), B743))</f>
        <v/>
      </c>
      <c r="B743" s="41"/>
      <c r="C743" s="7" t="str">
        <f ca="1">IF(B743="", "", B743&amp;COUNTIF($B$1:INDIRECT(CONCATENATE("B", ROW())), B743))</f>
        <v/>
      </c>
      <c r="D743" s="6"/>
      <c r="E743" s="6"/>
      <c r="F743" s="6">
        <f t="shared" si="27"/>
        <v>2201</v>
      </c>
      <c r="G743" s="44" t="str">
        <f t="shared" si="28"/>
        <v>0x899</v>
      </c>
      <c r="H743" s="8" t="s">
        <v>449</v>
      </c>
      <c r="I743" s="8"/>
      <c r="J743" s="6"/>
      <c r="K743" s="6"/>
    </row>
    <row r="744" spans="1:11" x14ac:dyDescent="0.2">
      <c r="A744" s="6" t="str">
        <f ca="1">IF(COUNTIF($B$1:INDIRECT(CONCATENATE("B", ROW())), B744)=0, "", COUNTIF($B$1:INDIRECT(CONCATENATE("B", ROW())), B744))</f>
        <v/>
      </c>
      <c r="B744" s="41"/>
      <c r="C744" s="7" t="str">
        <f ca="1">IF(B744="", "", B744&amp;COUNTIF($B$1:INDIRECT(CONCATENATE("B", ROW())), B744))</f>
        <v/>
      </c>
      <c r="D744" s="6"/>
      <c r="E744" s="6"/>
      <c r="F744" s="6">
        <f t="shared" si="27"/>
        <v>2202</v>
      </c>
      <c r="G744" s="44" t="str">
        <f t="shared" si="28"/>
        <v>0x89A</v>
      </c>
      <c r="H744" s="8" t="s">
        <v>449</v>
      </c>
      <c r="I744" s="8"/>
      <c r="J744" s="6"/>
      <c r="K744" s="6"/>
    </row>
    <row r="745" spans="1:11" x14ac:dyDescent="0.2">
      <c r="A745" s="6" t="str">
        <f ca="1">IF(COUNTIF($B$1:INDIRECT(CONCATENATE("B", ROW())), B745)=0, "", COUNTIF($B$1:INDIRECT(CONCATENATE("B", ROW())), B745))</f>
        <v/>
      </c>
      <c r="B745" s="41"/>
      <c r="C745" s="7" t="str">
        <f ca="1">IF(B745="", "", B745&amp;COUNTIF($B$1:INDIRECT(CONCATENATE("B", ROW())), B745))</f>
        <v/>
      </c>
      <c r="D745" s="6"/>
      <c r="E745" s="6"/>
      <c r="F745" s="6">
        <f t="shared" si="27"/>
        <v>2203</v>
      </c>
      <c r="G745" s="44" t="str">
        <f t="shared" si="28"/>
        <v>0x89B</v>
      </c>
      <c r="H745" s="8" t="s">
        <v>449</v>
      </c>
      <c r="I745" s="8"/>
      <c r="J745" s="6"/>
      <c r="K745" s="6"/>
    </row>
    <row r="746" spans="1:11" x14ac:dyDescent="0.2">
      <c r="A746" s="6" t="str">
        <f ca="1">IF(COUNTIF($B$1:INDIRECT(CONCATENATE("B", ROW())), B746)=0, "", COUNTIF($B$1:INDIRECT(CONCATENATE("B", ROW())), B746))</f>
        <v/>
      </c>
      <c r="B746" s="41"/>
      <c r="C746" s="7" t="str">
        <f ca="1">IF(B746="", "", B746&amp;COUNTIF($B$1:INDIRECT(CONCATENATE("B", ROW())), B746))</f>
        <v/>
      </c>
      <c r="D746" s="6"/>
      <c r="E746" s="6"/>
      <c r="F746" s="6">
        <f t="shared" si="27"/>
        <v>2204</v>
      </c>
      <c r="G746" s="44" t="str">
        <f t="shared" si="28"/>
        <v>0x89C</v>
      </c>
      <c r="H746" s="8" t="s">
        <v>449</v>
      </c>
      <c r="I746" s="8"/>
      <c r="J746" s="6"/>
      <c r="K746" s="6"/>
    </row>
    <row r="747" spans="1:11" x14ac:dyDescent="0.2">
      <c r="A747" s="6" t="str">
        <f ca="1">IF(COUNTIF($B$1:INDIRECT(CONCATENATE("B", ROW())), B747)=0, "", COUNTIF($B$1:INDIRECT(CONCATENATE("B", ROW())), B747))</f>
        <v/>
      </c>
      <c r="B747" s="41"/>
      <c r="C747" s="7" t="str">
        <f ca="1">IF(B747="", "", B747&amp;COUNTIF($B$1:INDIRECT(CONCATENATE("B", ROW())), B747))</f>
        <v/>
      </c>
      <c r="D747" s="6"/>
      <c r="E747" s="6"/>
      <c r="F747" s="6">
        <f t="shared" ref="F747:F810" si="29">$F746+1</f>
        <v>2205</v>
      </c>
      <c r="G747" s="44" t="str">
        <f t="shared" si="28"/>
        <v>0x89D</v>
      </c>
      <c r="H747" s="8" t="s">
        <v>449</v>
      </c>
      <c r="I747" s="8"/>
      <c r="J747" s="6"/>
      <c r="K747" s="6"/>
    </row>
    <row r="748" spans="1:11" x14ac:dyDescent="0.2">
      <c r="A748" s="6" t="str">
        <f ca="1">IF(COUNTIF($B$1:INDIRECT(CONCATENATE("B", ROW())), B748)=0, "", COUNTIF($B$1:INDIRECT(CONCATENATE("B", ROW())), B748))</f>
        <v/>
      </c>
      <c r="B748" s="41"/>
      <c r="C748" s="7" t="str">
        <f ca="1">IF(B748="", "", B748&amp;COUNTIF($B$1:INDIRECT(CONCATENATE("B", ROW())), B748))</f>
        <v/>
      </c>
      <c r="D748" s="6"/>
      <c r="E748" s="6"/>
      <c r="F748" s="6">
        <f t="shared" si="29"/>
        <v>2206</v>
      </c>
      <c r="G748" s="44" t="str">
        <f t="shared" si="28"/>
        <v>0x89E</v>
      </c>
      <c r="H748" s="8" t="s">
        <v>449</v>
      </c>
      <c r="I748" s="8"/>
      <c r="J748" s="6"/>
      <c r="K748" s="6"/>
    </row>
    <row r="749" spans="1:11" x14ac:dyDescent="0.2">
      <c r="A749" s="6" t="str">
        <f ca="1">IF(COUNTIF($B$1:INDIRECT(CONCATENATE("B", ROW())), B749)=0, "", COUNTIF($B$1:INDIRECT(CONCATENATE("B", ROW())), B749))</f>
        <v/>
      </c>
      <c r="B749" s="41"/>
      <c r="C749" s="7" t="str">
        <f ca="1">IF(B749="", "", B749&amp;COUNTIF($B$1:INDIRECT(CONCATENATE("B", ROW())), B749))</f>
        <v/>
      </c>
      <c r="D749" s="6"/>
      <c r="E749" s="6"/>
      <c r="F749" s="6">
        <f t="shared" si="29"/>
        <v>2207</v>
      </c>
      <c r="G749" s="44" t="str">
        <f t="shared" si="28"/>
        <v>0x89F</v>
      </c>
      <c r="H749" s="8" t="s">
        <v>449</v>
      </c>
      <c r="I749" s="8"/>
      <c r="J749" s="6"/>
      <c r="K749" s="6"/>
    </row>
    <row r="750" spans="1:11" x14ac:dyDescent="0.2">
      <c r="A750" s="6" t="str">
        <f ca="1">IF(COUNTIF($B$1:INDIRECT(CONCATENATE("B", ROW())), B750)=0, "", COUNTIF($B$1:INDIRECT(CONCATENATE("B", ROW())), B750))</f>
        <v/>
      </c>
      <c r="B750" s="41"/>
      <c r="C750" s="7" t="str">
        <f ca="1">IF(B750="", "", B750&amp;COUNTIF($B$1:INDIRECT(CONCATENATE("B", ROW())), B750))</f>
        <v/>
      </c>
      <c r="D750" s="6"/>
      <c r="E750" s="6"/>
      <c r="F750" s="6">
        <f t="shared" si="29"/>
        <v>2208</v>
      </c>
      <c r="G750" s="44" t="str">
        <f t="shared" si="28"/>
        <v>0x8A0</v>
      </c>
      <c r="H750" s="8" t="s">
        <v>449</v>
      </c>
      <c r="I750" s="8"/>
      <c r="J750" s="6"/>
      <c r="K750" s="6"/>
    </row>
    <row r="751" spans="1:11" x14ac:dyDescent="0.2">
      <c r="A751" s="6" t="str">
        <f ca="1">IF(COUNTIF($B$1:INDIRECT(CONCATENATE("B", ROW())), B751)=0, "", COUNTIF($B$1:INDIRECT(CONCATENATE("B", ROW())), B751))</f>
        <v/>
      </c>
      <c r="B751" s="41"/>
      <c r="C751" s="7" t="str">
        <f ca="1">IF(B751="", "", B751&amp;COUNTIF($B$1:INDIRECT(CONCATENATE("B", ROW())), B751))</f>
        <v/>
      </c>
      <c r="D751" s="6"/>
      <c r="E751" s="6"/>
      <c r="F751" s="6">
        <f t="shared" si="29"/>
        <v>2209</v>
      </c>
      <c r="G751" s="44" t="str">
        <f t="shared" si="28"/>
        <v>0x8A1</v>
      </c>
      <c r="H751" s="8" t="s">
        <v>449</v>
      </c>
      <c r="I751" s="8"/>
      <c r="J751" s="6"/>
      <c r="K751" s="6"/>
    </row>
    <row r="752" spans="1:11" x14ac:dyDescent="0.2">
      <c r="A752" s="6" t="str">
        <f ca="1">IF(COUNTIF($B$1:INDIRECT(CONCATENATE("B", ROW())), B752)=0, "", COUNTIF($B$1:INDIRECT(CONCATENATE("B", ROW())), B752))</f>
        <v/>
      </c>
      <c r="B752" s="41"/>
      <c r="C752" s="7" t="str">
        <f ca="1">IF(B752="", "", B752&amp;COUNTIF($B$1:INDIRECT(CONCATENATE("B", ROW())), B752))</f>
        <v/>
      </c>
      <c r="D752" s="6"/>
      <c r="E752" s="6"/>
      <c r="F752" s="6">
        <f t="shared" si="29"/>
        <v>2210</v>
      </c>
      <c r="G752" s="44" t="str">
        <f t="shared" si="28"/>
        <v>0x8A2</v>
      </c>
      <c r="H752" s="8" t="s">
        <v>449</v>
      </c>
      <c r="I752" s="8"/>
      <c r="J752" s="6"/>
      <c r="K752" s="6"/>
    </row>
    <row r="753" spans="1:11" x14ac:dyDescent="0.2">
      <c r="A753" s="6" t="str">
        <f ca="1">IF(COUNTIF($B$1:INDIRECT(CONCATENATE("B", ROW())), B753)=0, "", COUNTIF($B$1:INDIRECT(CONCATENATE("B", ROW())), B753))</f>
        <v/>
      </c>
      <c r="B753" s="41"/>
      <c r="C753" s="7" t="str">
        <f ca="1">IF(B753="", "", B753&amp;COUNTIF($B$1:INDIRECT(CONCATENATE("B", ROW())), B753))</f>
        <v/>
      </c>
      <c r="D753" s="6"/>
      <c r="E753" s="6"/>
      <c r="F753" s="6">
        <f t="shared" si="29"/>
        <v>2211</v>
      </c>
      <c r="G753" s="44" t="str">
        <f t="shared" si="28"/>
        <v>0x8A3</v>
      </c>
      <c r="H753" s="8" t="s">
        <v>449</v>
      </c>
      <c r="I753" s="8"/>
      <c r="J753" s="6"/>
      <c r="K753" s="6"/>
    </row>
    <row r="754" spans="1:11" x14ac:dyDescent="0.2">
      <c r="A754" s="6" t="str">
        <f ca="1">IF(COUNTIF($B$1:INDIRECT(CONCATENATE("B", ROW())), B754)=0, "", COUNTIF($B$1:INDIRECT(CONCATENATE("B", ROW())), B754))</f>
        <v/>
      </c>
      <c r="B754" s="41"/>
      <c r="C754" s="7" t="str">
        <f ca="1">IF(B754="", "", B754&amp;COUNTIF($B$1:INDIRECT(CONCATENATE("B", ROW())), B754))</f>
        <v/>
      </c>
      <c r="D754" s="6"/>
      <c r="E754" s="6"/>
      <c r="F754" s="6">
        <f t="shared" si="29"/>
        <v>2212</v>
      </c>
      <c r="G754" s="44" t="str">
        <f t="shared" si="28"/>
        <v>0x8A4</v>
      </c>
      <c r="H754" s="8" t="s">
        <v>449</v>
      </c>
      <c r="I754" s="8"/>
      <c r="J754" s="6"/>
      <c r="K754" s="6"/>
    </row>
    <row r="755" spans="1:11" x14ac:dyDescent="0.2">
      <c r="A755" s="6" t="str">
        <f ca="1">IF(COUNTIF($B$1:INDIRECT(CONCATENATE("B", ROW())), B755)=0, "", COUNTIF($B$1:INDIRECT(CONCATENATE("B", ROW())), B755))</f>
        <v/>
      </c>
      <c r="B755" s="41"/>
      <c r="C755" s="7" t="str">
        <f ca="1">IF(B755="", "", B755&amp;COUNTIF($B$1:INDIRECT(CONCATENATE("B", ROW())), B755))</f>
        <v/>
      </c>
      <c r="D755" s="6"/>
      <c r="E755" s="6"/>
      <c r="F755" s="6">
        <f t="shared" si="29"/>
        <v>2213</v>
      </c>
      <c r="G755" s="44" t="str">
        <f t="shared" si="28"/>
        <v>0x8A5</v>
      </c>
      <c r="H755" s="8" t="s">
        <v>449</v>
      </c>
      <c r="I755" s="8"/>
      <c r="J755" s="6"/>
      <c r="K755" s="6"/>
    </row>
    <row r="756" spans="1:11" x14ac:dyDescent="0.2">
      <c r="A756" s="6" t="str">
        <f ca="1">IF(COUNTIF($B$1:INDIRECT(CONCATENATE("B", ROW())), B756)=0, "", COUNTIF($B$1:INDIRECT(CONCATENATE("B", ROW())), B756))</f>
        <v/>
      </c>
      <c r="B756" s="41"/>
      <c r="C756" s="7" t="str">
        <f ca="1">IF(B756="", "", B756&amp;COUNTIF($B$1:INDIRECT(CONCATENATE("B", ROW())), B756))</f>
        <v/>
      </c>
      <c r="D756" s="6"/>
      <c r="E756" s="6"/>
      <c r="F756" s="6">
        <f t="shared" si="29"/>
        <v>2214</v>
      </c>
      <c r="G756" s="44" t="str">
        <f t="shared" si="28"/>
        <v>0x8A6</v>
      </c>
      <c r="H756" s="8" t="s">
        <v>449</v>
      </c>
      <c r="I756" s="8"/>
      <c r="J756" s="6"/>
      <c r="K756" s="6"/>
    </row>
    <row r="757" spans="1:11" x14ac:dyDescent="0.2">
      <c r="A757" s="6" t="str">
        <f ca="1">IF(COUNTIF($B$1:INDIRECT(CONCATENATE("B", ROW())), B757)=0, "", COUNTIF($B$1:INDIRECT(CONCATENATE("B", ROW())), B757))</f>
        <v/>
      </c>
      <c r="B757" s="41"/>
      <c r="C757" s="7" t="str">
        <f ca="1">IF(B757="", "", B757&amp;COUNTIF($B$1:INDIRECT(CONCATENATE("B", ROW())), B757))</f>
        <v/>
      </c>
      <c r="D757" s="6"/>
      <c r="E757" s="6"/>
      <c r="F757" s="6">
        <f t="shared" si="29"/>
        <v>2215</v>
      </c>
      <c r="G757" s="44" t="str">
        <f t="shared" si="28"/>
        <v>0x8A7</v>
      </c>
      <c r="H757" s="8" t="s">
        <v>449</v>
      </c>
      <c r="I757" s="8"/>
      <c r="J757" s="6"/>
      <c r="K757" s="6"/>
    </row>
    <row r="758" spans="1:11" x14ac:dyDescent="0.2">
      <c r="A758" s="6" t="str">
        <f ca="1">IF(COUNTIF($B$1:INDIRECT(CONCATENATE("B", ROW())), B758)=0, "", COUNTIF($B$1:INDIRECT(CONCATENATE("B", ROW())), B758))</f>
        <v/>
      </c>
      <c r="B758" s="41"/>
      <c r="C758" s="7" t="str">
        <f ca="1">IF(B758="", "", B758&amp;COUNTIF($B$1:INDIRECT(CONCATENATE("B", ROW())), B758))</f>
        <v/>
      </c>
      <c r="D758" s="6"/>
      <c r="E758" s="6"/>
      <c r="F758" s="6">
        <f t="shared" si="29"/>
        <v>2216</v>
      </c>
      <c r="G758" s="44" t="str">
        <f t="shared" si="28"/>
        <v>0x8A8</v>
      </c>
      <c r="H758" s="8" t="s">
        <v>449</v>
      </c>
      <c r="I758" s="8"/>
      <c r="J758" s="6"/>
      <c r="K758" s="6"/>
    </row>
    <row r="759" spans="1:11" x14ac:dyDescent="0.2">
      <c r="A759" s="6" t="str">
        <f ca="1">IF(COUNTIF($B$1:INDIRECT(CONCATENATE("B", ROW())), B759)=0, "", COUNTIF($B$1:INDIRECT(CONCATENATE("B", ROW())), B759))</f>
        <v/>
      </c>
      <c r="B759" s="41"/>
      <c r="C759" s="7" t="str">
        <f ca="1">IF(B759="", "", B759&amp;COUNTIF($B$1:INDIRECT(CONCATENATE("B", ROW())), B759))</f>
        <v/>
      </c>
      <c r="D759" s="6"/>
      <c r="E759" s="6"/>
      <c r="F759" s="6">
        <f t="shared" si="29"/>
        <v>2217</v>
      </c>
      <c r="G759" s="44" t="str">
        <f t="shared" si="28"/>
        <v>0x8A9</v>
      </c>
      <c r="H759" s="8" t="s">
        <v>449</v>
      </c>
      <c r="I759" s="8"/>
      <c r="J759" s="6"/>
      <c r="K759" s="6"/>
    </row>
    <row r="760" spans="1:11" x14ac:dyDescent="0.2">
      <c r="A760" s="6" t="str">
        <f ca="1">IF(COUNTIF($B$1:INDIRECT(CONCATENATE("B", ROW())), B760)=0, "", COUNTIF($B$1:INDIRECT(CONCATENATE("B", ROW())), B760))</f>
        <v/>
      </c>
      <c r="B760" s="41"/>
      <c r="C760" s="7" t="str">
        <f ca="1">IF(B760="", "", B760&amp;COUNTIF($B$1:INDIRECT(CONCATENATE("B", ROW())), B760))</f>
        <v/>
      </c>
      <c r="D760" s="6"/>
      <c r="E760" s="6"/>
      <c r="F760" s="6">
        <f t="shared" si="29"/>
        <v>2218</v>
      </c>
      <c r="G760" s="44" t="str">
        <f t="shared" si="28"/>
        <v>0x8AA</v>
      </c>
      <c r="H760" s="8" t="s">
        <v>449</v>
      </c>
      <c r="I760" s="8"/>
      <c r="J760" s="6"/>
      <c r="K760" s="6"/>
    </row>
    <row r="761" spans="1:11" x14ac:dyDescent="0.2">
      <c r="A761" s="6" t="str">
        <f ca="1">IF(COUNTIF($B$1:INDIRECT(CONCATENATE("B", ROW())), B761)=0, "", COUNTIF($B$1:INDIRECT(CONCATENATE("B", ROW())), B761))</f>
        <v/>
      </c>
      <c r="B761" s="41"/>
      <c r="C761" s="7" t="str">
        <f ca="1">IF(B761="", "", B761&amp;COUNTIF($B$1:INDIRECT(CONCATENATE("B", ROW())), B761))</f>
        <v/>
      </c>
      <c r="D761" s="6"/>
      <c r="E761" s="6"/>
      <c r="F761" s="6">
        <f t="shared" si="29"/>
        <v>2219</v>
      </c>
      <c r="G761" s="44" t="str">
        <f t="shared" si="28"/>
        <v>0x8AB</v>
      </c>
      <c r="H761" s="8" t="s">
        <v>449</v>
      </c>
      <c r="I761" s="8"/>
      <c r="J761" s="6"/>
      <c r="K761" s="6"/>
    </row>
    <row r="762" spans="1:11" x14ac:dyDescent="0.2">
      <c r="A762" s="6" t="str">
        <f ca="1">IF(COUNTIF($B$1:INDIRECT(CONCATENATE("B", ROW())), B762)=0, "", COUNTIF($B$1:INDIRECT(CONCATENATE("B", ROW())), B762))</f>
        <v/>
      </c>
      <c r="B762" s="41"/>
      <c r="C762" s="7" t="str">
        <f ca="1">IF(B762="", "", B762&amp;COUNTIF($B$1:INDIRECT(CONCATENATE("B", ROW())), B762))</f>
        <v/>
      </c>
      <c r="D762" s="6"/>
      <c r="E762" s="6"/>
      <c r="F762" s="6">
        <f t="shared" si="29"/>
        <v>2220</v>
      </c>
      <c r="G762" s="44" t="str">
        <f t="shared" si="28"/>
        <v>0x8AC</v>
      </c>
      <c r="H762" s="8" t="s">
        <v>449</v>
      </c>
      <c r="I762" s="8"/>
      <c r="J762" s="6"/>
      <c r="K762" s="6"/>
    </row>
    <row r="763" spans="1:11" x14ac:dyDescent="0.2">
      <c r="A763" s="6" t="str">
        <f ca="1">IF(COUNTIF($B$1:INDIRECT(CONCATENATE("B", ROW())), B763)=0, "", COUNTIF($B$1:INDIRECT(CONCATENATE("B", ROW())), B763))</f>
        <v/>
      </c>
      <c r="B763" s="41"/>
      <c r="C763" s="7" t="str">
        <f ca="1">IF(B763="", "", B763&amp;COUNTIF($B$1:INDIRECT(CONCATENATE("B", ROW())), B763))</f>
        <v/>
      </c>
      <c r="D763" s="6"/>
      <c r="E763" s="6"/>
      <c r="F763" s="6">
        <f t="shared" si="29"/>
        <v>2221</v>
      </c>
      <c r="G763" s="44" t="str">
        <f t="shared" si="28"/>
        <v>0x8AD</v>
      </c>
      <c r="H763" s="8" t="s">
        <v>449</v>
      </c>
      <c r="I763" s="8"/>
      <c r="J763" s="6"/>
      <c r="K763" s="6"/>
    </row>
    <row r="764" spans="1:11" x14ac:dyDescent="0.2">
      <c r="A764" s="6" t="str">
        <f ca="1">IF(COUNTIF($B$1:INDIRECT(CONCATENATE("B", ROW())), B764)=0, "", COUNTIF($B$1:INDIRECT(CONCATENATE("B", ROW())), B764))</f>
        <v/>
      </c>
      <c r="B764" s="41"/>
      <c r="C764" s="7" t="str">
        <f ca="1">IF(B764="", "", B764&amp;COUNTIF($B$1:INDIRECT(CONCATENATE("B", ROW())), B764))</f>
        <v/>
      </c>
      <c r="D764" s="6"/>
      <c r="E764" s="6"/>
      <c r="F764" s="6">
        <f t="shared" si="29"/>
        <v>2222</v>
      </c>
      <c r="G764" s="44" t="str">
        <f t="shared" si="28"/>
        <v>0x8AE</v>
      </c>
      <c r="H764" s="8" t="s">
        <v>449</v>
      </c>
      <c r="I764" s="8"/>
      <c r="J764" s="6"/>
      <c r="K764" s="6"/>
    </row>
    <row r="765" spans="1:11" x14ac:dyDescent="0.2">
      <c r="A765" s="6" t="str">
        <f ca="1">IF(COUNTIF($B$1:INDIRECT(CONCATENATE("B", ROW())), B765)=0, "", COUNTIF($B$1:INDIRECT(CONCATENATE("B", ROW())), B765))</f>
        <v/>
      </c>
      <c r="B765" s="41"/>
      <c r="C765" s="7" t="str">
        <f ca="1">IF(B765="", "", B765&amp;COUNTIF($B$1:INDIRECT(CONCATENATE("B", ROW())), B765))</f>
        <v/>
      </c>
      <c r="D765" s="6"/>
      <c r="E765" s="6"/>
      <c r="F765" s="6">
        <f t="shared" si="29"/>
        <v>2223</v>
      </c>
      <c r="G765" s="44" t="str">
        <f t="shared" si="28"/>
        <v>0x8AF</v>
      </c>
      <c r="H765" s="8" t="s">
        <v>449</v>
      </c>
      <c r="I765" s="8"/>
      <c r="J765" s="6"/>
      <c r="K765" s="6"/>
    </row>
    <row r="766" spans="1:11" x14ac:dyDescent="0.2">
      <c r="A766" s="6" t="str">
        <f ca="1">IF(COUNTIF($B$1:INDIRECT(CONCATENATE("B", ROW())), B766)=0, "", COUNTIF($B$1:INDIRECT(CONCATENATE("B", ROW())), B766))</f>
        <v/>
      </c>
      <c r="B766" s="41"/>
      <c r="C766" s="7" t="str">
        <f ca="1">IF(B766="", "", B766&amp;COUNTIF($B$1:INDIRECT(CONCATENATE("B", ROW())), B766))</f>
        <v/>
      </c>
      <c r="D766" s="6"/>
      <c r="E766" s="6"/>
      <c r="F766" s="6">
        <f t="shared" si="29"/>
        <v>2224</v>
      </c>
      <c r="G766" s="44" t="str">
        <f t="shared" si="28"/>
        <v>0x8B0</v>
      </c>
      <c r="H766" s="8" t="s">
        <v>449</v>
      </c>
      <c r="I766" s="8"/>
      <c r="J766" s="6"/>
      <c r="K766" s="6"/>
    </row>
    <row r="767" spans="1:11" x14ac:dyDescent="0.2">
      <c r="A767" s="6" t="str">
        <f ca="1">IF(COUNTIF($B$1:INDIRECT(CONCATENATE("B", ROW())), B767)=0, "", COUNTIF($B$1:INDIRECT(CONCATENATE("B", ROW())), B767))</f>
        <v/>
      </c>
      <c r="B767" s="41"/>
      <c r="C767" s="7" t="str">
        <f ca="1">IF(B767="", "", B767&amp;COUNTIF($B$1:INDIRECT(CONCATENATE("B", ROW())), B767))</f>
        <v/>
      </c>
      <c r="D767" s="6"/>
      <c r="E767" s="6"/>
      <c r="F767" s="6">
        <f t="shared" si="29"/>
        <v>2225</v>
      </c>
      <c r="G767" s="44" t="str">
        <f t="shared" si="28"/>
        <v>0x8B1</v>
      </c>
      <c r="H767" s="8" t="s">
        <v>449</v>
      </c>
      <c r="I767" s="8"/>
      <c r="J767" s="6"/>
      <c r="K767" s="6"/>
    </row>
    <row r="768" spans="1:11" x14ac:dyDescent="0.2">
      <c r="A768" s="6" t="str">
        <f ca="1">IF(COUNTIF($B$1:INDIRECT(CONCATENATE("B", ROW())), B768)=0, "", COUNTIF($B$1:INDIRECT(CONCATENATE("B", ROW())), B768))</f>
        <v/>
      </c>
      <c r="B768" s="41"/>
      <c r="C768" s="7" t="str">
        <f ca="1">IF(B768="", "", B768&amp;COUNTIF($B$1:INDIRECT(CONCATENATE("B", ROW())), B768))</f>
        <v/>
      </c>
      <c r="D768" s="6"/>
      <c r="E768" s="6"/>
      <c r="F768" s="6">
        <f t="shared" si="29"/>
        <v>2226</v>
      </c>
      <c r="G768" s="44" t="str">
        <f t="shared" si="28"/>
        <v>0x8B2</v>
      </c>
      <c r="H768" s="8" t="s">
        <v>449</v>
      </c>
      <c r="I768" s="8"/>
      <c r="J768" s="6"/>
      <c r="K768" s="6"/>
    </row>
    <row r="769" spans="1:11" x14ac:dyDescent="0.2">
      <c r="A769" s="6" t="str">
        <f ca="1">IF(COUNTIF($B$1:INDIRECT(CONCATENATE("B", ROW())), B769)=0, "", COUNTIF($B$1:INDIRECT(CONCATENATE("B", ROW())), B769))</f>
        <v/>
      </c>
      <c r="B769" s="41"/>
      <c r="C769" s="7" t="str">
        <f ca="1">IF(B769="", "", B769&amp;COUNTIF($B$1:INDIRECT(CONCATENATE("B", ROW())), B769))</f>
        <v/>
      </c>
      <c r="D769" s="6"/>
      <c r="E769" s="6"/>
      <c r="F769" s="6">
        <f t="shared" si="29"/>
        <v>2227</v>
      </c>
      <c r="G769" s="44" t="str">
        <f t="shared" si="28"/>
        <v>0x8B3</v>
      </c>
      <c r="H769" s="8" t="s">
        <v>449</v>
      </c>
      <c r="I769" s="8"/>
      <c r="J769" s="6"/>
      <c r="K769" s="6"/>
    </row>
    <row r="770" spans="1:11" x14ac:dyDescent="0.2">
      <c r="A770" s="6" t="str">
        <f ca="1">IF(COUNTIF($B$1:INDIRECT(CONCATENATE("B", ROW())), B770)=0, "", COUNTIF($B$1:INDIRECT(CONCATENATE("B", ROW())), B770))</f>
        <v/>
      </c>
      <c r="B770" s="41"/>
      <c r="C770" s="7" t="str">
        <f ca="1">IF(B770="", "", B770&amp;COUNTIF($B$1:INDIRECT(CONCATENATE("B", ROW())), B770))</f>
        <v/>
      </c>
      <c r="D770" s="6"/>
      <c r="E770" s="6"/>
      <c r="F770" s="6">
        <f t="shared" si="29"/>
        <v>2228</v>
      </c>
      <c r="G770" s="44" t="str">
        <f t="shared" si="28"/>
        <v>0x8B4</v>
      </c>
      <c r="H770" s="8" t="s">
        <v>449</v>
      </c>
      <c r="I770" s="8"/>
      <c r="J770" s="6"/>
      <c r="K770" s="6"/>
    </row>
    <row r="771" spans="1:11" x14ac:dyDescent="0.2">
      <c r="A771" s="6" t="str">
        <f ca="1">IF(COUNTIF($B$1:INDIRECT(CONCATENATE("B", ROW())), B771)=0, "", COUNTIF($B$1:INDIRECT(CONCATENATE("B", ROW())), B771))</f>
        <v/>
      </c>
      <c r="B771" s="41"/>
      <c r="C771" s="7" t="str">
        <f ca="1">IF(B771="", "", B771&amp;COUNTIF($B$1:INDIRECT(CONCATENATE("B", ROW())), B771))</f>
        <v/>
      </c>
      <c r="D771" s="6"/>
      <c r="E771" s="6"/>
      <c r="F771" s="6">
        <f t="shared" si="29"/>
        <v>2229</v>
      </c>
      <c r="G771" s="44" t="str">
        <f t="shared" si="28"/>
        <v>0x8B5</v>
      </c>
      <c r="H771" s="8" t="s">
        <v>449</v>
      </c>
      <c r="I771" s="8"/>
      <c r="J771" s="6"/>
      <c r="K771" s="6"/>
    </row>
    <row r="772" spans="1:11" x14ac:dyDescent="0.2">
      <c r="A772" s="6" t="str">
        <f ca="1">IF(COUNTIF($B$1:INDIRECT(CONCATENATE("B", ROW())), B772)=0, "", COUNTIF($B$1:INDIRECT(CONCATENATE("B", ROW())), B772))</f>
        <v/>
      </c>
      <c r="B772" s="41"/>
      <c r="C772" s="7" t="str">
        <f ca="1">IF(B772="", "", B772&amp;COUNTIF($B$1:INDIRECT(CONCATENATE("B", ROW())), B772))</f>
        <v/>
      </c>
      <c r="D772" s="6"/>
      <c r="E772" s="6"/>
      <c r="F772" s="6">
        <f t="shared" si="29"/>
        <v>2230</v>
      </c>
      <c r="G772" s="44" t="str">
        <f t="shared" si="28"/>
        <v>0x8B6</v>
      </c>
      <c r="H772" s="8" t="s">
        <v>449</v>
      </c>
      <c r="I772" s="8"/>
      <c r="J772" s="6"/>
      <c r="K772" s="6"/>
    </row>
    <row r="773" spans="1:11" x14ac:dyDescent="0.2">
      <c r="A773" s="6" t="str">
        <f ca="1">IF(COUNTIF($B$1:INDIRECT(CONCATENATE("B", ROW())), B773)=0, "", COUNTIF($B$1:INDIRECT(CONCATENATE("B", ROW())), B773))</f>
        <v/>
      </c>
      <c r="B773" s="41"/>
      <c r="C773" s="7" t="str">
        <f ca="1">IF(B773="", "", B773&amp;COUNTIF($B$1:INDIRECT(CONCATENATE("B", ROW())), B773))</f>
        <v/>
      </c>
      <c r="D773" s="6"/>
      <c r="E773" s="6"/>
      <c r="F773" s="6">
        <f t="shared" si="29"/>
        <v>2231</v>
      </c>
      <c r="G773" s="44" t="str">
        <f t="shared" si="28"/>
        <v>0x8B7</v>
      </c>
      <c r="H773" s="8" t="s">
        <v>449</v>
      </c>
      <c r="I773" s="8"/>
      <c r="J773" s="6"/>
      <c r="K773" s="6"/>
    </row>
    <row r="774" spans="1:11" x14ac:dyDescent="0.2">
      <c r="A774" s="6" t="str">
        <f ca="1">IF(COUNTIF($B$1:INDIRECT(CONCATENATE("B", ROW())), B774)=0, "", COUNTIF($B$1:INDIRECT(CONCATENATE("B", ROW())), B774))</f>
        <v/>
      </c>
      <c r="B774" s="41"/>
      <c r="C774" s="7" t="str">
        <f ca="1">IF(B774="", "", B774&amp;COUNTIF($B$1:INDIRECT(CONCATENATE("B", ROW())), B774))</f>
        <v/>
      </c>
      <c r="D774" s="6"/>
      <c r="E774" s="6"/>
      <c r="F774" s="6">
        <f t="shared" si="29"/>
        <v>2232</v>
      </c>
      <c r="G774" s="44" t="str">
        <f t="shared" si="28"/>
        <v>0x8B8</v>
      </c>
      <c r="H774" s="8" t="s">
        <v>449</v>
      </c>
      <c r="I774" s="8"/>
      <c r="J774" s="6"/>
      <c r="K774" s="6"/>
    </row>
    <row r="775" spans="1:11" x14ac:dyDescent="0.2">
      <c r="A775" s="6" t="str">
        <f ca="1">IF(COUNTIF($B$1:INDIRECT(CONCATENATE("B", ROW())), B775)=0, "", COUNTIF($B$1:INDIRECT(CONCATENATE("B", ROW())), B775))</f>
        <v/>
      </c>
      <c r="B775" s="41"/>
      <c r="C775" s="7" t="str">
        <f ca="1">IF(B775="", "", B775&amp;COUNTIF($B$1:INDIRECT(CONCATENATE("B", ROW())), B775))</f>
        <v/>
      </c>
      <c r="D775" s="6"/>
      <c r="E775" s="6"/>
      <c r="F775" s="6">
        <f t="shared" si="29"/>
        <v>2233</v>
      </c>
      <c r="G775" s="44" t="str">
        <f t="shared" si="28"/>
        <v>0x8B9</v>
      </c>
      <c r="H775" s="8" t="s">
        <v>449</v>
      </c>
      <c r="I775" s="8"/>
      <c r="J775" s="6"/>
      <c r="K775" s="6"/>
    </row>
    <row r="776" spans="1:11" x14ac:dyDescent="0.2">
      <c r="A776" s="6" t="str">
        <f ca="1">IF(COUNTIF($B$1:INDIRECT(CONCATENATE("B", ROW())), B776)=0, "", COUNTIF($B$1:INDIRECT(CONCATENATE("B", ROW())), B776))</f>
        <v/>
      </c>
      <c r="B776" s="41"/>
      <c r="C776" s="7" t="str">
        <f ca="1">IF(B776="", "", B776&amp;COUNTIF($B$1:INDIRECT(CONCATENATE("B", ROW())), B776))</f>
        <v/>
      </c>
      <c r="D776" s="6"/>
      <c r="E776" s="6"/>
      <c r="F776" s="6">
        <f t="shared" si="29"/>
        <v>2234</v>
      </c>
      <c r="G776" s="44" t="str">
        <f t="shared" si="28"/>
        <v>0x8BA</v>
      </c>
      <c r="H776" s="8" t="s">
        <v>449</v>
      </c>
      <c r="I776" s="8"/>
      <c r="J776" s="6"/>
      <c r="K776" s="6"/>
    </row>
    <row r="777" spans="1:11" x14ac:dyDescent="0.2">
      <c r="A777" s="6" t="str">
        <f ca="1">IF(COUNTIF($B$1:INDIRECT(CONCATENATE("B", ROW())), B777)=0, "", COUNTIF($B$1:INDIRECT(CONCATENATE("B", ROW())), B777))</f>
        <v/>
      </c>
      <c r="B777" s="41"/>
      <c r="C777" s="7" t="str">
        <f ca="1">IF(B777="", "", B777&amp;COUNTIF($B$1:INDIRECT(CONCATENATE("B", ROW())), B777))</f>
        <v/>
      </c>
      <c r="D777" s="6"/>
      <c r="E777" s="6"/>
      <c r="F777" s="6">
        <f t="shared" si="29"/>
        <v>2235</v>
      </c>
      <c r="G777" s="44" t="str">
        <f t="shared" si="28"/>
        <v>0x8BB</v>
      </c>
      <c r="H777" s="8" t="s">
        <v>449</v>
      </c>
      <c r="I777" s="8"/>
      <c r="J777" s="6"/>
      <c r="K777" s="6"/>
    </row>
    <row r="778" spans="1:11" x14ac:dyDescent="0.2">
      <c r="A778" s="6" t="str">
        <f ca="1">IF(COUNTIF($B$1:INDIRECT(CONCATENATE("B", ROW())), B778)=0, "", COUNTIF($B$1:INDIRECT(CONCATENATE("B", ROW())), B778))</f>
        <v/>
      </c>
      <c r="B778" s="41"/>
      <c r="C778" s="7" t="str">
        <f ca="1">IF(B778="", "", B778&amp;COUNTIF($B$1:INDIRECT(CONCATENATE("B", ROW())), B778))</f>
        <v/>
      </c>
      <c r="D778" s="6"/>
      <c r="E778" s="6"/>
      <c r="F778" s="6">
        <f t="shared" si="29"/>
        <v>2236</v>
      </c>
      <c r="G778" s="44" t="str">
        <f t="shared" si="28"/>
        <v>0x8BC</v>
      </c>
      <c r="H778" s="8" t="s">
        <v>449</v>
      </c>
      <c r="I778" s="8"/>
      <c r="J778" s="6"/>
      <c r="K778" s="6"/>
    </row>
    <row r="779" spans="1:11" x14ac:dyDescent="0.2">
      <c r="A779" s="6" t="str">
        <f ca="1">IF(COUNTIF($B$1:INDIRECT(CONCATENATE("B", ROW())), B779)=0, "", COUNTIF($B$1:INDIRECT(CONCATENATE("B", ROW())), B779))</f>
        <v/>
      </c>
      <c r="B779" s="41"/>
      <c r="C779" s="7" t="str">
        <f ca="1">IF(B779="", "", B779&amp;COUNTIF($B$1:INDIRECT(CONCATENATE("B", ROW())), B779))</f>
        <v/>
      </c>
      <c r="D779" s="6"/>
      <c r="E779" s="6"/>
      <c r="F779" s="6">
        <f t="shared" si="29"/>
        <v>2237</v>
      </c>
      <c r="G779" s="44" t="str">
        <f t="shared" si="28"/>
        <v>0x8BD</v>
      </c>
      <c r="H779" s="8" t="s">
        <v>449</v>
      </c>
      <c r="I779" s="8"/>
      <c r="J779" s="6"/>
      <c r="K779" s="6"/>
    </row>
    <row r="780" spans="1:11" x14ac:dyDescent="0.2">
      <c r="A780" s="6" t="str">
        <f ca="1">IF(COUNTIF($B$1:INDIRECT(CONCATENATE("B", ROW())), B780)=0, "", COUNTIF($B$1:INDIRECT(CONCATENATE("B", ROW())), B780))</f>
        <v/>
      </c>
      <c r="B780" s="41"/>
      <c r="C780" s="7" t="str">
        <f ca="1">IF(B780="", "", B780&amp;COUNTIF($B$1:INDIRECT(CONCATENATE("B", ROW())), B780))</f>
        <v/>
      </c>
      <c r="D780" s="6"/>
      <c r="E780" s="6"/>
      <c r="F780" s="6">
        <f t="shared" si="29"/>
        <v>2238</v>
      </c>
      <c r="G780" s="44" t="str">
        <f t="shared" si="28"/>
        <v>0x8BE</v>
      </c>
      <c r="H780" s="8" t="s">
        <v>449</v>
      </c>
      <c r="I780" s="8"/>
      <c r="J780" s="6"/>
      <c r="K780" s="6"/>
    </row>
    <row r="781" spans="1:11" x14ac:dyDescent="0.2">
      <c r="A781" s="6" t="str">
        <f ca="1">IF(COUNTIF($B$1:INDIRECT(CONCATENATE("B", ROW())), B781)=0, "", COUNTIF($B$1:INDIRECT(CONCATENATE("B", ROW())), B781))</f>
        <v/>
      </c>
      <c r="B781" s="41"/>
      <c r="C781" s="7" t="str">
        <f ca="1">IF(B781="", "", B781&amp;COUNTIF($B$1:INDIRECT(CONCATENATE("B", ROW())), B781))</f>
        <v/>
      </c>
      <c r="D781" s="6"/>
      <c r="E781" s="6"/>
      <c r="F781" s="6">
        <f t="shared" si="29"/>
        <v>2239</v>
      </c>
      <c r="G781" s="44" t="str">
        <f t="shared" si="28"/>
        <v>0x8BF</v>
      </c>
      <c r="H781" s="8" t="s">
        <v>449</v>
      </c>
      <c r="I781" s="8"/>
      <c r="J781" s="6"/>
      <c r="K781" s="6"/>
    </row>
    <row r="782" spans="1:11" x14ac:dyDescent="0.2">
      <c r="A782" s="6" t="str">
        <f ca="1">IF(COUNTIF($B$1:INDIRECT(CONCATENATE("B", ROW())), B782)=0, "", COUNTIF($B$1:INDIRECT(CONCATENATE("B", ROW())), B782))</f>
        <v/>
      </c>
      <c r="B782" s="41"/>
      <c r="C782" s="7" t="str">
        <f ca="1">IF(B782="", "", B782&amp;COUNTIF($B$1:INDIRECT(CONCATENATE("B", ROW())), B782))</f>
        <v/>
      </c>
      <c r="D782" s="6"/>
      <c r="E782" s="6"/>
      <c r="F782" s="6">
        <f t="shared" si="29"/>
        <v>2240</v>
      </c>
      <c r="G782" s="44" t="str">
        <f t="shared" si="28"/>
        <v>0x8C0</v>
      </c>
      <c r="H782" s="8" t="s">
        <v>449</v>
      </c>
      <c r="I782" s="8"/>
      <c r="J782" s="6"/>
      <c r="K782" s="6"/>
    </row>
    <row r="783" spans="1:11" x14ac:dyDescent="0.2">
      <c r="A783" s="6" t="str">
        <f ca="1">IF(COUNTIF($B$1:INDIRECT(CONCATENATE("B", ROW())), B783)=0, "", COUNTIF($B$1:INDIRECT(CONCATENATE("B", ROW())), B783))</f>
        <v/>
      </c>
      <c r="B783" s="41"/>
      <c r="C783" s="7" t="str">
        <f ca="1">IF(B783="", "", B783&amp;COUNTIF($B$1:INDIRECT(CONCATENATE("B", ROW())), B783))</f>
        <v/>
      </c>
      <c r="D783" s="6"/>
      <c r="E783" s="6"/>
      <c r="F783" s="6">
        <f t="shared" si="29"/>
        <v>2241</v>
      </c>
      <c r="G783" s="44" t="str">
        <f t="shared" si="28"/>
        <v>0x8C1</v>
      </c>
      <c r="H783" s="8" t="s">
        <v>449</v>
      </c>
      <c r="I783" s="8"/>
      <c r="J783" s="6"/>
      <c r="K783" s="6"/>
    </row>
    <row r="784" spans="1:11" x14ac:dyDescent="0.2">
      <c r="A784" s="6" t="str">
        <f ca="1">IF(COUNTIF($B$1:INDIRECT(CONCATENATE("B", ROW())), B784)=0, "", COUNTIF($B$1:INDIRECT(CONCATENATE("B", ROW())), B784))</f>
        <v/>
      </c>
      <c r="B784" s="41"/>
      <c r="C784" s="7" t="str">
        <f ca="1">IF(B784="", "", B784&amp;COUNTIF($B$1:INDIRECT(CONCATENATE("B", ROW())), B784))</f>
        <v/>
      </c>
      <c r="D784" s="6"/>
      <c r="E784" s="6"/>
      <c r="F784" s="6">
        <f t="shared" si="29"/>
        <v>2242</v>
      </c>
      <c r="G784" s="44" t="str">
        <f t="shared" ref="G784:G847" si="30">CONCATENATE( "0x",DEC2HEX($F784) )</f>
        <v>0x8C2</v>
      </c>
      <c r="H784" s="8" t="s">
        <v>449</v>
      </c>
      <c r="I784" s="8"/>
      <c r="J784" s="6"/>
      <c r="K784" s="6"/>
    </row>
    <row r="785" spans="1:11" x14ac:dyDescent="0.2">
      <c r="A785" s="6" t="str">
        <f ca="1">IF(COUNTIF($B$1:INDIRECT(CONCATENATE("B", ROW())), B785)=0, "", COUNTIF($B$1:INDIRECT(CONCATENATE("B", ROW())), B785))</f>
        <v/>
      </c>
      <c r="B785" s="41"/>
      <c r="C785" s="7" t="str">
        <f ca="1">IF(B785="", "", B785&amp;COUNTIF($B$1:INDIRECT(CONCATENATE("B", ROW())), B785))</f>
        <v/>
      </c>
      <c r="D785" s="6"/>
      <c r="E785" s="6"/>
      <c r="F785" s="6">
        <f t="shared" si="29"/>
        <v>2243</v>
      </c>
      <c r="G785" s="44" t="str">
        <f t="shared" si="30"/>
        <v>0x8C3</v>
      </c>
      <c r="H785" s="8" t="s">
        <v>449</v>
      </c>
      <c r="I785" s="8"/>
      <c r="J785" s="6"/>
      <c r="K785" s="6"/>
    </row>
    <row r="786" spans="1:11" x14ac:dyDescent="0.2">
      <c r="A786" s="6" t="str">
        <f ca="1">IF(COUNTIF($B$1:INDIRECT(CONCATENATE("B", ROW())), B786)=0, "", COUNTIF($B$1:INDIRECT(CONCATENATE("B", ROW())), B786))</f>
        <v/>
      </c>
      <c r="B786" s="41"/>
      <c r="C786" s="7" t="str">
        <f ca="1">IF(B786="", "", B786&amp;COUNTIF($B$1:INDIRECT(CONCATENATE("B", ROW())), B786))</f>
        <v/>
      </c>
      <c r="D786" s="6"/>
      <c r="E786" s="6"/>
      <c r="F786" s="6">
        <f t="shared" si="29"/>
        <v>2244</v>
      </c>
      <c r="G786" s="44" t="str">
        <f t="shared" si="30"/>
        <v>0x8C4</v>
      </c>
      <c r="H786" s="8" t="s">
        <v>449</v>
      </c>
      <c r="I786" s="8"/>
      <c r="J786" s="6"/>
      <c r="K786" s="6"/>
    </row>
    <row r="787" spans="1:11" x14ac:dyDescent="0.2">
      <c r="A787" s="6" t="str">
        <f ca="1">IF(COUNTIF($B$1:INDIRECT(CONCATENATE("B", ROW())), B787)=0, "", COUNTIF($B$1:INDIRECT(CONCATENATE("B", ROW())), B787))</f>
        <v/>
      </c>
      <c r="B787" s="41"/>
      <c r="C787" s="7" t="str">
        <f ca="1">IF(B787="", "", B787&amp;COUNTIF($B$1:INDIRECT(CONCATENATE("B", ROW())), B787))</f>
        <v/>
      </c>
      <c r="D787" s="6"/>
      <c r="E787" s="6"/>
      <c r="F787" s="6">
        <f t="shared" si="29"/>
        <v>2245</v>
      </c>
      <c r="G787" s="44" t="str">
        <f t="shared" si="30"/>
        <v>0x8C5</v>
      </c>
      <c r="H787" s="8" t="s">
        <v>449</v>
      </c>
      <c r="I787" s="8"/>
      <c r="J787" s="6"/>
      <c r="K787" s="6"/>
    </row>
    <row r="788" spans="1:11" x14ac:dyDescent="0.2">
      <c r="A788" s="6" t="str">
        <f ca="1">IF(COUNTIF($B$1:INDIRECT(CONCATENATE("B", ROW())), B788)=0, "", COUNTIF($B$1:INDIRECT(CONCATENATE("B", ROW())), B788))</f>
        <v/>
      </c>
      <c r="B788" s="41"/>
      <c r="C788" s="7" t="str">
        <f ca="1">IF(B788="", "", B788&amp;COUNTIF($B$1:INDIRECT(CONCATENATE("B", ROW())), B788))</f>
        <v/>
      </c>
      <c r="D788" s="6"/>
      <c r="E788" s="6"/>
      <c r="F788" s="6">
        <f t="shared" si="29"/>
        <v>2246</v>
      </c>
      <c r="G788" s="44" t="str">
        <f t="shared" si="30"/>
        <v>0x8C6</v>
      </c>
      <c r="H788" s="8" t="s">
        <v>449</v>
      </c>
      <c r="I788" s="8"/>
      <c r="J788" s="6"/>
      <c r="K788" s="6"/>
    </row>
    <row r="789" spans="1:11" x14ac:dyDescent="0.2">
      <c r="A789" s="6" t="str">
        <f ca="1">IF(COUNTIF($B$1:INDIRECT(CONCATENATE("B", ROW())), B789)=0, "", COUNTIF($B$1:INDIRECT(CONCATENATE("B", ROW())), B789))</f>
        <v/>
      </c>
      <c r="B789" s="41"/>
      <c r="C789" s="7" t="str">
        <f ca="1">IF(B789="", "", B789&amp;COUNTIF($B$1:INDIRECT(CONCATENATE("B", ROW())), B789))</f>
        <v/>
      </c>
      <c r="D789" s="6"/>
      <c r="E789" s="6"/>
      <c r="F789" s="6">
        <f t="shared" si="29"/>
        <v>2247</v>
      </c>
      <c r="G789" s="44" t="str">
        <f t="shared" si="30"/>
        <v>0x8C7</v>
      </c>
      <c r="H789" s="8" t="s">
        <v>449</v>
      </c>
      <c r="I789" s="8"/>
      <c r="J789" s="6"/>
      <c r="K789" s="6"/>
    </row>
    <row r="790" spans="1:11" x14ac:dyDescent="0.2">
      <c r="A790" s="6" t="str">
        <f ca="1">IF(COUNTIF($B$1:INDIRECT(CONCATENATE("B", ROW())), B790)=0, "", COUNTIF($B$1:INDIRECT(CONCATENATE("B", ROW())), B790))</f>
        <v/>
      </c>
      <c r="B790" s="41"/>
      <c r="C790" s="7" t="str">
        <f ca="1">IF(B790="", "", B790&amp;COUNTIF($B$1:INDIRECT(CONCATENATE("B", ROW())), B790))</f>
        <v/>
      </c>
      <c r="D790" s="6"/>
      <c r="E790" s="6"/>
      <c r="F790" s="6">
        <f t="shared" si="29"/>
        <v>2248</v>
      </c>
      <c r="G790" s="44" t="str">
        <f t="shared" si="30"/>
        <v>0x8C8</v>
      </c>
      <c r="H790" s="8" t="s">
        <v>449</v>
      </c>
      <c r="I790" s="8"/>
      <c r="J790" s="6"/>
      <c r="K790" s="6"/>
    </row>
    <row r="791" spans="1:11" x14ac:dyDescent="0.2">
      <c r="A791" s="6" t="str">
        <f ca="1">IF(COUNTIF($B$1:INDIRECT(CONCATENATE("B", ROW())), B791)=0, "", COUNTIF($B$1:INDIRECT(CONCATENATE("B", ROW())), B791))</f>
        <v/>
      </c>
      <c r="B791" s="41"/>
      <c r="C791" s="7" t="str">
        <f ca="1">IF(B791="", "", B791&amp;COUNTIF($B$1:INDIRECT(CONCATENATE("B", ROW())), B791))</f>
        <v/>
      </c>
      <c r="D791" s="6"/>
      <c r="E791" s="6"/>
      <c r="F791" s="6">
        <f t="shared" si="29"/>
        <v>2249</v>
      </c>
      <c r="G791" s="44" t="str">
        <f t="shared" si="30"/>
        <v>0x8C9</v>
      </c>
      <c r="H791" s="8" t="s">
        <v>449</v>
      </c>
      <c r="I791" s="8"/>
      <c r="J791" s="6"/>
      <c r="K791" s="6"/>
    </row>
    <row r="792" spans="1:11" x14ac:dyDescent="0.2">
      <c r="A792" s="6" t="str">
        <f ca="1">IF(COUNTIF($B$1:INDIRECT(CONCATENATE("B", ROW())), B792)=0, "", COUNTIF($B$1:INDIRECT(CONCATENATE("B", ROW())), B792))</f>
        <v/>
      </c>
      <c r="B792" s="41"/>
      <c r="C792" s="7" t="str">
        <f ca="1">IF(B792="", "", B792&amp;COUNTIF($B$1:INDIRECT(CONCATENATE("B", ROW())), B792))</f>
        <v/>
      </c>
      <c r="D792" s="6"/>
      <c r="E792" s="6"/>
      <c r="F792" s="6">
        <f t="shared" si="29"/>
        <v>2250</v>
      </c>
      <c r="G792" s="44" t="str">
        <f t="shared" si="30"/>
        <v>0x8CA</v>
      </c>
      <c r="H792" s="8" t="s">
        <v>449</v>
      </c>
      <c r="I792" s="8"/>
      <c r="J792" s="6"/>
      <c r="K792" s="6"/>
    </row>
    <row r="793" spans="1:11" x14ac:dyDescent="0.2">
      <c r="A793" s="6" t="str">
        <f ca="1">IF(COUNTIF($B$1:INDIRECT(CONCATENATE("B", ROW())), B793)=0, "", COUNTIF($B$1:INDIRECT(CONCATENATE("B", ROW())), B793))</f>
        <v/>
      </c>
      <c r="B793" s="41"/>
      <c r="C793" s="7" t="str">
        <f ca="1">IF(B793="", "", B793&amp;COUNTIF($B$1:INDIRECT(CONCATENATE("B", ROW())), B793))</f>
        <v/>
      </c>
      <c r="D793" s="6"/>
      <c r="E793" s="6"/>
      <c r="F793" s="6">
        <f t="shared" si="29"/>
        <v>2251</v>
      </c>
      <c r="G793" s="44" t="str">
        <f t="shared" si="30"/>
        <v>0x8CB</v>
      </c>
      <c r="H793" s="8" t="s">
        <v>449</v>
      </c>
      <c r="I793" s="8"/>
      <c r="J793" s="6"/>
      <c r="K793" s="6"/>
    </row>
    <row r="794" spans="1:11" x14ac:dyDescent="0.2">
      <c r="A794" s="6" t="str">
        <f ca="1">IF(COUNTIF($B$1:INDIRECT(CONCATENATE("B", ROW())), B794)=0, "", COUNTIF($B$1:INDIRECT(CONCATENATE("B", ROW())), B794))</f>
        <v/>
      </c>
      <c r="B794" s="41"/>
      <c r="C794" s="7" t="str">
        <f ca="1">IF(B794="", "", B794&amp;COUNTIF($B$1:INDIRECT(CONCATENATE("B", ROW())), B794))</f>
        <v/>
      </c>
      <c r="D794" s="6"/>
      <c r="E794" s="6"/>
      <c r="F794" s="6">
        <f t="shared" si="29"/>
        <v>2252</v>
      </c>
      <c r="G794" s="44" t="str">
        <f t="shared" si="30"/>
        <v>0x8CC</v>
      </c>
      <c r="H794" s="8" t="s">
        <v>449</v>
      </c>
      <c r="I794" s="8"/>
      <c r="J794" s="6"/>
      <c r="K794" s="6"/>
    </row>
    <row r="795" spans="1:11" x14ac:dyDescent="0.2">
      <c r="A795" s="6" t="str">
        <f ca="1">IF(COUNTIF($B$1:INDIRECT(CONCATENATE("B", ROW())), B795)=0, "", COUNTIF($B$1:INDIRECT(CONCATENATE("B", ROW())), B795))</f>
        <v/>
      </c>
      <c r="B795" s="41"/>
      <c r="C795" s="7" t="str">
        <f ca="1">IF(B795="", "", B795&amp;COUNTIF($B$1:INDIRECT(CONCATENATE("B", ROW())), B795))</f>
        <v/>
      </c>
      <c r="D795" s="6"/>
      <c r="E795" s="6"/>
      <c r="F795" s="6">
        <f t="shared" si="29"/>
        <v>2253</v>
      </c>
      <c r="G795" s="44" t="str">
        <f t="shared" si="30"/>
        <v>0x8CD</v>
      </c>
      <c r="H795" s="8" t="s">
        <v>449</v>
      </c>
      <c r="I795" s="8"/>
      <c r="J795" s="6"/>
      <c r="K795" s="6"/>
    </row>
    <row r="796" spans="1:11" x14ac:dyDescent="0.2">
      <c r="A796" s="6" t="str">
        <f ca="1">IF(COUNTIF($B$1:INDIRECT(CONCATENATE("B", ROW())), B796)=0, "", COUNTIF($B$1:INDIRECT(CONCATENATE("B", ROW())), B796))</f>
        <v/>
      </c>
      <c r="B796" s="41"/>
      <c r="C796" s="7" t="str">
        <f ca="1">IF(B796="", "", B796&amp;COUNTIF($B$1:INDIRECT(CONCATENATE("B", ROW())), B796))</f>
        <v/>
      </c>
      <c r="D796" s="6"/>
      <c r="E796" s="6"/>
      <c r="F796" s="6">
        <f t="shared" si="29"/>
        <v>2254</v>
      </c>
      <c r="G796" s="44" t="str">
        <f t="shared" si="30"/>
        <v>0x8CE</v>
      </c>
      <c r="H796" s="8" t="s">
        <v>449</v>
      </c>
      <c r="I796" s="8"/>
      <c r="J796" s="6"/>
      <c r="K796" s="6"/>
    </row>
    <row r="797" spans="1:11" x14ac:dyDescent="0.2">
      <c r="A797" s="6" t="str">
        <f ca="1">IF(COUNTIF($B$1:INDIRECT(CONCATENATE("B", ROW())), B797)=0, "", COUNTIF($B$1:INDIRECT(CONCATENATE("B", ROW())), B797))</f>
        <v/>
      </c>
      <c r="B797" s="41"/>
      <c r="C797" s="7" t="str">
        <f ca="1">IF(B797="", "", B797&amp;COUNTIF($B$1:INDIRECT(CONCATENATE("B", ROW())), B797))</f>
        <v/>
      </c>
      <c r="D797" s="6"/>
      <c r="E797" s="6"/>
      <c r="F797" s="6">
        <f t="shared" si="29"/>
        <v>2255</v>
      </c>
      <c r="G797" s="44" t="str">
        <f t="shared" si="30"/>
        <v>0x8CF</v>
      </c>
      <c r="H797" s="8" t="s">
        <v>449</v>
      </c>
      <c r="I797" s="8"/>
      <c r="J797" s="6"/>
      <c r="K797" s="6"/>
    </row>
    <row r="798" spans="1:11" x14ac:dyDescent="0.2">
      <c r="A798" s="6" t="str">
        <f ca="1">IF(COUNTIF($B$1:INDIRECT(CONCATENATE("B", ROW())), B798)=0, "", COUNTIF($B$1:INDIRECT(CONCATENATE("B", ROW())), B798))</f>
        <v/>
      </c>
      <c r="B798" s="41"/>
      <c r="C798" s="7" t="str">
        <f ca="1">IF(B798="", "", B798&amp;COUNTIF($B$1:INDIRECT(CONCATENATE("B", ROW())), B798))</f>
        <v/>
      </c>
      <c r="D798" s="6"/>
      <c r="E798" s="6"/>
      <c r="F798" s="6">
        <f t="shared" si="29"/>
        <v>2256</v>
      </c>
      <c r="G798" s="44" t="str">
        <f t="shared" si="30"/>
        <v>0x8D0</v>
      </c>
      <c r="H798" s="8" t="s">
        <v>449</v>
      </c>
      <c r="I798" s="8"/>
      <c r="J798" s="6"/>
      <c r="K798" s="6"/>
    </row>
    <row r="799" spans="1:11" x14ac:dyDescent="0.2">
      <c r="A799" s="6" t="str">
        <f ca="1">IF(COUNTIF($B$1:INDIRECT(CONCATENATE("B", ROW())), B799)=0, "", COUNTIF($B$1:INDIRECT(CONCATENATE("B", ROW())), B799))</f>
        <v/>
      </c>
      <c r="B799" s="41"/>
      <c r="C799" s="7" t="str">
        <f ca="1">IF(B799="", "", B799&amp;COUNTIF($B$1:INDIRECT(CONCATENATE("B", ROW())), B799))</f>
        <v/>
      </c>
      <c r="D799" s="6"/>
      <c r="E799" s="6"/>
      <c r="F799" s="6">
        <f t="shared" si="29"/>
        <v>2257</v>
      </c>
      <c r="G799" s="44" t="str">
        <f t="shared" si="30"/>
        <v>0x8D1</v>
      </c>
      <c r="H799" s="8" t="s">
        <v>449</v>
      </c>
      <c r="I799" s="8"/>
      <c r="J799" s="6"/>
      <c r="K799" s="6"/>
    </row>
    <row r="800" spans="1:11" x14ac:dyDescent="0.2">
      <c r="A800" s="6" t="str">
        <f ca="1">IF(COUNTIF($B$1:INDIRECT(CONCATENATE("B", ROW())), B800)=0, "", COUNTIF($B$1:INDIRECT(CONCATENATE("B", ROW())), B800))</f>
        <v/>
      </c>
      <c r="B800" s="41"/>
      <c r="C800" s="7" t="str">
        <f ca="1">IF(B800="", "", B800&amp;COUNTIF($B$1:INDIRECT(CONCATENATE("B", ROW())), B800))</f>
        <v/>
      </c>
      <c r="D800" s="6"/>
      <c r="E800" s="6"/>
      <c r="F800" s="6">
        <f t="shared" si="29"/>
        <v>2258</v>
      </c>
      <c r="G800" s="44" t="str">
        <f t="shared" si="30"/>
        <v>0x8D2</v>
      </c>
      <c r="H800" s="8" t="s">
        <v>449</v>
      </c>
      <c r="I800" s="8"/>
      <c r="J800" s="6"/>
      <c r="K800" s="6"/>
    </row>
    <row r="801" spans="1:11" x14ac:dyDescent="0.2">
      <c r="A801" s="6" t="str">
        <f ca="1">IF(COUNTIF($B$1:INDIRECT(CONCATENATE("B", ROW())), B801)=0, "", COUNTIF($B$1:INDIRECT(CONCATENATE("B", ROW())), B801))</f>
        <v/>
      </c>
      <c r="B801" s="41"/>
      <c r="C801" s="7" t="str">
        <f ca="1">IF(B801="", "", B801&amp;COUNTIF($B$1:INDIRECT(CONCATENATE("B", ROW())), B801))</f>
        <v/>
      </c>
      <c r="D801" s="6"/>
      <c r="E801" s="6"/>
      <c r="F801" s="6">
        <f t="shared" si="29"/>
        <v>2259</v>
      </c>
      <c r="G801" s="44" t="str">
        <f t="shared" si="30"/>
        <v>0x8D3</v>
      </c>
      <c r="H801" s="8" t="s">
        <v>449</v>
      </c>
      <c r="I801" s="8"/>
      <c r="J801" s="6"/>
      <c r="K801" s="6"/>
    </row>
    <row r="802" spans="1:11" x14ac:dyDescent="0.2">
      <c r="A802" s="6" t="str">
        <f ca="1">IF(COUNTIF($B$1:INDIRECT(CONCATENATE("B", ROW())), B802)=0, "", COUNTIF($B$1:INDIRECT(CONCATENATE("B", ROW())), B802))</f>
        <v/>
      </c>
      <c r="B802" s="41"/>
      <c r="C802" s="7" t="str">
        <f ca="1">IF(B802="", "", B802&amp;COUNTIF($B$1:INDIRECT(CONCATENATE("B", ROW())), B802))</f>
        <v/>
      </c>
      <c r="D802" s="6"/>
      <c r="E802" s="6"/>
      <c r="F802" s="6">
        <f t="shared" si="29"/>
        <v>2260</v>
      </c>
      <c r="G802" s="44" t="str">
        <f t="shared" si="30"/>
        <v>0x8D4</v>
      </c>
      <c r="H802" s="8" t="s">
        <v>449</v>
      </c>
      <c r="I802" s="8"/>
      <c r="J802" s="6"/>
      <c r="K802" s="6"/>
    </row>
    <row r="803" spans="1:11" x14ac:dyDescent="0.2">
      <c r="A803" s="6" t="str">
        <f ca="1">IF(COUNTIF($B$1:INDIRECT(CONCATENATE("B", ROW())), B803)=0, "", COUNTIF($B$1:INDIRECT(CONCATENATE("B", ROW())), B803))</f>
        <v/>
      </c>
      <c r="B803" s="41"/>
      <c r="C803" s="7" t="str">
        <f ca="1">IF(B803="", "", B803&amp;COUNTIF($B$1:INDIRECT(CONCATENATE("B", ROW())), B803))</f>
        <v/>
      </c>
      <c r="D803" s="6"/>
      <c r="E803" s="6"/>
      <c r="F803" s="6">
        <f t="shared" si="29"/>
        <v>2261</v>
      </c>
      <c r="G803" s="44" t="str">
        <f t="shared" si="30"/>
        <v>0x8D5</v>
      </c>
      <c r="H803" s="8" t="s">
        <v>449</v>
      </c>
      <c r="I803" s="8"/>
      <c r="J803" s="6"/>
      <c r="K803" s="6"/>
    </row>
    <row r="804" spans="1:11" x14ac:dyDescent="0.2">
      <c r="A804" s="6" t="str">
        <f ca="1">IF(COUNTIF($B$1:INDIRECT(CONCATENATE("B", ROW())), B804)=0, "", COUNTIF($B$1:INDIRECT(CONCATENATE("B", ROW())), B804))</f>
        <v/>
      </c>
      <c r="B804" s="41"/>
      <c r="C804" s="7" t="str">
        <f ca="1">IF(B804="", "", B804&amp;COUNTIF($B$1:INDIRECT(CONCATENATE("B", ROW())), B804))</f>
        <v/>
      </c>
      <c r="D804" s="6"/>
      <c r="E804" s="6"/>
      <c r="F804" s="6">
        <f t="shared" si="29"/>
        <v>2262</v>
      </c>
      <c r="G804" s="44" t="str">
        <f t="shared" si="30"/>
        <v>0x8D6</v>
      </c>
      <c r="H804" s="8" t="s">
        <v>449</v>
      </c>
      <c r="I804" s="8"/>
      <c r="J804" s="6"/>
      <c r="K804" s="6"/>
    </row>
    <row r="805" spans="1:11" x14ac:dyDescent="0.2">
      <c r="A805" s="6" t="str">
        <f ca="1">IF(COUNTIF($B$1:INDIRECT(CONCATENATE("B", ROW())), B805)=0, "", COUNTIF($B$1:INDIRECT(CONCATENATE("B", ROW())), B805))</f>
        <v/>
      </c>
      <c r="B805" s="41"/>
      <c r="C805" s="7" t="str">
        <f ca="1">IF(B805="", "", B805&amp;COUNTIF($B$1:INDIRECT(CONCATENATE("B", ROW())), B805))</f>
        <v/>
      </c>
      <c r="D805" s="6"/>
      <c r="E805" s="6"/>
      <c r="F805" s="6">
        <f t="shared" si="29"/>
        <v>2263</v>
      </c>
      <c r="G805" s="44" t="str">
        <f t="shared" si="30"/>
        <v>0x8D7</v>
      </c>
      <c r="H805" s="8" t="s">
        <v>449</v>
      </c>
      <c r="I805" s="8"/>
      <c r="J805" s="6"/>
      <c r="K805" s="6"/>
    </row>
    <row r="806" spans="1:11" x14ac:dyDescent="0.2">
      <c r="A806" s="6" t="str">
        <f ca="1">IF(COUNTIF($B$1:INDIRECT(CONCATENATE("B", ROW())), B806)=0, "", COUNTIF($B$1:INDIRECT(CONCATENATE("B", ROW())), B806))</f>
        <v/>
      </c>
      <c r="B806" s="41"/>
      <c r="C806" s="7" t="str">
        <f ca="1">IF(B806="", "", B806&amp;COUNTIF($B$1:INDIRECT(CONCATENATE("B", ROW())), B806))</f>
        <v/>
      </c>
      <c r="D806" s="6"/>
      <c r="E806" s="6"/>
      <c r="F806" s="6">
        <f t="shared" si="29"/>
        <v>2264</v>
      </c>
      <c r="G806" s="44" t="str">
        <f t="shared" si="30"/>
        <v>0x8D8</v>
      </c>
      <c r="H806" s="8" t="s">
        <v>449</v>
      </c>
      <c r="I806" s="8"/>
      <c r="J806" s="6"/>
      <c r="K806" s="6"/>
    </row>
    <row r="807" spans="1:11" x14ac:dyDescent="0.2">
      <c r="A807" s="6" t="str">
        <f ca="1">IF(COUNTIF($B$1:INDIRECT(CONCATENATE("B", ROW())), B807)=0, "", COUNTIF($B$1:INDIRECT(CONCATENATE("B", ROW())), B807))</f>
        <v/>
      </c>
      <c r="B807" s="41"/>
      <c r="C807" s="7" t="str">
        <f ca="1">IF(B807="", "", B807&amp;COUNTIF($B$1:INDIRECT(CONCATENATE("B", ROW())), B807))</f>
        <v/>
      </c>
      <c r="D807" s="6"/>
      <c r="E807" s="6"/>
      <c r="F807" s="6">
        <f t="shared" si="29"/>
        <v>2265</v>
      </c>
      <c r="G807" s="44" t="str">
        <f t="shared" si="30"/>
        <v>0x8D9</v>
      </c>
      <c r="H807" s="8" t="s">
        <v>449</v>
      </c>
      <c r="I807" s="8"/>
      <c r="J807" s="6"/>
      <c r="K807" s="6"/>
    </row>
    <row r="808" spans="1:11" x14ac:dyDescent="0.2">
      <c r="A808" s="6" t="str">
        <f ca="1">IF(COUNTIF($B$1:INDIRECT(CONCATENATE("B", ROW())), B808)=0, "", COUNTIF($B$1:INDIRECT(CONCATENATE("B", ROW())), B808))</f>
        <v/>
      </c>
      <c r="B808" s="41"/>
      <c r="C808" s="7" t="str">
        <f ca="1">IF(B808="", "", B808&amp;COUNTIF($B$1:INDIRECT(CONCATENATE("B", ROW())), B808))</f>
        <v/>
      </c>
      <c r="D808" s="6"/>
      <c r="E808" s="6"/>
      <c r="F808" s="6">
        <f t="shared" si="29"/>
        <v>2266</v>
      </c>
      <c r="G808" s="44" t="str">
        <f t="shared" si="30"/>
        <v>0x8DA</v>
      </c>
      <c r="H808" s="8" t="s">
        <v>449</v>
      </c>
      <c r="I808" s="8"/>
      <c r="J808" s="6"/>
      <c r="K808" s="6"/>
    </row>
    <row r="809" spans="1:11" x14ac:dyDescent="0.2">
      <c r="A809" s="6" t="str">
        <f ca="1">IF(COUNTIF($B$1:INDIRECT(CONCATENATE("B", ROW())), B809)=0, "", COUNTIF($B$1:INDIRECT(CONCATENATE("B", ROW())), B809))</f>
        <v/>
      </c>
      <c r="B809" s="41"/>
      <c r="C809" s="7" t="str">
        <f ca="1">IF(B809="", "", B809&amp;COUNTIF($B$1:INDIRECT(CONCATENATE("B", ROW())), B809))</f>
        <v/>
      </c>
      <c r="D809" s="6"/>
      <c r="E809" s="6"/>
      <c r="F809" s="6">
        <f t="shared" si="29"/>
        <v>2267</v>
      </c>
      <c r="G809" s="44" t="str">
        <f t="shared" si="30"/>
        <v>0x8DB</v>
      </c>
      <c r="H809" s="8" t="s">
        <v>449</v>
      </c>
      <c r="I809" s="8"/>
      <c r="J809" s="6"/>
      <c r="K809" s="6"/>
    </row>
    <row r="810" spans="1:11" x14ac:dyDescent="0.2">
      <c r="A810" s="6" t="str">
        <f ca="1">IF(COUNTIF($B$1:INDIRECT(CONCATENATE("B", ROW())), B810)=0, "", COUNTIF($B$1:INDIRECT(CONCATENATE("B", ROW())), B810))</f>
        <v/>
      </c>
      <c r="B810" s="41"/>
      <c r="C810" s="7" t="str">
        <f ca="1">IF(B810="", "", B810&amp;COUNTIF($B$1:INDIRECT(CONCATENATE("B", ROW())), B810))</f>
        <v/>
      </c>
      <c r="D810" s="6"/>
      <c r="E810" s="6"/>
      <c r="F810" s="6">
        <f t="shared" si="29"/>
        <v>2268</v>
      </c>
      <c r="G810" s="44" t="str">
        <f t="shared" si="30"/>
        <v>0x8DC</v>
      </c>
      <c r="H810" s="8" t="s">
        <v>449</v>
      </c>
      <c r="I810" s="8"/>
      <c r="J810" s="6"/>
      <c r="K810" s="6"/>
    </row>
    <row r="811" spans="1:11" x14ac:dyDescent="0.2">
      <c r="A811" s="6" t="str">
        <f ca="1">IF(COUNTIF($B$1:INDIRECT(CONCATENATE("B", ROW())), B811)=0, "", COUNTIF($B$1:INDIRECT(CONCATENATE("B", ROW())), B811))</f>
        <v/>
      </c>
      <c r="B811" s="41"/>
      <c r="C811" s="7" t="str">
        <f ca="1">IF(B811="", "", B811&amp;COUNTIF($B$1:INDIRECT(CONCATENATE("B", ROW())), B811))</f>
        <v/>
      </c>
      <c r="D811" s="6"/>
      <c r="E811" s="6"/>
      <c r="F811" s="6">
        <f t="shared" ref="F811:F874" si="31">$F810+1</f>
        <v>2269</v>
      </c>
      <c r="G811" s="44" t="str">
        <f t="shared" si="30"/>
        <v>0x8DD</v>
      </c>
      <c r="H811" s="8" t="s">
        <v>449</v>
      </c>
      <c r="I811" s="8"/>
      <c r="J811" s="6"/>
      <c r="K811" s="6"/>
    </row>
    <row r="812" spans="1:11" x14ac:dyDescent="0.2">
      <c r="A812" s="6" t="str">
        <f ca="1">IF(COUNTIF($B$1:INDIRECT(CONCATENATE("B", ROW())), B812)=0, "", COUNTIF($B$1:INDIRECT(CONCATENATE("B", ROW())), B812))</f>
        <v/>
      </c>
      <c r="B812" s="41"/>
      <c r="C812" s="7" t="str">
        <f ca="1">IF(B812="", "", B812&amp;COUNTIF($B$1:INDIRECT(CONCATENATE("B", ROW())), B812))</f>
        <v/>
      </c>
      <c r="D812" s="6"/>
      <c r="E812" s="6"/>
      <c r="F812" s="6">
        <f t="shared" si="31"/>
        <v>2270</v>
      </c>
      <c r="G812" s="44" t="str">
        <f t="shared" si="30"/>
        <v>0x8DE</v>
      </c>
      <c r="H812" s="8" t="s">
        <v>449</v>
      </c>
      <c r="I812" s="8"/>
      <c r="J812" s="6"/>
      <c r="K812" s="6"/>
    </row>
    <row r="813" spans="1:11" x14ac:dyDescent="0.2">
      <c r="A813" s="6" t="str">
        <f ca="1">IF(COUNTIF($B$1:INDIRECT(CONCATENATE("B", ROW())), B813)=0, "", COUNTIF($B$1:INDIRECT(CONCATENATE("B", ROW())), B813))</f>
        <v/>
      </c>
      <c r="B813" s="41"/>
      <c r="C813" s="7" t="str">
        <f ca="1">IF(B813="", "", B813&amp;COUNTIF($B$1:INDIRECT(CONCATENATE("B", ROW())), B813))</f>
        <v/>
      </c>
      <c r="D813" s="6"/>
      <c r="E813" s="6"/>
      <c r="F813" s="6">
        <f t="shared" si="31"/>
        <v>2271</v>
      </c>
      <c r="G813" s="44" t="str">
        <f t="shared" si="30"/>
        <v>0x8DF</v>
      </c>
      <c r="H813" s="8" t="s">
        <v>449</v>
      </c>
      <c r="I813" s="8"/>
      <c r="J813" s="6"/>
      <c r="K813" s="6"/>
    </row>
    <row r="814" spans="1:11" x14ac:dyDescent="0.2">
      <c r="A814" s="6" t="str">
        <f ca="1">IF(COUNTIF($B$1:INDIRECT(CONCATENATE("B", ROW())), B814)=0, "", COUNTIF($B$1:INDIRECT(CONCATENATE("B", ROW())), B814))</f>
        <v/>
      </c>
      <c r="B814" s="41"/>
      <c r="C814" s="7" t="str">
        <f ca="1">IF(B814="", "", B814&amp;COUNTIF($B$1:INDIRECT(CONCATENATE("B", ROW())), B814))</f>
        <v/>
      </c>
      <c r="D814" s="6"/>
      <c r="E814" s="6"/>
      <c r="F814" s="6">
        <f t="shared" si="31"/>
        <v>2272</v>
      </c>
      <c r="G814" s="44" t="str">
        <f t="shared" si="30"/>
        <v>0x8E0</v>
      </c>
      <c r="H814" s="8" t="s">
        <v>449</v>
      </c>
      <c r="I814" s="8"/>
      <c r="J814" s="6"/>
      <c r="K814" s="6"/>
    </row>
    <row r="815" spans="1:11" x14ac:dyDescent="0.2">
      <c r="A815" s="6" t="str">
        <f ca="1">IF(COUNTIF($B$1:INDIRECT(CONCATENATE("B", ROW())), B815)=0, "", COUNTIF($B$1:INDIRECT(CONCATENATE("B", ROW())), B815))</f>
        <v/>
      </c>
      <c r="B815" s="41"/>
      <c r="C815" s="7" t="str">
        <f ca="1">IF(B815="", "", B815&amp;COUNTIF($B$1:INDIRECT(CONCATENATE("B", ROW())), B815))</f>
        <v/>
      </c>
      <c r="D815" s="6"/>
      <c r="E815" s="6"/>
      <c r="F815" s="6">
        <f t="shared" si="31"/>
        <v>2273</v>
      </c>
      <c r="G815" s="44" t="str">
        <f t="shared" si="30"/>
        <v>0x8E1</v>
      </c>
      <c r="H815" s="8" t="s">
        <v>449</v>
      </c>
      <c r="I815" s="8"/>
      <c r="J815" s="6"/>
      <c r="K815" s="6"/>
    </row>
    <row r="816" spans="1:11" x14ac:dyDescent="0.2">
      <c r="A816" s="6" t="str">
        <f ca="1">IF(COUNTIF($B$1:INDIRECT(CONCATENATE("B", ROW())), B816)=0, "", COUNTIF($B$1:INDIRECT(CONCATENATE("B", ROW())), B816))</f>
        <v/>
      </c>
      <c r="B816" s="41"/>
      <c r="C816" s="7" t="str">
        <f ca="1">IF(B816="", "", B816&amp;COUNTIF($B$1:INDIRECT(CONCATENATE("B", ROW())), B816))</f>
        <v/>
      </c>
      <c r="D816" s="6"/>
      <c r="E816" s="6"/>
      <c r="F816" s="6">
        <f t="shared" si="31"/>
        <v>2274</v>
      </c>
      <c r="G816" s="44" t="str">
        <f t="shared" si="30"/>
        <v>0x8E2</v>
      </c>
      <c r="H816" s="8" t="s">
        <v>449</v>
      </c>
      <c r="I816" s="8"/>
      <c r="J816" s="6"/>
      <c r="K816" s="6"/>
    </row>
    <row r="817" spans="1:11" x14ac:dyDescent="0.2">
      <c r="A817" s="6" t="str">
        <f ca="1">IF(COUNTIF($B$1:INDIRECT(CONCATENATE("B", ROW())), B817)=0, "", COUNTIF($B$1:INDIRECT(CONCATENATE("B", ROW())), B817))</f>
        <v/>
      </c>
      <c r="B817" s="41"/>
      <c r="C817" s="7" t="str">
        <f ca="1">IF(B817="", "", B817&amp;COUNTIF($B$1:INDIRECT(CONCATENATE("B", ROW())), B817))</f>
        <v/>
      </c>
      <c r="D817" s="6"/>
      <c r="E817" s="6"/>
      <c r="F817" s="6">
        <f t="shared" si="31"/>
        <v>2275</v>
      </c>
      <c r="G817" s="44" t="str">
        <f t="shared" si="30"/>
        <v>0x8E3</v>
      </c>
      <c r="H817" s="8" t="s">
        <v>449</v>
      </c>
      <c r="I817" s="8"/>
      <c r="J817" s="6"/>
      <c r="K817" s="6"/>
    </row>
    <row r="818" spans="1:11" x14ac:dyDescent="0.2">
      <c r="A818" s="6" t="str">
        <f ca="1">IF(COUNTIF($B$1:INDIRECT(CONCATENATE("B", ROW())), B818)=0, "", COUNTIF($B$1:INDIRECT(CONCATENATE("B", ROW())), B818))</f>
        <v/>
      </c>
      <c r="B818" s="41"/>
      <c r="C818" s="7" t="str">
        <f ca="1">IF(B818="", "", B818&amp;COUNTIF($B$1:INDIRECT(CONCATENATE("B", ROW())), B818))</f>
        <v/>
      </c>
      <c r="D818" s="6"/>
      <c r="E818" s="6"/>
      <c r="F818" s="6">
        <f t="shared" si="31"/>
        <v>2276</v>
      </c>
      <c r="G818" s="44" t="str">
        <f t="shared" si="30"/>
        <v>0x8E4</v>
      </c>
      <c r="H818" s="8" t="s">
        <v>449</v>
      </c>
      <c r="I818" s="8"/>
      <c r="J818" s="6"/>
      <c r="K818" s="6"/>
    </row>
    <row r="819" spans="1:11" x14ac:dyDescent="0.2">
      <c r="A819" s="6" t="str">
        <f ca="1">IF(COUNTIF($B$1:INDIRECT(CONCATENATE("B", ROW())), B819)=0, "", COUNTIF($B$1:INDIRECT(CONCATENATE("B", ROW())), B819))</f>
        <v/>
      </c>
      <c r="B819" s="41"/>
      <c r="C819" s="7" t="str">
        <f ca="1">IF(B819="", "", B819&amp;COUNTIF($B$1:INDIRECT(CONCATENATE("B", ROW())), B819))</f>
        <v/>
      </c>
      <c r="D819" s="6"/>
      <c r="E819" s="6"/>
      <c r="F819" s="6">
        <f t="shared" si="31"/>
        <v>2277</v>
      </c>
      <c r="G819" s="44" t="str">
        <f t="shared" si="30"/>
        <v>0x8E5</v>
      </c>
      <c r="H819" s="8" t="s">
        <v>449</v>
      </c>
      <c r="I819" s="8"/>
      <c r="J819" s="6"/>
      <c r="K819" s="6"/>
    </row>
    <row r="820" spans="1:11" x14ac:dyDescent="0.2">
      <c r="A820" s="6" t="str">
        <f ca="1">IF(COUNTIF($B$1:INDIRECT(CONCATENATE("B", ROW())), B820)=0, "", COUNTIF($B$1:INDIRECT(CONCATENATE("B", ROW())), B820))</f>
        <v/>
      </c>
      <c r="B820" s="41"/>
      <c r="C820" s="7" t="str">
        <f ca="1">IF(B820="", "", B820&amp;COUNTIF($B$1:INDIRECT(CONCATENATE("B", ROW())), B820))</f>
        <v/>
      </c>
      <c r="D820" s="6"/>
      <c r="E820" s="6"/>
      <c r="F820" s="6">
        <f t="shared" si="31"/>
        <v>2278</v>
      </c>
      <c r="G820" s="44" t="str">
        <f t="shared" si="30"/>
        <v>0x8E6</v>
      </c>
      <c r="H820" s="8" t="s">
        <v>449</v>
      </c>
      <c r="I820" s="8"/>
      <c r="J820" s="6"/>
      <c r="K820" s="6"/>
    </row>
    <row r="821" spans="1:11" x14ac:dyDescent="0.2">
      <c r="A821" s="6" t="str">
        <f ca="1">IF(COUNTIF($B$1:INDIRECT(CONCATENATE("B", ROW())), B821)=0, "", COUNTIF($B$1:INDIRECT(CONCATENATE("B", ROW())), B821))</f>
        <v/>
      </c>
      <c r="B821" s="41"/>
      <c r="C821" s="7" t="str">
        <f ca="1">IF(B821="", "", B821&amp;COUNTIF($B$1:INDIRECT(CONCATENATE("B", ROW())), B821))</f>
        <v/>
      </c>
      <c r="D821" s="6"/>
      <c r="E821" s="6"/>
      <c r="F821" s="6">
        <f t="shared" si="31"/>
        <v>2279</v>
      </c>
      <c r="G821" s="44" t="str">
        <f t="shared" si="30"/>
        <v>0x8E7</v>
      </c>
      <c r="H821" s="8" t="s">
        <v>449</v>
      </c>
      <c r="I821" s="8"/>
      <c r="J821" s="6"/>
      <c r="K821" s="6"/>
    </row>
    <row r="822" spans="1:11" x14ac:dyDescent="0.2">
      <c r="A822" s="6" t="str">
        <f ca="1">IF(COUNTIF($B$1:INDIRECT(CONCATENATE("B", ROW())), B822)=0, "", COUNTIF($B$1:INDIRECT(CONCATENATE("B", ROW())), B822))</f>
        <v/>
      </c>
      <c r="B822" s="41"/>
      <c r="C822" s="7" t="str">
        <f ca="1">IF(B822="", "", B822&amp;COUNTIF($B$1:INDIRECT(CONCATENATE("B", ROW())), B822))</f>
        <v/>
      </c>
      <c r="D822" s="6"/>
      <c r="E822" s="6"/>
      <c r="F822" s="6">
        <f t="shared" si="31"/>
        <v>2280</v>
      </c>
      <c r="G822" s="44" t="str">
        <f t="shared" si="30"/>
        <v>0x8E8</v>
      </c>
      <c r="H822" s="8" t="s">
        <v>449</v>
      </c>
      <c r="I822" s="8"/>
      <c r="J822" s="6"/>
      <c r="K822" s="6"/>
    </row>
    <row r="823" spans="1:11" x14ac:dyDescent="0.2">
      <c r="A823" s="6" t="str">
        <f ca="1">IF(COUNTIF($B$1:INDIRECT(CONCATENATE("B", ROW())), B823)=0, "", COUNTIF($B$1:INDIRECT(CONCATENATE("B", ROW())), B823))</f>
        <v/>
      </c>
      <c r="B823" s="41"/>
      <c r="C823" s="7" t="str">
        <f ca="1">IF(B823="", "", B823&amp;COUNTIF($B$1:INDIRECT(CONCATENATE("B", ROW())), B823))</f>
        <v/>
      </c>
      <c r="D823" s="6"/>
      <c r="E823" s="6"/>
      <c r="F823" s="6">
        <f t="shared" si="31"/>
        <v>2281</v>
      </c>
      <c r="G823" s="44" t="str">
        <f t="shared" si="30"/>
        <v>0x8E9</v>
      </c>
      <c r="H823" s="8" t="s">
        <v>449</v>
      </c>
      <c r="I823" s="8"/>
      <c r="J823" s="6"/>
      <c r="K823" s="6"/>
    </row>
    <row r="824" spans="1:11" x14ac:dyDescent="0.2">
      <c r="A824" s="6" t="str">
        <f ca="1">IF(COUNTIF($B$1:INDIRECT(CONCATENATE("B", ROW())), B824)=0, "", COUNTIF($B$1:INDIRECT(CONCATENATE("B", ROW())), B824))</f>
        <v/>
      </c>
      <c r="B824" s="41"/>
      <c r="C824" s="7" t="str">
        <f ca="1">IF(B824="", "", B824&amp;COUNTIF($B$1:INDIRECT(CONCATENATE("B", ROW())), B824))</f>
        <v/>
      </c>
      <c r="D824" s="6"/>
      <c r="E824" s="6"/>
      <c r="F824" s="6">
        <f t="shared" si="31"/>
        <v>2282</v>
      </c>
      <c r="G824" s="44" t="str">
        <f t="shared" si="30"/>
        <v>0x8EA</v>
      </c>
      <c r="H824" s="8" t="s">
        <v>449</v>
      </c>
      <c r="I824" s="8"/>
      <c r="J824" s="6"/>
      <c r="K824" s="6"/>
    </row>
    <row r="825" spans="1:11" x14ac:dyDescent="0.2">
      <c r="A825" s="6" t="str">
        <f ca="1">IF(COUNTIF($B$1:INDIRECT(CONCATENATE("B", ROW())), B825)=0, "", COUNTIF($B$1:INDIRECT(CONCATENATE("B", ROW())), B825))</f>
        <v/>
      </c>
      <c r="B825" s="41"/>
      <c r="C825" s="7" t="str">
        <f ca="1">IF(B825="", "", B825&amp;COUNTIF($B$1:INDIRECT(CONCATENATE("B", ROW())), B825))</f>
        <v/>
      </c>
      <c r="D825" s="6"/>
      <c r="E825" s="6"/>
      <c r="F825" s="6">
        <f t="shared" si="31"/>
        <v>2283</v>
      </c>
      <c r="G825" s="44" t="str">
        <f t="shared" si="30"/>
        <v>0x8EB</v>
      </c>
      <c r="H825" s="8" t="s">
        <v>449</v>
      </c>
      <c r="I825" s="8"/>
      <c r="J825" s="6"/>
      <c r="K825" s="6"/>
    </row>
    <row r="826" spans="1:11" x14ac:dyDescent="0.2">
      <c r="A826" s="6" t="str">
        <f ca="1">IF(COUNTIF($B$1:INDIRECT(CONCATENATE("B", ROW())), B826)=0, "", COUNTIF($B$1:INDIRECT(CONCATENATE("B", ROW())), B826))</f>
        <v/>
      </c>
      <c r="B826" s="41"/>
      <c r="C826" s="7" t="str">
        <f ca="1">IF(B826="", "", B826&amp;COUNTIF($B$1:INDIRECT(CONCATENATE("B", ROW())), B826))</f>
        <v/>
      </c>
      <c r="D826" s="6"/>
      <c r="E826" s="6"/>
      <c r="F826" s="6">
        <f t="shared" si="31"/>
        <v>2284</v>
      </c>
      <c r="G826" s="44" t="str">
        <f t="shared" si="30"/>
        <v>0x8EC</v>
      </c>
      <c r="H826" s="8" t="s">
        <v>449</v>
      </c>
      <c r="I826" s="8"/>
      <c r="J826" s="6"/>
      <c r="K826" s="6"/>
    </row>
    <row r="827" spans="1:11" x14ac:dyDescent="0.2">
      <c r="A827" s="6" t="str">
        <f ca="1">IF(COUNTIF($B$1:INDIRECT(CONCATENATE("B", ROW())), B827)=0, "", COUNTIF($B$1:INDIRECT(CONCATENATE("B", ROW())), B827))</f>
        <v/>
      </c>
      <c r="B827" s="41"/>
      <c r="C827" s="7" t="str">
        <f ca="1">IF(B827="", "", B827&amp;COUNTIF($B$1:INDIRECT(CONCATENATE("B", ROW())), B827))</f>
        <v/>
      </c>
      <c r="D827" s="6"/>
      <c r="E827" s="6"/>
      <c r="F827" s="6">
        <f t="shared" si="31"/>
        <v>2285</v>
      </c>
      <c r="G827" s="44" t="str">
        <f t="shared" si="30"/>
        <v>0x8ED</v>
      </c>
      <c r="H827" s="8" t="s">
        <v>449</v>
      </c>
      <c r="I827" s="8"/>
      <c r="J827" s="6"/>
      <c r="K827" s="6"/>
    </row>
    <row r="828" spans="1:11" x14ac:dyDescent="0.2">
      <c r="A828" s="6" t="str">
        <f ca="1">IF(COUNTIF($B$1:INDIRECT(CONCATENATE("B", ROW())), B828)=0, "", COUNTIF($B$1:INDIRECT(CONCATENATE("B", ROW())), B828))</f>
        <v/>
      </c>
      <c r="B828" s="41"/>
      <c r="C828" s="7" t="str">
        <f ca="1">IF(B828="", "", B828&amp;COUNTIF($B$1:INDIRECT(CONCATENATE("B", ROW())), B828))</f>
        <v/>
      </c>
      <c r="D828" s="6"/>
      <c r="E828" s="6"/>
      <c r="F828" s="6">
        <f t="shared" si="31"/>
        <v>2286</v>
      </c>
      <c r="G828" s="44" t="str">
        <f t="shared" si="30"/>
        <v>0x8EE</v>
      </c>
      <c r="H828" s="8" t="s">
        <v>449</v>
      </c>
      <c r="I828" s="8"/>
      <c r="J828" s="6"/>
      <c r="K828" s="6"/>
    </row>
    <row r="829" spans="1:11" x14ac:dyDescent="0.2">
      <c r="A829" s="6" t="str">
        <f ca="1">IF(COUNTIF($B$1:INDIRECT(CONCATENATE("B", ROW())), B829)=0, "", COUNTIF($B$1:INDIRECT(CONCATENATE("B", ROW())), B829))</f>
        <v/>
      </c>
      <c r="B829" s="41"/>
      <c r="C829" s="7" t="str">
        <f ca="1">IF(B829="", "", B829&amp;COUNTIF($B$1:INDIRECT(CONCATENATE("B", ROW())), B829))</f>
        <v/>
      </c>
      <c r="D829" s="6"/>
      <c r="E829" s="6"/>
      <c r="F829" s="6">
        <f t="shared" si="31"/>
        <v>2287</v>
      </c>
      <c r="G829" s="44" t="str">
        <f t="shared" si="30"/>
        <v>0x8EF</v>
      </c>
      <c r="H829" s="8" t="s">
        <v>449</v>
      </c>
      <c r="I829" s="8"/>
      <c r="J829" s="6"/>
      <c r="K829" s="6"/>
    </row>
    <row r="830" spans="1:11" x14ac:dyDescent="0.2">
      <c r="A830" s="6" t="str">
        <f ca="1">IF(COUNTIF($B$1:INDIRECT(CONCATENATE("B", ROW())), B830)=0, "", COUNTIF($B$1:INDIRECT(CONCATENATE("B", ROW())), B830))</f>
        <v/>
      </c>
      <c r="B830" s="41"/>
      <c r="C830" s="7" t="str">
        <f ca="1">IF(B830="", "", B830&amp;COUNTIF($B$1:INDIRECT(CONCATENATE("B", ROW())), B830))</f>
        <v/>
      </c>
      <c r="D830" s="6"/>
      <c r="E830" s="6"/>
      <c r="F830" s="6">
        <f t="shared" si="31"/>
        <v>2288</v>
      </c>
      <c r="G830" s="44" t="str">
        <f t="shared" si="30"/>
        <v>0x8F0</v>
      </c>
      <c r="H830" s="8" t="s">
        <v>449</v>
      </c>
      <c r="I830" s="8"/>
      <c r="J830" s="6"/>
      <c r="K830" s="6"/>
    </row>
    <row r="831" spans="1:11" x14ac:dyDescent="0.2">
      <c r="A831" s="6" t="str">
        <f ca="1">IF(COUNTIF($B$1:INDIRECT(CONCATENATE("B", ROW())), B831)=0, "", COUNTIF($B$1:INDIRECT(CONCATENATE("B", ROW())), B831))</f>
        <v/>
      </c>
      <c r="B831" s="41"/>
      <c r="C831" s="7" t="str">
        <f ca="1">IF(B831="", "", B831&amp;COUNTIF($B$1:INDIRECT(CONCATENATE("B", ROW())), B831))</f>
        <v/>
      </c>
      <c r="D831" s="6"/>
      <c r="E831" s="6"/>
      <c r="F831" s="6">
        <f t="shared" si="31"/>
        <v>2289</v>
      </c>
      <c r="G831" s="44" t="str">
        <f t="shared" si="30"/>
        <v>0x8F1</v>
      </c>
      <c r="H831" s="8" t="s">
        <v>449</v>
      </c>
      <c r="I831" s="8"/>
      <c r="J831" s="6"/>
      <c r="K831" s="6"/>
    </row>
    <row r="832" spans="1:11" x14ac:dyDescent="0.2">
      <c r="A832" s="6" t="str">
        <f ca="1">IF(COUNTIF($B$1:INDIRECT(CONCATENATE("B", ROW())), B832)=0, "", COUNTIF($B$1:INDIRECT(CONCATENATE("B", ROW())), B832))</f>
        <v/>
      </c>
      <c r="B832" s="41"/>
      <c r="C832" s="7" t="str">
        <f ca="1">IF(B832="", "", B832&amp;COUNTIF($B$1:INDIRECT(CONCATENATE("B", ROW())), B832))</f>
        <v/>
      </c>
      <c r="D832" s="6"/>
      <c r="E832" s="6"/>
      <c r="F832" s="6">
        <f t="shared" si="31"/>
        <v>2290</v>
      </c>
      <c r="G832" s="44" t="str">
        <f t="shared" si="30"/>
        <v>0x8F2</v>
      </c>
      <c r="H832" s="8" t="s">
        <v>449</v>
      </c>
      <c r="I832" s="8"/>
      <c r="J832" s="6"/>
      <c r="K832" s="6"/>
    </row>
    <row r="833" spans="1:11" x14ac:dyDescent="0.2">
      <c r="A833" s="6" t="str">
        <f ca="1">IF(COUNTIF($B$1:INDIRECT(CONCATENATE("B", ROW())), B833)=0, "", COUNTIF($B$1:INDIRECT(CONCATENATE("B", ROW())), B833))</f>
        <v/>
      </c>
      <c r="B833" s="41"/>
      <c r="C833" s="7" t="str">
        <f ca="1">IF(B833="", "", B833&amp;COUNTIF($B$1:INDIRECT(CONCATENATE("B", ROW())), B833))</f>
        <v/>
      </c>
      <c r="D833" s="6"/>
      <c r="E833" s="6"/>
      <c r="F833" s="6">
        <f t="shared" si="31"/>
        <v>2291</v>
      </c>
      <c r="G833" s="44" t="str">
        <f t="shared" si="30"/>
        <v>0x8F3</v>
      </c>
      <c r="H833" s="8" t="s">
        <v>449</v>
      </c>
      <c r="I833" s="8"/>
      <c r="J833" s="6"/>
      <c r="K833" s="6"/>
    </row>
    <row r="834" spans="1:11" x14ac:dyDescent="0.2">
      <c r="A834" s="6" t="str">
        <f ca="1">IF(COUNTIF($B$1:INDIRECT(CONCATENATE("B", ROW())), B834)=0, "", COUNTIF($B$1:INDIRECT(CONCATENATE("B", ROW())), B834))</f>
        <v/>
      </c>
      <c r="B834" s="41"/>
      <c r="C834" s="7" t="str">
        <f ca="1">IF(B834="", "", B834&amp;COUNTIF($B$1:INDIRECT(CONCATENATE("B", ROW())), B834))</f>
        <v/>
      </c>
      <c r="D834" s="6"/>
      <c r="E834" s="6"/>
      <c r="F834" s="6">
        <f t="shared" si="31"/>
        <v>2292</v>
      </c>
      <c r="G834" s="44" t="str">
        <f t="shared" si="30"/>
        <v>0x8F4</v>
      </c>
      <c r="H834" s="8" t="s">
        <v>449</v>
      </c>
      <c r="I834" s="8"/>
      <c r="J834" s="6"/>
      <c r="K834" s="6"/>
    </row>
    <row r="835" spans="1:11" x14ac:dyDescent="0.2">
      <c r="A835" s="6" t="str">
        <f ca="1">IF(COUNTIF($B$1:INDIRECT(CONCATENATE("B", ROW())), B835)=0, "", COUNTIF($B$1:INDIRECT(CONCATENATE("B", ROW())), B835))</f>
        <v/>
      </c>
      <c r="B835" s="41"/>
      <c r="C835" s="7" t="str">
        <f ca="1">IF(B835="", "", B835&amp;COUNTIF($B$1:INDIRECT(CONCATENATE("B", ROW())), B835))</f>
        <v/>
      </c>
      <c r="D835" s="6"/>
      <c r="E835" s="6"/>
      <c r="F835" s="6">
        <f t="shared" si="31"/>
        <v>2293</v>
      </c>
      <c r="G835" s="44" t="str">
        <f t="shared" si="30"/>
        <v>0x8F5</v>
      </c>
      <c r="H835" s="8" t="s">
        <v>449</v>
      </c>
      <c r="I835" s="8"/>
      <c r="J835" s="6"/>
      <c r="K835" s="6"/>
    </row>
    <row r="836" spans="1:11" x14ac:dyDescent="0.2">
      <c r="A836" s="6" t="str">
        <f ca="1">IF(COUNTIF($B$1:INDIRECT(CONCATENATE("B", ROW())), B836)=0, "", COUNTIF($B$1:INDIRECT(CONCATENATE("B", ROW())), B836))</f>
        <v/>
      </c>
      <c r="B836" s="41"/>
      <c r="C836" s="7" t="str">
        <f ca="1">IF(B836="", "", B836&amp;COUNTIF($B$1:INDIRECT(CONCATENATE("B", ROW())), B836))</f>
        <v/>
      </c>
      <c r="D836" s="6"/>
      <c r="E836" s="6"/>
      <c r="F836" s="6">
        <f t="shared" si="31"/>
        <v>2294</v>
      </c>
      <c r="G836" s="44" t="str">
        <f t="shared" si="30"/>
        <v>0x8F6</v>
      </c>
      <c r="H836" s="8" t="s">
        <v>449</v>
      </c>
      <c r="I836" s="8"/>
      <c r="J836" s="6"/>
      <c r="K836" s="6"/>
    </row>
    <row r="837" spans="1:11" x14ac:dyDescent="0.2">
      <c r="A837" s="6" t="str">
        <f ca="1">IF(COUNTIF($B$1:INDIRECT(CONCATENATE("B", ROW())), B837)=0, "", COUNTIF($B$1:INDIRECT(CONCATENATE("B", ROW())), B837))</f>
        <v/>
      </c>
      <c r="B837" s="41"/>
      <c r="C837" s="7" t="str">
        <f ca="1">IF(B837="", "", B837&amp;COUNTIF($B$1:INDIRECT(CONCATENATE("B", ROW())), B837))</f>
        <v/>
      </c>
      <c r="D837" s="6"/>
      <c r="E837" s="6"/>
      <c r="F837" s="6">
        <f t="shared" si="31"/>
        <v>2295</v>
      </c>
      <c r="G837" s="44" t="str">
        <f t="shared" si="30"/>
        <v>0x8F7</v>
      </c>
      <c r="H837" s="8" t="s">
        <v>449</v>
      </c>
      <c r="I837" s="8"/>
      <c r="J837" s="6"/>
      <c r="K837" s="6"/>
    </row>
    <row r="838" spans="1:11" x14ac:dyDescent="0.2">
      <c r="A838" s="6" t="str">
        <f ca="1">IF(COUNTIF($B$1:INDIRECT(CONCATENATE("B", ROW())), B838)=0, "", COUNTIF($B$1:INDIRECT(CONCATENATE("B", ROW())), B838))</f>
        <v/>
      </c>
      <c r="B838" s="41"/>
      <c r="C838" s="7" t="str">
        <f ca="1">IF(B838="", "", B838&amp;COUNTIF($B$1:INDIRECT(CONCATENATE("B", ROW())), B838))</f>
        <v/>
      </c>
      <c r="D838" s="6"/>
      <c r="E838" s="6"/>
      <c r="F838" s="6">
        <f t="shared" si="31"/>
        <v>2296</v>
      </c>
      <c r="G838" s="44" t="str">
        <f t="shared" si="30"/>
        <v>0x8F8</v>
      </c>
      <c r="H838" s="8" t="s">
        <v>449</v>
      </c>
      <c r="I838" s="8"/>
      <c r="J838" s="6"/>
      <c r="K838" s="6"/>
    </row>
    <row r="839" spans="1:11" x14ac:dyDescent="0.2">
      <c r="A839" s="6" t="str">
        <f ca="1">IF(COUNTIF($B$1:INDIRECT(CONCATENATE("B", ROW())), B839)=0, "", COUNTIF($B$1:INDIRECT(CONCATENATE("B", ROW())), B839))</f>
        <v/>
      </c>
      <c r="B839" s="41"/>
      <c r="C839" s="7" t="str">
        <f ca="1">IF(B839="", "", B839&amp;COUNTIF($B$1:INDIRECT(CONCATENATE("B", ROW())), B839))</f>
        <v/>
      </c>
      <c r="D839" s="6"/>
      <c r="E839" s="6"/>
      <c r="F839" s="6">
        <f t="shared" si="31"/>
        <v>2297</v>
      </c>
      <c r="G839" s="44" t="str">
        <f t="shared" si="30"/>
        <v>0x8F9</v>
      </c>
      <c r="H839" s="8" t="s">
        <v>449</v>
      </c>
      <c r="I839" s="8"/>
      <c r="J839" s="6"/>
      <c r="K839" s="6"/>
    </row>
    <row r="840" spans="1:11" x14ac:dyDescent="0.2">
      <c r="A840" s="6" t="str">
        <f ca="1">IF(COUNTIF($B$1:INDIRECT(CONCATENATE("B", ROW())), B840)=0, "", COUNTIF($B$1:INDIRECT(CONCATENATE("B", ROW())), B840))</f>
        <v/>
      </c>
      <c r="B840" s="41"/>
      <c r="C840" s="7" t="str">
        <f ca="1">IF(B840="", "", B840&amp;COUNTIF($B$1:INDIRECT(CONCATENATE("B", ROW())), B840))</f>
        <v/>
      </c>
      <c r="D840" s="6"/>
      <c r="E840" s="6"/>
      <c r="F840" s="6">
        <f t="shared" si="31"/>
        <v>2298</v>
      </c>
      <c r="G840" s="44" t="str">
        <f t="shared" si="30"/>
        <v>0x8FA</v>
      </c>
      <c r="H840" s="8" t="s">
        <v>449</v>
      </c>
      <c r="I840" s="8"/>
      <c r="J840" s="6"/>
      <c r="K840" s="6"/>
    </row>
    <row r="841" spans="1:11" x14ac:dyDescent="0.2">
      <c r="A841" s="6" t="str">
        <f ca="1">IF(COUNTIF($B$1:INDIRECT(CONCATENATE("B", ROW())), B841)=0, "", COUNTIF($B$1:INDIRECT(CONCATENATE("B", ROW())), B841))</f>
        <v/>
      </c>
      <c r="B841" s="41"/>
      <c r="C841" s="7" t="str">
        <f ca="1">IF(B841="", "", B841&amp;COUNTIF($B$1:INDIRECT(CONCATENATE("B", ROW())), B841))</f>
        <v/>
      </c>
      <c r="D841" s="6"/>
      <c r="E841" s="6"/>
      <c r="F841" s="6">
        <f t="shared" si="31"/>
        <v>2299</v>
      </c>
      <c r="G841" s="44" t="str">
        <f t="shared" si="30"/>
        <v>0x8FB</v>
      </c>
      <c r="H841" s="8" t="s">
        <v>449</v>
      </c>
      <c r="I841" s="8"/>
      <c r="J841" s="6"/>
      <c r="K841" s="6"/>
    </row>
    <row r="842" spans="1:11" x14ac:dyDescent="0.2">
      <c r="A842" s="6" t="str">
        <f ca="1">IF(COUNTIF($B$1:INDIRECT(CONCATENATE("B", ROW())), B842)=0, "", COUNTIF($B$1:INDIRECT(CONCATENATE("B", ROW())), B842))</f>
        <v/>
      </c>
      <c r="B842" s="41"/>
      <c r="C842" s="7" t="str">
        <f ca="1">IF(B842="", "", B842&amp;COUNTIF($B$1:INDIRECT(CONCATENATE("B", ROW())), B842))</f>
        <v/>
      </c>
      <c r="D842" s="6"/>
      <c r="E842" s="6"/>
      <c r="F842" s="6">
        <f t="shared" si="31"/>
        <v>2300</v>
      </c>
      <c r="G842" s="44" t="str">
        <f t="shared" si="30"/>
        <v>0x8FC</v>
      </c>
      <c r="H842" s="8" t="s">
        <v>449</v>
      </c>
      <c r="I842" s="8"/>
      <c r="J842" s="6"/>
      <c r="K842" s="6"/>
    </row>
    <row r="843" spans="1:11" x14ac:dyDescent="0.2">
      <c r="A843" s="6" t="str">
        <f ca="1">IF(COUNTIF($B$1:INDIRECT(CONCATENATE("B", ROW())), B843)=0, "", COUNTIF($B$1:INDIRECT(CONCATENATE("B", ROW())), B843))</f>
        <v/>
      </c>
      <c r="B843" s="41"/>
      <c r="C843" s="7" t="str">
        <f ca="1">IF(B843="", "", B843&amp;COUNTIF($B$1:INDIRECT(CONCATENATE("B", ROW())), B843))</f>
        <v/>
      </c>
      <c r="D843" s="6"/>
      <c r="E843" s="6"/>
      <c r="F843" s="6">
        <f t="shared" si="31"/>
        <v>2301</v>
      </c>
      <c r="G843" s="44" t="str">
        <f t="shared" si="30"/>
        <v>0x8FD</v>
      </c>
      <c r="H843" s="8" t="s">
        <v>449</v>
      </c>
      <c r="I843" s="8"/>
      <c r="J843" s="6"/>
      <c r="K843" s="6"/>
    </row>
    <row r="844" spans="1:11" x14ac:dyDescent="0.2">
      <c r="A844" s="6" t="str">
        <f ca="1">IF(COUNTIF($B$1:INDIRECT(CONCATENATE("B", ROW())), B844)=0, "", COUNTIF($B$1:INDIRECT(CONCATENATE("B", ROW())), B844))</f>
        <v/>
      </c>
      <c r="B844" s="41"/>
      <c r="C844" s="7" t="str">
        <f ca="1">IF(B844="", "", B844&amp;COUNTIF($B$1:INDIRECT(CONCATENATE("B", ROW())), B844))</f>
        <v/>
      </c>
      <c r="D844" s="6"/>
      <c r="E844" s="6"/>
      <c r="F844" s="6">
        <f t="shared" si="31"/>
        <v>2302</v>
      </c>
      <c r="G844" s="44" t="str">
        <f t="shared" si="30"/>
        <v>0x8FE</v>
      </c>
      <c r="H844" s="8" t="s">
        <v>449</v>
      </c>
      <c r="I844" s="8"/>
      <c r="J844" s="6"/>
      <c r="K844" s="6"/>
    </row>
    <row r="845" spans="1:11" x14ac:dyDescent="0.2">
      <c r="A845" s="6" t="str">
        <f ca="1">IF(COUNTIF($B$1:INDIRECT(CONCATENATE("B", ROW())), B845)=0, "", COUNTIF($B$1:INDIRECT(CONCATENATE("B", ROW())), B845))</f>
        <v/>
      </c>
      <c r="B845" s="41"/>
      <c r="C845" s="7" t="str">
        <f ca="1">IF(B845="", "", B845&amp;COUNTIF($B$1:INDIRECT(CONCATENATE("B", ROW())), B845))</f>
        <v/>
      </c>
      <c r="D845" s="6"/>
      <c r="E845" s="6"/>
      <c r="F845" s="6">
        <f t="shared" si="31"/>
        <v>2303</v>
      </c>
      <c r="G845" s="44" t="str">
        <f t="shared" si="30"/>
        <v>0x8FF</v>
      </c>
      <c r="H845" s="8" t="s">
        <v>449</v>
      </c>
      <c r="I845" s="8"/>
      <c r="J845" s="6"/>
      <c r="K845" s="6"/>
    </row>
    <row r="846" spans="1:11" x14ac:dyDescent="0.2">
      <c r="A846" s="6" t="str">
        <f ca="1">IF(COUNTIF($B$1:INDIRECT(CONCATENATE("B", ROW())), B846)=0, "", COUNTIF($B$1:INDIRECT(CONCATENATE("B", ROW())), B846))</f>
        <v/>
      </c>
      <c r="B846" s="41"/>
      <c r="C846" s="7" t="str">
        <f ca="1">IF(B846="", "", B846&amp;COUNTIF($B$1:INDIRECT(CONCATENATE("B", ROW())), B846))</f>
        <v/>
      </c>
      <c r="D846" s="6"/>
      <c r="E846" s="6"/>
      <c r="F846" s="6">
        <f t="shared" si="31"/>
        <v>2304</v>
      </c>
      <c r="G846" s="44" t="str">
        <f t="shared" si="30"/>
        <v>0x900</v>
      </c>
      <c r="H846" s="8" t="s">
        <v>449</v>
      </c>
      <c r="I846" s="8"/>
      <c r="J846" s="6"/>
      <c r="K846" s="6"/>
    </row>
    <row r="847" spans="1:11" x14ac:dyDescent="0.2">
      <c r="A847" s="6" t="str">
        <f ca="1">IF(COUNTIF($B$1:INDIRECT(CONCATENATE("B", ROW())), B847)=0, "", COUNTIF($B$1:INDIRECT(CONCATENATE("B", ROW())), B847))</f>
        <v/>
      </c>
      <c r="B847" s="41"/>
      <c r="C847" s="7" t="str">
        <f ca="1">IF(B847="", "", B847&amp;COUNTIF($B$1:INDIRECT(CONCATENATE("B", ROW())), B847))</f>
        <v/>
      </c>
      <c r="D847" s="6"/>
      <c r="E847" s="6"/>
      <c r="F847" s="6">
        <f t="shared" si="31"/>
        <v>2305</v>
      </c>
      <c r="G847" s="44" t="str">
        <f t="shared" si="30"/>
        <v>0x901</v>
      </c>
      <c r="H847" s="8" t="s">
        <v>449</v>
      </c>
      <c r="I847" s="8"/>
      <c r="J847" s="6"/>
      <c r="K847" s="6"/>
    </row>
    <row r="848" spans="1:11" x14ac:dyDescent="0.2">
      <c r="A848" s="6" t="str">
        <f ca="1">IF(COUNTIF($B$1:INDIRECT(CONCATENATE("B", ROW())), B848)=0, "", COUNTIF($B$1:INDIRECT(CONCATENATE("B", ROW())), B848))</f>
        <v/>
      </c>
      <c r="B848" s="41"/>
      <c r="C848" s="7" t="str">
        <f ca="1">IF(B848="", "", B848&amp;COUNTIF($B$1:INDIRECT(CONCATENATE("B", ROW())), B848))</f>
        <v/>
      </c>
      <c r="D848" s="6"/>
      <c r="E848" s="6"/>
      <c r="F848" s="6">
        <f t="shared" si="31"/>
        <v>2306</v>
      </c>
      <c r="G848" s="44" t="str">
        <f t="shared" ref="G848:G911" si="32">CONCATENATE( "0x",DEC2HEX($F848) )</f>
        <v>0x902</v>
      </c>
      <c r="H848" s="8" t="s">
        <v>449</v>
      </c>
      <c r="I848" s="8"/>
      <c r="J848" s="6"/>
      <c r="K848" s="6"/>
    </row>
    <row r="849" spans="1:11" x14ac:dyDescent="0.2">
      <c r="A849" s="6" t="str">
        <f ca="1">IF(COUNTIF($B$1:INDIRECT(CONCATENATE("B", ROW())), B849)=0, "", COUNTIF($B$1:INDIRECT(CONCATENATE("B", ROW())), B849))</f>
        <v/>
      </c>
      <c r="B849" s="41"/>
      <c r="C849" s="7" t="str">
        <f ca="1">IF(B849="", "", B849&amp;COUNTIF($B$1:INDIRECT(CONCATENATE("B", ROW())), B849))</f>
        <v/>
      </c>
      <c r="D849" s="6"/>
      <c r="E849" s="6"/>
      <c r="F849" s="6">
        <f t="shared" si="31"/>
        <v>2307</v>
      </c>
      <c r="G849" s="44" t="str">
        <f t="shared" si="32"/>
        <v>0x903</v>
      </c>
      <c r="H849" s="8" t="s">
        <v>449</v>
      </c>
      <c r="I849" s="8"/>
      <c r="J849" s="6"/>
      <c r="K849" s="6"/>
    </row>
    <row r="850" spans="1:11" x14ac:dyDescent="0.2">
      <c r="A850" s="6" t="str">
        <f ca="1">IF(COUNTIF($B$1:INDIRECT(CONCATENATE("B", ROW())), B850)=0, "", COUNTIF($B$1:INDIRECT(CONCATENATE("B", ROW())), B850))</f>
        <v/>
      </c>
      <c r="B850" s="41"/>
      <c r="C850" s="7" t="str">
        <f ca="1">IF(B850="", "", B850&amp;COUNTIF($B$1:INDIRECT(CONCATENATE("B", ROW())), B850))</f>
        <v/>
      </c>
      <c r="D850" s="6"/>
      <c r="E850" s="6"/>
      <c r="F850" s="6">
        <f t="shared" si="31"/>
        <v>2308</v>
      </c>
      <c r="G850" s="44" t="str">
        <f t="shared" si="32"/>
        <v>0x904</v>
      </c>
      <c r="H850" s="8" t="s">
        <v>449</v>
      </c>
      <c r="I850" s="8"/>
      <c r="J850" s="6"/>
      <c r="K850" s="6"/>
    </row>
    <row r="851" spans="1:11" x14ac:dyDescent="0.2">
      <c r="A851" s="6" t="str">
        <f ca="1">IF(COUNTIF($B$1:INDIRECT(CONCATENATE("B", ROW())), B851)=0, "", COUNTIF($B$1:INDIRECT(CONCATENATE("B", ROW())), B851))</f>
        <v/>
      </c>
      <c r="B851" s="41"/>
      <c r="C851" s="7" t="str">
        <f ca="1">IF(B851="", "", B851&amp;COUNTIF($B$1:INDIRECT(CONCATENATE("B", ROW())), B851))</f>
        <v/>
      </c>
      <c r="D851" s="6"/>
      <c r="E851" s="6"/>
      <c r="F851" s="6">
        <f t="shared" si="31"/>
        <v>2309</v>
      </c>
      <c r="G851" s="44" t="str">
        <f t="shared" si="32"/>
        <v>0x905</v>
      </c>
      <c r="H851" s="8" t="s">
        <v>449</v>
      </c>
      <c r="I851" s="8"/>
      <c r="J851" s="6"/>
      <c r="K851" s="6"/>
    </row>
    <row r="852" spans="1:11" x14ac:dyDescent="0.2">
      <c r="A852" s="6" t="str">
        <f ca="1">IF(COUNTIF($B$1:INDIRECT(CONCATENATE("B", ROW())), B852)=0, "", COUNTIF($B$1:INDIRECT(CONCATENATE("B", ROW())), B852))</f>
        <v/>
      </c>
      <c r="B852" s="41"/>
      <c r="C852" s="7" t="str">
        <f ca="1">IF(B852="", "", B852&amp;COUNTIF($B$1:INDIRECT(CONCATENATE("B", ROW())), B852))</f>
        <v/>
      </c>
      <c r="D852" s="6"/>
      <c r="E852" s="6"/>
      <c r="F852" s="6">
        <f t="shared" si="31"/>
        <v>2310</v>
      </c>
      <c r="G852" s="44" t="str">
        <f t="shared" si="32"/>
        <v>0x906</v>
      </c>
      <c r="H852" s="8" t="s">
        <v>449</v>
      </c>
      <c r="I852" s="8"/>
      <c r="J852" s="6"/>
      <c r="K852" s="6"/>
    </row>
    <row r="853" spans="1:11" x14ac:dyDescent="0.2">
      <c r="A853" s="6" t="str">
        <f ca="1">IF(COUNTIF($B$1:INDIRECT(CONCATENATE("B", ROW())), B853)=0, "", COUNTIF($B$1:INDIRECT(CONCATENATE("B", ROW())), B853))</f>
        <v/>
      </c>
      <c r="B853" s="41"/>
      <c r="C853" s="7" t="str">
        <f ca="1">IF(B853="", "", B853&amp;COUNTIF($B$1:INDIRECT(CONCATENATE("B", ROW())), B853))</f>
        <v/>
      </c>
      <c r="D853" s="6"/>
      <c r="E853" s="6"/>
      <c r="F853" s="6">
        <f t="shared" si="31"/>
        <v>2311</v>
      </c>
      <c r="G853" s="44" t="str">
        <f t="shared" si="32"/>
        <v>0x907</v>
      </c>
      <c r="H853" s="8" t="s">
        <v>449</v>
      </c>
      <c r="I853" s="8"/>
      <c r="J853" s="6"/>
      <c r="K853" s="6"/>
    </row>
    <row r="854" spans="1:11" x14ac:dyDescent="0.2">
      <c r="A854" s="6" t="str">
        <f ca="1">IF(COUNTIF($B$1:INDIRECT(CONCATENATE("B", ROW())), B854)=0, "", COUNTIF($B$1:INDIRECT(CONCATENATE("B", ROW())), B854))</f>
        <v/>
      </c>
      <c r="B854" s="41"/>
      <c r="C854" s="7" t="str">
        <f ca="1">IF(B854="", "", B854&amp;COUNTIF($B$1:INDIRECT(CONCATENATE("B", ROW())), B854))</f>
        <v/>
      </c>
      <c r="D854" s="6"/>
      <c r="E854" s="6"/>
      <c r="F854" s="6">
        <f t="shared" si="31"/>
        <v>2312</v>
      </c>
      <c r="G854" s="44" t="str">
        <f t="shared" si="32"/>
        <v>0x908</v>
      </c>
      <c r="H854" s="8" t="s">
        <v>449</v>
      </c>
      <c r="I854" s="8"/>
      <c r="J854" s="6"/>
      <c r="K854" s="6"/>
    </row>
    <row r="855" spans="1:11" x14ac:dyDescent="0.2">
      <c r="A855" s="6" t="str">
        <f ca="1">IF(COUNTIF($B$1:INDIRECT(CONCATENATE("B", ROW())), B855)=0, "", COUNTIF($B$1:INDIRECT(CONCATENATE("B", ROW())), B855))</f>
        <v/>
      </c>
      <c r="B855" s="41"/>
      <c r="C855" s="7" t="str">
        <f ca="1">IF(B855="", "", B855&amp;COUNTIF($B$1:INDIRECT(CONCATENATE("B", ROW())), B855))</f>
        <v/>
      </c>
      <c r="D855" s="6"/>
      <c r="E855" s="6"/>
      <c r="F855" s="6">
        <f t="shared" si="31"/>
        <v>2313</v>
      </c>
      <c r="G855" s="44" t="str">
        <f t="shared" si="32"/>
        <v>0x909</v>
      </c>
      <c r="H855" s="8" t="s">
        <v>449</v>
      </c>
      <c r="I855" s="8"/>
      <c r="J855" s="6"/>
      <c r="K855" s="6"/>
    </row>
    <row r="856" spans="1:11" x14ac:dyDescent="0.2">
      <c r="A856" s="6" t="str">
        <f ca="1">IF(COUNTIF($B$1:INDIRECT(CONCATENATE("B", ROW())), B856)=0, "", COUNTIF($B$1:INDIRECT(CONCATENATE("B", ROW())), B856))</f>
        <v/>
      </c>
      <c r="B856" s="41"/>
      <c r="C856" s="7" t="str">
        <f ca="1">IF(B856="", "", B856&amp;COUNTIF($B$1:INDIRECT(CONCATENATE("B", ROW())), B856))</f>
        <v/>
      </c>
      <c r="D856" s="6"/>
      <c r="E856" s="6"/>
      <c r="F856" s="6">
        <f t="shared" si="31"/>
        <v>2314</v>
      </c>
      <c r="G856" s="44" t="str">
        <f t="shared" si="32"/>
        <v>0x90A</v>
      </c>
      <c r="H856" s="8" t="s">
        <v>449</v>
      </c>
      <c r="I856" s="8"/>
      <c r="J856" s="6"/>
      <c r="K856" s="6"/>
    </row>
    <row r="857" spans="1:11" x14ac:dyDescent="0.2">
      <c r="A857" s="6" t="str">
        <f ca="1">IF(COUNTIF($B$1:INDIRECT(CONCATENATE("B", ROW())), B857)=0, "", COUNTIF($B$1:INDIRECT(CONCATENATE("B", ROW())), B857))</f>
        <v/>
      </c>
      <c r="B857" s="41"/>
      <c r="C857" s="7" t="str">
        <f ca="1">IF(B857="", "", B857&amp;COUNTIF($B$1:INDIRECT(CONCATENATE("B", ROW())), B857))</f>
        <v/>
      </c>
      <c r="D857" s="6"/>
      <c r="E857" s="6"/>
      <c r="F857" s="6">
        <f t="shared" si="31"/>
        <v>2315</v>
      </c>
      <c r="G857" s="44" t="str">
        <f t="shared" si="32"/>
        <v>0x90B</v>
      </c>
      <c r="H857" s="8" t="s">
        <v>449</v>
      </c>
      <c r="I857" s="8"/>
      <c r="J857" s="6"/>
      <c r="K857" s="6"/>
    </row>
    <row r="858" spans="1:11" x14ac:dyDescent="0.2">
      <c r="A858" s="6" t="str">
        <f ca="1">IF(COUNTIF($B$1:INDIRECT(CONCATENATE("B", ROW())), B858)=0, "", COUNTIF($B$1:INDIRECT(CONCATENATE("B", ROW())), B858))</f>
        <v/>
      </c>
      <c r="B858" s="41"/>
      <c r="C858" s="7" t="str">
        <f ca="1">IF(B858="", "", B858&amp;COUNTIF($B$1:INDIRECT(CONCATENATE("B", ROW())), B858))</f>
        <v/>
      </c>
      <c r="D858" s="6"/>
      <c r="E858" s="6"/>
      <c r="F858" s="6">
        <f t="shared" si="31"/>
        <v>2316</v>
      </c>
      <c r="G858" s="44" t="str">
        <f t="shared" si="32"/>
        <v>0x90C</v>
      </c>
      <c r="H858" s="8" t="s">
        <v>449</v>
      </c>
      <c r="I858" s="8"/>
      <c r="J858" s="6"/>
      <c r="K858" s="6"/>
    </row>
    <row r="859" spans="1:11" x14ac:dyDescent="0.2">
      <c r="A859" s="6" t="str">
        <f ca="1">IF(COUNTIF($B$1:INDIRECT(CONCATENATE("B", ROW())), B859)=0, "", COUNTIF($B$1:INDIRECT(CONCATENATE("B", ROW())), B859))</f>
        <v/>
      </c>
      <c r="B859" s="41"/>
      <c r="C859" s="7" t="str">
        <f ca="1">IF(B859="", "", B859&amp;COUNTIF($B$1:INDIRECT(CONCATENATE("B", ROW())), B859))</f>
        <v/>
      </c>
      <c r="D859" s="6"/>
      <c r="E859" s="6"/>
      <c r="F859" s="6">
        <f t="shared" si="31"/>
        <v>2317</v>
      </c>
      <c r="G859" s="44" t="str">
        <f t="shared" si="32"/>
        <v>0x90D</v>
      </c>
      <c r="H859" s="8" t="s">
        <v>449</v>
      </c>
      <c r="I859" s="8"/>
      <c r="J859" s="6"/>
      <c r="K859" s="6"/>
    </row>
    <row r="860" spans="1:11" x14ac:dyDescent="0.2">
      <c r="A860" s="6" t="str">
        <f ca="1">IF(COUNTIF($B$1:INDIRECT(CONCATENATE("B", ROW())), B860)=0, "", COUNTIF($B$1:INDIRECT(CONCATENATE("B", ROW())), B860))</f>
        <v/>
      </c>
      <c r="B860" s="41"/>
      <c r="C860" s="7" t="str">
        <f ca="1">IF(B860="", "", B860&amp;COUNTIF($B$1:INDIRECT(CONCATENATE("B", ROW())), B860))</f>
        <v/>
      </c>
      <c r="D860" s="6"/>
      <c r="E860" s="6"/>
      <c r="F860" s="6">
        <f t="shared" si="31"/>
        <v>2318</v>
      </c>
      <c r="G860" s="44" t="str">
        <f t="shared" si="32"/>
        <v>0x90E</v>
      </c>
      <c r="H860" s="8" t="s">
        <v>449</v>
      </c>
      <c r="I860" s="8"/>
      <c r="J860" s="6"/>
      <c r="K860" s="6"/>
    </row>
    <row r="861" spans="1:11" x14ac:dyDescent="0.2">
      <c r="A861" s="6" t="str">
        <f ca="1">IF(COUNTIF($B$1:INDIRECT(CONCATENATE("B", ROW())), B861)=0, "", COUNTIF($B$1:INDIRECT(CONCATENATE("B", ROW())), B861))</f>
        <v/>
      </c>
      <c r="B861" s="41"/>
      <c r="C861" s="7" t="str">
        <f ca="1">IF(B861="", "", B861&amp;COUNTIF($B$1:INDIRECT(CONCATENATE("B", ROW())), B861))</f>
        <v/>
      </c>
      <c r="D861" s="6"/>
      <c r="E861" s="6"/>
      <c r="F861" s="6">
        <f t="shared" si="31"/>
        <v>2319</v>
      </c>
      <c r="G861" s="44" t="str">
        <f t="shared" si="32"/>
        <v>0x90F</v>
      </c>
      <c r="H861" s="8" t="s">
        <v>449</v>
      </c>
      <c r="I861" s="8"/>
      <c r="J861" s="6"/>
      <c r="K861" s="6"/>
    </row>
    <row r="862" spans="1:11" x14ac:dyDescent="0.2">
      <c r="A862" s="6" t="str">
        <f ca="1">IF(COUNTIF($B$1:INDIRECT(CONCATENATE("B", ROW())), B862)=0, "", COUNTIF($B$1:INDIRECT(CONCATENATE("B", ROW())), B862))</f>
        <v/>
      </c>
      <c r="B862" s="41"/>
      <c r="C862" s="7" t="str">
        <f ca="1">IF(B862="", "", B862&amp;COUNTIF($B$1:INDIRECT(CONCATENATE("B", ROW())), B862))</f>
        <v/>
      </c>
      <c r="D862" s="6"/>
      <c r="E862" s="6"/>
      <c r="F862" s="6">
        <f t="shared" si="31"/>
        <v>2320</v>
      </c>
      <c r="G862" s="44" t="str">
        <f t="shared" si="32"/>
        <v>0x910</v>
      </c>
      <c r="H862" s="8" t="s">
        <v>449</v>
      </c>
      <c r="I862" s="8"/>
      <c r="J862" s="6"/>
      <c r="K862" s="6"/>
    </row>
    <row r="863" spans="1:11" x14ac:dyDescent="0.2">
      <c r="A863" s="6" t="str">
        <f ca="1">IF(COUNTIF($B$1:INDIRECT(CONCATENATE("B", ROW())), B863)=0, "", COUNTIF($B$1:INDIRECT(CONCATENATE("B", ROW())), B863))</f>
        <v/>
      </c>
      <c r="B863" s="41"/>
      <c r="C863" s="7" t="str">
        <f ca="1">IF(B863="", "", B863&amp;COUNTIF($B$1:INDIRECT(CONCATENATE("B", ROW())), B863))</f>
        <v/>
      </c>
      <c r="D863" s="6"/>
      <c r="E863" s="6"/>
      <c r="F863" s="6">
        <f t="shared" si="31"/>
        <v>2321</v>
      </c>
      <c r="G863" s="44" t="str">
        <f t="shared" si="32"/>
        <v>0x911</v>
      </c>
      <c r="H863" s="8" t="s">
        <v>449</v>
      </c>
      <c r="I863" s="8"/>
      <c r="J863" s="6"/>
      <c r="K863" s="6"/>
    </row>
    <row r="864" spans="1:11" x14ac:dyDescent="0.2">
      <c r="A864" s="6" t="str">
        <f ca="1">IF(COUNTIF($B$1:INDIRECT(CONCATENATE("B", ROW())), B864)=0, "", COUNTIF($B$1:INDIRECT(CONCATENATE("B", ROW())), B864))</f>
        <v/>
      </c>
      <c r="B864" s="41"/>
      <c r="C864" s="7" t="str">
        <f ca="1">IF(B864="", "", B864&amp;COUNTIF($B$1:INDIRECT(CONCATENATE("B", ROW())), B864))</f>
        <v/>
      </c>
      <c r="D864" s="6"/>
      <c r="E864" s="6"/>
      <c r="F864" s="6">
        <f t="shared" si="31"/>
        <v>2322</v>
      </c>
      <c r="G864" s="44" t="str">
        <f t="shared" si="32"/>
        <v>0x912</v>
      </c>
      <c r="H864" s="8" t="s">
        <v>449</v>
      </c>
      <c r="I864" s="8"/>
      <c r="J864" s="6"/>
      <c r="K864" s="6"/>
    </row>
    <row r="865" spans="1:11" x14ac:dyDescent="0.2">
      <c r="A865" s="6" t="str">
        <f ca="1">IF(COUNTIF($B$1:INDIRECT(CONCATENATE("B", ROW())), B865)=0, "", COUNTIF($B$1:INDIRECT(CONCATENATE("B", ROW())), B865))</f>
        <v/>
      </c>
      <c r="B865" s="41"/>
      <c r="C865" s="7" t="str">
        <f ca="1">IF(B865="", "", B865&amp;COUNTIF($B$1:INDIRECT(CONCATENATE("B", ROW())), B865))</f>
        <v/>
      </c>
      <c r="D865" s="6"/>
      <c r="E865" s="6"/>
      <c r="F865" s="6">
        <f t="shared" si="31"/>
        <v>2323</v>
      </c>
      <c r="G865" s="44" t="str">
        <f t="shared" si="32"/>
        <v>0x913</v>
      </c>
      <c r="H865" s="8" t="s">
        <v>449</v>
      </c>
      <c r="I865" s="8"/>
      <c r="J865" s="6"/>
      <c r="K865" s="6"/>
    </row>
    <row r="866" spans="1:11" x14ac:dyDescent="0.2">
      <c r="A866" s="6" t="str">
        <f ca="1">IF(COUNTIF($B$1:INDIRECT(CONCATENATE("B", ROW())), B866)=0, "", COUNTIF($B$1:INDIRECT(CONCATENATE("B", ROW())), B866))</f>
        <v/>
      </c>
      <c r="B866" s="41"/>
      <c r="C866" s="7" t="str">
        <f ca="1">IF(B866="", "", B866&amp;COUNTIF($B$1:INDIRECT(CONCATENATE("B", ROW())), B866))</f>
        <v/>
      </c>
      <c r="D866" s="6"/>
      <c r="E866" s="6"/>
      <c r="F866" s="6">
        <f t="shared" si="31"/>
        <v>2324</v>
      </c>
      <c r="G866" s="44" t="str">
        <f t="shared" si="32"/>
        <v>0x914</v>
      </c>
      <c r="H866" s="8" t="s">
        <v>449</v>
      </c>
      <c r="I866" s="8"/>
      <c r="J866" s="6"/>
      <c r="K866" s="6"/>
    </row>
    <row r="867" spans="1:11" x14ac:dyDescent="0.2">
      <c r="A867" s="6" t="str">
        <f ca="1">IF(COUNTIF($B$1:INDIRECT(CONCATENATE("B", ROW())), B867)=0, "", COUNTIF($B$1:INDIRECT(CONCATENATE("B", ROW())), B867))</f>
        <v/>
      </c>
      <c r="B867" s="41"/>
      <c r="C867" s="7" t="str">
        <f ca="1">IF(B867="", "", B867&amp;COUNTIF($B$1:INDIRECT(CONCATENATE("B", ROW())), B867))</f>
        <v/>
      </c>
      <c r="D867" s="6"/>
      <c r="E867" s="6"/>
      <c r="F867" s="6">
        <f t="shared" si="31"/>
        <v>2325</v>
      </c>
      <c r="G867" s="44" t="str">
        <f t="shared" si="32"/>
        <v>0x915</v>
      </c>
      <c r="H867" s="8" t="s">
        <v>449</v>
      </c>
      <c r="I867" s="8"/>
      <c r="J867" s="6"/>
      <c r="K867" s="6"/>
    </row>
    <row r="868" spans="1:11" x14ac:dyDescent="0.2">
      <c r="A868" s="6" t="str">
        <f ca="1">IF(COUNTIF($B$1:INDIRECT(CONCATENATE("B", ROW())), B868)=0, "", COUNTIF($B$1:INDIRECT(CONCATENATE("B", ROW())), B868))</f>
        <v/>
      </c>
      <c r="B868" s="41"/>
      <c r="C868" s="7" t="str">
        <f ca="1">IF(B868="", "", B868&amp;COUNTIF($B$1:INDIRECT(CONCATENATE("B", ROW())), B868))</f>
        <v/>
      </c>
      <c r="D868" s="6"/>
      <c r="E868" s="6"/>
      <c r="F868" s="6">
        <f t="shared" si="31"/>
        <v>2326</v>
      </c>
      <c r="G868" s="44" t="str">
        <f t="shared" si="32"/>
        <v>0x916</v>
      </c>
      <c r="H868" s="8" t="s">
        <v>449</v>
      </c>
      <c r="I868" s="8"/>
      <c r="J868" s="6"/>
      <c r="K868" s="6"/>
    </row>
    <row r="869" spans="1:11" x14ac:dyDescent="0.2">
      <c r="A869" s="6" t="str">
        <f ca="1">IF(COUNTIF($B$1:INDIRECT(CONCATENATE("B", ROW())), B869)=0, "", COUNTIF($B$1:INDIRECT(CONCATENATE("B", ROW())), B869))</f>
        <v/>
      </c>
      <c r="B869" s="41"/>
      <c r="C869" s="7" t="str">
        <f ca="1">IF(B869="", "", B869&amp;COUNTIF($B$1:INDIRECT(CONCATENATE("B", ROW())), B869))</f>
        <v/>
      </c>
      <c r="D869" s="6"/>
      <c r="E869" s="6"/>
      <c r="F869" s="6">
        <f t="shared" si="31"/>
        <v>2327</v>
      </c>
      <c r="G869" s="44" t="str">
        <f t="shared" si="32"/>
        <v>0x917</v>
      </c>
      <c r="H869" s="8" t="s">
        <v>449</v>
      </c>
      <c r="I869" s="8"/>
      <c r="J869" s="6"/>
      <c r="K869" s="6"/>
    </row>
    <row r="870" spans="1:11" x14ac:dyDescent="0.2">
      <c r="A870" s="6" t="str">
        <f ca="1">IF(COUNTIF($B$1:INDIRECT(CONCATENATE("B", ROW())), B870)=0, "", COUNTIF($B$1:INDIRECT(CONCATENATE("B", ROW())), B870))</f>
        <v/>
      </c>
      <c r="B870" s="41"/>
      <c r="C870" s="7" t="str">
        <f ca="1">IF(B870="", "", B870&amp;COUNTIF($B$1:INDIRECT(CONCATENATE("B", ROW())), B870))</f>
        <v/>
      </c>
      <c r="D870" s="6"/>
      <c r="E870" s="6"/>
      <c r="F870" s="6">
        <f t="shared" si="31"/>
        <v>2328</v>
      </c>
      <c r="G870" s="44" t="str">
        <f t="shared" si="32"/>
        <v>0x918</v>
      </c>
      <c r="H870" s="8" t="s">
        <v>449</v>
      </c>
      <c r="I870" s="8"/>
      <c r="J870" s="6"/>
      <c r="K870" s="6"/>
    </row>
    <row r="871" spans="1:11" x14ac:dyDescent="0.2">
      <c r="A871" s="6" t="str">
        <f ca="1">IF(COUNTIF($B$1:INDIRECT(CONCATENATE("B", ROW())), B871)=0, "", COUNTIF($B$1:INDIRECT(CONCATENATE("B", ROW())), B871))</f>
        <v/>
      </c>
      <c r="B871" s="41"/>
      <c r="C871" s="7" t="str">
        <f ca="1">IF(B871="", "", B871&amp;COUNTIF($B$1:INDIRECT(CONCATENATE("B", ROW())), B871))</f>
        <v/>
      </c>
      <c r="D871" s="6"/>
      <c r="E871" s="6"/>
      <c r="F871" s="6">
        <f t="shared" si="31"/>
        <v>2329</v>
      </c>
      <c r="G871" s="44" t="str">
        <f t="shared" si="32"/>
        <v>0x919</v>
      </c>
      <c r="H871" s="8" t="s">
        <v>449</v>
      </c>
      <c r="I871" s="8"/>
      <c r="J871" s="6"/>
      <c r="K871" s="6"/>
    </row>
    <row r="872" spans="1:11" x14ac:dyDescent="0.2">
      <c r="A872" s="6" t="str">
        <f ca="1">IF(COUNTIF($B$1:INDIRECT(CONCATENATE("B", ROW())), B872)=0, "", COUNTIF($B$1:INDIRECT(CONCATENATE("B", ROW())), B872))</f>
        <v/>
      </c>
      <c r="B872" s="41"/>
      <c r="C872" s="7" t="str">
        <f ca="1">IF(B872="", "", B872&amp;COUNTIF($B$1:INDIRECT(CONCATENATE("B", ROW())), B872))</f>
        <v/>
      </c>
      <c r="D872" s="6"/>
      <c r="E872" s="6"/>
      <c r="F872" s="6">
        <f t="shared" si="31"/>
        <v>2330</v>
      </c>
      <c r="G872" s="44" t="str">
        <f t="shared" si="32"/>
        <v>0x91A</v>
      </c>
      <c r="H872" s="8" t="s">
        <v>449</v>
      </c>
      <c r="I872" s="8"/>
      <c r="J872" s="6"/>
      <c r="K872" s="6"/>
    </row>
    <row r="873" spans="1:11" x14ac:dyDescent="0.2">
      <c r="A873" s="6" t="str">
        <f ca="1">IF(COUNTIF($B$1:INDIRECT(CONCATENATE("B", ROW())), B873)=0, "", COUNTIF($B$1:INDIRECT(CONCATENATE("B", ROW())), B873))</f>
        <v/>
      </c>
      <c r="B873" s="41"/>
      <c r="C873" s="7" t="str">
        <f ca="1">IF(B873="", "", B873&amp;COUNTIF($B$1:INDIRECT(CONCATENATE("B", ROW())), B873))</f>
        <v/>
      </c>
      <c r="D873" s="6"/>
      <c r="E873" s="6"/>
      <c r="F873" s="6">
        <f t="shared" si="31"/>
        <v>2331</v>
      </c>
      <c r="G873" s="44" t="str">
        <f t="shared" si="32"/>
        <v>0x91B</v>
      </c>
      <c r="H873" s="8" t="s">
        <v>449</v>
      </c>
      <c r="I873" s="8"/>
      <c r="J873" s="6"/>
      <c r="K873" s="6"/>
    </row>
    <row r="874" spans="1:11" x14ac:dyDescent="0.2">
      <c r="A874" s="6" t="str">
        <f ca="1">IF(COUNTIF($B$1:INDIRECT(CONCATENATE("B", ROW())), B874)=0, "", COUNTIF($B$1:INDIRECT(CONCATENATE("B", ROW())), B874))</f>
        <v/>
      </c>
      <c r="B874" s="41"/>
      <c r="C874" s="7" t="str">
        <f ca="1">IF(B874="", "", B874&amp;COUNTIF($B$1:INDIRECT(CONCATENATE("B", ROW())), B874))</f>
        <v/>
      </c>
      <c r="D874" s="6"/>
      <c r="E874" s="6"/>
      <c r="F874" s="6">
        <f t="shared" si="31"/>
        <v>2332</v>
      </c>
      <c r="G874" s="44" t="str">
        <f t="shared" si="32"/>
        <v>0x91C</v>
      </c>
      <c r="H874" s="8" t="s">
        <v>449</v>
      </c>
      <c r="I874" s="8"/>
      <c r="J874" s="6"/>
      <c r="K874" s="6"/>
    </row>
    <row r="875" spans="1:11" x14ac:dyDescent="0.2">
      <c r="A875" s="6" t="str">
        <f ca="1">IF(COUNTIF($B$1:INDIRECT(CONCATENATE("B", ROW())), B875)=0, "", COUNTIF($B$1:INDIRECT(CONCATENATE("B", ROW())), B875))</f>
        <v/>
      </c>
      <c r="B875" s="41"/>
      <c r="C875" s="7" t="str">
        <f ca="1">IF(B875="", "", B875&amp;COUNTIF($B$1:INDIRECT(CONCATENATE("B", ROW())), B875))</f>
        <v/>
      </c>
      <c r="D875" s="6"/>
      <c r="E875" s="6"/>
      <c r="F875" s="6">
        <f t="shared" ref="F875:F938" si="33">$F874+1</f>
        <v>2333</v>
      </c>
      <c r="G875" s="44" t="str">
        <f t="shared" si="32"/>
        <v>0x91D</v>
      </c>
      <c r="H875" s="8" t="s">
        <v>449</v>
      </c>
      <c r="I875" s="8"/>
      <c r="J875" s="6"/>
      <c r="K875" s="6"/>
    </row>
    <row r="876" spans="1:11" x14ac:dyDescent="0.2">
      <c r="A876" s="6" t="str">
        <f ca="1">IF(COUNTIF($B$1:INDIRECT(CONCATENATE("B", ROW())), B876)=0, "", COUNTIF($B$1:INDIRECT(CONCATENATE("B", ROW())), B876))</f>
        <v/>
      </c>
      <c r="B876" s="41"/>
      <c r="C876" s="7" t="str">
        <f ca="1">IF(B876="", "", B876&amp;COUNTIF($B$1:INDIRECT(CONCATENATE("B", ROW())), B876))</f>
        <v/>
      </c>
      <c r="D876" s="6"/>
      <c r="E876" s="6"/>
      <c r="F876" s="6">
        <f t="shared" si="33"/>
        <v>2334</v>
      </c>
      <c r="G876" s="44" t="str">
        <f t="shared" si="32"/>
        <v>0x91E</v>
      </c>
      <c r="H876" s="8" t="s">
        <v>449</v>
      </c>
      <c r="I876" s="8"/>
      <c r="J876" s="6"/>
      <c r="K876" s="6"/>
    </row>
    <row r="877" spans="1:11" x14ac:dyDescent="0.2">
      <c r="A877" s="6" t="str">
        <f ca="1">IF(COUNTIF($B$1:INDIRECT(CONCATENATE("B", ROW())), B877)=0, "", COUNTIF($B$1:INDIRECT(CONCATENATE("B", ROW())), B877))</f>
        <v/>
      </c>
      <c r="B877" s="41"/>
      <c r="C877" s="7" t="str">
        <f ca="1">IF(B877="", "", B877&amp;COUNTIF($B$1:INDIRECT(CONCATENATE("B", ROW())), B877))</f>
        <v/>
      </c>
      <c r="D877" s="6"/>
      <c r="E877" s="6"/>
      <c r="F877" s="6">
        <f t="shared" si="33"/>
        <v>2335</v>
      </c>
      <c r="G877" s="44" t="str">
        <f t="shared" si="32"/>
        <v>0x91F</v>
      </c>
      <c r="H877" s="8" t="s">
        <v>449</v>
      </c>
      <c r="I877" s="8"/>
      <c r="J877" s="6"/>
      <c r="K877" s="6"/>
    </row>
    <row r="878" spans="1:11" x14ac:dyDescent="0.2">
      <c r="A878" s="6" t="str">
        <f ca="1">IF(COUNTIF($B$1:INDIRECT(CONCATENATE("B", ROW())), B878)=0, "", COUNTIF($B$1:INDIRECT(CONCATENATE("B", ROW())), B878))</f>
        <v/>
      </c>
      <c r="B878" s="41"/>
      <c r="C878" s="7" t="str">
        <f ca="1">IF(B878="", "", B878&amp;COUNTIF($B$1:INDIRECT(CONCATENATE("B", ROW())), B878))</f>
        <v/>
      </c>
      <c r="D878" s="6"/>
      <c r="E878" s="6"/>
      <c r="F878" s="6">
        <f t="shared" si="33"/>
        <v>2336</v>
      </c>
      <c r="G878" s="44" t="str">
        <f t="shared" si="32"/>
        <v>0x920</v>
      </c>
      <c r="H878" s="8" t="s">
        <v>449</v>
      </c>
      <c r="I878" s="8"/>
      <c r="J878" s="6"/>
      <c r="K878" s="6"/>
    </row>
    <row r="879" spans="1:11" x14ac:dyDescent="0.2">
      <c r="A879" s="6" t="str">
        <f ca="1">IF(COUNTIF($B$1:INDIRECT(CONCATENATE("B", ROW())), B879)=0, "", COUNTIF($B$1:INDIRECT(CONCATENATE("B", ROW())), B879))</f>
        <v/>
      </c>
      <c r="B879" s="41"/>
      <c r="C879" s="7" t="str">
        <f ca="1">IF(B879="", "", B879&amp;COUNTIF($B$1:INDIRECT(CONCATENATE("B", ROW())), B879))</f>
        <v/>
      </c>
      <c r="D879" s="6"/>
      <c r="E879" s="6"/>
      <c r="F879" s="6">
        <f t="shared" si="33"/>
        <v>2337</v>
      </c>
      <c r="G879" s="44" t="str">
        <f t="shared" si="32"/>
        <v>0x921</v>
      </c>
      <c r="H879" s="8" t="s">
        <v>449</v>
      </c>
      <c r="I879" s="8"/>
      <c r="J879" s="6"/>
      <c r="K879" s="6"/>
    </row>
    <row r="880" spans="1:11" x14ac:dyDescent="0.2">
      <c r="A880" s="6" t="str">
        <f ca="1">IF(COUNTIF($B$1:INDIRECT(CONCATENATE("B", ROW())), B880)=0, "", COUNTIF($B$1:INDIRECT(CONCATENATE("B", ROW())), B880))</f>
        <v/>
      </c>
      <c r="B880" s="41"/>
      <c r="C880" s="7" t="str">
        <f ca="1">IF(B880="", "", B880&amp;COUNTIF($B$1:INDIRECT(CONCATENATE("B", ROW())), B880))</f>
        <v/>
      </c>
      <c r="D880" s="6"/>
      <c r="E880" s="6"/>
      <c r="F880" s="6">
        <f t="shared" si="33"/>
        <v>2338</v>
      </c>
      <c r="G880" s="44" t="str">
        <f t="shared" si="32"/>
        <v>0x922</v>
      </c>
      <c r="H880" s="8" t="s">
        <v>449</v>
      </c>
      <c r="I880" s="8"/>
      <c r="J880" s="6"/>
      <c r="K880" s="6"/>
    </row>
    <row r="881" spans="1:11" x14ac:dyDescent="0.2">
      <c r="A881" s="6" t="str">
        <f ca="1">IF(COUNTIF($B$1:INDIRECT(CONCATENATE("B", ROW())), B881)=0, "", COUNTIF($B$1:INDIRECT(CONCATENATE("B", ROW())), B881))</f>
        <v/>
      </c>
      <c r="B881" s="41"/>
      <c r="C881" s="7" t="str">
        <f ca="1">IF(B881="", "", B881&amp;COUNTIF($B$1:INDIRECT(CONCATENATE("B", ROW())), B881))</f>
        <v/>
      </c>
      <c r="D881" s="6"/>
      <c r="E881" s="6"/>
      <c r="F881" s="6">
        <f t="shared" si="33"/>
        <v>2339</v>
      </c>
      <c r="G881" s="44" t="str">
        <f t="shared" si="32"/>
        <v>0x923</v>
      </c>
      <c r="H881" s="8" t="s">
        <v>449</v>
      </c>
      <c r="I881" s="8"/>
      <c r="J881" s="6"/>
      <c r="K881" s="6"/>
    </row>
    <row r="882" spans="1:11" x14ac:dyDescent="0.2">
      <c r="A882" s="6" t="str">
        <f ca="1">IF(COUNTIF($B$1:INDIRECT(CONCATENATE("B", ROW())), B882)=0, "", COUNTIF($B$1:INDIRECT(CONCATENATE("B", ROW())), B882))</f>
        <v/>
      </c>
      <c r="B882" s="41"/>
      <c r="C882" s="7" t="str">
        <f ca="1">IF(B882="", "", B882&amp;COUNTIF($B$1:INDIRECT(CONCATENATE("B", ROW())), B882))</f>
        <v/>
      </c>
      <c r="D882" s="6"/>
      <c r="E882" s="6"/>
      <c r="F882" s="6">
        <f t="shared" si="33"/>
        <v>2340</v>
      </c>
      <c r="G882" s="44" t="str">
        <f t="shared" si="32"/>
        <v>0x924</v>
      </c>
      <c r="H882" s="8" t="s">
        <v>449</v>
      </c>
      <c r="I882" s="8"/>
      <c r="J882" s="6"/>
      <c r="K882" s="6"/>
    </row>
    <row r="883" spans="1:11" x14ac:dyDescent="0.2">
      <c r="A883" s="6" t="str">
        <f ca="1">IF(COUNTIF($B$1:INDIRECT(CONCATENATE("B", ROW())), B883)=0, "", COUNTIF($B$1:INDIRECT(CONCATENATE("B", ROW())), B883))</f>
        <v/>
      </c>
      <c r="B883" s="41"/>
      <c r="C883" s="7" t="str">
        <f ca="1">IF(B883="", "", B883&amp;COUNTIF($B$1:INDIRECT(CONCATENATE("B", ROW())), B883))</f>
        <v/>
      </c>
      <c r="D883" s="6"/>
      <c r="E883" s="6"/>
      <c r="F883" s="6">
        <f t="shared" si="33"/>
        <v>2341</v>
      </c>
      <c r="G883" s="44" t="str">
        <f t="shared" si="32"/>
        <v>0x925</v>
      </c>
      <c r="H883" s="8" t="s">
        <v>449</v>
      </c>
      <c r="I883" s="8"/>
      <c r="J883" s="6"/>
      <c r="K883" s="6"/>
    </row>
    <row r="884" spans="1:11" x14ac:dyDescent="0.2">
      <c r="A884" s="6" t="str">
        <f ca="1">IF(COUNTIF($B$1:INDIRECT(CONCATENATE("B", ROW())), B884)=0, "", COUNTIF($B$1:INDIRECT(CONCATENATE("B", ROW())), B884))</f>
        <v/>
      </c>
      <c r="B884" s="41"/>
      <c r="C884" s="7" t="str">
        <f ca="1">IF(B884="", "", B884&amp;COUNTIF($B$1:INDIRECT(CONCATENATE("B", ROW())), B884))</f>
        <v/>
      </c>
      <c r="D884" s="6"/>
      <c r="E884" s="6"/>
      <c r="F884" s="6">
        <f t="shared" si="33"/>
        <v>2342</v>
      </c>
      <c r="G884" s="44" t="str">
        <f t="shared" si="32"/>
        <v>0x926</v>
      </c>
      <c r="H884" s="8" t="s">
        <v>449</v>
      </c>
      <c r="I884" s="8"/>
      <c r="J884" s="6"/>
      <c r="K884" s="6"/>
    </row>
    <row r="885" spans="1:11" x14ac:dyDescent="0.2">
      <c r="A885" s="6" t="str">
        <f ca="1">IF(COUNTIF($B$1:INDIRECT(CONCATENATE("B", ROW())), B885)=0, "", COUNTIF($B$1:INDIRECT(CONCATENATE("B", ROW())), B885))</f>
        <v/>
      </c>
      <c r="B885" s="41"/>
      <c r="C885" s="7" t="str">
        <f ca="1">IF(B885="", "", B885&amp;COUNTIF($B$1:INDIRECT(CONCATENATE("B", ROW())), B885))</f>
        <v/>
      </c>
      <c r="D885" s="6"/>
      <c r="E885" s="6"/>
      <c r="F885" s="6">
        <f t="shared" si="33"/>
        <v>2343</v>
      </c>
      <c r="G885" s="44" t="str">
        <f t="shared" si="32"/>
        <v>0x927</v>
      </c>
      <c r="H885" s="8" t="s">
        <v>449</v>
      </c>
      <c r="I885" s="8"/>
      <c r="J885" s="6"/>
      <c r="K885" s="6"/>
    </row>
    <row r="886" spans="1:11" x14ac:dyDescent="0.2">
      <c r="A886" s="6" t="str">
        <f ca="1">IF(COUNTIF($B$1:INDIRECT(CONCATENATE("B", ROW())), B886)=0, "", COUNTIF($B$1:INDIRECT(CONCATENATE("B", ROW())), B886))</f>
        <v/>
      </c>
      <c r="B886" s="41"/>
      <c r="C886" s="7" t="str">
        <f ca="1">IF(B886="", "", B886&amp;COUNTIF($B$1:INDIRECT(CONCATENATE("B", ROW())), B886))</f>
        <v/>
      </c>
      <c r="D886" s="6"/>
      <c r="E886" s="6"/>
      <c r="F886" s="6">
        <f t="shared" si="33"/>
        <v>2344</v>
      </c>
      <c r="G886" s="44" t="str">
        <f t="shared" si="32"/>
        <v>0x928</v>
      </c>
      <c r="H886" s="8" t="s">
        <v>449</v>
      </c>
      <c r="I886" s="8"/>
      <c r="J886" s="6"/>
      <c r="K886" s="6"/>
    </row>
    <row r="887" spans="1:11" x14ac:dyDescent="0.2">
      <c r="A887" s="6" t="str">
        <f ca="1">IF(COUNTIF($B$1:INDIRECT(CONCATENATE("B", ROW())), B887)=0, "", COUNTIF($B$1:INDIRECT(CONCATENATE("B", ROW())), B887))</f>
        <v/>
      </c>
      <c r="B887" s="41"/>
      <c r="C887" s="7" t="str">
        <f ca="1">IF(B887="", "", B887&amp;COUNTIF($B$1:INDIRECT(CONCATENATE("B", ROW())), B887))</f>
        <v/>
      </c>
      <c r="D887" s="6"/>
      <c r="E887" s="6"/>
      <c r="F887" s="6">
        <f t="shared" si="33"/>
        <v>2345</v>
      </c>
      <c r="G887" s="44" t="str">
        <f t="shared" si="32"/>
        <v>0x929</v>
      </c>
      <c r="H887" s="8" t="s">
        <v>449</v>
      </c>
      <c r="I887" s="8"/>
      <c r="J887" s="6"/>
      <c r="K887" s="6"/>
    </row>
    <row r="888" spans="1:11" x14ac:dyDescent="0.2">
      <c r="A888" s="6" t="str">
        <f ca="1">IF(COUNTIF($B$1:INDIRECT(CONCATENATE("B", ROW())), B888)=0, "", COUNTIF($B$1:INDIRECT(CONCATENATE("B", ROW())), B888))</f>
        <v/>
      </c>
      <c r="B888" s="41"/>
      <c r="C888" s="7" t="str">
        <f ca="1">IF(B888="", "", B888&amp;COUNTIF($B$1:INDIRECT(CONCATENATE("B", ROW())), B888))</f>
        <v/>
      </c>
      <c r="D888" s="6"/>
      <c r="E888" s="6"/>
      <c r="F888" s="6">
        <f t="shared" si="33"/>
        <v>2346</v>
      </c>
      <c r="G888" s="44" t="str">
        <f t="shared" si="32"/>
        <v>0x92A</v>
      </c>
      <c r="H888" s="8" t="s">
        <v>449</v>
      </c>
      <c r="I888" s="8"/>
      <c r="J888" s="6"/>
      <c r="K888" s="6"/>
    </row>
    <row r="889" spans="1:11" x14ac:dyDescent="0.2">
      <c r="A889" s="6" t="str">
        <f ca="1">IF(COUNTIF($B$1:INDIRECT(CONCATENATE("B", ROW())), B889)=0, "", COUNTIF($B$1:INDIRECT(CONCATENATE("B", ROW())), B889))</f>
        <v/>
      </c>
      <c r="B889" s="41"/>
      <c r="C889" s="7" t="str">
        <f ca="1">IF(B889="", "", B889&amp;COUNTIF($B$1:INDIRECT(CONCATENATE("B", ROW())), B889))</f>
        <v/>
      </c>
      <c r="D889" s="6"/>
      <c r="E889" s="6"/>
      <c r="F889" s="6">
        <f t="shared" si="33"/>
        <v>2347</v>
      </c>
      <c r="G889" s="44" t="str">
        <f t="shared" si="32"/>
        <v>0x92B</v>
      </c>
      <c r="H889" s="8" t="s">
        <v>449</v>
      </c>
      <c r="I889" s="8"/>
      <c r="J889" s="6"/>
      <c r="K889" s="6"/>
    </row>
    <row r="890" spans="1:11" x14ac:dyDescent="0.2">
      <c r="A890" s="6" t="str">
        <f ca="1">IF(COUNTIF($B$1:INDIRECT(CONCATENATE("B", ROW())), B890)=0, "", COUNTIF($B$1:INDIRECT(CONCATENATE("B", ROW())), B890))</f>
        <v/>
      </c>
      <c r="B890" s="41"/>
      <c r="C890" s="7" t="str">
        <f ca="1">IF(B890="", "", B890&amp;COUNTIF($B$1:INDIRECT(CONCATENATE("B", ROW())), B890))</f>
        <v/>
      </c>
      <c r="D890" s="6"/>
      <c r="E890" s="6"/>
      <c r="F890" s="6">
        <f t="shared" si="33"/>
        <v>2348</v>
      </c>
      <c r="G890" s="44" t="str">
        <f t="shared" si="32"/>
        <v>0x92C</v>
      </c>
      <c r="H890" s="8" t="s">
        <v>449</v>
      </c>
      <c r="I890" s="8"/>
      <c r="J890" s="6"/>
      <c r="K890" s="6"/>
    </row>
    <row r="891" spans="1:11" x14ac:dyDescent="0.2">
      <c r="A891" s="6" t="str">
        <f ca="1">IF(COUNTIF($B$1:INDIRECT(CONCATENATE("B", ROW())), B891)=0, "", COUNTIF($B$1:INDIRECT(CONCATENATE("B", ROW())), B891))</f>
        <v/>
      </c>
      <c r="B891" s="41"/>
      <c r="C891" s="7" t="str">
        <f ca="1">IF(B891="", "", B891&amp;COUNTIF($B$1:INDIRECT(CONCATENATE("B", ROW())), B891))</f>
        <v/>
      </c>
      <c r="D891" s="6"/>
      <c r="E891" s="6"/>
      <c r="F891" s="6">
        <f t="shared" si="33"/>
        <v>2349</v>
      </c>
      <c r="G891" s="44" t="str">
        <f t="shared" si="32"/>
        <v>0x92D</v>
      </c>
      <c r="H891" s="8" t="s">
        <v>449</v>
      </c>
      <c r="I891" s="8"/>
      <c r="J891" s="6"/>
      <c r="K891" s="6"/>
    </row>
    <row r="892" spans="1:11" x14ac:dyDescent="0.2">
      <c r="A892" s="6" t="str">
        <f ca="1">IF(COUNTIF($B$1:INDIRECT(CONCATENATE("B", ROW())), B892)=0, "", COUNTIF($B$1:INDIRECT(CONCATENATE("B", ROW())), B892))</f>
        <v/>
      </c>
      <c r="B892" s="41"/>
      <c r="C892" s="7" t="str">
        <f ca="1">IF(B892="", "", B892&amp;COUNTIF($B$1:INDIRECT(CONCATENATE("B", ROW())), B892))</f>
        <v/>
      </c>
      <c r="D892" s="6"/>
      <c r="E892" s="6"/>
      <c r="F892" s="6">
        <f t="shared" si="33"/>
        <v>2350</v>
      </c>
      <c r="G892" s="44" t="str">
        <f t="shared" si="32"/>
        <v>0x92E</v>
      </c>
      <c r="H892" s="8" t="s">
        <v>449</v>
      </c>
      <c r="I892" s="8"/>
      <c r="J892" s="6"/>
      <c r="K892" s="6"/>
    </row>
    <row r="893" spans="1:11" x14ac:dyDescent="0.2">
      <c r="A893" s="6" t="str">
        <f ca="1">IF(COUNTIF($B$1:INDIRECT(CONCATENATE("B", ROW())), B893)=0, "", COUNTIF($B$1:INDIRECT(CONCATENATE("B", ROW())), B893))</f>
        <v/>
      </c>
      <c r="B893" s="41"/>
      <c r="C893" s="7" t="str">
        <f ca="1">IF(B893="", "", B893&amp;COUNTIF($B$1:INDIRECT(CONCATENATE("B", ROW())), B893))</f>
        <v/>
      </c>
      <c r="D893" s="6"/>
      <c r="E893" s="6"/>
      <c r="F893" s="6">
        <f t="shared" si="33"/>
        <v>2351</v>
      </c>
      <c r="G893" s="44" t="str">
        <f t="shared" si="32"/>
        <v>0x92F</v>
      </c>
      <c r="H893" s="8" t="s">
        <v>449</v>
      </c>
      <c r="I893" s="8"/>
      <c r="J893" s="6"/>
      <c r="K893" s="6"/>
    </row>
    <row r="894" spans="1:11" x14ac:dyDescent="0.2">
      <c r="A894" s="6" t="str">
        <f ca="1">IF(COUNTIF($B$1:INDIRECT(CONCATENATE("B", ROW())), B894)=0, "", COUNTIF($B$1:INDIRECT(CONCATENATE("B", ROW())), B894))</f>
        <v/>
      </c>
      <c r="B894" s="41"/>
      <c r="C894" s="7" t="str">
        <f ca="1">IF(B894="", "", B894&amp;COUNTIF($B$1:INDIRECT(CONCATENATE("B", ROW())), B894))</f>
        <v/>
      </c>
      <c r="D894" s="6"/>
      <c r="E894" s="6"/>
      <c r="F894" s="6">
        <f t="shared" si="33"/>
        <v>2352</v>
      </c>
      <c r="G894" s="44" t="str">
        <f t="shared" si="32"/>
        <v>0x930</v>
      </c>
      <c r="H894" s="8" t="s">
        <v>449</v>
      </c>
      <c r="I894" s="8"/>
      <c r="J894" s="6"/>
      <c r="K894" s="6"/>
    </row>
    <row r="895" spans="1:11" x14ac:dyDescent="0.2">
      <c r="A895" s="6" t="str">
        <f ca="1">IF(COUNTIF($B$1:INDIRECT(CONCATENATE("B", ROW())), B895)=0, "", COUNTIF($B$1:INDIRECT(CONCATENATE("B", ROW())), B895))</f>
        <v/>
      </c>
      <c r="B895" s="41"/>
      <c r="C895" s="7" t="str">
        <f ca="1">IF(B895="", "", B895&amp;COUNTIF($B$1:INDIRECT(CONCATENATE("B", ROW())), B895))</f>
        <v/>
      </c>
      <c r="D895" s="6"/>
      <c r="E895" s="6"/>
      <c r="F895" s="6">
        <f t="shared" si="33"/>
        <v>2353</v>
      </c>
      <c r="G895" s="44" t="str">
        <f t="shared" si="32"/>
        <v>0x931</v>
      </c>
      <c r="H895" s="8" t="s">
        <v>449</v>
      </c>
      <c r="I895" s="8"/>
      <c r="J895" s="6"/>
      <c r="K895" s="6"/>
    </row>
    <row r="896" spans="1:11" x14ac:dyDescent="0.2">
      <c r="A896" s="6" t="str">
        <f ca="1">IF(COUNTIF($B$1:INDIRECT(CONCATENATE("B", ROW())), B896)=0, "", COUNTIF($B$1:INDIRECT(CONCATENATE("B", ROW())), B896))</f>
        <v/>
      </c>
      <c r="B896" s="41"/>
      <c r="C896" s="7" t="str">
        <f ca="1">IF(B896="", "", B896&amp;COUNTIF($B$1:INDIRECT(CONCATENATE("B", ROW())), B896))</f>
        <v/>
      </c>
      <c r="D896" s="6"/>
      <c r="E896" s="6"/>
      <c r="F896" s="6">
        <f t="shared" si="33"/>
        <v>2354</v>
      </c>
      <c r="G896" s="44" t="str">
        <f t="shared" si="32"/>
        <v>0x932</v>
      </c>
      <c r="H896" s="8" t="s">
        <v>449</v>
      </c>
      <c r="I896" s="8"/>
      <c r="J896" s="6"/>
      <c r="K896" s="6"/>
    </row>
    <row r="897" spans="1:11" x14ac:dyDescent="0.2">
      <c r="A897" s="6" t="str">
        <f ca="1">IF(COUNTIF($B$1:INDIRECT(CONCATENATE("B", ROW())), B897)=0, "", COUNTIF($B$1:INDIRECT(CONCATENATE("B", ROW())), B897))</f>
        <v/>
      </c>
      <c r="B897" s="41"/>
      <c r="C897" s="7" t="str">
        <f ca="1">IF(B897="", "", B897&amp;COUNTIF($B$1:INDIRECT(CONCATENATE("B", ROW())), B897))</f>
        <v/>
      </c>
      <c r="D897" s="6"/>
      <c r="E897" s="6"/>
      <c r="F897" s="6">
        <f t="shared" si="33"/>
        <v>2355</v>
      </c>
      <c r="G897" s="44" t="str">
        <f t="shared" si="32"/>
        <v>0x933</v>
      </c>
      <c r="H897" s="8" t="s">
        <v>449</v>
      </c>
      <c r="I897" s="8"/>
      <c r="J897" s="6"/>
      <c r="K897" s="6"/>
    </row>
    <row r="898" spans="1:11" x14ac:dyDescent="0.2">
      <c r="A898" s="6" t="str">
        <f ca="1">IF(COUNTIF($B$1:INDIRECT(CONCATENATE("B", ROW())), B898)=0, "", COUNTIF($B$1:INDIRECT(CONCATENATE("B", ROW())), B898))</f>
        <v/>
      </c>
      <c r="B898" s="41"/>
      <c r="C898" s="7" t="str">
        <f ca="1">IF(B898="", "", B898&amp;COUNTIF($B$1:INDIRECT(CONCATENATE("B", ROW())), B898))</f>
        <v/>
      </c>
      <c r="D898" s="6"/>
      <c r="E898" s="6"/>
      <c r="F898" s="6">
        <f t="shared" si="33"/>
        <v>2356</v>
      </c>
      <c r="G898" s="44" t="str">
        <f t="shared" si="32"/>
        <v>0x934</v>
      </c>
      <c r="H898" s="8" t="s">
        <v>449</v>
      </c>
      <c r="I898" s="8"/>
      <c r="J898" s="6"/>
      <c r="K898" s="6"/>
    </row>
    <row r="899" spans="1:11" x14ac:dyDescent="0.2">
      <c r="A899" s="6" t="str">
        <f ca="1">IF(COUNTIF($B$1:INDIRECT(CONCATENATE("B", ROW())), B899)=0, "", COUNTIF($B$1:INDIRECT(CONCATENATE("B", ROW())), B899))</f>
        <v/>
      </c>
      <c r="B899" s="41"/>
      <c r="C899" s="7" t="str">
        <f ca="1">IF(B899="", "", B899&amp;COUNTIF($B$1:INDIRECT(CONCATENATE("B", ROW())), B899))</f>
        <v/>
      </c>
      <c r="D899" s="6"/>
      <c r="E899" s="6"/>
      <c r="F899" s="6">
        <f t="shared" si="33"/>
        <v>2357</v>
      </c>
      <c r="G899" s="44" t="str">
        <f t="shared" si="32"/>
        <v>0x935</v>
      </c>
      <c r="H899" s="8" t="s">
        <v>449</v>
      </c>
      <c r="I899" s="8"/>
      <c r="J899" s="6"/>
      <c r="K899" s="6"/>
    </row>
    <row r="900" spans="1:11" x14ac:dyDescent="0.2">
      <c r="A900" s="6" t="str">
        <f ca="1">IF(COUNTIF($B$1:INDIRECT(CONCATENATE("B", ROW())), B900)=0, "", COUNTIF($B$1:INDIRECT(CONCATENATE("B", ROW())), B900))</f>
        <v/>
      </c>
      <c r="B900" s="41"/>
      <c r="C900" s="7" t="str">
        <f ca="1">IF(B900="", "", B900&amp;COUNTIF($B$1:INDIRECT(CONCATENATE("B", ROW())), B900))</f>
        <v/>
      </c>
      <c r="D900" s="6"/>
      <c r="E900" s="6"/>
      <c r="F900" s="6">
        <f t="shared" si="33"/>
        <v>2358</v>
      </c>
      <c r="G900" s="44" t="str">
        <f t="shared" si="32"/>
        <v>0x936</v>
      </c>
      <c r="H900" s="8" t="s">
        <v>449</v>
      </c>
      <c r="I900" s="8"/>
      <c r="J900" s="6"/>
      <c r="K900" s="6"/>
    </row>
    <row r="901" spans="1:11" x14ac:dyDescent="0.2">
      <c r="A901" s="6" t="str">
        <f ca="1">IF(COUNTIF($B$1:INDIRECT(CONCATENATE("B", ROW())), B901)=0, "", COUNTIF($B$1:INDIRECT(CONCATENATE("B", ROW())), B901))</f>
        <v/>
      </c>
      <c r="B901" s="41"/>
      <c r="C901" s="7" t="str">
        <f ca="1">IF(B901="", "", B901&amp;COUNTIF($B$1:INDIRECT(CONCATENATE("B", ROW())), B901))</f>
        <v/>
      </c>
      <c r="D901" s="6"/>
      <c r="E901" s="6"/>
      <c r="F901" s="6">
        <f t="shared" si="33"/>
        <v>2359</v>
      </c>
      <c r="G901" s="44" t="str">
        <f t="shared" si="32"/>
        <v>0x937</v>
      </c>
      <c r="H901" s="8" t="s">
        <v>449</v>
      </c>
      <c r="I901" s="8"/>
      <c r="J901" s="6"/>
      <c r="K901" s="6"/>
    </row>
    <row r="902" spans="1:11" x14ac:dyDescent="0.2">
      <c r="A902" s="6" t="str">
        <f ca="1">IF(COUNTIF($B$1:INDIRECT(CONCATENATE("B", ROW())), B902)=0, "", COUNTIF($B$1:INDIRECT(CONCATENATE("B", ROW())), B902))</f>
        <v/>
      </c>
      <c r="B902" s="41"/>
      <c r="C902" s="7" t="str">
        <f ca="1">IF(B902="", "", B902&amp;COUNTIF($B$1:INDIRECT(CONCATENATE("B", ROW())), B902))</f>
        <v/>
      </c>
      <c r="D902" s="6"/>
      <c r="E902" s="6"/>
      <c r="F902" s="6">
        <f t="shared" si="33"/>
        <v>2360</v>
      </c>
      <c r="G902" s="44" t="str">
        <f t="shared" si="32"/>
        <v>0x938</v>
      </c>
      <c r="H902" s="8" t="s">
        <v>449</v>
      </c>
      <c r="I902" s="8"/>
      <c r="J902" s="6"/>
      <c r="K902" s="6"/>
    </row>
    <row r="903" spans="1:11" x14ac:dyDescent="0.2">
      <c r="A903" s="6" t="str">
        <f ca="1">IF(COUNTIF($B$1:INDIRECT(CONCATENATE("B", ROW())), B903)=0, "", COUNTIF($B$1:INDIRECT(CONCATENATE("B", ROW())), B903))</f>
        <v/>
      </c>
      <c r="B903" s="41"/>
      <c r="C903" s="7" t="str">
        <f ca="1">IF(B903="", "", B903&amp;COUNTIF($B$1:INDIRECT(CONCATENATE("B", ROW())), B903))</f>
        <v/>
      </c>
      <c r="D903" s="6"/>
      <c r="E903" s="6"/>
      <c r="F903" s="6">
        <f t="shared" si="33"/>
        <v>2361</v>
      </c>
      <c r="G903" s="44" t="str">
        <f t="shared" si="32"/>
        <v>0x939</v>
      </c>
      <c r="H903" s="8" t="s">
        <v>449</v>
      </c>
      <c r="I903" s="8"/>
      <c r="J903" s="6"/>
      <c r="K903" s="6"/>
    </row>
    <row r="904" spans="1:11" x14ac:dyDescent="0.2">
      <c r="A904" s="6" t="str">
        <f ca="1">IF(COUNTIF($B$1:INDIRECT(CONCATENATE("B", ROW())), B904)=0, "", COUNTIF($B$1:INDIRECT(CONCATENATE("B", ROW())), B904))</f>
        <v/>
      </c>
      <c r="B904" s="41"/>
      <c r="C904" s="7" t="str">
        <f ca="1">IF(B904="", "", B904&amp;COUNTIF($B$1:INDIRECT(CONCATENATE("B", ROW())), B904))</f>
        <v/>
      </c>
      <c r="D904" s="6"/>
      <c r="E904" s="6"/>
      <c r="F904" s="6">
        <f t="shared" si="33"/>
        <v>2362</v>
      </c>
      <c r="G904" s="44" t="str">
        <f t="shared" si="32"/>
        <v>0x93A</v>
      </c>
      <c r="H904" s="8" t="s">
        <v>449</v>
      </c>
      <c r="I904" s="8"/>
      <c r="J904" s="6"/>
      <c r="K904" s="6"/>
    </row>
    <row r="905" spans="1:11" x14ac:dyDescent="0.2">
      <c r="A905" s="6" t="str">
        <f ca="1">IF(COUNTIF($B$1:INDIRECT(CONCATENATE("B", ROW())), B905)=0, "", COUNTIF($B$1:INDIRECT(CONCATENATE("B", ROW())), B905))</f>
        <v/>
      </c>
      <c r="B905" s="41"/>
      <c r="C905" s="7" t="str">
        <f ca="1">IF(B905="", "", B905&amp;COUNTIF($B$1:INDIRECT(CONCATENATE("B", ROW())), B905))</f>
        <v/>
      </c>
      <c r="D905" s="6"/>
      <c r="E905" s="6"/>
      <c r="F905" s="6">
        <f t="shared" si="33"/>
        <v>2363</v>
      </c>
      <c r="G905" s="44" t="str">
        <f t="shared" si="32"/>
        <v>0x93B</v>
      </c>
      <c r="H905" s="8" t="s">
        <v>449</v>
      </c>
      <c r="I905" s="8"/>
      <c r="J905" s="6"/>
      <c r="K905" s="6"/>
    </row>
    <row r="906" spans="1:11" x14ac:dyDescent="0.2">
      <c r="A906" s="6" t="str">
        <f ca="1">IF(COUNTIF($B$1:INDIRECT(CONCATENATE("B", ROW())), B906)=0, "", COUNTIF($B$1:INDIRECT(CONCATENATE("B", ROW())), B906))</f>
        <v/>
      </c>
      <c r="B906" s="41"/>
      <c r="C906" s="7" t="str">
        <f ca="1">IF(B906="", "", B906&amp;COUNTIF($B$1:INDIRECT(CONCATENATE("B", ROW())), B906))</f>
        <v/>
      </c>
      <c r="D906" s="6"/>
      <c r="E906" s="6"/>
      <c r="F906" s="6">
        <f t="shared" si="33"/>
        <v>2364</v>
      </c>
      <c r="G906" s="44" t="str">
        <f t="shared" si="32"/>
        <v>0x93C</v>
      </c>
      <c r="H906" s="8" t="s">
        <v>449</v>
      </c>
      <c r="I906" s="8"/>
      <c r="J906" s="6"/>
      <c r="K906" s="6"/>
    </row>
    <row r="907" spans="1:11" x14ac:dyDescent="0.2">
      <c r="A907" s="6" t="str">
        <f ca="1">IF(COUNTIF($B$1:INDIRECT(CONCATENATE("B", ROW())), B907)=0, "", COUNTIF($B$1:INDIRECT(CONCATENATE("B", ROW())), B907))</f>
        <v/>
      </c>
      <c r="B907" s="41"/>
      <c r="C907" s="7" t="str">
        <f ca="1">IF(B907="", "", B907&amp;COUNTIF($B$1:INDIRECT(CONCATENATE("B", ROW())), B907))</f>
        <v/>
      </c>
      <c r="D907" s="6"/>
      <c r="E907" s="6"/>
      <c r="F907" s="6">
        <f t="shared" si="33"/>
        <v>2365</v>
      </c>
      <c r="G907" s="44" t="str">
        <f t="shared" si="32"/>
        <v>0x93D</v>
      </c>
      <c r="H907" s="8" t="s">
        <v>449</v>
      </c>
      <c r="I907" s="8"/>
      <c r="J907" s="6"/>
      <c r="K907" s="6"/>
    </row>
    <row r="908" spans="1:11" x14ac:dyDescent="0.2">
      <c r="A908" s="6" t="str">
        <f ca="1">IF(COUNTIF($B$1:INDIRECT(CONCATENATE("B", ROW())), B908)=0, "", COUNTIF($B$1:INDIRECT(CONCATENATE("B", ROW())), B908))</f>
        <v/>
      </c>
      <c r="B908" s="41"/>
      <c r="C908" s="7" t="str">
        <f ca="1">IF(B908="", "", B908&amp;COUNTIF($B$1:INDIRECT(CONCATENATE("B", ROW())), B908))</f>
        <v/>
      </c>
      <c r="D908" s="6"/>
      <c r="E908" s="6"/>
      <c r="F908" s="6">
        <f t="shared" si="33"/>
        <v>2366</v>
      </c>
      <c r="G908" s="44" t="str">
        <f t="shared" si="32"/>
        <v>0x93E</v>
      </c>
      <c r="H908" s="8" t="s">
        <v>449</v>
      </c>
      <c r="I908" s="8"/>
      <c r="J908" s="6"/>
      <c r="K908" s="6"/>
    </row>
    <row r="909" spans="1:11" x14ac:dyDescent="0.2">
      <c r="A909" s="6" t="str">
        <f ca="1">IF(COUNTIF($B$1:INDIRECT(CONCATENATE("B", ROW())), B909)=0, "", COUNTIF($B$1:INDIRECT(CONCATENATE("B", ROW())), B909))</f>
        <v/>
      </c>
      <c r="B909" s="41"/>
      <c r="C909" s="7" t="str">
        <f ca="1">IF(B909="", "", B909&amp;COUNTIF($B$1:INDIRECT(CONCATENATE("B", ROW())), B909))</f>
        <v/>
      </c>
      <c r="D909" s="6"/>
      <c r="E909" s="6"/>
      <c r="F909" s="6">
        <f t="shared" si="33"/>
        <v>2367</v>
      </c>
      <c r="G909" s="44" t="str">
        <f t="shared" si="32"/>
        <v>0x93F</v>
      </c>
      <c r="H909" s="8" t="s">
        <v>449</v>
      </c>
      <c r="I909" s="8"/>
      <c r="J909" s="6"/>
      <c r="K909" s="6"/>
    </row>
    <row r="910" spans="1:11" x14ac:dyDescent="0.2">
      <c r="A910" s="6" t="str">
        <f ca="1">IF(COUNTIF($B$1:INDIRECT(CONCATENATE("B", ROW())), B910)=0, "", COUNTIF($B$1:INDIRECT(CONCATENATE("B", ROW())), B910))</f>
        <v/>
      </c>
      <c r="B910" s="41"/>
      <c r="C910" s="7" t="str">
        <f ca="1">IF(B910="", "", B910&amp;COUNTIF($B$1:INDIRECT(CONCATENATE("B", ROW())), B910))</f>
        <v/>
      </c>
      <c r="D910" s="6"/>
      <c r="E910" s="6"/>
      <c r="F910" s="6">
        <f t="shared" si="33"/>
        <v>2368</v>
      </c>
      <c r="G910" s="44" t="str">
        <f t="shared" si="32"/>
        <v>0x940</v>
      </c>
      <c r="H910" s="8" t="s">
        <v>449</v>
      </c>
      <c r="I910" s="8"/>
      <c r="J910" s="6"/>
      <c r="K910" s="6"/>
    </row>
    <row r="911" spans="1:11" x14ac:dyDescent="0.2">
      <c r="A911" s="6" t="str">
        <f ca="1">IF(COUNTIF($B$1:INDIRECT(CONCATENATE("B", ROW())), B911)=0, "", COUNTIF($B$1:INDIRECT(CONCATENATE("B", ROW())), B911))</f>
        <v/>
      </c>
      <c r="B911" s="41"/>
      <c r="C911" s="7" t="str">
        <f ca="1">IF(B911="", "", B911&amp;COUNTIF($B$1:INDIRECT(CONCATENATE("B", ROW())), B911))</f>
        <v/>
      </c>
      <c r="D911" s="6"/>
      <c r="E911" s="6"/>
      <c r="F911" s="6">
        <f t="shared" si="33"/>
        <v>2369</v>
      </c>
      <c r="G911" s="44" t="str">
        <f t="shared" si="32"/>
        <v>0x941</v>
      </c>
      <c r="H911" s="8" t="s">
        <v>449</v>
      </c>
      <c r="I911" s="8"/>
      <c r="J911" s="6"/>
      <c r="K911" s="6"/>
    </row>
    <row r="912" spans="1:11" x14ac:dyDescent="0.2">
      <c r="A912" s="6" t="str">
        <f ca="1">IF(COUNTIF($B$1:INDIRECT(CONCATENATE("B", ROW())), B912)=0, "", COUNTIF($B$1:INDIRECT(CONCATENATE("B", ROW())), B912))</f>
        <v/>
      </c>
      <c r="B912" s="41"/>
      <c r="C912" s="7" t="str">
        <f ca="1">IF(B912="", "", B912&amp;COUNTIF($B$1:INDIRECT(CONCATENATE("B", ROW())), B912))</f>
        <v/>
      </c>
      <c r="D912" s="6"/>
      <c r="E912" s="6"/>
      <c r="F912" s="6">
        <f t="shared" si="33"/>
        <v>2370</v>
      </c>
      <c r="G912" s="44" t="str">
        <f t="shared" ref="G912:G975" si="34">CONCATENATE( "0x",DEC2HEX($F912) )</f>
        <v>0x942</v>
      </c>
      <c r="H912" s="8" t="s">
        <v>449</v>
      </c>
      <c r="I912" s="8"/>
      <c r="J912" s="6"/>
      <c r="K912" s="6"/>
    </row>
    <row r="913" spans="1:11" x14ac:dyDescent="0.2">
      <c r="A913" s="6" t="str">
        <f ca="1">IF(COUNTIF($B$1:INDIRECT(CONCATENATE("B", ROW())), B913)=0, "", COUNTIF($B$1:INDIRECT(CONCATENATE("B", ROW())), B913))</f>
        <v/>
      </c>
      <c r="B913" s="41"/>
      <c r="C913" s="7" t="str">
        <f ca="1">IF(B913="", "", B913&amp;COUNTIF($B$1:INDIRECT(CONCATENATE("B", ROW())), B913))</f>
        <v/>
      </c>
      <c r="D913" s="6"/>
      <c r="E913" s="6"/>
      <c r="F913" s="6">
        <f t="shared" si="33"/>
        <v>2371</v>
      </c>
      <c r="G913" s="44" t="str">
        <f t="shared" si="34"/>
        <v>0x943</v>
      </c>
      <c r="H913" s="8" t="s">
        <v>449</v>
      </c>
      <c r="I913" s="8"/>
      <c r="J913" s="6"/>
      <c r="K913" s="6"/>
    </row>
    <row r="914" spans="1:11" x14ac:dyDescent="0.2">
      <c r="A914" s="6" t="str">
        <f ca="1">IF(COUNTIF($B$1:INDIRECT(CONCATENATE("B", ROW())), B914)=0, "", COUNTIF($B$1:INDIRECT(CONCATENATE("B", ROW())), B914))</f>
        <v/>
      </c>
      <c r="B914" s="41"/>
      <c r="C914" s="7" t="str">
        <f ca="1">IF(B914="", "", B914&amp;COUNTIF($B$1:INDIRECT(CONCATENATE("B", ROW())), B914))</f>
        <v/>
      </c>
      <c r="D914" s="6"/>
      <c r="E914" s="6"/>
      <c r="F914" s="6">
        <f t="shared" si="33"/>
        <v>2372</v>
      </c>
      <c r="G914" s="44" t="str">
        <f t="shared" si="34"/>
        <v>0x944</v>
      </c>
      <c r="H914" s="8" t="s">
        <v>449</v>
      </c>
      <c r="I914" s="8"/>
      <c r="J914" s="6"/>
      <c r="K914" s="6"/>
    </row>
    <row r="915" spans="1:11" x14ac:dyDescent="0.2">
      <c r="A915" s="6" t="str">
        <f ca="1">IF(COUNTIF($B$1:INDIRECT(CONCATENATE("B", ROW())), B915)=0, "", COUNTIF($B$1:INDIRECT(CONCATENATE("B", ROW())), B915))</f>
        <v/>
      </c>
      <c r="B915" s="41"/>
      <c r="C915" s="7" t="str">
        <f ca="1">IF(B915="", "", B915&amp;COUNTIF($B$1:INDIRECT(CONCATENATE("B", ROW())), B915))</f>
        <v/>
      </c>
      <c r="D915" s="6"/>
      <c r="E915" s="6"/>
      <c r="F915" s="6">
        <f t="shared" si="33"/>
        <v>2373</v>
      </c>
      <c r="G915" s="44" t="str">
        <f t="shared" si="34"/>
        <v>0x945</v>
      </c>
      <c r="H915" s="8" t="s">
        <v>449</v>
      </c>
      <c r="I915" s="8"/>
      <c r="J915" s="6"/>
      <c r="K915" s="6"/>
    </row>
    <row r="916" spans="1:11" x14ac:dyDescent="0.2">
      <c r="A916" s="6" t="str">
        <f ca="1">IF(COUNTIF($B$1:INDIRECT(CONCATENATE("B", ROW())), B916)=0, "", COUNTIF($B$1:INDIRECT(CONCATENATE("B", ROW())), B916))</f>
        <v/>
      </c>
      <c r="B916" s="41"/>
      <c r="C916" s="7" t="str">
        <f ca="1">IF(B916="", "", B916&amp;COUNTIF($B$1:INDIRECT(CONCATENATE("B", ROW())), B916))</f>
        <v/>
      </c>
      <c r="D916" s="6"/>
      <c r="E916" s="6"/>
      <c r="F916" s="6">
        <f t="shared" si="33"/>
        <v>2374</v>
      </c>
      <c r="G916" s="44" t="str">
        <f t="shared" si="34"/>
        <v>0x946</v>
      </c>
      <c r="H916" s="8" t="s">
        <v>449</v>
      </c>
      <c r="I916" s="8"/>
      <c r="J916" s="6"/>
      <c r="K916" s="6"/>
    </row>
    <row r="917" spans="1:11" x14ac:dyDescent="0.2">
      <c r="A917" s="6" t="str">
        <f ca="1">IF(COUNTIF($B$1:INDIRECT(CONCATENATE("B", ROW())), B917)=0, "", COUNTIF($B$1:INDIRECT(CONCATENATE("B", ROW())), B917))</f>
        <v/>
      </c>
      <c r="B917" s="41"/>
      <c r="C917" s="7" t="str">
        <f ca="1">IF(B917="", "", B917&amp;COUNTIF($B$1:INDIRECT(CONCATENATE("B", ROW())), B917))</f>
        <v/>
      </c>
      <c r="D917" s="6"/>
      <c r="E917" s="6"/>
      <c r="F917" s="6">
        <f t="shared" si="33"/>
        <v>2375</v>
      </c>
      <c r="G917" s="44" t="str">
        <f t="shared" si="34"/>
        <v>0x947</v>
      </c>
      <c r="H917" s="8" t="s">
        <v>449</v>
      </c>
      <c r="I917" s="8"/>
      <c r="J917" s="6"/>
      <c r="K917" s="6"/>
    </row>
    <row r="918" spans="1:11" x14ac:dyDescent="0.2">
      <c r="A918" s="6" t="str">
        <f ca="1">IF(COUNTIF($B$1:INDIRECT(CONCATENATE("B", ROW())), B918)=0, "", COUNTIF($B$1:INDIRECT(CONCATENATE("B", ROW())), B918))</f>
        <v/>
      </c>
      <c r="B918" s="41"/>
      <c r="C918" s="7" t="str">
        <f ca="1">IF(B918="", "", B918&amp;COUNTIF($B$1:INDIRECT(CONCATENATE("B", ROW())), B918))</f>
        <v/>
      </c>
      <c r="D918" s="6"/>
      <c r="E918" s="6"/>
      <c r="F918" s="6">
        <f t="shared" si="33"/>
        <v>2376</v>
      </c>
      <c r="G918" s="44" t="str">
        <f t="shared" si="34"/>
        <v>0x948</v>
      </c>
      <c r="H918" s="8" t="s">
        <v>449</v>
      </c>
      <c r="I918" s="8"/>
      <c r="J918" s="6"/>
      <c r="K918" s="6"/>
    </row>
    <row r="919" spans="1:11" x14ac:dyDescent="0.2">
      <c r="A919" s="6" t="str">
        <f ca="1">IF(COUNTIF($B$1:INDIRECT(CONCATENATE("B", ROW())), B919)=0, "", COUNTIF($B$1:INDIRECT(CONCATENATE("B", ROW())), B919))</f>
        <v/>
      </c>
      <c r="B919" s="41"/>
      <c r="C919" s="7" t="str">
        <f ca="1">IF(B919="", "", B919&amp;COUNTIF($B$1:INDIRECT(CONCATENATE("B", ROW())), B919))</f>
        <v/>
      </c>
      <c r="D919" s="6"/>
      <c r="E919" s="6"/>
      <c r="F919" s="6">
        <f t="shared" si="33"/>
        <v>2377</v>
      </c>
      <c r="G919" s="44" t="str">
        <f t="shared" si="34"/>
        <v>0x949</v>
      </c>
      <c r="H919" s="8" t="s">
        <v>449</v>
      </c>
      <c r="I919" s="8"/>
      <c r="J919" s="6"/>
      <c r="K919" s="6"/>
    </row>
    <row r="920" spans="1:11" x14ac:dyDescent="0.2">
      <c r="A920" s="6" t="str">
        <f ca="1">IF(COUNTIF($B$1:INDIRECT(CONCATENATE("B", ROW())), B920)=0, "", COUNTIF($B$1:INDIRECT(CONCATENATE("B", ROW())), B920))</f>
        <v/>
      </c>
      <c r="B920" s="41"/>
      <c r="C920" s="7" t="str">
        <f ca="1">IF(B920="", "", B920&amp;COUNTIF($B$1:INDIRECT(CONCATENATE("B", ROW())), B920))</f>
        <v/>
      </c>
      <c r="D920" s="6"/>
      <c r="E920" s="6"/>
      <c r="F920" s="6">
        <f t="shared" si="33"/>
        <v>2378</v>
      </c>
      <c r="G920" s="44" t="str">
        <f t="shared" si="34"/>
        <v>0x94A</v>
      </c>
      <c r="H920" s="8" t="s">
        <v>449</v>
      </c>
      <c r="I920" s="8"/>
      <c r="J920" s="6"/>
      <c r="K920" s="6"/>
    </row>
    <row r="921" spans="1:11" x14ac:dyDescent="0.2">
      <c r="A921" s="6" t="str">
        <f ca="1">IF(COUNTIF($B$1:INDIRECT(CONCATENATE("B", ROW())), B921)=0, "", COUNTIF($B$1:INDIRECT(CONCATENATE("B", ROW())), B921))</f>
        <v/>
      </c>
      <c r="B921" s="41"/>
      <c r="C921" s="7" t="str">
        <f ca="1">IF(B921="", "", B921&amp;COUNTIF($B$1:INDIRECT(CONCATENATE("B", ROW())), B921))</f>
        <v/>
      </c>
      <c r="D921" s="6"/>
      <c r="E921" s="6"/>
      <c r="F921" s="6">
        <f t="shared" si="33"/>
        <v>2379</v>
      </c>
      <c r="G921" s="44" t="str">
        <f t="shared" si="34"/>
        <v>0x94B</v>
      </c>
      <c r="H921" s="8" t="s">
        <v>449</v>
      </c>
      <c r="I921" s="8"/>
      <c r="J921" s="6"/>
      <c r="K921" s="6"/>
    </row>
    <row r="922" spans="1:11" x14ac:dyDescent="0.2">
      <c r="A922" s="6" t="str">
        <f ca="1">IF(COUNTIF($B$1:INDIRECT(CONCATENATE("B", ROW())), B922)=0, "", COUNTIF($B$1:INDIRECT(CONCATENATE("B", ROW())), B922))</f>
        <v/>
      </c>
      <c r="B922" s="41"/>
      <c r="C922" s="7" t="str">
        <f ca="1">IF(B922="", "", B922&amp;COUNTIF($B$1:INDIRECT(CONCATENATE("B", ROW())), B922))</f>
        <v/>
      </c>
      <c r="D922" s="6"/>
      <c r="E922" s="6"/>
      <c r="F922" s="6">
        <f t="shared" si="33"/>
        <v>2380</v>
      </c>
      <c r="G922" s="44" t="str">
        <f t="shared" si="34"/>
        <v>0x94C</v>
      </c>
      <c r="H922" s="8" t="s">
        <v>449</v>
      </c>
      <c r="I922" s="8"/>
      <c r="J922" s="6"/>
      <c r="K922" s="6"/>
    </row>
    <row r="923" spans="1:11" x14ac:dyDescent="0.2">
      <c r="A923" s="6" t="str">
        <f ca="1">IF(COUNTIF($B$1:INDIRECT(CONCATENATE("B", ROW())), B923)=0, "", COUNTIF($B$1:INDIRECT(CONCATENATE("B", ROW())), B923))</f>
        <v/>
      </c>
      <c r="B923" s="41"/>
      <c r="C923" s="7" t="str">
        <f ca="1">IF(B923="", "", B923&amp;COUNTIF($B$1:INDIRECT(CONCATENATE("B", ROW())), B923))</f>
        <v/>
      </c>
      <c r="D923" s="6"/>
      <c r="E923" s="6"/>
      <c r="F923" s="6">
        <f t="shared" si="33"/>
        <v>2381</v>
      </c>
      <c r="G923" s="44" t="str">
        <f t="shared" si="34"/>
        <v>0x94D</v>
      </c>
      <c r="H923" s="8" t="s">
        <v>449</v>
      </c>
      <c r="I923" s="8"/>
      <c r="J923" s="6"/>
      <c r="K923" s="6"/>
    </row>
    <row r="924" spans="1:11" x14ac:dyDescent="0.2">
      <c r="A924" s="6" t="str">
        <f ca="1">IF(COUNTIF($B$1:INDIRECT(CONCATENATE("B", ROW())), B924)=0, "", COUNTIF($B$1:INDIRECT(CONCATENATE("B", ROW())), B924))</f>
        <v/>
      </c>
      <c r="B924" s="41"/>
      <c r="C924" s="7" t="str">
        <f ca="1">IF(B924="", "", B924&amp;COUNTIF($B$1:INDIRECT(CONCATENATE("B", ROW())), B924))</f>
        <v/>
      </c>
      <c r="D924" s="6"/>
      <c r="E924" s="6"/>
      <c r="F924" s="6">
        <f t="shared" si="33"/>
        <v>2382</v>
      </c>
      <c r="G924" s="44" t="str">
        <f t="shared" si="34"/>
        <v>0x94E</v>
      </c>
      <c r="H924" s="8" t="s">
        <v>449</v>
      </c>
      <c r="I924" s="8"/>
      <c r="J924" s="6"/>
      <c r="K924" s="6"/>
    </row>
    <row r="925" spans="1:11" x14ac:dyDescent="0.2">
      <c r="A925" s="6" t="str">
        <f ca="1">IF(COUNTIF($B$1:INDIRECT(CONCATENATE("B", ROW())), B925)=0, "", COUNTIF($B$1:INDIRECT(CONCATENATE("B", ROW())), B925))</f>
        <v/>
      </c>
      <c r="B925" s="41"/>
      <c r="C925" s="7" t="str">
        <f ca="1">IF(B925="", "", B925&amp;COUNTIF($B$1:INDIRECT(CONCATENATE("B", ROW())), B925))</f>
        <v/>
      </c>
      <c r="D925" s="6"/>
      <c r="E925" s="6"/>
      <c r="F925" s="6">
        <f t="shared" si="33"/>
        <v>2383</v>
      </c>
      <c r="G925" s="44" t="str">
        <f t="shared" si="34"/>
        <v>0x94F</v>
      </c>
      <c r="H925" s="8" t="s">
        <v>449</v>
      </c>
      <c r="I925" s="8"/>
      <c r="J925" s="6"/>
      <c r="K925" s="6"/>
    </row>
    <row r="926" spans="1:11" x14ac:dyDescent="0.2">
      <c r="A926" s="6" t="str">
        <f ca="1">IF(COUNTIF($B$1:INDIRECT(CONCATENATE("B", ROW())), B926)=0, "", COUNTIF($B$1:INDIRECT(CONCATENATE("B", ROW())), B926))</f>
        <v/>
      </c>
      <c r="B926" s="41"/>
      <c r="C926" s="7" t="str">
        <f ca="1">IF(B926="", "", B926&amp;COUNTIF($B$1:INDIRECT(CONCATENATE("B", ROW())), B926))</f>
        <v/>
      </c>
      <c r="D926" s="6"/>
      <c r="E926" s="6"/>
      <c r="F926" s="6">
        <f t="shared" si="33"/>
        <v>2384</v>
      </c>
      <c r="G926" s="44" t="str">
        <f t="shared" si="34"/>
        <v>0x950</v>
      </c>
      <c r="H926" s="8" t="s">
        <v>449</v>
      </c>
      <c r="I926" s="8"/>
      <c r="J926" s="6"/>
      <c r="K926" s="6"/>
    </row>
    <row r="927" spans="1:11" x14ac:dyDescent="0.2">
      <c r="A927" s="6" t="str">
        <f ca="1">IF(COUNTIF($B$1:INDIRECT(CONCATENATE("B", ROW())), B927)=0, "", COUNTIF($B$1:INDIRECT(CONCATENATE("B", ROW())), B927))</f>
        <v/>
      </c>
      <c r="B927" s="41"/>
      <c r="C927" s="7" t="str">
        <f ca="1">IF(B927="", "", B927&amp;COUNTIF($B$1:INDIRECT(CONCATENATE("B", ROW())), B927))</f>
        <v/>
      </c>
      <c r="D927" s="6"/>
      <c r="E927" s="6"/>
      <c r="F927" s="6">
        <f t="shared" si="33"/>
        <v>2385</v>
      </c>
      <c r="G927" s="44" t="str">
        <f t="shared" si="34"/>
        <v>0x951</v>
      </c>
      <c r="H927" s="8" t="s">
        <v>449</v>
      </c>
      <c r="I927" s="8"/>
      <c r="J927" s="6"/>
      <c r="K927" s="6"/>
    </row>
    <row r="928" spans="1:11" x14ac:dyDescent="0.2">
      <c r="A928" s="6" t="str">
        <f ca="1">IF(COUNTIF($B$1:INDIRECT(CONCATENATE("B", ROW())), B928)=0, "", COUNTIF($B$1:INDIRECT(CONCATENATE("B", ROW())), B928))</f>
        <v/>
      </c>
      <c r="B928" s="41"/>
      <c r="C928" s="7" t="str">
        <f ca="1">IF(B928="", "", B928&amp;COUNTIF($B$1:INDIRECT(CONCATENATE("B", ROW())), B928))</f>
        <v/>
      </c>
      <c r="D928" s="6"/>
      <c r="E928" s="6"/>
      <c r="F928" s="6">
        <f t="shared" si="33"/>
        <v>2386</v>
      </c>
      <c r="G928" s="44" t="str">
        <f t="shared" si="34"/>
        <v>0x952</v>
      </c>
      <c r="H928" s="8" t="s">
        <v>449</v>
      </c>
      <c r="I928" s="8"/>
      <c r="J928" s="6"/>
      <c r="K928" s="6"/>
    </row>
    <row r="929" spans="1:11" x14ac:dyDescent="0.2">
      <c r="A929" s="6" t="str">
        <f ca="1">IF(COUNTIF($B$1:INDIRECT(CONCATENATE("B", ROW())), B929)=0, "", COUNTIF($B$1:INDIRECT(CONCATENATE("B", ROW())), B929))</f>
        <v/>
      </c>
      <c r="B929" s="41"/>
      <c r="C929" s="7" t="str">
        <f ca="1">IF(B929="", "", B929&amp;COUNTIF($B$1:INDIRECT(CONCATENATE("B", ROW())), B929))</f>
        <v/>
      </c>
      <c r="D929" s="6"/>
      <c r="E929" s="6"/>
      <c r="F929" s="6">
        <f t="shared" si="33"/>
        <v>2387</v>
      </c>
      <c r="G929" s="44" t="str">
        <f t="shared" si="34"/>
        <v>0x953</v>
      </c>
      <c r="H929" s="8" t="s">
        <v>449</v>
      </c>
      <c r="I929" s="8"/>
      <c r="J929" s="6"/>
      <c r="K929" s="6"/>
    </row>
    <row r="930" spans="1:11" x14ac:dyDescent="0.2">
      <c r="A930" s="6" t="str">
        <f ca="1">IF(COUNTIF($B$1:INDIRECT(CONCATENATE("B", ROW())), B930)=0, "", COUNTIF($B$1:INDIRECT(CONCATENATE("B", ROW())), B930))</f>
        <v/>
      </c>
      <c r="B930" s="41"/>
      <c r="C930" s="7" t="str">
        <f ca="1">IF(B930="", "", B930&amp;COUNTIF($B$1:INDIRECT(CONCATENATE("B", ROW())), B930))</f>
        <v/>
      </c>
      <c r="D930" s="6"/>
      <c r="E930" s="6"/>
      <c r="F930" s="6">
        <f t="shared" si="33"/>
        <v>2388</v>
      </c>
      <c r="G930" s="44" t="str">
        <f t="shared" si="34"/>
        <v>0x954</v>
      </c>
      <c r="H930" s="8" t="s">
        <v>449</v>
      </c>
      <c r="I930" s="8"/>
      <c r="J930" s="6"/>
      <c r="K930" s="6"/>
    </row>
    <row r="931" spans="1:11" x14ac:dyDescent="0.2">
      <c r="A931" s="6" t="str">
        <f ca="1">IF(COUNTIF($B$1:INDIRECT(CONCATENATE("B", ROW())), B931)=0, "", COUNTIF($B$1:INDIRECT(CONCATENATE("B", ROW())), B931))</f>
        <v/>
      </c>
      <c r="B931" s="41"/>
      <c r="C931" s="7" t="str">
        <f ca="1">IF(B931="", "", B931&amp;COUNTIF($B$1:INDIRECT(CONCATENATE("B", ROW())), B931))</f>
        <v/>
      </c>
      <c r="D931" s="6"/>
      <c r="E931" s="6"/>
      <c r="F931" s="6">
        <f t="shared" si="33"/>
        <v>2389</v>
      </c>
      <c r="G931" s="44" t="str">
        <f t="shared" si="34"/>
        <v>0x955</v>
      </c>
      <c r="H931" s="8" t="s">
        <v>449</v>
      </c>
      <c r="I931" s="8"/>
      <c r="J931" s="6"/>
      <c r="K931" s="6"/>
    </row>
    <row r="932" spans="1:11" x14ac:dyDescent="0.2">
      <c r="A932" s="6" t="str">
        <f ca="1">IF(COUNTIF($B$1:INDIRECT(CONCATENATE("B", ROW())), B932)=0, "", COUNTIF($B$1:INDIRECT(CONCATENATE("B", ROW())), B932))</f>
        <v/>
      </c>
      <c r="B932" s="41"/>
      <c r="C932" s="7" t="str">
        <f ca="1">IF(B932="", "", B932&amp;COUNTIF($B$1:INDIRECT(CONCATENATE("B", ROW())), B932))</f>
        <v/>
      </c>
      <c r="D932" s="6"/>
      <c r="E932" s="6"/>
      <c r="F932" s="6">
        <f t="shared" si="33"/>
        <v>2390</v>
      </c>
      <c r="G932" s="44" t="str">
        <f t="shared" si="34"/>
        <v>0x956</v>
      </c>
      <c r="H932" s="8" t="s">
        <v>449</v>
      </c>
      <c r="I932" s="8"/>
      <c r="J932" s="6"/>
      <c r="K932" s="6"/>
    </row>
    <row r="933" spans="1:11" x14ac:dyDescent="0.2">
      <c r="A933" s="6" t="str">
        <f ca="1">IF(COUNTIF($B$1:INDIRECT(CONCATENATE("B", ROW())), B933)=0, "", COUNTIF($B$1:INDIRECT(CONCATENATE("B", ROW())), B933))</f>
        <v/>
      </c>
      <c r="B933" s="41"/>
      <c r="C933" s="7" t="str">
        <f ca="1">IF(B933="", "", B933&amp;COUNTIF($B$1:INDIRECT(CONCATENATE("B", ROW())), B933))</f>
        <v/>
      </c>
      <c r="D933" s="6"/>
      <c r="E933" s="6"/>
      <c r="F933" s="6">
        <f t="shared" si="33"/>
        <v>2391</v>
      </c>
      <c r="G933" s="44" t="str">
        <f t="shared" si="34"/>
        <v>0x957</v>
      </c>
      <c r="H933" s="8" t="s">
        <v>449</v>
      </c>
      <c r="I933" s="8"/>
      <c r="J933" s="6"/>
      <c r="K933" s="6"/>
    </row>
    <row r="934" spans="1:11" x14ac:dyDescent="0.2">
      <c r="A934" s="6" t="str">
        <f ca="1">IF(COUNTIF($B$1:INDIRECT(CONCATENATE("B", ROW())), B934)=0, "", COUNTIF($B$1:INDIRECT(CONCATENATE("B", ROW())), B934))</f>
        <v/>
      </c>
      <c r="B934" s="41"/>
      <c r="C934" s="7" t="str">
        <f ca="1">IF(B934="", "", B934&amp;COUNTIF($B$1:INDIRECT(CONCATENATE("B", ROW())), B934))</f>
        <v/>
      </c>
      <c r="D934" s="6"/>
      <c r="E934" s="6"/>
      <c r="F934" s="6">
        <f t="shared" si="33"/>
        <v>2392</v>
      </c>
      <c r="G934" s="44" t="str">
        <f t="shared" si="34"/>
        <v>0x958</v>
      </c>
      <c r="H934" s="8" t="s">
        <v>449</v>
      </c>
      <c r="I934" s="8"/>
      <c r="J934" s="6"/>
      <c r="K934" s="6"/>
    </row>
    <row r="935" spans="1:11" x14ac:dyDescent="0.2">
      <c r="A935" s="6" t="str">
        <f ca="1">IF(COUNTIF($B$1:INDIRECT(CONCATENATE("B", ROW())), B935)=0, "", COUNTIF($B$1:INDIRECT(CONCATENATE("B", ROW())), B935))</f>
        <v/>
      </c>
      <c r="B935" s="41"/>
      <c r="C935" s="7" t="str">
        <f ca="1">IF(B935="", "", B935&amp;COUNTIF($B$1:INDIRECT(CONCATENATE("B", ROW())), B935))</f>
        <v/>
      </c>
      <c r="D935" s="6"/>
      <c r="E935" s="6"/>
      <c r="F935" s="6">
        <f t="shared" si="33"/>
        <v>2393</v>
      </c>
      <c r="G935" s="44" t="str">
        <f t="shared" si="34"/>
        <v>0x959</v>
      </c>
      <c r="H935" s="8" t="s">
        <v>449</v>
      </c>
      <c r="I935" s="8"/>
      <c r="J935" s="6"/>
      <c r="K935" s="6"/>
    </row>
    <row r="936" spans="1:11" x14ac:dyDescent="0.2">
      <c r="A936" s="6" t="str">
        <f ca="1">IF(COUNTIF($B$1:INDIRECT(CONCATENATE("B", ROW())), B936)=0, "", COUNTIF($B$1:INDIRECT(CONCATENATE("B", ROW())), B936))</f>
        <v/>
      </c>
      <c r="B936" s="41"/>
      <c r="C936" s="7" t="str">
        <f ca="1">IF(B936="", "", B936&amp;COUNTIF($B$1:INDIRECT(CONCATENATE("B", ROW())), B936))</f>
        <v/>
      </c>
      <c r="D936" s="6"/>
      <c r="E936" s="6"/>
      <c r="F936" s="6">
        <f t="shared" si="33"/>
        <v>2394</v>
      </c>
      <c r="G936" s="44" t="str">
        <f t="shared" si="34"/>
        <v>0x95A</v>
      </c>
      <c r="H936" s="8" t="s">
        <v>449</v>
      </c>
      <c r="I936" s="8"/>
      <c r="J936" s="6"/>
      <c r="K936" s="6"/>
    </row>
    <row r="937" spans="1:11" x14ac:dyDescent="0.2">
      <c r="A937" s="6" t="str">
        <f ca="1">IF(COUNTIF($B$1:INDIRECT(CONCATENATE("B", ROW())), B937)=0, "", COUNTIF($B$1:INDIRECT(CONCATENATE("B", ROW())), B937))</f>
        <v/>
      </c>
      <c r="B937" s="41"/>
      <c r="C937" s="7" t="str">
        <f ca="1">IF(B937="", "", B937&amp;COUNTIF($B$1:INDIRECT(CONCATENATE("B", ROW())), B937))</f>
        <v/>
      </c>
      <c r="D937" s="6"/>
      <c r="E937" s="6"/>
      <c r="F937" s="6">
        <f t="shared" si="33"/>
        <v>2395</v>
      </c>
      <c r="G937" s="44" t="str">
        <f t="shared" si="34"/>
        <v>0x95B</v>
      </c>
      <c r="H937" s="8" t="s">
        <v>449</v>
      </c>
      <c r="I937" s="8"/>
      <c r="J937" s="6"/>
      <c r="K937" s="6"/>
    </row>
    <row r="938" spans="1:11" x14ac:dyDescent="0.2">
      <c r="A938" s="6" t="str">
        <f ca="1">IF(COUNTIF($B$1:INDIRECT(CONCATENATE("B", ROW())), B938)=0, "", COUNTIF($B$1:INDIRECT(CONCATENATE("B", ROW())), B938))</f>
        <v/>
      </c>
      <c r="B938" s="41"/>
      <c r="C938" s="7" t="str">
        <f ca="1">IF(B938="", "", B938&amp;COUNTIF($B$1:INDIRECT(CONCATENATE("B", ROW())), B938))</f>
        <v/>
      </c>
      <c r="D938" s="6"/>
      <c r="E938" s="6"/>
      <c r="F938" s="6">
        <f t="shared" si="33"/>
        <v>2396</v>
      </c>
      <c r="G938" s="44" t="str">
        <f t="shared" si="34"/>
        <v>0x95C</v>
      </c>
      <c r="H938" s="8" t="s">
        <v>449</v>
      </c>
      <c r="I938" s="8"/>
      <c r="J938" s="6"/>
      <c r="K938" s="6"/>
    </row>
    <row r="939" spans="1:11" x14ac:dyDescent="0.2">
      <c r="A939" s="6" t="str">
        <f ca="1">IF(COUNTIF($B$1:INDIRECT(CONCATENATE("B", ROW())), B939)=0, "", COUNTIF($B$1:INDIRECT(CONCATENATE("B", ROW())), B939))</f>
        <v/>
      </c>
      <c r="B939" s="41"/>
      <c r="C939" s="7" t="str">
        <f ca="1">IF(B939="", "", B939&amp;COUNTIF($B$1:INDIRECT(CONCATENATE("B", ROW())), B939))</f>
        <v/>
      </c>
      <c r="D939" s="6"/>
      <c r="E939" s="6"/>
      <c r="F939" s="6">
        <f t="shared" ref="F939:F1003" si="35">$F938+1</f>
        <v>2397</v>
      </c>
      <c r="G939" s="44" t="str">
        <f t="shared" si="34"/>
        <v>0x95D</v>
      </c>
      <c r="H939" s="8" t="s">
        <v>449</v>
      </c>
      <c r="I939" s="8"/>
      <c r="J939" s="6"/>
      <c r="K939" s="6"/>
    </row>
    <row r="940" spans="1:11" x14ac:dyDescent="0.2">
      <c r="A940" s="6" t="str">
        <f ca="1">IF(COUNTIF($B$1:INDIRECT(CONCATENATE("B", ROW())), B940)=0, "", COUNTIF($B$1:INDIRECT(CONCATENATE("B", ROW())), B940))</f>
        <v/>
      </c>
      <c r="B940" s="41"/>
      <c r="C940" s="7" t="str">
        <f ca="1">IF(B940="", "", B940&amp;COUNTIF($B$1:INDIRECT(CONCATENATE("B", ROW())), B940))</f>
        <v/>
      </c>
      <c r="D940" s="6"/>
      <c r="E940" s="6"/>
      <c r="F940" s="6">
        <f t="shared" si="35"/>
        <v>2398</v>
      </c>
      <c r="G940" s="44" t="str">
        <f t="shared" si="34"/>
        <v>0x95E</v>
      </c>
      <c r="H940" s="8" t="s">
        <v>449</v>
      </c>
      <c r="I940" s="8"/>
      <c r="J940" s="6"/>
      <c r="K940" s="6"/>
    </row>
    <row r="941" spans="1:11" x14ac:dyDescent="0.2">
      <c r="A941" s="6" t="str">
        <f ca="1">IF(COUNTIF($B$1:INDIRECT(CONCATENATE("B", ROW())), B941)=0, "", COUNTIF($B$1:INDIRECT(CONCATENATE("B", ROW())), B941))</f>
        <v/>
      </c>
      <c r="B941" s="41"/>
      <c r="C941" s="7" t="str">
        <f ca="1">IF(B941="", "", B941&amp;COUNTIF($B$1:INDIRECT(CONCATENATE("B", ROW())), B941))</f>
        <v/>
      </c>
      <c r="D941" s="6"/>
      <c r="E941" s="6"/>
      <c r="F941" s="6">
        <f t="shared" si="35"/>
        <v>2399</v>
      </c>
      <c r="G941" s="44" t="str">
        <f t="shared" si="34"/>
        <v>0x95F</v>
      </c>
      <c r="H941" s="8" t="s">
        <v>449</v>
      </c>
      <c r="I941" s="8"/>
      <c r="J941" s="6"/>
      <c r="K941" s="6"/>
    </row>
    <row r="942" spans="1:11" x14ac:dyDescent="0.2">
      <c r="A942" s="6" t="str">
        <f ca="1">IF(COUNTIF($B$1:INDIRECT(CONCATENATE("B", ROW())), B942)=0, "", COUNTIF($B$1:INDIRECT(CONCATENATE("B", ROW())), B942))</f>
        <v/>
      </c>
      <c r="B942" s="41"/>
      <c r="C942" s="7" t="str">
        <f ca="1">IF(B942="", "", B942&amp;COUNTIF($B$1:INDIRECT(CONCATENATE("B", ROW())), B942))</f>
        <v/>
      </c>
      <c r="D942" s="6"/>
      <c r="E942" s="6"/>
      <c r="F942" s="6">
        <f t="shared" si="35"/>
        <v>2400</v>
      </c>
      <c r="G942" s="44" t="str">
        <f t="shared" si="34"/>
        <v>0x960</v>
      </c>
      <c r="H942" s="8" t="s">
        <v>449</v>
      </c>
      <c r="I942" s="8"/>
      <c r="J942" s="6"/>
      <c r="K942" s="6"/>
    </row>
    <row r="943" spans="1:11" x14ac:dyDescent="0.2">
      <c r="A943" s="6" t="str">
        <f ca="1">IF(COUNTIF($B$1:INDIRECT(CONCATENATE("B", ROW())), B943)=0, "", COUNTIF($B$1:INDIRECT(CONCATENATE("B", ROW())), B943))</f>
        <v/>
      </c>
      <c r="B943" s="41"/>
      <c r="C943" s="7" t="str">
        <f ca="1">IF(B943="", "", B943&amp;COUNTIF($B$1:INDIRECT(CONCATENATE("B", ROW())), B943))</f>
        <v/>
      </c>
      <c r="D943" s="6"/>
      <c r="E943" s="6"/>
      <c r="F943" s="6">
        <f t="shared" si="35"/>
        <v>2401</v>
      </c>
      <c r="G943" s="44" t="str">
        <f t="shared" si="34"/>
        <v>0x961</v>
      </c>
      <c r="H943" s="8" t="s">
        <v>449</v>
      </c>
      <c r="I943" s="8"/>
      <c r="J943" s="6"/>
      <c r="K943" s="6"/>
    </row>
    <row r="944" spans="1:11" x14ac:dyDescent="0.2">
      <c r="A944" s="6" t="str">
        <f ca="1">IF(COUNTIF($B$1:INDIRECT(CONCATENATE("B", ROW())), B944)=0, "", COUNTIF($B$1:INDIRECT(CONCATENATE("B", ROW())), B944))</f>
        <v/>
      </c>
      <c r="B944" s="41"/>
      <c r="C944" s="7" t="str">
        <f ca="1">IF(B944="", "", B944&amp;COUNTIF($B$1:INDIRECT(CONCATENATE("B", ROW())), B944))</f>
        <v/>
      </c>
      <c r="D944" s="6"/>
      <c r="E944" s="6"/>
      <c r="F944" s="6">
        <f t="shared" si="35"/>
        <v>2402</v>
      </c>
      <c r="G944" s="44" t="str">
        <f t="shared" si="34"/>
        <v>0x962</v>
      </c>
      <c r="H944" s="8" t="s">
        <v>449</v>
      </c>
      <c r="I944" s="8"/>
      <c r="J944" s="6"/>
      <c r="K944" s="6"/>
    </row>
    <row r="945" spans="1:11" x14ac:dyDescent="0.2">
      <c r="A945" s="6" t="str">
        <f ca="1">IF(COUNTIF($B$1:INDIRECT(CONCATENATE("B", ROW())), B945)=0, "", COUNTIF($B$1:INDIRECT(CONCATENATE("B", ROW())), B945))</f>
        <v/>
      </c>
      <c r="B945" s="41"/>
      <c r="C945" s="7" t="str">
        <f ca="1">IF(B945="", "", B945&amp;COUNTIF($B$1:INDIRECT(CONCATENATE("B", ROW())), B945))</f>
        <v/>
      </c>
      <c r="D945" s="6"/>
      <c r="E945" s="6"/>
      <c r="F945" s="6">
        <f t="shared" si="35"/>
        <v>2403</v>
      </c>
      <c r="G945" s="44" t="str">
        <f t="shared" si="34"/>
        <v>0x963</v>
      </c>
      <c r="H945" s="8" t="s">
        <v>449</v>
      </c>
      <c r="I945" s="8"/>
      <c r="J945" s="6"/>
      <c r="K945" s="6"/>
    </row>
    <row r="946" spans="1:11" x14ac:dyDescent="0.2">
      <c r="A946" s="6" t="str">
        <f ca="1">IF(COUNTIF($B$1:INDIRECT(CONCATENATE("B", ROW())), B946)=0, "", COUNTIF($B$1:INDIRECT(CONCATENATE("B", ROW())), B946))</f>
        <v/>
      </c>
      <c r="B946" s="41"/>
      <c r="C946" s="7" t="str">
        <f ca="1">IF(B946="", "", B946&amp;COUNTIF($B$1:INDIRECT(CONCATENATE("B", ROW())), B946))</f>
        <v/>
      </c>
      <c r="D946" s="6"/>
      <c r="E946" s="6"/>
      <c r="F946" s="6">
        <f t="shared" si="35"/>
        <v>2404</v>
      </c>
      <c r="G946" s="44" t="str">
        <f t="shared" si="34"/>
        <v>0x964</v>
      </c>
      <c r="H946" s="8" t="s">
        <v>449</v>
      </c>
      <c r="I946" s="8"/>
      <c r="J946" s="6"/>
      <c r="K946" s="6"/>
    </row>
    <row r="947" spans="1:11" x14ac:dyDescent="0.2">
      <c r="A947" s="6" t="str">
        <f ca="1">IF(COUNTIF($B$1:INDIRECT(CONCATENATE("B", ROW())), B947)=0, "", COUNTIF($B$1:INDIRECT(CONCATENATE("B", ROW())), B947))</f>
        <v/>
      </c>
      <c r="B947" s="41"/>
      <c r="C947" s="7" t="str">
        <f ca="1">IF(B947="", "", B947&amp;COUNTIF($B$1:INDIRECT(CONCATENATE("B", ROW())), B947))</f>
        <v/>
      </c>
      <c r="D947" s="6"/>
      <c r="E947" s="6"/>
      <c r="F947" s="6">
        <f t="shared" si="35"/>
        <v>2405</v>
      </c>
      <c r="G947" s="44" t="str">
        <f t="shared" si="34"/>
        <v>0x965</v>
      </c>
      <c r="H947" s="8" t="s">
        <v>449</v>
      </c>
      <c r="I947" s="8"/>
      <c r="J947" s="6"/>
      <c r="K947" s="6"/>
    </row>
    <row r="948" spans="1:11" x14ac:dyDescent="0.2">
      <c r="A948" s="6" t="str">
        <f ca="1">IF(COUNTIF($B$1:INDIRECT(CONCATENATE("B", ROW())), B948)=0, "", COUNTIF($B$1:INDIRECT(CONCATENATE("B", ROW())), B948))</f>
        <v/>
      </c>
      <c r="B948" s="41"/>
      <c r="C948" s="7" t="str">
        <f ca="1">IF(B948="", "", B948&amp;COUNTIF($B$1:INDIRECT(CONCATENATE("B", ROW())), B948))</f>
        <v/>
      </c>
      <c r="D948" s="6"/>
      <c r="E948" s="6"/>
      <c r="F948" s="6">
        <f t="shared" si="35"/>
        <v>2406</v>
      </c>
      <c r="G948" s="44" t="str">
        <f t="shared" si="34"/>
        <v>0x966</v>
      </c>
      <c r="H948" s="8" t="s">
        <v>449</v>
      </c>
      <c r="I948" s="8"/>
      <c r="J948" s="6"/>
      <c r="K948" s="6"/>
    </row>
    <row r="949" spans="1:11" x14ac:dyDescent="0.2">
      <c r="A949" s="6" t="str">
        <f ca="1">IF(COUNTIF($B$1:INDIRECT(CONCATENATE("B", ROW())), B949)=0, "", COUNTIF($B$1:INDIRECT(CONCATENATE("B", ROW())), B949))</f>
        <v/>
      </c>
      <c r="B949" s="41"/>
      <c r="C949" s="7" t="str">
        <f ca="1">IF(B949="", "", B949&amp;COUNTIF($B$1:INDIRECT(CONCATENATE("B", ROW())), B949))</f>
        <v/>
      </c>
      <c r="D949" s="6"/>
      <c r="E949" s="6"/>
      <c r="F949" s="6">
        <f t="shared" si="35"/>
        <v>2407</v>
      </c>
      <c r="G949" s="44" t="str">
        <f t="shared" si="34"/>
        <v>0x967</v>
      </c>
      <c r="H949" s="8" t="s">
        <v>449</v>
      </c>
      <c r="I949" s="8"/>
      <c r="J949" s="6"/>
      <c r="K949" s="6"/>
    </row>
    <row r="950" spans="1:11" x14ac:dyDescent="0.2">
      <c r="A950" s="6" t="str">
        <f ca="1">IF(COUNTIF($B$1:INDIRECT(CONCATENATE("B", ROW())), B950)=0, "", COUNTIF($B$1:INDIRECT(CONCATENATE("B", ROW())), B950))</f>
        <v/>
      </c>
      <c r="B950" s="41"/>
      <c r="C950" s="7" t="str">
        <f ca="1">IF(B950="", "", B950&amp;COUNTIF($B$1:INDIRECT(CONCATENATE("B", ROW())), B950))</f>
        <v/>
      </c>
      <c r="D950" s="6"/>
      <c r="E950" s="6"/>
      <c r="F950" s="6">
        <f t="shared" si="35"/>
        <v>2408</v>
      </c>
      <c r="G950" s="44" t="str">
        <f t="shared" si="34"/>
        <v>0x968</v>
      </c>
      <c r="H950" s="8" t="s">
        <v>449</v>
      </c>
      <c r="I950" s="8"/>
      <c r="J950" s="6"/>
      <c r="K950" s="6"/>
    </row>
    <row r="951" spans="1:11" x14ac:dyDescent="0.2">
      <c r="A951" s="6" t="str">
        <f ca="1">IF(COUNTIF($B$1:INDIRECT(CONCATENATE("B", ROW())), B951)=0, "", COUNTIF($B$1:INDIRECT(CONCATENATE("B", ROW())), B951))</f>
        <v/>
      </c>
      <c r="B951" s="41"/>
      <c r="C951" s="7" t="str">
        <f ca="1">IF(B951="", "", B951&amp;COUNTIF($B$1:INDIRECT(CONCATENATE("B", ROW())), B951))</f>
        <v/>
      </c>
      <c r="D951" s="6"/>
      <c r="E951" s="6"/>
      <c r="F951" s="6">
        <f t="shared" si="35"/>
        <v>2409</v>
      </c>
      <c r="G951" s="44" t="str">
        <f t="shared" si="34"/>
        <v>0x969</v>
      </c>
      <c r="H951" s="8" t="s">
        <v>449</v>
      </c>
      <c r="I951" s="8"/>
      <c r="J951" s="6"/>
      <c r="K951" s="6"/>
    </row>
    <row r="952" spans="1:11" x14ac:dyDescent="0.2">
      <c r="A952" s="6" t="str">
        <f ca="1">IF(COUNTIF($B$1:INDIRECT(CONCATENATE("B", ROW())), B952)=0, "", COUNTIF($B$1:INDIRECT(CONCATENATE("B", ROW())), B952))</f>
        <v/>
      </c>
      <c r="B952" s="41"/>
      <c r="C952" s="7" t="str">
        <f ca="1">IF(B952="", "", B952&amp;COUNTIF($B$1:INDIRECT(CONCATENATE("B", ROW())), B952))</f>
        <v/>
      </c>
      <c r="D952" s="6"/>
      <c r="E952" s="6"/>
      <c r="F952" s="6">
        <f t="shared" si="35"/>
        <v>2410</v>
      </c>
      <c r="G952" s="44" t="str">
        <f t="shared" si="34"/>
        <v>0x96A</v>
      </c>
      <c r="H952" s="8" t="s">
        <v>449</v>
      </c>
      <c r="I952" s="8"/>
      <c r="J952" s="6"/>
      <c r="K952" s="6"/>
    </row>
    <row r="953" spans="1:11" x14ac:dyDescent="0.2">
      <c r="A953" s="6" t="str">
        <f ca="1">IF(COUNTIF($B$1:INDIRECT(CONCATENATE("B", ROW())), B953)=0, "", COUNTIF($B$1:INDIRECT(CONCATENATE("B", ROW())), B953))</f>
        <v/>
      </c>
      <c r="B953" s="41"/>
      <c r="C953" s="7" t="str">
        <f ca="1">IF(B953="", "", B953&amp;COUNTIF($B$1:INDIRECT(CONCATENATE("B", ROW())), B953))</f>
        <v/>
      </c>
      <c r="D953" s="6"/>
      <c r="E953" s="6"/>
      <c r="F953" s="6">
        <f t="shared" si="35"/>
        <v>2411</v>
      </c>
      <c r="G953" s="44" t="str">
        <f t="shared" si="34"/>
        <v>0x96B</v>
      </c>
      <c r="H953" s="8" t="s">
        <v>449</v>
      </c>
      <c r="I953" s="8"/>
      <c r="J953" s="6"/>
      <c r="K953" s="6"/>
    </row>
    <row r="954" spans="1:11" x14ac:dyDescent="0.2">
      <c r="A954" s="6" t="str">
        <f ca="1">IF(COUNTIF($B$1:INDIRECT(CONCATENATE("B", ROW())), B954)=0, "", COUNTIF($B$1:INDIRECT(CONCATENATE("B", ROW())), B954))</f>
        <v/>
      </c>
      <c r="B954" s="41"/>
      <c r="C954" s="7" t="str">
        <f ca="1">IF(B954="", "", B954&amp;COUNTIF($B$1:INDIRECT(CONCATENATE("B", ROW())), B954))</f>
        <v/>
      </c>
      <c r="D954" s="6"/>
      <c r="E954" s="6"/>
      <c r="F954" s="6">
        <f t="shared" si="35"/>
        <v>2412</v>
      </c>
      <c r="G954" s="44" t="str">
        <f t="shared" si="34"/>
        <v>0x96C</v>
      </c>
      <c r="H954" s="8" t="s">
        <v>449</v>
      </c>
      <c r="I954" s="8"/>
      <c r="J954" s="6"/>
      <c r="K954" s="6"/>
    </row>
    <row r="955" spans="1:11" x14ac:dyDescent="0.2">
      <c r="A955" s="6" t="str">
        <f ca="1">IF(COUNTIF($B$1:INDIRECT(CONCATENATE("B", ROW())), B955)=0, "", COUNTIF($B$1:INDIRECT(CONCATENATE("B", ROW())), B955))</f>
        <v/>
      </c>
      <c r="B955" s="41"/>
      <c r="C955" s="7" t="str">
        <f ca="1">IF(B955="", "", B955&amp;COUNTIF($B$1:INDIRECT(CONCATENATE("B", ROW())), B955))</f>
        <v/>
      </c>
      <c r="D955" s="6"/>
      <c r="E955" s="6"/>
      <c r="F955" s="6">
        <f t="shared" si="35"/>
        <v>2413</v>
      </c>
      <c r="G955" s="44" t="str">
        <f t="shared" si="34"/>
        <v>0x96D</v>
      </c>
      <c r="H955" s="8" t="s">
        <v>449</v>
      </c>
      <c r="I955" s="8"/>
      <c r="J955" s="6"/>
      <c r="K955" s="6"/>
    </row>
    <row r="956" spans="1:11" x14ac:dyDescent="0.2">
      <c r="A956" s="6" t="str">
        <f ca="1">IF(COUNTIF($B$1:INDIRECT(CONCATENATE("B", ROW())), B956)=0, "", COUNTIF($B$1:INDIRECT(CONCATENATE("B", ROW())), B956))</f>
        <v/>
      </c>
      <c r="B956" s="41"/>
      <c r="C956" s="7" t="str">
        <f ca="1">IF(B956="", "", B956&amp;COUNTIF($B$1:INDIRECT(CONCATENATE("B", ROW())), B956))</f>
        <v/>
      </c>
      <c r="D956" s="6"/>
      <c r="E956" s="6"/>
      <c r="F956" s="6">
        <f t="shared" si="35"/>
        <v>2414</v>
      </c>
      <c r="G956" s="44" t="str">
        <f t="shared" si="34"/>
        <v>0x96E</v>
      </c>
      <c r="H956" s="8" t="s">
        <v>449</v>
      </c>
      <c r="I956" s="8"/>
      <c r="J956" s="6"/>
      <c r="K956" s="6"/>
    </row>
    <row r="957" spans="1:11" x14ac:dyDescent="0.2">
      <c r="A957" s="6" t="str">
        <f ca="1">IF(COUNTIF($B$1:INDIRECT(CONCATENATE("B", ROW())), B957)=0, "", COUNTIF($B$1:INDIRECT(CONCATENATE("B", ROW())), B957))</f>
        <v/>
      </c>
      <c r="B957" s="41"/>
      <c r="C957" s="7" t="str">
        <f ca="1">IF(B957="", "", B957&amp;COUNTIF($B$1:INDIRECT(CONCATENATE("B", ROW())), B957))</f>
        <v/>
      </c>
      <c r="D957" s="6"/>
      <c r="E957" s="6"/>
      <c r="F957" s="6">
        <f t="shared" si="35"/>
        <v>2415</v>
      </c>
      <c r="G957" s="44" t="str">
        <f t="shared" si="34"/>
        <v>0x96F</v>
      </c>
      <c r="H957" s="8" t="s">
        <v>449</v>
      </c>
      <c r="I957" s="8"/>
      <c r="J957" s="6"/>
      <c r="K957" s="6"/>
    </row>
    <row r="958" spans="1:11" x14ac:dyDescent="0.2">
      <c r="A958" s="6" t="str">
        <f ca="1">IF(COUNTIF($B$1:INDIRECT(CONCATENATE("B", ROW())), B958)=0, "", COUNTIF($B$1:INDIRECT(CONCATENATE("B", ROW())), B958))</f>
        <v/>
      </c>
      <c r="B958" s="41"/>
      <c r="C958" s="7" t="str">
        <f ca="1">IF(B958="", "", B958&amp;COUNTIF($B$1:INDIRECT(CONCATENATE("B", ROW())), B958))</f>
        <v/>
      </c>
      <c r="D958" s="6"/>
      <c r="E958" s="6"/>
      <c r="F958" s="6">
        <f t="shared" si="35"/>
        <v>2416</v>
      </c>
      <c r="G958" s="44" t="str">
        <f t="shared" si="34"/>
        <v>0x970</v>
      </c>
      <c r="H958" s="8" t="s">
        <v>449</v>
      </c>
      <c r="I958" s="8"/>
      <c r="J958" s="6"/>
      <c r="K958" s="6"/>
    </row>
    <row r="959" spans="1:11" x14ac:dyDescent="0.2">
      <c r="A959" s="6" t="str">
        <f ca="1">IF(COUNTIF($B$1:INDIRECT(CONCATENATE("B", ROW())), B959)=0, "", COUNTIF($B$1:INDIRECT(CONCATENATE("B", ROW())), B959))</f>
        <v/>
      </c>
      <c r="B959" s="41"/>
      <c r="C959" s="7" t="str">
        <f ca="1">IF(B959="", "", B959&amp;COUNTIF($B$1:INDIRECT(CONCATENATE("B", ROW())), B959))</f>
        <v/>
      </c>
      <c r="D959" s="6"/>
      <c r="E959" s="6"/>
      <c r="F959" s="6">
        <f t="shared" si="35"/>
        <v>2417</v>
      </c>
      <c r="G959" s="44" t="str">
        <f t="shared" si="34"/>
        <v>0x971</v>
      </c>
      <c r="H959" s="8" t="s">
        <v>449</v>
      </c>
      <c r="I959" s="8"/>
      <c r="J959" s="6"/>
      <c r="K959" s="6"/>
    </row>
    <row r="960" spans="1:11" x14ac:dyDescent="0.2">
      <c r="A960" s="6" t="str">
        <f ca="1">IF(COUNTIF($B$1:INDIRECT(CONCATENATE("B", ROW())), B960)=0, "", COUNTIF($B$1:INDIRECT(CONCATENATE("B", ROW())), B960))</f>
        <v/>
      </c>
      <c r="B960" s="41"/>
      <c r="C960" s="7" t="str">
        <f ca="1">IF(B960="", "", B960&amp;COUNTIF($B$1:INDIRECT(CONCATENATE("B", ROW())), B960))</f>
        <v/>
      </c>
      <c r="D960" s="6"/>
      <c r="E960" s="6"/>
      <c r="F960" s="6">
        <f t="shared" si="35"/>
        <v>2418</v>
      </c>
      <c r="G960" s="44" t="str">
        <f t="shared" si="34"/>
        <v>0x972</v>
      </c>
      <c r="H960" s="8" t="s">
        <v>449</v>
      </c>
      <c r="I960" s="8"/>
      <c r="J960" s="6"/>
      <c r="K960" s="6"/>
    </row>
    <row r="961" spans="1:11" x14ac:dyDescent="0.2">
      <c r="A961" s="6" t="str">
        <f ca="1">IF(COUNTIF($B$1:INDIRECT(CONCATENATE("B", ROW())), B961)=0, "", COUNTIF($B$1:INDIRECT(CONCATENATE("B", ROW())), B961))</f>
        <v/>
      </c>
      <c r="B961" s="41"/>
      <c r="C961" s="7" t="str">
        <f ca="1">IF(B961="", "", B961&amp;COUNTIF($B$1:INDIRECT(CONCATENATE("B", ROW())), B961))</f>
        <v/>
      </c>
      <c r="D961" s="6"/>
      <c r="E961" s="6"/>
      <c r="F961" s="6">
        <f t="shared" si="35"/>
        <v>2419</v>
      </c>
      <c r="G961" s="44" t="str">
        <f t="shared" si="34"/>
        <v>0x973</v>
      </c>
      <c r="H961" s="8" t="s">
        <v>449</v>
      </c>
      <c r="I961" s="8"/>
      <c r="J961" s="6"/>
      <c r="K961" s="6"/>
    </row>
    <row r="962" spans="1:11" x14ac:dyDescent="0.2">
      <c r="A962" s="6" t="str">
        <f ca="1">IF(COUNTIF($B$1:INDIRECT(CONCATENATE("B", ROW())), B962)=0, "", COUNTIF($B$1:INDIRECT(CONCATENATE("B", ROW())), B962))</f>
        <v/>
      </c>
      <c r="B962" s="41"/>
      <c r="C962" s="7" t="str">
        <f ca="1">IF(B962="", "", B962&amp;COUNTIF($B$1:INDIRECT(CONCATENATE("B", ROW())), B962))</f>
        <v/>
      </c>
      <c r="D962" s="6"/>
      <c r="E962" s="6"/>
      <c r="F962" s="6">
        <f t="shared" si="35"/>
        <v>2420</v>
      </c>
      <c r="G962" s="44" t="str">
        <f t="shared" si="34"/>
        <v>0x974</v>
      </c>
      <c r="H962" s="8" t="s">
        <v>449</v>
      </c>
      <c r="I962" s="8"/>
      <c r="J962" s="6"/>
      <c r="K962" s="6"/>
    </row>
    <row r="963" spans="1:11" x14ac:dyDescent="0.2">
      <c r="A963" s="6" t="str">
        <f ca="1">IF(COUNTIF($B$1:INDIRECT(CONCATENATE("B", ROW())), B963)=0, "", COUNTIF($B$1:INDIRECT(CONCATENATE("B", ROW())), B963))</f>
        <v/>
      </c>
      <c r="B963" s="41"/>
      <c r="C963" s="7" t="str">
        <f ca="1">IF(B963="", "", B963&amp;COUNTIF($B$1:INDIRECT(CONCATENATE("B", ROW())), B963))</f>
        <v/>
      </c>
      <c r="D963" s="6"/>
      <c r="E963" s="6"/>
      <c r="F963" s="6">
        <f t="shared" si="35"/>
        <v>2421</v>
      </c>
      <c r="G963" s="44" t="str">
        <f t="shared" si="34"/>
        <v>0x975</v>
      </c>
      <c r="H963" s="8" t="s">
        <v>449</v>
      </c>
      <c r="I963" s="8"/>
      <c r="J963" s="6"/>
      <c r="K963" s="6"/>
    </row>
    <row r="964" spans="1:11" x14ac:dyDescent="0.2">
      <c r="A964" s="6" t="str">
        <f ca="1">IF(COUNTIF($B$1:INDIRECT(CONCATENATE("B", ROW())), B964)=0, "", COUNTIF($B$1:INDIRECT(CONCATENATE("B", ROW())), B964))</f>
        <v/>
      </c>
      <c r="B964" s="41"/>
      <c r="C964" s="7" t="str">
        <f ca="1">IF(B964="", "", B964&amp;COUNTIF($B$1:INDIRECT(CONCATENATE("B", ROW())), B964))</f>
        <v/>
      </c>
      <c r="D964" s="6"/>
      <c r="E964" s="6"/>
      <c r="F964" s="6">
        <f t="shared" si="35"/>
        <v>2422</v>
      </c>
      <c r="G964" s="44" t="str">
        <f t="shared" si="34"/>
        <v>0x976</v>
      </c>
      <c r="H964" s="8" t="s">
        <v>449</v>
      </c>
      <c r="I964" s="8"/>
      <c r="J964" s="6"/>
      <c r="K964" s="6"/>
    </row>
    <row r="965" spans="1:11" x14ac:dyDescent="0.2">
      <c r="A965" s="6" t="str">
        <f ca="1">IF(COUNTIF($B$1:INDIRECT(CONCATENATE("B", ROW())), B965)=0, "", COUNTIF($B$1:INDIRECT(CONCATENATE("B", ROW())), B965))</f>
        <v/>
      </c>
      <c r="B965" s="41"/>
      <c r="C965" s="7" t="str">
        <f ca="1">IF(B965="", "", B965&amp;COUNTIF($B$1:INDIRECT(CONCATENATE("B", ROW())), B965))</f>
        <v/>
      </c>
      <c r="D965" s="6"/>
      <c r="E965" s="6"/>
      <c r="F965" s="6">
        <f t="shared" si="35"/>
        <v>2423</v>
      </c>
      <c r="G965" s="44" t="str">
        <f t="shared" si="34"/>
        <v>0x977</v>
      </c>
      <c r="H965" s="8" t="s">
        <v>449</v>
      </c>
      <c r="I965" s="8"/>
      <c r="J965" s="6"/>
      <c r="K965" s="6"/>
    </row>
    <row r="966" spans="1:11" x14ac:dyDescent="0.2">
      <c r="A966" s="6" t="str">
        <f ca="1">IF(COUNTIF($B$1:INDIRECT(CONCATENATE("B", ROW())), B966)=0, "", COUNTIF($B$1:INDIRECT(CONCATENATE("B", ROW())), B966))</f>
        <v/>
      </c>
      <c r="B966" s="41"/>
      <c r="C966" s="7" t="str">
        <f ca="1">IF(B966="", "", B966&amp;COUNTIF($B$1:INDIRECT(CONCATENATE("B", ROW())), B966))</f>
        <v/>
      </c>
      <c r="D966" s="6"/>
      <c r="E966" s="6"/>
      <c r="F966" s="6">
        <f t="shared" si="35"/>
        <v>2424</v>
      </c>
      <c r="G966" s="44" t="str">
        <f t="shared" si="34"/>
        <v>0x978</v>
      </c>
      <c r="H966" s="8" t="s">
        <v>449</v>
      </c>
      <c r="I966" s="8"/>
      <c r="J966" s="6"/>
      <c r="K966" s="6"/>
    </row>
    <row r="967" spans="1:11" x14ac:dyDescent="0.2">
      <c r="A967" s="6" t="str">
        <f ca="1">IF(COUNTIF($B$1:INDIRECT(CONCATENATE("B", ROW())), B967)=0, "", COUNTIF($B$1:INDIRECT(CONCATENATE("B", ROW())), B967))</f>
        <v/>
      </c>
      <c r="B967" s="41"/>
      <c r="C967" s="7" t="str">
        <f ca="1">IF(B967="", "", B967&amp;COUNTIF($B$1:INDIRECT(CONCATENATE("B", ROW())), B967))</f>
        <v/>
      </c>
      <c r="D967" s="6"/>
      <c r="E967" s="6"/>
      <c r="F967" s="6">
        <f t="shared" si="35"/>
        <v>2425</v>
      </c>
      <c r="G967" s="44" t="str">
        <f t="shared" si="34"/>
        <v>0x979</v>
      </c>
      <c r="H967" s="8" t="s">
        <v>449</v>
      </c>
      <c r="I967" s="8"/>
      <c r="J967" s="6"/>
      <c r="K967" s="6"/>
    </row>
    <row r="968" spans="1:11" x14ac:dyDescent="0.2">
      <c r="A968" s="6" t="str">
        <f ca="1">IF(COUNTIF($B$1:INDIRECT(CONCATENATE("B", ROW())), B968)=0, "", COUNTIF($B$1:INDIRECT(CONCATENATE("B", ROW())), B968))</f>
        <v/>
      </c>
      <c r="B968" s="41"/>
      <c r="C968" s="7" t="str">
        <f ca="1">IF(B968="", "", B968&amp;COUNTIF($B$1:INDIRECT(CONCATENATE("B", ROW())), B968))</f>
        <v/>
      </c>
      <c r="D968" s="6"/>
      <c r="E968" s="6"/>
      <c r="F968" s="6">
        <f t="shared" si="35"/>
        <v>2426</v>
      </c>
      <c r="G968" s="44" t="str">
        <f t="shared" si="34"/>
        <v>0x97A</v>
      </c>
      <c r="H968" s="8" t="s">
        <v>449</v>
      </c>
      <c r="I968" s="8"/>
      <c r="J968" s="6"/>
      <c r="K968" s="6"/>
    </row>
    <row r="969" spans="1:11" x14ac:dyDescent="0.2">
      <c r="A969" s="6" t="str">
        <f ca="1">IF(COUNTIF($B$1:INDIRECT(CONCATENATE("B", ROW())), B969)=0, "", COUNTIF($B$1:INDIRECT(CONCATENATE("B", ROW())), B969))</f>
        <v/>
      </c>
      <c r="B969" s="41"/>
      <c r="C969" s="7" t="str">
        <f ca="1">IF(B969="", "", B969&amp;COUNTIF($B$1:INDIRECT(CONCATENATE("B", ROW())), B969))</f>
        <v/>
      </c>
      <c r="D969" s="6"/>
      <c r="E969" s="6"/>
      <c r="F969" s="6">
        <f t="shared" si="35"/>
        <v>2427</v>
      </c>
      <c r="G969" s="44" t="str">
        <f t="shared" si="34"/>
        <v>0x97B</v>
      </c>
      <c r="H969" s="8" t="s">
        <v>449</v>
      </c>
      <c r="I969" s="8"/>
      <c r="J969" s="6"/>
      <c r="K969" s="6"/>
    </row>
    <row r="970" spans="1:11" x14ac:dyDescent="0.2">
      <c r="A970" s="6" t="str">
        <f ca="1">IF(COUNTIF($B$1:INDIRECT(CONCATENATE("B", ROW())), B970)=0, "", COUNTIF($B$1:INDIRECT(CONCATENATE("B", ROW())), B970))</f>
        <v/>
      </c>
      <c r="B970" s="41"/>
      <c r="C970" s="7" t="str">
        <f ca="1">IF(B970="", "", B970&amp;COUNTIF($B$1:INDIRECT(CONCATENATE("B", ROW())), B970))</f>
        <v/>
      </c>
      <c r="D970" s="6"/>
      <c r="E970" s="6"/>
      <c r="F970" s="6">
        <f t="shared" si="35"/>
        <v>2428</v>
      </c>
      <c r="G970" s="44" t="str">
        <f t="shared" si="34"/>
        <v>0x97C</v>
      </c>
      <c r="H970" s="8" t="s">
        <v>449</v>
      </c>
      <c r="I970" s="8"/>
      <c r="J970" s="6"/>
      <c r="K970" s="6"/>
    </row>
    <row r="971" spans="1:11" x14ac:dyDescent="0.2">
      <c r="A971" s="6" t="str">
        <f ca="1">IF(COUNTIF($B$1:INDIRECT(CONCATENATE("B", ROW())), B971)=0, "", COUNTIF($B$1:INDIRECT(CONCATENATE("B", ROW())), B971))</f>
        <v/>
      </c>
      <c r="B971" s="41"/>
      <c r="C971" s="7" t="str">
        <f ca="1">IF(B971="", "", B971&amp;COUNTIF($B$1:INDIRECT(CONCATENATE("B", ROW())), B971))</f>
        <v/>
      </c>
      <c r="D971" s="6"/>
      <c r="E971" s="6"/>
      <c r="F971" s="6">
        <f t="shared" si="35"/>
        <v>2429</v>
      </c>
      <c r="G971" s="44" t="str">
        <f t="shared" si="34"/>
        <v>0x97D</v>
      </c>
      <c r="H971" s="8" t="s">
        <v>449</v>
      </c>
      <c r="I971" s="8"/>
      <c r="J971" s="6"/>
      <c r="K971" s="6"/>
    </row>
    <row r="972" spans="1:11" x14ac:dyDescent="0.2">
      <c r="A972" s="6" t="str">
        <f ca="1">IF(COUNTIF($B$1:INDIRECT(CONCATENATE("B", ROW())), B972)=0, "", COUNTIF($B$1:INDIRECT(CONCATENATE("B", ROW())), B972))</f>
        <v/>
      </c>
      <c r="B972" s="41"/>
      <c r="C972" s="7" t="str">
        <f ca="1">IF(B972="", "", B972&amp;COUNTIF($B$1:INDIRECT(CONCATENATE("B", ROW())), B972))</f>
        <v/>
      </c>
      <c r="D972" s="6"/>
      <c r="E972" s="6"/>
      <c r="F972" s="6">
        <f t="shared" si="35"/>
        <v>2430</v>
      </c>
      <c r="G972" s="44" t="str">
        <f t="shared" si="34"/>
        <v>0x97E</v>
      </c>
      <c r="H972" s="8" t="s">
        <v>449</v>
      </c>
      <c r="I972" s="8"/>
      <c r="J972" s="6"/>
      <c r="K972" s="6"/>
    </row>
    <row r="973" spans="1:11" x14ac:dyDescent="0.2">
      <c r="A973" s="6" t="str">
        <f ca="1">IF(COUNTIF($B$1:INDIRECT(CONCATENATE("B", ROW())), B973)=0, "", COUNTIF($B$1:INDIRECT(CONCATENATE("B", ROW())), B973))</f>
        <v/>
      </c>
      <c r="B973" s="41"/>
      <c r="C973" s="7" t="str">
        <f ca="1">IF(B973="", "", B973&amp;COUNTIF($B$1:INDIRECT(CONCATENATE("B", ROW())), B973))</f>
        <v/>
      </c>
      <c r="D973" s="6"/>
      <c r="E973" s="6"/>
      <c r="F973" s="6">
        <f t="shared" si="35"/>
        <v>2431</v>
      </c>
      <c r="G973" s="44" t="str">
        <f t="shared" si="34"/>
        <v>0x97F</v>
      </c>
      <c r="H973" s="8" t="s">
        <v>449</v>
      </c>
      <c r="I973" s="8"/>
      <c r="J973" s="6"/>
      <c r="K973" s="6"/>
    </row>
    <row r="974" spans="1:11" x14ac:dyDescent="0.2">
      <c r="A974" s="6" t="str">
        <f ca="1">IF(COUNTIF($B$1:INDIRECT(CONCATENATE("B", ROW())), B974)=0, "", COUNTIF($B$1:INDIRECT(CONCATENATE("B", ROW())), B974))</f>
        <v/>
      </c>
      <c r="B974" s="41"/>
      <c r="C974" s="7" t="str">
        <f ca="1">IF(B974="", "", B974&amp;COUNTIF($B$1:INDIRECT(CONCATENATE("B", ROW())), B974))</f>
        <v/>
      </c>
      <c r="D974" s="6"/>
      <c r="E974" s="6"/>
      <c r="F974" s="6">
        <f t="shared" si="35"/>
        <v>2432</v>
      </c>
      <c r="G974" s="44" t="str">
        <f t="shared" si="34"/>
        <v>0x980</v>
      </c>
      <c r="H974" s="8" t="s">
        <v>449</v>
      </c>
      <c r="I974" s="8"/>
      <c r="J974" s="6"/>
      <c r="K974" s="6"/>
    </row>
    <row r="975" spans="1:11" x14ac:dyDescent="0.2">
      <c r="A975" s="6" t="str">
        <f ca="1">IF(COUNTIF($B$1:INDIRECT(CONCATENATE("B", ROW())), B975)=0, "", COUNTIF($B$1:INDIRECT(CONCATENATE("B", ROW())), B975))</f>
        <v/>
      </c>
      <c r="B975" s="41"/>
      <c r="C975" s="7" t="str">
        <f ca="1">IF(B975="", "", B975&amp;COUNTIF($B$1:INDIRECT(CONCATENATE("B", ROW())), B975))</f>
        <v/>
      </c>
      <c r="D975" s="6"/>
      <c r="E975" s="6"/>
      <c r="F975" s="6">
        <f t="shared" si="35"/>
        <v>2433</v>
      </c>
      <c r="G975" s="44" t="str">
        <f t="shared" si="34"/>
        <v>0x981</v>
      </c>
      <c r="H975" s="8" t="s">
        <v>449</v>
      </c>
      <c r="I975" s="8"/>
      <c r="J975" s="6"/>
      <c r="K975" s="6"/>
    </row>
    <row r="976" spans="1:11" x14ac:dyDescent="0.2">
      <c r="A976" s="6" t="str">
        <f ca="1">IF(COUNTIF($B$1:INDIRECT(CONCATENATE("B", ROW())), B976)=0, "", COUNTIF($B$1:INDIRECT(CONCATENATE("B", ROW())), B976))</f>
        <v/>
      </c>
      <c r="B976" s="41"/>
      <c r="C976" s="7" t="str">
        <f ca="1">IF(B976="", "", B976&amp;COUNTIF($B$1:INDIRECT(CONCATENATE("B", ROW())), B976))</f>
        <v/>
      </c>
      <c r="D976" s="6"/>
      <c r="E976" s="6"/>
      <c r="F976" s="6">
        <f t="shared" si="35"/>
        <v>2434</v>
      </c>
      <c r="G976" s="44" t="str">
        <f t="shared" ref="G976:G1040" si="36">CONCATENATE( "0x",DEC2HEX($F976) )</f>
        <v>0x982</v>
      </c>
      <c r="H976" s="8" t="s">
        <v>449</v>
      </c>
      <c r="I976" s="8"/>
      <c r="J976" s="6"/>
      <c r="K976" s="6"/>
    </row>
    <row r="977" spans="1:11" x14ac:dyDescent="0.2">
      <c r="A977" s="6" t="str">
        <f ca="1">IF(COUNTIF($B$1:INDIRECT(CONCATENATE("B", ROW())), B977)=0, "", COUNTIF($B$1:INDIRECT(CONCATENATE("B", ROW())), B977))</f>
        <v/>
      </c>
      <c r="B977" s="41"/>
      <c r="C977" s="7" t="str">
        <f ca="1">IF(B977="", "", B977&amp;COUNTIF($B$1:INDIRECT(CONCATENATE("B", ROW())), B977))</f>
        <v/>
      </c>
      <c r="D977" s="6"/>
      <c r="E977" s="6"/>
      <c r="F977" s="6">
        <f t="shared" si="35"/>
        <v>2435</v>
      </c>
      <c r="G977" s="44" t="str">
        <f t="shared" si="36"/>
        <v>0x983</v>
      </c>
      <c r="H977" s="8" t="s">
        <v>449</v>
      </c>
      <c r="I977" s="8"/>
      <c r="J977" s="6"/>
      <c r="K977" s="6"/>
    </row>
    <row r="978" spans="1:11" x14ac:dyDescent="0.2">
      <c r="A978" s="6" t="str">
        <f ca="1">IF(COUNTIF($B$1:INDIRECT(CONCATENATE("B", ROW())), B978)=0, "", COUNTIF($B$1:INDIRECT(CONCATENATE("B", ROW())), B978))</f>
        <v/>
      </c>
      <c r="B978" s="41"/>
      <c r="C978" s="7" t="str">
        <f ca="1">IF(B978="", "", B978&amp;COUNTIF($B$1:INDIRECT(CONCATENATE("B", ROW())), B978))</f>
        <v/>
      </c>
      <c r="D978" s="6"/>
      <c r="E978" s="6"/>
      <c r="F978" s="6">
        <f t="shared" si="35"/>
        <v>2436</v>
      </c>
      <c r="G978" s="44" t="str">
        <f t="shared" si="36"/>
        <v>0x984</v>
      </c>
      <c r="H978" s="8" t="s">
        <v>449</v>
      </c>
      <c r="I978" s="8"/>
      <c r="J978" s="6"/>
      <c r="K978" s="6"/>
    </row>
    <row r="979" spans="1:11" x14ac:dyDescent="0.2">
      <c r="A979" s="6" t="str">
        <f ca="1">IF(COUNTIF($B$1:INDIRECT(CONCATENATE("B", ROW())), B979)=0, "", COUNTIF($B$1:INDIRECT(CONCATENATE("B", ROW())), B979))</f>
        <v/>
      </c>
      <c r="B979" s="41"/>
      <c r="C979" s="7" t="str">
        <f ca="1">IF(B979="", "", B979&amp;COUNTIF($B$1:INDIRECT(CONCATENATE("B", ROW())), B979))</f>
        <v/>
      </c>
      <c r="D979" s="6"/>
      <c r="E979" s="6"/>
      <c r="F979" s="6">
        <f t="shared" si="35"/>
        <v>2437</v>
      </c>
      <c r="G979" s="44" t="str">
        <f t="shared" si="36"/>
        <v>0x985</v>
      </c>
      <c r="H979" s="8" t="s">
        <v>449</v>
      </c>
      <c r="I979" s="8"/>
      <c r="J979" s="6"/>
      <c r="K979" s="6"/>
    </row>
    <row r="980" spans="1:11" x14ac:dyDescent="0.2">
      <c r="A980" s="6" t="str">
        <f ca="1">IF(COUNTIF($B$1:INDIRECT(CONCATENATE("B", ROW())), B980)=0, "", COUNTIF($B$1:INDIRECT(CONCATENATE("B", ROW())), B980))</f>
        <v/>
      </c>
      <c r="B980" s="41"/>
      <c r="C980" s="7" t="str">
        <f ca="1">IF(B980="", "", B980&amp;COUNTIF($B$1:INDIRECT(CONCATENATE("B", ROW())), B980))</f>
        <v/>
      </c>
      <c r="D980" s="6"/>
      <c r="E980" s="6"/>
      <c r="F980" s="6">
        <f t="shared" si="35"/>
        <v>2438</v>
      </c>
      <c r="G980" s="44" t="str">
        <f t="shared" si="36"/>
        <v>0x986</v>
      </c>
      <c r="H980" s="8" t="s">
        <v>449</v>
      </c>
      <c r="I980" s="8"/>
      <c r="J980" s="6"/>
      <c r="K980" s="6"/>
    </row>
    <row r="981" spans="1:11" x14ac:dyDescent="0.2">
      <c r="A981" s="6" t="str">
        <f ca="1">IF(COUNTIF($B$1:INDIRECT(CONCATENATE("B", ROW())), B981)=0, "", COUNTIF($B$1:INDIRECT(CONCATENATE("B", ROW())), B981))</f>
        <v/>
      </c>
      <c r="B981" s="41"/>
      <c r="C981" s="7" t="str">
        <f ca="1">IF(B981="", "", B981&amp;COUNTIF($B$1:INDIRECT(CONCATENATE("B", ROW())), B981))</f>
        <v/>
      </c>
      <c r="D981" s="6"/>
      <c r="E981" s="6"/>
      <c r="F981" s="6">
        <f t="shared" si="35"/>
        <v>2439</v>
      </c>
      <c r="G981" s="44" t="str">
        <f t="shared" si="36"/>
        <v>0x987</v>
      </c>
      <c r="H981" s="8" t="s">
        <v>449</v>
      </c>
      <c r="I981" s="8"/>
      <c r="J981" s="6"/>
      <c r="K981" s="6"/>
    </row>
    <row r="982" spans="1:11" x14ac:dyDescent="0.2">
      <c r="A982" s="6" t="str">
        <f ca="1">IF(COUNTIF($B$1:INDIRECT(CONCATENATE("B", ROW())), B982)=0, "", COUNTIF($B$1:INDIRECT(CONCATENATE("B", ROW())), B982))</f>
        <v/>
      </c>
      <c r="B982" s="41"/>
      <c r="C982" s="7" t="str">
        <f ca="1">IF(B982="", "", B982&amp;COUNTIF($B$1:INDIRECT(CONCATENATE("B", ROW())), B982))</f>
        <v/>
      </c>
      <c r="D982" s="6"/>
      <c r="E982" s="6"/>
      <c r="F982" s="6">
        <f t="shared" si="35"/>
        <v>2440</v>
      </c>
      <c r="G982" s="44" t="str">
        <f t="shared" si="36"/>
        <v>0x988</v>
      </c>
      <c r="H982" s="8" t="s">
        <v>449</v>
      </c>
      <c r="I982" s="8"/>
      <c r="J982" s="6"/>
      <c r="K982" s="6"/>
    </row>
    <row r="983" spans="1:11" x14ac:dyDescent="0.2">
      <c r="A983" s="6" t="str">
        <f ca="1">IF(COUNTIF($B$1:INDIRECT(CONCATENATE("B", ROW())), B983)=0, "", COUNTIF($B$1:INDIRECT(CONCATENATE("B", ROW())), B983))</f>
        <v/>
      </c>
      <c r="B983" s="41"/>
      <c r="C983" s="7" t="str">
        <f ca="1">IF(B983="", "", B983&amp;COUNTIF($B$1:INDIRECT(CONCATENATE("B", ROW())), B983))</f>
        <v/>
      </c>
      <c r="D983" s="6"/>
      <c r="E983" s="6"/>
      <c r="F983" s="6">
        <f t="shared" si="35"/>
        <v>2441</v>
      </c>
      <c r="G983" s="44" t="str">
        <f t="shared" si="36"/>
        <v>0x989</v>
      </c>
      <c r="H983" s="8" t="s">
        <v>449</v>
      </c>
      <c r="I983" s="8"/>
      <c r="J983" s="6"/>
      <c r="K983" s="6"/>
    </row>
    <row r="984" spans="1:11" x14ac:dyDescent="0.2">
      <c r="A984" s="6" t="str">
        <f ca="1">IF(COUNTIF($B$1:INDIRECT(CONCATENATE("B", ROW())), B984)=0, "", COUNTIF($B$1:INDIRECT(CONCATENATE("B", ROW())), B984))</f>
        <v/>
      </c>
      <c r="B984" s="41"/>
      <c r="C984" s="7" t="str">
        <f ca="1">IF(B984="", "", B984&amp;COUNTIF($B$1:INDIRECT(CONCATENATE("B", ROW())), B984))</f>
        <v/>
      </c>
      <c r="D984" s="6"/>
      <c r="E984" s="6"/>
      <c r="F984" s="6">
        <f t="shared" si="35"/>
        <v>2442</v>
      </c>
      <c r="G984" s="44" t="str">
        <f t="shared" si="36"/>
        <v>0x98A</v>
      </c>
      <c r="H984" s="8" t="s">
        <v>449</v>
      </c>
      <c r="I984" s="8"/>
      <c r="J984" s="6"/>
      <c r="K984" s="6"/>
    </row>
    <row r="985" spans="1:11" x14ac:dyDescent="0.2">
      <c r="A985" s="6" t="str">
        <f ca="1">IF(COUNTIF($B$1:INDIRECT(CONCATENATE("B", ROW())), B985)=0, "", COUNTIF($B$1:INDIRECT(CONCATENATE("B", ROW())), B985))</f>
        <v/>
      </c>
      <c r="B985" s="41"/>
      <c r="C985" s="7" t="str">
        <f ca="1">IF(B985="", "", B985&amp;COUNTIF($B$1:INDIRECT(CONCATENATE("B", ROW())), B985))</f>
        <v/>
      </c>
      <c r="D985" s="6"/>
      <c r="E985" s="6"/>
      <c r="F985" s="6">
        <f t="shared" si="35"/>
        <v>2443</v>
      </c>
      <c r="G985" s="44" t="str">
        <f t="shared" si="36"/>
        <v>0x98B</v>
      </c>
      <c r="H985" s="8" t="s">
        <v>449</v>
      </c>
      <c r="I985" s="8"/>
      <c r="J985" s="6"/>
      <c r="K985" s="6"/>
    </row>
    <row r="986" spans="1:11" x14ac:dyDescent="0.2">
      <c r="A986" s="6" t="str">
        <f ca="1">IF(COUNTIF($B$1:INDIRECT(CONCATENATE("B", ROW())), B986)=0, "", COUNTIF($B$1:INDIRECT(CONCATENATE("B", ROW())), B986))</f>
        <v/>
      </c>
      <c r="B986" s="41"/>
      <c r="C986" s="7" t="str">
        <f ca="1">IF(B986="", "", B986&amp;COUNTIF($B$1:INDIRECT(CONCATENATE("B", ROW())), B986))</f>
        <v/>
      </c>
      <c r="D986" s="6"/>
      <c r="E986" s="6"/>
      <c r="F986" s="6">
        <f t="shared" si="35"/>
        <v>2444</v>
      </c>
      <c r="G986" s="44" t="str">
        <f t="shared" si="36"/>
        <v>0x98C</v>
      </c>
      <c r="H986" s="8" t="s">
        <v>449</v>
      </c>
      <c r="I986" s="8"/>
      <c r="J986" s="6"/>
      <c r="K986" s="6"/>
    </row>
    <row r="987" spans="1:11" x14ac:dyDescent="0.2">
      <c r="A987" s="6" t="str">
        <f ca="1">IF(COUNTIF($B$1:INDIRECT(CONCATENATE("B", ROW())), B987)=0, "", COUNTIF($B$1:INDIRECT(CONCATENATE("B", ROW())), B987))</f>
        <v/>
      </c>
      <c r="B987" s="41"/>
      <c r="C987" s="7" t="str">
        <f ca="1">IF(B987="", "", B987&amp;COUNTIF($B$1:INDIRECT(CONCATENATE("B", ROW())), B987))</f>
        <v/>
      </c>
      <c r="D987" s="6"/>
      <c r="E987" s="6"/>
      <c r="F987" s="6">
        <f t="shared" si="35"/>
        <v>2445</v>
      </c>
      <c r="G987" s="44" t="str">
        <f t="shared" si="36"/>
        <v>0x98D</v>
      </c>
      <c r="H987" s="8" t="s">
        <v>449</v>
      </c>
      <c r="I987" s="8"/>
      <c r="J987" s="6"/>
      <c r="K987" s="6"/>
    </row>
    <row r="988" spans="1:11" x14ac:dyDescent="0.2">
      <c r="A988" s="6" t="str">
        <f ca="1">IF(COUNTIF($B$1:INDIRECT(CONCATENATE("B", ROW())), B988)=0, "", COUNTIF($B$1:INDIRECT(CONCATENATE("B", ROW())), B988))</f>
        <v/>
      </c>
      <c r="B988" s="41"/>
      <c r="C988" s="7" t="str">
        <f ca="1">IF(B988="", "", B988&amp;COUNTIF($B$1:INDIRECT(CONCATENATE("B", ROW())), B988))</f>
        <v/>
      </c>
      <c r="D988" s="6"/>
      <c r="E988" s="6"/>
      <c r="F988" s="6">
        <f t="shared" si="35"/>
        <v>2446</v>
      </c>
      <c r="G988" s="44" t="str">
        <f t="shared" si="36"/>
        <v>0x98E</v>
      </c>
      <c r="H988" s="8" t="s">
        <v>449</v>
      </c>
      <c r="I988" s="8"/>
      <c r="J988" s="6"/>
      <c r="K988" s="6"/>
    </row>
    <row r="989" spans="1:11" x14ac:dyDescent="0.2">
      <c r="A989" s="6" t="str">
        <f ca="1">IF(COUNTIF($B$1:INDIRECT(CONCATENATE("B", ROW())), B989)=0, "", COUNTIF($B$1:INDIRECT(CONCATENATE("B", ROW())), B989))</f>
        <v/>
      </c>
      <c r="B989" s="41"/>
      <c r="C989" s="7" t="str">
        <f ca="1">IF(B989="", "", B989&amp;COUNTIF($B$1:INDIRECT(CONCATENATE("B", ROW())), B989))</f>
        <v/>
      </c>
      <c r="D989" s="6"/>
      <c r="E989" s="6"/>
      <c r="F989" s="6">
        <f t="shared" si="35"/>
        <v>2447</v>
      </c>
      <c r="G989" s="44" t="str">
        <f t="shared" si="36"/>
        <v>0x98F</v>
      </c>
      <c r="H989" s="8" t="s">
        <v>449</v>
      </c>
      <c r="I989" s="8"/>
      <c r="J989" s="6"/>
      <c r="K989" s="6"/>
    </row>
    <row r="990" spans="1:11" x14ac:dyDescent="0.2">
      <c r="A990" s="6"/>
      <c r="B990" s="41"/>
      <c r="C990" s="7" t="str">
        <f ca="1">IF(B990="", "", B990&amp;COUNTIF($B$1:INDIRECT(CONCATENATE("B", ROW())), B990))</f>
        <v/>
      </c>
      <c r="D990" s="6"/>
      <c r="E990" s="6"/>
      <c r="F990" s="6"/>
      <c r="G990" s="44"/>
      <c r="H990" s="8" t="s">
        <v>535</v>
      </c>
      <c r="I990" s="8"/>
      <c r="J990" s="6"/>
      <c r="K990" s="6"/>
    </row>
    <row r="991" spans="1:11" x14ac:dyDescent="0.2">
      <c r="A991" s="6" t="str">
        <f ca="1">IF(COUNTIF($B$1:INDIRECT(CONCATENATE("B", ROW())), B991)=0, "", COUNTIF($B$1:INDIRECT(CONCATENATE("B", ROW())), B991))</f>
        <v/>
      </c>
      <c r="B991" s="41"/>
      <c r="C991" s="7" t="str">
        <f ca="1">IF(B991="", "", B991&amp;COUNTIF($B$1:INDIRECT(CONCATENATE("B", ROW())), B991))</f>
        <v/>
      </c>
      <c r="D991" s="6"/>
      <c r="E991" s="6"/>
      <c r="F991" s="6">
        <f>$F989+1</f>
        <v>2448</v>
      </c>
      <c r="G991" s="44" t="str">
        <f t="shared" si="36"/>
        <v>0x990</v>
      </c>
      <c r="H991" s="8" t="s">
        <v>33</v>
      </c>
      <c r="I991" s="8"/>
      <c r="J991" s="6"/>
      <c r="K991" s="6"/>
    </row>
    <row r="992" spans="1:11" x14ac:dyDescent="0.2">
      <c r="A992" s="6" t="str">
        <f ca="1">IF(COUNTIF($B$1:INDIRECT(CONCATENATE("B", ROW())), B992)=0, "", COUNTIF($B$1:INDIRECT(CONCATENATE("B", ROW())), B992))</f>
        <v/>
      </c>
      <c r="B992" s="41"/>
      <c r="C992" s="7" t="str">
        <f ca="1">IF(B992="", "", B992&amp;COUNTIF($B$1:INDIRECT(CONCATENATE("B", ROW())), B992))</f>
        <v/>
      </c>
      <c r="D992" s="6"/>
      <c r="E992" s="6"/>
      <c r="F992" s="6">
        <f t="shared" si="35"/>
        <v>2449</v>
      </c>
      <c r="G992" s="44" t="str">
        <f t="shared" si="36"/>
        <v>0x991</v>
      </c>
      <c r="H992" s="8" t="s">
        <v>33</v>
      </c>
      <c r="I992" s="8"/>
      <c r="J992" s="6"/>
      <c r="K992" s="6"/>
    </row>
    <row r="993" spans="1:11" x14ac:dyDescent="0.2">
      <c r="A993" s="6" t="str">
        <f ca="1">IF(COUNTIF($B$1:INDIRECT(CONCATENATE("B", ROW())), B993)=0, "", COUNTIF($B$1:INDIRECT(CONCATENATE("B", ROW())), B993))</f>
        <v/>
      </c>
      <c r="B993" s="41"/>
      <c r="C993" s="7" t="str">
        <f ca="1">IF(B993="", "", B993&amp;COUNTIF($B$1:INDIRECT(CONCATENATE("B", ROW())), B993))</f>
        <v/>
      </c>
      <c r="D993" s="6"/>
      <c r="E993" s="6"/>
      <c r="F993" s="6">
        <f t="shared" si="35"/>
        <v>2450</v>
      </c>
      <c r="G993" s="44" t="str">
        <f t="shared" si="36"/>
        <v>0x992</v>
      </c>
      <c r="H993" s="8" t="s">
        <v>33</v>
      </c>
      <c r="I993" s="8"/>
      <c r="J993" s="6"/>
      <c r="K993" s="6"/>
    </row>
    <row r="994" spans="1:11" x14ac:dyDescent="0.2">
      <c r="A994" s="6" t="str">
        <f ca="1">IF(COUNTIF($B$1:INDIRECT(CONCATENATE("B", ROW())), B994)=0, "", COUNTIF($B$1:INDIRECT(CONCATENATE("B", ROW())), B994))</f>
        <v/>
      </c>
      <c r="B994" s="41"/>
      <c r="C994" s="7" t="str">
        <f ca="1">IF(B994="", "", B994&amp;COUNTIF($B$1:INDIRECT(CONCATENATE("B", ROW())), B994))</f>
        <v/>
      </c>
      <c r="D994" s="6"/>
      <c r="E994" s="6"/>
      <c r="F994" s="6">
        <f t="shared" si="35"/>
        <v>2451</v>
      </c>
      <c r="G994" s="44" t="str">
        <f t="shared" si="36"/>
        <v>0x993</v>
      </c>
      <c r="H994" s="8" t="s">
        <v>33</v>
      </c>
      <c r="I994" s="8"/>
      <c r="J994" s="6"/>
      <c r="K994" s="6"/>
    </row>
    <row r="995" spans="1:11" x14ac:dyDescent="0.2">
      <c r="A995" s="6" t="str">
        <f ca="1">IF(COUNTIF($B$1:INDIRECT(CONCATENATE("B", ROW())), B995)=0, "", COUNTIF($B$1:INDIRECT(CONCATENATE("B", ROW())), B995))</f>
        <v/>
      </c>
      <c r="B995" s="41"/>
      <c r="C995" s="7" t="str">
        <f ca="1">IF(B995="", "", B995&amp;COUNTIF($B$1:INDIRECT(CONCATENATE("B", ROW())), B995))</f>
        <v/>
      </c>
      <c r="D995" s="6"/>
      <c r="E995" s="6"/>
      <c r="F995" s="6">
        <f t="shared" si="35"/>
        <v>2452</v>
      </c>
      <c r="G995" s="44" t="str">
        <f t="shared" si="36"/>
        <v>0x994</v>
      </c>
      <c r="H995" s="8" t="s">
        <v>33</v>
      </c>
      <c r="I995" s="8"/>
      <c r="J995" s="6"/>
      <c r="K995" s="6"/>
    </row>
    <row r="996" spans="1:11" x14ac:dyDescent="0.2">
      <c r="A996" s="6" t="str">
        <f ca="1">IF(COUNTIF($B$1:INDIRECT(CONCATENATE("B", ROW())), B996)=0, "", COUNTIF($B$1:INDIRECT(CONCATENATE("B", ROW())), B996))</f>
        <v/>
      </c>
      <c r="B996" s="41"/>
      <c r="C996" s="7" t="str">
        <f ca="1">IF(B996="", "", B996&amp;COUNTIF($B$1:INDIRECT(CONCATENATE("B", ROW())), B996))</f>
        <v/>
      </c>
      <c r="D996" s="6"/>
      <c r="E996" s="6"/>
      <c r="F996" s="6">
        <f t="shared" si="35"/>
        <v>2453</v>
      </c>
      <c r="G996" s="44" t="str">
        <f t="shared" si="36"/>
        <v>0x995</v>
      </c>
      <c r="H996" s="8" t="s">
        <v>33</v>
      </c>
      <c r="I996" s="8"/>
      <c r="J996" s="6"/>
      <c r="K996" s="6"/>
    </row>
    <row r="997" spans="1:11" x14ac:dyDescent="0.2">
      <c r="A997" s="6" t="str">
        <f ca="1">IF(COUNTIF($B$1:INDIRECT(CONCATENATE("B", ROW())), B997)=0, "", COUNTIF($B$1:INDIRECT(CONCATENATE("B", ROW())), B997))</f>
        <v/>
      </c>
      <c r="B997" s="41"/>
      <c r="C997" s="7" t="str">
        <f ca="1">IF(B997="", "", B997&amp;COUNTIF($B$1:INDIRECT(CONCATENATE("B", ROW())), B997))</f>
        <v/>
      </c>
      <c r="D997" s="6"/>
      <c r="E997" s="6"/>
      <c r="F997" s="6">
        <f t="shared" si="35"/>
        <v>2454</v>
      </c>
      <c r="G997" s="44" t="str">
        <f t="shared" si="36"/>
        <v>0x996</v>
      </c>
      <c r="H997" s="8" t="s">
        <v>33</v>
      </c>
      <c r="I997" s="8"/>
      <c r="J997" s="6"/>
      <c r="K997" s="6"/>
    </row>
    <row r="998" spans="1:11" x14ac:dyDescent="0.2">
      <c r="A998" s="6" t="str">
        <f ca="1">IF(COUNTIF($B$1:INDIRECT(CONCATENATE("B", ROW())), B998)=0, "", COUNTIF($B$1:INDIRECT(CONCATENATE("B", ROW())), B998))</f>
        <v/>
      </c>
      <c r="B998" s="41"/>
      <c r="C998" s="7" t="str">
        <f ca="1">IF(B998="", "", B998&amp;COUNTIF($B$1:INDIRECT(CONCATENATE("B", ROW())), B998))</f>
        <v/>
      </c>
      <c r="D998" s="6"/>
      <c r="E998" s="6"/>
      <c r="F998" s="6">
        <f t="shared" si="35"/>
        <v>2455</v>
      </c>
      <c r="G998" s="44" t="str">
        <f t="shared" si="36"/>
        <v>0x997</v>
      </c>
      <c r="H998" s="8" t="s">
        <v>33</v>
      </c>
      <c r="I998" s="8"/>
      <c r="J998" s="6"/>
      <c r="K998" s="6"/>
    </row>
    <row r="999" spans="1:11" x14ac:dyDescent="0.2">
      <c r="A999" s="6" t="str">
        <f ca="1">IF(COUNTIF($B$1:INDIRECT(CONCATENATE("B", ROW())), B999)=0, "", COUNTIF($B$1:INDIRECT(CONCATENATE("B", ROW())), B999))</f>
        <v/>
      </c>
      <c r="B999" s="41"/>
      <c r="C999" s="7" t="str">
        <f ca="1">IF(B999="", "", B999&amp;COUNTIF($B$1:INDIRECT(CONCATENATE("B", ROW())), B999))</f>
        <v/>
      </c>
      <c r="D999" s="6"/>
      <c r="E999" s="6"/>
      <c r="F999" s="6">
        <f t="shared" si="35"/>
        <v>2456</v>
      </c>
      <c r="G999" s="44" t="str">
        <f t="shared" si="36"/>
        <v>0x998</v>
      </c>
      <c r="H999" s="8" t="s">
        <v>33</v>
      </c>
      <c r="I999" s="8"/>
      <c r="J999" s="6"/>
      <c r="K999" s="6"/>
    </row>
    <row r="1000" spans="1:11" x14ac:dyDescent="0.2">
      <c r="A1000" s="6" t="str">
        <f ca="1">IF(COUNTIF($B$1:INDIRECT(CONCATENATE("B", ROW())), B1000)=0, "", COUNTIF($B$1:INDIRECT(CONCATENATE("B", ROW())), B1000))</f>
        <v/>
      </c>
      <c r="B1000" s="41"/>
      <c r="C1000" s="7" t="str">
        <f ca="1">IF(B1000="", "", B1000&amp;COUNTIF($B$1:INDIRECT(CONCATENATE("B", ROW())), B1000))</f>
        <v/>
      </c>
      <c r="D1000" s="6"/>
      <c r="E1000" s="6"/>
      <c r="F1000" s="6">
        <f t="shared" si="35"/>
        <v>2457</v>
      </c>
      <c r="G1000" s="44" t="str">
        <f t="shared" si="36"/>
        <v>0x999</v>
      </c>
      <c r="H1000" s="8" t="s">
        <v>33</v>
      </c>
      <c r="I1000" s="8"/>
      <c r="J1000" s="6"/>
      <c r="K1000" s="6"/>
    </row>
    <row r="1001" spans="1:11" x14ac:dyDescent="0.2">
      <c r="A1001" s="6" t="str">
        <f ca="1">IF(COUNTIF($B$1:INDIRECT(CONCATENATE("B", ROW())), B1001)=0, "", COUNTIF($B$1:INDIRECT(CONCATENATE("B", ROW())), B1001))</f>
        <v/>
      </c>
      <c r="B1001" s="41"/>
      <c r="C1001" s="7" t="str">
        <f ca="1">IF(B1001="", "", B1001&amp;COUNTIF($B$1:INDIRECT(CONCATENATE("B", ROW())), B1001))</f>
        <v/>
      </c>
      <c r="D1001" s="6"/>
      <c r="E1001" s="6"/>
      <c r="F1001" s="6">
        <f t="shared" si="35"/>
        <v>2458</v>
      </c>
      <c r="G1001" s="44" t="str">
        <f t="shared" si="36"/>
        <v>0x99A</v>
      </c>
      <c r="H1001" s="8" t="s">
        <v>33</v>
      </c>
      <c r="I1001" s="8"/>
      <c r="J1001" s="6"/>
      <c r="K1001" s="6"/>
    </row>
    <row r="1002" spans="1:11" x14ac:dyDescent="0.2">
      <c r="A1002" s="6" t="str">
        <f ca="1">IF(COUNTIF($B$1:INDIRECT(CONCATENATE("B", ROW())), B1002)=0, "", COUNTIF($B$1:INDIRECT(CONCATENATE("B", ROW())), B1002))</f>
        <v/>
      </c>
      <c r="B1002" s="41"/>
      <c r="C1002" s="7" t="str">
        <f ca="1">IF(B1002="", "", B1002&amp;COUNTIF($B$1:INDIRECT(CONCATENATE("B", ROW())), B1002))</f>
        <v/>
      </c>
      <c r="D1002" s="6"/>
      <c r="E1002" s="6"/>
      <c r="F1002" s="6">
        <f t="shared" si="35"/>
        <v>2459</v>
      </c>
      <c r="G1002" s="44" t="str">
        <f t="shared" si="36"/>
        <v>0x99B</v>
      </c>
      <c r="H1002" s="8" t="s">
        <v>33</v>
      </c>
      <c r="I1002" s="8"/>
      <c r="J1002" s="6"/>
      <c r="K1002" s="6"/>
    </row>
    <row r="1003" spans="1:11" x14ac:dyDescent="0.2">
      <c r="A1003" s="6" t="str">
        <f ca="1">IF(COUNTIF($B$1:INDIRECT(CONCATENATE("B", ROW())), B1003)=0, "", COUNTIF($B$1:INDIRECT(CONCATENATE("B", ROW())), B1003))</f>
        <v/>
      </c>
      <c r="B1003" s="41"/>
      <c r="C1003" s="7" t="str">
        <f ca="1">IF(B1003="", "", B1003&amp;COUNTIF($B$1:INDIRECT(CONCATENATE("B", ROW())), B1003))</f>
        <v/>
      </c>
      <c r="D1003" s="6"/>
      <c r="E1003" s="6"/>
      <c r="F1003" s="6">
        <f t="shared" si="35"/>
        <v>2460</v>
      </c>
      <c r="G1003" s="44" t="str">
        <f t="shared" si="36"/>
        <v>0x99C</v>
      </c>
      <c r="H1003" s="8" t="s">
        <v>33</v>
      </c>
      <c r="I1003" s="8"/>
      <c r="J1003" s="6"/>
      <c r="K1003" s="6"/>
    </row>
    <row r="1004" spans="1:11" x14ac:dyDescent="0.2">
      <c r="A1004" s="6" t="str">
        <f ca="1">IF(COUNTIF($B$1:INDIRECT(CONCATENATE("B", ROW())), B1004)=0, "", COUNTIF($B$1:INDIRECT(CONCATENATE("B", ROW())), B1004))</f>
        <v/>
      </c>
      <c r="B1004" s="41"/>
      <c r="C1004" s="7" t="str">
        <f ca="1">IF(B1004="", "", B1004&amp;COUNTIF($B$1:INDIRECT(CONCATENATE("B", ROW())), B1004))</f>
        <v/>
      </c>
      <c r="D1004" s="6"/>
      <c r="E1004" s="6"/>
      <c r="F1004" s="6">
        <f t="shared" ref="F1004:F1067" si="37">$F1003+1</f>
        <v>2461</v>
      </c>
      <c r="G1004" s="44" t="str">
        <f t="shared" si="36"/>
        <v>0x99D</v>
      </c>
      <c r="H1004" s="8" t="s">
        <v>33</v>
      </c>
      <c r="I1004" s="8"/>
      <c r="J1004" s="6"/>
      <c r="K1004" s="6"/>
    </row>
    <row r="1005" spans="1:11" x14ac:dyDescent="0.2">
      <c r="A1005" s="6" t="str">
        <f ca="1">IF(COUNTIF($B$1:INDIRECT(CONCATENATE("B", ROW())), B1005)=0, "", COUNTIF($B$1:INDIRECT(CONCATENATE("B", ROW())), B1005))</f>
        <v/>
      </c>
      <c r="B1005" s="41"/>
      <c r="C1005" s="7" t="str">
        <f ca="1">IF(B1005="", "", B1005&amp;COUNTIF($B$1:INDIRECT(CONCATENATE("B", ROW())), B1005))</f>
        <v/>
      </c>
      <c r="D1005" s="6"/>
      <c r="E1005" s="6"/>
      <c r="F1005" s="6">
        <f t="shared" si="37"/>
        <v>2462</v>
      </c>
      <c r="G1005" s="44" t="str">
        <f t="shared" si="36"/>
        <v>0x99E</v>
      </c>
      <c r="H1005" s="8" t="s">
        <v>33</v>
      </c>
      <c r="I1005" s="8"/>
      <c r="J1005" s="6"/>
      <c r="K1005" s="6"/>
    </row>
    <row r="1006" spans="1:11" x14ac:dyDescent="0.2">
      <c r="A1006" s="6" t="str">
        <f ca="1">IF(COUNTIF($B$1:INDIRECT(CONCATENATE("B", ROW())), B1006)=0, "", COUNTIF($B$1:INDIRECT(CONCATENATE("B", ROW())), B1006))</f>
        <v/>
      </c>
      <c r="B1006" s="41"/>
      <c r="C1006" s="7" t="str">
        <f ca="1">IF(B1006="", "", B1006&amp;COUNTIF($B$1:INDIRECT(CONCATENATE("B", ROW())), B1006))</f>
        <v/>
      </c>
      <c r="D1006" s="6"/>
      <c r="E1006" s="6"/>
      <c r="F1006" s="6">
        <f t="shared" si="37"/>
        <v>2463</v>
      </c>
      <c r="G1006" s="44" t="str">
        <f t="shared" si="36"/>
        <v>0x99F</v>
      </c>
      <c r="H1006" s="8" t="s">
        <v>33</v>
      </c>
      <c r="I1006" s="8"/>
      <c r="J1006" s="6"/>
      <c r="K1006" s="6"/>
    </row>
    <row r="1007" spans="1:11" x14ac:dyDescent="0.2">
      <c r="A1007" s="6" t="str">
        <f ca="1">IF(COUNTIF($B$1:INDIRECT(CONCATENATE("B", ROW())), B1007)=0, "", COUNTIF($B$1:INDIRECT(CONCATENATE("B", ROW())), B1007))</f>
        <v/>
      </c>
      <c r="B1007" s="41"/>
      <c r="C1007" s="7" t="str">
        <f ca="1">IF(B1007="", "", B1007&amp;COUNTIF($B$1:INDIRECT(CONCATENATE("B", ROW())), B1007))</f>
        <v/>
      </c>
      <c r="D1007" s="6"/>
      <c r="E1007" s="6"/>
      <c r="F1007" s="6">
        <f t="shared" si="37"/>
        <v>2464</v>
      </c>
      <c r="G1007" s="44" t="str">
        <f t="shared" si="36"/>
        <v>0x9A0</v>
      </c>
      <c r="H1007" s="8" t="s">
        <v>33</v>
      </c>
      <c r="I1007" s="8"/>
      <c r="J1007" s="6"/>
      <c r="K1007" s="6"/>
    </row>
    <row r="1008" spans="1:11" x14ac:dyDescent="0.2">
      <c r="A1008" s="6" t="str">
        <f ca="1">IF(COUNTIF($B$1:INDIRECT(CONCATENATE("B", ROW())), B1008)=0, "", COUNTIF($B$1:INDIRECT(CONCATENATE("B", ROW())), B1008))</f>
        <v/>
      </c>
      <c r="B1008" s="41"/>
      <c r="C1008" s="7" t="str">
        <f ca="1">IF(B1008="", "", B1008&amp;COUNTIF($B$1:INDIRECT(CONCATENATE("B", ROW())), B1008))</f>
        <v/>
      </c>
      <c r="D1008" s="6"/>
      <c r="E1008" s="6"/>
      <c r="F1008" s="6">
        <f t="shared" si="37"/>
        <v>2465</v>
      </c>
      <c r="G1008" s="44" t="str">
        <f t="shared" si="36"/>
        <v>0x9A1</v>
      </c>
      <c r="H1008" s="8" t="s">
        <v>33</v>
      </c>
      <c r="I1008" s="8"/>
      <c r="J1008" s="6"/>
      <c r="K1008" s="6"/>
    </row>
    <row r="1009" spans="1:11" x14ac:dyDescent="0.2">
      <c r="A1009" s="6" t="str">
        <f ca="1">IF(COUNTIF($B$1:INDIRECT(CONCATENATE("B", ROW())), B1009)=0, "", COUNTIF($B$1:INDIRECT(CONCATENATE("B", ROW())), B1009))</f>
        <v/>
      </c>
      <c r="B1009" s="41"/>
      <c r="C1009" s="7" t="str">
        <f ca="1">IF(B1009="", "", B1009&amp;COUNTIF($B$1:INDIRECT(CONCATENATE("B", ROW())), B1009))</f>
        <v/>
      </c>
      <c r="D1009" s="6"/>
      <c r="E1009" s="6"/>
      <c r="F1009" s="6">
        <f t="shared" si="37"/>
        <v>2466</v>
      </c>
      <c r="G1009" s="44" t="str">
        <f t="shared" si="36"/>
        <v>0x9A2</v>
      </c>
      <c r="H1009" s="8" t="s">
        <v>33</v>
      </c>
      <c r="I1009" s="8"/>
      <c r="J1009" s="6"/>
      <c r="K1009" s="6"/>
    </row>
    <row r="1010" spans="1:11" x14ac:dyDescent="0.2">
      <c r="A1010" s="6" t="str">
        <f ca="1">IF(COUNTIF($B$1:INDIRECT(CONCATENATE("B", ROW())), B1010)=0, "", COUNTIF($B$1:INDIRECT(CONCATENATE("B", ROW())), B1010))</f>
        <v/>
      </c>
      <c r="B1010" s="41"/>
      <c r="C1010" s="7" t="str">
        <f ca="1">IF(B1010="", "", B1010&amp;COUNTIF($B$1:INDIRECT(CONCATENATE("B", ROW())), B1010))</f>
        <v/>
      </c>
      <c r="D1010" s="6"/>
      <c r="E1010" s="6"/>
      <c r="F1010" s="6">
        <f t="shared" si="37"/>
        <v>2467</v>
      </c>
      <c r="G1010" s="44" t="str">
        <f t="shared" si="36"/>
        <v>0x9A3</v>
      </c>
      <c r="H1010" s="8" t="s">
        <v>33</v>
      </c>
      <c r="I1010" s="8"/>
      <c r="J1010" s="6"/>
      <c r="K1010" s="6"/>
    </row>
    <row r="1011" spans="1:11" x14ac:dyDescent="0.2">
      <c r="A1011" s="6" t="str">
        <f ca="1">IF(COUNTIF($B$1:INDIRECT(CONCATENATE("B", ROW())), B1011)=0, "", COUNTIF($B$1:INDIRECT(CONCATENATE("B", ROW())), B1011))</f>
        <v/>
      </c>
      <c r="B1011" s="41"/>
      <c r="C1011" s="7" t="str">
        <f ca="1">IF(B1011="", "", B1011&amp;COUNTIF($B$1:INDIRECT(CONCATENATE("B", ROW())), B1011))</f>
        <v/>
      </c>
      <c r="D1011" s="6"/>
      <c r="E1011" s="6"/>
      <c r="F1011" s="6">
        <f t="shared" si="37"/>
        <v>2468</v>
      </c>
      <c r="G1011" s="44" t="str">
        <f t="shared" si="36"/>
        <v>0x9A4</v>
      </c>
      <c r="H1011" s="8" t="s">
        <v>33</v>
      </c>
      <c r="I1011" s="8"/>
      <c r="J1011" s="6"/>
      <c r="K1011" s="6"/>
    </row>
    <row r="1012" spans="1:11" x14ac:dyDescent="0.2">
      <c r="A1012" s="6" t="str">
        <f ca="1">IF(COUNTIF($B$1:INDIRECT(CONCATENATE("B", ROW())), B1012)=0, "", COUNTIF($B$1:INDIRECT(CONCATENATE("B", ROW())), B1012))</f>
        <v/>
      </c>
      <c r="B1012" s="41"/>
      <c r="C1012" s="7" t="str">
        <f ca="1">IF(B1012="", "", B1012&amp;COUNTIF($B$1:INDIRECT(CONCATENATE("B", ROW())), B1012))</f>
        <v/>
      </c>
      <c r="D1012" s="6"/>
      <c r="E1012" s="6"/>
      <c r="F1012" s="6">
        <f t="shared" si="37"/>
        <v>2469</v>
      </c>
      <c r="G1012" s="44" t="str">
        <f t="shared" si="36"/>
        <v>0x9A5</v>
      </c>
      <c r="H1012" s="8" t="s">
        <v>33</v>
      </c>
      <c r="I1012" s="8"/>
      <c r="J1012" s="6"/>
      <c r="K1012" s="6"/>
    </row>
    <row r="1013" spans="1:11" x14ac:dyDescent="0.2">
      <c r="A1013" s="6" t="str">
        <f ca="1">IF(COUNTIF($B$1:INDIRECT(CONCATENATE("B", ROW())), B1013)=0, "", COUNTIF($B$1:INDIRECT(CONCATENATE("B", ROW())), B1013))</f>
        <v/>
      </c>
      <c r="B1013" s="41"/>
      <c r="C1013" s="7" t="str">
        <f ca="1">IF(B1013="", "", B1013&amp;COUNTIF($B$1:INDIRECT(CONCATENATE("B", ROW())), B1013))</f>
        <v/>
      </c>
      <c r="D1013" s="6"/>
      <c r="E1013" s="6"/>
      <c r="F1013" s="6">
        <f t="shared" si="37"/>
        <v>2470</v>
      </c>
      <c r="G1013" s="44" t="str">
        <f t="shared" si="36"/>
        <v>0x9A6</v>
      </c>
      <c r="H1013" s="8" t="s">
        <v>33</v>
      </c>
      <c r="I1013" s="8"/>
      <c r="J1013" s="6"/>
      <c r="K1013" s="6"/>
    </row>
    <row r="1014" spans="1:11" x14ac:dyDescent="0.2">
      <c r="A1014" s="6" t="str">
        <f ca="1">IF(COUNTIF($B$1:INDIRECT(CONCATENATE("B", ROW())), B1014)=0, "", COUNTIF($B$1:INDIRECT(CONCATENATE("B", ROW())), B1014))</f>
        <v/>
      </c>
      <c r="B1014" s="41"/>
      <c r="C1014" s="7" t="str">
        <f ca="1">IF(B1014="", "", B1014&amp;COUNTIF($B$1:INDIRECT(CONCATENATE("B", ROW())), B1014))</f>
        <v/>
      </c>
      <c r="D1014" s="6"/>
      <c r="E1014" s="6"/>
      <c r="F1014" s="6">
        <f t="shared" si="37"/>
        <v>2471</v>
      </c>
      <c r="G1014" s="44" t="str">
        <f t="shared" si="36"/>
        <v>0x9A7</v>
      </c>
      <c r="H1014" s="8" t="s">
        <v>33</v>
      </c>
      <c r="I1014" s="8"/>
      <c r="J1014" s="6"/>
      <c r="K1014" s="6"/>
    </row>
    <row r="1015" spans="1:11" x14ac:dyDescent="0.2">
      <c r="A1015" s="6" t="str">
        <f ca="1">IF(COUNTIF($B$1:INDIRECT(CONCATENATE("B", ROW())), B1015)=0, "", COUNTIF($B$1:INDIRECT(CONCATENATE("B", ROW())), B1015))</f>
        <v/>
      </c>
      <c r="B1015" s="41"/>
      <c r="C1015" s="7" t="str">
        <f ca="1">IF(B1015="", "", B1015&amp;COUNTIF($B$1:INDIRECT(CONCATENATE("B", ROW())), B1015))</f>
        <v/>
      </c>
      <c r="D1015" s="6"/>
      <c r="E1015" s="6"/>
      <c r="F1015" s="6">
        <f t="shared" si="37"/>
        <v>2472</v>
      </c>
      <c r="G1015" s="44" t="str">
        <f t="shared" si="36"/>
        <v>0x9A8</v>
      </c>
      <c r="H1015" s="8" t="s">
        <v>33</v>
      </c>
      <c r="I1015" s="8"/>
      <c r="J1015" s="6"/>
      <c r="K1015" s="6"/>
    </row>
    <row r="1016" spans="1:11" x14ac:dyDescent="0.2">
      <c r="A1016" s="6" t="str">
        <f ca="1">IF(COUNTIF($B$1:INDIRECT(CONCATENATE("B", ROW())), B1016)=0, "", COUNTIF($B$1:INDIRECT(CONCATENATE("B", ROW())), B1016))</f>
        <v/>
      </c>
      <c r="B1016" s="41"/>
      <c r="C1016" s="7" t="str">
        <f ca="1">IF(B1016="", "", B1016&amp;COUNTIF($B$1:INDIRECT(CONCATENATE("B", ROW())), B1016))</f>
        <v/>
      </c>
      <c r="D1016" s="6"/>
      <c r="E1016" s="6"/>
      <c r="F1016" s="6">
        <f t="shared" si="37"/>
        <v>2473</v>
      </c>
      <c r="G1016" s="44" t="str">
        <f t="shared" si="36"/>
        <v>0x9A9</v>
      </c>
      <c r="H1016" s="8" t="s">
        <v>33</v>
      </c>
      <c r="I1016" s="8"/>
      <c r="J1016" s="6"/>
      <c r="K1016" s="6"/>
    </row>
    <row r="1017" spans="1:11" x14ac:dyDescent="0.2">
      <c r="A1017" s="6" t="str">
        <f ca="1">IF(COUNTIF($B$1:INDIRECT(CONCATENATE("B", ROW())), B1017)=0, "", COUNTIF($B$1:INDIRECT(CONCATENATE("B", ROW())), B1017))</f>
        <v/>
      </c>
      <c r="B1017" s="41"/>
      <c r="C1017" s="7" t="str">
        <f ca="1">IF(B1017="", "", B1017&amp;COUNTIF($B$1:INDIRECT(CONCATENATE("B", ROW())), B1017))</f>
        <v/>
      </c>
      <c r="D1017" s="6"/>
      <c r="E1017" s="6"/>
      <c r="F1017" s="6">
        <f t="shared" si="37"/>
        <v>2474</v>
      </c>
      <c r="G1017" s="44" t="str">
        <f t="shared" si="36"/>
        <v>0x9AA</v>
      </c>
      <c r="H1017" s="8" t="s">
        <v>33</v>
      </c>
      <c r="I1017" s="8"/>
      <c r="J1017" s="6"/>
      <c r="K1017" s="6"/>
    </row>
    <row r="1018" spans="1:11" x14ac:dyDescent="0.2">
      <c r="A1018" s="6" t="str">
        <f ca="1">IF(COUNTIF($B$1:INDIRECT(CONCATENATE("B", ROW())), B1018)=0, "", COUNTIF($B$1:INDIRECT(CONCATENATE("B", ROW())), B1018))</f>
        <v/>
      </c>
      <c r="B1018" s="41"/>
      <c r="C1018" s="7" t="str">
        <f ca="1">IF(B1018="", "", B1018&amp;COUNTIF($B$1:INDIRECT(CONCATENATE("B", ROW())), B1018))</f>
        <v/>
      </c>
      <c r="D1018" s="6"/>
      <c r="E1018" s="6"/>
      <c r="F1018" s="6">
        <f t="shared" si="37"/>
        <v>2475</v>
      </c>
      <c r="G1018" s="44" t="str">
        <f t="shared" si="36"/>
        <v>0x9AB</v>
      </c>
      <c r="H1018" s="8" t="s">
        <v>33</v>
      </c>
      <c r="I1018" s="8"/>
      <c r="J1018" s="6"/>
      <c r="K1018" s="6"/>
    </row>
    <row r="1019" spans="1:11" x14ac:dyDescent="0.2">
      <c r="A1019" s="6" t="str">
        <f ca="1">IF(COUNTIF($B$1:INDIRECT(CONCATENATE("B", ROW())), B1019)=0, "", COUNTIF($B$1:INDIRECT(CONCATENATE("B", ROW())), B1019))</f>
        <v/>
      </c>
      <c r="B1019" s="41"/>
      <c r="C1019" s="7" t="str">
        <f ca="1">IF(B1019="", "", B1019&amp;COUNTIF($B$1:INDIRECT(CONCATENATE("B", ROW())), B1019))</f>
        <v/>
      </c>
      <c r="D1019" s="6"/>
      <c r="E1019" s="6"/>
      <c r="F1019" s="6">
        <f t="shared" si="37"/>
        <v>2476</v>
      </c>
      <c r="G1019" s="44" t="str">
        <f t="shared" si="36"/>
        <v>0x9AC</v>
      </c>
      <c r="H1019" s="8" t="s">
        <v>33</v>
      </c>
      <c r="I1019" s="8"/>
      <c r="J1019" s="6"/>
      <c r="K1019" s="6"/>
    </row>
    <row r="1020" spans="1:11" x14ac:dyDescent="0.2">
      <c r="A1020" s="6" t="str">
        <f ca="1">IF(COUNTIF($B$1:INDIRECT(CONCATENATE("B", ROW())), B1020)=0, "", COUNTIF($B$1:INDIRECT(CONCATENATE("B", ROW())), B1020))</f>
        <v/>
      </c>
      <c r="B1020" s="41"/>
      <c r="C1020" s="7" t="str">
        <f ca="1">IF(B1020="", "", B1020&amp;COUNTIF($B$1:INDIRECT(CONCATENATE("B", ROW())), B1020))</f>
        <v/>
      </c>
      <c r="D1020" s="6"/>
      <c r="E1020" s="6"/>
      <c r="F1020" s="6">
        <f t="shared" si="37"/>
        <v>2477</v>
      </c>
      <c r="G1020" s="44" t="str">
        <f t="shared" si="36"/>
        <v>0x9AD</v>
      </c>
      <c r="H1020" s="8" t="s">
        <v>33</v>
      </c>
      <c r="I1020" s="8"/>
      <c r="J1020" s="6"/>
      <c r="K1020" s="6"/>
    </row>
    <row r="1021" spans="1:11" x14ac:dyDescent="0.2">
      <c r="A1021" s="6" t="str">
        <f ca="1">IF(COUNTIF($B$1:INDIRECT(CONCATENATE("B", ROW())), B1021)=0, "", COUNTIF($B$1:INDIRECT(CONCATENATE("B", ROW())), B1021))</f>
        <v/>
      </c>
      <c r="B1021" s="41"/>
      <c r="C1021" s="7" t="str">
        <f ca="1">IF(B1021="", "", B1021&amp;COUNTIF($B$1:INDIRECT(CONCATENATE("B", ROW())), B1021))</f>
        <v/>
      </c>
      <c r="D1021" s="6"/>
      <c r="E1021" s="6"/>
      <c r="F1021" s="6">
        <f t="shared" si="37"/>
        <v>2478</v>
      </c>
      <c r="G1021" s="44" t="str">
        <f t="shared" si="36"/>
        <v>0x9AE</v>
      </c>
      <c r="H1021" s="8" t="s">
        <v>33</v>
      </c>
      <c r="I1021" s="8"/>
      <c r="J1021" s="6"/>
      <c r="K1021" s="6"/>
    </row>
    <row r="1022" spans="1:11" x14ac:dyDescent="0.2">
      <c r="A1022" s="6" t="str">
        <f ca="1">IF(COUNTIF($B$1:INDIRECT(CONCATENATE("B", ROW())), B1022)=0, "", COUNTIF($B$1:INDIRECT(CONCATENATE("B", ROW())), B1022))</f>
        <v/>
      </c>
      <c r="B1022" s="41"/>
      <c r="C1022" s="7" t="str">
        <f ca="1">IF(B1022="", "", B1022&amp;COUNTIF($B$1:INDIRECT(CONCATENATE("B", ROW())), B1022))</f>
        <v/>
      </c>
      <c r="D1022" s="6"/>
      <c r="E1022" s="6"/>
      <c r="F1022" s="6">
        <f t="shared" si="37"/>
        <v>2479</v>
      </c>
      <c r="G1022" s="44" t="str">
        <f t="shared" si="36"/>
        <v>0x9AF</v>
      </c>
      <c r="H1022" s="8" t="s">
        <v>33</v>
      </c>
      <c r="I1022" s="8"/>
      <c r="J1022" s="6"/>
      <c r="K1022" s="6"/>
    </row>
    <row r="1023" spans="1:11" x14ac:dyDescent="0.2">
      <c r="A1023" s="6" t="str">
        <f ca="1">IF(COUNTIF($B$1:INDIRECT(CONCATENATE("B", ROW())), B1023)=0, "", COUNTIF($B$1:INDIRECT(CONCATENATE("B", ROW())), B1023))</f>
        <v/>
      </c>
      <c r="B1023" s="41"/>
      <c r="C1023" s="7" t="str">
        <f ca="1">IF(B1023="", "", B1023&amp;COUNTIF($B$1:INDIRECT(CONCATENATE("B", ROW())), B1023))</f>
        <v/>
      </c>
      <c r="D1023" s="6"/>
      <c r="E1023" s="6"/>
      <c r="F1023" s="6">
        <f t="shared" si="37"/>
        <v>2480</v>
      </c>
      <c r="G1023" s="44" t="str">
        <f t="shared" si="36"/>
        <v>0x9B0</v>
      </c>
      <c r="H1023" s="8" t="s">
        <v>33</v>
      </c>
      <c r="I1023" s="8"/>
      <c r="J1023" s="6"/>
      <c r="K1023" s="6"/>
    </row>
    <row r="1024" spans="1:11" x14ac:dyDescent="0.2">
      <c r="A1024" s="6" t="str">
        <f ca="1">IF(COUNTIF($B$1:INDIRECT(CONCATENATE("B", ROW())), B1024)=0, "", COUNTIF($B$1:INDIRECT(CONCATENATE("B", ROW())), B1024))</f>
        <v/>
      </c>
      <c r="B1024" s="41"/>
      <c r="C1024" s="7" t="str">
        <f ca="1">IF(B1024="", "", B1024&amp;COUNTIF($B$1:INDIRECT(CONCATENATE("B", ROW())), B1024))</f>
        <v/>
      </c>
      <c r="D1024" s="6"/>
      <c r="E1024" s="6"/>
      <c r="F1024" s="6">
        <f t="shared" si="37"/>
        <v>2481</v>
      </c>
      <c r="G1024" s="44" t="str">
        <f t="shared" si="36"/>
        <v>0x9B1</v>
      </c>
      <c r="H1024" s="8" t="s">
        <v>33</v>
      </c>
      <c r="I1024" s="8"/>
      <c r="J1024" s="6"/>
      <c r="K1024" s="6"/>
    </row>
    <row r="1025" spans="1:11" x14ac:dyDescent="0.2">
      <c r="A1025" s="6" t="str">
        <f ca="1">IF(COUNTIF($B$1:INDIRECT(CONCATENATE("B", ROW())), B1025)=0, "", COUNTIF($B$1:INDIRECT(CONCATENATE("B", ROW())), B1025))</f>
        <v/>
      </c>
      <c r="B1025" s="41"/>
      <c r="C1025" s="7" t="str">
        <f ca="1">IF(B1025="", "", B1025&amp;COUNTIF($B$1:INDIRECT(CONCATENATE("B", ROW())), B1025))</f>
        <v/>
      </c>
      <c r="D1025" s="6"/>
      <c r="E1025" s="6"/>
      <c r="F1025" s="6">
        <f t="shared" si="37"/>
        <v>2482</v>
      </c>
      <c r="G1025" s="44" t="str">
        <f t="shared" si="36"/>
        <v>0x9B2</v>
      </c>
      <c r="H1025" s="8" t="s">
        <v>33</v>
      </c>
      <c r="I1025" s="8"/>
      <c r="J1025" s="6"/>
      <c r="K1025" s="6"/>
    </row>
    <row r="1026" spans="1:11" x14ac:dyDescent="0.2">
      <c r="A1026" s="6" t="str">
        <f ca="1">IF(COUNTIF($B$1:INDIRECT(CONCATENATE("B", ROW())), B1026)=0, "", COUNTIF($B$1:INDIRECT(CONCATENATE("B", ROW())), B1026))</f>
        <v/>
      </c>
      <c r="B1026" s="41"/>
      <c r="C1026" s="7" t="str">
        <f ca="1">IF(B1026="", "", B1026&amp;COUNTIF($B$1:INDIRECT(CONCATENATE("B", ROW())), B1026))</f>
        <v/>
      </c>
      <c r="D1026" s="6"/>
      <c r="E1026" s="6"/>
      <c r="F1026" s="6">
        <f t="shared" si="37"/>
        <v>2483</v>
      </c>
      <c r="G1026" s="44" t="str">
        <f t="shared" si="36"/>
        <v>0x9B3</v>
      </c>
      <c r="H1026" s="8" t="s">
        <v>33</v>
      </c>
      <c r="I1026" s="8"/>
      <c r="J1026" s="6"/>
      <c r="K1026" s="6"/>
    </row>
    <row r="1027" spans="1:11" x14ac:dyDescent="0.2">
      <c r="A1027" s="6" t="str">
        <f ca="1">IF(COUNTIF($B$1:INDIRECT(CONCATENATE("B", ROW())), B1027)=0, "", COUNTIF($B$1:INDIRECT(CONCATENATE("B", ROW())), B1027))</f>
        <v/>
      </c>
      <c r="B1027" s="41"/>
      <c r="C1027" s="7" t="str">
        <f ca="1">IF(B1027="", "", B1027&amp;COUNTIF($B$1:INDIRECT(CONCATENATE("B", ROW())), B1027))</f>
        <v/>
      </c>
      <c r="D1027" s="6"/>
      <c r="E1027" s="6"/>
      <c r="F1027" s="6">
        <f t="shared" si="37"/>
        <v>2484</v>
      </c>
      <c r="G1027" s="44" t="str">
        <f t="shared" si="36"/>
        <v>0x9B4</v>
      </c>
      <c r="H1027" s="8" t="s">
        <v>33</v>
      </c>
      <c r="I1027" s="8"/>
      <c r="J1027" s="6"/>
      <c r="K1027" s="6"/>
    </row>
    <row r="1028" spans="1:11" x14ac:dyDescent="0.2">
      <c r="A1028" s="6" t="str">
        <f ca="1">IF(COUNTIF($B$1:INDIRECT(CONCATENATE("B", ROW())), B1028)=0, "", COUNTIF($B$1:INDIRECT(CONCATENATE("B", ROW())), B1028))</f>
        <v/>
      </c>
      <c r="B1028" s="41"/>
      <c r="C1028" s="7" t="str">
        <f ca="1">IF(B1028="", "", B1028&amp;COUNTIF($B$1:INDIRECT(CONCATENATE("B", ROW())), B1028))</f>
        <v/>
      </c>
      <c r="D1028" s="6"/>
      <c r="E1028" s="6"/>
      <c r="F1028" s="6">
        <f t="shared" si="37"/>
        <v>2485</v>
      </c>
      <c r="G1028" s="44" t="str">
        <f t="shared" si="36"/>
        <v>0x9B5</v>
      </c>
      <c r="H1028" s="8" t="s">
        <v>33</v>
      </c>
      <c r="I1028" s="8"/>
      <c r="J1028" s="6"/>
      <c r="K1028" s="6"/>
    </row>
    <row r="1029" spans="1:11" x14ac:dyDescent="0.2">
      <c r="A1029" s="6" t="str">
        <f ca="1">IF(COUNTIF($B$1:INDIRECT(CONCATENATE("B", ROW())), B1029)=0, "", COUNTIF($B$1:INDIRECT(CONCATENATE("B", ROW())), B1029))</f>
        <v/>
      </c>
      <c r="B1029" s="41"/>
      <c r="C1029" s="7" t="str">
        <f ca="1">IF(B1029="", "", B1029&amp;COUNTIF($B$1:INDIRECT(CONCATENATE("B", ROW())), B1029))</f>
        <v/>
      </c>
      <c r="D1029" s="6"/>
      <c r="E1029" s="6"/>
      <c r="F1029" s="6">
        <f t="shared" si="37"/>
        <v>2486</v>
      </c>
      <c r="G1029" s="44" t="str">
        <f t="shared" si="36"/>
        <v>0x9B6</v>
      </c>
      <c r="H1029" s="8" t="s">
        <v>33</v>
      </c>
      <c r="I1029" s="8"/>
      <c r="J1029" s="6"/>
      <c r="K1029" s="6"/>
    </row>
    <row r="1030" spans="1:11" x14ac:dyDescent="0.2">
      <c r="A1030" s="6" t="str">
        <f ca="1">IF(COUNTIF($B$1:INDIRECT(CONCATENATE("B", ROW())), B1030)=0, "", COUNTIF($B$1:INDIRECT(CONCATENATE("B", ROW())), B1030))</f>
        <v/>
      </c>
      <c r="B1030" s="41"/>
      <c r="C1030" s="7" t="str">
        <f ca="1">IF(B1030="", "", B1030&amp;COUNTIF($B$1:INDIRECT(CONCATENATE("B", ROW())), B1030))</f>
        <v/>
      </c>
      <c r="D1030" s="6"/>
      <c r="E1030" s="6"/>
      <c r="F1030" s="6">
        <f t="shared" si="37"/>
        <v>2487</v>
      </c>
      <c r="G1030" s="44" t="str">
        <f t="shared" si="36"/>
        <v>0x9B7</v>
      </c>
      <c r="H1030" s="8" t="s">
        <v>33</v>
      </c>
      <c r="I1030" s="8"/>
      <c r="J1030" s="6"/>
      <c r="K1030" s="6"/>
    </row>
    <row r="1031" spans="1:11" x14ac:dyDescent="0.2">
      <c r="A1031" s="6" t="str">
        <f ca="1">IF(COUNTIF($B$1:INDIRECT(CONCATENATE("B", ROW())), B1031)=0, "", COUNTIF($B$1:INDIRECT(CONCATENATE("B", ROW())), B1031))</f>
        <v/>
      </c>
      <c r="B1031" s="41"/>
      <c r="C1031" s="7" t="str">
        <f ca="1">IF(B1031="", "", B1031&amp;COUNTIF($B$1:INDIRECT(CONCATENATE("B", ROW())), B1031))</f>
        <v/>
      </c>
      <c r="D1031" s="6"/>
      <c r="E1031" s="6"/>
      <c r="F1031" s="6">
        <f t="shared" si="37"/>
        <v>2488</v>
      </c>
      <c r="G1031" s="44" t="str">
        <f t="shared" si="36"/>
        <v>0x9B8</v>
      </c>
      <c r="H1031" s="8" t="s">
        <v>33</v>
      </c>
      <c r="I1031" s="8"/>
      <c r="J1031" s="6"/>
      <c r="K1031" s="6"/>
    </row>
    <row r="1032" spans="1:11" x14ac:dyDescent="0.2">
      <c r="A1032" s="6" t="str">
        <f ca="1">IF(COUNTIF($B$1:INDIRECT(CONCATENATE("B", ROW())), B1032)=0, "", COUNTIF($B$1:INDIRECT(CONCATENATE("B", ROW())), B1032))</f>
        <v/>
      </c>
      <c r="B1032" s="41"/>
      <c r="C1032" s="7" t="str">
        <f ca="1">IF(B1032="", "", B1032&amp;COUNTIF($B$1:INDIRECT(CONCATENATE("B", ROW())), B1032))</f>
        <v/>
      </c>
      <c r="D1032" s="6"/>
      <c r="E1032" s="6"/>
      <c r="F1032" s="6">
        <f t="shared" si="37"/>
        <v>2489</v>
      </c>
      <c r="G1032" s="44" t="str">
        <f t="shared" si="36"/>
        <v>0x9B9</v>
      </c>
      <c r="H1032" s="8" t="s">
        <v>33</v>
      </c>
      <c r="I1032" s="8"/>
      <c r="J1032" s="6"/>
      <c r="K1032" s="6"/>
    </row>
    <row r="1033" spans="1:11" x14ac:dyDescent="0.2">
      <c r="A1033" s="6" t="str">
        <f ca="1">IF(COUNTIF($B$1:INDIRECT(CONCATENATE("B", ROW())), B1033)=0, "", COUNTIF($B$1:INDIRECT(CONCATENATE("B", ROW())), B1033))</f>
        <v/>
      </c>
      <c r="B1033" s="41"/>
      <c r="C1033" s="7" t="str">
        <f ca="1">IF(B1033="", "", B1033&amp;COUNTIF($B$1:INDIRECT(CONCATENATE("B", ROW())), B1033))</f>
        <v/>
      </c>
      <c r="D1033" s="6"/>
      <c r="E1033" s="6"/>
      <c r="F1033" s="6">
        <f t="shared" si="37"/>
        <v>2490</v>
      </c>
      <c r="G1033" s="44" t="str">
        <f t="shared" si="36"/>
        <v>0x9BA</v>
      </c>
      <c r="H1033" s="8" t="s">
        <v>33</v>
      </c>
      <c r="I1033" s="8"/>
      <c r="J1033" s="6"/>
      <c r="K1033" s="6"/>
    </row>
    <row r="1034" spans="1:11" x14ac:dyDescent="0.2">
      <c r="A1034" s="6" t="str">
        <f ca="1">IF(COUNTIF($B$1:INDIRECT(CONCATENATE("B", ROW())), B1034)=0, "", COUNTIF($B$1:INDIRECT(CONCATENATE("B", ROW())), B1034))</f>
        <v/>
      </c>
      <c r="B1034" s="41"/>
      <c r="C1034" s="7" t="str">
        <f ca="1">IF(B1034="", "", B1034&amp;COUNTIF($B$1:INDIRECT(CONCATENATE("B", ROW())), B1034))</f>
        <v/>
      </c>
      <c r="D1034" s="6"/>
      <c r="E1034" s="6"/>
      <c r="F1034" s="6">
        <f t="shared" si="37"/>
        <v>2491</v>
      </c>
      <c r="G1034" s="44" t="str">
        <f t="shared" si="36"/>
        <v>0x9BB</v>
      </c>
      <c r="H1034" s="8" t="s">
        <v>33</v>
      </c>
      <c r="I1034" s="8"/>
      <c r="J1034" s="6"/>
      <c r="K1034" s="6"/>
    </row>
    <row r="1035" spans="1:11" x14ac:dyDescent="0.2">
      <c r="A1035" s="6" t="str">
        <f ca="1">IF(COUNTIF($B$1:INDIRECT(CONCATENATE("B", ROW())), B1035)=0, "", COUNTIF($B$1:INDIRECT(CONCATENATE("B", ROW())), B1035))</f>
        <v/>
      </c>
      <c r="B1035" s="41"/>
      <c r="C1035" s="7" t="str">
        <f ca="1">IF(B1035="", "", B1035&amp;COUNTIF($B$1:INDIRECT(CONCATENATE("B", ROW())), B1035))</f>
        <v/>
      </c>
      <c r="D1035" s="6"/>
      <c r="E1035" s="6"/>
      <c r="F1035" s="6">
        <f t="shared" si="37"/>
        <v>2492</v>
      </c>
      <c r="G1035" s="44" t="str">
        <f t="shared" si="36"/>
        <v>0x9BC</v>
      </c>
      <c r="H1035" s="8" t="s">
        <v>33</v>
      </c>
      <c r="I1035" s="8"/>
      <c r="J1035" s="6"/>
      <c r="K1035" s="6"/>
    </row>
    <row r="1036" spans="1:11" x14ac:dyDescent="0.2">
      <c r="A1036" s="6" t="str">
        <f ca="1">IF(COUNTIF($B$1:INDIRECT(CONCATENATE("B", ROW())), B1036)=0, "", COUNTIF($B$1:INDIRECT(CONCATENATE("B", ROW())), B1036))</f>
        <v/>
      </c>
      <c r="B1036" s="41"/>
      <c r="C1036" s="7" t="str">
        <f ca="1">IF(B1036="", "", B1036&amp;COUNTIF($B$1:INDIRECT(CONCATENATE("B", ROW())), B1036))</f>
        <v/>
      </c>
      <c r="D1036" s="6"/>
      <c r="E1036" s="6"/>
      <c r="F1036" s="6">
        <f t="shared" si="37"/>
        <v>2493</v>
      </c>
      <c r="G1036" s="44" t="str">
        <f t="shared" si="36"/>
        <v>0x9BD</v>
      </c>
      <c r="H1036" s="8" t="s">
        <v>33</v>
      </c>
      <c r="I1036" s="8"/>
      <c r="J1036" s="6"/>
      <c r="K1036" s="6"/>
    </row>
    <row r="1037" spans="1:11" x14ac:dyDescent="0.2">
      <c r="A1037" s="6" t="str">
        <f ca="1">IF(COUNTIF($B$1:INDIRECT(CONCATENATE("B", ROW())), B1037)=0, "", COUNTIF($B$1:INDIRECT(CONCATENATE("B", ROW())), B1037))</f>
        <v/>
      </c>
      <c r="B1037" s="41"/>
      <c r="C1037" s="7" t="str">
        <f ca="1">IF(B1037="", "", B1037&amp;COUNTIF($B$1:INDIRECT(CONCATENATE("B", ROW())), B1037))</f>
        <v/>
      </c>
      <c r="D1037" s="6"/>
      <c r="E1037" s="6"/>
      <c r="F1037" s="6">
        <f t="shared" si="37"/>
        <v>2494</v>
      </c>
      <c r="G1037" s="44" t="str">
        <f t="shared" si="36"/>
        <v>0x9BE</v>
      </c>
      <c r="H1037" s="8" t="s">
        <v>33</v>
      </c>
      <c r="I1037" s="8"/>
      <c r="J1037" s="6"/>
      <c r="K1037" s="6"/>
    </row>
    <row r="1038" spans="1:11" x14ac:dyDescent="0.2">
      <c r="A1038" s="6" t="str">
        <f ca="1">IF(COUNTIF($B$1:INDIRECT(CONCATENATE("B", ROW())), B1038)=0, "", COUNTIF($B$1:INDIRECT(CONCATENATE("B", ROW())), B1038))</f>
        <v/>
      </c>
      <c r="B1038" s="41"/>
      <c r="C1038" s="7" t="str">
        <f ca="1">IF(B1038="", "", B1038&amp;COUNTIF($B$1:INDIRECT(CONCATENATE("B", ROW())), B1038))</f>
        <v/>
      </c>
      <c r="D1038" s="6"/>
      <c r="E1038" s="6"/>
      <c r="F1038" s="6">
        <f t="shared" si="37"/>
        <v>2495</v>
      </c>
      <c r="G1038" s="44" t="str">
        <f t="shared" si="36"/>
        <v>0x9BF</v>
      </c>
      <c r="H1038" s="8" t="s">
        <v>33</v>
      </c>
      <c r="I1038" s="8"/>
      <c r="J1038" s="6"/>
      <c r="K1038" s="6"/>
    </row>
    <row r="1039" spans="1:11" x14ac:dyDescent="0.2">
      <c r="A1039" s="6" t="str">
        <f ca="1">IF(COUNTIF($B$1:INDIRECT(CONCATENATE("B", ROW())), B1039)=0, "", COUNTIF($B$1:INDIRECT(CONCATENATE("B", ROW())), B1039))</f>
        <v/>
      </c>
      <c r="B1039" s="41"/>
      <c r="C1039" s="7" t="str">
        <f ca="1">IF(B1039="", "", B1039&amp;COUNTIF($B$1:INDIRECT(CONCATENATE("B", ROW())), B1039))</f>
        <v/>
      </c>
      <c r="D1039" s="6"/>
      <c r="E1039" s="6"/>
      <c r="F1039" s="6">
        <f t="shared" si="37"/>
        <v>2496</v>
      </c>
      <c r="G1039" s="44" t="str">
        <f t="shared" si="36"/>
        <v>0x9C0</v>
      </c>
      <c r="H1039" s="8" t="s">
        <v>33</v>
      </c>
      <c r="I1039" s="8"/>
      <c r="J1039" s="6"/>
      <c r="K1039" s="6"/>
    </row>
    <row r="1040" spans="1:11" x14ac:dyDescent="0.2">
      <c r="A1040" s="6" t="str">
        <f ca="1">IF(COUNTIF($B$1:INDIRECT(CONCATENATE("B", ROW())), B1040)=0, "", COUNTIF($B$1:INDIRECT(CONCATENATE("B", ROW())), B1040))</f>
        <v/>
      </c>
      <c r="B1040" s="41"/>
      <c r="C1040" s="7" t="str">
        <f ca="1">IF(B1040="", "", B1040&amp;COUNTIF($B$1:INDIRECT(CONCATENATE("B", ROW())), B1040))</f>
        <v/>
      </c>
      <c r="D1040" s="6"/>
      <c r="E1040" s="6"/>
      <c r="F1040" s="6">
        <f t="shared" si="37"/>
        <v>2497</v>
      </c>
      <c r="G1040" s="44" t="str">
        <f t="shared" si="36"/>
        <v>0x9C1</v>
      </c>
      <c r="H1040" s="8" t="s">
        <v>33</v>
      </c>
      <c r="I1040" s="8"/>
      <c r="J1040" s="6"/>
      <c r="K1040" s="6"/>
    </row>
    <row r="1041" spans="1:11" x14ac:dyDescent="0.2">
      <c r="A1041" s="6" t="str">
        <f ca="1">IF(COUNTIF($B$1:INDIRECT(CONCATENATE("B", ROW())), B1041)=0, "", COUNTIF($B$1:INDIRECT(CONCATENATE("B", ROW())), B1041))</f>
        <v/>
      </c>
      <c r="B1041" s="41"/>
      <c r="C1041" s="7" t="str">
        <f ca="1">IF(B1041="", "", B1041&amp;COUNTIF($B$1:INDIRECT(CONCATENATE("B", ROW())), B1041))</f>
        <v/>
      </c>
      <c r="D1041" s="6"/>
      <c r="E1041" s="6"/>
      <c r="F1041" s="6">
        <f t="shared" si="37"/>
        <v>2498</v>
      </c>
      <c r="G1041" s="44" t="str">
        <f t="shared" ref="G1041:G1103" si="38">CONCATENATE( "0x",DEC2HEX($F1041) )</f>
        <v>0x9C2</v>
      </c>
      <c r="H1041" s="8" t="s">
        <v>33</v>
      </c>
      <c r="I1041" s="8"/>
      <c r="J1041" s="6"/>
      <c r="K1041" s="6"/>
    </row>
    <row r="1042" spans="1:11" x14ac:dyDescent="0.2">
      <c r="A1042" s="6" t="str">
        <f ca="1">IF(COUNTIF($B$1:INDIRECT(CONCATENATE("B", ROW())), B1042)=0, "", COUNTIF($B$1:INDIRECT(CONCATENATE("B", ROW())), B1042))</f>
        <v/>
      </c>
      <c r="B1042" s="41"/>
      <c r="C1042" s="7" t="str">
        <f ca="1">IF(B1042="", "", B1042&amp;COUNTIF($B$1:INDIRECT(CONCATENATE("B", ROW())), B1042))</f>
        <v/>
      </c>
      <c r="D1042" s="6"/>
      <c r="E1042" s="6"/>
      <c r="F1042" s="6">
        <f t="shared" si="37"/>
        <v>2499</v>
      </c>
      <c r="G1042" s="44" t="str">
        <f t="shared" si="38"/>
        <v>0x9C3</v>
      </c>
      <c r="H1042" s="8" t="s">
        <v>33</v>
      </c>
      <c r="I1042" s="8"/>
      <c r="J1042" s="6"/>
      <c r="K1042" s="6"/>
    </row>
    <row r="1043" spans="1:11" x14ac:dyDescent="0.2">
      <c r="A1043" s="6" t="str">
        <f ca="1">IF(COUNTIF($B$1:INDIRECT(CONCATENATE("B", ROW())), B1043)=0, "", COUNTIF($B$1:INDIRECT(CONCATENATE("B", ROW())), B1043))</f>
        <v/>
      </c>
      <c r="B1043" s="41"/>
      <c r="C1043" s="7" t="str">
        <f ca="1">IF(B1043="", "", B1043&amp;COUNTIF($B$1:INDIRECT(CONCATENATE("B", ROW())), B1043))</f>
        <v/>
      </c>
      <c r="D1043" s="6"/>
      <c r="E1043" s="6"/>
      <c r="F1043" s="6">
        <f t="shared" si="37"/>
        <v>2500</v>
      </c>
      <c r="G1043" s="44" t="str">
        <f t="shared" si="38"/>
        <v>0x9C4</v>
      </c>
      <c r="H1043" s="8" t="s">
        <v>33</v>
      </c>
      <c r="I1043" s="8"/>
      <c r="J1043" s="6"/>
      <c r="K1043" s="6"/>
    </row>
    <row r="1044" spans="1:11" x14ac:dyDescent="0.2">
      <c r="A1044" s="6" t="str">
        <f ca="1">IF(COUNTIF($B$1:INDIRECT(CONCATENATE("B", ROW())), B1044)=0, "", COUNTIF($B$1:INDIRECT(CONCATENATE("B", ROW())), B1044))</f>
        <v/>
      </c>
      <c r="B1044" s="41"/>
      <c r="C1044" s="7" t="str">
        <f ca="1">IF(B1044="", "", B1044&amp;COUNTIF($B$1:INDIRECT(CONCATENATE("B", ROW())), B1044))</f>
        <v/>
      </c>
      <c r="D1044" s="6"/>
      <c r="E1044" s="6"/>
      <c r="F1044" s="6">
        <f t="shared" si="37"/>
        <v>2501</v>
      </c>
      <c r="G1044" s="44" t="str">
        <f t="shared" si="38"/>
        <v>0x9C5</v>
      </c>
      <c r="H1044" s="8" t="s">
        <v>33</v>
      </c>
      <c r="I1044" s="8"/>
      <c r="J1044" s="6"/>
      <c r="K1044" s="6"/>
    </row>
    <row r="1045" spans="1:11" x14ac:dyDescent="0.2">
      <c r="A1045" s="6" t="str">
        <f ca="1">IF(COUNTIF($B$1:INDIRECT(CONCATENATE("B", ROW())), B1045)=0, "", COUNTIF($B$1:INDIRECT(CONCATENATE("B", ROW())), B1045))</f>
        <v/>
      </c>
      <c r="B1045" s="41"/>
      <c r="C1045" s="7" t="str">
        <f ca="1">IF(B1045="", "", B1045&amp;COUNTIF($B$1:INDIRECT(CONCATENATE("B", ROW())), B1045))</f>
        <v/>
      </c>
      <c r="D1045" s="6"/>
      <c r="E1045" s="6"/>
      <c r="F1045" s="6">
        <f t="shared" si="37"/>
        <v>2502</v>
      </c>
      <c r="G1045" s="44" t="str">
        <f t="shared" si="38"/>
        <v>0x9C6</v>
      </c>
      <c r="H1045" s="8" t="s">
        <v>33</v>
      </c>
      <c r="I1045" s="8"/>
      <c r="J1045" s="6"/>
      <c r="K1045" s="6"/>
    </row>
    <row r="1046" spans="1:11" x14ac:dyDescent="0.2">
      <c r="A1046" s="6" t="str">
        <f ca="1">IF(COUNTIF($B$1:INDIRECT(CONCATENATE("B", ROW())), B1046)=0, "", COUNTIF($B$1:INDIRECT(CONCATENATE("B", ROW())), B1046))</f>
        <v/>
      </c>
      <c r="B1046" s="41"/>
      <c r="C1046" s="7" t="str">
        <f ca="1">IF(B1046="", "", B1046&amp;COUNTIF($B$1:INDIRECT(CONCATENATE("B", ROW())), B1046))</f>
        <v/>
      </c>
      <c r="D1046" s="6"/>
      <c r="E1046" s="6"/>
      <c r="F1046" s="6">
        <f t="shared" si="37"/>
        <v>2503</v>
      </c>
      <c r="G1046" s="44" t="str">
        <f t="shared" si="38"/>
        <v>0x9C7</v>
      </c>
      <c r="H1046" s="8" t="s">
        <v>33</v>
      </c>
      <c r="I1046" s="8"/>
      <c r="J1046" s="6"/>
      <c r="K1046" s="6"/>
    </row>
    <row r="1047" spans="1:11" x14ac:dyDescent="0.2">
      <c r="A1047" s="6" t="str">
        <f ca="1">IF(COUNTIF($B$1:INDIRECT(CONCATENATE("B", ROW())), B1047)=0, "", COUNTIF($B$1:INDIRECT(CONCATENATE("B", ROW())), B1047))</f>
        <v/>
      </c>
      <c r="B1047" s="41"/>
      <c r="C1047" s="7" t="str">
        <f ca="1">IF(B1047="", "", B1047&amp;COUNTIF($B$1:INDIRECT(CONCATENATE("B", ROW())), B1047))</f>
        <v/>
      </c>
      <c r="D1047" s="6"/>
      <c r="E1047" s="6"/>
      <c r="F1047" s="6">
        <f t="shared" si="37"/>
        <v>2504</v>
      </c>
      <c r="G1047" s="44" t="str">
        <f t="shared" si="38"/>
        <v>0x9C8</v>
      </c>
      <c r="H1047" s="8" t="s">
        <v>33</v>
      </c>
      <c r="I1047" s="8"/>
      <c r="J1047" s="6"/>
      <c r="K1047" s="6"/>
    </row>
    <row r="1048" spans="1:11" x14ac:dyDescent="0.2">
      <c r="A1048" s="6" t="str">
        <f ca="1">IF(COUNTIF($B$1:INDIRECT(CONCATENATE("B", ROW())), B1048)=0, "", COUNTIF($B$1:INDIRECT(CONCATENATE("B", ROW())), B1048))</f>
        <v/>
      </c>
      <c r="B1048" s="41"/>
      <c r="C1048" s="7" t="str">
        <f ca="1">IF(B1048="", "", B1048&amp;COUNTIF($B$1:INDIRECT(CONCATENATE("B", ROW())), B1048))</f>
        <v/>
      </c>
      <c r="D1048" s="6"/>
      <c r="E1048" s="6"/>
      <c r="F1048" s="6">
        <f t="shared" si="37"/>
        <v>2505</v>
      </c>
      <c r="G1048" s="44" t="str">
        <f t="shared" si="38"/>
        <v>0x9C9</v>
      </c>
      <c r="H1048" s="8" t="s">
        <v>33</v>
      </c>
      <c r="I1048" s="8"/>
      <c r="J1048" s="6"/>
      <c r="K1048" s="6"/>
    </row>
    <row r="1049" spans="1:11" x14ac:dyDescent="0.2">
      <c r="A1049" s="6" t="str">
        <f ca="1">IF(COUNTIF($B$1:INDIRECT(CONCATENATE("B", ROW())), B1049)=0, "", COUNTIF($B$1:INDIRECT(CONCATENATE("B", ROW())), B1049))</f>
        <v/>
      </c>
      <c r="B1049" s="41"/>
      <c r="C1049" s="7" t="str">
        <f ca="1">IF(B1049="", "", B1049&amp;COUNTIF($B$1:INDIRECT(CONCATENATE("B", ROW())), B1049))</f>
        <v/>
      </c>
      <c r="D1049" s="6"/>
      <c r="E1049" s="6"/>
      <c r="F1049" s="6">
        <f t="shared" si="37"/>
        <v>2506</v>
      </c>
      <c r="G1049" s="44" t="str">
        <f t="shared" si="38"/>
        <v>0x9CA</v>
      </c>
      <c r="H1049" s="8" t="s">
        <v>33</v>
      </c>
      <c r="I1049" s="8"/>
      <c r="J1049" s="6"/>
      <c r="K1049" s="6"/>
    </row>
    <row r="1050" spans="1:11" x14ac:dyDescent="0.2">
      <c r="A1050" s="6" t="str">
        <f ca="1">IF(COUNTIF($B$1:INDIRECT(CONCATENATE("B", ROW())), B1050)=0, "", COUNTIF($B$1:INDIRECT(CONCATENATE("B", ROW())), B1050))</f>
        <v/>
      </c>
      <c r="B1050" s="41"/>
      <c r="C1050" s="7" t="str">
        <f ca="1">IF(B1050="", "", B1050&amp;COUNTIF($B$1:INDIRECT(CONCATENATE("B", ROW())), B1050))</f>
        <v/>
      </c>
      <c r="D1050" s="6"/>
      <c r="E1050" s="6"/>
      <c r="F1050" s="6">
        <f t="shared" si="37"/>
        <v>2507</v>
      </c>
      <c r="G1050" s="44" t="str">
        <f t="shared" si="38"/>
        <v>0x9CB</v>
      </c>
      <c r="H1050" s="8" t="s">
        <v>33</v>
      </c>
      <c r="I1050" s="8"/>
      <c r="J1050" s="6"/>
      <c r="K1050" s="6"/>
    </row>
    <row r="1051" spans="1:11" x14ac:dyDescent="0.2">
      <c r="A1051" s="6" t="str">
        <f ca="1">IF(COUNTIF($B$1:INDIRECT(CONCATENATE("B", ROW())), B1051)=0, "", COUNTIF($B$1:INDIRECT(CONCATENATE("B", ROW())), B1051))</f>
        <v/>
      </c>
      <c r="B1051" s="41"/>
      <c r="C1051" s="7" t="str">
        <f ca="1">IF(B1051="", "", B1051&amp;COUNTIF($B$1:INDIRECT(CONCATENATE("B", ROW())), B1051))</f>
        <v/>
      </c>
      <c r="D1051" s="6"/>
      <c r="E1051" s="6"/>
      <c r="F1051" s="6">
        <f t="shared" si="37"/>
        <v>2508</v>
      </c>
      <c r="G1051" s="44" t="str">
        <f t="shared" si="38"/>
        <v>0x9CC</v>
      </c>
      <c r="H1051" s="8" t="s">
        <v>33</v>
      </c>
      <c r="I1051" s="8"/>
      <c r="J1051" s="6"/>
      <c r="K1051" s="6"/>
    </row>
    <row r="1052" spans="1:11" x14ac:dyDescent="0.2">
      <c r="A1052" s="6" t="str">
        <f ca="1">IF(COUNTIF($B$1:INDIRECT(CONCATENATE("B", ROW())), B1052)=0, "", COUNTIF($B$1:INDIRECT(CONCATENATE("B", ROW())), B1052))</f>
        <v/>
      </c>
      <c r="B1052" s="41"/>
      <c r="C1052" s="7" t="str">
        <f ca="1">IF(B1052="", "", B1052&amp;COUNTIF($B$1:INDIRECT(CONCATENATE("B", ROW())), B1052))</f>
        <v/>
      </c>
      <c r="D1052" s="6"/>
      <c r="E1052" s="6"/>
      <c r="F1052" s="6">
        <f t="shared" si="37"/>
        <v>2509</v>
      </c>
      <c r="G1052" s="44" t="str">
        <f t="shared" si="38"/>
        <v>0x9CD</v>
      </c>
      <c r="H1052" s="8" t="s">
        <v>33</v>
      </c>
      <c r="I1052" s="8"/>
      <c r="J1052" s="6"/>
      <c r="K1052" s="6"/>
    </row>
    <row r="1053" spans="1:11" x14ac:dyDescent="0.2">
      <c r="A1053" s="6" t="str">
        <f ca="1">IF(COUNTIF($B$1:INDIRECT(CONCATENATE("B", ROW())), B1053)=0, "", COUNTIF($B$1:INDIRECT(CONCATENATE("B", ROW())), B1053))</f>
        <v/>
      </c>
      <c r="B1053" s="41"/>
      <c r="C1053" s="7" t="str">
        <f ca="1">IF(B1053="", "", B1053&amp;COUNTIF($B$1:INDIRECT(CONCATENATE("B", ROW())), B1053))</f>
        <v/>
      </c>
      <c r="D1053" s="6"/>
      <c r="E1053" s="6"/>
      <c r="F1053" s="6">
        <f t="shared" si="37"/>
        <v>2510</v>
      </c>
      <c r="G1053" s="44" t="str">
        <f t="shared" si="38"/>
        <v>0x9CE</v>
      </c>
      <c r="H1053" s="8" t="s">
        <v>33</v>
      </c>
      <c r="I1053" s="8"/>
      <c r="J1053" s="6"/>
      <c r="K1053" s="6"/>
    </row>
    <row r="1054" spans="1:11" x14ac:dyDescent="0.2">
      <c r="A1054" s="6" t="str">
        <f ca="1">IF(COUNTIF($B$1:INDIRECT(CONCATENATE("B", ROW())), B1054)=0, "", COUNTIF($B$1:INDIRECT(CONCATENATE("B", ROW())), B1054))</f>
        <v/>
      </c>
      <c r="B1054" s="41"/>
      <c r="C1054" s="7" t="str">
        <f ca="1">IF(B1054="", "", B1054&amp;COUNTIF($B$1:INDIRECT(CONCATENATE("B", ROW())), B1054))</f>
        <v/>
      </c>
      <c r="D1054" s="6"/>
      <c r="E1054" s="6"/>
      <c r="F1054" s="6">
        <f t="shared" si="37"/>
        <v>2511</v>
      </c>
      <c r="G1054" s="44" t="str">
        <f t="shared" si="38"/>
        <v>0x9CF</v>
      </c>
      <c r="H1054" s="8" t="s">
        <v>33</v>
      </c>
      <c r="I1054" s="8"/>
      <c r="J1054" s="6"/>
      <c r="K1054" s="6"/>
    </row>
    <row r="1055" spans="1:11" x14ac:dyDescent="0.2">
      <c r="A1055" s="6" t="str">
        <f ca="1">IF(COUNTIF($B$1:INDIRECT(CONCATENATE("B", ROW())), B1055)=0, "", COUNTIF($B$1:INDIRECT(CONCATENATE("B", ROW())), B1055))</f>
        <v/>
      </c>
      <c r="B1055" s="41"/>
      <c r="C1055" s="7" t="str">
        <f ca="1">IF(B1055="", "", B1055&amp;COUNTIF($B$1:INDIRECT(CONCATENATE("B", ROW())), B1055))</f>
        <v/>
      </c>
      <c r="D1055" s="6"/>
      <c r="E1055" s="6"/>
      <c r="F1055" s="6">
        <f t="shared" si="37"/>
        <v>2512</v>
      </c>
      <c r="G1055" s="44" t="str">
        <f t="shared" si="38"/>
        <v>0x9D0</v>
      </c>
      <c r="H1055" s="8" t="s">
        <v>33</v>
      </c>
      <c r="I1055" s="8"/>
      <c r="J1055" s="6"/>
      <c r="K1055" s="6"/>
    </row>
    <row r="1056" spans="1:11" x14ac:dyDescent="0.2">
      <c r="A1056" s="6" t="str">
        <f ca="1">IF(COUNTIF($B$1:INDIRECT(CONCATENATE("B", ROW())), B1056)=0, "", COUNTIF($B$1:INDIRECT(CONCATENATE("B", ROW())), B1056))</f>
        <v/>
      </c>
      <c r="B1056" s="41"/>
      <c r="C1056" s="7" t="str">
        <f ca="1">IF(B1056="", "", B1056&amp;COUNTIF($B$1:INDIRECT(CONCATENATE("B", ROW())), B1056))</f>
        <v/>
      </c>
      <c r="D1056" s="6"/>
      <c r="E1056" s="6"/>
      <c r="F1056" s="6">
        <f t="shared" si="37"/>
        <v>2513</v>
      </c>
      <c r="G1056" s="44" t="str">
        <f t="shared" si="38"/>
        <v>0x9D1</v>
      </c>
      <c r="H1056" s="8" t="s">
        <v>33</v>
      </c>
      <c r="I1056" s="8"/>
      <c r="J1056" s="6"/>
      <c r="K1056" s="6"/>
    </row>
    <row r="1057" spans="1:11" x14ac:dyDescent="0.2">
      <c r="A1057" s="6" t="str">
        <f ca="1">IF(COUNTIF($B$1:INDIRECT(CONCATENATE("B", ROW())), B1057)=0, "", COUNTIF($B$1:INDIRECT(CONCATENATE("B", ROW())), B1057))</f>
        <v/>
      </c>
      <c r="B1057" s="41"/>
      <c r="C1057" s="7" t="str">
        <f ca="1">IF(B1057="", "", B1057&amp;COUNTIF($B$1:INDIRECT(CONCATENATE("B", ROW())), B1057))</f>
        <v/>
      </c>
      <c r="D1057" s="6"/>
      <c r="E1057" s="6"/>
      <c r="F1057" s="6">
        <f t="shared" si="37"/>
        <v>2514</v>
      </c>
      <c r="G1057" s="44" t="str">
        <f t="shared" si="38"/>
        <v>0x9D2</v>
      </c>
      <c r="H1057" s="8" t="s">
        <v>33</v>
      </c>
      <c r="I1057" s="8"/>
      <c r="J1057" s="6"/>
      <c r="K1057" s="6"/>
    </row>
    <row r="1058" spans="1:11" x14ac:dyDescent="0.2">
      <c r="A1058" s="6" t="str">
        <f ca="1">IF(COUNTIF($B$1:INDIRECT(CONCATENATE("B", ROW())), B1058)=0, "", COUNTIF($B$1:INDIRECT(CONCATENATE("B", ROW())), B1058))</f>
        <v/>
      </c>
      <c r="B1058" s="41"/>
      <c r="C1058" s="7" t="str">
        <f ca="1">IF(B1058="", "", B1058&amp;COUNTIF($B$1:INDIRECT(CONCATENATE("B", ROW())), B1058))</f>
        <v/>
      </c>
      <c r="D1058" s="6"/>
      <c r="E1058" s="6"/>
      <c r="F1058" s="6">
        <f t="shared" si="37"/>
        <v>2515</v>
      </c>
      <c r="G1058" s="44" t="str">
        <f t="shared" si="38"/>
        <v>0x9D3</v>
      </c>
      <c r="H1058" s="8" t="s">
        <v>33</v>
      </c>
      <c r="I1058" s="8"/>
      <c r="J1058" s="6"/>
      <c r="K1058" s="6"/>
    </row>
    <row r="1059" spans="1:11" x14ac:dyDescent="0.2">
      <c r="A1059" s="6" t="str">
        <f ca="1">IF(COUNTIF($B$1:INDIRECT(CONCATENATE("B", ROW())), B1059)=0, "", COUNTIF($B$1:INDIRECT(CONCATENATE("B", ROW())), B1059))</f>
        <v/>
      </c>
      <c r="B1059" s="41"/>
      <c r="C1059" s="7" t="str">
        <f ca="1">IF(B1059="", "", B1059&amp;COUNTIF($B$1:INDIRECT(CONCATENATE("B", ROW())), B1059))</f>
        <v/>
      </c>
      <c r="D1059" s="6"/>
      <c r="E1059" s="6"/>
      <c r="F1059" s="6">
        <f t="shared" si="37"/>
        <v>2516</v>
      </c>
      <c r="G1059" s="44" t="str">
        <f t="shared" si="38"/>
        <v>0x9D4</v>
      </c>
      <c r="H1059" s="8" t="s">
        <v>33</v>
      </c>
      <c r="I1059" s="8"/>
      <c r="J1059" s="6"/>
      <c r="K1059" s="6"/>
    </row>
    <row r="1060" spans="1:11" x14ac:dyDescent="0.2">
      <c r="A1060" s="6" t="str">
        <f ca="1">IF(COUNTIF($B$1:INDIRECT(CONCATENATE("B", ROW())), B1060)=0, "", COUNTIF($B$1:INDIRECT(CONCATENATE("B", ROW())), B1060))</f>
        <v/>
      </c>
      <c r="B1060" s="41"/>
      <c r="C1060" s="7" t="str">
        <f ca="1">IF(B1060="", "", B1060&amp;COUNTIF($B$1:INDIRECT(CONCATENATE("B", ROW())), B1060))</f>
        <v/>
      </c>
      <c r="D1060" s="6"/>
      <c r="E1060" s="6"/>
      <c r="F1060" s="6">
        <f t="shared" si="37"/>
        <v>2517</v>
      </c>
      <c r="G1060" s="44" t="str">
        <f t="shared" si="38"/>
        <v>0x9D5</v>
      </c>
      <c r="H1060" s="8" t="s">
        <v>33</v>
      </c>
      <c r="I1060" s="8"/>
      <c r="J1060" s="6"/>
      <c r="K1060" s="6"/>
    </row>
    <row r="1061" spans="1:11" x14ac:dyDescent="0.2">
      <c r="A1061" s="6" t="str">
        <f ca="1">IF(COUNTIF($B$1:INDIRECT(CONCATENATE("B", ROW())), B1061)=0, "", COUNTIF($B$1:INDIRECT(CONCATENATE("B", ROW())), B1061))</f>
        <v/>
      </c>
      <c r="B1061" s="41"/>
      <c r="C1061" s="7" t="str">
        <f ca="1">IF(B1061="", "", B1061&amp;COUNTIF($B$1:INDIRECT(CONCATENATE("B", ROW())), B1061))</f>
        <v/>
      </c>
      <c r="D1061" s="6"/>
      <c r="E1061" s="6"/>
      <c r="F1061" s="6">
        <f t="shared" si="37"/>
        <v>2518</v>
      </c>
      <c r="G1061" s="44" t="str">
        <f t="shared" si="38"/>
        <v>0x9D6</v>
      </c>
      <c r="H1061" s="8" t="s">
        <v>33</v>
      </c>
      <c r="I1061" s="8"/>
      <c r="J1061" s="6"/>
      <c r="K1061" s="6"/>
    </row>
    <row r="1062" spans="1:11" x14ac:dyDescent="0.2">
      <c r="A1062" s="6" t="str">
        <f ca="1">IF(COUNTIF($B$1:INDIRECT(CONCATENATE("B", ROW())), B1062)=0, "", COUNTIF($B$1:INDIRECT(CONCATENATE("B", ROW())), B1062))</f>
        <v/>
      </c>
      <c r="B1062" s="41"/>
      <c r="C1062" s="7" t="str">
        <f ca="1">IF(B1062="", "", B1062&amp;COUNTIF($B$1:INDIRECT(CONCATENATE("B", ROW())), B1062))</f>
        <v/>
      </c>
      <c r="D1062" s="6"/>
      <c r="E1062" s="6"/>
      <c r="F1062" s="6">
        <f t="shared" si="37"/>
        <v>2519</v>
      </c>
      <c r="G1062" s="44" t="str">
        <f t="shared" si="38"/>
        <v>0x9D7</v>
      </c>
      <c r="H1062" s="8" t="s">
        <v>33</v>
      </c>
      <c r="I1062" s="8"/>
      <c r="J1062" s="6"/>
      <c r="K1062" s="6"/>
    </row>
    <row r="1063" spans="1:11" x14ac:dyDescent="0.2">
      <c r="A1063" s="6" t="str">
        <f ca="1">IF(COUNTIF($B$1:INDIRECT(CONCATENATE("B", ROW())), B1063)=0, "", COUNTIF($B$1:INDIRECT(CONCATENATE("B", ROW())), B1063))</f>
        <v/>
      </c>
      <c r="B1063" s="41"/>
      <c r="C1063" s="7" t="str">
        <f ca="1">IF(B1063="", "", B1063&amp;COUNTIF($B$1:INDIRECT(CONCATENATE("B", ROW())), B1063))</f>
        <v/>
      </c>
      <c r="D1063" s="6"/>
      <c r="E1063" s="6"/>
      <c r="F1063" s="6">
        <f t="shared" si="37"/>
        <v>2520</v>
      </c>
      <c r="G1063" s="44" t="str">
        <f t="shared" si="38"/>
        <v>0x9D8</v>
      </c>
      <c r="H1063" s="8" t="s">
        <v>33</v>
      </c>
      <c r="I1063" s="8"/>
      <c r="J1063" s="6"/>
      <c r="K1063" s="6"/>
    </row>
    <row r="1064" spans="1:11" x14ac:dyDescent="0.2">
      <c r="A1064" s="6" t="str">
        <f ca="1">IF(COUNTIF($B$1:INDIRECT(CONCATENATE("B", ROW())), B1064)=0, "", COUNTIF($B$1:INDIRECT(CONCATENATE("B", ROW())), B1064))</f>
        <v/>
      </c>
      <c r="B1064" s="41"/>
      <c r="C1064" s="7" t="str">
        <f ca="1">IF(B1064="", "", B1064&amp;COUNTIF($B$1:INDIRECT(CONCATENATE("B", ROW())), B1064))</f>
        <v/>
      </c>
      <c r="D1064" s="6"/>
      <c r="E1064" s="6"/>
      <c r="F1064" s="6">
        <f t="shared" si="37"/>
        <v>2521</v>
      </c>
      <c r="G1064" s="44" t="str">
        <f t="shared" si="38"/>
        <v>0x9D9</v>
      </c>
      <c r="H1064" s="8" t="s">
        <v>33</v>
      </c>
      <c r="I1064" s="8"/>
      <c r="J1064" s="6"/>
      <c r="K1064" s="6"/>
    </row>
    <row r="1065" spans="1:11" x14ac:dyDescent="0.2">
      <c r="A1065" s="6" t="str">
        <f ca="1">IF(COUNTIF($B$1:INDIRECT(CONCATENATE("B", ROW())), B1065)=0, "", COUNTIF($B$1:INDIRECT(CONCATENATE("B", ROW())), B1065))</f>
        <v/>
      </c>
      <c r="B1065" s="41"/>
      <c r="C1065" s="7" t="str">
        <f ca="1">IF(B1065="", "", B1065&amp;COUNTIF($B$1:INDIRECT(CONCATENATE("B", ROW())), B1065))</f>
        <v/>
      </c>
      <c r="D1065" s="6"/>
      <c r="E1065" s="6"/>
      <c r="F1065" s="6">
        <f t="shared" si="37"/>
        <v>2522</v>
      </c>
      <c r="G1065" s="44" t="str">
        <f t="shared" si="38"/>
        <v>0x9DA</v>
      </c>
      <c r="H1065" s="8" t="s">
        <v>33</v>
      </c>
      <c r="I1065" s="8"/>
      <c r="J1065" s="6"/>
      <c r="K1065" s="6"/>
    </row>
    <row r="1066" spans="1:11" x14ac:dyDescent="0.2">
      <c r="A1066" s="6" t="str">
        <f ca="1">IF(COUNTIF($B$1:INDIRECT(CONCATENATE("B", ROW())), B1066)=0, "", COUNTIF($B$1:INDIRECT(CONCATENATE("B", ROW())), B1066))</f>
        <v/>
      </c>
      <c r="B1066" s="41"/>
      <c r="C1066" s="7" t="str">
        <f ca="1">IF(B1066="", "", B1066&amp;COUNTIF($B$1:INDIRECT(CONCATENATE("B", ROW())), B1066))</f>
        <v/>
      </c>
      <c r="D1066" s="6"/>
      <c r="E1066" s="6"/>
      <c r="F1066" s="6">
        <f t="shared" si="37"/>
        <v>2523</v>
      </c>
      <c r="G1066" s="44" t="str">
        <f t="shared" si="38"/>
        <v>0x9DB</v>
      </c>
      <c r="H1066" s="8" t="s">
        <v>33</v>
      </c>
      <c r="I1066" s="8"/>
      <c r="J1066" s="6"/>
      <c r="K1066" s="6"/>
    </row>
    <row r="1067" spans="1:11" x14ac:dyDescent="0.2">
      <c r="A1067" s="6" t="str">
        <f ca="1">IF(COUNTIF($B$1:INDIRECT(CONCATENATE("B", ROW())), B1067)=0, "", COUNTIF($B$1:INDIRECT(CONCATENATE("B", ROW())), B1067))</f>
        <v/>
      </c>
      <c r="B1067" s="41"/>
      <c r="C1067" s="7" t="str">
        <f ca="1">IF(B1067="", "", B1067&amp;COUNTIF($B$1:INDIRECT(CONCATENATE("B", ROW())), B1067))</f>
        <v/>
      </c>
      <c r="D1067" s="6"/>
      <c r="E1067" s="6"/>
      <c r="F1067" s="6">
        <f t="shared" si="37"/>
        <v>2524</v>
      </c>
      <c r="G1067" s="44" t="str">
        <f t="shared" si="38"/>
        <v>0x9DC</v>
      </c>
      <c r="H1067" s="8" t="s">
        <v>33</v>
      </c>
      <c r="I1067" s="8"/>
      <c r="J1067" s="6"/>
      <c r="K1067" s="6"/>
    </row>
    <row r="1068" spans="1:11" x14ac:dyDescent="0.2">
      <c r="A1068" s="6" t="str">
        <f ca="1">IF(COUNTIF($B$1:INDIRECT(CONCATENATE("B", ROW())), B1068)=0, "", COUNTIF($B$1:INDIRECT(CONCATENATE("B", ROW())), B1068))</f>
        <v/>
      </c>
      <c r="B1068" s="41"/>
      <c r="C1068" s="7" t="str">
        <f ca="1">IF(B1068="", "", B1068&amp;COUNTIF($B$1:INDIRECT(CONCATENATE("B", ROW())), B1068))</f>
        <v/>
      </c>
      <c r="D1068" s="6"/>
      <c r="E1068" s="6"/>
      <c r="F1068" s="6">
        <f t="shared" ref="F1068:F1130" si="39">$F1067+1</f>
        <v>2525</v>
      </c>
      <c r="G1068" s="44" t="str">
        <f t="shared" si="38"/>
        <v>0x9DD</v>
      </c>
      <c r="H1068" s="8" t="s">
        <v>33</v>
      </c>
      <c r="I1068" s="8"/>
      <c r="J1068" s="6"/>
      <c r="K1068" s="6"/>
    </row>
    <row r="1069" spans="1:11" x14ac:dyDescent="0.2">
      <c r="A1069" s="6" t="str">
        <f ca="1">IF(COUNTIF($B$1:INDIRECT(CONCATENATE("B", ROW())), B1069)=0, "", COUNTIF($B$1:INDIRECT(CONCATENATE("B", ROW())), B1069))</f>
        <v/>
      </c>
      <c r="B1069" s="41"/>
      <c r="C1069" s="7" t="str">
        <f ca="1">IF(B1069="", "", B1069&amp;COUNTIF($B$1:INDIRECT(CONCATENATE("B", ROW())), B1069))</f>
        <v/>
      </c>
      <c r="D1069" s="6"/>
      <c r="E1069" s="6"/>
      <c r="F1069" s="6">
        <f t="shared" si="39"/>
        <v>2526</v>
      </c>
      <c r="G1069" s="44" t="str">
        <f t="shared" si="38"/>
        <v>0x9DE</v>
      </c>
      <c r="H1069" s="8" t="s">
        <v>33</v>
      </c>
      <c r="I1069" s="8"/>
      <c r="J1069" s="6"/>
      <c r="K1069" s="6"/>
    </row>
    <row r="1070" spans="1:11" x14ac:dyDescent="0.2">
      <c r="A1070" s="6" t="str">
        <f ca="1">IF(COUNTIF($B$1:INDIRECT(CONCATENATE("B", ROW())), B1070)=0, "", COUNTIF($B$1:INDIRECT(CONCATENATE("B", ROW())), B1070))</f>
        <v/>
      </c>
      <c r="B1070" s="41"/>
      <c r="C1070" s="7" t="str">
        <f ca="1">IF(B1070="", "", B1070&amp;COUNTIF($B$1:INDIRECT(CONCATENATE("B", ROW())), B1070))</f>
        <v/>
      </c>
      <c r="D1070" s="6"/>
      <c r="E1070" s="6"/>
      <c r="F1070" s="6">
        <f t="shared" si="39"/>
        <v>2527</v>
      </c>
      <c r="G1070" s="44" t="str">
        <f t="shared" si="38"/>
        <v>0x9DF</v>
      </c>
      <c r="H1070" s="8" t="s">
        <v>33</v>
      </c>
      <c r="I1070" s="8"/>
      <c r="J1070" s="6"/>
      <c r="K1070" s="6"/>
    </row>
    <row r="1071" spans="1:11" x14ac:dyDescent="0.2">
      <c r="A1071" s="6" t="str">
        <f ca="1">IF(COUNTIF($B$1:INDIRECT(CONCATENATE("B", ROW())), B1071)=0, "", COUNTIF($B$1:INDIRECT(CONCATENATE("B", ROW())), B1071))</f>
        <v/>
      </c>
      <c r="B1071" s="41"/>
      <c r="C1071" s="7" t="str">
        <f ca="1">IF(B1071="", "", B1071&amp;COUNTIF($B$1:INDIRECT(CONCATENATE("B", ROW())), B1071))</f>
        <v/>
      </c>
      <c r="D1071" s="6"/>
      <c r="E1071" s="6"/>
      <c r="F1071" s="6">
        <f t="shared" si="39"/>
        <v>2528</v>
      </c>
      <c r="G1071" s="44" t="str">
        <f t="shared" si="38"/>
        <v>0x9E0</v>
      </c>
      <c r="H1071" s="8" t="s">
        <v>33</v>
      </c>
      <c r="I1071" s="8"/>
      <c r="J1071" s="6"/>
      <c r="K1071" s="6"/>
    </row>
    <row r="1072" spans="1:11" x14ac:dyDescent="0.2">
      <c r="A1072" s="6" t="str">
        <f ca="1">IF(COUNTIF($B$1:INDIRECT(CONCATENATE("B", ROW())), B1072)=0, "", COUNTIF($B$1:INDIRECT(CONCATENATE("B", ROW())), B1072))</f>
        <v/>
      </c>
      <c r="B1072" s="41"/>
      <c r="C1072" s="7" t="str">
        <f ca="1">IF(B1072="", "", B1072&amp;COUNTIF($B$1:INDIRECT(CONCATENATE("B", ROW())), B1072))</f>
        <v/>
      </c>
      <c r="D1072" s="6"/>
      <c r="E1072" s="6"/>
      <c r="F1072" s="6">
        <f t="shared" si="39"/>
        <v>2529</v>
      </c>
      <c r="G1072" s="44" t="str">
        <f t="shared" si="38"/>
        <v>0x9E1</v>
      </c>
      <c r="H1072" s="8" t="s">
        <v>33</v>
      </c>
      <c r="I1072" s="8"/>
      <c r="J1072" s="6"/>
      <c r="K1072" s="6"/>
    </row>
    <row r="1073" spans="1:11" x14ac:dyDescent="0.2">
      <c r="A1073" s="6" t="str">
        <f ca="1">IF(COUNTIF($B$1:INDIRECT(CONCATENATE("B", ROW())), B1073)=0, "", COUNTIF($B$1:INDIRECT(CONCATENATE("B", ROW())), B1073))</f>
        <v/>
      </c>
      <c r="B1073" s="41"/>
      <c r="C1073" s="7" t="str">
        <f ca="1">IF(B1073="", "", B1073&amp;COUNTIF($B$1:INDIRECT(CONCATENATE("B", ROW())), B1073))</f>
        <v/>
      </c>
      <c r="D1073" s="6"/>
      <c r="E1073" s="6"/>
      <c r="F1073" s="6">
        <f t="shared" si="39"/>
        <v>2530</v>
      </c>
      <c r="G1073" s="44" t="str">
        <f t="shared" si="38"/>
        <v>0x9E2</v>
      </c>
      <c r="H1073" s="8" t="s">
        <v>33</v>
      </c>
      <c r="I1073" s="8"/>
      <c r="J1073" s="6"/>
      <c r="K1073" s="6"/>
    </row>
    <row r="1074" spans="1:11" x14ac:dyDescent="0.2">
      <c r="A1074" s="6" t="str">
        <f ca="1">IF(COUNTIF($B$1:INDIRECT(CONCATENATE("B", ROW())), B1074)=0, "", COUNTIF($B$1:INDIRECT(CONCATENATE("B", ROW())), B1074))</f>
        <v/>
      </c>
      <c r="B1074" s="41"/>
      <c r="C1074" s="7" t="str">
        <f ca="1">IF(B1074="", "", B1074&amp;COUNTIF($B$1:INDIRECT(CONCATENATE("B", ROW())), B1074))</f>
        <v/>
      </c>
      <c r="D1074" s="6"/>
      <c r="E1074" s="6"/>
      <c r="F1074" s="6">
        <f t="shared" si="39"/>
        <v>2531</v>
      </c>
      <c r="G1074" s="44" t="str">
        <f t="shared" si="38"/>
        <v>0x9E3</v>
      </c>
      <c r="H1074" s="8" t="s">
        <v>33</v>
      </c>
      <c r="I1074" s="8"/>
      <c r="J1074" s="6"/>
      <c r="K1074" s="6"/>
    </row>
    <row r="1075" spans="1:11" x14ac:dyDescent="0.2">
      <c r="A1075" s="6" t="str">
        <f ca="1">IF(COUNTIF($B$1:INDIRECT(CONCATENATE("B", ROW())), B1075)=0, "", COUNTIF($B$1:INDIRECT(CONCATENATE("B", ROW())), B1075))</f>
        <v/>
      </c>
      <c r="B1075" s="41"/>
      <c r="C1075" s="7" t="str">
        <f ca="1">IF(B1075="", "", B1075&amp;COUNTIF($B$1:INDIRECT(CONCATENATE("B", ROW())), B1075))</f>
        <v/>
      </c>
      <c r="D1075" s="6"/>
      <c r="E1075" s="6"/>
      <c r="F1075" s="6">
        <f t="shared" si="39"/>
        <v>2532</v>
      </c>
      <c r="G1075" s="44" t="str">
        <f t="shared" si="38"/>
        <v>0x9E4</v>
      </c>
      <c r="H1075" s="8" t="s">
        <v>33</v>
      </c>
      <c r="I1075" s="8"/>
      <c r="J1075" s="6"/>
      <c r="K1075" s="6"/>
    </row>
    <row r="1076" spans="1:11" x14ac:dyDescent="0.2">
      <c r="A1076" s="6" t="str">
        <f ca="1">IF(COUNTIF($B$1:INDIRECT(CONCATENATE("B", ROW())), B1076)=0, "", COUNTIF($B$1:INDIRECT(CONCATENATE("B", ROW())), B1076))</f>
        <v/>
      </c>
      <c r="B1076" s="41"/>
      <c r="C1076" s="7" t="str">
        <f ca="1">IF(B1076="", "", B1076&amp;COUNTIF($B$1:INDIRECT(CONCATENATE("B", ROW())), B1076))</f>
        <v/>
      </c>
      <c r="D1076" s="6"/>
      <c r="E1076" s="6"/>
      <c r="F1076" s="6">
        <f t="shared" si="39"/>
        <v>2533</v>
      </c>
      <c r="G1076" s="44" t="str">
        <f t="shared" si="38"/>
        <v>0x9E5</v>
      </c>
      <c r="H1076" s="8" t="s">
        <v>33</v>
      </c>
      <c r="I1076" s="8"/>
      <c r="J1076" s="6"/>
      <c r="K1076" s="6"/>
    </row>
    <row r="1077" spans="1:11" x14ac:dyDescent="0.2">
      <c r="A1077" s="6" t="str">
        <f ca="1">IF(COUNTIF($B$1:INDIRECT(CONCATENATE("B", ROW())), B1077)=0, "", COUNTIF($B$1:INDIRECT(CONCATENATE("B", ROW())), B1077))</f>
        <v/>
      </c>
      <c r="B1077" s="41"/>
      <c r="C1077" s="7" t="str">
        <f ca="1">IF(B1077="", "", B1077&amp;COUNTIF($B$1:INDIRECT(CONCATENATE("B", ROW())), B1077))</f>
        <v/>
      </c>
      <c r="D1077" s="6"/>
      <c r="E1077" s="6"/>
      <c r="F1077" s="6">
        <f t="shared" si="39"/>
        <v>2534</v>
      </c>
      <c r="G1077" s="44" t="str">
        <f t="shared" si="38"/>
        <v>0x9E6</v>
      </c>
      <c r="H1077" s="8" t="s">
        <v>33</v>
      </c>
      <c r="I1077" s="8"/>
      <c r="J1077" s="6"/>
      <c r="K1077" s="6"/>
    </row>
    <row r="1078" spans="1:11" x14ac:dyDescent="0.2">
      <c r="A1078" s="6" t="str">
        <f ca="1">IF(COUNTIF($B$1:INDIRECT(CONCATENATE("B", ROW())), B1078)=0, "", COUNTIF($B$1:INDIRECT(CONCATENATE("B", ROW())), B1078))</f>
        <v/>
      </c>
      <c r="B1078" s="41"/>
      <c r="C1078" s="7" t="str">
        <f ca="1">IF(B1078="", "", B1078&amp;COUNTIF($B$1:INDIRECT(CONCATENATE("B", ROW())), B1078))</f>
        <v/>
      </c>
      <c r="D1078" s="6"/>
      <c r="E1078" s="6"/>
      <c r="F1078" s="6">
        <f t="shared" si="39"/>
        <v>2535</v>
      </c>
      <c r="G1078" s="44" t="str">
        <f t="shared" si="38"/>
        <v>0x9E7</v>
      </c>
      <c r="H1078" s="8" t="s">
        <v>33</v>
      </c>
      <c r="I1078" s="8"/>
      <c r="J1078" s="6"/>
      <c r="K1078" s="6"/>
    </row>
    <row r="1079" spans="1:11" x14ac:dyDescent="0.2">
      <c r="A1079" s="6" t="str">
        <f ca="1">IF(COUNTIF($B$1:INDIRECT(CONCATENATE("B", ROW())), B1079)=0, "", COUNTIF($B$1:INDIRECT(CONCATENATE("B", ROW())), B1079))</f>
        <v/>
      </c>
      <c r="B1079" s="41"/>
      <c r="C1079" s="7" t="str">
        <f ca="1">IF(B1079="", "", B1079&amp;COUNTIF($B$1:INDIRECT(CONCATENATE("B", ROW())), B1079))</f>
        <v/>
      </c>
      <c r="D1079" s="6"/>
      <c r="E1079" s="6"/>
      <c r="F1079" s="6">
        <f t="shared" si="39"/>
        <v>2536</v>
      </c>
      <c r="G1079" s="44" t="str">
        <f t="shared" si="38"/>
        <v>0x9E8</v>
      </c>
      <c r="H1079" s="8" t="s">
        <v>33</v>
      </c>
      <c r="I1079" s="8"/>
      <c r="J1079" s="6"/>
      <c r="K1079" s="6"/>
    </row>
    <row r="1080" spans="1:11" x14ac:dyDescent="0.2">
      <c r="A1080" s="6" t="str">
        <f ca="1">IF(COUNTIF($B$1:INDIRECT(CONCATENATE("B", ROW())), B1080)=0, "", COUNTIF($B$1:INDIRECT(CONCATENATE("B", ROW())), B1080))</f>
        <v/>
      </c>
      <c r="B1080" s="41"/>
      <c r="C1080" s="7" t="str">
        <f ca="1">IF(B1080="", "", B1080&amp;COUNTIF($B$1:INDIRECT(CONCATENATE("B", ROW())), B1080))</f>
        <v/>
      </c>
      <c r="D1080" s="6"/>
      <c r="E1080" s="6"/>
      <c r="F1080" s="6">
        <f t="shared" si="39"/>
        <v>2537</v>
      </c>
      <c r="G1080" s="44" t="str">
        <f t="shared" si="38"/>
        <v>0x9E9</v>
      </c>
      <c r="H1080" s="8" t="s">
        <v>33</v>
      </c>
      <c r="I1080" s="8"/>
      <c r="J1080" s="6"/>
      <c r="K1080" s="6"/>
    </row>
    <row r="1081" spans="1:11" x14ac:dyDescent="0.2">
      <c r="A1081" s="6" t="str">
        <f ca="1">IF(COUNTIF($B$1:INDIRECT(CONCATENATE("B", ROW())), B1081)=0, "", COUNTIF($B$1:INDIRECT(CONCATENATE("B", ROW())), B1081))</f>
        <v/>
      </c>
      <c r="B1081" s="41"/>
      <c r="C1081" s="7" t="str">
        <f ca="1">IF(B1081="", "", B1081&amp;COUNTIF($B$1:INDIRECT(CONCATENATE("B", ROW())), B1081))</f>
        <v/>
      </c>
      <c r="D1081" s="6"/>
      <c r="E1081" s="6"/>
      <c r="F1081" s="6">
        <f t="shared" si="39"/>
        <v>2538</v>
      </c>
      <c r="G1081" s="44" t="str">
        <f t="shared" si="38"/>
        <v>0x9EA</v>
      </c>
      <c r="H1081" s="8" t="s">
        <v>33</v>
      </c>
      <c r="I1081" s="8"/>
      <c r="J1081" s="6"/>
      <c r="K1081" s="6"/>
    </row>
    <row r="1082" spans="1:11" x14ac:dyDescent="0.2">
      <c r="A1082" s="6" t="str">
        <f ca="1">IF(COUNTIF($B$1:INDIRECT(CONCATENATE("B", ROW())), B1082)=0, "", COUNTIF($B$1:INDIRECT(CONCATENATE("B", ROW())), B1082))</f>
        <v/>
      </c>
      <c r="B1082" s="41"/>
      <c r="C1082" s="7" t="str">
        <f ca="1">IF(B1082="", "", B1082&amp;COUNTIF($B$1:INDIRECT(CONCATENATE("B", ROW())), B1082))</f>
        <v/>
      </c>
      <c r="D1082" s="6"/>
      <c r="E1082" s="6"/>
      <c r="F1082" s="6">
        <f t="shared" si="39"/>
        <v>2539</v>
      </c>
      <c r="G1082" s="44" t="str">
        <f t="shared" si="38"/>
        <v>0x9EB</v>
      </c>
      <c r="H1082" s="8" t="s">
        <v>33</v>
      </c>
      <c r="I1082" s="8"/>
      <c r="J1082" s="6"/>
      <c r="K1082" s="6"/>
    </row>
    <row r="1083" spans="1:11" x14ac:dyDescent="0.2">
      <c r="A1083" s="6" t="str">
        <f ca="1">IF(COUNTIF($B$1:INDIRECT(CONCATENATE("B", ROW())), B1083)=0, "", COUNTIF($B$1:INDIRECT(CONCATENATE("B", ROW())), B1083))</f>
        <v/>
      </c>
      <c r="B1083" s="41"/>
      <c r="C1083" s="7" t="str">
        <f ca="1">IF(B1083="", "", B1083&amp;COUNTIF($B$1:INDIRECT(CONCATENATE("B", ROW())), B1083))</f>
        <v/>
      </c>
      <c r="D1083" s="6"/>
      <c r="E1083" s="6"/>
      <c r="F1083" s="6">
        <f t="shared" si="39"/>
        <v>2540</v>
      </c>
      <c r="G1083" s="44" t="str">
        <f t="shared" si="38"/>
        <v>0x9EC</v>
      </c>
      <c r="H1083" s="8" t="s">
        <v>33</v>
      </c>
      <c r="I1083" s="8"/>
      <c r="J1083" s="6"/>
      <c r="K1083" s="6"/>
    </row>
    <row r="1084" spans="1:11" x14ac:dyDescent="0.2">
      <c r="A1084" s="6" t="str">
        <f ca="1">IF(COUNTIF($B$1:INDIRECT(CONCATENATE("B", ROW())), B1084)=0, "", COUNTIF($B$1:INDIRECT(CONCATENATE("B", ROW())), B1084))</f>
        <v/>
      </c>
      <c r="B1084" s="41"/>
      <c r="C1084" s="7" t="str">
        <f ca="1">IF(B1084="", "", B1084&amp;COUNTIF($B$1:INDIRECT(CONCATENATE("B", ROW())), B1084))</f>
        <v/>
      </c>
      <c r="D1084" s="6"/>
      <c r="E1084" s="6"/>
      <c r="F1084" s="6">
        <f t="shared" si="39"/>
        <v>2541</v>
      </c>
      <c r="G1084" s="44" t="str">
        <f t="shared" si="38"/>
        <v>0x9ED</v>
      </c>
      <c r="H1084" s="8" t="s">
        <v>33</v>
      </c>
      <c r="I1084" s="8"/>
      <c r="J1084" s="6"/>
      <c r="K1084" s="6"/>
    </row>
    <row r="1085" spans="1:11" x14ac:dyDescent="0.2">
      <c r="A1085" s="6" t="str">
        <f ca="1">IF(COUNTIF($B$1:INDIRECT(CONCATENATE("B", ROW())), B1085)=0, "", COUNTIF($B$1:INDIRECT(CONCATENATE("B", ROW())), B1085))</f>
        <v/>
      </c>
      <c r="B1085" s="41"/>
      <c r="C1085" s="7" t="str">
        <f ca="1">IF(B1085="", "", B1085&amp;COUNTIF($B$1:INDIRECT(CONCATENATE("B", ROW())), B1085))</f>
        <v/>
      </c>
      <c r="D1085" s="6"/>
      <c r="E1085" s="6"/>
      <c r="F1085" s="6">
        <f t="shared" si="39"/>
        <v>2542</v>
      </c>
      <c r="G1085" s="44" t="str">
        <f t="shared" si="38"/>
        <v>0x9EE</v>
      </c>
      <c r="H1085" s="8" t="s">
        <v>33</v>
      </c>
      <c r="I1085" s="8"/>
      <c r="J1085" s="6"/>
      <c r="K1085" s="6"/>
    </row>
    <row r="1086" spans="1:11" x14ac:dyDescent="0.2">
      <c r="A1086" s="6" t="str">
        <f ca="1">IF(COUNTIF($B$1:INDIRECT(CONCATENATE("B", ROW())), B1086)=0, "", COUNTIF($B$1:INDIRECT(CONCATENATE("B", ROW())), B1086))</f>
        <v/>
      </c>
      <c r="B1086" s="41"/>
      <c r="C1086" s="7" t="str">
        <f ca="1">IF(B1086="", "", B1086&amp;COUNTIF($B$1:INDIRECT(CONCATENATE("B", ROW())), B1086))</f>
        <v/>
      </c>
      <c r="D1086" s="6"/>
      <c r="E1086" s="6"/>
      <c r="F1086" s="6">
        <f t="shared" si="39"/>
        <v>2543</v>
      </c>
      <c r="G1086" s="44" t="str">
        <f t="shared" si="38"/>
        <v>0x9EF</v>
      </c>
      <c r="H1086" s="8" t="s">
        <v>33</v>
      </c>
      <c r="I1086" s="8"/>
      <c r="J1086" s="6"/>
      <c r="K1086" s="6"/>
    </row>
    <row r="1087" spans="1:11" x14ac:dyDescent="0.2">
      <c r="A1087" s="6" t="str">
        <f ca="1">IF(COUNTIF($B$1:INDIRECT(CONCATENATE("B", ROW())), B1087)=0, "", COUNTIF($B$1:INDIRECT(CONCATENATE("B", ROW())), B1087))</f>
        <v/>
      </c>
      <c r="B1087" s="41"/>
      <c r="C1087" s="7" t="str">
        <f ca="1">IF(B1087="", "", B1087&amp;COUNTIF($B$1:INDIRECT(CONCATENATE("B", ROW())), B1087))</f>
        <v/>
      </c>
      <c r="D1087" s="6"/>
      <c r="E1087" s="6"/>
      <c r="F1087" s="6">
        <f t="shared" si="39"/>
        <v>2544</v>
      </c>
      <c r="G1087" s="44" t="str">
        <f t="shared" si="38"/>
        <v>0x9F0</v>
      </c>
      <c r="H1087" s="8" t="s">
        <v>33</v>
      </c>
      <c r="I1087" s="8"/>
      <c r="J1087" s="6"/>
      <c r="K1087" s="6"/>
    </row>
    <row r="1088" spans="1:11" x14ac:dyDescent="0.2">
      <c r="A1088" s="6" t="str">
        <f ca="1">IF(COUNTIF($B$1:INDIRECT(CONCATENATE("B", ROW())), B1088)=0, "", COUNTIF($B$1:INDIRECT(CONCATENATE("B", ROW())), B1088))</f>
        <v/>
      </c>
      <c r="B1088" s="41"/>
      <c r="C1088" s="7" t="str">
        <f ca="1">IF(B1088="", "", B1088&amp;COUNTIF($B$1:INDIRECT(CONCATENATE("B", ROW())), B1088))</f>
        <v/>
      </c>
      <c r="D1088" s="6"/>
      <c r="E1088" s="6"/>
      <c r="F1088" s="6">
        <f t="shared" si="39"/>
        <v>2545</v>
      </c>
      <c r="G1088" s="44" t="str">
        <f t="shared" si="38"/>
        <v>0x9F1</v>
      </c>
      <c r="H1088" s="8" t="s">
        <v>33</v>
      </c>
      <c r="I1088" s="8"/>
      <c r="J1088" s="6"/>
      <c r="K1088" s="6"/>
    </row>
    <row r="1089" spans="1:11" x14ac:dyDescent="0.2">
      <c r="A1089" s="6" t="str">
        <f ca="1">IF(COUNTIF($B$1:INDIRECT(CONCATENATE("B", ROW())), B1089)=0, "", COUNTIF($B$1:INDIRECT(CONCATENATE("B", ROW())), B1089))</f>
        <v/>
      </c>
      <c r="B1089" s="41"/>
      <c r="C1089" s="7" t="str">
        <f ca="1">IF(B1089="", "", B1089&amp;COUNTIF($B$1:INDIRECT(CONCATENATE("B", ROW())), B1089))</f>
        <v/>
      </c>
      <c r="D1089" s="6"/>
      <c r="E1089" s="6"/>
      <c r="F1089" s="6">
        <f t="shared" si="39"/>
        <v>2546</v>
      </c>
      <c r="G1089" s="44" t="str">
        <f t="shared" si="38"/>
        <v>0x9F2</v>
      </c>
      <c r="H1089" s="8" t="s">
        <v>33</v>
      </c>
      <c r="I1089" s="8"/>
      <c r="J1089" s="6"/>
      <c r="K1089" s="6"/>
    </row>
    <row r="1090" spans="1:11" x14ac:dyDescent="0.2">
      <c r="A1090" s="6" t="str">
        <f ca="1">IF(COUNTIF($B$1:INDIRECT(CONCATENATE("B", ROW())), B1090)=0, "", COUNTIF($B$1:INDIRECT(CONCATENATE("B", ROW())), B1090))</f>
        <v/>
      </c>
      <c r="B1090" s="41"/>
      <c r="C1090" s="7" t="str">
        <f ca="1">IF(B1090="", "", B1090&amp;COUNTIF($B$1:INDIRECT(CONCATENATE("B", ROW())), B1090))</f>
        <v/>
      </c>
      <c r="D1090" s="6"/>
      <c r="E1090" s="6"/>
      <c r="F1090" s="6">
        <f t="shared" si="39"/>
        <v>2547</v>
      </c>
      <c r="G1090" s="44" t="str">
        <f t="shared" si="38"/>
        <v>0x9F3</v>
      </c>
      <c r="H1090" s="8" t="s">
        <v>33</v>
      </c>
      <c r="I1090" s="8"/>
      <c r="J1090" s="6"/>
      <c r="K1090" s="6"/>
    </row>
    <row r="1091" spans="1:11" x14ac:dyDescent="0.2">
      <c r="A1091" s="6" t="str">
        <f ca="1">IF(COUNTIF($B$1:INDIRECT(CONCATENATE("B", ROW())), B1091)=0, "", COUNTIF($B$1:INDIRECT(CONCATENATE("B", ROW())), B1091))</f>
        <v/>
      </c>
      <c r="B1091" s="41"/>
      <c r="C1091" s="7" t="str">
        <f ca="1">IF(B1091="", "", B1091&amp;COUNTIF($B$1:INDIRECT(CONCATENATE("B", ROW())), B1091))</f>
        <v/>
      </c>
      <c r="D1091" s="6"/>
      <c r="E1091" s="6"/>
      <c r="F1091" s="6">
        <f t="shared" si="39"/>
        <v>2548</v>
      </c>
      <c r="G1091" s="44" t="str">
        <f t="shared" si="38"/>
        <v>0x9F4</v>
      </c>
      <c r="H1091" s="8" t="s">
        <v>33</v>
      </c>
      <c r="I1091" s="8"/>
      <c r="J1091" s="6"/>
      <c r="K1091" s="6"/>
    </row>
    <row r="1092" spans="1:11" x14ac:dyDescent="0.2">
      <c r="A1092" s="6" t="str">
        <f ca="1">IF(COUNTIF($B$1:INDIRECT(CONCATENATE("B", ROW())), B1092)=0, "", COUNTIF($B$1:INDIRECT(CONCATENATE("B", ROW())), B1092))</f>
        <v/>
      </c>
      <c r="B1092" s="41"/>
      <c r="C1092" s="7" t="str">
        <f ca="1">IF(B1092="", "", B1092&amp;COUNTIF($B$1:INDIRECT(CONCATENATE("B", ROW())), B1092))</f>
        <v/>
      </c>
      <c r="D1092" s="6"/>
      <c r="E1092" s="6"/>
      <c r="F1092" s="6">
        <f t="shared" si="39"/>
        <v>2549</v>
      </c>
      <c r="G1092" s="44" t="str">
        <f t="shared" si="38"/>
        <v>0x9F5</v>
      </c>
      <c r="H1092" s="8" t="s">
        <v>33</v>
      </c>
      <c r="I1092" s="8"/>
      <c r="J1092" s="6"/>
      <c r="K1092" s="6"/>
    </row>
    <row r="1093" spans="1:11" x14ac:dyDescent="0.2">
      <c r="A1093" s="6" t="str">
        <f ca="1">IF(COUNTIF($B$1:INDIRECT(CONCATENATE("B", ROW())), B1093)=0, "", COUNTIF($B$1:INDIRECT(CONCATENATE("B", ROW())), B1093))</f>
        <v/>
      </c>
      <c r="B1093" s="41"/>
      <c r="C1093" s="7" t="str">
        <f ca="1">IF(B1093="", "", B1093&amp;COUNTIF($B$1:INDIRECT(CONCATENATE("B", ROW())), B1093))</f>
        <v/>
      </c>
      <c r="D1093" s="6"/>
      <c r="E1093" s="6"/>
      <c r="F1093" s="6">
        <f t="shared" si="39"/>
        <v>2550</v>
      </c>
      <c r="G1093" s="44" t="str">
        <f t="shared" si="38"/>
        <v>0x9F6</v>
      </c>
      <c r="H1093" s="8" t="s">
        <v>33</v>
      </c>
      <c r="I1093" s="8"/>
      <c r="J1093" s="6"/>
      <c r="K1093" s="6"/>
    </row>
    <row r="1094" spans="1:11" x14ac:dyDescent="0.2">
      <c r="A1094" s="6" t="str">
        <f ca="1">IF(COUNTIF($B$1:INDIRECT(CONCATENATE("B", ROW())), B1094)=0, "", COUNTIF($B$1:INDIRECT(CONCATENATE("B", ROW())), B1094))</f>
        <v/>
      </c>
      <c r="B1094" s="41"/>
      <c r="C1094" s="7" t="str">
        <f ca="1">IF(B1094="", "", B1094&amp;COUNTIF($B$1:INDIRECT(CONCATENATE("B", ROW())), B1094))</f>
        <v/>
      </c>
      <c r="D1094" s="6"/>
      <c r="E1094" s="6"/>
      <c r="F1094" s="6">
        <f t="shared" si="39"/>
        <v>2551</v>
      </c>
      <c r="G1094" s="44" t="str">
        <f t="shared" si="38"/>
        <v>0x9F7</v>
      </c>
      <c r="H1094" s="8" t="s">
        <v>33</v>
      </c>
      <c r="I1094" s="8"/>
      <c r="J1094" s="6"/>
      <c r="K1094" s="6"/>
    </row>
    <row r="1095" spans="1:11" x14ac:dyDescent="0.2">
      <c r="A1095" s="6" t="str">
        <f ca="1">IF(COUNTIF($B$1:INDIRECT(CONCATENATE("B", ROW())), B1095)=0, "", COUNTIF($B$1:INDIRECT(CONCATENATE("B", ROW())), B1095))</f>
        <v/>
      </c>
      <c r="B1095" s="41"/>
      <c r="C1095" s="7" t="str">
        <f ca="1">IF(B1095="", "", B1095&amp;COUNTIF($B$1:INDIRECT(CONCATENATE("B", ROW())), B1095))</f>
        <v/>
      </c>
      <c r="D1095" s="6"/>
      <c r="E1095" s="6"/>
      <c r="F1095" s="6">
        <f t="shared" si="39"/>
        <v>2552</v>
      </c>
      <c r="G1095" s="44" t="str">
        <f t="shared" si="38"/>
        <v>0x9F8</v>
      </c>
      <c r="H1095" s="8" t="s">
        <v>33</v>
      </c>
      <c r="I1095" s="8"/>
      <c r="J1095" s="6"/>
      <c r="K1095" s="6"/>
    </row>
    <row r="1096" spans="1:11" x14ac:dyDescent="0.2">
      <c r="A1096" s="6" t="str">
        <f ca="1">IF(COUNTIF($B$1:INDIRECT(CONCATENATE("B", ROW())), B1096)=0, "", COUNTIF($B$1:INDIRECT(CONCATENATE("B", ROW())), B1096))</f>
        <v/>
      </c>
      <c r="B1096" s="41"/>
      <c r="C1096" s="7" t="str">
        <f ca="1">IF(B1096="", "", B1096&amp;COUNTIF($B$1:INDIRECT(CONCATENATE("B", ROW())), B1096))</f>
        <v/>
      </c>
      <c r="D1096" s="6"/>
      <c r="E1096" s="6"/>
      <c r="F1096" s="6">
        <f t="shared" si="39"/>
        <v>2553</v>
      </c>
      <c r="G1096" s="44" t="str">
        <f t="shared" si="38"/>
        <v>0x9F9</v>
      </c>
      <c r="H1096" s="8" t="s">
        <v>33</v>
      </c>
      <c r="I1096" s="8"/>
      <c r="J1096" s="6"/>
      <c r="K1096" s="6"/>
    </row>
    <row r="1097" spans="1:11" x14ac:dyDescent="0.2">
      <c r="A1097" s="6" t="str">
        <f ca="1">IF(COUNTIF($B$1:INDIRECT(CONCATENATE("B", ROW())), B1097)=0, "", COUNTIF($B$1:INDIRECT(CONCATENATE("B", ROW())), B1097))</f>
        <v/>
      </c>
      <c r="B1097" s="41"/>
      <c r="C1097" s="7" t="str">
        <f ca="1">IF(B1097="", "", B1097&amp;COUNTIF($B$1:INDIRECT(CONCATENATE("B", ROW())), B1097))</f>
        <v/>
      </c>
      <c r="D1097" s="6"/>
      <c r="E1097" s="6"/>
      <c r="F1097" s="6">
        <f t="shared" si="39"/>
        <v>2554</v>
      </c>
      <c r="G1097" s="44" t="str">
        <f t="shared" si="38"/>
        <v>0x9FA</v>
      </c>
      <c r="H1097" s="8" t="s">
        <v>33</v>
      </c>
      <c r="I1097" s="8"/>
      <c r="J1097" s="6"/>
      <c r="K1097" s="6"/>
    </row>
    <row r="1098" spans="1:11" x14ac:dyDescent="0.2">
      <c r="A1098" s="6" t="str">
        <f ca="1">IF(COUNTIF($B$1:INDIRECT(CONCATENATE("B", ROW())), B1098)=0, "", COUNTIF($B$1:INDIRECT(CONCATENATE("B", ROW())), B1098))</f>
        <v/>
      </c>
      <c r="B1098" s="41"/>
      <c r="C1098" s="7" t="str">
        <f ca="1">IF(B1098="", "", B1098&amp;COUNTIF($B$1:INDIRECT(CONCATENATE("B", ROW())), B1098))</f>
        <v/>
      </c>
      <c r="D1098" s="6"/>
      <c r="E1098" s="6"/>
      <c r="F1098" s="6">
        <f t="shared" si="39"/>
        <v>2555</v>
      </c>
      <c r="G1098" s="44" t="str">
        <f t="shared" si="38"/>
        <v>0x9FB</v>
      </c>
      <c r="H1098" s="8" t="s">
        <v>33</v>
      </c>
      <c r="I1098" s="8"/>
      <c r="J1098" s="6"/>
      <c r="K1098" s="6"/>
    </row>
    <row r="1099" spans="1:11" x14ac:dyDescent="0.2">
      <c r="A1099" s="6" t="str">
        <f ca="1">IF(COUNTIF($B$1:INDIRECT(CONCATENATE("B", ROW())), B1099)=0, "", COUNTIF($B$1:INDIRECT(CONCATENATE("B", ROW())), B1099))</f>
        <v/>
      </c>
      <c r="B1099" s="41"/>
      <c r="C1099" s="7" t="str">
        <f ca="1">IF(B1099="", "", B1099&amp;COUNTIF($B$1:INDIRECT(CONCATENATE("B", ROW())), B1099))</f>
        <v/>
      </c>
      <c r="D1099" s="6"/>
      <c r="E1099" s="6"/>
      <c r="F1099" s="6">
        <f t="shared" si="39"/>
        <v>2556</v>
      </c>
      <c r="G1099" s="44" t="str">
        <f t="shared" si="38"/>
        <v>0x9FC</v>
      </c>
      <c r="H1099" s="8" t="s">
        <v>33</v>
      </c>
      <c r="I1099" s="8"/>
      <c r="J1099" s="6"/>
      <c r="K1099" s="6"/>
    </row>
    <row r="1100" spans="1:11" x14ac:dyDescent="0.2">
      <c r="A1100" s="6" t="str">
        <f ca="1">IF(COUNTIF($B$1:INDIRECT(CONCATENATE("B", ROW())), B1100)=0, "", COUNTIF($B$1:INDIRECT(CONCATENATE("B", ROW())), B1100))</f>
        <v/>
      </c>
      <c r="B1100" s="41"/>
      <c r="C1100" s="7" t="str">
        <f ca="1">IF(B1100="", "", B1100&amp;COUNTIF($B$1:INDIRECT(CONCATENATE("B", ROW())), B1100))</f>
        <v/>
      </c>
      <c r="D1100" s="6"/>
      <c r="E1100" s="6"/>
      <c r="F1100" s="6">
        <f t="shared" si="39"/>
        <v>2557</v>
      </c>
      <c r="G1100" s="44" t="str">
        <f t="shared" si="38"/>
        <v>0x9FD</v>
      </c>
      <c r="H1100" s="8" t="s">
        <v>33</v>
      </c>
      <c r="I1100" s="8"/>
      <c r="J1100" s="6"/>
      <c r="K1100" s="6"/>
    </row>
    <row r="1101" spans="1:11" x14ac:dyDescent="0.2">
      <c r="A1101" s="6" t="str">
        <f ca="1">IF(COUNTIF($B$1:INDIRECT(CONCATENATE("B", ROW())), B1101)=0, "", COUNTIF($B$1:INDIRECT(CONCATENATE("B", ROW())), B1101))</f>
        <v/>
      </c>
      <c r="B1101" s="41"/>
      <c r="C1101" s="7" t="str">
        <f ca="1">IF(B1101="", "", B1101&amp;COUNTIF($B$1:INDIRECT(CONCATENATE("B", ROW())), B1101))</f>
        <v/>
      </c>
      <c r="D1101" s="6"/>
      <c r="E1101" s="6"/>
      <c r="F1101" s="6">
        <f t="shared" si="39"/>
        <v>2558</v>
      </c>
      <c r="G1101" s="44" t="str">
        <f t="shared" si="38"/>
        <v>0x9FE</v>
      </c>
      <c r="H1101" s="8" t="s">
        <v>33</v>
      </c>
      <c r="I1101" s="8"/>
      <c r="J1101" s="6"/>
      <c r="K1101" s="6"/>
    </row>
    <row r="1102" spans="1:11" x14ac:dyDescent="0.2">
      <c r="A1102" s="6" t="str">
        <f ca="1">IF(COUNTIF($B$1:INDIRECT(CONCATENATE("B", ROW())), B1102)=0, "", COUNTIF($B$1:INDIRECT(CONCATENATE("B", ROW())), B1102))</f>
        <v/>
      </c>
      <c r="B1102" s="41"/>
      <c r="C1102" s="7" t="str">
        <f ca="1">IF(B1102="", "", B1102&amp;COUNTIF($B$1:INDIRECT(CONCATENATE("B", ROW())), B1102))</f>
        <v/>
      </c>
      <c r="D1102" s="6"/>
      <c r="E1102" s="6"/>
      <c r="F1102" s="6">
        <f t="shared" si="39"/>
        <v>2559</v>
      </c>
      <c r="G1102" s="44" t="str">
        <f t="shared" si="38"/>
        <v>0x9FF</v>
      </c>
      <c r="H1102" s="8" t="s">
        <v>33</v>
      </c>
      <c r="I1102" s="8"/>
      <c r="J1102" s="6"/>
      <c r="K1102" s="6"/>
    </row>
    <row r="1103" spans="1:11" x14ac:dyDescent="0.2">
      <c r="A1103" s="6" t="str">
        <f ca="1">IF(COUNTIF($B$1:INDIRECT(CONCATENATE("B", ROW())), B1103)=0, "", COUNTIF($B$1:INDIRECT(CONCATENATE("B", ROW())), B1103))</f>
        <v/>
      </c>
      <c r="B1103" s="41"/>
      <c r="C1103" s="7" t="str">
        <f ca="1">IF(B1103="", "", B1103&amp;COUNTIF($B$1:INDIRECT(CONCATENATE("B", ROW())), B1103))</f>
        <v/>
      </c>
      <c r="D1103" s="6"/>
      <c r="E1103" s="6"/>
      <c r="F1103" s="6">
        <f>$F1102+1</f>
        <v>2560</v>
      </c>
      <c r="G1103" s="44" t="str">
        <f t="shared" si="38"/>
        <v>0xA00</v>
      </c>
      <c r="H1103" s="8" t="s">
        <v>33</v>
      </c>
      <c r="I1103" s="8"/>
      <c r="J1103" s="6"/>
      <c r="K1103" s="6"/>
    </row>
    <row r="1104" spans="1:11" x14ac:dyDescent="0.2">
      <c r="A1104" s="6" t="str">
        <f ca="1">IF(COUNTIF($B$1:INDIRECT(CONCATENATE("B", ROW())), B1104)=0, "", COUNTIF($B$1:INDIRECT(CONCATENATE("B", ROW())), B1104))</f>
        <v/>
      </c>
      <c r="B1104" s="41"/>
      <c r="C1104" s="7" t="str">
        <f ca="1">IF(B1104="", "", B1104&amp;COUNTIF($B$1:INDIRECT(CONCATENATE("B", ROW())), B1104))</f>
        <v/>
      </c>
      <c r="D1104" s="6"/>
      <c r="E1104" s="6"/>
      <c r="F1104" s="6">
        <f t="shared" si="39"/>
        <v>2561</v>
      </c>
      <c r="G1104" s="44" t="str">
        <f t="shared" ref="G1104:G1167" si="40">CONCATENATE( "0x",DEC2HEX($F1104) )</f>
        <v>0xA01</v>
      </c>
      <c r="H1104" s="8" t="s">
        <v>33</v>
      </c>
      <c r="I1104" s="8"/>
      <c r="J1104" s="6"/>
      <c r="K1104" s="6"/>
    </row>
    <row r="1105" spans="1:11" x14ac:dyDescent="0.2">
      <c r="A1105" s="6" t="str">
        <f ca="1">IF(COUNTIF($B$1:INDIRECT(CONCATENATE("B", ROW())), B1105)=0, "", COUNTIF($B$1:INDIRECT(CONCATENATE("B", ROW())), B1105))</f>
        <v/>
      </c>
      <c r="B1105" s="41"/>
      <c r="C1105" s="7" t="str">
        <f ca="1">IF(B1105="", "", B1105&amp;COUNTIF($B$1:INDIRECT(CONCATENATE("B", ROW())), B1105))</f>
        <v/>
      </c>
      <c r="D1105" s="6"/>
      <c r="E1105" s="6"/>
      <c r="F1105" s="6">
        <f t="shared" si="39"/>
        <v>2562</v>
      </c>
      <c r="G1105" s="44" t="str">
        <f t="shared" si="40"/>
        <v>0xA02</v>
      </c>
      <c r="H1105" s="8" t="s">
        <v>33</v>
      </c>
      <c r="I1105" s="8"/>
      <c r="J1105" s="6"/>
      <c r="K1105" s="6"/>
    </row>
    <row r="1106" spans="1:11" x14ac:dyDescent="0.2">
      <c r="A1106" s="6" t="str">
        <f ca="1">IF(COUNTIF($B$1:INDIRECT(CONCATENATE("B", ROW())), B1106)=0, "", COUNTIF($B$1:INDIRECT(CONCATENATE("B", ROW())), B1106))</f>
        <v/>
      </c>
      <c r="B1106" s="41"/>
      <c r="C1106" s="7" t="str">
        <f ca="1">IF(B1106="", "", B1106&amp;COUNTIF($B$1:INDIRECT(CONCATENATE("B", ROW())), B1106))</f>
        <v/>
      </c>
      <c r="D1106" s="6"/>
      <c r="E1106" s="6"/>
      <c r="F1106" s="6">
        <f t="shared" si="39"/>
        <v>2563</v>
      </c>
      <c r="G1106" s="44" t="str">
        <f t="shared" si="40"/>
        <v>0xA03</v>
      </c>
      <c r="H1106" s="8" t="s">
        <v>33</v>
      </c>
      <c r="I1106" s="8"/>
      <c r="J1106" s="6"/>
      <c r="K1106" s="6"/>
    </row>
    <row r="1107" spans="1:11" x14ac:dyDescent="0.2">
      <c r="A1107" s="6" t="str">
        <f ca="1">IF(COUNTIF($B$1:INDIRECT(CONCATENATE("B", ROW())), B1107)=0, "", COUNTIF($B$1:INDIRECT(CONCATENATE("B", ROW())), B1107))</f>
        <v/>
      </c>
      <c r="B1107" s="41"/>
      <c r="C1107" s="7" t="str">
        <f ca="1">IF(B1107="", "", B1107&amp;COUNTIF($B$1:INDIRECT(CONCATENATE("B", ROW())), B1107))</f>
        <v/>
      </c>
      <c r="D1107" s="6"/>
      <c r="E1107" s="6"/>
      <c r="F1107" s="6">
        <f t="shared" si="39"/>
        <v>2564</v>
      </c>
      <c r="G1107" s="44" t="str">
        <f t="shared" si="40"/>
        <v>0xA04</v>
      </c>
      <c r="H1107" s="8" t="s">
        <v>33</v>
      </c>
      <c r="I1107" s="8"/>
      <c r="J1107" s="6"/>
      <c r="K1107" s="6"/>
    </row>
    <row r="1108" spans="1:11" x14ac:dyDescent="0.2">
      <c r="A1108" s="6" t="str">
        <f ca="1">IF(COUNTIF($B$1:INDIRECT(CONCATENATE("B", ROW())), B1108)=0, "", COUNTIF($B$1:INDIRECT(CONCATENATE("B", ROW())), B1108))</f>
        <v/>
      </c>
      <c r="B1108" s="41"/>
      <c r="C1108" s="7" t="str">
        <f ca="1">IF(B1108="", "", B1108&amp;COUNTIF($B$1:INDIRECT(CONCATENATE("B", ROW())), B1108))</f>
        <v/>
      </c>
      <c r="D1108" s="6"/>
      <c r="E1108" s="6"/>
      <c r="F1108" s="6">
        <f t="shared" si="39"/>
        <v>2565</v>
      </c>
      <c r="G1108" s="44" t="str">
        <f t="shared" si="40"/>
        <v>0xA05</v>
      </c>
      <c r="H1108" s="8" t="s">
        <v>33</v>
      </c>
      <c r="I1108" s="8"/>
      <c r="J1108" s="6"/>
      <c r="K1108" s="6"/>
    </row>
    <row r="1109" spans="1:11" x14ac:dyDescent="0.2">
      <c r="A1109" s="6" t="str">
        <f ca="1">IF(COUNTIF($B$1:INDIRECT(CONCATENATE("B", ROW())), B1109)=0, "", COUNTIF($B$1:INDIRECT(CONCATENATE("B", ROW())), B1109))</f>
        <v/>
      </c>
      <c r="B1109" s="41"/>
      <c r="C1109" s="7" t="str">
        <f ca="1">IF(B1109="", "", B1109&amp;COUNTIF($B$1:INDIRECT(CONCATENATE("B", ROW())), B1109))</f>
        <v/>
      </c>
      <c r="D1109" s="6"/>
      <c r="E1109" s="6"/>
      <c r="F1109" s="6">
        <f t="shared" si="39"/>
        <v>2566</v>
      </c>
      <c r="G1109" s="44" t="str">
        <f t="shared" si="40"/>
        <v>0xA06</v>
      </c>
      <c r="H1109" s="8" t="s">
        <v>33</v>
      </c>
      <c r="I1109" s="8"/>
      <c r="J1109" s="6"/>
      <c r="K1109" s="6"/>
    </row>
    <row r="1110" spans="1:11" x14ac:dyDescent="0.2">
      <c r="A1110" s="6" t="str">
        <f ca="1">IF(COUNTIF($B$1:INDIRECT(CONCATENATE("B", ROW())), B1110)=0, "", COUNTIF($B$1:INDIRECT(CONCATENATE("B", ROW())), B1110))</f>
        <v/>
      </c>
      <c r="B1110" s="41"/>
      <c r="C1110" s="7" t="str">
        <f ca="1">IF(B1110="", "", B1110&amp;COUNTIF($B$1:INDIRECT(CONCATENATE("B", ROW())), B1110))</f>
        <v/>
      </c>
      <c r="D1110" s="6"/>
      <c r="E1110" s="6"/>
      <c r="F1110" s="6">
        <f t="shared" si="39"/>
        <v>2567</v>
      </c>
      <c r="G1110" s="44" t="str">
        <f t="shared" si="40"/>
        <v>0xA07</v>
      </c>
      <c r="H1110" s="8" t="s">
        <v>33</v>
      </c>
      <c r="I1110" s="8"/>
      <c r="J1110" s="6"/>
      <c r="K1110" s="6"/>
    </row>
    <row r="1111" spans="1:11" x14ac:dyDescent="0.2">
      <c r="A1111" s="6" t="str">
        <f ca="1">IF(COUNTIF($B$1:INDIRECT(CONCATENATE("B", ROW())), B1111)=0, "", COUNTIF($B$1:INDIRECT(CONCATENATE("B", ROW())), B1111))</f>
        <v/>
      </c>
      <c r="B1111" s="41"/>
      <c r="C1111" s="7" t="str">
        <f ca="1">IF(B1111="", "", B1111&amp;COUNTIF($B$1:INDIRECT(CONCATENATE("B", ROW())), B1111))</f>
        <v/>
      </c>
      <c r="D1111" s="6"/>
      <c r="E1111" s="6"/>
      <c r="F1111" s="6">
        <f t="shared" si="39"/>
        <v>2568</v>
      </c>
      <c r="G1111" s="44" t="str">
        <f t="shared" si="40"/>
        <v>0xA08</v>
      </c>
      <c r="H1111" s="8" t="s">
        <v>33</v>
      </c>
      <c r="I1111" s="8"/>
      <c r="J1111" s="6"/>
      <c r="K1111" s="6"/>
    </row>
    <row r="1112" spans="1:11" x14ac:dyDescent="0.2">
      <c r="A1112" s="6" t="str">
        <f ca="1">IF(COUNTIF($B$1:INDIRECT(CONCATENATE("B", ROW())), B1112)=0, "", COUNTIF($B$1:INDIRECT(CONCATENATE("B", ROW())), B1112))</f>
        <v/>
      </c>
      <c r="B1112" s="41"/>
      <c r="C1112" s="7" t="str">
        <f ca="1">IF(B1112="", "", B1112&amp;COUNTIF($B$1:INDIRECT(CONCATENATE("B", ROW())), B1112))</f>
        <v/>
      </c>
      <c r="D1112" s="6"/>
      <c r="E1112" s="6"/>
      <c r="F1112" s="6">
        <f t="shared" si="39"/>
        <v>2569</v>
      </c>
      <c r="G1112" s="44" t="str">
        <f t="shared" si="40"/>
        <v>0xA09</v>
      </c>
      <c r="H1112" s="8" t="s">
        <v>33</v>
      </c>
      <c r="I1112" s="8"/>
      <c r="J1112" s="6"/>
      <c r="K1112" s="6"/>
    </row>
    <row r="1113" spans="1:11" x14ac:dyDescent="0.2">
      <c r="A1113" s="6" t="str">
        <f ca="1">IF(COUNTIF($B$1:INDIRECT(CONCATENATE("B", ROW())), B1113)=0, "", COUNTIF($B$1:INDIRECT(CONCATENATE("B", ROW())), B1113))</f>
        <v/>
      </c>
      <c r="B1113" s="41"/>
      <c r="C1113" s="7" t="str">
        <f ca="1">IF(B1113="", "", B1113&amp;COUNTIF($B$1:INDIRECT(CONCATENATE("B", ROW())), B1113))</f>
        <v/>
      </c>
      <c r="D1113" s="6"/>
      <c r="E1113" s="6"/>
      <c r="F1113" s="6">
        <f t="shared" si="39"/>
        <v>2570</v>
      </c>
      <c r="G1113" s="44" t="str">
        <f t="shared" si="40"/>
        <v>0xA0A</v>
      </c>
      <c r="H1113" s="8" t="s">
        <v>33</v>
      </c>
      <c r="I1113" s="8"/>
      <c r="J1113" s="6"/>
      <c r="K1113" s="6"/>
    </row>
    <row r="1114" spans="1:11" x14ac:dyDescent="0.2">
      <c r="A1114" s="6" t="str">
        <f ca="1">IF(COUNTIF($B$1:INDIRECT(CONCATENATE("B", ROW())), B1114)=0, "", COUNTIF($B$1:INDIRECT(CONCATENATE("B", ROW())), B1114))</f>
        <v/>
      </c>
      <c r="B1114" s="41"/>
      <c r="C1114" s="7" t="str">
        <f ca="1">IF(B1114="", "", B1114&amp;COUNTIF($B$1:INDIRECT(CONCATENATE("B", ROW())), B1114))</f>
        <v/>
      </c>
      <c r="D1114" s="6"/>
      <c r="E1114" s="6"/>
      <c r="F1114" s="6">
        <f t="shared" si="39"/>
        <v>2571</v>
      </c>
      <c r="G1114" s="44" t="str">
        <f t="shared" si="40"/>
        <v>0xA0B</v>
      </c>
      <c r="H1114" s="8" t="s">
        <v>33</v>
      </c>
      <c r="I1114" s="8"/>
      <c r="J1114" s="6"/>
      <c r="K1114" s="6"/>
    </row>
    <row r="1115" spans="1:11" x14ac:dyDescent="0.2">
      <c r="A1115" s="6" t="str">
        <f ca="1">IF(COUNTIF($B$1:INDIRECT(CONCATENATE("B", ROW())), B1115)=0, "", COUNTIF($B$1:INDIRECT(CONCATENATE("B", ROW())), B1115))</f>
        <v/>
      </c>
      <c r="B1115" s="41"/>
      <c r="C1115" s="7" t="str">
        <f ca="1">IF(B1115="", "", B1115&amp;COUNTIF($B$1:INDIRECT(CONCATENATE("B", ROW())), B1115))</f>
        <v/>
      </c>
      <c r="D1115" s="6"/>
      <c r="E1115" s="6"/>
      <c r="F1115" s="6">
        <f t="shared" si="39"/>
        <v>2572</v>
      </c>
      <c r="G1115" s="44" t="str">
        <f t="shared" si="40"/>
        <v>0xA0C</v>
      </c>
      <c r="H1115" s="8" t="s">
        <v>33</v>
      </c>
      <c r="I1115" s="8"/>
      <c r="J1115" s="6"/>
      <c r="K1115" s="6"/>
    </row>
    <row r="1116" spans="1:11" x14ac:dyDescent="0.2">
      <c r="A1116" s="6" t="str">
        <f ca="1">IF(COUNTIF($B$1:INDIRECT(CONCATENATE("B", ROW())), B1116)=0, "", COUNTIF($B$1:INDIRECT(CONCATENATE("B", ROW())), B1116))</f>
        <v/>
      </c>
      <c r="B1116" s="41"/>
      <c r="C1116" s="7" t="str">
        <f ca="1">IF(B1116="", "", B1116&amp;COUNTIF($B$1:INDIRECT(CONCATENATE("B", ROW())), B1116))</f>
        <v/>
      </c>
      <c r="D1116" s="6"/>
      <c r="E1116" s="6"/>
      <c r="F1116" s="6">
        <f t="shared" si="39"/>
        <v>2573</v>
      </c>
      <c r="G1116" s="44" t="str">
        <f t="shared" si="40"/>
        <v>0xA0D</v>
      </c>
      <c r="H1116" s="8" t="s">
        <v>33</v>
      </c>
      <c r="I1116" s="8"/>
      <c r="J1116" s="6"/>
      <c r="K1116" s="6"/>
    </row>
    <row r="1117" spans="1:11" x14ac:dyDescent="0.2">
      <c r="A1117" s="6" t="str">
        <f ca="1">IF(COUNTIF($B$1:INDIRECT(CONCATENATE("B", ROW())), B1117)=0, "", COUNTIF($B$1:INDIRECT(CONCATENATE("B", ROW())), B1117))</f>
        <v/>
      </c>
      <c r="B1117" s="41"/>
      <c r="C1117" s="7" t="str">
        <f ca="1">IF(B1117="", "", B1117&amp;COUNTIF($B$1:INDIRECT(CONCATENATE("B", ROW())), B1117))</f>
        <v/>
      </c>
      <c r="D1117" s="6"/>
      <c r="E1117" s="6"/>
      <c r="F1117" s="6">
        <f t="shared" si="39"/>
        <v>2574</v>
      </c>
      <c r="G1117" s="44" t="str">
        <f t="shared" si="40"/>
        <v>0xA0E</v>
      </c>
      <c r="H1117" s="8" t="s">
        <v>33</v>
      </c>
      <c r="I1117" s="8"/>
      <c r="J1117" s="6"/>
      <c r="K1117" s="6"/>
    </row>
    <row r="1118" spans="1:11" x14ac:dyDescent="0.2">
      <c r="A1118" s="6" t="str">
        <f ca="1">IF(COUNTIF($B$1:INDIRECT(CONCATENATE("B", ROW())), B1118)=0, "", COUNTIF($B$1:INDIRECT(CONCATENATE("B", ROW())), B1118))</f>
        <v/>
      </c>
      <c r="B1118" s="41"/>
      <c r="C1118" s="7" t="str">
        <f ca="1">IF(B1118="", "", B1118&amp;COUNTIF($B$1:INDIRECT(CONCATENATE("B", ROW())), B1118))</f>
        <v/>
      </c>
      <c r="D1118" s="6"/>
      <c r="E1118" s="6"/>
      <c r="F1118" s="6">
        <f t="shared" si="39"/>
        <v>2575</v>
      </c>
      <c r="G1118" s="44" t="str">
        <f t="shared" si="40"/>
        <v>0xA0F</v>
      </c>
      <c r="H1118" s="8" t="s">
        <v>33</v>
      </c>
      <c r="I1118" s="8"/>
      <c r="J1118" s="6"/>
      <c r="K1118" s="6"/>
    </row>
    <row r="1119" spans="1:11" x14ac:dyDescent="0.2">
      <c r="A1119" s="6" t="str">
        <f ca="1">IF(COUNTIF($B$1:INDIRECT(CONCATENATE("B", ROW())), B1119)=0, "", COUNTIF($B$1:INDIRECT(CONCATENATE("B", ROW())), B1119))</f>
        <v/>
      </c>
      <c r="B1119" s="41"/>
      <c r="C1119" s="7" t="str">
        <f ca="1">IF(B1119="", "", B1119&amp;COUNTIF($B$1:INDIRECT(CONCATENATE("B", ROW())), B1119))</f>
        <v/>
      </c>
      <c r="D1119" s="6"/>
      <c r="E1119" s="6"/>
      <c r="F1119" s="6">
        <f t="shared" si="39"/>
        <v>2576</v>
      </c>
      <c r="G1119" s="44" t="str">
        <f t="shared" si="40"/>
        <v>0xA10</v>
      </c>
      <c r="H1119" s="8" t="s">
        <v>33</v>
      </c>
      <c r="I1119" s="8"/>
      <c r="J1119" s="6"/>
      <c r="K1119" s="6"/>
    </row>
    <row r="1120" spans="1:11" x14ac:dyDescent="0.2">
      <c r="A1120" s="6" t="str">
        <f ca="1">IF(COUNTIF($B$1:INDIRECT(CONCATENATE("B", ROW())), B1120)=0, "", COUNTIF($B$1:INDIRECT(CONCATENATE("B", ROW())), B1120))</f>
        <v/>
      </c>
      <c r="B1120" s="41"/>
      <c r="C1120" s="7" t="str">
        <f ca="1">IF(B1120="", "", B1120&amp;COUNTIF($B$1:INDIRECT(CONCATENATE("B", ROW())), B1120))</f>
        <v/>
      </c>
      <c r="D1120" s="6"/>
      <c r="E1120" s="6"/>
      <c r="F1120" s="6">
        <f t="shared" si="39"/>
        <v>2577</v>
      </c>
      <c r="G1120" s="44" t="str">
        <f t="shared" si="40"/>
        <v>0xA11</v>
      </c>
      <c r="H1120" s="8" t="s">
        <v>33</v>
      </c>
      <c r="I1120" s="8"/>
      <c r="J1120" s="6"/>
      <c r="K1120" s="6"/>
    </row>
    <row r="1121" spans="1:11" x14ac:dyDescent="0.2">
      <c r="A1121" s="6" t="str">
        <f ca="1">IF(COUNTIF($B$1:INDIRECT(CONCATENATE("B", ROW())), B1121)=0, "", COUNTIF($B$1:INDIRECT(CONCATENATE("B", ROW())), B1121))</f>
        <v/>
      </c>
      <c r="B1121" s="41"/>
      <c r="C1121" s="7" t="str">
        <f ca="1">IF(B1121="", "", B1121&amp;COUNTIF($B$1:INDIRECT(CONCATENATE("B", ROW())), B1121))</f>
        <v/>
      </c>
      <c r="D1121" s="6"/>
      <c r="E1121" s="6"/>
      <c r="F1121" s="6">
        <f t="shared" si="39"/>
        <v>2578</v>
      </c>
      <c r="G1121" s="44" t="str">
        <f t="shared" si="40"/>
        <v>0xA12</v>
      </c>
      <c r="H1121" s="8" t="s">
        <v>33</v>
      </c>
      <c r="I1121" s="8"/>
      <c r="J1121" s="6"/>
      <c r="K1121" s="6"/>
    </row>
    <row r="1122" spans="1:11" x14ac:dyDescent="0.2">
      <c r="A1122" s="6" t="str">
        <f ca="1">IF(COUNTIF($B$1:INDIRECT(CONCATENATE("B", ROW())), B1122)=0, "", COUNTIF($B$1:INDIRECT(CONCATENATE("B", ROW())), B1122))</f>
        <v/>
      </c>
      <c r="B1122" s="41"/>
      <c r="C1122" s="7" t="str">
        <f ca="1">IF(B1122="", "", B1122&amp;COUNTIF($B$1:INDIRECT(CONCATENATE("B", ROW())), B1122))</f>
        <v/>
      </c>
      <c r="D1122" s="6"/>
      <c r="E1122" s="6"/>
      <c r="F1122" s="6">
        <f t="shared" si="39"/>
        <v>2579</v>
      </c>
      <c r="G1122" s="44" t="str">
        <f t="shared" si="40"/>
        <v>0xA13</v>
      </c>
      <c r="H1122" s="8" t="s">
        <v>33</v>
      </c>
      <c r="I1122" s="8"/>
      <c r="J1122" s="6"/>
      <c r="K1122" s="6"/>
    </row>
    <row r="1123" spans="1:11" x14ac:dyDescent="0.2">
      <c r="A1123" s="6" t="str">
        <f ca="1">IF(COUNTIF($B$1:INDIRECT(CONCATENATE("B", ROW())), B1123)=0, "", COUNTIF($B$1:INDIRECT(CONCATENATE("B", ROW())), B1123))</f>
        <v/>
      </c>
      <c r="B1123" s="41"/>
      <c r="C1123" s="7" t="str">
        <f ca="1">IF(B1123="", "", B1123&amp;COUNTIF($B$1:INDIRECT(CONCATENATE("B", ROW())), B1123))</f>
        <v/>
      </c>
      <c r="D1123" s="6"/>
      <c r="E1123" s="6"/>
      <c r="F1123" s="6">
        <f t="shared" si="39"/>
        <v>2580</v>
      </c>
      <c r="G1123" s="44" t="str">
        <f t="shared" si="40"/>
        <v>0xA14</v>
      </c>
      <c r="H1123" s="8" t="s">
        <v>33</v>
      </c>
      <c r="I1123" s="8"/>
      <c r="J1123" s="6"/>
      <c r="K1123" s="6"/>
    </row>
    <row r="1124" spans="1:11" x14ac:dyDescent="0.2">
      <c r="A1124" s="6" t="str">
        <f ca="1">IF(COUNTIF($B$1:INDIRECT(CONCATENATE("B", ROW())), B1124)=0, "", COUNTIF($B$1:INDIRECT(CONCATENATE("B", ROW())), B1124))</f>
        <v/>
      </c>
      <c r="B1124" s="41"/>
      <c r="C1124" s="7" t="str">
        <f ca="1">IF(B1124="", "", B1124&amp;COUNTIF($B$1:INDIRECT(CONCATENATE("B", ROW())), B1124))</f>
        <v/>
      </c>
      <c r="D1124" s="6"/>
      <c r="E1124" s="6"/>
      <c r="F1124" s="6">
        <f t="shared" si="39"/>
        <v>2581</v>
      </c>
      <c r="G1124" s="44" t="str">
        <f t="shared" si="40"/>
        <v>0xA15</v>
      </c>
      <c r="H1124" s="8" t="s">
        <v>33</v>
      </c>
      <c r="I1124" s="8"/>
      <c r="J1124" s="6"/>
      <c r="K1124" s="6"/>
    </row>
    <row r="1125" spans="1:11" x14ac:dyDescent="0.2">
      <c r="A1125" s="6" t="str">
        <f ca="1">IF(COUNTIF($B$1:INDIRECT(CONCATENATE("B", ROW())), B1125)=0, "", COUNTIF($B$1:INDIRECT(CONCATENATE("B", ROW())), B1125))</f>
        <v/>
      </c>
      <c r="B1125" s="41"/>
      <c r="C1125" s="7" t="str">
        <f ca="1">IF(B1125="", "", B1125&amp;COUNTIF($B$1:INDIRECT(CONCATENATE("B", ROW())), B1125))</f>
        <v/>
      </c>
      <c r="D1125" s="6"/>
      <c r="E1125" s="6"/>
      <c r="F1125" s="6">
        <f t="shared" si="39"/>
        <v>2582</v>
      </c>
      <c r="G1125" s="44" t="str">
        <f t="shared" si="40"/>
        <v>0xA16</v>
      </c>
      <c r="H1125" s="8" t="s">
        <v>33</v>
      </c>
      <c r="I1125" s="8"/>
      <c r="J1125" s="6"/>
      <c r="K1125" s="6"/>
    </row>
    <row r="1126" spans="1:11" x14ac:dyDescent="0.2">
      <c r="A1126" s="6" t="str">
        <f ca="1">IF(COUNTIF($B$1:INDIRECT(CONCATENATE("B", ROW())), B1126)=0, "", COUNTIF($B$1:INDIRECT(CONCATENATE("B", ROW())), B1126))</f>
        <v/>
      </c>
      <c r="B1126" s="41"/>
      <c r="C1126" s="7" t="str">
        <f ca="1">IF(B1126="", "", B1126&amp;COUNTIF($B$1:INDIRECT(CONCATENATE("B", ROW())), B1126))</f>
        <v/>
      </c>
      <c r="D1126" s="6"/>
      <c r="E1126" s="6"/>
      <c r="F1126" s="6">
        <f t="shared" si="39"/>
        <v>2583</v>
      </c>
      <c r="G1126" s="44" t="str">
        <f t="shared" si="40"/>
        <v>0xA17</v>
      </c>
      <c r="H1126" s="8" t="s">
        <v>33</v>
      </c>
      <c r="I1126" s="8"/>
      <c r="J1126" s="6"/>
      <c r="K1126" s="6"/>
    </row>
    <row r="1127" spans="1:11" x14ac:dyDescent="0.2">
      <c r="A1127" s="6" t="str">
        <f ca="1">IF(COUNTIF($B$1:INDIRECT(CONCATENATE("B", ROW())), B1127)=0, "", COUNTIF($B$1:INDIRECT(CONCATENATE("B", ROW())), B1127))</f>
        <v/>
      </c>
      <c r="B1127" s="41"/>
      <c r="C1127" s="7" t="str">
        <f ca="1">IF(B1127="", "", B1127&amp;COUNTIF($B$1:INDIRECT(CONCATENATE("B", ROW())), B1127))</f>
        <v/>
      </c>
      <c r="D1127" s="6"/>
      <c r="E1127" s="6"/>
      <c r="F1127" s="6">
        <f t="shared" si="39"/>
        <v>2584</v>
      </c>
      <c r="G1127" s="44" t="str">
        <f t="shared" si="40"/>
        <v>0xA18</v>
      </c>
      <c r="H1127" s="8" t="s">
        <v>33</v>
      </c>
      <c r="I1127" s="8"/>
      <c r="J1127" s="6"/>
      <c r="K1127" s="6"/>
    </row>
    <row r="1128" spans="1:11" x14ac:dyDescent="0.2">
      <c r="A1128" s="6" t="str">
        <f ca="1">IF(COUNTIF($B$1:INDIRECT(CONCATENATE("B", ROW())), B1128)=0, "", COUNTIF($B$1:INDIRECT(CONCATENATE("B", ROW())), B1128))</f>
        <v/>
      </c>
      <c r="B1128" s="41"/>
      <c r="C1128" s="7" t="str">
        <f ca="1">IF(B1128="", "", B1128&amp;COUNTIF($B$1:INDIRECT(CONCATENATE("B", ROW())), B1128))</f>
        <v/>
      </c>
      <c r="D1128" s="6"/>
      <c r="E1128" s="6"/>
      <c r="F1128" s="6">
        <f t="shared" si="39"/>
        <v>2585</v>
      </c>
      <c r="G1128" s="44" t="str">
        <f t="shared" si="40"/>
        <v>0xA19</v>
      </c>
      <c r="H1128" s="8" t="s">
        <v>33</v>
      </c>
      <c r="I1128" s="8"/>
      <c r="J1128" s="6"/>
      <c r="K1128" s="6"/>
    </row>
    <row r="1129" spans="1:11" x14ac:dyDescent="0.2">
      <c r="A1129" s="6" t="str">
        <f ca="1">IF(COUNTIF($B$1:INDIRECT(CONCATENATE("B", ROW())), B1129)=0, "", COUNTIF($B$1:INDIRECT(CONCATENATE("B", ROW())), B1129))</f>
        <v/>
      </c>
      <c r="B1129" s="41"/>
      <c r="C1129" s="7" t="str">
        <f ca="1">IF(B1129="", "", B1129&amp;COUNTIF($B$1:INDIRECT(CONCATENATE("B", ROW())), B1129))</f>
        <v/>
      </c>
      <c r="D1129" s="6"/>
      <c r="E1129" s="6"/>
      <c r="F1129" s="6">
        <f t="shared" si="39"/>
        <v>2586</v>
      </c>
      <c r="G1129" s="44" t="str">
        <f t="shared" si="40"/>
        <v>0xA1A</v>
      </c>
      <c r="H1129" s="8" t="s">
        <v>33</v>
      </c>
      <c r="I1129" s="8"/>
      <c r="J1129" s="6"/>
      <c r="K1129" s="6"/>
    </row>
    <row r="1130" spans="1:11" x14ac:dyDescent="0.2">
      <c r="A1130" s="6" t="str">
        <f ca="1">IF(COUNTIF($B$1:INDIRECT(CONCATENATE("B", ROW())), B1130)=0, "", COUNTIF($B$1:INDIRECT(CONCATENATE("B", ROW())), B1130))</f>
        <v/>
      </c>
      <c r="B1130" s="41"/>
      <c r="C1130" s="7" t="str">
        <f ca="1">IF(B1130="", "", B1130&amp;COUNTIF($B$1:INDIRECT(CONCATENATE("B", ROW())), B1130))</f>
        <v/>
      </c>
      <c r="D1130" s="6"/>
      <c r="E1130" s="6"/>
      <c r="F1130" s="6">
        <f t="shared" si="39"/>
        <v>2587</v>
      </c>
      <c r="G1130" s="44" t="str">
        <f t="shared" si="40"/>
        <v>0xA1B</v>
      </c>
      <c r="H1130" s="8" t="s">
        <v>33</v>
      </c>
      <c r="I1130" s="8"/>
      <c r="J1130" s="6"/>
      <c r="K1130" s="6"/>
    </row>
    <row r="1131" spans="1:11" x14ac:dyDescent="0.2">
      <c r="A1131" s="6" t="str">
        <f ca="1">IF(COUNTIF($B$1:INDIRECT(CONCATENATE("B", ROW())), B1131)=0, "", COUNTIF($B$1:INDIRECT(CONCATENATE("B", ROW())), B1131))</f>
        <v/>
      </c>
      <c r="B1131" s="41"/>
      <c r="C1131" s="7" t="str">
        <f ca="1">IF(B1131="", "", B1131&amp;COUNTIF($B$1:INDIRECT(CONCATENATE("B", ROW())), B1131))</f>
        <v/>
      </c>
      <c r="D1131" s="6"/>
      <c r="E1131" s="6"/>
      <c r="F1131" s="6">
        <f t="shared" ref="F1131:F1195" si="41">$F1130+1</f>
        <v>2588</v>
      </c>
      <c r="G1131" s="44" t="str">
        <f t="shared" si="40"/>
        <v>0xA1C</v>
      </c>
      <c r="H1131" s="8" t="s">
        <v>33</v>
      </c>
      <c r="I1131" s="8"/>
      <c r="J1131" s="6"/>
      <c r="K1131" s="6"/>
    </row>
    <row r="1132" spans="1:11" x14ac:dyDescent="0.2">
      <c r="A1132" s="6" t="str">
        <f ca="1">IF(COUNTIF($B$1:INDIRECT(CONCATENATE("B", ROW())), B1132)=0, "", COUNTIF($B$1:INDIRECT(CONCATENATE("B", ROW())), B1132))</f>
        <v/>
      </c>
      <c r="B1132" s="41"/>
      <c r="C1132" s="7" t="str">
        <f ca="1">IF(B1132="", "", B1132&amp;COUNTIF($B$1:INDIRECT(CONCATENATE("B", ROW())), B1132))</f>
        <v/>
      </c>
      <c r="D1132" s="6"/>
      <c r="E1132" s="6"/>
      <c r="F1132" s="6">
        <f t="shared" si="41"/>
        <v>2589</v>
      </c>
      <c r="G1132" s="44" t="str">
        <f t="shared" si="40"/>
        <v>0xA1D</v>
      </c>
      <c r="H1132" s="8" t="s">
        <v>33</v>
      </c>
      <c r="I1132" s="8"/>
      <c r="J1132" s="6"/>
      <c r="K1132" s="6"/>
    </row>
    <row r="1133" spans="1:11" x14ac:dyDescent="0.2">
      <c r="A1133" s="6" t="str">
        <f ca="1">IF(COUNTIF($B$1:INDIRECT(CONCATENATE("B", ROW())), B1133)=0, "", COUNTIF($B$1:INDIRECT(CONCATENATE("B", ROW())), B1133))</f>
        <v/>
      </c>
      <c r="B1133" s="41"/>
      <c r="C1133" s="7" t="str">
        <f ca="1">IF(B1133="", "", B1133&amp;COUNTIF($B$1:INDIRECT(CONCATENATE("B", ROW())), B1133))</f>
        <v/>
      </c>
      <c r="D1133" s="6"/>
      <c r="E1133" s="6"/>
      <c r="F1133" s="6">
        <f t="shared" si="41"/>
        <v>2590</v>
      </c>
      <c r="G1133" s="44" t="str">
        <f t="shared" si="40"/>
        <v>0xA1E</v>
      </c>
      <c r="H1133" s="8" t="s">
        <v>33</v>
      </c>
      <c r="I1133" s="8"/>
      <c r="J1133" s="6"/>
      <c r="K1133" s="6"/>
    </row>
    <row r="1134" spans="1:11" x14ac:dyDescent="0.2">
      <c r="A1134" s="6" t="str">
        <f ca="1">IF(COUNTIF($B$1:INDIRECT(CONCATENATE("B", ROW())), B1134)=0, "", COUNTIF($B$1:INDIRECT(CONCATENATE("B", ROW())), B1134))</f>
        <v/>
      </c>
      <c r="B1134" s="41"/>
      <c r="C1134" s="7" t="str">
        <f ca="1">IF(B1134="", "", B1134&amp;COUNTIF($B$1:INDIRECT(CONCATENATE("B", ROW())), B1134))</f>
        <v/>
      </c>
      <c r="D1134" s="6"/>
      <c r="E1134" s="6"/>
      <c r="F1134" s="6">
        <f t="shared" si="41"/>
        <v>2591</v>
      </c>
      <c r="G1134" s="44" t="str">
        <f t="shared" si="40"/>
        <v>0xA1F</v>
      </c>
      <c r="H1134" s="8" t="s">
        <v>33</v>
      </c>
      <c r="I1134" s="8"/>
      <c r="J1134" s="6"/>
      <c r="K1134" s="6"/>
    </row>
    <row r="1135" spans="1:11" x14ac:dyDescent="0.2">
      <c r="A1135" s="6" t="str">
        <f ca="1">IF(COUNTIF($B$1:INDIRECT(CONCATENATE("B", ROW())), B1135)=0, "", COUNTIF($B$1:INDIRECT(CONCATENATE("B", ROW())), B1135))</f>
        <v/>
      </c>
      <c r="B1135" s="41"/>
      <c r="C1135" s="7" t="str">
        <f ca="1">IF(B1135="", "", B1135&amp;COUNTIF($B$1:INDIRECT(CONCATENATE("B", ROW())), B1135))</f>
        <v/>
      </c>
      <c r="D1135" s="6"/>
      <c r="E1135" s="6"/>
      <c r="F1135" s="6">
        <f t="shared" si="41"/>
        <v>2592</v>
      </c>
      <c r="G1135" s="44" t="str">
        <f t="shared" si="40"/>
        <v>0xA20</v>
      </c>
      <c r="H1135" s="8" t="s">
        <v>33</v>
      </c>
      <c r="I1135" s="8"/>
      <c r="J1135" s="6"/>
      <c r="K1135" s="6"/>
    </row>
    <row r="1136" spans="1:11" x14ac:dyDescent="0.2">
      <c r="A1136" s="6" t="str">
        <f ca="1">IF(COUNTIF($B$1:INDIRECT(CONCATENATE("B", ROW())), B1136)=0, "", COUNTIF($B$1:INDIRECT(CONCATENATE("B", ROW())), B1136))</f>
        <v/>
      </c>
      <c r="B1136" s="41"/>
      <c r="C1136" s="7" t="str">
        <f ca="1">IF(B1136="", "", B1136&amp;COUNTIF($B$1:INDIRECT(CONCATENATE("B", ROW())), B1136))</f>
        <v/>
      </c>
      <c r="D1136" s="6"/>
      <c r="E1136" s="6"/>
      <c r="F1136" s="6">
        <f t="shared" si="41"/>
        <v>2593</v>
      </c>
      <c r="G1136" s="44" t="str">
        <f t="shared" si="40"/>
        <v>0xA21</v>
      </c>
      <c r="H1136" s="8" t="s">
        <v>33</v>
      </c>
      <c r="I1136" s="8"/>
      <c r="J1136" s="6"/>
      <c r="K1136" s="6"/>
    </row>
    <row r="1137" spans="1:11" x14ac:dyDescent="0.2">
      <c r="A1137" s="6" t="str">
        <f ca="1">IF(COUNTIF($B$1:INDIRECT(CONCATENATE("B", ROW())), B1137)=0, "", COUNTIF($B$1:INDIRECT(CONCATENATE("B", ROW())), B1137))</f>
        <v/>
      </c>
      <c r="B1137" s="41"/>
      <c r="C1137" s="7" t="str">
        <f ca="1">IF(B1137="", "", B1137&amp;COUNTIF($B$1:INDIRECT(CONCATENATE("B", ROW())), B1137))</f>
        <v/>
      </c>
      <c r="D1137" s="6"/>
      <c r="E1137" s="6"/>
      <c r="F1137" s="6">
        <f t="shared" si="41"/>
        <v>2594</v>
      </c>
      <c r="G1137" s="44" t="str">
        <f t="shared" si="40"/>
        <v>0xA22</v>
      </c>
      <c r="H1137" s="8" t="s">
        <v>33</v>
      </c>
      <c r="I1137" s="8"/>
      <c r="J1137" s="6"/>
      <c r="K1137" s="6"/>
    </row>
    <row r="1138" spans="1:11" x14ac:dyDescent="0.2">
      <c r="A1138" s="6" t="str">
        <f ca="1">IF(COUNTIF($B$1:INDIRECT(CONCATENATE("B", ROW())), B1138)=0, "", COUNTIF($B$1:INDIRECT(CONCATENATE("B", ROW())), B1138))</f>
        <v/>
      </c>
      <c r="B1138" s="41"/>
      <c r="C1138" s="7" t="str">
        <f ca="1">IF(B1138="", "", B1138&amp;COUNTIF($B$1:INDIRECT(CONCATENATE("B", ROW())), B1138))</f>
        <v/>
      </c>
      <c r="D1138" s="6"/>
      <c r="E1138" s="6"/>
      <c r="F1138" s="6">
        <f t="shared" si="41"/>
        <v>2595</v>
      </c>
      <c r="G1138" s="44" t="str">
        <f t="shared" si="40"/>
        <v>0xA23</v>
      </c>
      <c r="H1138" s="8" t="s">
        <v>33</v>
      </c>
      <c r="I1138" s="8"/>
      <c r="J1138" s="6"/>
      <c r="K1138" s="6"/>
    </row>
    <row r="1139" spans="1:11" x14ac:dyDescent="0.2">
      <c r="A1139" s="6" t="str">
        <f ca="1">IF(COUNTIF($B$1:INDIRECT(CONCATENATE("B", ROW())), B1139)=0, "", COUNTIF($B$1:INDIRECT(CONCATENATE("B", ROW())), B1139))</f>
        <v/>
      </c>
      <c r="B1139" s="41"/>
      <c r="C1139" s="7" t="str">
        <f ca="1">IF(B1139="", "", B1139&amp;COUNTIF($B$1:INDIRECT(CONCATENATE("B", ROW())), B1139))</f>
        <v/>
      </c>
      <c r="D1139" s="6"/>
      <c r="E1139" s="6"/>
      <c r="F1139" s="6">
        <f t="shared" si="41"/>
        <v>2596</v>
      </c>
      <c r="G1139" s="44" t="str">
        <f t="shared" si="40"/>
        <v>0xA24</v>
      </c>
      <c r="H1139" s="8" t="s">
        <v>33</v>
      </c>
      <c r="I1139" s="8"/>
      <c r="J1139" s="6"/>
      <c r="K1139" s="6"/>
    </row>
    <row r="1140" spans="1:11" x14ac:dyDescent="0.2">
      <c r="A1140" s="6" t="str">
        <f ca="1">IF(COUNTIF($B$1:INDIRECT(CONCATENATE("B", ROW())), B1140)=0, "", COUNTIF($B$1:INDIRECT(CONCATENATE("B", ROW())), B1140))</f>
        <v/>
      </c>
      <c r="B1140" s="41"/>
      <c r="C1140" s="7" t="str">
        <f ca="1">IF(B1140="", "", B1140&amp;COUNTIF($B$1:INDIRECT(CONCATENATE("B", ROW())), B1140))</f>
        <v/>
      </c>
      <c r="D1140" s="6"/>
      <c r="E1140" s="6"/>
      <c r="F1140" s="6">
        <f t="shared" si="41"/>
        <v>2597</v>
      </c>
      <c r="G1140" s="44" t="str">
        <f t="shared" si="40"/>
        <v>0xA25</v>
      </c>
      <c r="H1140" s="8" t="s">
        <v>33</v>
      </c>
      <c r="I1140" s="8"/>
      <c r="J1140" s="6"/>
      <c r="K1140" s="6"/>
    </row>
    <row r="1141" spans="1:11" x14ac:dyDescent="0.2">
      <c r="A1141" s="6" t="str">
        <f ca="1">IF(COUNTIF($B$1:INDIRECT(CONCATENATE("B", ROW())), B1141)=0, "", COUNTIF($B$1:INDIRECT(CONCATENATE("B", ROW())), B1141))</f>
        <v/>
      </c>
      <c r="B1141" s="41"/>
      <c r="C1141" s="7" t="str">
        <f ca="1">IF(B1141="", "", B1141&amp;COUNTIF($B$1:INDIRECT(CONCATENATE("B", ROW())), B1141))</f>
        <v/>
      </c>
      <c r="D1141" s="6"/>
      <c r="E1141" s="6"/>
      <c r="F1141" s="6">
        <f t="shared" si="41"/>
        <v>2598</v>
      </c>
      <c r="G1141" s="44" t="str">
        <f t="shared" si="40"/>
        <v>0xA26</v>
      </c>
      <c r="H1141" s="8" t="s">
        <v>33</v>
      </c>
      <c r="I1141" s="8"/>
      <c r="J1141" s="6"/>
      <c r="K1141" s="6"/>
    </row>
    <row r="1142" spans="1:11" x14ac:dyDescent="0.2">
      <c r="A1142" s="6" t="str">
        <f ca="1">IF(COUNTIF($B$1:INDIRECT(CONCATENATE("B", ROW())), B1142)=0, "", COUNTIF($B$1:INDIRECT(CONCATENATE("B", ROW())), B1142))</f>
        <v/>
      </c>
      <c r="B1142" s="41"/>
      <c r="C1142" s="7" t="str">
        <f ca="1">IF(B1142="", "", B1142&amp;COUNTIF($B$1:INDIRECT(CONCATENATE("B", ROW())), B1142))</f>
        <v/>
      </c>
      <c r="D1142" s="6"/>
      <c r="E1142" s="6"/>
      <c r="F1142" s="6">
        <f t="shared" si="41"/>
        <v>2599</v>
      </c>
      <c r="G1142" s="44" t="str">
        <f t="shared" si="40"/>
        <v>0xA27</v>
      </c>
      <c r="H1142" s="8" t="s">
        <v>33</v>
      </c>
      <c r="I1142" s="8"/>
      <c r="J1142" s="6"/>
      <c r="K1142" s="6"/>
    </row>
    <row r="1143" spans="1:11" x14ac:dyDescent="0.2">
      <c r="A1143" s="6" t="str">
        <f ca="1">IF(COUNTIF($B$1:INDIRECT(CONCATENATE("B", ROW())), B1143)=0, "", COUNTIF($B$1:INDIRECT(CONCATENATE("B", ROW())), B1143))</f>
        <v/>
      </c>
      <c r="B1143" s="41"/>
      <c r="C1143" s="7" t="str">
        <f ca="1">IF(B1143="", "", B1143&amp;COUNTIF($B$1:INDIRECT(CONCATENATE("B", ROW())), B1143))</f>
        <v/>
      </c>
      <c r="D1143" s="6"/>
      <c r="E1143" s="6"/>
      <c r="F1143" s="6">
        <f t="shared" si="41"/>
        <v>2600</v>
      </c>
      <c r="G1143" s="44" t="str">
        <f t="shared" si="40"/>
        <v>0xA28</v>
      </c>
      <c r="H1143" s="8" t="s">
        <v>33</v>
      </c>
      <c r="I1143" s="8"/>
      <c r="J1143" s="6"/>
      <c r="K1143" s="6"/>
    </row>
    <row r="1144" spans="1:11" x14ac:dyDescent="0.2">
      <c r="A1144" s="6" t="str">
        <f ca="1">IF(COUNTIF($B$1:INDIRECT(CONCATENATE("B", ROW())), B1144)=0, "", COUNTIF($B$1:INDIRECT(CONCATENATE("B", ROW())), B1144))</f>
        <v/>
      </c>
      <c r="B1144" s="41"/>
      <c r="C1144" s="7" t="str">
        <f ca="1">IF(B1144="", "", B1144&amp;COUNTIF($B$1:INDIRECT(CONCATENATE("B", ROW())), B1144))</f>
        <v/>
      </c>
      <c r="D1144" s="6"/>
      <c r="E1144" s="6"/>
      <c r="F1144" s="6">
        <f t="shared" si="41"/>
        <v>2601</v>
      </c>
      <c r="G1144" s="44" t="str">
        <f t="shared" si="40"/>
        <v>0xA29</v>
      </c>
      <c r="H1144" s="8" t="s">
        <v>33</v>
      </c>
      <c r="I1144" s="8"/>
      <c r="J1144" s="6"/>
      <c r="K1144" s="6"/>
    </row>
    <row r="1145" spans="1:11" x14ac:dyDescent="0.2">
      <c r="A1145" s="6" t="str">
        <f ca="1">IF(COUNTIF($B$1:INDIRECT(CONCATENATE("B", ROW())), B1145)=0, "", COUNTIF($B$1:INDIRECT(CONCATENATE("B", ROW())), B1145))</f>
        <v/>
      </c>
      <c r="B1145" s="41"/>
      <c r="C1145" s="7" t="str">
        <f ca="1">IF(B1145="", "", B1145&amp;COUNTIF($B$1:INDIRECT(CONCATENATE("B", ROW())), B1145))</f>
        <v/>
      </c>
      <c r="D1145" s="6"/>
      <c r="E1145" s="6"/>
      <c r="F1145" s="6">
        <f t="shared" si="41"/>
        <v>2602</v>
      </c>
      <c r="G1145" s="44" t="str">
        <f t="shared" si="40"/>
        <v>0xA2A</v>
      </c>
      <c r="H1145" s="8" t="s">
        <v>33</v>
      </c>
      <c r="I1145" s="8"/>
      <c r="J1145" s="6"/>
      <c r="K1145" s="6"/>
    </row>
    <row r="1146" spans="1:11" x14ac:dyDescent="0.2">
      <c r="A1146" s="6" t="str">
        <f ca="1">IF(COUNTIF($B$1:INDIRECT(CONCATENATE("B", ROW())), B1146)=0, "", COUNTIF($B$1:INDIRECT(CONCATENATE("B", ROW())), B1146))</f>
        <v/>
      </c>
      <c r="B1146" s="41"/>
      <c r="C1146" s="7" t="str">
        <f ca="1">IF(B1146="", "", B1146&amp;COUNTIF($B$1:INDIRECT(CONCATENATE("B", ROW())), B1146))</f>
        <v/>
      </c>
      <c r="D1146" s="6"/>
      <c r="E1146" s="6"/>
      <c r="F1146" s="6">
        <f t="shared" si="41"/>
        <v>2603</v>
      </c>
      <c r="G1146" s="44" t="str">
        <f t="shared" si="40"/>
        <v>0xA2B</v>
      </c>
      <c r="H1146" s="8" t="s">
        <v>33</v>
      </c>
      <c r="I1146" s="8"/>
      <c r="J1146" s="6"/>
      <c r="K1146" s="6"/>
    </row>
    <row r="1147" spans="1:11" x14ac:dyDescent="0.2">
      <c r="A1147" s="6" t="str">
        <f ca="1">IF(COUNTIF($B$1:INDIRECT(CONCATENATE("B", ROW())), B1147)=0, "", COUNTIF($B$1:INDIRECT(CONCATENATE("B", ROW())), B1147))</f>
        <v/>
      </c>
      <c r="B1147" s="41"/>
      <c r="C1147" s="7" t="str">
        <f ca="1">IF(B1147="", "", B1147&amp;COUNTIF($B$1:INDIRECT(CONCATENATE("B", ROW())), B1147))</f>
        <v/>
      </c>
      <c r="D1147" s="6"/>
      <c r="E1147" s="6"/>
      <c r="F1147" s="6">
        <f t="shared" si="41"/>
        <v>2604</v>
      </c>
      <c r="G1147" s="44" t="str">
        <f t="shared" si="40"/>
        <v>0xA2C</v>
      </c>
      <c r="H1147" s="8" t="s">
        <v>33</v>
      </c>
      <c r="I1147" s="8"/>
      <c r="J1147" s="6"/>
      <c r="K1147" s="6"/>
    </row>
    <row r="1148" spans="1:11" x14ac:dyDescent="0.2">
      <c r="A1148" s="6" t="str">
        <f ca="1">IF(COUNTIF($B$1:INDIRECT(CONCATENATE("B", ROW())), B1148)=0, "", COUNTIF($B$1:INDIRECT(CONCATENATE("B", ROW())), B1148))</f>
        <v/>
      </c>
      <c r="B1148" s="41"/>
      <c r="C1148" s="7" t="str">
        <f ca="1">IF(B1148="", "", B1148&amp;COUNTIF($B$1:INDIRECT(CONCATENATE("B", ROW())), B1148))</f>
        <v/>
      </c>
      <c r="D1148" s="6"/>
      <c r="E1148" s="6"/>
      <c r="F1148" s="6">
        <f t="shared" si="41"/>
        <v>2605</v>
      </c>
      <c r="G1148" s="44" t="str">
        <f t="shared" si="40"/>
        <v>0xA2D</v>
      </c>
      <c r="H1148" s="8" t="s">
        <v>33</v>
      </c>
      <c r="I1148" s="8"/>
      <c r="J1148" s="6"/>
      <c r="K1148" s="6"/>
    </row>
    <row r="1149" spans="1:11" x14ac:dyDescent="0.2">
      <c r="A1149" s="6" t="str">
        <f ca="1">IF(COUNTIF($B$1:INDIRECT(CONCATENATE("B", ROW())), B1149)=0, "", COUNTIF($B$1:INDIRECT(CONCATENATE("B", ROW())), B1149))</f>
        <v/>
      </c>
      <c r="B1149" s="41"/>
      <c r="C1149" s="7" t="str">
        <f ca="1">IF(B1149="", "", B1149&amp;COUNTIF($B$1:INDIRECT(CONCATENATE("B", ROW())), B1149))</f>
        <v/>
      </c>
      <c r="D1149" s="6"/>
      <c r="E1149" s="6"/>
      <c r="F1149" s="6">
        <f t="shared" si="41"/>
        <v>2606</v>
      </c>
      <c r="G1149" s="44" t="str">
        <f t="shared" si="40"/>
        <v>0xA2E</v>
      </c>
      <c r="H1149" s="8" t="s">
        <v>33</v>
      </c>
      <c r="I1149" s="8"/>
      <c r="J1149" s="6"/>
      <c r="K1149" s="6"/>
    </row>
    <row r="1150" spans="1:11" x14ac:dyDescent="0.2">
      <c r="A1150" s="6" t="str">
        <f ca="1">IF(COUNTIF($B$1:INDIRECT(CONCATENATE("B", ROW())), B1150)=0, "", COUNTIF($B$1:INDIRECT(CONCATENATE("B", ROW())), B1150))</f>
        <v/>
      </c>
      <c r="B1150" s="41"/>
      <c r="C1150" s="7" t="str">
        <f ca="1">IF(B1150="", "", B1150&amp;COUNTIF($B$1:INDIRECT(CONCATENATE("B", ROW())), B1150))</f>
        <v/>
      </c>
      <c r="D1150" s="6"/>
      <c r="E1150" s="6"/>
      <c r="F1150" s="6">
        <f t="shared" si="41"/>
        <v>2607</v>
      </c>
      <c r="G1150" s="44" t="str">
        <f t="shared" si="40"/>
        <v>0xA2F</v>
      </c>
      <c r="H1150" s="8" t="s">
        <v>33</v>
      </c>
      <c r="I1150" s="8"/>
      <c r="J1150" s="6"/>
      <c r="K1150" s="6"/>
    </row>
    <row r="1151" spans="1:11" x14ac:dyDescent="0.2">
      <c r="A1151" s="6" t="str">
        <f ca="1">IF(COUNTIF($B$1:INDIRECT(CONCATENATE("B", ROW())), B1151)=0, "", COUNTIF($B$1:INDIRECT(CONCATENATE("B", ROW())), B1151))</f>
        <v/>
      </c>
      <c r="B1151" s="41"/>
      <c r="C1151" s="7" t="str">
        <f ca="1">IF(B1151="", "", B1151&amp;COUNTIF($B$1:INDIRECT(CONCATENATE("B", ROW())), B1151))</f>
        <v/>
      </c>
      <c r="D1151" s="6"/>
      <c r="E1151" s="6"/>
      <c r="F1151" s="6">
        <f t="shared" si="41"/>
        <v>2608</v>
      </c>
      <c r="G1151" s="44" t="str">
        <f t="shared" si="40"/>
        <v>0xA30</v>
      </c>
      <c r="H1151" s="8" t="s">
        <v>33</v>
      </c>
      <c r="I1151" s="8"/>
      <c r="J1151" s="6"/>
      <c r="K1151" s="6"/>
    </row>
    <row r="1152" spans="1:11" x14ac:dyDescent="0.2">
      <c r="A1152" s="6" t="str">
        <f ca="1">IF(COUNTIF($B$1:INDIRECT(CONCATENATE("B", ROW())), B1152)=0, "", COUNTIF($B$1:INDIRECT(CONCATENATE("B", ROW())), B1152))</f>
        <v/>
      </c>
      <c r="B1152" s="41"/>
      <c r="C1152" s="7" t="str">
        <f ca="1">IF(B1152="", "", B1152&amp;COUNTIF($B$1:INDIRECT(CONCATENATE("B", ROW())), B1152))</f>
        <v/>
      </c>
      <c r="D1152" s="6"/>
      <c r="E1152" s="6"/>
      <c r="F1152" s="6">
        <f t="shared" si="41"/>
        <v>2609</v>
      </c>
      <c r="G1152" s="44" t="str">
        <f t="shared" si="40"/>
        <v>0xA31</v>
      </c>
      <c r="H1152" s="8" t="s">
        <v>33</v>
      </c>
      <c r="I1152" s="8"/>
      <c r="J1152" s="6"/>
      <c r="K1152" s="6"/>
    </row>
    <row r="1153" spans="1:11" x14ac:dyDescent="0.2">
      <c r="A1153" s="6" t="str">
        <f ca="1">IF(COUNTIF($B$1:INDIRECT(CONCATENATE("B", ROW())), B1153)=0, "", COUNTIF($B$1:INDIRECT(CONCATENATE("B", ROW())), B1153))</f>
        <v/>
      </c>
      <c r="B1153" s="41"/>
      <c r="C1153" s="7" t="str">
        <f ca="1">IF(B1153="", "", B1153&amp;COUNTIF($B$1:INDIRECT(CONCATENATE("B", ROW())), B1153))</f>
        <v/>
      </c>
      <c r="D1153" s="6"/>
      <c r="E1153" s="6"/>
      <c r="F1153" s="6">
        <f t="shared" si="41"/>
        <v>2610</v>
      </c>
      <c r="G1153" s="44" t="str">
        <f t="shared" si="40"/>
        <v>0xA32</v>
      </c>
      <c r="H1153" s="8" t="s">
        <v>33</v>
      </c>
      <c r="I1153" s="8"/>
      <c r="J1153" s="6"/>
      <c r="K1153" s="6"/>
    </row>
    <row r="1154" spans="1:11" x14ac:dyDescent="0.2">
      <c r="A1154" s="6" t="str">
        <f ca="1">IF(COUNTIF($B$1:INDIRECT(CONCATENATE("B", ROW())), B1154)=0, "", COUNTIF($B$1:INDIRECT(CONCATENATE("B", ROW())), B1154))</f>
        <v/>
      </c>
      <c r="B1154" s="41"/>
      <c r="C1154" s="7" t="str">
        <f ca="1">IF(B1154="", "", B1154&amp;COUNTIF($B$1:INDIRECT(CONCATENATE("B", ROW())), B1154))</f>
        <v/>
      </c>
      <c r="D1154" s="6"/>
      <c r="E1154" s="6"/>
      <c r="F1154" s="6">
        <f t="shared" si="41"/>
        <v>2611</v>
      </c>
      <c r="G1154" s="44" t="str">
        <f t="shared" si="40"/>
        <v>0xA33</v>
      </c>
      <c r="H1154" s="8" t="s">
        <v>33</v>
      </c>
      <c r="I1154" s="8"/>
      <c r="J1154" s="6"/>
      <c r="K1154" s="6"/>
    </row>
    <row r="1155" spans="1:11" x14ac:dyDescent="0.2">
      <c r="A1155" s="6" t="str">
        <f ca="1">IF(COUNTIF($B$1:INDIRECT(CONCATENATE("B", ROW())), B1155)=0, "", COUNTIF($B$1:INDIRECT(CONCATENATE("B", ROW())), B1155))</f>
        <v/>
      </c>
      <c r="B1155" s="41"/>
      <c r="C1155" s="7" t="str">
        <f ca="1">IF(B1155="", "", B1155&amp;COUNTIF($B$1:INDIRECT(CONCATENATE("B", ROW())), B1155))</f>
        <v/>
      </c>
      <c r="D1155" s="6"/>
      <c r="E1155" s="6"/>
      <c r="F1155" s="6">
        <f t="shared" si="41"/>
        <v>2612</v>
      </c>
      <c r="G1155" s="44" t="str">
        <f t="shared" si="40"/>
        <v>0xA34</v>
      </c>
      <c r="H1155" s="8" t="s">
        <v>33</v>
      </c>
      <c r="I1155" s="8"/>
      <c r="J1155" s="6"/>
      <c r="K1155" s="6"/>
    </row>
    <row r="1156" spans="1:11" x14ac:dyDescent="0.2">
      <c r="A1156" s="6" t="str">
        <f ca="1">IF(COUNTIF($B$1:INDIRECT(CONCATENATE("B", ROW())), B1156)=0, "", COUNTIF($B$1:INDIRECT(CONCATENATE("B", ROW())), B1156))</f>
        <v/>
      </c>
      <c r="B1156" s="41"/>
      <c r="C1156" s="7" t="str">
        <f ca="1">IF(B1156="", "", B1156&amp;COUNTIF($B$1:INDIRECT(CONCATENATE("B", ROW())), B1156))</f>
        <v/>
      </c>
      <c r="D1156" s="6"/>
      <c r="E1156" s="6"/>
      <c r="F1156" s="6">
        <f t="shared" si="41"/>
        <v>2613</v>
      </c>
      <c r="G1156" s="44" t="str">
        <f t="shared" si="40"/>
        <v>0xA35</v>
      </c>
      <c r="H1156" s="8" t="s">
        <v>33</v>
      </c>
      <c r="I1156" s="8"/>
      <c r="J1156" s="6"/>
      <c r="K1156" s="6"/>
    </row>
    <row r="1157" spans="1:11" x14ac:dyDescent="0.2">
      <c r="A1157" s="6" t="str">
        <f ca="1">IF(COUNTIF($B$1:INDIRECT(CONCATENATE("B", ROW())), B1157)=0, "", COUNTIF($B$1:INDIRECT(CONCATENATE("B", ROW())), B1157))</f>
        <v/>
      </c>
      <c r="B1157" s="41"/>
      <c r="C1157" s="7" t="str">
        <f ca="1">IF(B1157="", "", B1157&amp;COUNTIF($B$1:INDIRECT(CONCATENATE("B", ROW())), B1157))</f>
        <v/>
      </c>
      <c r="D1157" s="6"/>
      <c r="E1157" s="6"/>
      <c r="F1157" s="6">
        <f t="shared" si="41"/>
        <v>2614</v>
      </c>
      <c r="G1157" s="44" t="str">
        <f t="shared" si="40"/>
        <v>0xA36</v>
      </c>
      <c r="H1157" s="8" t="s">
        <v>33</v>
      </c>
      <c r="I1157" s="8"/>
      <c r="J1157" s="6"/>
      <c r="K1157" s="6"/>
    </row>
    <row r="1158" spans="1:11" x14ac:dyDescent="0.2">
      <c r="A1158" s="6" t="str">
        <f ca="1">IF(COUNTIF($B$1:INDIRECT(CONCATENATE("B", ROW())), B1158)=0, "", COUNTIF($B$1:INDIRECT(CONCATENATE("B", ROW())), B1158))</f>
        <v/>
      </c>
      <c r="B1158" s="41"/>
      <c r="C1158" s="7" t="str">
        <f ca="1">IF(B1158="", "", B1158&amp;COUNTIF($B$1:INDIRECT(CONCATENATE("B", ROW())), B1158))</f>
        <v/>
      </c>
      <c r="D1158" s="6"/>
      <c r="E1158" s="6"/>
      <c r="F1158" s="6">
        <f t="shared" si="41"/>
        <v>2615</v>
      </c>
      <c r="G1158" s="44" t="str">
        <f t="shared" si="40"/>
        <v>0xA37</v>
      </c>
      <c r="H1158" s="8" t="s">
        <v>33</v>
      </c>
      <c r="I1158" s="8"/>
      <c r="J1158" s="6"/>
      <c r="K1158" s="6"/>
    </row>
    <row r="1159" spans="1:11" x14ac:dyDescent="0.2">
      <c r="A1159" s="6" t="str">
        <f ca="1">IF(COUNTIF($B$1:INDIRECT(CONCATENATE("B", ROW())), B1159)=0, "", COUNTIF($B$1:INDIRECT(CONCATENATE("B", ROW())), B1159))</f>
        <v/>
      </c>
      <c r="B1159" s="41"/>
      <c r="C1159" s="7" t="str">
        <f ca="1">IF(B1159="", "", B1159&amp;COUNTIF($B$1:INDIRECT(CONCATENATE("B", ROW())), B1159))</f>
        <v/>
      </c>
      <c r="D1159" s="6"/>
      <c r="E1159" s="6"/>
      <c r="F1159" s="6">
        <f t="shared" si="41"/>
        <v>2616</v>
      </c>
      <c r="G1159" s="44" t="str">
        <f t="shared" si="40"/>
        <v>0xA38</v>
      </c>
      <c r="H1159" s="8" t="s">
        <v>33</v>
      </c>
      <c r="I1159" s="8"/>
      <c r="J1159" s="6"/>
      <c r="K1159" s="6"/>
    </row>
    <row r="1160" spans="1:11" x14ac:dyDescent="0.2">
      <c r="A1160" s="6" t="str">
        <f ca="1">IF(COUNTIF($B$1:INDIRECT(CONCATENATE("B", ROW())), B1160)=0, "", COUNTIF($B$1:INDIRECT(CONCATENATE("B", ROW())), B1160))</f>
        <v/>
      </c>
      <c r="B1160" s="41"/>
      <c r="C1160" s="7" t="str">
        <f ca="1">IF(B1160="", "", B1160&amp;COUNTIF($B$1:INDIRECT(CONCATENATE("B", ROW())), B1160))</f>
        <v/>
      </c>
      <c r="D1160" s="6"/>
      <c r="E1160" s="6"/>
      <c r="F1160" s="6">
        <f t="shared" si="41"/>
        <v>2617</v>
      </c>
      <c r="G1160" s="44" t="str">
        <f t="shared" si="40"/>
        <v>0xA39</v>
      </c>
      <c r="H1160" s="8" t="s">
        <v>33</v>
      </c>
      <c r="I1160" s="8"/>
      <c r="J1160" s="6"/>
      <c r="K1160" s="6"/>
    </row>
    <row r="1161" spans="1:11" x14ac:dyDescent="0.2">
      <c r="A1161" s="6" t="str">
        <f ca="1">IF(COUNTIF($B$1:INDIRECT(CONCATENATE("B", ROW())), B1161)=0, "", COUNTIF($B$1:INDIRECT(CONCATENATE("B", ROW())), B1161))</f>
        <v/>
      </c>
      <c r="B1161" s="41"/>
      <c r="C1161" s="7" t="str">
        <f ca="1">IF(B1161="", "", B1161&amp;COUNTIF($B$1:INDIRECT(CONCATENATE("B", ROW())), B1161))</f>
        <v/>
      </c>
      <c r="D1161" s="6"/>
      <c r="E1161" s="6"/>
      <c r="F1161" s="6">
        <f t="shared" si="41"/>
        <v>2618</v>
      </c>
      <c r="G1161" s="44" t="str">
        <f t="shared" si="40"/>
        <v>0xA3A</v>
      </c>
      <c r="H1161" s="8" t="s">
        <v>33</v>
      </c>
      <c r="I1161" s="8"/>
      <c r="J1161" s="6"/>
      <c r="K1161" s="6"/>
    </row>
    <row r="1162" spans="1:11" x14ac:dyDescent="0.2">
      <c r="A1162" s="6" t="str">
        <f ca="1">IF(COUNTIF($B$1:INDIRECT(CONCATENATE("B", ROW())), B1162)=0, "", COUNTIF($B$1:INDIRECT(CONCATENATE("B", ROW())), B1162))</f>
        <v/>
      </c>
      <c r="B1162" s="41"/>
      <c r="C1162" s="7" t="str">
        <f ca="1">IF(B1162="", "", B1162&amp;COUNTIF($B$1:INDIRECT(CONCATENATE("B", ROW())), B1162))</f>
        <v/>
      </c>
      <c r="D1162" s="6"/>
      <c r="E1162" s="6"/>
      <c r="F1162" s="6">
        <f t="shared" si="41"/>
        <v>2619</v>
      </c>
      <c r="G1162" s="44" t="str">
        <f t="shared" si="40"/>
        <v>0xA3B</v>
      </c>
      <c r="H1162" s="8" t="s">
        <v>33</v>
      </c>
      <c r="I1162" s="8"/>
      <c r="J1162" s="6"/>
      <c r="K1162" s="6"/>
    </row>
    <row r="1163" spans="1:11" x14ac:dyDescent="0.2">
      <c r="A1163" s="6" t="str">
        <f ca="1">IF(COUNTIF($B$1:INDIRECT(CONCATENATE("B", ROW())), B1163)=0, "", COUNTIF($B$1:INDIRECT(CONCATENATE("B", ROW())), B1163))</f>
        <v/>
      </c>
      <c r="B1163" s="41"/>
      <c r="C1163" s="7" t="str">
        <f ca="1">IF(B1163="", "", B1163&amp;COUNTIF($B$1:INDIRECT(CONCATENATE("B", ROW())), B1163))</f>
        <v/>
      </c>
      <c r="D1163" s="6"/>
      <c r="E1163" s="6"/>
      <c r="F1163" s="6">
        <f t="shared" si="41"/>
        <v>2620</v>
      </c>
      <c r="G1163" s="44" t="str">
        <f t="shared" si="40"/>
        <v>0xA3C</v>
      </c>
      <c r="H1163" s="8" t="s">
        <v>33</v>
      </c>
      <c r="I1163" s="8"/>
      <c r="J1163" s="6"/>
      <c r="K1163" s="6"/>
    </row>
    <row r="1164" spans="1:11" x14ac:dyDescent="0.2">
      <c r="A1164" s="6" t="str">
        <f ca="1">IF(COUNTIF($B$1:INDIRECT(CONCATENATE("B", ROW())), B1164)=0, "", COUNTIF($B$1:INDIRECT(CONCATENATE("B", ROW())), B1164))</f>
        <v/>
      </c>
      <c r="B1164" s="41"/>
      <c r="C1164" s="7" t="str">
        <f ca="1">IF(B1164="", "", B1164&amp;COUNTIF($B$1:INDIRECT(CONCATENATE("B", ROW())), B1164))</f>
        <v/>
      </c>
      <c r="D1164" s="6"/>
      <c r="E1164" s="6"/>
      <c r="F1164" s="6">
        <f t="shared" si="41"/>
        <v>2621</v>
      </c>
      <c r="G1164" s="44" t="str">
        <f t="shared" si="40"/>
        <v>0xA3D</v>
      </c>
      <c r="H1164" s="8" t="s">
        <v>33</v>
      </c>
      <c r="I1164" s="8"/>
      <c r="J1164" s="6"/>
      <c r="K1164" s="6"/>
    </row>
    <row r="1165" spans="1:11" x14ac:dyDescent="0.2">
      <c r="A1165" s="6" t="str">
        <f ca="1">IF(COUNTIF($B$1:INDIRECT(CONCATENATE("B", ROW())), B1165)=0, "", COUNTIF($B$1:INDIRECT(CONCATENATE("B", ROW())), B1165))</f>
        <v/>
      </c>
      <c r="B1165" s="41"/>
      <c r="C1165" s="7" t="str">
        <f ca="1">IF(B1165="", "", B1165&amp;COUNTIF($B$1:INDIRECT(CONCATENATE("B", ROW())), B1165))</f>
        <v/>
      </c>
      <c r="D1165" s="6"/>
      <c r="E1165" s="6"/>
      <c r="F1165" s="6">
        <f t="shared" si="41"/>
        <v>2622</v>
      </c>
      <c r="G1165" s="44" t="str">
        <f t="shared" si="40"/>
        <v>0xA3E</v>
      </c>
      <c r="H1165" s="8" t="s">
        <v>33</v>
      </c>
      <c r="I1165" s="8"/>
      <c r="J1165" s="6"/>
      <c r="K1165" s="6"/>
    </row>
    <row r="1166" spans="1:11" x14ac:dyDescent="0.2">
      <c r="A1166" s="6" t="str">
        <f ca="1">IF(COUNTIF($B$1:INDIRECT(CONCATENATE("B", ROW())), B1166)=0, "", COUNTIF($B$1:INDIRECT(CONCATENATE("B", ROW())), B1166))</f>
        <v/>
      </c>
      <c r="B1166" s="41"/>
      <c r="C1166" s="7" t="str">
        <f ca="1">IF(B1166="", "", B1166&amp;COUNTIF($B$1:INDIRECT(CONCATENATE("B", ROW())), B1166))</f>
        <v/>
      </c>
      <c r="D1166" s="6"/>
      <c r="E1166" s="6"/>
      <c r="F1166" s="6">
        <f t="shared" si="41"/>
        <v>2623</v>
      </c>
      <c r="G1166" s="44" t="str">
        <f t="shared" si="40"/>
        <v>0xA3F</v>
      </c>
      <c r="H1166" s="8" t="s">
        <v>33</v>
      </c>
      <c r="I1166" s="8"/>
      <c r="J1166" s="6"/>
      <c r="K1166" s="6"/>
    </row>
    <row r="1167" spans="1:11" x14ac:dyDescent="0.2">
      <c r="A1167" s="6" t="str">
        <f ca="1">IF(COUNTIF($B$1:INDIRECT(CONCATENATE("B", ROW())), B1167)=0, "", COUNTIF($B$1:INDIRECT(CONCATENATE("B", ROW())), B1167))</f>
        <v/>
      </c>
      <c r="B1167" s="41"/>
      <c r="C1167" s="7" t="str">
        <f ca="1">IF(B1167="", "", B1167&amp;COUNTIF($B$1:INDIRECT(CONCATENATE("B", ROW())), B1167))</f>
        <v/>
      </c>
      <c r="D1167" s="6"/>
      <c r="E1167" s="6"/>
      <c r="F1167" s="6">
        <f t="shared" si="41"/>
        <v>2624</v>
      </c>
      <c r="G1167" s="44" t="str">
        <f t="shared" si="40"/>
        <v>0xA40</v>
      </c>
      <c r="H1167" s="8" t="s">
        <v>33</v>
      </c>
      <c r="I1167" s="8"/>
      <c r="J1167" s="6"/>
      <c r="K1167" s="6"/>
    </row>
    <row r="1168" spans="1:11" x14ac:dyDescent="0.2">
      <c r="A1168" s="6" t="str">
        <f ca="1">IF(COUNTIF($B$1:INDIRECT(CONCATENATE("B", ROW())), B1168)=0, "", COUNTIF($B$1:INDIRECT(CONCATENATE("B", ROW())), B1168))</f>
        <v/>
      </c>
      <c r="B1168" s="41"/>
      <c r="C1168" s="7" t="str">
        <f ca="1">IF(B1168="", "", B1168&amp;COUNTIF($B$1:INDIRECT(CONCATENATE("B", ROW())), B1168))</f>
        <v/>
      </c>
      <c r="D1168" s="6"/>
      <c r="E1168" s="6"/>
      <c r="F1168" s="6">
        <f t="shared" si="41"/>
        <v>2625</v>
      </c>
      <c r="G1168" s="44" t="str">
        <f t="shared" ref="G1168:G1233" si="42">CONCATENATE( "0x",DEC2HEX($F1168) )</f>
        <v>0xA41</v>
      </c>
      <c r="H1168" s="8" t="s">
        <v>33</v>
      </c>
      <c r="I1168" s="8"/>
      <c r="J1168" s="6"/>
      <c r="K1168" s="6"/>
    </row>
    <row r="1169" spans="1:11" x14ac:dyDescent="0.2">
      <c r="A1169" s="6" t="str">
        <f ca="1">IF(COUNTIF($B$1:INDIRECT(CONCATENATE("B", ROW())), B1169)=0, "", COUNTIF($B$1:INDIRECT(CONCATENATE("B", ROW())), B1169))</f>
        <v/>
      </c>
      <c r="B1169" s="41"/>
      <c r="C1169" s="7" t="str">
        <f ca="1">IF(B1169="", "", B1169&amp;COUNTIF($B$1:INDIRECT(CONCATENATE("B", ROW())), B1169))</f>
        <v/>
      </c>
      <c r="D1169" s="6"/>
      <c r="E1169" s="6"/>
      <c r="F1169" s="6">
        <f t="shared" si="41"/>
        <v>2626</v>
      </c>
      <c r="G1169" s="44" t="str">
        <f t="shared" si="42"/>
        <v>0xA42</v>
      </c>
      <c r="H1169" s="8" t="s">
        <v>33</v>
      </c>
      <c r="I1169" s="8"/>
      <c r="J1169" s="6"/>
      <c r="K1169" s="6"/>
    </row>
    <row r="1170" spans="1:11" x14ac:dyDescent="0.2">
      <c r="A1170" s="6" t="str">
        <f ca="1">IF(COUNTIF($B$1:INDIRECT(CONCATENATE("B", ROW())), B1170)=0, "", COUNTIF($B$1:INDIRECT(CONCATENATE("B", ROW())), B1170))</f>
        <v/>
      </c>
      <c r="B1170" s="41"/>
      <c r="C1170" s="7" t="str">
        <f ca="1">IF(B1170="", "", B1170&amp;COUNTIF($B$1:INDIRECT(CONCATENATE("B", ROW())), B1170))</f>
        <v/>
      </c>
      <c r="D1170" s="6"/>
      <c r="E1170" s="6"/>
      <c r="F1170" s="6">
        <f t="shared" si="41"/>
        <v>2627</v>
      </c>
      <c r="G1170" s="44" t="str">
        <f t="shared" si="42"/>
        <v>0xA43</v>
      </c>
      <c r="H1170" s="8" t="s">
        <v>33</v>
      </c>
      <c r="I1170" s="8"/>
      <c r="J1170" s="6"/>
      <c r="K1170" s="6"/>
    </row>
    <row r="1171" spans="1:11" x14ac:dyDescent="0.2">
      <c r="A1171" s="6" t="str">
        <f ca="1">IF(COUNTIF($B$1:INDIRECT(CONCATENATE("B", ROW())), B1171)=0, "", COUNTIF($B$1:INDIRECT(CONCATENATE("B", ROW())), B1171))</f>
        <v/>
      </c>
      <c r="B1171" s="41"/>
      <c r="C1171" s="7" t="str">
        <f ca="1">IF(B1171="", "", B1171&amp;COUNTIF($B$1:INDIRECT(CONCATENATE("B", ROW())), B1171))</f>
        <v/>
      </c>
      <c r="D1171" s="6"/>
      <c r="E1171" s="6"/>
      <c r="F1171" s="6">
        <f t="shared" si="41"/>
        <v>2628</v>
      </c>
      <c r="G1171" s="44" t="str">
        <f t="shared" si="42"/>
        <v>0xA44</v>
      </c>
      <c r="H1171" s="8" t="s">
        <v>33</v>
      </c>
      <c r="I1171" s="8"/>
      <c r="J1171" s="6"/>
      <c r="K1171" s="6"/>
    </row>
    <row r="1172" spans="1:11" x14ac:dyDescent="0.2">
      <c r="A1172" s="6" t="str">
        <f ca="1">IF(COUNTIF($B$1:INDIRECT(CONCATENATE("B", ROW())), B1172)=0, "", COUNTIF($B$1:INDIRECT(CONCATENATE("B", ROW())), B1172))</f>
        <v/>
      </c>
      <c r="B1172" s="41"/>
      <c r="C1172" s="7" t="str">
        <f ca="1">IF(B1172="", "", B1172&amp;COUNTIF($B$1:INDIRECT(CONCATENATE("B", ROW())), B1172))</f>
        <v/>
      </c>
      <c r="D1172" s="6"/>
      <c r="E1172" s="6"/>
      <c r="F1172" s="6">
        <f t="shared" si="41"/>
        <v>2629</v>
      </c>
      <c r="G1172" s="44" t="str">
        <f t="shared" si="42"/>
        <v>0xA45</v>
      </c>
      <c r="H1172" s="8" t="s">
        <v>33</v>
      </c>
      <c r="I1172" s="8"/>
      <c r="J1172" s="6"/>
      <c r="K1172" s="6"/>
    </row>
    <row r="1173" spans="1:11" x14ac:dyDescent="0.2">
      <c r="A1173" s="6" t="str">
        <f ca="1">IF(COUNTIF($B$1:INDIRECT(CONCATENATE("B", ROW())), B1173)=0, "", COUNTIF($B$1:INDIRECT(CONCATENATE("B", ROW())), B1173))</f>
        <v/>
      </c>
      <c r="B1173" s="41"/>
      <c r="C1173" s="7" t="str">
        <f ca="1">IF(B1173="", "", B1173&amp;COUNTIF($B$1:INDIRECT(CONCATENATE("B", ROW())), B1173))</f>
        <v/>
      </c>
      <c r="D1173" s="6"/>
      <c r="E1173" s="6"/>
      <c r="F1173" s="6">
        <f t="shared" si="41"/>
        <v>2630</v>
      </c>
      <c r="G1173" s="44" t="str">
        <f t="shared" si="42"/>
        <v>0xA46</v>
      </c>
      <c r="H1173" s="8" t="s">
        <v>33</v>
      </c>
      <c r="I1173" s="8"/>
      <c r="J1173" s="6"/>
      <c r="K1173" s="6"/>
    </row>
    <row r="1174" spans="1:11" x14ac:dyDescent="0.2">
      <c r="A1174" s="6" t="str">
        <f ca="1">IF(COUNTIF($B$1:INDIRECT(CONCATENATE("B", ROW())), B1174)=0, "", COUNTIF($B$1:INDIRECT(CONCATENATE("B", ROW())), B1174))</f>
        <v/>
      </c>
      <c r="B1174" s="41"/>
      <c r="C1174" s="7" t="str">
        <f ca="1">IF(B1174="", "", B1174&amp;COUNTIF($B$1:INDIRECT(CONCATENATE("B", ROW())), B1174))</f>
        <v/>
      </c>
      <c r="D1174" s="6"/>
      <c r="E1174" s="6"/>
      <c r="F1174" s="6">
        <f t="shared" si="41"/>
        <v>2631</v>
      </c>
      <c r="G1174" s="44" t="str">
        <f t="shared" si="42"/>
        <v>0xA47</v>
      </c>
      <c r="H1174" s="8" t="s">
        <v>33</v>
      </c>
      <c r="I1174" s="8"/>
      <c r="J1174" s="6"/>
      <c r="K1174" s="6"/>
    </row>
    <row r="1175" spans="1:11" x14ac:dyDescent="0.2">
      <c r="A1175" s="6" t="str">
        <f ca="1">IF(COUNTIF($B$1:INDIRECT(CONCATENATE("B", ROW())), B1175)=0, "", COUNTIF($B$1:INDIRECT(CONCATENATE("B", ROW())), B1175))</f>
        <v/>
      </c>
      <c r="B1175" s="41"/>
      <c r="C1175" s="7" t="str">
        <f ca="1">IF(B1175="", "", B1175&amp;COUNTIF($B$1:INDIRECT(CONCATENATE("B", ROW())), B1175))</f>
        <v/>
      </c>
      <c r="D1175" s="6"/>
      <c r="E1175" s="6"/>
      <c r="F1175" s="6">
        <f t="shared" si="41"/>
        <v>2632</v>
      </c>
      <c r="G1175" s="44" t="str">
        <f t="shared" si="42"/>
        <v>0xA48</v>
      </c>
      <c r="H1175" s="8" t="s">
        <v>33</v>
      </c>
      <c r="I1175" s="8"/>
      <c r="J1175" s="6"/>
      <c r="K1175" s="6"/>
    </row>
    <row r="1176" spans="1:11" x14ac:dyDescent="0.2">
      <c r="A1176" s="6" t="str">
        <f ca="1">IF(COUNTIF($B$1:INDIRECT(CONCATENATE("B", ROW())), B1176)=0, "", COUNTIF($B$1:INDIRECT(CONCATENATE("B", ROW())), B1176))</f>
        <v/>
      </c>
      <c r="B1176" s="41"/>
      <c r="C1176" s="7" t="str">
        <f ca="1">IF(B1176="", "", B1176&amp;COUNTIF($B$1:INDIRECT(CONCATENATE("B", ROW())), B1176))</f>
        <v/>
      </c>
      <c r="D1176" s="6"/>
      <c r="E1176" s="6"/>
      <c r="F1176" s="6">
        <f t="shared" si="41"/>
        <v>2633</v>
      </c>
      <c r="G1176" s="44" t="str">
        <f t="shared" si="42"/>
        <v>0xA49</v>
      </c>
      <c r="H1176" s="8" t="s">
        <v>33</v>
      </c>
      <c r="I1176" s="8"/>
      <c r="J1176" s="6"/>
      <c r="K1176" s="6"/>
    </row>
    <row r="1177" spans="1:11" x14ac:dyDescent="0.2">
      <c r="A1177" s="6" t="str">
        <f ca="1">IF(COUNTIF($B$1:INDIRECT(CONCATENATE("B", ROW())), B1177)=0, "", COUNTIF($B$1:INDIRECT(CONCATENATE("B", ROW())), B1177))</f>
        <v/>
      </c>
      <c r="B1177" s="41"/>
      <c r="C1177" s="7" t="str">
        <f ca="1">IF(B1177="", "", B1177&amp;COUNTIF($B$1:INDIRECT(CONCATENATE("B", ROW())), B1177))</f>
        <v/>
      </c>
      <c r="D1177" s="6"/>
      <c r="E1177" s="6"/>
      <c r="F1177" s="6">
        <f t="shared" si="41"/>
        <v>2634</v>
      </c>
      <c r="G1177" s="44" t="str">
        <f t="shared" si="42"/>
        <v>0xA4A</v>
      </c>
      <c r="H1177" s="8" t="s">
        <v>33</v>
      </c>
      <c r="I1177" s="8"/>
      <c r="J1177" s="6"/>
      <c r="K1177" s="6"/>
    </row>
    <row r="1178" spans="1:11" x14ac:dyDescent="0.2">
      <c r="A1178" s="6" t="str">
        <f ca="1">IF(COUNTIF($B$1:INDIRECT(CONCATENATE("B", ROW())), B1178)=0, "", COUNTIF($B$1:INDIRECT(CONCATENATE("B", ROW())), B1178))</f>
        <v/>
      </c>
      <c r="B1178" s="41"/>
      <c r="C1178" s="7" t="str">
        <f ca="1">IF(B1178="", "", B1178&amp;COUNTIF($B$1:INDIRECT(CONCATENATE("B", ROW())), B1178))</f>
        <v/>
      </c>
      <c r="D1178" s="6"/>
      <c r="E1178" s="6"/>
      <c r="F1178" s="6">
        <f t="shared" si="41"/>
        <v>2635</v>
      </c>
      <c r="G1178" s="44" t="str">
        <f t="shared" si="42"/>
        <v>0xA4B</v>
      </c>
      <c r="H1178" s="8" t="s">
        <v>33</v>
      </c>
      <c r="I1178" s="8"/>
      <c r="J1178" s="6"/>
      <c r="K1178" s="6"/>
    </row>
    <row r="1179" spans="1:11" x14ac:dyDescent="0.2">
      <c r="A1179" s="6" t="str">
        <f ca="1">IF(COUNTIF($B$1:INDIRECT(CONCATENATE("B", ROW())), B1179)=0, "", COUNTIF($B$1:INDIRECT(CONCATENATE("B", ROW())), B1179))</f>
        <v/>
      </c>
      <c r="B1179" s="41"/>
      <c r="C1179" s="7" t="str">
        <f ca="1">IF(B1179="", "", B1179&amp;COUNTIF($B$1:INDIRECT(CONCATENATE("B", ROW())), B1179))</f>
        <v/>
      </c>
      <c r="D1179" s="6"/>
      <c r="E1179" s="6"/>
      <c r="F1179" s="6">
        <f t="shared" si="41"/>
        <v>2636</v>
      </c>
      <c r="G1179" s="44" t="str">
        <f t="shared" si="42"/>
        <v>0xA4C</v>
      </c>
      <c r="H1179" s="8" t="s">
        <v>33</v>
      </c>
      <c r="I1179" s="8"/>
      <c r="J1179" s="6"/>
      <c r="K1179" s="6"/>
    </row>
    <row r="1180" spans="1:11" x14ac:dyDescent="0.2">
      <c r="A1180" s="6" t="str">
        <f ca="1">IF(COUNTIF($B$1:INDIRECT(CONCATENATE("B", ROW())), B1180)=0, "", COUNTIF($B$1:INDIRECT(CONCATENATE("B", ROW())), B1180))</f>
        <v/>
      </c>
      <c r="B1180" s="41"/>
      <c r="C1180" s="7" t="str">
        <f ca="1">IF(B1180="", "", B1180&amp;COUNTIF($B$1:INDIRECT(CONCATENATE("B", ROW())), B1180))</f>
        <v/>
      </c>
      <c r="D1180" s="6"/>
      <c r="E1180" s="6"/>
      <c r="F1180" s="6">
        <f t="shared" si="41"/>
        <v>2637</v>
      </c>
      <c r="G1180" s="44" t="str">
        <f t="shared" si="42"/>
        <v>0xA4D</v>
      </c>
      <c r="H1180" s="8" t="s">
        <v>33</v>
      </c>
      <c r="I1180" s="8"/>
      <c r="J1180" s="6"/>
      <c r="K1180" s="6"/>
    </row>
    <row r="1181" spans="1:11" x14ac:dyDescent="0.2">
      <c r="A1181" s="6" t="str">
        <f ca="1">IF(COUNTIF($B$1:INDIRECT(CONCATENATE("B", ROW())), B1181)=0, "", COUNTIF($B$1:INDIRECT(CONCATENATE("B", ROW())), B1181))</f>
        <v/>
      </c>
      <c r="B1181" s="41"/>
      <c r="C1181" s="7" t="str">
        <f ca="1">IF(B1181="", "", B1181&amp;COUNTIF($B$1:INDIRECT(CONCATENATE("B", ROW())), B1181))</f>
        <v/>
      </c>
      <c r="D1181" s="6"/>
      <c r="E1181" s="6"/>
      <c r="F1181" s="6">
        <f t="shared" si="41"/>
        <v>2638</v>
      </c>
      <c r="G1181" s="44" t="str">
        <f t="shared" si="42"/>
        <v>0xA4E</v>
      </c>
      <c r="H1181" s="8" t="s">
        <v>33</v>
      </c>
      <c r="I1181" s="8"/>
      <c r="J1181" s="6"/>
      <c r="K1181" s="6"/>
    </row>
    <row r="1182" spans="1:11" x14ac:dyDescent="0.2">
      <c r="A1182" s="6" t="str">
        <f ca="1">IF(COUNTIF($B$1:INDIRECT(CONCATENATE("B", ROW())), B1182)=0, "", COUNTIF($B$1:INDIRECT(CONCATENATE("B", ROW())), B1182))</f>
        <v/>
      </c>
      <c r="B1182" s="41"/>
      <c r="C1182" s="7" t="str">
        <f ca="1">IF(B1182="", "", B1182&amp;COUNTIF($B$1:INDIRECT(CONCATENATE("B", ROW())), B1182))</f>
        <v/>
      </c>
      <c r="D1182" s="6"/>
      <c r="E1182" s="6"/>
      <c r="F1182" s="6">
        <f t="shared" si="41"/>
        <v>2639</v>
      </c>
      <c r="G1182" s="44" t="str">
        <f t="shared" si="42"/>
        <v>0xA4F</v>
      </c>
      <c r="H1182" s="8" t="s">
        <v>33</v>
      </c>
      <c r="I1182" s="8"/>
      <c r="J1182" s="6"/>
      <c r="K1182" s="6"/>
    </row>
    <row r="1183" spans="1:11" x14ac:dyDescent="0.2">
      <c r="A1183" s="6" t="str">
        <f ca="1">IF(COUNTIF($B$1:INDIRECT(CONCATENATE("B", ROW())), B1183)=0, "", COUNTIF($B$1:INDIRECT(CONCATENATE("B", ROW())), B1183))</f>
        <v/>
      </c>
      <c r="B1183" s="41"/>
      <c r="C1183" s="7" t="str">
        <f ca="1">IF(B1183="", "", B1183&amp;COUNTIF($B$1:INDIRECT(CONCATENATE("B", ROW())), B1183))</f>
        <v/>
      </c>
      <c r="D1183" s="6"/>
      <c r="E1183" s="6"/>
      <c r="F1183" s="6">
        <f t="shared" si="41"/>
        <v>2640</v>
      </c>
      <c r="G1183" s="44" t="str">
        <f t="shared" si="42"/>
        <v>0xA50</v>
      </c>
      <c r="H1183" s="8" t="s">
        <v>33</v>
      </c>
      <c r="I1183" s="8"/>
      <c r="J1183" s="6"/>
      <c r="K1183" s="6"/>
    </row>
    <row r="1184" spans="1:11" x14ac:dyDescent="0.2">
      <c r="A1184" s="6" t="str">
        <f ca="1">IF(COUNTIF($B$1:INDIRECT(CONCATENATE("B", ROW())), B1184)=0, "", COUNTIF($B$1:INDIRECT(CONCATENATE("B", ROW())), B1184))</f>
        <v/>
      </c>
      <c r="B1184" s="41"/>
      <c r="C1184" s="7" t="str">
        <f ca="1">IF(B1184="", "", B1184&amp;COUNTIF($B$1:INDIRECT(CONCATENATE("B", ROW())), B1184))</f>
        <v/>
      </c>
      <c r="D1184" s="6"/>
      <c r="E1184" s="6"/>
      <c r="F1184" s="6">
        <f t="shared" si="41"/>
        <v>2641</v>
      </c>
      <c r="G1184" s="44" t="str">
        <f t="shared" si="42"/>
        <v>0xA51</v>
      </c>
      <c r="H1184" s="8" t="s">
        <v>33</v>
      </c>
      <c r="I1184" s="8"/>
      <c r="J1184" s="6"/>
      <c r="K1184" s="6"/>
    </row>
    <row r="1185" spans="1:11" x14ac:dyDescent="0.2">
      <c r="A1185" s="6" t="str">
        <f ca="1">IF(COUNTIF($B$1:INDIRECT(CONCATENATE("B", ROW())), B1185)=0, "", COUNTIF($B$1:INDIRECT(CONCATENATE("B", ROW())), B1185))</f>
        <v/>
      </c>
      <c r="B1185" s="41"/>
      <c r="C1185" s="7" t="str">
        <f ca="1">IF(B1185="", "", B1185&amp;COUNTIF($B$1:INDIRECT(CONCATENATE("B", ROW())), B1185))</f>
        <v/>
      </c>
      <c r="D1185" s="6"/>
      <c r="E1185" s="6"/>
      <c r="F1185" s="6">
        <f t="shared" si="41"/>
        <v>2642</v>
      </c>
      <c r="G1185" s="44" t="str">
        <f t="shared" si="42"/>
        <v>0xA52</v>
      </c>
      <c r="H1185" s="8" t="s">
        <v>33</v>
      </c>
      <c r="I1185" s="8"/>
      <c r="J1185" s="6"/>
      <c r="K1185" s="6"/>
    </row>
    <row r="1186" spans="1:11" x14ac:dyDescent="0.2">
      <c r="A1186" s="6" t="str">
        <f ca="1">IF(COUNTIF($B$1:INDIRECT(CONCATENATE("B", ROW())), B1186)=0, "", COUNTIF($B$1:INDIRECT(CONCATENATE("B", ROW())), B1186))</f>
        <v/>
      </c>
      <c r="B1186" s="41"/>
      <c r="C1186" s="7" t="str">
        <f ca="1">IF(B1186="", "", B1186&amp;COUNTIF($B$1:INDIRECT(CONCATENATE("B", ROW())), B1186))</f>
        <v/>
      </c>
      <c r="D1186" s="6"/>
      <c r="E1186" s="6"/>
      <c r="F1186" s="6">
        <f t="shared" si="41"/>
        <v>2643</v>
      </c>
      <c r="G1186" s="44" t="str">
        <f t="shared" si="42"/>
        <v>0xA53</v>
      </c>
      <c r="H1186" s="8" t="s">
        <v>33</v>
      </c>
      <c r="I1186" s="8"/>
      <c r="J1186" s="6"/>
      <c r="K1186" s="6"/>
    </row>
    <row r="1187" spans="1:11" x14ac:dyDescent="0.2">
      <c r="A1187" s="6" t="str">
        <f ca="1">IF(COUNTIF($B$1:INDIRECT(CONCATENATE("B", ROW())), B1187)=0, "", COUNTIF($B$1:INDIRECT(CONCATENATE("B", ROW())), B1187))</f>
        <v/>
      </c>
      <c r="B1187" s="41"/>
      <c r="C1187" s="7" t="str">
        <f ca="1">IF(B1187="", "", B1187&amp;COUNTIF($B$1:INDIRECT(CONCATENATE("B", ROW())), B1187))</f>
        <v/>
      </c>
      <c r="D1187" s="6"/>
      <c r="E1187" s="6"/>
      <c r="F1187" s="6">
        <f t="shared" si="41"/>
        <v>2644</v>
      </c>
      <c r="G1187" s="44" t="str">
        <f t="shared" si="42"/>
        <v>0xA54</v>
      </c>
      <c r="H1187" s="8" t="s">
        <v>33</v>
      </c>
      <c r="I1187" s="8"/>
      <c r="J1187" s="6"/>
      <c r="K1187" s="6"/>
    </row>
    <row r="1188" spans="1:11" x14ac:dyDescent="0.2">
      <c r="A1188" s="6" t="str">
        <f ca="1">IF(COUNTIF($B$1:INDIRECT(CONCATENATE("B", ROW())), B1188)=0, "", COUNTIF($B$1:INDIRECT(CONCATENATE("B", ROW())), B1188))</f>
        <v/>
      </c>
      <c r="B1188" s="41"/>
      <c r="C1188" s="7" t="str">
        <f ca="1">IF(B1188="", "", B1188&amp;COUNTIF($B$1:INDIRECT(CONCATENATE("B", ROW())), B1188))</f>
        <v/>
      </c>
      <c r="D1188" s="6"/>
      <c r="E1188" s="6"/>
      <c r="F1188" s="6">
        <f t="shared" si="41"/>
        <v>2645</v>
      </c>
      <c r="G1188" s="44" t="str">
        <f t="shared" si="42"/>
        <v>0xA55</v>
      </c>
      <c r="H1188" s="8" t="s">
        <v>33</v>
      </c>
      <c r="I1188" s="8"/>
      <c r="J1188" s="6"/>
      <c r="K1188" s="6"/>
    </row>
    <row r="1189" spans="1:11" x14ac:dyDescent="0.2">
      <c r="A1189" s="6" t="str">
        <f ca="1">IF(COUNTIF($B$1:INDIRECT(CONCATENATE("B", ROW())), B1189)=0, "", COUNTIF($B$1:INDIRECT(CONCATENATE("B", ROW())), B1189))</f>
        <v/>
      </c>
      <c r="B1189" s="41"/>
      <c r="C1189" s="7" t="str">
        <f ca="1">IF(B1189="", "", B1189&amp;COUNTIF($B$1:INDIRECT(CONCATENATE("B", ROW())), B1189))</f>
        <v/>
      </c>
      <c r="D1189" s="6"/>
      <c r="E1189" s="6"/>
      <c r="F1189" s="6">
        <f t="shared" si="41"/>
        <v>2646</v>
      </c>
      <c r="G1189" s="44" t="str">
        <f t="shared" si="42"/>
        <v>0xA56</v>
      </c>
      <c r="H1189" s="8" t="s">
        <v>33</v>
      </c>
      <c r="I1189" s="8"/>
      <c r="J1189" s="6"/>
      <c r="K1189" s="6"/>
    </row>
    <row r="1190" spans="1:11" x14ac:dyDescent="0.2">
      <c r="A1190" s="6" t="str">
        <f ca="1">IF(COUNTIF($B$1:INDIRECT(CONCATENATE("B", ROW())), B1190)=0, "", COUNTIF($B$1:INDIRECT(CONCATENATE("B", ROW())), B1190))</f>
        <v/>
      </c>
      <c r="B1190" s="41"/>
      <c r="C1190" s="7" t="str">
        <f ca="1">IF(B1190="", "", B1190&amp;COUNTIF($B$1:INDIRECT(CONCATENATE("B", ROW())), B1190))</f>
        <v/>
      </c>
      <c r="D1190" s="6"/>
      <c r="E1190" s="6"/>
      <c r="F1190" s="6">
        <f t="shared" si="41"/>
        <v>2647</v>
      </c>
      <c r="G1190" s="44" t="str">
        <f t="shared" si="42"/>
        <v>0xA57</v>
      </c>
      <c r="H1190" s="8" t="s">
        <v>33</v>
      </c>
      <c r="I1190" s="8"/>
      <c r="J1190" s="6"/>
      <c r="K1190" s="6"/>
    </row>
    <row r="1191" spans="1:11" x14ac:dyDescent="0.2">
      <c r="A1191" s="6"/>
      <c r="B1191" s="41"/>
      <c r="C1191" s="7" t="str">
        <f ca="1">IF(B1191="", "", B1191&amp;COUNTIF($B$1:INDIRECT(CONCATENATE("B", ROW())), B1191))</f>
        <v/>
      </c>
      <c r="D1191" s="6"/>
      <c r="E1191" s="6"/>
      <c r="F1191" s="6"/>
      <c r="G1191" s="44"/>
      <c r="H1191" s="8" t="s">
        <v>450</v>
      </c>
      <c r="I1191" s="8"/>
      <c r="J1191" s="6"/>
      <c r="K1191" s="6"/>
    </row>
    <row r="1192" spans="1:11" x14ac:dyDescent="0.2">
      <c r="A1192" s="6" t="str">
        <f ca="1">IF(COUNTIF($B$1:INDIRECT(CONCATENATE("B", ROW())), B1192)=0, "", COUNTIF($B$1:INDIRECT(CONCATENATE("B", ROW())), B1192))</f>
        <v/>
      </c>
      <c r="B1192" s="41"/>
      <c r="C1192" s="7" t="str">
        <f ca="1">IF(B1192="", "", B1192&amp;COUNTIF($B$1:INDIRECT(CONCATENATE("B", ROW())), B1192))</f>
        <v/>
      </c>
      <c r="D1192" s="6"/>
      <c r="E1192" s="6"/>
      <c r="F1192" s="6">
        <f>$F1190+1</f>
        <v>2648</v>
      </c>
      <c r="G1192" s="44" t="str">
        <f t="shared" si="42"/>
        <v>0xA58</v>
      </c>
      <c r="H1192" s="8" t="s">
        <v>451</v>
      </c>
      <c r="I1192" s="8"/>
      <c r="J1192" s="6"/>
      <c r="K1192" s="6"/>
    </row>
    <row r="1193" spans="1:11" x14ac:dyDescent="0.2">
      <c r="A1193" s="6" t="str">
        <f ca="1">IF(COUNTIF($B$1:INDIRECT(CONCATENATE("B", ROW())), B1193)=0, "", COUNTIF($B$1:INDIRECT(CONCATENATE("B", ROW())), B1193))</f>
        <v/>
      </c>
      <c r="B1193" s="41"/>
      <c r="C1193" s="7" t="str">
        <f ca="1">IF(B1193="", "", B1193&amp;COUNTIF($B$1:INDIRECT(CONCATENATE("B", ROW())), B1193))</f>
        <v/>
      </c>
      <c r="D1193" s="6"/>
      <c r="E1193" s="6"/>
      <c r="F1193" s="6">
        <f t="shared" si="41"/>
        <v>2649</v>
      </c>
      <c r="G1193" s="44" t="str">
        <f t="shared" si="42"/>
        <v>0xA59</v>
      </c>
      <c r="H1193" s="8" t="s">
        <v>451</v>
      </c>
      <c r="I1193" s="8"/>
      <c r="J1193" s="6"/>
      <c r="K1193" s="6"/>
    </row>
    <row r="1194" spans="1:11" x14ac:dyDescent="0.2">
      <c r="A1194" s="6" t="str">
        <f ca="1">IF(COUNTIF($B$1:INDIRECT(CONCATENATE("B", ROW())), B1194)=0, "", COUNTIF($B$1:INDIRECT(CONCATENATE("B", ROW())), B1194))</f>
        <v/>
      </c>
      <c r="B1194" s="41"/>
      <c r="C1194" s="7" t="str">
        <f ca="1">IF(B1194="", "", B1194&amp;COUNTIF($B$1:INDIRECT(CONCATENATE("B", ROW())), B1194))</f>
        <v/>
      </c>
      <c r="D1194" s="6"/>
      <c r="E1194" s="6"/>
      <c r="F1194" s="6">
        <f t="shared" si="41"/>
        <v>2650</v>
      </c>
      <c r="G1194" s="44" t="str">
        <f t="shared" si="42"/>
        <v>0xA5A</v>
      </c>
      <c r="H1194" s="8" t="s">
        <v>451</v>
      </c>
      <c r="I1194" s="8"/>
      <c r="J1194" s="6"/>
      <c r="K1194" s="6"/>
    </row>
    <row r="1195" spans="1:11" x14ac:dyDescent="0.2">
      <c r="A1195" s="6" t="str">
        <f ca="1">IF(COUNTIF($B$1:INDIRECT(CONCATENATE("B", ROW())), B1195)=0, "", COUNTIF($B$1:INDIRECT(CONCATENATE("B", ROW())), B1195))</f>
        <v/>
      </c>
      <c r="B1195" s="41"/>
      <c r="C1195" s="7" t="str">
        <f ca="1">IF(B1195="", "", B1195&amp;COUNTIF($B$1:INDIRECT(CONCATENATE("B", ROW())), B1195))</f>
        <v/>
      </c>
      <c r="D1195" s="6"/>
      <c r="E1195" s="6"/>
      <c r="F1195" s="6">
        <f t="shared" si="41"/>
        <v>2651</v>
      </c>
      <c r="G1195" s="44" t="str">
        <f t="shared" si="42"/>
        <v>0xA5B</v>
      </c>
      <c r="H1195" s="8" t="s">
        <v>451</v>
      </c>
      <c r="I1195" s="8"/>
      <c r="J1195" s="6"/>
      <c r="K1195" s="6"/>
    </row>
    <row r="1196" spans="1:11" x14ac:dyDescent="0.2">
      <c r="A1196" s="6" t="str">
        <f ca="1">IF(COUNTIF($B$1:INDIRECT(CONCATENATE("B", ROW())), B1196)=0, "", COUNTIF($B$1:INDIRECT(CONCATENATE("B", ROW())), B1196))</f>
        <v/>
      </c>
      <c r="B1196" s="41"/>
      <c r="C1196" s="7" t="str">
        <f ca="1">IF(B1196="", "", B1196&amp;COUNTIF($B$1:INDIRECT(CONCATENATE("B", ROW())), B1196))</f>
        <v/>
      </c>
      <c r="D1196" s="6"/>
      <c r="E1196" s="6"/>
      <c r="F1196" s="6">
        <f t="shared" ref="F1196:F1261" si="43">$F1195+1</f>
        <v>2652</v>
      </c>
      <c r="G1196" s="44" t="str">
        <f t="shared" si="42"/>
        <v>0xA5C</v>
      </c>
      <c r="H1196" s="8" t="s">
        <v>451</v>
      </c>
      <c r="I1196" s="8"/>
      <c r="J1196" s="6"/>
      <c r="K1196" s="6"/>
    </row>
    <row r="1197" spans="1:11" x14ac:dyDescent="0.2">
      <c r="A1197" s="6" t="str">
        <f ca="1">IF(COUNTIF($B$1:INDIRECT(CONCATENATE("B", ROW())), B1197)=0, "", COUNTIF($B$1:INDIRECT(CONCATENATE("B", ROW())), B1197))</f>
        <v/>
      </c>
      <c r="B1197" s="41"/>
      <c r="C1197" s="7" t="str">
        <f ca="1">IF(B1197="", "", B1197&amp;COUNTIF($B$1:INDIRECT(CONCATENATE("B", ROW())), B1197))</f>
        <v/>
      </c>
      <c r="D1197" s="6"/>
      <c r="E1197" s="6"/>
      <c r="F1197" s="6">
        <f t="shared" si="43"/>
        <v>2653</v>
      </c>
      <c r="G1197" s="44" t="str">
        <f t="shared" si="42"/>
        <v>0xA5D</v>
      </c>
      <c r="H1197" s="8" t="s">
        <v>451</v>
      </c>
      <c r="I1197" s="8"/>
      <c r="J1197" s="6"/>
      <c r="K1197" s="6"/>
    </row>
    <row r="1198" spans="1:11" x14ac:dyDescent="0.2">
      <c r="A1198" s="6" t="str">
        <f ca="1">IF(COUNTIF($B$1:INDIRECT(CONCATENATE("B", ROW())), B1198)=0, "", COUNTIF($B$1:INDIRECT(CONCATENATE("B", ROW())), B1198))</f>
        <v/>
      </c>
      <c r="B1198" s="41"/>
      <c r="C1198" s="7" t="str">
        <f ca="1">IF(B1198="", "", B1198&amp;COUNTIF($B$1:INDIRECT(CONCATENATE("B", ROW())), B1198))</f>
        <v/>
      </c>
      <c r="D1198" s="6"/>
      <c r="E1198" s="6"/>
      <c r="F1198" s="6">
        <f t="shared" si="43"/>
        <v>2654</v>
      </c>
      <c r="G1198" s="44" t="str">
        <f t="shared" si="42"/>
        <v>0xA5E</v>
      </c>
      <c r="H1198" s="8" t="s">
        <v>451</v>
      </c>
      <c r="I1198" s="8"/>
      <c r="J1198" s="6"/>
      <c r="K1198" s="6"/>
    </row>
    <row r="1199" spans="1:11" x14ac:dyDescent="0.2">
      <c r="A1199" s="6" t="str">
        <f ca="1">IF(COUNTIF($B$1:INDIRECT(CONCATENATE("B", ROW())), B1199)=0, "", COUNTIF($B$1:INDIRECT(CONCATENATE("B", ROW())), B1199))</f>
        <v/>
      </c>
      <c r="B1199" s="41"/>
      <c r="C1199" s="7" t="str">
        <f ca="1">IF(B1199="", "", B1199&amp;COUNTIF($B$1:INDIRECT(CONCATENATE("B", ROW())), B1199))</f>
        <v/>
      </c>
      <c r="D1199" s="6"/>
      <c r="E1199" s="6"/>
      <c r="F1199" s="6">
        <f t="shared" si="43"/>
        <v>2655</v>
      </c>
      <c r="G1199" s="44" t="str">
        <f t="shared" si="42"/>
        <v>0xA5F</v>
      </c>
      <c r="H1199" s="8" t="s">
        <v>451</v>
      </c>
      <c r="I1199" s="8"/>
      <c r="J1199" s="6"/>
      <c r="K1199" s="6"/>
    </row>
    <row r="1200" spans="1:11" x14ac:dyDescent="0.2">
      <c r="A1200" s="6" t="str">
        <f ca="1">IF(COUNTIF($B$1:INDIRECT(CONCATENATE("B", ROW())), B1200)=0, "", COUNTIF($B$1:INDIRECT(CONCATENATE("B", ROW())), B1200))</f>
        <v/>
      </c>
      <c r="B1200" s="41"/>
      <c r="C1200" s="7" t="str">
        <f ca="1">IF(B1200="", "", B1200&amp;COUNTIF($B$1:INDIRECT(CONCATENATE("B", ROW())), B1200))</f>
        <v/>
      </c>
      <c r="D1200" s="6"/>
      <c r="E1200" s="6"/>
      <c r="F1200" s="6">
        <f t="shared" si="43"/>
        <v>2656</v>
      </c>
      <c r="G1200" s="44" t="str">
        <f t="shared" si="42"/>
        <v>0xA60</v>
      </c>
      <c r="H1200" s="8" t="s">
        <v>451</v>
      </c>
      <c r="I1200" s="8"/>
      <c r="J1200" s="6"/>
      <c r="K1200" s="6"/>
    </row>
    <row r="1201" spans="1:11" x14ac:dyDescent="0.2">
      <c r="A1201" s="6" t="str">
        <f ca="1">IF(COUNTIF($B$1:INDIRECT(CONCATENATE("B", ROW())), B1201)=0, "", COUNTIF($B$1:INDIRECT(CONCATENATE("B", ROW())), B1201))</f>
        <v/>
      </c>
      <c r="B1201" s="41"/>
      <c r="C1201" s="7" t="str">
        <f ca="1">IF(B1201="", "", B1201&amp;COUNTIF($B$1:INDIRECT(CONCATENATE("B", ROW())), B1201))</f>
        <v/>
      </c>
      <c r="D1201" s="6"/>
      <c r="E1201" s="6"/>
      <c r="F1201" s="6">
        <f t="shared" si="43"/>
        <v>2657</v>
      </c>
      <c r="G1201" s="44" t="str">
        <f t="shared" si="42"/>
        <v>0xA61</v>
      </c>
      <c r="H1201" s="8" t="s">
        <v>451</v>
      </c>
      <c r="I1201" s="8"/>
      <c r="J1201" s="6"/>
      <c r="K1201" s="6"/>
    </row>
    <row r="1202" spans="1:11" x14ac:dyDescent="0.2">
      <c r="A1202" s="6" t="str">
        <f ca="1">IF(COUNTIF($B$1:INDIRECT(CONCATENATE("B", ROW())), B1202)=0, "", COUNTIF($B$1:INDIRECT(CONCATENATE("B", ROW())), B1202))</f>
        <v/>
      </c>
      <c r="B1202" s="41"/>
      <c r="C1202" s="7" t="str">
        <f ca="1">IF(B1202="", "", B1202&amp;COUNTIF($B$1:INDIRECT(CONCATENATE("B", ROW())), B1202))</f>
        <v/>
      </c>
      <c r="D1202" s="6"/>
      <c r="E1202" s="6"/>
      <c r="F1202" s="6">
        <f t="shared" si="43"/>
        <v>2658</v>
      </c>
      <c r="G1202" s="44" t="str">
        <f t="shared" si="42"/>
        <v>0xA62</v>
      </c>
      <c r="H1202" s="8" t="s">
        <v>451</v>
      </c>
      <c r="I1202" s="8"/>
      <c r="J1202" s="6"/>
      <c r="K1202" s="6"/>
    </row>
    <row r="1203" spans="1:11" x14ac:dyDescent="0.2">
      <c r="A1203" s="6" t="str">
        <f ca="1">IF(COUNTIF($B$1:INDIRECT(CONCATENATE("B", ROW())), B1203)=0, "", COUNTIF($B$1:INDIRECT(CONCATENATE("B", ROW())), B1203))</f>
        <v/>
      </c>
      <c r="B1203" s="41"/>
      <c r="C1203" s="7" t="str">
        <f ca="1">IF(B1203="", "", B1203&amp;COUNTIF($B$1:INDIRECT(CONCATENATE("B", ROW())), B1203))</f>
        <v/>
      </c>
      <c r="D1203" s="6"/>
      <c r="E1203" s="6"/>
      <c r="F1203" s="6">
        <f t="shared" si="43"/>
        <v>2659</v>
      </c>
      <c r="G1203" s="44" t="str">
        <f t="shared" si="42"/>
        <v>0xA63</v>
      </c>
      <c r="H1203" s="8" t="s">
        <v>451</v>
      </c>
      <c r="I1203" s="8"/>
      <c r="J1203" s="6"/>
      <c r="K1203" s="6"/>
    </row>
    <row r="1204" spans="1:11" x14ac:dyDescent="0.2">
      <c r="A1204" s="6" t="str">
        <f ca="1">IF(COUNTIF($B$1:INDIRECT(CONCATENATE("B", ROW())), B1204)=0, "", COUNTIF($B$1:INDIRECT(CONCATENATE("B", ROW())), B1204))</f>
        <v/>
      </c>
      <c r="B1204" s="41"/>
      <c r="C1204" s="7" t="str">
        <f ca="1">IF(B1204="", "", B1204&amp;COUNTIF($B$1:INDIRECT(CONCATENATE("B", ROW())), B1204))</f>
        <v/>
      </c>
      <c r="D1204" s="6"/>
      <c r="E1204" s="6"/>
      <c r="F1204" s="6">
        <f t="shared" si="43"/>
        <v>2660</v>
      </c>
      <c r="G1204" s="44" t="str">
        <f t="shared" si="42"/>
        <v>0xA64</v>
      </c>
      <c r="H1204" s="8" t="s">
        <v>451</v>
      </c>
      <c r="I1204" s="8"/>
      <c r="J1204" s="6"/>
      <c r="K1204" s="6"/>
    </row>
    <row r="1205" spans="1:11" x14ac:dyDescent="0.2">
      <c r="A1205" s="6" t="str">
        <f ca="1">IF(COUNTIF($B$1:INDIRECT(CONCATENATE("B", ROW())), B1205)=0, "", COUNTIF($B$1:INDIRECT(CONCATENATE("B", ROW())), B1205))</f>
        <v/>
      </c>
      <c r="B1205" s="41"/>
      <c r="C1205" s="7" t="str">
        <f ca="1">IF(B1205="", "", B1205&amp;COUNTIF($B$1:INDIRECT(CONCATENATE("B", ROW())), B1205))</f>
        <v/>
      </c>
      <c r="D1205" s="6"/>
      <c r="E1205" s="6"/>
      <c r="F1205" s="6">
        <f t="shared" si="43"/>
        <v>2661</v>
      </c>
      <c r="G1205" s="44" t="str">
        <f t="shared" si="42"/>
        <v>0xA65</v>
      </c>
      <c r="H1205" s="8" t="s">
        <v>451</v>
      </c>
      <c r="I1205" s="8"/>
      <c r="J1205" s="6"/>
      <c r="K1205" s="6"/>
    </row>
    <row r="1206" spans="1:11" x14ac:dyDescent="0.2">
      <c r="A1206" s="6" t="str">
        <f ca="1">IF(COUNTIF($B$1:INDIRECT(CONCATENATE("B", ROW())), B1206)=0, "", COUNTIF($B$1:INDIRECT(CONCATENATE("B", ROW())), B1206))</f>
        <v/>
      </c>
      <c r="B1206" s="41"/>
      <c r="C1206" s="7" t="str">
        <f ca="1">IF(B1206="", "", B1206&amp;COUNTIF($B$1:INDIRECT(CONCATENATE("B", ROW())), B1206))</f>
        <v/>
      </c>
      <c r="D1206" s="6"/>
      <c r="E1206" s="6"/>
      <c r="F1206" s="6">
        <f t="shared" si="43"/>
        <v>2662</v>
      </c>
      <c r="G1206" s="44" t="str">
        <f t="shared" si="42"/>
        <v>0xA66</v>
      </c>
      <c r="H1206" s="8" t="s">
        <v>451</v>
      </c>
      <c r="I1206" s="8"/>
      <c r="J1206" s="6"/>
      <c r="K1206" s="6"/>
    </row>
    <row r="1207" spans="1:11" x14ac:dyDescent="0.2">
      <c r="A1207" s="6" t="str">
        <f ca="1">IF(COUNTIF($B$1:INDIRECT(CONCATENATE("B", ROW())), B1207)=0, "", COUNTIF($B$1:INDIRECT(CONCATENATE("B", ROW())), B1207))</f>
        <v/>
      </c>
      <c r="B1207" s="41"/>
      <c r="C1207" s="7" t="str">
        <f ca="1">IF(B1207="", "", B1207&amp;COUNTIF($B$1:INDIRECT(CONCATENATE("B", ROW())), B1207))</f>
        <v/>
      </c>
      <c r="D1207" s="6"/>
      <c r="E1207" s="6"/>
      <c r="F1207" s="6">
        <f t="shared" si="43"/>
        <v>2663</v>
      </c>
      <c r="G1207" s="44" t="str">
        <f t="shared" si="42"/>
        <v>0xA67</v>
      </c>
      <c r="H1207" s="8" t="s">
        <v>451</v>
      </c>
      <c r="I1207" s="8"/>
      <c r="J1207" s="6"/>
      <c r="K1207" s="6"/>
    </row>
    <row r="1208" spans="1:11" x14ac:dyDescent="0.2">
      <c r="A1208" s="6" t="str">
        <f ca="1">IF(COUNTIF($B$1:INDIRECT(CONCATENATE("B", ROW())), B1208)=0, "", COUNTIF($B$1:INDIRECT(CONCATENATE("B", ROW())), B1208))</f>
        <v/>
      </c>
      <c r="B1208" s="41"/>
      <c r="C1208" s="7" t="str">
        <f ca="1">IF(B1208="", "", B1208&amp;COUNTIF($B$1:INDIRECT(CONCATENATE("B", ROW())), B1208))</f>
        <v/>
      </c>
      <c r="D1208" s="6"/>
      <c r="E1208" s="6"/>
      <c r="F1208" s="6">
        <f t="shared" si="43"/>
        <v>2664</v>
      </c>
      <c r="G1208" s="44" t="str">
        <f t="shared" si="42"/>
        <v>0xA68</v>
      </c>
      <c r="H1208" s="8" t="s">
        <v>451</v>
      </c>
      <c r="I1208" s="8"/>
      <c r="J1208" s="6"/>
      <c r="K1208" s="6"/>
    </row>
    <row r="1209" spans="1:11" x14ac:dyDescent="0.2">
      <c r="A1209" s="6" t="str">
        <f ca="1">IF(COUNTIF($B$1:INDIRECT(CONCATENATE("B", ROW())), B1209)=0, "", COUNTIF($B$1:INDIRECT(CONCATENATE("B", ROW())), B1209))</f>
        <v/>
      </c>
      <c r="B1209" s="41"/>
      <c r="C1209" s="7" t="str">
        <f ca="1">IF(B1209="", "", B1209&amp;COUNTIF($B$1:INDIRECT(CONCATENATE("B", ROW())), B1209))</f>
        <v/>
      </c>
      <c r="D1209" s="6"/>
      <c r="E1209" s="6"/>
      <c r="F1209" s="6">
        <f t="shared" si="43"/>
        <v>2665</v>
      </c>
      <c r="G1209" s="44" t="str">
        <f t="shared" si="42"/>
        <v>0xA69</v>
      </c>
      <c r="H1209" s="8" t="s">
        <v>451</v>
      </c>
      <c r="I1209" s="8"/>
      <c r="J1209" s="6"/>
      <c r="K1209" s="6"/>
    </row>
    <row r="1210" spans="1:11" x14ac:dyDescent="0.2">
      <c r="A1210" s="6" t="str">
        <f ca="1">IF(COUNTIF($B$1:INDIRECT(CONCATENATE("B", ROW())), B1210)=0, "", COUNTIF($B$1:INDIRECT(CONCATENATE("B", ROW())), B1210))</f>
        <v/>
      </c>
      <c r="B1210" s="41"/>
      <c r="C1210" s="7" t="str">
        <f ca="1">IF(B1210="", "", B1210&amp;COUNTIF($B$1:INDIRECT(CONCATENATE("B", ROW())), B1210))</f>
        <v/>
      </c>
      <c r="D1210" s="6"/>
      <c r="E1210" s="6"/>
      <c r="F1210" s="6">
        <f t="shared" si="43"/>
        <v>2666</v>
      </c>
      <c r="G1210" s="44" t="str">
        <f t="shared" si="42"/>
        <v>0xA6A</v>
      </c>
      <c r="H1210" s="8" t="s">
        <v>451</v>
      </c>
      <c r="I1210" s="8"/>
      <c r="J1210" s="6"/>
      <c r="K1210" s="6"/>
    </row>
    <row r="1211" spans="1:11" x14ac:dyDescent="0.2">
      <c r="A1211" s="6" t="str">
        <f ca="1">IF(COUNTIF($B$1:INDIRECT(CONCATENATE("B", ROW())), B1211)=0, "", COUNTIF($B$1:INDIRECT(CONCATENATE("B", ROW())), B1211))</f>
        <v/>
      </c>
      <c r="B1211" s="41"/>
      <c r="C1211" s="7" t="str">
        <f ca="1">IF(B1211="", "", B1211&amp;COUNTIF($B$1:INDIRECT(CONCATENATE("B", ROW())), B1211))</f>
        <v/>
      </c>
      <c r="D1211" s="6"/>
      <c r="E1211" s="6"/>
      <c r="F1211" s="6">
        <f t="shared" si="43"/>
        <v>2667</v>
      </c>
      <c r="G1211" s="44" t="str">
        <f t="shared" si="42"/>
        <v>0xA6B</v>
      </c>
      <c r="H1211" s="8" t="s">
        <v>451</v>
      </c>
      <c r="I1211" s="8"/>
      <c r="J1211" s="6"/>
      <c r="K1211" s="6"/>
    </row>
    <row r="1212" spans="1:11" x14ac:dyDescent="0.2">
      <c r="A1212" s="6" t="str">
        <f ca="1">IF(COUNTIF($B$1:INDIRECT(CONCATENATE("B", ROW())), B1212)=0, "", COUNTIF($B$1:INDIRECT(CONCATENATE("B", ROW())), B1212))</f>
        <v/>
      </c>
      <c r="B1212" s="41"/>
      <c r="C1212" s="7" t="str">
        <f ca="1">IF(B1212="", "", B1212&amp;COUNTIF($B$1:INDIRECT(CONCATENATE("B", ROW())), B1212))</f>
        <v/>
      </c>
      <c r="D1212" s="6"/>
      <c r="E1212" s="6"/>
      <c r="F1212" s="6">
        <f t="shared" si="43"/>
        <v>2668</v>
      </c>
      <c r="G1212" s="44" t="str">
        <f t="shared" si="42"/>
        <v>0xA6C</v>
      </c>
      <c r="H1212" s="8" t="s">
        <v>451</v>
      </c>
      <c r="I1212" s="8"/>
      <c r="J1212" s="6"/>
      <c r="K1212" s="6"/>
    </row>
    <row r="1213" spans="1:11" x14ac:dyDescent="0.2">
      <c r="A1213" s="6" t="str">
        <f ca="1">IF(COUNTIF($B$1:INDIRECT(CONCATENATE("B", ROW())), B1213)=0, "", COUNTIF($B$1:INDIRECT(CONCATENATE("B", ROW())), B1213))</f>
        <v/>
      </c>
      <c r="B1213" s="41"/>
      <c r="C1213" s="7" t="str">
        <f ca="1">IF(B1213="", "", B1213&amp;COUNTIF($B$1:INDIRECT(CONCATENATE("B", ROW())), B1213))</f>
        <v/>
      </c>
      <c r="D1213" s="6"/>
      <c r="E1213" s="6"/>
      <c r="F1213" s="6">
        <f t="shared" si="43"/>
        <v>2669</v>
      </c>
      <c r="G1213" s="44" t="str">
        <f t="shared" si="42"/>
        <v>0xA6D</v>
      </c>
      <c r="H1213" s="8" t="s">
        <v>451</v>
      </c>
      <c r="I1213" s="8"/>
      <c r="J1213" s="6"/>
      <c r="K1213" s="6"/>
    </row>
    <row r="1214" spans="1:11" x14ac:dyDescent="0.2">
      <c r="A1214" s="6" t="str">
        <f ca="1">IF(COUNTIF($B$1:INDIRECT(CONCATENATE("B", ROW())), B1214)=0, "", COUNTIF($B$1:INDIRECT(CONCATENATE("B", ROW())), B1214))</f>
        <v/>
      </c>
      <c r="B1214" s="41"/>
      <c r="C1214" s="7" t="str">
        <f ca="1">IF(B1214="", "", B1214&amp;COUNTIF($B$1:INDIRECT(CONCATENATE("B", ROW())), B1214))</f>
        <v/>
      </c>
      <c r="D1214" s="6"/>
      <c r="E1214" s="6"/>
      <c r="F1214" s="6">
        <f t="shared" si="43"/>
        <v>2670</v>
      </c>
      <c r="G1214" s="44" t="str">
        <f t="shared" si="42"/>
        <v>0xA6E</v>
      </c>
      <c r="H1214" s="8" t="s">
        <v>451</v>
      </c>
      <c r="I1214" s="8"/>
      <c r="J1214" s="6"/>
      <c r="K1214" s="6"/>
    </row>
    <row r="1215" spans="1:11" x14ac:dyDescent="0.2">
      <c r="A1215" s="6" t="str">
        <f ca="1">IF(COUNTIF($B$1:INDIRECT(CONCATENATE("B", ROW())), B1215)=0, "", COUNTIF($B$1:INDIRECT(CONCATENATE("B", ROW())), B1215))</f>
        <v/>
      </c>
      <c r="B1215" s="41"/>
      <c r="C1215" s="7" t="str">
        <f ca="1">IF(B1215="", "", B1215&amp;COUNTIF($B$1:INDIRECT(CONCATENATE("B", ROW())), B1215))</f>
        <v/>
      </c>
      <c r="D1215" s="6"/>
      <c r="E1215" s="6"/>
      <c r="F1215" s="6">
        <f t="shared" si="43"/>
        <v>2671</v>
      </c>
      <c r="G1215" s="44" t="str">
        <f t="shared" si="42"/>
        <v>0xA6F</v>
      </c>
      <c r="H1215" s="8" t="s">
        <v>451</v>
      </c>
      <c r="I1215" s="8"/>
      <c r="J1215" s="6"/>
      <c r="K1215" s="6"/>
    </row>
    <row r="1216" spans="1:11" x14ac:dyDescent="0.2">
      <c r="A1216" s="6" t="str">
        <f ca="1">IF(COUNTIF($B$1:INDIRECT(CONCATENATE("B", ROW())), B1216)=0, "", COUNTIF($B$1:INDIRECT(CONCATENATE("B", ROW())), B1216))</f>
        <v/>
      </c>
      <c r="B1216" s="41"/>
      <c r="C1216" s="7" t="str">
        <f ca="1">IF(B1216="", "", B1216&amp;COUNTIF($B$1:INDIRECT(CONCATENATE("B", ROW())), B1216))</f>
        <v/>
      </c>
      <c r="D1216" s="6"/>
      <c r="E1216" s="6"/>
      <c r="F1216" s="6">
        <f t="shared" si="43"/>
        <v>2672</v>
      </c>
      <c r="G1216" s="44" t="str">
        <f t="shared" si="42"/>
        <v>0xA70</v>
      </c>
      <c r="H1216" s="8" t="s">
        <v>451</v>
      </c>
      <c r="I1216" s="8"/>
      <c r="J1216" s="6"/>
      <c r="K1216" s="6"/>
    </row>
    <row r="1217" spans="1:11" x14ac:dyDescent="0.2">
      <c r="A1217" s="6" t="str">
        <f ca="1">IF(COUNTIF($B$1:INDIRECT(CONCATENATE("B", ROW())), B1217)=0, "", COUNTIF($B$1:INDIRECT(CONCATENATE("B", ROW())), B1217))</f>
        <v/>
      </c>
      <c r="B1217" s="41"/>
      <c r="C1217" s="7" t="str">
        <f ca="1">IF(B1217="", "", B1217&amp;COUNTIF($B$1:INDIRECT(CONCATENATE("B", ROW())), B1217))</f>
        <v/>
      </c>
      <c r="D1217" s="6"/>
      <c r="E1217" s="6"/>
      <c r="F1217" s="6">
        <f t="shared" si="43"/>
        <v>2673</v>
      </c>
      <c r="G1217" s="44" t="str">
        <f t="shared" si="42"/>
        <v>0xA71</v>
      </c>
      <c r="H1217" s="8" t="s">
        <v>451</v>
      </c>
      <c r="I1217" s="8"/>
      <c r="J1217" s="6"/>
      <c r="K1217" s="6"/>
    </row>
    <row r="1218" spans="1:11" x14ac:dyDescent="0.2">
      <c r="A1218" s="6" t="str">
        <f ca="1">IF(COUNTIF($B$1:INDIRECT(CONCATENATE("B", ROW())), B1218)=0, "", COUNTIF($B$1:INDIRECT(CONCATENATE("B", ROW())), B1218))</f>
        <v/>
      </c>
      <c r="B1218" s="41"/>
      <c r="C1218" s="7" t="str">
        <f ca="1">IF(B1218="", "", B1218&amp;COUNTIF($B$1:INDIRECT(CONCATENATE("B", ROW())), B1218))</f>
        <v/>
      </c>
      <c r="D1218" s="6"/>
      <c r="E1218" s="6"/>
      <c r="F1218" s="6">
        <f t="shared" si="43"/>
        <v>2674</v>
      </c>
      <c r="G1218" s="44" t="str">
        <f t="shared" si="42"/>
        <v>0xA72</v>
      </c>
      <c r="H1218" s="8" t="s">
        <v>451</v>
      </c>
      <c r="I1218" s="8"/>
      <c r="J1218" s="6"/>
      <c r="K1218" s="6"/>
    </row>
    <row r="1219" spans="1:11" x14ac:dyDescent="0.2">
      <c r="A1219" s="6" t="str">
        <f ca="1">IF(COUNTIF($B$1:INDIRECT(CONCATENATE("B", ROW())), B1219)=0, "", COUNTIF($B$1:INDIRECT(CONCATENATE("B", ROW())), B1219))</f>
        <v/>
      </c>
      <c r="B1219" s="41"/>
      <c r="C1219" s="7" t="str">
        <f ca="1">IF(B1219="", "", B1219&amp;COUNTIF($B$1:INDIRECT(CONCATENATE("B", ROW())), B1219))</f>
        <v/>
      </c>
      <c r="D1219" s="6"/>
      <c r="E1219" s="6"/>
      <c r="F1219" s="6">
        <f t="shared" si="43"/>
        <v>2675</v>
      </c>
      <c r="G1219" s="44" t="str">
        <f t="shared" si="42"/>
        <v>0xA73</v>
      </c>
      <c r="H1219" s="8" t="s">
        <v>451</v>
      </c>
      <c r="I1219" s="8"/>
      <c r="J1219" s="6"/>
      <c r="K1219" s="6"/>
    </row>
    <row r="1220" spans="1:11" x14ac:dyDescent="0.2">
      <c r="A1220" s="6" t="str">
        <f ca="1">IF(COUNTIF($B$1:INDIRECT(CONCATENATE("B", ROW())), B1220)=0, "", COUNTIF($B$1:INDIRECT(CONCATENATE("B", ROW())), B1220))</f>
        <v/>
      </c>
      <c r="B1220" s="41"/>
      <c r="C1220" s="7" t="str">
        <f ca="1">IF(B1220="", "", B1220&amp;COUNTIF($B$1:INDIRECT(CONCATENATE("B", ROW())), B1220))</f>
        <v/>
      </c>
      <c r="D1220" s="6"/>
      <c r="E1220" s="6"/>
      <c r="F1220" s="6">
        <f t="shared" si="43"/>
        <v>2676</v>
      </c>
      <c r="G1220" s="44" t="str">
        <f t="shared" si="42"/>
        <v>0xA74</v>
      </c>
      <c r="H1220" s="8" t="s">
        <v>451</v>
      </c>
      <c r="I1220" s="8"/>
      <c r="J1220" s="6"/>
      <c r="K1220" s="6"/>
    </row>
    <row r="1221" spans="1:11" x14ac:dyDescent="0.2">
      <c r="A1221" s="6" t="str">
        <f ca="1">IF(COUNTIF($B$1:INDIRECT(CONCATENATE("B", ROW())), B1221)=0, "", COUNTIF($B$1:INDIRECT(CONCATENATE("B", ROW())), B1221))</f>
        <v/>
      </c>
      <c r="B1221" s="41"/>
      <c r="C1221" s="7" t="str">
        <f ca="1">IF(B1221="", "", B1221&amp;COUNTIF($B$1:INDIRECT(CONCATENATE("B", ROW())), B1221))</f>
        <v/>
      </c>
      <c r="D1221" s="6"/>
      <c r="E1221" s="6"/>
      <c r="F1221" s="6">
        <f t="shared" si="43"/>
        <v>2677</v>
      </c>
      <c r="G1221" s="44" t="str">
        <f t="shared" si="42"/>
        <v>0xA75</v>
      </c>
      <c r="H1221" s="8" t="s">
        <v>451</v>
      </c>
      <c r="I1221" s="8"/>
      <c r="J1221" s="6"/>
      <c r="K1221" s="6"/>
    </row>
    <row r="1222" spans="1:11" x14ac:dyDescent="0.2">
      <c r="A1222" s="6"/>
      <c r="B1222" s="41"/>
      <c r="C1222" s="7" t="str">
        <f ca="1">IF(B1222="", "", B1222&amp;COUNTIF($B$1:INDIRECT(CONCATENATE("B", ROW())), B1222))</f>
        <v/>
      </c>
      <c r="D1222" s="6"/>
      <c r="E1222" s="6"/>
      <c r="F1222" s="6"/>
      <c r="G1222" s="44"/>
      <c r="H1222" s="8" t="s">
        <v>452</v>
      </c>
      <c r="I1222" s="8"/>
      <c r="J1222" s="6"/>
      <c r="K1222" s="6"/>
    </row>
    <row r="1223" spans="1:11" x14ac:dyDescent="0.2">
      <c r="A1223" s="6" t="str">
        <f ca="1">IF(COUNTIF($B$1:INDIRECT(CONCATENATE("B", ROW())), B1223)=0, "", COUNTIF($B$1:INDIRECT(CONCATENATE("B", ROW())), B1223))</f>
        <v/>
      </c>
      <c r="B1223" s="41"/>
      <c r="C1223" s="7" t="str">
        <f ca="1">IF(B1223="", "", B1223&amp;COUNTIF($B$1:INDIRECT(CONCATENATE("B", ROW())), B1223))</f>
        <v/>
      </c>
      <c r="D1223" s="6"/>
      <c r="E1223" s="6"/>
      <c r="F1223" s="6">
        <f>$F1221+1</f>
        <v>2678</v>
      </c>
      <c r="G1223" s="44" t="str">
        <f t="shared" si="42"/>
        <v>0xA76</v>
      </c>
      <c r="H1223" s="8" t="s">
        <v>453</v>
      </c>
      <c r="I1223" s="8"/>
      <c r="J1223" s="6"/>
      <c r="K1223" s="6"/>
    </row>
    <row r="1224" spans="1:11" x14ac:dyDescent="0.2">
      <c r="A1224" s="6" t="str">
        <f ca="1">IF(COUNTIF($B$1:INDIRECT(CONCATENATE("B", ROW())), B1224)=0, "", COUNTIF($B$1:INDIRECT(CONCATENATE("B", ROW())), B1224))</f>
        <v/>
      </c>
      <c r="B1224" s="41"/>
      <c r="C1224" s="7" t="str">
        <f ca="1">IF(B1224="", "", B1224&amp;COUNTIF($B$1:INDIRECT(CONCATENATE("B", ROW())), B1224))</f>
        <v/>
      </c>
      <c r="D1224" s="6"/>
      <c r="E1224" s="6"/>
      <c r="F1224" s="6">
        <f t="shared" si="43"/>
        <v>2679</v>
      </c>
      <c r="G1224" s="44" t="str">
        <f t="shared" si="42"/>
        <v>0xA77</v>
      </c>
      <c r="H1224" s="8" t="s">
        <v>453</v>
      </c>
      <c r="I1224" s="8"/>
      <c r="J1224" s="6"/>
      <c r="K1224" s="6"/>
    </row>
    <row r="1225" spans="1:11" x14ac:dyDescent="0.2">
      <c r="A1225" s="6" t="str">
        <f ca="1">IF(COUNTIF($B$1:INDIRECT(CONCATENATE("B", ROW())), B1225)=0, "", COUNTIF($B$1:INDIRECT(CONCATENATE("B", ROW())), B1225))</f>
        <v/>
      </c>
      <c r="B1225" s="41"/>
      <c r="C1225" s="7" t="str">
        <f ca="1">IF(B1225="", "", B1225&amp;COUNTIF($B$1:INDIRECT(CONCATENATE("B", ROW())), B1225))</f>
        <v/>
      </c>
      <c r="D1225" s="6"/>
      <c r="E1225" s="6"/>
      <c r="F1225" s="6">
        <f t="shared" si="43"/>
        <v>2680</v>
      </c>
      <c r="G1225" s="44" t="str">
        <f t="shared" si="42"/>
        <v>0xA78</v>
      </c>
      <c r="H1225" s="8" t="s">
        <v>453</v>
      </c>
      <c r="I1225" s="8"/>
      <c r="J1225" s="6"/>
      <c r="K1225" s="6"/>
    </row>
    <row r="1226" spans="1:11" x14ac:dyDescent="0.2">
      <c r="A1226" s="6" t="str">
        <f ca="1">IF(COUNTIF($B$1:INDIRECT(CONCATENATE("B", ROW())), B1226)=0, "", COUNTIF($B$1:INDIRECT(CONCATENATE("B", ROW())), B1226))</f>
        <v/>
      </c>
      <c r="B1226" s="41"/>
      <c r="C1226" s="7" t="str">
        <f ca="1">IF(B1226="", "", B1226&amp;COUNTIF($B$1:INDIRECT(CONCATENATE("B", ROW())), B1226))</f>
        <v/>
      </c>
      <c r="D1226" s="6"/>
      <c r="E1226" s="6"/>
      <c r="F1226" s="6">
        <f t="shared" si="43"/>
        <v>2681</v>
      </c>
      <c r="G1226" s="44" t="str">
        <f t="shared" si="42"/>
        <v>0xA79</v>
      </c>
      <c r="H1226" s="8" t="s">
        <v>453</v>
      </c>
      <c r="I1226" s="8"/>
      <c r="J1226" s="6"/>
      <c r="K1226" s="6"/>
    </row>
    <row r="1227" spans="1:11" x14ac:dyDescent="0.2">
      <c r="A1227" s="6" t="str">
        <f ca="1">IF(COUNTIF($B$1:INDIRECT(CONCATENATE("B", ROW())), B1227)=0, "", COUNTIF($B$1:INDIRECT(CONCATENATE("B", ROW())), B1227))</f>
        <v/>
      </c>
      <c r="B1227" s="41"/>
      <c r="C1227" s="7" t="str">
        <f ca="1">IF(B1227="", "", B1227&amp;COUNTIF($B$1:INDIRECT(CONCATENATE("B", ROW())), B1227))</f>
        <v/>
      </c>
      <c r="D1227" s="6"/>
      <c r="E1227" s="6"/>
      <c r="F1227" s="6">
        <f t="shared" si="43"/>
        <v>2682</v>
      </c>
      <c r="G1227" s="44" t="str">
        <f t="shared" si="42"/>
        <v>0xA7A</v>
      </c>
      <c r="H1227" s="8" t="s">
        <v>453</v>
      </c>
      <c r="I1227" s="8"/>
      <c r="J1227" s="6"/>
      <c r="K1227" s="6"/>
    </row>
    <row r="1228" spans="1:11" x14ac:dyDescent="0.2">
      <c r="A1228" s="6" t="str">
        <f ca="1">IF(COUNTIF($B$1:INDIRECT(CONCATENATE("B", ROW())), B1228)=0, "", COUNTIF($B$1:INDIRECT(CONCATENATE("B", ROW())), B1228))</f>
        <v/>
      </c>
      <c r="B1228" s="41"/>
      <c r="C1228" s="7" t="str">
        <f ca="1">IF(B1228="", "", B1228&amp;COUNTIF($B$1:INDIRECT(CONCATENATE("B", ROW())), B1228))</f>
        <v/>
      </c>
      <c r="D1228" s="6"/>
      <c r="E1228" s="6"/>
      <c r="F1228" s="6">
        <f t="shared" si="43"/>
        <v>2683</v>
      </c>
      <c r="G1228" s="44" t="str">
        <f t="shared" si="42"/>
        <v>0xA7B</v>
      </c>
      <c r="H1228" s="8" t="s">
        <v>453</v>
      </c>
      <c r="I1228" s="8"/>
      <c r="J1228" s="6"/>
      <c r="K1228" s="6"/>
    </row>
    <row r="1229" spans="1:11" x14ac:dyDescent="0.2">
      <c r="A1229" s="6" t="str">
        <f ca="1">IF(COUNTIF($B$1:INDIRECT(CONCATENATE("B", ROW())), B1229)=0, "", COUNTIF($B$1:INDIRECT(CONCATENATE("B", ROW())), B1229))</f>
        <v/>
      </c>
      <c r="B1229" s="41"/>
      <c r="C1229" s="7" t="str">
        <f ca="1">IF(B1229="", "", B1229&amp;COUNTIF($B$1:INDIRECT(CONCATENATE("B", ROW())), B1229))</f>
        <v/>
      </c>
      <c r="D1229" s="6"/>
      <c r="E1229" s="6"/>
      <c r="F1229" s="6">
        <f t="shared" si="43"/>
        <v>2684</v>
      </c>
      <c r="G1229" s="44" t="str">
        <f t="shared" si="42"/>
        <v>0xA7C</v>
      </c>
      <c r="H1229" s="8" t="s">
        <v>453</v>
      </c>
      <c r="I1229" s="8"/>
      <c r="J1229" s="6"/>
      <c r="K1229" s="6"/>
    </row>
    <row r="1230" spans="1:11" x14ac:dyDescent="0.2">
      <c r="A1230" s="6" t="str">
        <f ca="1">IF(COUNTIF($B$1:INDIRECT(CONCATENATE("B", ROW())), B1230)=0, "", COUNTIF($B$1:INDIRECT(CONCATENATE("B", ROW())), B1230))</f>
        <v/>
      </c>
      <c r="B1230" s="41"/>
      <c r="C1230" s="7" t="str">
        <f ca="1">IF(B1230="", "", B1230&amp;COUNTIF($B$1:INDIRECT(CONCATENATE("B", ROW())), B1230))</f>
        <v/>
      </c>
      <c r="D1230" s="6"/>
      <c r="E1230" s="6"/>
      <c r="F1230" s="6">
        <f t="shared" si="43"/>
        <v>2685</v>
      </c>
      <c r="G1230" s="44" t="str">
        <f t="shared" si="42"/>
        <v>0xA7D</v>
      </c>
      <c r="H1230" s="8" t="s">
        <v>453</v>
      </c>
      <c r="I1230" s="8"/>
      <c r="J1230" s="6"/>
      <c r="K1230" s="6"/>
    </row>
    <row r="1231" spans="1:11" x14ac:dyDescent="0.2">
      <c r="A1231" s="6" t="str">
        <f ca="1">IF(COUNTIF($B$1:INDIRECT(CONCATENATE("B", ROW())), B1231)=0, "", COUNTIF($B$1:INDIRECT(CONCATENATE("B", ROW())), B1231))</f>
        <v/>
      </c>
      <c r="B1231" s="41"/>
      <c r="C1231" s="7" t="str">
        <f ca="1">IF(B1231="", "", B1231&amp;COUNTIF($B$1:INDIRECT(CONCATENATE("B", ROW())), B1231))</f>
        <v/>
      </c>
      <c r="D1231" s="6"/>
      <c r="E1231" s="6"/>
      <c r="F1231" s="6">
        <f t="shared" si="43"/>
        <v>2686</v>
      </c>
      <c r="G1231" s="44" t="str">
        <f t="shared" si="42"/>
        <v>0xA7E</v>
      </c>
      <c r="H1231" s="8" t="s">
        <v>453</v>
      </c>
      <c r="I1231" s="8"/>
      <c r="J1231" s="6"/>
      <c r="K1231" s="6"/>
    </row>
    <row r="1232" spans="1:11" x14ac:dyDescent="0.2">
      <c r="A1232" s="6" t="str">
        <f ca="1">IF(COUNTIF($B$1:INDIRECT(CONCATENATE("B", ROW())), B1232)=0, "", COUNTIF($B$1:INDIRECT(CONCATENATE("B", ROW())), B1232))</f>
        <v/>
      </c>
      <c r="B1232" s="41"/>
      <c r="C1232" s="7" t="str">
        <f ca="1">IF(B1232="", "", B1232&amp;COUNTIF($B$1:INDIRECT(CONCATENATE("B", ROW())), B1232))</f>
        <v/>
      </c>
      <c r="D1232" s="6"/>
      <c r="E1232" s="6"/>
      <c r="F1232" s="6">
        <f t="shared" si="43"/>
        <v>2687</v>
      </c>
      <c r="G1232" s="44" t="str">
        <f t="shared" si="42"/>
        <v>0xA7F</v>
      </c>
      <c r="H1232" s="8" t="s">
        <v>453</v>
      </c>
      <c r="I1232" s="8"/>
      <c r="J1232" s="6"/>
      <c r="K1232" s="6"/>
    </row>
    <row r="1233" spans="1:11" x14ac:dyDescent="0.2">
      <c r="A1233" s="6" t="str">
        <f ca="1">IF(COUNTIF($B$1:INDIRECT(CONCATENATE("B", ROW())), B1233)=0, "", COUNTIF($B$1:INDIRECT(CONCATENATE("B", ROW())), B1233))</f>
        <v/>
      </c>
      <c r="B1233" s="41"/>
      <c r="C1233" s="7" t="str">
        <f ca="1">IF(B1233="", "", B1233&amp;COUNTIF($B$1:INDIRECT(CONCATENATE("B", ROW())), B1233))</f>
        <v/>
      </c>
      <c r="D1233" s="6"/>
      <c r="E1233" s="6"/>
      <c r="F1233" s="6">
        <f t="shared" si="43"/>
        <v>2688</v>
      </c>
      <c r="G1233" s="44" t="str">
        <f t="shared" si="42"/>
        <v>0xA80</v>
      </c>
      <c r="H1233" s="8" t="s">
        <v>453</v>
      </c>
      <c r="I1233" s="8"/>
      <c r="J1233" s="6"/>
      <c r="K1233" s="6"/>
    </row>
    <row r="1234" spans="1:11" x14ac:dyDescent="0.2">
      <c r="A1234" s="6" t="str">
        <f ca="1">IF(COUNTIF($B$1:INDIRECT(CONCATENATE("B", ROW())), B1234)=0, "", COUNTIF($B$1:INDIRECT(CONCATENATE("B", ROW())), B1234))</f>
        <v/>
      </c>
      <c r="B1234" s="41"/>
      <c r="C1234" s="7" t="str">
        <f ca="1">IF(B1234="", "", B1234&amp;COUNTIF($B$1:INDIRECT(CONCATENATE("B", ROW())), B1234))</f>
        <v/>
      </c>
      <c r="D1234" s="6"/>
      <c r="E1234" s="6"/>
      <c r="F1234" s="6">
        <f t="shared" si="43"/>
        <v>2689</v>
      </c>
      <c r="G1234" s="44" t="str">
        <f t="shared" ref="G1234:G1301" si="44">CONCATENATE( "0x",DEC2HEX($F1234) )</f>
        <v>0xA81</v>
      </c>
      <c r="H1234" s="8" t="s">
        <v>453</v>
      </c>
      <c r="I1234" s="8"/>
      <c r="J1234" s="6"/>
      <c r="K1234" s="6"/>
    </row>
    <row r="1235" spans="1:11" x14ac:dyDescent="0.2">
      <c r="A1235" s="6" t="str">
        <f ca="1">IF(COUNTIF($B$1:INDIRECT(CONCATENATE("B", ROW())), B1235)=0, "", COUNTIF($B$1:INDIRECT(CONCATENATE("B", ROW())), B1235))</f>
        <v/>
      </c>
      <c r="B1235" s="41"/>
      <c r="C1235" s="7" t="str">
        <f ca="1">IF(B1235="", "", B1235&amp;COUNTIF($B$1:INDIRECT(CONCATENATE("B", ROW())), B1235))</f>
        <v/>
      </c>
      <c r="D1235" s="6"/>
      <c r="E1235" s="6"/>
      <c r="F1235" s="6">
        <f t="shared" si="43"/>
        <v>2690</v>
      </c>
      <c r="G1235" s="44" t="str">
        <f t="shared" si="44"/>
        <v>0xA82</v>
      </c>
      <c r="H1235" s="8" t="s">
        <v>453</v>
      </c>
      <c r="I1235" s="8"/>
      <c r="J1235" s="6"/>
      <c r="K1235" s="6"/>
    </row>
    <row r="1236" spans="1:11" x14ac:dyDescent="0.2">
      <c r="A1236" s="6" t="str">
        <f ca="1">IF(COUNTIF($B$1:INDIRECT(CONCATENATE("B", ROW())), B1236)=0, "", COUNTIF($B$1:INDIRECT(CONCATENATE("B", ROW())), B1236))</f>
        <v/>
      </c>
      <c r="B1236" s="41"/>
      <c r="C1236" s="7" t="str">
        <f ca="1">IF(B1236="", "", B1236&amp;COUNTIF($B$1:INDIRECT(CONCATENATE("B", ROW())), B1236))</f>
        <v/>
      </c>
      <c r="D1236" s="6"/>
      <c r="E1236" s="6"/>
      <c r="F1236" s="6">
        <f t="shared" si="43"/>
        <v>2691</v>
      </c>
      <c r="G1236" s="44" t="str">
        <f t="shared" si="44"/>
        <v>0xA83</v>
      </c>
      <c r="H1236" s="8" t="s">
        <v>453</v>
      </c>
      <c r="I1236" s="8"/>
      <c r="J1236" s="6"/>
      <c r="K1236" s="6"/>
    </row>
    <row r="1237" spans="1:11" x14ac:dyDescent="0.2">
      <c r="A1237" s="6" t="str">
        <f ca="1">IF(COUNTIF($B$1:INDIRECT(CONCATENATE("B", ROW())), B1237)=0, "", COUNTIF($B$1:INDIRECT(CONCATENATE("B", ROW())), B1237))</f>
        <v/>
      </c>
      <c r="B1237" s="41"/>
      <c r="C1237" s="7" t="str">
        <f ca="1">IF(B1237="", "", B1237&amp;COUNTIF($B$1:INDIRECT(CONCATENATE("B", ROW())), B1237))</f>
        <v/>
      </c>
      <c r="D1237" s="6"/>
      <c r="E1237" s="6"/>
      <c r="F1237" s="6">
        <f t="shared" si="43"/>
        <v>2692</v>
      </c>
      <c r="G1237" s="44" t="str">
        <f t="shared" si="44"/>
        <v>0xA84</v>
      </c>
      <c r="H1237" s="8" t="s">
        <v>453</v>
      </c>
      <c r="I1237" s="8"/>
      <c r="J1237" s="6"/>
      <c r="K1237" s="6"/>
    </row>
    <row r="1238" spans="1:11" x14ac:dyDescent="0.2">
      <c r="A1238" s="6" t="str">
        <f ca="1">IF(COUNTIF($B$1:INDIRECT(CONCATENATE("B", ROW())), B1238)=0, "", COUNTIF($B$1:INDIRECT(CONCATENATE("B", ROW())), B1238))</f>
        <v/>
      </c>
      <c r="B1238" s="41"/>
      <c r="C1238" s="7" t="str">
        <f ca="1">IF(B1238="", "", B1238&amp;COUNTIF($B$1:INDIRECT(CONCATENATE("B", ROW())), B1238))</f>
        <v/>
      </c>
      <c r="D1238" s="6"/>
      <c r="E1238" s="6"/>
      <c r="F1238" s="6">
        <f t="shared" si="43"/>
        <v>2693</v>
      </c>
      <c r="G1238" s="44" t="str">
        <f t="shared" si="44"/>
        <v>0xA85</v>
      </c>
      <c r="H1238" s="8" t="s">
        <v>453</v>
      </c>
      <c r="I1238" s="8"/>
      <c r="J1238" s="6"/>
      <c r="K1238" s="6"/>
    </row>
    <row r="1239" spans="1:11" x14ac:dyDescent="0.2">
      <c r="A1239" s="6" t="str">
        <f ca="1">IF(COUNTIF($B$1:INDIRECT(CONCATENATE("B", ROW())), B1239)=0, "", COUNTIF($B$1:INDIRECT(CONCATENATE("B", ROW())), B1239))</f>
        <v/>
      </c>
      <c r="B1239" s="41"/>
      <c r="C1239" s="7" t="str">
        <f ca="1">IF(B1239="", "", B1239&amp;COUNTIF($B$1:INDIRECT(CONCATENATE("B", ROW())), B1239))</f>
        <v/>
      </c>
      <c r="D1239" s="6"/>
      <c r="E1239" s="6"/>
      <c r="F1239" s="6">
        <f t="shared" si="43"/>
        <v>2694</v>
      </c>
      <c r="G1239" s="44" t="str">
        <f t="shared" si="44"/>
        <v>0xA86</v>
      </c>
      <c r="H1239" s="8" t="s">
        <v>453</v>
      </c>
      <c r="I1239" s="8"/>
      <c r="J1239" s="6"/>
      <c r="K1239" s="6"/>
    </row>
    <row r="1240" spans="1:11" x14ac:dyDescent="0.2">
      <c r="A1240" s="6" t="str">
        <f ca="1">IF(COUNTIF($B$1:INDIRECT(CONCATENATE("B", ROW())), B1240)=0, "", COUNTIF($B$1:INDIRECT(CONCATENATE("B", ROW())), B1240))</f>
        <v/>
      </c>
      <c r="B1240" s="41"/>
      <c r="C1240" s="7" t="str">
        <f ca="1">IF(B1240="", "", B1240&amp;COUNTIF($B$1:INDIRECT(CONCATENATE("B", ROW())), B1240))</f>
        <v/>
      </c>
      <c r="D1240" s="6"/>
      <c r="E1240" s="6"/>
      <c r="F1240" s="6">
        <f t="shared" si="43"/>
        <v>2695</v>
      </c>
      <c r="G1240" s="44" t="str">
        <f t="shared" si="44"/>
        <v>0xA87</v>
      </c>
      <c r="H1240" s="8" t="s">
        <v>453</v>
      </c>
      <c r="I1240" s="8"/>
      <c r="J1240" s="6"/>
      <c r="K1240" s="6"/>
    </row>
    <row r="1241" spans="1:11" x14ac:dyDescent="0.2">
      <c r="A1241" s="6" t="str">
        <f ca="1">IF(COUNTIF($B$1:INDIRECT(CONCATENATE("B", ROW())), B1241)=0, "", COUNTIF($B$1:INDIRECT(CONCATENATE("B", ROW())), B1241))</f>
        <v/>
      </c>
      <c r="B1241" s="41"/>
      <c r="C1241" s="7" t="str">
        <f ca="1">IF(B1241="", "", B1241&amp;COUNTIF($B$1:INDIRECT(CONCATENATE("B", ROW())), B1241))</f>
        <v/>
      </c>
      <c r="D1241" s="6"/>
      <c r="E1241" s="6"/>
      <c r="F1241" s="6">
        <f t="shared" si="43"/>
        <v>2696</v>
      </c>
      <c r="G1241" s="44" t="str">
        <f t="shared" si="44"/>
        <v>0xA88</v>
      </c>
      <c r="H1241" s="8" t="s">
        <v>453</v>
      </c>
      <c r="I1241" s="8"/>
      <c r="J1241" s="6"/>
      <c r="K1241" s="6"/>
    </row>
    <row r="1242" spans="1:11" x14ac:dyDescent="0.2">
      <c r="A1242" s="6" t="str">
        <f ca="1">IF(COUNTIF($B$1:INDIRECT(CONCATENATE("B", ROW())), B1242)=0, "", COUNTIF($B$1:INDIRECT(CONCATENATE("B", ROW())), B1242))</f>
        <v/>
      </c>
      <c r="B1242" s="41"/>
      <c r="C1242" s="7" t="str">
        <f ca="1">IF(B1242="", "", B1242&amp;COUNTIF($B$1:INDIRECT(CONCATENATE("B", ROW())), B1242))</f>
        <v/>
      </c>
      <c r="D1242" s="6"/>
      <c r="E1242" s="6"/>
      <c r="F1242" s="6">
        <f t="shared" si="43"/>
        <v>2697</v>
      </c>
      <c r="G1242" s="44" t="str">
        <f t="shared" si="44"/>
        <v>0xA89</v>
      </c>
      <c r="H1242" s="8" t="s">
        <v>453</v>
      </c>
      <c r="I1242" s="8"/>
      <c r="J1242" s="6"/>
      <c r="K1242" s="6"/>
    </row>
    <row r="1243" spans="1:11" x14ac:dyDescent="0.2">
      <c r="A1243" s="6" t="str">
        <f ca="1">IF(COUNTIF($B$1:INDIRECT(CONCATENATE("B", ROW())), B1243)=0, "", COUNTIF($B$1:INDIRECT(CONCATENATE("B", ROW())), B1243))</f>
        <v/>
      </c>
      <c r="B1243" s="41"/>
      <c r="C1243" s="7" t="str">
        <f ca="1">IF(B1243="", "", B1243&amp;COUNTIF($B$1:INDIRECT(CONCATENATE("B", ROW())), B1243))</f>
        <v/>
      </c>
      <c r="D1243" s="6"/>
      <c r="E1243" s="6"/>
      <c r="F1243" s="6">
        <f t="shared" si="43"/>
        <v>2698</v>
      </c>
      <c r="G1243" s="44" t="str">
        <f t="shared" si="44"/>
        <v>0xA8A</v>
      </c>
      <c r="H1243" s="8" t="s">
        <v>453</v>
      </c>
      <c r="I1243" s="8"/>
      <c r="J1243" s="6"/>
      <c r="K1243" s="6"/>
    </row>
    <row r="1244" spans="1:11" x14ac:dyDescent="0.2">
      <c r="A1244" s="6" t="str">
        <f ca="1">IF(COUNTIF($B$1:INDIRECT(CONCATENATE("B", ROW())), B1244)=0, "", COUNTIF($B$1:INDIRECT(CONCATENATE("B", ROW())), B1244))</f>
        <v/>
      </c>
      <c r="B1244" s="41"/>
      <c r="C1244" s="7" t="str">
        <f ca="1">IF(B1244="", "", B1244&amp;COUNTIF($B$1:INDIRECT(CONCATENATE("B", ROW())), B1244))</f>
        <v/>
      </c>
      <c r="D1244" s="6"/>
      <c r="E1244" s="6"/>
      <c r="F1244" s="6">
        <f t="shared" si="43"/>
        <v>2699</v>
      </c>
      <c r="G1244" s="44" t="str">
        <f t="shared" si="44"/>
        <v>0xA8B</v>
      </c>
      <c r="H1244" s="8" t="s">
        <v>453</v>
      </c>
      <c r="I1244" s="8"/>
      <c r="J1244" s="6"/>
      <c r="K1244" s="6"/>
    </row>
    <row r="1245" spans="1:11" x14ac:dyDescent="0.2">
      <c r="A1245" s="6" t="str">
        <f ca="1">IF(COUNTIF($B$1:INDIRECT(CONCATENATE("B", ROW())), B1245)=0, "", COUNTIF($B$1:INDIRECT(CONCATENATE("B", ROW())), B1245))</f>
        <v/>
      </c>
      <c r="B1245" s="41"/>
      <c r="C1245" s="7" t="str">
        <f ca="1">IF(B1245="", "", B1245&amp;COUNTIF($B$1:INDIRECT(CONCATENATE("B", ROW())), B1245))</f>
        <v/>
      </c>
      <c r="D1245" s="6"/>
      <c r="E1245" s="6"/>
      <c r="F1245" s="6">
        <f t="shared" si="43"/>
        <v>2700</v>
      </c>
      <c r="G1245" s="44" t="str">
        <f t="shared" si="44"/>
        <v>0xA8C</v>
      </c>
      <c r="H1245" s="8" t="s">
        <v>453</v>
      </c>
      <c r="I1245" s="8"/>
      <c r="J1245" s="6"/>
      <c r="K1245" s="6"/>
    </row>
    <row r="1246" spans="1:11" x14ac:dyDescent="0.2">
      <c r="A1246" s="6" t="str">
        <f ca="1">IF(COUNTIF($B$1:INDIRECT(CONCATENATE("B", ROW())), B1246)=0, "", COUNTIF($B$1:INDIRECT(CONCATENATE("B", ROW())), B1246))</f>
        <v/>
      </c>
      <c r="B1246" s="41"/>
      <c r="C1246" s="7" t="str">
        <f ca="1">IF(B1246="", "", B1246&amp;COUNTIF($B$1:INDIRECT(CONCATENATE("B", ROW())), B1246))</f>
        <v/>
      </c>
      <c r="D1246" s="6"/>
      <c r="E1246" s="6"/>
      <c r="F1246" s="6">
        <f t="shared" si="43"/>
        <v>2701</v>
      </c>
      <c r="G1246" s="44" t="str">
        <f t="shared" si="44"/>
        <v>0xA8D</v>
      </c>
      <c r="H1246" s="8" t="s">
        <v>453</v>
      </c>
      <c r="I1246" s="8"/>
      <c r="J1246" s="6"/>
      <c r="K1246" s="6"/>
    </row>
    <row r="1247" spans="1:11" x14ac:dyDescent="0.2">
      <c r="A1247" s="6" t="str">
        <f ca="1">IF(COUNTIF($B$1:INDIRECT(CONCATENATE("B", ROW())), B1247)=0, "", COUNTIF($B$1:INDIRECT(CONCATENATE("B", ROW())), B1247))</f>
        <v/>
      </c>
      <c r="B1247" s="41"/>
      <c r="C1247" s="7" t="str">
        <f ca="1">IF(B1247="", "", B1247&amp;COUNTIF($B$1:INDIRECT(CONCATENATE("B", ROW())), B1247))</f>
        <v/>
      </c>
      <c r="D1247" s="6"/>
      <c r="E1247" s="6"/>
      <c r="F1247" s="6">
        <f t="shared" si="43"/>
        <v>2702</v>
      </c>
      <c r="G1247" s="44" t="str">
        <f t="shared" si="44"/>
        <v>0xA8E</v>
      </c>
      <c r="H1247" s="8" t="s">
        <v>453</v>
      </c>
      <c r="I1247" s="8"/>
      <c r="J1247" s="6"/>
      <c r="K1247" s="6"/>
    </row>
    <row r="1248" spans="1:11" x14ac:dyDescent="0.2">
      <c r="A1248" s="6" t="str">
        <f ca="1">IF(COUNTIF($B$1:INDIRECT(CONCATENATE("B", ROW())), B1248)=0, "", COUNTIF($B$1:INDIRECT(CONCATENATE("B", ROW())), B1248))</f>
        <v/>
      </c>
      <c r="B1248" s="41"/>
      <c r="C1248" s="7" t="str">
        <f ca="1">IF(B1248="", "", B1248&amp;COUNTIF($B$1:INDIRECT(CONCATENATE("B", ROW())), B1248))</f>
        <v/>
      </c>
      <c r="D1248" s="6"/>
      <c r="E1248" s="6"/>
      <c r="F1248" s="6">
        <f t="shared" si="43"/>
        <v>2703</v>
      </c>
      <c r="G1248" s="44" t="str">
        <f t="shared" si="44"/>
        <v>0xA8F</v>
      </c>
      <c r="H1248" s="8" t="s">
        <v>453</v>
      </c>
      <c r="I1248" s="8"/>
      <c r="J1248" s="6"/>
      <c r="K1248" s="6"/>
    </row>
    <row r="1249" spans="1:11" x14ac:dyDescent="0.2">
      <c r="A1249" s="6" t="str">
        <f ca="1">IF(COUNTIF($B$1:INDIRECT(CONCATENATE("B", ROW())), B1249)=0, "", COUNTIF($B$1:INDIRECT(CONCATENATE("B", ROW())), B1249))</f>
        <v/>
      </c>
      <c r="B1249" s="41"/>
      <c r="C1249" s="7" t="str">
        <f ca="1">IF(B1249="", "", B1249&amp;COUNTIF($B$1:INDIRECT(CONCATENATE("B", ROW())), B1249))</f>
        <v/>
      </c>
      <c r="D1249" s="6"/>
      <c r="E1249" s="6"/>
      <c r="F1249" s="6">
        <f t="shared" si="43"/>
        <v>2704</v>
      </c>
      <c r="G1249" s="44" t="str">
        <f t="shared" si="44"/>
        <v>0xA90</v>
      </c>
      <c r="H1249" s="8" t="s">
        <v>453</v>
      </c>
      <c r="I1249" s="8"/>
      <c r="J1249" s="6"/>
      <c r="K1249" s="6"/>
    </row>
    <row r="1250" spans="1:11" x14ac:dyDescent="0.2">
      <c r="A1250" s="6" t="str">
        <f ca="1">IF(COUNTIF($B$1:INDIRECT(CONCATENATE("B", ROW())), B1250)=0, "", COUNTIF($B$1:INDIRECT(CONCATENATE("B", ROW())), B1250))</f>
        <v/>
      </c>
      <c r="B1250" s="41"/>
      <c r="C1250" s="7" t="str">
        <f ca="1">IF(B1250="", "", B1250&amp;COUNTIF($B$1:INDIRECT(CONCATENATE("B", ROW())), B1250))</f>
        <v/>
      </c>
      <c r="D1250" s="6"/>
      <c r="E1250" s="6"/>
      <c r="F1250" s="6">
        <f t="shared" si="43"/>
        <v>2705</v>
      </c>
      <c r="G1250" s="44" t="str">
        <f t="shared" si="44"/>
        <v>0xA91</v>
      </c>
      <c r="H1250" s="8" t="s">
        <v>453</v>
      </c>
      <c r="I1250" s="8"/>
      <c r="J1250" s="6"/>
      <c r="K1250" s="6"/>
    </row>
    <row r="1251" spans="1:11" x14ac:dyDescent="0.2">
      <c r="A1251" s="6" t="str">
        <f ca="1">IF(COUNTIF($B$1:INDIRECT(CONCATENATE("B", ROW())), B1251)=0, "", COUNTIF($B$1:INDIRECT(CONCATENATE("B", ROW())), B1251))</f>
        <v/>
      </c>
      <c r="B1251" s="41"/>
      <c r="C1251" s="7" t="str">
        <f ca="1">IF(B1251="", "", B1251&amp;COUNTIF($B$1:INDIRECT(CONCATENATE("B", ROW())), B1251))</f>
        <v/>
      </c>
      <c r="D1251" s="6"/>
      <c r="E1251" s="6"/>
      <c r="F1251" s="6">
        <f t="shared" si="43"/>
        <v>2706</v>
      </c>
      <c r="G1251" s="44" t="str">
        <f t="shared" si="44"/>
        <v>0xA92</v>
      </c>
      <c r="H1251" s="8" t="s">
        <v>453</v>
      </c>
      <c r="I1251" s="8"/>
      <c r="J1251" s="6"/>
      <c r="K1251" s="6"/>
    </row>
    <row r="1252" spans="1:11" x14ac:dyDescent="0.2">
      <c r="A1252" s="6" t="str">
        <f ca="1">IF(COUNTIF($B$1:INDIRECT(CONCATENATE("B", ROW())), B1252)=0, "", COUNTIF($B$1:INDIRECT(CONCATENATE("B", ROW())), B1252))</f>
        <v/>
      </c>
      <c r="B1252" s="41"/>
      <c r="C1252" s="7" t="str">
        <f ca="1">IF(B1252="", "", B1252&amp;COUNTIF($B$1:INDIRECT(CONCATENATE("B", ROW())), B1252))</f>
        <v/>
      </c>
      <c r="D1252" s="6"/>
      <c r="E1252" s="6"/>
      <c r="F1252" s="6">
        <f t="shared" si="43"/>
        <v>2707</v>
      </c>
      <c r="G1252" s="44" t="str">
        <f t="shared" si="44"/>
        <v>0xA93</v>
      </c>
      <c r="H1252" s="8" t="s">
        <v>453</v>
      </c>
      <c r="I1252" s="8"/>
      <c r="J1252" s="6"/>
      <c r="K1252" s="6"/>
    </row>
    <row r="1253" spans="1:11" x14ac:dyDescent="0.2">
      <c r="A1253" s="6"/>
      <c r="B1253" s="41"/>
      <c r="C1253" s="7" t="str">
        <f ca="1">IF(B1253="", "", B1253&amp;COUNTIF($B$1:INDIRECT(CONCATENATE("B", ROW())), B1253))</f>
        <v/>
      </c>
      <c r="D1253" s="6"/>
      <c r="E1253" s="6"/>
      <c r="F1253" s="6"/>
      <c r="G1253" s="44"/>
      <c r="H1253" s="8" t="s">
        <v>454</v>
      </c>
      <c r="I1253" s="8"/>
      <c r="J1253" s="6"/>
      <c r="K1253" s="6"/>
    </row>
    <row r="1254" spans="1:11" x14ac:dyDescent="0.2">
      <c r="A1254" s="6" t="str">
        <f ca="1">IF(COUNTIF($B$1:INDIRECT(CONCATENATE("B", ROW())), B1254)=0, "", COUNTIF($B$1:INDIRECT(CONCATENATE("B", ROW())), B1254))</f>
        <v/>
      </c>
      <c r="B1254" s="41"/>
      <c r="C1254" s="7" t="str">
        <f ca="1">IF(B1254="", "", B1254&amp;COUNTIF($B$1:INDIRECT(CONCATENATE("B", ROW())), B1254))</f>
        <v/>
      </c>
      <c r="D1254" s="6"/>
      <c r="E1254" s="6"/>
      <c r="F1254" s="6">
        <f>$F1252+1</f>
        <v>2708</v>
      </c>
      <c r="G1254" s="44" t="str">
        <f t="shared" si="44"/>
        <v>0xA94</v>
      </c>
      <c r="H1254" s="8" t="s">
        <v>457</v>
      </c>
      <c r="I1254" s="8"/>
      <c r="J1254" s="6"/>
      <c r="K1254" s="6"/>
    </row>
    <row r="1255" spans="1:11" x14ac:dyDescent="0.2">
      <c r="A1255" s="6" t="str">
        <f ca="1">IF(COUNTIF($B$1:INDIRECT(CONCATENATE("B", ROW())), B1255)=0, "", COUNTIF($B$1:INDIRECT(CONCATENATE("B", ROW())), B1255))</f>
        <v/>
      </c>
      <c r="B1255" s="41"/>
      <c r="C1255" s="7" t="str">
        <f ca="1">IF(B1255="", "", B1255&amp;COUNTIF($B$1:INDIRECT(CONCATENATE("B", ROW())), B1255))</f>
        <v/>
      </c>
      <c r="D1255" s="6"/>
      <c r="E1255" s="6"/>
      <c r="F1255" s="6">
        <f t="shared" si="43"/>
        <v>2709</v>
      </c>
      <c r="G1255" s="44" t="str">
        <f t="shared" si="44"/>
        <v>0xA95</v>
      </c>
      <c r="H1255" s="8" t="s">
        <v>457</v>
      </c>
      <c r="I1255" s="8"/>
      <c r="J1255" s="6"/>
      <c r="K1255" s="6"/>
    </row>
    <row r="1256" spans="1:11" x14ac:dyDescent="0.2">
      <c r="A1256" s="6" t="str">
        <f ca="1">IF(COUNTIF($B$1:INDIRECT(CONCATENATE("B", ROW())), B1256)=0, "", COUNTIF($B$1:INDIRECT(CONCATENATE("B", ROW())), B1256))</f>
        <v/>
      </c>
      <c r="B1256" s="41"/>
      <c r="C1256" s="7" t="str">
        <f ca="1">IF(B1256="", "", B1256&amp;COUNTIF($B$1:INDIRECT(CONCATENATE("B", ROW())), B1256))</f>
        <v/>
      </c>
      <c r="D1256" s="6"/>
      <c r="E1256" s="6"/>
      <c r="F1256" s="6">
        <f t="shared" si="43"/>
        <v>2710</v>
      </c>
      <c r="G1256" s="44" t="str">
        <f t="shared" si="44"/>
        <v>0xA96</v>
      </c>
      <c r="H1256" s="8" t="s">
        <v>457</v>
      </c>
      <c r="I1256" s="8"/>
      <c r="J1256" s="6"/>
      <c r="K1256" s="6"/>
    </row>
    <row r="1257" spans="1:11" x14ac:dyDescent="0.2">
      <c r="A1257" s="6" t="str">
        <f ca="1">IF(COUNTIF($B$1:INDIRECT(CONCATENATE("B", ROW())), B1257)=0, "", COUNTIF($B$1:INDIRECT(CONCATENATE("B", ROW())), B1257))</f>
        <v/>
      </c>
      <c r="B1257" s="41"/>
      <c r="C1257" s="7" t="str">
        <f ca="1">IF(B1257="", "", B1257&amp;COUNTIF($B$1:INDIRECT(CONCATENATE("B", ROW())), B1257))</f>
        <v/>
      </c>
      <c r="D1257" s="6"/>
      <c r="E1257" s="6"/>
      <c r="F1257" s="6">
        <f t="shared" si="43"/>
        <v>2711</v>
      </c>
      <c r="G1257" s="44" t="str">
        <f t="shared" si="44"/>
        <v>0xA97</v>
      </c>
      <c r="H1257" s="8" t="s">
        <v>457</v>
      </c>
      <c r="I1257" s="8"/>
      <c r="J1257" s="6"/>
      <c r="K1257" s="6"/>
    </row>
    <row r="1258" spans="1:11" x14ac:dyDescent="0.2">
      <c r="A1258" s="6" t="str">
        <f ca="1">IF(COUNTIF($B$1:INDIRECT(CONCATENATE("B", ROW())), B1258)=0, "", COUNTIF($B$1:INDIRECT(CONCATENATE("B", ROW())), B1258))</f>
        <v/>
      </c>
      <c r="B1258" s="41"/>
      <c r="C1258" s="7" t="str">
        <f ca="1">IF(B1258="", "", B1258&amp;COUNTIF($B$1:INDIRECT(CONCATENATE("B", ROW())), B1258))</f>
        <v/>
      </c>
      <c r="D1258" s="6"/>
      <c r="E1258" s="6"/>
      <c r="F1258" s="6">
        <f t="shared" si="43"/>
        <v>2712</v>
      </c>
      <c r="G1258" s="44" t="str">
        <f t="shared" si="44"/>
        <v>0xA98</v>
      </c>
      <c r="H1258" s="8" t="s">
        <v>457</v>
      </c>
      <c r="I1258" s="8"/>
      <c r="J1258" s="6"/>
      <c r="K1258" s="6"/>
    </row>
    <row r="1259" spans="1:11" x14ac:dyDescent="0.2">
      <c r="A1259" s="6" t="str">
        <f ca="1">IF(COUNTIF($B$1:INDIRECT(CONCATENATE("B", ROW())), B1259)=0, "", COUNTIF($B$1:INDIRECT(CONCATENATE("B", ROW())), B1259))</f>
        <v/>
      </c>
      <c r="B1259" s="41"/>
      <c r="C1259" s="7" t="str">
        <f ca="1">IF(B1259="", "", B1259&amp;COUNTIF($B$1:INDIRECT(CONCATENATE("B", ROW())), B1259))</f>
        <v/>
      </c>
      <c r="D1259" s="6"/>
      <c r="E1259" s="6"/>
      <c r="F1259" s="6">
        <f t="shared" si="43"/>
        <v>2713</v>
      </c>
      <c r="G1259" s="44" t="str">
        <f t="shared" si="44"/>
        <v>0xA99</v>
      </c>
      <c r="H1259" s="8" t="s">
        <v>457</v>
      </c>
      <c r="I1259" s="8"/>
      <c r="J1259" s="6"/>
      <c r="K1259" s="6"/>
    </row>
    <row r="1260" spans="1:11" x14ac:dyDescent="0.2">
      <c r="A1260" s="6" t="str">
        <f ca="1">IF(COUNTIF($B$1:INDIRECT(CONCATENATE("B", ROW())), B1260)=0, "", COUNTIF($B$1:INDIRECT(CONCATENATE("B", ROW())), B1260))</f>
        <v/>
      </c>
      <c r="B1260" s="41"/>
      <c r="C1260" s="7" t="str">
        <f ca="1">IF(B1260="", "", B1260&amp;COUNTIF($B$1:INDIRECT(CONCATENATE("B", ROW())), B1260))</f>
        <v/>
      </c>
      <c r="D1260" s="6"/>
      <c r="E1260" s="6"/>
      <c r="F1260" s="6">
        <f t="shared" si="43"/>
        <v>2714</v>
      </c>
      <c r="G1260" s="44" t="str">
        <f t="shared" si="44"/>
        <v>0xA9A</v>
      </c>
      <c r="H1260" s="8" t="s">
        <v>457</v>
      </c>
      <c r="I1260" s="8"/>
      <c r="J1260" s="6"/>
      <c r="K1260" s="6"/>
    </row>
    <row r="1261" spans="1:11" x14ac:dyDescent="0.2">
      <c r="A1261" s="6" t="str">
        <f ca="1">IF(COUNTIF($B$1:INDIRECT(CONCATENATE("B", ROW())), B1261)=0, "", COUNTIF($B$1:INDIRECT(CONCATENATE("B", ROW())), B1261))</f>
        <v/>
      </c>
      <c r="B1261" s="41"/>
      <c r="C1261" s="7" t="str">
        <f ca="1">IF(B1261="", "", B1261&amp;COUNTIF($B$1:INDIRECT(CONCATENATE("B", ROW())), B1261))</f>
        <v/>
      </c>
      <c r="D1261" s="6"/>
      <c r="E1261" s="6"/>
      <c r="F1261" s="6">
        <f t="shared" si="43"/>
        <v>2715</v>
      </c>
      <c r="G1261" s="44" t="str">
        <f t="shared" si="44"/>
        <v>0xA9B</v>
      </c>
      <c r="H1261" s="8" t="s">
        <v>457</v>
      </c>
      <c r="I1261" s="8"/>
      <c r="J1261" s="6"/>
      <c r="K1261" s="6"/>
    </row>
    <row r="1262" spans="1:11" x14ac:dyDescent="0.2">
      <c r="A1262" s="6" t="str">
        <f ca="1">IF(COUNTIF($B$1:INDIRECT(CONCATENATE("B", ROW())), B1262)=0, "", COUNTIF($B$1:INDIRECT(CONCATENATE("B", ROW())), B1262))</f>
        <v/>
      </c>
      <c r="B1262" s="41"/>
      <c r="C1262" s="7" t="str">
        <f ca="1">IF(B1262="", "", B1262&amp;COUNTIF($B$1:INDIRECT(CONCATENATE("B", ROW())), B1262))</f>
        <v/>
      </c>
      <c r="D1262" s="6"/>
      <c r="E1262" s="6"/>
      <c r="F1262" s="6">
        <f t="shared" ref="F1262:F1330" si="45">$F1261+1</f>
        <v>2716</v>
      </c>
      <c r="G1262" s="44" t="str">
        <f t="shared" si="44"/>
        <v>0xA9C</v>
      </c>
      <c r="H1262" s="8" t="s">
        <v>457</v>
      </c>
      <c r="I1262" s="8"/>
      <c r="J1262" s="6"/>
      <c r="K1262" s="6"/>
    </row>
    <row r="1263" spans="1:11" x14ac:dyDescent="0.2">
      <c r="A1263" s="6" t="str">
        <f ca="1">IF(COUNTIF($B$1:INDIRECT(CONCATENATE("B", ROW())), B1263)=0, "", COUNTIF($B$1:INDIRECT(CONCATENATE("B", ROW())), B1263))</f>
        <v/>
      </c>
      <c r="B1263" s="41"/>
      <c r="C1263" s="7" t="str">
        <f ca="1">IF(B1263="", "", B1263&amp;COUNTIF($B$1:INDIRECT(CONCATENATE("B", ROW())), B1263))</f>
        <v/>
      </c>
      <c r="D1263" s="6"/>
      <c r="E1263" s="6"/>
      <c r="F1263" s="6">
        <f t="shared" si="45"/>
        <v>2717</v>
      </c>
      <c r="G1263" s="44" t="str">
        <f t="shared" si="44"/>
        <v>0xA9D</v>
      </c>
      <c r="H1263" s="8" t="s">
        <v>457</v>
      </c>
      <c r="I1263" s="8"/>
      <c r="J1263" s="6"/>
      <c r="K1263" s="6"/>
    </row>
    <row r="1264" spans="1:11" x14ac:dyDescent="0.2">
      <c r="A1264" s="6"/>
      <c r="B1264" s="41"/>
      <c r="C1264" s="7" t="str">
        <f ca="1">IF(B1264="", "", B1264&amp;COUNTIF($B$1:INDIRECT(CONCATENATE("B", ROW())), B1264))</f>
        <v/>
      </c>
      <c r="D1264" s="6"/>
      <c r="E1264" s="6"/>
      <c r="F1264" s="6"/>
      <c r="G1264" s="44"/>
      <c r="H1264" s="8" t="s">
        <v>455</v>
      </c>
      <c r="I1264" s="8"/>
      <c r="J1264" s="6"/>
      <c r="K1264" s="6"/>
    </row>
    <row r="1265" spans="1:11" x14ac:dyDescent="0.2">
      <c r="A1265" s="6" t="str">
        <f ca="1">IF(COUNTIF($B$1:INDIRECT(CONCATENATE("B", ROW())), B1265)=0, "", COUNTIF($B$1:INDIRECT(CONCATENATE("B", ROW())), B1265))</f>
        <v/>
      </c>
      <c r="B1265" s="41"/>
      <c r="C1265" s="7" t="str">
        <f ca="1">IF(B1265="", "", B1265&amp;COUNTIF($B$1:INDIRECT(CONCATENATE("B", ROW())), B1265))</f>
        <v/>
      </c>
      <c r="D1265" s="6"/>
      <c r="E1265" s="6"/>
      <c r="F1265" s="6">
        <f>$F1263+1</f>
        <v>2718</v>
      </c>
      <c r="G1265" s="44" t="str">
        <f t="shared" si="44"/>
        <v>0xA9E</v>
      </c>
      <c r="H1265" s="8" t="s">
        <v>458</v>
      </c>
      <c r="I1265" s="8"/>
      <c r="J1265" s="6"/>
      <c r="K1265" s="6"/>
    </row>
    <row r="1266" spans="1:11" x14ac:dyDescent="0.2">
      <c r="A1266" s="6" t="str">
        <f ca="1">IF(COUNTIF($B$1:INDIRECT(CONCATENATE("B", ROW())), B1266)=0, "", COUNTIF($B$1:INDIRECT(CONCATENATE("B", ROW())), B1266))</f>
        <v/>
      </c>
      <c r="B1266" s="41"/>
      <c r="C1266" s="7" t="str">
        <f ca="1">IF(B1266="", "", B1266&amp;COUNTIF($B$1:INDIRECT(CONCATENATE("B", ROW())), B1266))</f>
        <v/>
      </c>
      <c r="D1266" s="6"/>
      <c r="E1266" s="6"/>
      <c r="F1266" s="6">
        <f t="shared" si="45"/>
        <v>2719</v>
      </c>
      <c r="G1266" s="44" t="str">
        <f t="shared" si="44"/>
        <v>0xA9F</v>
      </c>
      <c r="H1266" s="8" t="s">
        <v>458</v>
      </c>
      <c r="I1266" s="8"/>
      <c r="J1266" s="6"/>
      <c r="K1266" s="6"/>
    </row>
    <row r="1267" spans="1:11" x14ac:dyDescent="0.2">
      <c r="A1267" s="6" t="str">
        <f ca="1">IF(COUNTIF($B$1:INDIRECT(CONCATENATE("B", ROW())), B1267)=0, "", COUNTIF($B$1:INDIRECT(CONCATENATE("B", ROW())), B1267))</f>
        <v/>
      </c>
      <c r="B1267" s="41"/>
      <c r="C1267" s="7" t="str">
        <f ca="1">IF(B1267="", "", B1267&amp;COUNTIF($B$1:INDIRECT(CONCATENATE("B", ROW())), B1267))</f>
        <v/>
      </c>
      <c r="D1267" s="6"/>
      <c r="E1267" s="6"/>
      <c r="F1267" s="6">
        <f t="shared" si="45"/>
        <v>2720</v>
      </c>
      <c r="G1267" s="44" t="str">
        <f t="shared" si="44"/>
        <v>0xAA0</v>
      </c>
      <c r="H1267" s="8" t="s">
        <v>458</v>
      </c>
      <c r="I1267" s="8"/>
      <c r="J1267" s="6"/>
      <c r="K1267" s="6"/>
    </row>
    <row r="1268" spans="1:11" x14ac:dyDescent="0.2">
      <c r="A1268" s="6" t="str">
        <f ca="1">IF(COUNTIF($B$1:INDIRECT(CONCATENATE("B", ROW())), B1268)=0, "", COUNTIF($B$1:INDIRECT(CONCATENATE("B", ROW())), B1268))</f>
        <v/>
      </c>
      <c r="B1268" s="41"/>
      <c r="C1268" s="7" t="str">
        <f ca="1">IF(B1268="", "", B1268&amp;COUNTIF($B$1:INDIRECT(CONCATENATE("B", ROW())), B1268))</f>
        <v/>
      </c>
      <c r="D1268" s="6"/>
      <c r="E1268" s="6"/>
      <c r="F1268" s="6">
        <f t="shared" si="45"/>
        <v>2721</v>
      </c>
      <c r="G1268" s="44" t="str">
        <f t="shared" si="44"/>
        <v>0xAA1</v>
      </c>
      <c r="H1268" s="8" t="s">
        <v>458</v>
      </c>
      <c r="I1268" s="8"/>
      <c r="J1268" s="6"/>
      <c r="K1268" s="6"/>
    </row>
    <row r="1269" spans="1:11" x14ac:dyDescent="0.2">
      <c r="A1269" s="6" t="str">
        <f ca="1">IF(COUNTIF($B$1:INDIRECT(CONCATENATE("B", ROW())), B1269)=0, "", COUNTIF($B$1:INDIRECT(CONCATENATE("B", ROW())), B1269))</f>
        <v/>
      </c>
      <c r="B1269" s="41"/>
      <c r="C1269" s="7" t="str">
        <f ca="1">IF(B1269="", "", B1269&amp;COUNTIF($B$1:INDIRECT(CONCATENATE("B", ROW())), B1269))</f>
        <v/>
      </c>
      <c r="D1269" s="6"/>
      <c r="E1269" s="6"/>
      <c r="F1269" s="6">
        <f t="shared" si="45"/>
        <v>2722</v>
      </c>
      <c r="G1269" s="44" t="str">
        <f t="shared" si="44"/>
        <v>0xAA2</v>
      </c>
      <c r="H1269" s="8" t="s">
        <v>458</v>
      </c>
      <c r="I1269" s="8"/>
      <c r="J1269" s="6"/>
      <c r="K1269" s="6"/>
    </row>
    <row r="1270" spans="1:11" x14ac:dyDescent="0.2">
      <c r="A1270" s="6" t="str">
        <f ca="1">IF(COUNTIF($B$1:INDIRECT(CONCATENATE("B", ROW())), B1270)=0, "", COUNTIF($B$1:INDIRECT(CONCATENATE("B", ROW())), B1270))</f>
        <v/>
      </c>
      <c r="B1270" s="41"/>
      <c r="C1270" s="7" t="str">
        <f ca="1">IF(B1270="", "", B1270&amp;COUNTIF($B$1:INDIRECT(CONCATENATE("B", ROW())), B1270))</f>
        <v/>
      </c>
      <c r="D1270" s="6"/>
      <c r="E1270" s="6"/>
      <c r="F1270" s="6">
        <f t="shared" si="45"/>
        <v>2723</v>
      </c>
      <c r="G1270" s="44" t="str">
        <f t="shared" si="44"/>
        <v>0xAA3</v>
      </c>
      <c r="H1270" s="8" t="s">
        <v>458</v>
      </c>
      <c r="I1270" s="8"/>
      <c r="J1270" s="6"/>
      <c r="K1270" s="6"/>
    </row>
    <row r="1271" spans="1:11" x14ac:dyDescent="0.2">
      <c r="A1271" s="6" t="str">
        <f ca="1">IF(COUNTIF($B$1:INDIRECT(CONCATENATE("B", ROW())), B1271)=0, "", COUNTIF($B$1:INDIRECT(CONCATENATE("B", ROW())), B1271))</f>
        <v/>
      </c>
      <c r="B1271" s="41"/>
      <c r="C1271" s="7" t="str">
        <f ca="1">IF(B1271="", "", B1271&amp;COUNTIF($B$1:INDIRECT(CONCATENATE("B", ROW())), B1271))</f>
        <v/>
      </c>
      <c r="D1271" s="6"/>
      <c r="E1271" s="6"/>
      <c r="F1271" s="6">
        <f t="shared" si="45"/>
        <v>2724</v>
      </c>
      <c r="G1271" s="44" t="str">
        <f t="shared" si="44"/>
        <v>0xAA4</v>
      </c>
      <c r="H1271" s="8" t="s">
        <v>458</v>
      </c>
      <c r="I1271" s="8"/>
      <c r="J1271" s="6"/>
      <c r="K1271" s="6"/>
    </row>
    <row r="1272" spans="1:11" x14ac:dyDescent="0.2">
      <c r="A1272" s="6" t="str">
        <f ca="1">IF(COUNTIF($B$1:INDIRECT(CONCATENATE("B", ROW())), B1272)=0, "", COUNTIF($B$1:INDIRECT(CONCATENATE("B", ROW())), B1272))</f>
        <v/>
      </c>
      <c r="B1272" s="41"/>
      <c r="C1272" s="7" t="str">
        <f ca="1">IF(B1272="", "", B1272&amp;COUNTIF($B$1:INDIRECT(CONCATENATE("B", ROW())), B1272))</f>
        <v/>
      </c>
      <c r="D1272" s="6"/>
      <c r="E1272" s="6"/>
      <c r="F1272" s="6">
        <f t="shared" si="45"/>
        <v>2725</v>
      </c>
      <c r="G1272" s="44" t="str">
        <f t="shared" si="44"/>
        <v>0xAA5</v>
      </c>
      <c r="H1272" s="8" t="s">
        <v>458</v>
      </c>
      <c r="I1272" s="8"/>
      <c r="J1272" s="6"/>
      <c r="K1272" s="6"/>
    </row>
    <row r="1273" spans="1:11" x14ac:dyDescent="0.2">
      <c r="A1273" s="6" t="str">
        <f ca="1">IF(COUNTIF($B$1:INDIRECT(CONCATENATE("B", ROW())), B1273)=0, "", COUNTIF($B$1:INDIRECT(CONCATENATE("B", ROW())), B1273))</f>
        <v/>
      </c>
      <c r="B1273" s="41"/>
      <c r="C1273" s="7" t="str">
        <f ca="1">IF(B1273="", "", B1273&amp;COUNTIF($B$1:INDIRECT(CONCATENATE("B", ROW())), B1273))</f>
        <v/>
      </c>
      <c r="D1273" s="6"/>
      <c r="E1273" s="6"/>
      <c r="F1273" s="6">
        <f t="shared" si="45"/>
        <v>2726</v>
      </c>
      <c r="G1273" s="44" t="str">
        <f t="shared" si="44"/>
        <v>0xAA6</v>
      </c>
      <c r="H1273" s="8" t="s">
        <v>458</v>
      </c>
      <c r="I1273" s="8"/>
      <c r="J1273" s="6"/>
      <c r="K1273" s="6"/>
    </row>
    <row r="1274" spans="1:11" x14ac:dyDescent="0.2">
      <c r="A1274" s="6" t="str">
        <f ca="1">IF(COUNTIF($B$1:INDIRECT(CONCATENATE("B", ROW())), B1274)=0, "", COUNTIF($B$1:INDIRECT(CONCATENATE("B", ROW())), B1274))</f>
        <v/>
      </c>
      <c r="B1274" s="41"/>
      <c r="C1274" s="7" t="str">
        <f ca="1">IF(B1274="", "", B1274&amp;COUNTIF($B$1:INDIRECT(CONCATENATE("B", ROW())), B1274))</f>
        <v/>
      </c>
      <c r="D1274" s="6"/>
      <c r="E1274" s="6"/>
      <c r="F1274" s="6">
        <f t="shared" si="45"/>
        <v>2727</v>
      </c>
      <c r="G1274" s="44" t="str">
        <f t="shared" si="44"/>
        <v>0xAA7</v>
      </c>
      <c r="H1274" s="8" t="s">
        <v>458</v>
      </c>
      <c r="I1274" s="8"/>
      <c r="J1274" s="6"/>
      <c r="K1274" s="6"/>
    </row>
    <row r="1275" spans="1:11" x14ac:dyDescent="0.2">
      <c r="A1275" s="6"/>
      <c r="B1275" s="41"/>
      <c r="C1275" s="7" t="str">
        <f ca="1">IF(B1275="", "", B1275&amp;COUNTIF($B$1:INDIRECT(CONCATENATE("B", ROW())), B1275))</f>
        <v/>
      </c>
      <c r="D1275" s="6"/>
      <c r="E1275" s="6"/>
      <c r="F1275" s="6"/>
      <c r="G1275" s="44"/>
      <c r="H1275" s="8" t="s">
        <v>456</v>
      </c>
      <c r="I1275" s="8"/>
      <c r="J1275" s="6"/>
      <c r="K1275" s="6"/>
    </row>
    <row r="1276" spans="1:11" x14ac:dyDescent="0.2">
      <c r="A1276" s="6" t="str">
        <f ca="1">IF(COUNTIF($B$1:INDIRECT(CONCATENATE("B", ROW())), B1276)=0, "", COUNTIF($B$1:INDIRECT(CONCATENATE("B", ROW())), B1276))</f>
        <v/>
      </c>
      <c r="B1276" s="41"/>
      <c r="C1276" s="7" t="str">
        <f ca="1">IF(B1276="", "", B1276&amp;COUNTIF($B$1:INDIRECT(CONCATENATE("B", ROW())), B1276))</f>
        <v/>
      </c>
      <c r="D1276" s="6"/>
      <c r="E1276" s="6"/>
      <c r="F1276" s="6">
        <f>$F1274+1</f>
        <v>2728</v>
      </c>
      <c r="G1276" s="44" t="str">
        <f t="shared" si="44"/>
        <v>0xAA8</v>
      </c>
      <c r="H1276" s="8" t="s">
        <v>33</v>
      </c>
      <c r="I1276" s="8"/>
      <c r="J1276" s="6"/>
      <c r="K1276" s="6"/>
    </row>
    <row r="1277" spans="1:11" x14ac:dyDescent="0.2">
      <c r="A1277" s="6" t="str">
        <f ca="1">IF(COUNTIF($B$1:INDIRECT(CONCATENATE("B", ROW())), B1277)=0, "", COUNTIF($B$1:INDIRECT(CONCATENATE("B", ROW())), B1277))</f>
        <v/>
      </c>
      <c r="B1277" s="41"/>
      <c r="C1277" s="7" t="str">
        <f ca="1">IF(B1277="", "", B1277&amp;COUNTIF($B$1:INDIRECT(CONCATENATE("B", ROW())), B1277))</f>
        <v/>
      </c>
      <c r="D1277" s="6"/>
      <c r="E1277" s="6"/>
      <c r="F1277" s="6">
        <f t="shared" si="45"/>
        <v>2729</v>
      </c>
      <c r="G1277" s="44" t="str">
        <f t="shared" si="44"/>
        <v>0xAA9</v>
      </c>
      <c r="H1277" s="8" t="s">
        <v>33</v>
      </c>
      <c r="I1277" s="8"/>
      <c r="J1277" s="6"/>
      <c r="K1277" s="6"/>
    </row>
    <row r="1278" spans="1:11" x14ac:dyDescent="0.2">
      <c r="A1278" s="6" t="str">
        <f ca="1">IF(COUNTIF($B$1:INDIRECT(CONCATENATE("B", ROW())), B1278)=0, "", COUNTIF($B$1:INDIRECT(CONCATENATE("B", ROW())), B1278))</f>
        <v/>
      </c>
      <c r="B1278" s="41"/>
      <c r="C1278" s="7" t="str">
        <f ca="1">IF(B1278="", "", B1278&amp;COUNTIF($B$1:INDIRECT(CONCATENATE("B", ROW())), B1278))</f>
        <v/>
      </c>
      <c r="D1278" s="6"/>
      <c r="E1278" s="6"/>
      <c r="F1278" s="6">
        <f t="shared" si="45"/>
        <v>2730</v>
      </c>
      <c r="G1278" s="44" t="str">
        <f t="shared" si="44"/>
        <v>0xAAA</v>
      </c>
      <c r="H1278" s="8" t="s">
        <v>33</v>
      </c>
      <c r="I1278" s="8"/>
      <c r="J1278" s="6"/>
      <c r="K1278" s="6"/>
    </row>
    <row r="1279" spans="1:11" x14ac:dyDescent="0.2">
      <c r="A1279" s="6" t="str">
        <f ca="1">IF(COUNTIF($B$1:INDIRECT(CONCATENATE("B", ROW())), B1279)=0, "", COUNTIF($B$1:INDIRECT(CONCATENATE("B", ROW())), B1279))</f>
        <v/>
      </c>
      <c r="B1279" s="41"/>
      <c r="C1279" s="7" t="str">
        <f ca="1">IF(B1279="", "", B1279&amp;COUNTIF($B$1:INDIRECT(CONCATENATE("B", ROW())), B1279))</f>
        <v/>
      </c>
      <c r="D1279" s="6"/>
      <c r="E1279" s="6"/>
      <c r="F1279" s="6">
        <f t="shared" si="45"/>
        <v>2731</v>
      </c>
      <c r="G1279" s="44" t="str">
        <f t="shared" si="44"/>
        <v>0xAAB</v>
      </c>
      <c r="H1279" s="8" t="s">
        <v>33</v>
      </c>
      <c r="I1279" s="8"/>
      <c r="J1279" s="6"/>
      <c r="K1279" s="6"/>
    </row>
    <row r="1280" spans="1:11" x14ac:dyDescent="0.2">
      <c r="A1280" s="6" t="str">
        <f ca="1">IF(COUNTIF($B$1:INDIRECT(CONCATENATE("B", ROW())), B1280)=0, "", COUNTIF($B$1:INDIRECT(CONCATENATE("B", ROW())), B1280))</f>
        <v/>
      </c>
      <c r="B1280" s="41"/>
      <c r="C1280" s="7" t="str">
        <f ca="1">IF(B1280="", "", B1280&amp;COUNTIF($B$1:INDIRECT(CONCATENATE("B", ROW())), B1280))</f>
        <v/>
      </c>
      <c r="D1280" s="6"/>
      <c r="E1280" s="6"/>
      <c r="F1280" s="6">
        <f t="shared" si="45"/>
        <v>2732</v>
      </c>
      <c r="G1280" s="44" t="str">
        <f t="shared" si="44"/>
        <v>0xAAC</v>
      </c>
      <c r="H1280" s="8" t="s">
        <v>33</v>
      </c>
      <c r="I1280" s="8"/>
      <c r="J1280" s="6"/>
      <c r="K1280" s="6"/>
    </row>
    <row r="1281" spans="1:11" x14ac:dyDescent="0.2">
      <c r="A1281" s="6" t="str">
        <f ca="1">IF(COUNTIF($B$1:INDIRECT(CONCATENATE("B", ROW())), B1281)=0, "", COUNTIF($B$1:INDIRECT(CONCATENATE("B", ROW())), B1281))</f>
        <v/>
      </c>
      <c r="B1281" s="41"/>
      <c r="C1281" s="7" t="str">
        <f ca="1">IF(B1281="", "", B1281&amp;COUNTIF($B$1:INDIRECT(CONCATENATE("B", ROW())), B1281))</f>
        <v/>
      </c>
      <c r="D1281" s="6"/>
      <c r="E1281" s="6"/>
      <c r="F1281" s="6">
        <f t="shared" si="45"/>
        <v>2733</v>
      </c>
      <c r="G1281" s="44" t="str">
        <f t="shared" si="44"/>
        <v>0xAAD</v>
      </c>
      <c r="H1281" s="8" t="s">
        <v>33</v>
      </c>
      <c r="I1281" s="8"/>
      <c r="J1281" s="6"/>
      <c r="K1281" s="6"/>
    </row>
    <row r="1282" spans="1:11" x14ac:dyDescent="0.2">
      <c r="A1282" s="6" t="str">
        <f ca="1">IF(COUNTIF($B$1:INDIRECT(CONCATENATE("B", ROW())), B1282)=0, "", COUNTIF($B$1:INDIRECT(CONCATENATE("B", ROW())), B1282))</f>
        <v/>
      </c>
      <c r="B1282" s="41"/>
      <c r="C1282" s="7" t="str">
        <f ca="1">IF(B1282="", "", B1282&amp;COUNTIF($B$1:INDIRECT(CONCATENATE("B", ROW())), B1282))</f>
        <v/>
      </c>
      <c r="D1282" s="6"/>
      <c r="E1282" s="6"/>
      <c r="F1282" s="6">
        <f t="shared" si="45"/>
        <v>2734</v>
      </c>
      <c r="G1282" s="44" t="str">
        <f t="shared" si="44"/>
        <v>0xAAE</v>
      </c>
      <c r="H1282" s="8" t="s">
        <v>33</v>
      </c>
      <c r="I1282" s="8"/>
      <c r="J1282" s="6"/>
      <c r="K1282" s="6"/>
    </row>
    <row r="1283" spans="1:11" x14ac:dyDescent="0.2">
      <c r="A1283" s="6" t="str">
        <f ca="1">IF(COUNTIF($B$1:INDIRECT(CONCATENATE("B", ROW())), B1283)=0, "", COUNTIF($B$1:INDIRECT(CONCATENATE("B", ROW())), B1283))</f>
        <v/>
      </c>
      <c r="B1283" s="41"/>
      <c r="C1283" s="7" t="str">
        <f ca="1">IF(B1283="", "", B1283&amp;COUNTIF($B$1:INDIRECT(CONCATENATE("B", ROW())), B1283))</f>
        <v/>
      </c>
      <c r="D1283" s="6"/>
      <c r="E1283" s="6"/>
      <c r="F1283" s="6">
        <f t="shared" si="45"/>
        <v>2735</v>
      </c>
      <c r="G1283" s="44" t="str">
        <f t="shared" si="44"/>
        <v>0xAAF</v>
      </c>
      <c r="H1283" s="8" t="s">
        <v>33</v>
      </c>
      <c r="I1283" s="8"/>
      <c r="J1283" s="6"/>
      <c r="K1283" s="6"/>
    </row>
    <row r="1284" spans="1:11" x14ac:dyDescent="0.2">
      <c r="A1284" s="6" t="str">
        <f ca="1">IF(COUNTIF($B$1:INDIRECT(CONCATENATE("B", ROW())), B1284)=0, "", COUNTIF($B$1:INDIRECT(CONCATENATE("B", ROW())), B1284))</f>
        <v/>
      </c>
      <c r="B1284" s="41"/>
      <c r="C1284" s="7" t="str">
        <f ca="1">IF(B1284="", "", B1284&amp;COUNTIF($B$1:INDIRECT(CONCATENATE("B", ROW())), B1284))</f>
        <v/>
      </c>
      <c r="D1284" s="6"/>
      <c r="E1284" s="6"/>
      <c r="F1284" s="6">
        <f t="shared" si="45"/>
        <v>2736</v>
      </c>
      <c r="G1284" s="44" t="str">
        <f t="shared" si="44"/>
        <v>0xAB0</v>
      </c>
      <c r="H1284" s="8" t="s">
        <v>33</v>
      </c>
      <c r="I1284" s="8"/>
      <c r="J1284" s="6"/>
      <c r="K1284" s="6"/>
    </row>
    <row r="1285" spans="1:11" x14ac:dyDescent="0.2">
      <c r="A1285" s="6" t="str">
        <f ca="1">IF(COUNTIF($B$1:INDIRECT(CONCATENATE("B", ROW())), B1285)=0, "", COUNTIF($B$1:INDIRECT(CONCATENATE("B", ROW())), B1285))</f>
        <v/>
      </c>
      <c r="B1285" s="41"/>
      <c r="C1285" s="7" t="str">
        <f ca="1">IF(B1285="", "", B1285&amp;COUNTIF($B$1:INDIRECT(CONCATENATE("B", ROW())), B1285))</f>
        <v/>
      </c>
      <c r="D1285" s="6"/>
      <c r="E1285" s="6"/>
      <c r="F1285" s="6">
        <f t="shared" si="45"/>
        <v>2737</v>
      </c>
      <c r="G1285" s="44" t="str">
        <f t="shared" si="44"/>
        <v>0xAB1</v>
      </c>
      <c r="H1285" s="8" t="s">
        <v>33</v>
      </c>
      <c r="I1285" s="8"/>
      <c r="J1285" s="6"/>
      <c r="K1285" s="6"/>
    </row>
    <row r="1286" spans="1:11" x14ac:dyDescent="0.2">
      <c r="A1286" s="6"/>
      <c r="B1286" s="41"/>
      <c r="C1286" s="7" t="str">
        <f ca="1">IF(B1286="", "", B1286&amp;COUNTIF($B$1:INDIRECT(CONCATENATE("B", ROW())), B1286))</f>
        <v/>
      </c>
      <c r="D1286" s="6"/>
      <c r="E1286" s="6"/>
      <c r="F1286" s="6"/>
      <c r="G1286" s="44"/>
      <c r="H1286" s="8" t="s">
        <v>536</v>
      </c>
      <c r="I1286" s="8"/>
      <c r="J1286" s="6"/>
      <c r="K1286" s="6"/>
    </row>
    <row r="1287" spans="1:11" x14ac:dyDescent="0.2">
      <c r="A1287" s="6" t="str">
        <f ca="1">IF(COUNTIF($B$1:INDIRECT(CONCATENATE("B", ROW())), B1287)=0, "", COUNTIF($B$1:INDIRECT(CONCATENATE("B", ROW())), B1287))</f>
        <v/>
      </c>
      <c r="B1287" s="41"/>
      <c r="C1287" s="7" t="str">
        <f ca="1">IF(B1287="", "", B1287&amp;COUNTIF($B$1:INDIRECT(CONCATENATE("B", ROW())), B1287))</f>
        <v/>
      </c>
      <c r="D1287" s="6"/>
      <c r="E1287" s="6"/>
      <c r="F1287" s="6">
        <f>$F1285+1</f>
        <v>2738</v>
      </c>
      <c r="G1287" s="44" t="str">
        <f t="shared" si="44"/>
        <v>0xAB2</v>
      </c>
      <c r="H1287" s="8" t="s">
        <v>459</v>
      </c>
      <c r="I1287" s="8"/>
      <c r="J1287" s="6"/>
      <c r="K1287" s="6"/>
    </row>
    <row r="1288" spans="1:11" x14ac:dyDescent="0.2">
      <c r="A1288" s="6" t="str">
        <f ca="1">IF(COUNTIF($B$1:INDIRECT(CONCATENATE("B", ROW())), B1288)=0, "", COUNTIF($B$1:INDIRECT(CONCATENATE("B", ROW())), B1288))</f>
        <v/>
      </c>
      <c r="B1288" s="41"/>
      <c r="C1288" s="7" t="str">
        <f ca="1">IF(B1288="", "", B1288&amp;COUNTIF($B$1:INDIRECT(CONCATENATE("B", ROW())), B1288))</f>
        <v/>
      </c>
      <c r="D1288" s="6"/>
      <c r="E1288" s="6"/>
      <c r="F1288" s="6">
        <f t="shared" si="45"/>
        <v>2739</v>
      </c>
      <c r="G1288" s="44" t="str">
        <f t="shared" si="44"/>
        <v>0xAB3</v>
      </c>
      <c r="H1288" s="8" t="s">
        <v>459</v>
      </c>
      <c r="I1288" s="8"/>
      <c r="J1288" s="6"/>
      <c r="K1288" s="6"/>
    </row>
    <row r="1289" spans="1:11" x14ac:dyDescent="0.2">
      <c r="A1289" s="6" t="str">
        <f ca="1">IF(COUNTIF($B$1:INDIRECT(CONCATENATE("B", ROW())), B1289)=0, "", COUNTIF($B$1:INDIRECT(CONCATENATE("B", ROW())), B1289))</f>
        <v/>
      </c>
      <c r="B1289" s="41"/>
      <c r="C1289" s="7" t="str">
        <f ca="1">IF(B1289="", "", B1289&amp;COUNTIF($B$1:INDIRECT(CONCATENATE("B", ROW())), B1289))</f>
        <v/>
      </c>
      <c r="D1289" s="6"/>
      <c r="E1289" s="6"/>
      <c r="F1289" s="6">
        <f t="shared" si="45"/>
        <v>2740</v>
      </c>
      <c r="G1289" s="44" t="str">
        <f t="shared" si="44"/>
        <v>0xAB4</v>
      </c>
      <c r="H1289" s="8" t="s">
        <v>459</v>
      </c>
      <c r="I1289" s="8"/>
      <c r="J1289" s="6"/>
      <c r="K1289" s="6"/>
    </row>
    <row r="1290" spans="1:11" x14ac:dyDescent="0.2">
      <c r="A1290" s="6" t="str">
        <f ca="1">IF(COUNTIF($B$1:INDIRECT(CONCATENATE("B", ROW())), B1290)=0, "", COUNTIF($B$1:INDIRECT(CONCATENATE("B", ROW())), B1290))</f>
        <v/>
      </c>
      <c r="B1290" s="41"/>
      <c r="C1290" s="7" t="str">
        <f ca="1">IF(B1290="", "", B1290&amp;COUNTIF($B$1:INDIRECT(CONCATENATE("B", ROW())), B1290))</f>
        <v/>
      </c>
      <c r="D1290" s="6"/>
      <c r="E1290" s="6"/>
      <c r="F1290" s="6">
        <f t="shared" si="45"/>
        <v>2741</v>
      </c>
      <c r="G1290" s="44" t="str">
        <f t="shared" si="44"/>
        <v>0xAB5</v>
      </c>
      <c r="H1290" s="8" t="s">
        <v>459</v>
      </c>
      <c r="I1290" s="8"/>
      <c r="J1290" s="6"/>
      <c r="K1290" s="6"/>
    </row>
    <row r="1291" spans="1:11" x14ac:dyDescent="0.2">
      <c r="A1291" s="6" t="str">
        <f ca="1">IF(COUNTIF($B$1:INDIRECT(CONCATENATE("B", ROW())), B1291)=0, "", COUNTIF($B$1:INDIRECT(CONCATENATE("B", ROW())), B1291))</f>
        <v/>
      </c>
      <c r="B1291" s="41"/>
      <c r="C1291" s="7" t="str">
        <f ca="1">IF(B1291="", "", B1291&amp;COUNTIF($B$1:INDIRECT(CONCATENATE("B", ROW())), B1291))</f>
        <v/>
      </c>
      <c r="D1291" s="6"/>
      <c r="E1291" s="6"/>
      <c r="F1291" s="6">
        <f t="shared" si="45"/>
        <v>2742</v>
      </c>
      <c r="G1291" s="44" t="str">
        <f t="shared" si="44"/>
        <v>0xAB6</v>
      </c>
      <c r="H1291" s="8" t="s">
        <v>459</v>
      </c>
      <c r="I1291" s="8"/>
      <c r="J1291" s="6"/>
      <c r="K1291" s="6"/>
    </row>
    <row r="1292" spans="1:11" x14ac:dyDescent="0.2">
      <c r="A1292" s="6" t="str">
        <f ca="1">IF(COUNTIF($B$1:INDIRECT(CONCATENATE("B", ROW())), B1292)=0, "", COUNTIF($B$1:INDIRECT(CONCATENATE("B", ROW())), B1292))</f>
        <v/>
      </c>
      <c r="B1292" s="41"/>
      <c r="C1292" s="7" t="str">
        <f ca="1">IF(B1292="", "", B1292&amp;COUNTIF($B$1:INDIRECT(CONCATENATE("B", ROW())), B1292))</f>
        <v/>
      </c>
      <c r="D1292" s="6"/>
      <c r="E1292" s="6"/>
      <c r="F1292" s="6">
        <f t="shared" si="45"/>
        <v>2743</v>
      </c>
      <c r="G1292" s="44" t="str">
        <f t="shared" si="44"/>
        <v>0xAB7</v>
      </c>
      <c r="H1292" s="8" t="s">
        <v>459</v>
      </c>
      <c r="I1292" s="8"/>
      <c r="J1292" s="6"/>
      <c r="K1292" s="6"/>
    </row>
    <row r="1293" spans="1:11" x14ac:dyDescent="0.2">
      <c r="A1293" s="6" t="str">
        <f ca="1">IF(COUNTIF($B$1:INDIRECT(CONCATENATE("B", ROW())), B1293)=0, "", COUNTIF($B$1:INDIRECT(CONCATENATE("B", ROW())), B1293))</f>
        <v/>
      </c>
      <c r="B1293" s="41"/>
      <c r="C1293" s="7" t="str">
        <f ca="1">IF(B1293="", "", B1293&amp;COUNTIF($B$1:INDIRECT(CONCATENATE("B", ROW())), B1293))</f>
        <v/>
      </c>
      <c r="D1293" s="6"/>
      <c r="E1293" s="6"/>
      <c r="F1293" s="6">
        <f t="shared" si="45"/>
        <v>2744</v>
      </c>
      <c r="G1293" s="44" t="str">
        <f t="shared" si="44"/>
        <v>0xAB8</v>
      </c>
      <c r="H1293" s="8" t="s">
        <v>459</v>
      </c>
      <c r="I1293" s="8"/>
      <c r="J1293" s="6"/>
      <c r="K1293" s="6"/>
    </row>
    <row r="1294" spans="1:11" x14ac:dyDescent="0.2">
      <c r="A1294" s="6" t="str">
        <f ca="1">IF(COUNTIF($B$1:INDIRECT(CONCATENATE("B", ROW())), B1294)=0, "", COUNTIF($B$1:INDIRECT(CONCATENATE("B", ROW())), B1294))</f>
        <v/>
      </c>
      <c r="B1294" s="41"/>
      <c r="C1294" s="7" t="str">
        <f ca="1">IF(B1294="", "", B1294&amp;COUNTIF($B$1:INDIRECT(CONCATENATE("B", ROW())), B1294))</f>
        <v/>
      </c>
      <c r="D1294" s="6"/>
      <c r="E1294" s="6"/>
      <c r="F1294" s="6">
        <f t="shared" si="45"/>
        <v>2745</v>
      </c>
      <c r="G1294" s="44" t="str">
        <f t="shared" si="44"/>
        <v>0xAB9</v>
      </c>
      <c r="H1294" s="8" t="s">
        <v>459</v>
      </c>
      <c r="I1294" s="8"/>
      <c r="J1294" s="6"/>
      <c r="K1294" s="6"/>
    </row>
    <row r="1295" spans="1:11" x14ac:dyDescent="0.2">
      <c r="A1295" s="6" t="str">
        <f ca="1">IF(COUNTIF($B$1:INDIRECT(CONCATENATE("B", ROW())), B1295)=0, "", COUNTIF($B$1:INDIRECT(CONCATENATE("B", ROW())), B1295))</f>
        <v/>
      </c>
      <c r="B1295" s="41"/>
      <c r="C1295" s="7" t="str">
        <f ca="1">IF(B1295="", "", B1295&amp;COUNTIF($B$1:INDIRECT(CONCATENATE("B", ROW())), B1295))</f>
        <v/>
      </c>
      <c r="D1295" s="6"/>
      <c r="E1295" s="6"/>
      <c r="F1295" s="6">
        <f t="shared" si="45"/>
        <v>2746</v>
      </c>
      <c r="G1295" s="44" t="str">
        <f t="shared" si="44"/>
        <v>0xABA</v>
      </c>
      <c r="H1295" s="8" t="s">
        <v>459</v>
      </c>
      <c r="I1295" s="8"/>
      <c r="J1295" s="6"/>
      <c r="K1295" s="6"/>
    </row>
    <row r="1296" spans="1:11" x14ac:dyDescent="0.2">
      <c r="A1296" s="6" t="str">
        <f ca="1">IF(COUNTIF($B$1:INDIRECT(CONCATENATE("B", ROW())), B1296)=0, "", COUNTIF($B$1:INDIRECT(CONCATENATE("B", ROW())), B1296))</f>
        <v/>
      </c>
      <c r="B1296" s="41"/>
      <c r="C1296" s="7" t="str">
        <f ca="1">IF(B1296="", "", B1296&amp;COUNTIF($B$1:INDIRECT(CONCATENATE("B", ROW())), B1296))</f>
        <v/>
      </c>
      <c r="D1296" s="6"/>
      <c r="E1296" s="6"/>
      <c r="F1296" s="6">
        <f t="shared" si="45"/>
        <v>2747</v>
      </c>
      <c r="G1296" s="44" t="str">
        <f t="shared" si="44"/>
        <v>0xABB</v>
      </c>
      <c r="H1296" s="8" t="s">
        <v>459</v>
      </c>
      <c r="I1296" s="8"/>
      <c r="J1296" s="6"/>
      <c r="K1296" s="6"/>
    </row>
    <row r="1297" spans="1:11" x14ac:dyDescent="0.2">
      <c r="A1297" s="6" t="str">
        <f ca="1">IF(COUNTIF($B$1:INDIRECT(CONCATENATE("B", ROW())), B1297)=0, "", COUNTIF($B$1:INDIRECT(CONCATENATE("B", ROW())), B1297))</f>
        <v/>
      </c>
      <c r="B1297" s="41"/>
      <c r="C1297" s="7" t="str">
        <f ca="1">IF(B1297="", "", B1297&amp;COUNTIF($B$1:INDIRECT(CONCATENATE("B", ROW())), B1297))</f>
        <v/>
      </c>
      <c r="D1297" s="6"/>
      <c r="E1297" s="6"/>
      <c r="F1297" s="6">
        <f t="shared" si="45"/>
        <v>2748</v>
      </c>
      <c r="G1297" s="44" t="str">
        <f t="shared" si="44"/>
        <v>0xABC</v>
      </c>
      <c r="H1297" s="8" t="s">
        <v>459</v>
      </c>
      <c r="I1297" s="8"/>
      <c r="J1297" s="6"/>
      <c r="K1297" s="6"/>
    </row>
    <row r="1298" spans="1:11" x14ac:dyDescent="0.2">
      <c r="A1298" s="6" t="str">
        <f ca="1">IF(COUNTIF($B$1:INDIRECT(CONCATENATE("B", ROW())), B1298)=0, "", COUNTIF($B$1:INDIRECT(CONCATENATE("B", ROW())), B1298))</f>
        <v/>
      </c>
      <c r="B1298" s="41"/>
      <c r="C1298" s="7" t="str">
        <f ca="1">IF(B1298="", "", B1298&amp;COUNTIF($B$1:INDIRECT(CONCATENATE("B", ROW())), B1298))</f>
        <v/>
      </c>
      <c r="D1298" s="6"/>
      <c r="E1298" s="6"/>
      <c r="F1298" s="6">
        <f t="shared" si="45"/>
        <v>2749</v>
      </c>
      <c r="G1298" s="44" t="str">
        <f t="shared" si="44"/>
        <v>0xABD</v>
      </c>
      <c r="H1298" s="8" t="s">
        <v>459</v>
      </c>
      <c r="I1298" s="8"/>
      <c r="J1298" s="6"/>
      <c r="K1298" s="6"/>
    </row>
    <row r="1299" spans="1:11" x14ac:dyDescent="0.2">
      <c r="A1299" s="6" t="str">
        <f ca="1">IF(COUNTIF($B$1:INDIRECT(CONCATENATE("B", ROW())), B1299)=0, "", COUNTIF($B$1:INDIRECT(CONCATENATE("B", ROW())), B1299))</f>
        <v/>
      </c>
      <c r="B1299" s="41"/>
      <c r="C1299" s="7" t="str">
        <f ca="1">IF(B1299="", "", B1299&amp;COUNTIF($B$1:INDIRECT(CONCATENATE("B", ROW())), B1299))</f>
        <v/>
      </c>
      <c r="D1299" s="6"/>
      <c r="E1299" s="6"/>
      <c r="F1299" s="6">
        <f t="shared" si="45"/>
        <v>2750</v>
      </c>
      <c r="G1299" s="44" t="str">
        <f t="shared" si="44"/>
        <v>0xABE</v>
      </c>
      <c r="H1299" s="8" t="s">
        <v>459</v>
      </c>
      <c r="I1299" s="8"/>
      <c r="J1299" s="6"/>
      <c r="K1299" s="6"/>
    </row>
    <row r="1300" spans="1:11" x14ac:dyDescent="0.2">
      <c r="A1300" s="6" t="str">
        <f ca="1">IF(COUNTIF($B$1:INDIRECT(CONCATENATE("B", ROW())), B1300)=0, "", COUNTIF($B$1:INDIRECT(CONCATENATE("B", ROW())), B1300))</f>
        <v/>
      </c>
      <c r="B1300" s="41"/>
      <c r="C1300" s="7" t="str">
        <f ca="1">IF(B1300="", "", B1300&amp;COUNTIF($B$1:INDIRECT(CONCATENATE("B", ROW())), B1300))</f>
        <v/>
      </c>
      <c r="D1300" s="6"/>
      <c r="E1300" s="6"/>
      <c r="F1300" s="6">
        <f t="shared" si="45"/>
        <v>2751</v>
      </c>
      <c r="G1300" s="44" t="str">
        <f t="shared" si="44"/>
        <v>0xABF</v>
      </c>
      <c r="H1300" s="8" t="s">
        <v>459</v>
      </c>
      <c r="I1300" s="8"/>
      <c r="J1300" s="6"/>
      <c r="K1300" s="6"/>
    </row>
    <row r="1301" spans="1:11" x14ac:dyDescent="0.2">
      <c r="A1301" s="6" t="str">
        <f ca="1">IF(COUNTIF($B$1:INDIRECT(CONCATENATE("B", ROW())), B1301)=0, "", COUNTIF($B$1:INDIRECT(CONCATENATE("B", ROW())), B1301))</f>
        <v/>
      </c>
      <c r="B1301" s="41"/>
      <c r="C1301" s="7" t="str">
        <f ca="1">IF(B1301="", "", B1301&amp;COUNTIF($B$1:INDIRECT(CONCATENATE("B", ROW())), B1301))</f>
        <v/>
      </c>
      <c r="D1301" s="6"/>
      <c r="E1301" s="6"/>
      <c r="F1301" s="6">
        <f t="shared" si="45"/>
        <v>2752</v>
      </c>
      <c r="G1301" s="44" t="str">
        <f t="shared" si="44"/>
        <v>0xAC0</v>
      </c>
      <c r="H1301" s="8" t="s">
        <v>459</v>
      </c>
      <c r="I1301" s="8"/>
      <c r="J1301" s="6"/>
      <c r="K1301" s="6"/>
    </row>
    <row r="1302" spans="1:11" x14ac:dyDescent="0.2">
      <c r="A1302" s="6" t="str">
        <f ca="1">IF(COUNTIF($B$1:INDIRECT(CONCATENATE("B", ROW())), B1302)=0, "", COUNTIF($B$1:INDIRECT(CONCATENATE("B", ROW())), B1302))</f>
        <v/>
      </c>
      <c r="B1302" s="41"/>
      <c r="C1302" s="7" t="str">
        <f ca="1">IF(B1302="", "", B1302&amp;COUNTIF($B$1:INDIRECT(CONCATENATE("B", ROW())), B1302))</f>
        <v/>
      </c>
      <c r="D1302" s="6"/>
      <c r="E1302" s="6"/>
      <c r="F1302" s="6">
        <f t="shared" si="45"/>
        <v>2753</v>
      </c>
      <c r="G1302" s="44" t="str">
        <f t="shared" ref="G1302:G1355" si="46">CONCATENATE( "0x",DEC2HEX($F1302) )</f>
        <v>0xAC1</v>
      </c>
      <c r="H1302" s="8" t="s">
        <v>459</v>
      </c>
      <c r="I1302" s="8"/>
      <c r="J1302" s="6"/>
      <c r="K1302" s="6"/>
    </row>
    <row r="1303" spans="1:11" x14ac:dyDescent="0.2">
      <c r="A1303" s="6" t="str">
        <f ca="1">IF(COUNTIF($B$1:INDIRECT(CONCATENATE("B", ROW())), B1303)=0, "", COUNTIF($B$1:INDIRECT(CONCATENATE("B", ROW())), B1303))</f>
        <v/>
      </c>
      <c r="B1303" s="41"/>
      <c r="C1303" s="7" t="str">
        <f ca="1">IF(B1303="", "", B1303&amp;COUNTIF($B$1:INDIRECT(CONCATENATE("B", ROW())), B1303))</f>
        <v/>
      </c>
      <c r="D1303" s="6"/>
      <c r="E1303" s="6"/>
      <c r="F1303" s="6">
        <f t="shared" si="45"/>
        <v>2754</v>
      </c>
      <c r="G1303" s="44" t="str">
        <f t="shared" si="46"/>
        <v>0xAC2</v>
      </c>
      <c r="H1303" s="8" t="s">
        <v>459</v>
      </c>
      <c r="I1303" s="8"/>
      <c r="J1303" s="6"/>
      <c r="K1303" s="6"/>
    </row>
    <row r="1304" spans="1:11" x14ac:dyDescent="0.2">
      <c r="A1304" s="6" t="str">
        <f ca="1">IF(COUNTIF($B$1:INDIRECT(CONCATENATE("B", ROW())), B1304)=0, "", COUNTIF($B$1:INDIRECT(CONCATENATE("B", ROW())), B1304))</f>
        <v/>
      </c>
      <c r="B1304" s="41"/>
      <c r="C1304" s="7" t="str">
        <f ca="1">IF(B1304="", "", B1304&amp;COUNTIF($B$1:INDIRECT(CONCATENATE("B", ROW())), B1304))</f>
        <v/>
      </c>
      <c r="D1304" s="6"/>
      <c r="E1304" s="6"/>
      <c r="F1304" s="6">
        <f t="shared" si="45"/>
        <v>2755</v>
      </c>
      <c r="G1304" s="44" t="str">
        <f t="shared" si="46"/>
        <v>0xAC3</v>
      </c>
      <c r="H1304" s="8" t="s">
        <v>459</v>
      </c>
      <c r="I1304" s="8"/>
      <c r="J1304" s="6"/>
      <c r="K1304" s="6"/>
    </row>
    <row r="1305" spans="1:11" x14ac:dyDescent="0.2">
      <c r="A1305" s="6" t="str">
        <f ca="1">IF(COUNTIF($B$1:INDIRECT(CONCATENATE("B", ROW())), B1305)=0, "", COUNTIF($B$1:INDIRECT(CONCATENATE("B", ROW())), B1305))</f>
        <v/>
      </c>
      <c r="B1305" s="41"/>
      <c r="C1305" s="7" t="str">
        <f ca="1">IF(B1305="", "", B1305&amp;COUNTIF($B$1:INDIRECT(CONCATENATE("B", ROW())), B1305))</f>
        <v/>
      </c>
      <c r="D1305" s="6"/>
      <c r="E1305" s="6"/>
      <c r="F1305" s="6">
        <f t="shared" si="45"/>
        <v>2756</v>
      </c>
      <c r="G1305" s="44" t="str">
        <f t="shared" si="46"/>
        <v>0xAC4</v>
      </c>
      <c r="H1305" s="8" t="s">
        <v>459</v>
      </c>
      <c r="I1305" s="8"/>
      <c r="J1305" s="6"/>
      <c r="K1305" s="6"/>
    </row>
    <row r="1306" spans="1:11" x14ac:dyDescent="0.2">
      <c r="A1306" s="6" t="str">
        <f ca="1">IF(COUNTIF($B$1:INDIRECT(CONCATENATE("B", ROW())), B1306)=0, "", COUNTIF($B$1:INDIRECT(CONCATENATE("B", ROW())), B1306))</f>
        <v/>
      </c>
      <c r="B1306" s="41"/>
      <c r="C1306" s="7" t="str">
        <f ca="1">IF(B1306="", "", B1306&amp;COUNTIF($B$1:INDIRECT(CONCATENATE("B", ROW())), B1306))</f>
        <v/>
      </c>
      <c r="D1306" s="6"/>
      <c r="E1306" s="6"/>
      <c r="F1306" s="6">
        <f t="shared" si="45"/>
        <v>2757</v>
      </c>
      <c r="G1306" s="44" t="str">
        <f t="shared" si="46"/>
        <v>0xAC5</v>
      </c>
      <c r="H1306" s="8" t="s">
        <v>459</v>
      </c>
      <c r="I1306" s="8"/>
      <c r="J1306" s="6"/>
      <c r="K1306" s="6"/>
    </row>
    <row r="1307" spans="1:11" x14ac:dyDescent="0.2">
      <c r="A1307" s="6" t="str">
        <f ca="1">IF(COUNTIF($B$1:INDIRECT(CONCATENATE("B", ROW())), B1307)=0, "", COUNTIF($B$1:INDIRECT(CONCATENATE("B", ROW())), B1307))</f>
        <v/>
      </c>
      <c r="B1307" s="41"/>
      <c r="C1307" s="7" t="str">
        <f ca="1">IF(B1307="", "", B1307&amp;COUNTIF($B$1:INDIRECT(CONCATENATE("B", ROW())), B1307))</f>
        <v/>
      </c>
      <c r="D1307" s="6"/>
      <c r="E1307" s="6"/>
      <c r="F1307" s="6">
        <f t="shared" si="45"/>
        <v>2758</v>
      </c>
      <c r="G1307" s="44" t="str">
        <f t="shared" si="46"/>
        <v>0xAC6</v>
      </c>
      <c r="H1307" s="8" t="s">
        <v>459</v>
      </c>
      <c r="I1307" s="8"/>
      <c r="J1307" s="6"/>
      <c r="K1307" s="6"/>
    </row>
    <row r="1308" spans="1:11" x14ac:dyDescent="0.2">
      <c r="A1308" s="6" t="str">
        <f ca="1">IF(COUNTIF($B$1:INDIRECT(CONCATENATE("B", ROW())), B1308)=0, "", COUNTIF($B$1:INDIRECT(CONCATENATE("B", ROW())), B1308))</f>
        <v/>
      </c>
      <c r="B1308" s="41"/>
      <c r="C1308" s="7" t="str">
        <f ca="1">IF(B1308="", "", B1308&amp;COUNTIF($B$1:INDIRECT(CONCATENATE("B", ROW())), B1308))</f>
        <v/>
      </c>
      <c r="D1308" s="6"/>
      <c r="E1308" s="6"/>
      <c r="F1308" s="6">
        <f t="shared" si="45"/>
        <v>2759</v>
      </c>
      <c r="G1308" s="44" t="str">
        <f t="shared" si="46"/>
        <v>0xAC7</v>
      </c>
      <c r="H1308" s="8" t="s">
        <v>459</v>
      </c>
      <c r="I1308" s="8"/>
      <c r="J1308" s="6"/>
      <c r="K1308" s="6"/>
    </row>
    <row r="1309" spans="1:11" x14ac:dyDescent="0.2">
      <c r="A1309" s="6" t="str">
        <f ca="1">IF(COUNTIF($B$1:INDIRECT(CONCATENATE("B", ROW())), B1309)=0, "", COUNTIF($B$1:INDIRECT(CONCATENATE("B", ROW())), B1309))</f>
        <v/>
      </c>
      <c r="B1309" s="41"/>
      <c r="C1309" s="7" t="str">
        <f ca="1">IF(B1309="", "", B1309&amp;COUNTIF($B$1:INDIRECT(CONCATENATE("B", ROW())), B1309))</f>
        <v/>
      </c>
      <c r="D1309" s="6"/>
      <c r="E1309" s="6"/>
      <c r="F1309" s="6">
        <f t="shared" si="45"/>
        <v>2760</v>
      </c>
      <c r="G1309" s="44" t="str">
        <f t="shared" si="46"/>
        <v>0xAC8</v>
      </c>
      <c r="H1309" s="8" t="s">
        <v>459</v>
      </c>
      <c r="I1309" s="8"/>
      <c r="J1309" s="6"/>
      <c r="K1309" s="6"/>
    </row>
    <row r="1310" spans="1:11" x14ac:dyDescent="0.2">
      <c r="A1310" s="6" t="str">
        <f ca="1">IF(COUNTIF($B$1:INDIRECT(CONCATENATE("B", ROW())), B1310)=0, "", COUNTIF($B$1:INDIRECT(CONCATENATE("B", ROW())), B1310))</f>
        <v/>
      </c>
      <c r="B1310" s="41"/>
      <c r="C1310" s="7" t="str">
        <f ca="1">IF(B1310="", "", B1310&amp;COUNTIF($B$1:INDIRECT(CONCATENATE("B", ROW())), B1310))</f>
        <v/>
      </c>
      <c r="D1310" s="6"/>
      <c r="E1310" s="6"/>
      <c r="F1310" s="6">
        <f t="shared" si="45"/>
        <v>2761</v>
      </c>
      <c r="G1310" s="44" t="str">
        <f t="shared" si="46"/>
        <v>0xAC9</v>
      </c>
      <c r="H1310" s="8" t="s">
        <v>459</v>
      </c>
      <c r="I1310" s="8"/>
      <c r="J1310" s="6"/>
      <c r="K1310" s="6"/>
    </row>
    <row r="1311" spans="1:11" x14ac:dyDescent="0.2">
      <c r="A1311" s="6" t="str">
        <f ca="1">IF(COUNTIF($B$1:INDIRECT(CONCATENATE("B", ROW())), B1311)=0, "", COUNTIF($B$1:INDIRECT(CONCATENATE("B", ROW())), B1311))</f>
        <v/>
      </c>
      <c r="B1311" s="41"/>
      <c r="C1311" s="7" t="str">
        <f ca="1">IF(B1311="", "", B1311&amp;COUNTIF($B$1:INDIRECT(CONCATENATE("B", ROW())), B1311))</f>
        <v/>
      </c>
      <c r="D1311" s="6"/>
      <c r="E1311" s="6"/>
      <c r="F1311" s="6">
        <f t="shared" si="45"/>
        <v>2762</v>
      </c>
      <c r="G1311" s="44" t="str">
        <f t="shared" si="46"/>
        <v>0xACA</v>
      </c>
      <c r="H1311" s="8" t="s">
        <v>459</v>
      </c>
      <c r="I1311" s="8"/>
      <c r="J1311" s="6"/>
      <c r="K1311" s="6"/>
    </row>
    <row r="1312" spans="1:11" x14ac:dyDescent="0.2">
      <c r="A1312" s="6" t="str">
        <f ca="1">IF(COUNTIF($B$1:INDIRECT(CONCATENATE("B", ROW())), B1312)=0, "", COUNTIF($B$1:INDIRECT(CONCATENATE("B", ROW())), B1312))</f>
        <v/>
      </c>
      <c r="B1312" s="41"/>
      <c r="C1312" s="7" t="str">
        <f ca="1">IF(B1312="", "", B1312&amp;COUNTIF($B$1:INDIRECT(CONCATENATE("B", ROW())), B1312))</f>
        <v/>
      </c>
      <c r="D1312" s="6"/>
      <c r="E1312" s="6"/>
      <c r="F1312" s="6">
        <f t="shared" si="45"/>
        <v>2763</v>
      </c>
      <c r="G1312" s="44" t="str">
        <f t="shared" si="46"/>
        <v>0xACB</v>
      </c>
      <c r="H1312" s="8" t="s">
        <v>459</v>
      </c>
      <c r="I1312" s="8"/>
      <c r="J1312" s="6"/>
      <c r="K1312" s="6"/>
    </row>
    <row r="1313" spans="1:11" x14ac:dyDescent="0.2">
      <c r="A1313" s="6" t="str">
        <f ca="1">IF(COUNTIF($B$1:INDIRECT(CONCATENATE("B", ROW())), B1313)=0, "", COUNTIF($B$1:INDIRECT(CONCATENATE("B", ROW())), B1313))</f>
        <v/>
      </c>
      <c r="B1313" s="41"/>
      <c r="C1313" s="7" t="str">
        <f ca="1">IF(B1313="", "", B1313&amp;COUNTIF($B$1:INDIRECT(CONCATENATE("B", ROW())), B1313))</f>
        <v/>
      </c>
      <c r="D1313" s="6"/>
      <c r="E1313" s="6"/>
      <c r="F1313" s="6">
        <f t="shared" si="45"/>
        <v>2764</v>
      </c>
      <c r="G1313" s="44" t="str">
        <f t="shared" si="46"/>
        <v>0xACC</v>
      </c>
      <c r="H1313" s="8" t="s">
        <v>459</v>
      </c>
      <c r="I1313" s="8"/>
      <c r="J1313" s="6"/>
      <c r="K1313" s="6"/>
    </row>
    <row r="1314" spans="1:11" x14ac:dyDescent="0.2">
      <c r="A1314" s="6" t="str">
        <f ca="1">IF(COUNTIF($B$1:INDIRECT(CONCATENATE("B", ROW())), B1314)=0, "", COUNTIF($B$1:INDIRECT(CONCATENATE("B", ROW())), B1314))</f>
        <v/>
      </c>
      <c r="B1314" s="41"/>
      <c r="C1314" s="7" t="str">
        <f ca="1">IF(B1314="", "", B1314&amp;COUNTIF($B$1:INDIRECT(CONCATENATE("B", ROW())), B1314))</f>
        <v/>
      </c>
      <c r="D1314" s="6"/>
      <c r="E1314" s="6"/>
      <c r="F1314" s="6">
        <f t="shared" si="45"/>
        <v>2765</v>
      </c>
      <c r="G1314" s="44" t="str">
        <f t="shared" si="46"/>
        <v>0xACD</v>
      </c>
      <c r="H1314" s="8" t="s">
        <v>459</v>
      </c>
      <c r="I1314" s="8"/>
      <c r="J1314" s="6"/>
      <c r="K1314" s="6"/>
    </row>
    <row r="1315" spans="1:11" x14ac:dyDescent="0.2">
      <c r="A1315" s="6" t="str">
        <f ca="1">IF(COUNTIF($B$1:INDIRECT(CONCATENATE("B", ROW())), B1315)=0, "", COUNTIF($B$1:INDIRECT(CONCATENATE("B", ROW())), B1315))</f>
        <v/>
      </c>
      <c r="B1315" s="41"/>
      <c r="C1315" s="7" t="str">
        <f ca="1">IF(B1315="", "", B1315&amp;COUNTIF($B$1:INDIRECT(CONCATENATE("B", ROW())), B1315))</f>
        <v/>
      </c>
      <c r="D1315" s="6"/>
      <c r="E1315" s="6"/>
      <c r="F1315" s="6">
        <f t="shared" si="45"/>
        <v>2766</v>
      </c>
      <c r="G1315" s="44" t="str">
        <f t="shared" si="46"/>
        <v>0xACE</v>
      </c>
      <c r="H1315" s="8" t="s">
        <v>459</v>
      </c>
      <c r="I1315" s="8"/>
      <c r="J1315" s="6"/>
      <c r="K1315" s="6"/>
    </row>
    <row r="1316" spans="1:11" x14ac:dyDescent="0.2">
      <c r="A1316" s="6" t="str">
        <f ca="1">IF(COUNTIF($B$1:INDIRECT(CONCATENATE("B", ROW())), B1316)=0, "", COUNTIF($B$1:INDIRECT(CONCATENATE("B", ROW())), B1316))</f>
        <v/>
      </c>
      <c r="B1316" s="41"/>
      <c r="C1316" s="7" t="str">
        <f ca="1">IF(B1316="", "", B1316&amp;COUNTIF($B$1:INDIRECT(CONCATENATE("B", ROW())), B1316))</f>
        <v/>
      </c>
      <c r="D1316" s="6"/>
      <c r="E1316" s="6"/>
      <c r="F1316" s="6">
        <f t="shared" si="45"/>
        <v>2767</v>
      </c>
      <c r="G1316" s="44" t="str">
        <f t="shared" si="46"/>
        <v>0xACF</v>
      </c>
      <c r="H1316" s="8" t="s">
        <v>459</v>
      </c>
      <c r="I1316" s="8"/>
      <c r="J1316" s="6"/>
      <c r="K1316" s="6"/>
    </row>
    <row r="1317" spans="1:11" x14ac:dyDescent="0.2">
      <c r="A1317" s="6"/>
      <c r="B1317" s="41"/>
      <c r="C1317" s="7" t="str">
        <f ca="1">IF(B1317="", "", B1317&amp;COUNTIF($B$1:INDIRECT(CONCATENATE("B", ROW())), B1317))</f>
        <v/>
      </c>
      <c r="D1317" s="6"/>
      <c r="E1317" s="6"/>
      <c r="F1317" s="6"/>
      <c r="G1317" s="44"/>
      <c r="H1317" s="8" t="s">
        <v>460</v>
      </c>
      <c r="I1317" s="8"/>
      <c r="J1317" s="6"/>
      <c r="K1317" s="6"/>
    </row>
    <row r="1318" spans="1:11" x14ac:dyDescent="0.2">
      <c r="A1318" s="6" t="str">
        <f ca="1">IF(COUNTIF($B$1:INDIRECT(CONCATENATE("B", ROW())), B1318)=0, "", COUNTIF($B$1:INDIRECT(CONCATENATE("B", ROW())), B1318))</f>
        <v/>
      </c>
      <c r="B1318" s="41"/>
      <c r="C1318" s="7" t="str">
        <f ca="1">IF(B1318="", "", B1318&amp;COUNTIF($B$1:INDIRECT(CONCATENATE("B", ROW())), B1318))</f>
        <v/>
      </c>
      <c r="D1318" s="6"/>
      <c r="E1318" s="6"/>
      <c r="F1318" s="6">
        <f>$F1316+1</f>
        <v>2768</v>
      </c>
      <c r="G1318" s="44" t="str">
        <f t="shared" si="46"/>
        <v>0xAD0</v>
      </c>
      <c r="H1318" s="8" t="s">
        <v>461</v>
      </c>
      <c r="I1318" s="8"/>
      <c r="J1318" s="6"/>
      <c r="K1318" s="6"/>
    </row>
    <row r="1319" spans="1:11" x14ac:dyDescent="0.2">
      <c r="A1319" s="6" t="str">
        <f ca="1">IF(COUNTIF($B$1:INDIRECT(CONCATENATE("B", ROW())), B1319)=0, "", COUNTIF($B$1:INDIRECT(CONCATENATE("B", ROW())), B1319))</f>
        <v/>
      </c>
      <c r="B1319" s="41"/>
      <c r="C1319" s="7" t="str">
        <f ca="1">IF(B1319="", "", B1319&amp;COUNTIF($B$1:INDIRECT(CONCATENATE("B", ROW())), B1319))</f>
        <v/>
      </c>
      <c r="D1319" s="6"/>
      <c r="E1319" s="6"/>
      <c r="F1319" s="6">
        <f t="shared" si="45"/>
        <v>2769</v>
      </c>
      <c r="G1319" s="44" t="str">
        <f t="shared" si="46"/>
        <v>0xAD1</v>
      </c>
      <c r="H1319" s="8" t="s">
        <v>461</v>
      </c>
      <c r="I1319" s="8"/>
      <c r="J1319" s="6"/>
      <c r="K1319" s="6"/>
    </row>
    <row r="1320" spans="1:11" x14ac:dyDescent="0.2">
      <c r="A1320" s="6" t="str">
        <f ca="1">IF(COUNTIF($B$1:INDIRECT(CONCATENATE("B", ROW())), B1320)=0, "", COUNTIF($B$1:INDIRECT(CONCATENATE("B", ROW())), B1320))</f>
        <v/>
      </c>
      <c r="B1320" s="41"/>
      <c r="C1320" s="7" t="str">
        <f ca="1">IF(B1320="", "", B1320&amp;COUNTIF($B$1:INDIRECT(CONCATENATE("B", ROW())), B1320))</f>
        <v/>
      </c>
      <c r="D1320" s="6"/>
      <c r="E1320" s="6"/>
      <c r="F1320" s="6">
        <f t="shared" si="45"/>
        <v>2770</v>
      </c>
      <c r="G1320" s="44" t="str">
        <f t="shared" si="46"/>
        <v>0xAD2</v>
      </c>
      <c r="H1320" s="8" t="s">
        <v>461</v>
      </c>
      <c r="I1320" s="8"/>
      <c r="J1320" s="6"/>
      <c r="K1320" s="6"/>
    </row>
    <row r="1321" spans="1:11" x14ac:dyDescent="0.2">
      <c r="A1321" s="6" t="str">
        <f ca="1">IF(COUNTIF($B$1:INDIRECT(CONCATENATE("B", ROW())), B1321)=0, "", COUNTIF($B$1:INDIRECT(CONCATENATE("B", ROW())), B1321))</f>
        <v/>
      </c>
      <c r="B1321" s="41"/>
      <c r="C1321" s="7" t="str">
        <f ca="1">IF(B1321="", "", B1321&amp;COUNTIF($B$1:INDIRECT(CONCATENATE("B", ROW())), B1321))</f>
        <v/>
      </c>
      <c r="D1321" s="6"/>
      <c r="E1321" s="6"/>
      <c r="F1321" s="6">
        <f t="shared" si="45"/>
        <v>2771</v>
      </c>
      <c r="G1321" s="44" t="str">
        <f t="shared" si="46"/>
        <v>0xAD3</v>
      </c>
      <c r="H1321" s="8" t="s">
        <v>461</v>
      </c>
      <c r="I1321" s="8"/>
      <c r="J1321" s="6"/>
      <c r="K1321" s="6"/>
    </row>
    <row r="1322" spans="1:11" x14ac:dyDescent="0.2">
      <c r="A1322" s="6" t="str">
        <f ca="1">IF(COUNTIF($B$1:INDIRECT(CONCATENATE("B", ROW())), B1322)=0, "", COUNTIF($B$1:INDIRECT(CONCATENATE("B", ROW())), B1322))</f>
        <v/>
      </c>
      <c r="B1322" s="41"/>
      <c r="C1322" s="7" t="str">
        <f ca="1">IF(B1322="", "", B1322&amp;COUNTIF($B$1:INDIRECT(CONCATENATE("B", ROW())), B1322))</f>
        <v/>
      </c>
      <c r="D1322" s="6"/>
      <c r="E1322" s="6"/>
      <c r="F1322" s="6">
        <f t="shared" si="45"/>
        <v>2772</v>
      </c>
      <c r="G1322" s="44" t="str">
        <f t="shared" si="46"/>
        <v>0xAD4</v>
      </c>
      <c r="H1322" s="8" t="s">
        <v>461</v>
      </c>
      <c r="I1322" s="8"/>
      <c r="J1322" s="6"/>
      <c r="K1322" s="6"/>
    </row>
    <row r="1323" spans="1:11" x14ac:dyDescent="0.2">
      <c r="A1323" s="6" t="str">
        <f ca="1">IF(COUNTIF($B$1:INDIRECT(CONCATENATE("B", ROW())), B1323)=0, "", COUNTIF($B$1:INDIRECT(CONCATENATE("B", ROW())), B1323))</f>
        <v/>
      </c>
      <c r="B1323" s="41"/>
      <c r="C1323" s="7" t="str">
        <f ca="1">IF(B1323="", "", B1323&amp;COUNTIF($B$1:INDIRECT(CONCATENATE("B", ROW())), B1323))</f>
        <v/>
      </c>
      <c r="D1323" s="6"/>
      <c r="E1323" s="6"/>
      <c r="F1323" s="6">
        <f t="shared" si="45"/>
        <v>2773</v>
      </c>
      <c r="G1323" s="44" t="str">
        <f t="shared" si="46"/>
        <v>0xAD5</v>
      </c>
      <c r="H1323" s="8" t="s">
        <v>461</v>
      </c>
      <c r="I1323" s="8"/>
      <c r="J1323" s="6"/>
      <c r="K1323" s="6"/>
    </row>
    <row r="1324" spans="1:11" x14ac:dyDescent="0.2">
      <c r="A1324" s="6" t="str">
        <f ca="1">IF(COUNTIF($B$1:INDIRECT(CONCATENATE("B", ROW())), B1324)=0, "", COUNTIF($B$1:INDIRECT(CONCATENATE("B", ROW())), B1324))</f>
        <v/>
      </c>
      <c r="B1324" s="41"/>
      <c r="C1324" s="7" t="str">
        <f ca="1">IF(B1324="", "", B1324&amp;COUNTIF($B$1:INDIRECT(CONCATENATE("B", ROW())), B1324))</f>
        <v/>
      </c>
      <c r="D1324" s="6"/>
      <c r="E1324" s="6"/>
      <c r="F1324" s="6">
        <f t="shared" si="45"/>
        <v>2774</v>
      </c>
      <c r="G1324" s="44" t="str">
        <f t="shared" si="46"/>
        <v>0xAD6</v>
      </c>
      <c r="H1324" s="8" t="s">
        <v>461</v>
      </c>
      <c r="I1324" s="8"/>
      <c r="J1324" s="6"/>
      <c r="K1324" s="6"/>
    </row>
    <row r="1325" spans="1:11" x14ac:dyDescent="0.2">
      <c r="A1325" s="6" t="str">
        <f ca="1">IF(COUNTIF($B$1:INDIRECT(CONCATENATE("B", ROW())), B1325)=0, "", COUNTIF($B$1:INDIRECT(CONCATENATE("B", ROW())), B1325))</f>
        <v/>
      </c>
      <c r="B1325" s="41"/>
      <c r="C1325" s="7" t="str">
        <f ca="1">IF(B1325="", "", B1325&amp;COUNTIF($B$1:INDIRECT(CONCATENATE("B", ROW())), B1325))</f>
        <v/>
      </c>
      <c r="D1325" s="6"/>
      <c r="E1325" s="6"/>
      <c r="F1325" s="6">
        <f t="shared" si="45"/>
        <v>2775</v>
      </c>
      <c r="G1325" s="44" t="str">
        <f t="shared" si="46"/>
        <v>0xAD7</v>
      </c>
      <c r="H1325" s="8" t="s">
        <v>461</v>
      </c>
      <c r="I1325" s="8"/>
      <c r="J1325" s="6"/>
      <c r="K1325" s="6"/>
    </row>
    <row r="1326" spans="1:11" x14ac:dyDescent="0.2">
      <c r="A1326" s="6" t="str">
        <f ca="1">IF(COUNTIF($B$1:INDIRECT(CONCATENATE("B", ROW())), B1326)=0, "", COUNTIF($B$1:INDIRECT(CONCATENATE("B", ROW())), B1326))</f>
        <v/>
      </c>
      <c r="B1326" s="41"/>
      <c r="C1326" s="7" t="str">
        <f ca="1">IF(B1326="", "", B1326&amp;COUNTIF($B$1:INDIRECT(CONCATENATE("B", ROW())), B1326))</f>
        <v/>
      </c>
      <c r="D1326" s="6"/>
      <c r="E1326" s="6"/>
      <c r="F1326" s="6">
        <f t="shared" si="45"/>
        <v>2776</v>
      </c>
      <c r="G1326" s="44" t="str">
        <f t="shared" si="46"/>
        <v>0xAD8</v>
      </c>
      <c r="H1326" s="8" t="s">
        <v>461</v>
      </c>
      <c r="I1326" s="8"/>
      <c r="J1326" s="6"/>
      <c r="K1326" s="6"/>
    </row>
    <row r="1327" spans="1:11" x14ac:dyDescent="0.2">
      <c r="A1327" s="6" t="str">
        <f ca="1">IF(COUNTIF($B$1:INDIRECT(CONCATENATE("B", ROW())), B1327)=0, "", COUNTIF($B$1:INDIRECT(CONCATENATE("B", ROW())), B1327))</f>
        <v/>
      </c>
      <c r="B1327" s="41"/>
      <c r="C1327" s="7" t="str">
        <f ca="1">IF(B1327="", "", B1327&amp;COUNTIF($B$1:INDIRECT(CONCATENATE("B", ROW())), B1327))</f>
        <v/>
      </c>
      <c r="D1327" s="6"/>
      <c r="E1327" s="6"/>
      <c r="F1327" s="6">
        <f t="shared" si="45"/>
        <v>2777</v>
      </c>
      <c r="G1327" s="44" t="str">
        <f t="shared" si="46"/>
        <v>0xAD9</v>
      </c>
      <c r="H1327" s="8" t="s">
        <v>461</v>
      </c>
      <c r="I1327" s="8"/>
      <c r="J1327" s="6"/>
      <c r="K1327" s="6"/>
    </row>
    <row r="1328" spans="1:11" x14ac:dyDescent="0.2">
      <c r="A1328" s="6"/>
      <c r="B1328" s="41"/>
      <c r="C1328" s="7" t="str">
        <f ca="1">IF(B1328="", "", B1328&amp;COUNTIF($B$1:INDIRECT(CONCATENATE("B", ROW())), B1328))</f>
        <v/>
      </c>
      <c r="D1328" s="6"/>
      <c r="E1328" s="6"/>
      <c r="F1328" s="6"/>
      <c r="G1328" s="44"/>
      <c r="H1328" s="8" t="s">
        <v>463</v>
      </c>
      <c r="I1328" s="8"/>
      <c r="J1328" s="6"/>
      <c r="K1328" s="6"/>
    </row>
    <row r="1329" spans="1:11" x14ac:dyDescent="0.2">
      <c r="A1329" s="6" t="str">
        <f ca="1">IF(COUNTIF($B$1:INDIRECT(CONCATENATE("B", ROW())), B1329)=0, "", COUNTIF($B$1:INDIRECT(CONCATENATE("B", ROW())), B1329))</f>
        <v/>
      </c>
      <c r="B1329" s="41"/>
      <c r="C1329" s="7" t="str">
        <f ca="1">IF(B1329="", "", B1329&amp;COUNTIF($B$1:INDIRECT(CONCATENATE("B", ROW())), B1329))</f>
        <v/>
      </c>
      <c r="D1329" s="6"/>
      <c r="E1329" s="6"/>
      <c r="F1329" s="6">
        <f>$F1327+1</f>
        <v>2778</v>
      </c>
      <c r="G1329" s="44" t="str">
        <f t="shared" si="46"/>
        <v>0xADA</v>
      </c>
      <c r="H1329" s="8" t="s">
        <v>462</v>
      </c>
      <c r="I1329" s="8"/>
      <c r="J1329" s="6"/>
      <c r="K1329" s="6"/>
    </row>
    <row r="1330" spans="1:11" x14ac:dyDescent="0.2">
      <c r="A1330" s="6" t="str">
        <f ca="1">IF(COUNTIF($B$1:INDIRECT(CONCATENATE("B", ROW())), B1330)=0, "", COUNTIF($B$1:INDIRECT(CONCATENATE("B", ROW())), B1330))</f>
        <v/>
      </c>
      <c r="B1330" s="41"/>
      <c r="C1330" s="7" t="str">
        <f ca="1">IF(B1330="", "", B1330&amp;COUNTIF($B$1:INDIRECT(CONCATENATE("B", ROW())), B1330))</f>
        <v/>
      </c>
      <c r="D1330" s="6"/>
      <c r="E1330" s="6"/>
      <c r="F1330" s="6">
        <f t="shared" si="45"/>
        <v>2779</v>
      </c>
      <c r="G1330" s="44" t="str">
        <f t="shared" si="46"/>
        <v>0xADB</v>
      </c>
      <c r="H1330" s="8" t="s">
        <v>462</v>
      </c>
      <c r="I1330" s="8"/>
      <c r="J1330" s="6"/>
      <c r="K1330" s="6"/>
    </row>
    <row r="1331" spans="1:11" x14ac:dyDescent="0.2">
      <c r="A1331" s="6" t="str">
        <f ca="1">IF(COUNTIF($B$1:INDIRECT(CONCATENATE("B", ROW())), B1331)=0, "", COUNTIF($B$1:INDIRECT(CONCATENATE("B", ROW())), B1331))</f>
        <v/>
      </c>
      <c r="B1331" s="41"/>
      <c r="C1331" s="7" t="str">
        <f ca="1">IF(B1331="", "", B1331&amp;COUNTIF($B$1:INDIRECT(CONCATENATE("B", ROW())), B1331))</f>
        <v/>
      </c>
      <c r="D1331" s="6"/>
      <c r="E1331" s="6"/>
      <c r="F1331" s="6">
        <f t="shared" ref="F1331:F1355" si="47">$F1330+1</f>
        <v>2780</v>
      </c>
      <c r="G1331" s="44" t="str">
        <f t="shared" si="46"/>
        <v>0xADC</v>
      </c>
      <c r="H1331" s="8" t="s">
        <v>462</v>
      </c>
      <c r="I1331" s="8"/>
      <c r="J1331" s="6"/>
      <c r="K1331" s="6"/>
    </row>
    <row r="1332" spans="1:11" x14ac:dyDescent="0.2">
      <c r="A1332" s="6" t="str">
        <f ca="1">IF(COUNTIF($B$1:INDIRECT(CONCATENATE("B", ROW())), B1332)=0, "", COUNTIF($B$1:INDIRECT(CONCATENATE("B", ROW())), B1332))</f>
        <v/>
      </c>
      <c r="B1332" s="41"/>
      <c r="C1332" s="7" t="str">
        <f ca="1">IF(B1332="", "", B1332&amp;COUNTIF($B$1:INDIRECT(CONCATENATE("B", ROW())), B1332))</f>
        <v/>
      </c>
      <c r="D1332" s="6"/>
      <c r="E1332" s="6"/>
      <c r="F1332" s="6">
        <f t="shared" si="47"/>
        <v>2781</v>
      </c>
      <c r="G1332" s="44" t="str">
        <f t="shared" si="46"/>
        <v>0xADD</v>
      </c>
      <c r="H1332" s="8" t="s">
        <v>462</v>
      </c>
      <c r="I1332" s="8"/>
      <c r="J1332" s="6"/>
      <c r="K1332" s="6"/>
    </row>
    <row r="1333" spans="1:11" x14ac:dyDescent="0.2">
      <c r="A1333" s="6" t="str">
        <f ca="1">IF(COUNTIF($B$1:INDIRECT(CONCATENATE("B", ROW())), B1333)=0, "", COUNTIF($B$1:INDIRECT(CONCATENATE("B", ROW())), B1333))</f>
        <v/>
      </c>
      <c r="B1333" s="41"/>
      <c r="C1333" s="7" t="str">
        <f ca="1">IF(B1333="", "", B1333&amp;COUNTIF($B$1:INDIRECT(CONCATENATE("B", ROW())), B1333))</f>
        <v/>
      </c>
      <c r="D1333" s="6"/>
      <c r="E1333" s="6"/>
      <c r="F1333" s="6">
        <f t="shared" si="47"/>
        <v>2782</v>
      </c>
      <c r="G1333" s="44" t="str">
        <f t="shared" si="46"/>
        <v>0xADE</v>
      </c>
      <c r="H1333" s="8" t="s">
        <v>462</v>
      </c>
      <c r="I1333" s="8"/>
      <c r="J1333" s="6"/>
      <c r="K1333" s="6"/>
    </row>
    <row r="1334" spans="1:11" x14ac:dyDescent="0.2">
      <c r="A1334" s="6" t="str">
        <f ca="1">IF(COUNTIF($B$1:INDIRECT(CONCATENATE("B", ROW())), B1334)=0, "", COUNTIF($B$1:INDIRECT(CONCATENATE("B", ROW())), B1334))</f>
        <v/>
      </c>
      <c r="B1334" s="41"/>
      <c r="C1334" s="7" t="str">
        <f ca="1">IF(B1334="", "", B1334&amp;COUNTIF($B$1:INDIRECT(CONCATENATE("B", ROW())), B1334))</f>
        <v/>
      </c>
      <c r="D1334" s="6"/>
      <c r="E1334" s="6"/>
      <c r="F1334" s="6">
        <f t="shared" si="47"/>
        <v>2783</v>
      </c>
      <c r="G1334" s="44" t="str">
        <f t="shared" si="46"/>
        <v>0xADF</v>
      </c>
      <c r="H1334" s="8" t="s">
        <v>462</v>
      </c>
      <c r="I1334" s="8"/>
      <c r="J1334" s="6"/>
      <c r="K1334" s="6"/>
    </row>
    <row r="1335" spans="1:11" x14ac:dyDescent="0.2">
      <c r="A1335" s="6" t="str">
        <f ca="1">IF(COUNTIF($B$1:INDIRECT(CONCATENATE("B", ROW())), B1335)=0, "", COUNTIF($B$1:INDIRECT(CONCATENATE("B", ROW())), B1335))</f>
        <v/>
      </c>
      <c r="B1335" s="41"/>
      <c r="C1335" s="7" t="str">
        <f ca="1">IF(B1335="", "", B1335&amp;COUNTIF($B$1:INDIRECT(CONCATENATE("B", ROW())), B1335))</f>
        <v/>
      </c>
      <c r="D1335" s="6"/>
      <c r="E1335" s="6"/>
      <c r="F1335" s="6">
        <f t="shared" si="47"/>
        <v>2784</v>
      </c>
      <c r="G1335" s="44" t="str">
        <f t="shared" si="46"/>
        <v>0xAE0</v>
      </c>
      <c r="H1335" s="8" t="s">
        <v>462</v>
      </c>
      <c r="I1335" s="8"/>
      <c r="J1335" s="6"/>
      <c r="K1335" s="6"/>
    </row>
    <row r="1336" spans="1:11" x14ac:dyDescent="0.2">
      <c r="A1336" s="6" t="str">
        <f ca="1">IF(COUNTIF($B$1:INDIRECT(CONCATENATE("B", ROW())), B1336)=0, "", COUNTIF($B$1:INDIRECT(CONCATENATE("B", ROW())), B1336))</f>
        <v/>
      </c>
      <c r="B1336" s="41"/>
      <c r="C1336" s="7" t="str">
        <f ca="1">IF(B1336="", "", B1336&amp;COUNTIF($B$1:INDIRECT(CONCATENATE("B", ROW())), B1336))</f>
        <v/>
      </c>
      <c r="D1336" s="6"/>
      <c r="E1336" s="6"/>
      <c r="F1336" s="6">
        <f t="shared" si="47"/>
        <v>2785</v>
      </c>
      <c r="G1336" s="44" t="str">
        <f t="shared" si="46"/>
        <v>0xAE1</v>
      </c>
      <c r="H1336" s="8" t="s">
        <v>462</v>
      </c>
      <c r="I1336" s="8"/>
      <c r="J1336" s="6"/>
      <c r="K1336" s="6"/>
    </row>
    <row r="1337" spans="1:11" x14ac:dyDescent="0.2">
      <c r="A1337" s="6" t="str">
        <f ca="1">IF(COUNTIF($B$1:INDIRECT(CONCATENATE("B", ROW())), B1337)=0, "", COUNTIF($B$1:INDIRECT(CONCATENATE("B", ROW())), B1337))</f>
        <v/>
      </c>
      <c r="B1337" s="41"/>
      <c r="C1337" s="7" t="str">
        <f ca="1">IF(B1337="", "", B1337&amp;COUNTIF($B$1:INDIRECT(CONCATENATE("B", ROW())), B1337))</f>
        <v/>
      </c>
      <c r="D1337" s="6"/>
      <c r="E1337" s="6"/>
      <c r="F1337" s="6">
        <f t="shared" si="47"/>
        <v>2786</v>
      </c>
      <c r="G1337" s="44" t="str">
        <f t="shared" si="46"/>
        <v>0xAE2</v>
      </c>
      <c r="H1337" s="8" t="s">
        <v>462</v>
      </c>
      <c r="I1337" s="8"/>
      <c r="J1337" s="6"/>
      <c r="K1337" s="6"/>
    </row>
    <row r="1338" spans="1:11" x14ac:dyDescent="0.2">
      <c r="A1338" s="6" t="str">
        <f ca="1">IF(COUNTIF($B$1:INDIRECT(CONCATENATE("B", ROW())), B1338)=0, "", COUNTIF($B$1:INDIRECT(CONCATENATE("B", ROW())), B1338))</f>
        <v/>
      </c>
      <c r="B1338" s="41"/>
      <c r="C1338" s="7" t="str">
        <f ca="1">IF(B1338="", "", B1338&amp;COUNTIF($B$1:INDIRECT(CONCATENATE("B", ROW())), B1338))</f>
        <v/>
      </c>
      <c r="D1338" s="6"/>
      <c r="E1338" s="6"/>
      <c r="F1338" s="6">
        <f t="shared" si="47"/>
        <v>2787</v>
      </c>
      <c r="G1338" s="44" t="str">
        <f t="shared" si="46"/>
        <v>0xAE3</v>
      </c>
      <c r="H1338" s="8" t="s">
        <v>462</v>
      </c>
      <c r="I1338" s="8"/>
      <c r="J1338" s="6"/>
      <c r="K1338" s="6"/>
    </row>
    <row r="1339" spans="1:11" x14ac:dyDescent="0.2">
      <c r="A1339" s="6" t="str">
        <f ca="1">IF(COUNTIF($B$1:INDIRECT(CONCATENATE("B", ROW())), B1339)=0, "", COUNTIF($B$1:INDIRECT(CONCATENATE("B", ROW())), B1339))</f>
        <v/>
      </c>
      <c r="B1339" s="41"/>
      <c r="C1339" s="7" t="str">
        <f ca="1">IF(B1339="", "", B1339&amp;COUNTIF($B$1:INDIRECT(CONCATENATE("B", ROW())), B1339))</f>
        <v/>
      </c>
      <c r="D1339" s="6"/>
      <c r="E1339" s="6"/>
      <c r="F1339" s="6">
        <f>$F1338+1</f>
        <v>2788</v>
      </c>
      <c r="G1339" s="44" t="str">
        <f t="shared" si="46"/>
        <v>0xAE4</v>
      </c>
      <c r="H1339" s="8" t="s">
        <v>462</v>
      </c>
      <c r="I1339" s="8"/>
      <c r="J1339" s="6"/>
      <c r="K1339" s="6"/>
    </row>
    <row r="1340" spans="1:11" x14ac:dyDescent="0.2">
      <c r="A1340" s="6" t="str">
        <f ca="1">IF(COUNTIF($B$1:INDIRECT(CONCATENATE("B", ROW())), B1340)=0, "", COUNTIF($B$1:INDIRECT(CONCATENATE("B", ROW())), B1340))</f>
        <v/>
      </c>
      <c r="B1340" s="41"/>
      <c r="C1340" s="7" t="str">
        <f ca="1">IF(B1340="", "", B1340&amp;COUNTIF($B$1:INDIRECT(CONCATENATE("B", ROW())), B1340))</f>
        <v/>
      </c>
      <c r="D1340" s="6"/>
      <c r="E1340" s="6"/>
      <c r="F1340" s="6">
        <f t="shared" si="47"/>
        <v>2789</v>
      </c>
      <c r="G1340" s="44" t="str">
        <f t="shared" si="46"/>
        <v>0xAE5</v>
      </c>
      <c r="H1340" s="8" t="s">
        <v>462</v>
      </c>
      <c r="I1340" s="8"/>
      <c r="J1340" s="6"/>
      <c r="K1340" s="6"/>
    </row>
    <row r="1341" spans="1:11" x14ac:dyDescent="0.2">
      <c r="A1341" s="6" t="str">
        <f ca="1">IF(COUNTIF($B$1:INDIRECT(CONCATENATE("B", ROW())), B1341)=0, "", COUNTIF($B$1:INDIRECT(CONCATENATE("B", ROW())), B1341))</f>
        <v/>
      </c>
      <c r="B1341" s="41"/>
      <c r="C1341" s="7" t="str">
        <f ca="1">IF(B1341="", "", B1341&amp;COUNTIF($B$1:INDIRECT(CONCATENATE("B", ROW())), B1341))</f>
        <v/>
      </c>
      <c r="D1341" s="6"/>
      <c r="E1341" s="6"/>
      <c r="F1341" s="6">
        <f t="shared" si="47"/>
        <v>2790</v>
      </c>
      <c r="G1341" s="44" t="str">
        <f t="shared" si="46"/>
        <v>0xAE6</v>
      </c>
      <c r="H1341" s="8" t="s">
        <v>462</v>
      </c>
      <c r="I1341" s="8"/>
      <c r="J1341" s="6"/>
      <c r="K1341" s="6"/>
    </row>
    <row r="1342" spans="1:11" x14ac:dyDescent="0.2">
      <c r="A1342" s="6" t="str">
        <f ca="1">IF(COUNTIF($B$1:INDIRECT(CONCATENATE("B", ROW())), B1342)=0, "", COUNTIF($B$1:INDIRECT(CONCATENATE("B", ROW())), B1342))</f>
        <v/>
      </c>
      <c r="B1342" s="41"/>
      <c r="C1342" s="7" t="str">
        <f ca="1">IF(B1342="", "", B1342&amp;COUNTIF($B$1:INDIRECT(CONCATENATE("B", ROW())), B1342))</f>
        <v/>
      </c>
      <c r="D1342" s="6"/>
      <c r="E1342" s="6"/>
      <c r="F1342" s="6">
        <f t="shared" si="47"/>
        <v>2791</v>
      </c>
      <c r="G1342" s="44" t="str">
        <f t="shared" si="46"/>
        <v>0xAE7</v>
      </c>
      <c r="H1342" s="8" t="s">
        <v>462</v>
      </c>
      <c r="I1342" s="8"/>
      <c r="J1342" s="6"/>
      <c r="K1342" s="6"/>
    </row>
    <row r="1343" spans="1:11" x14ac:dyDescent="0.2">
      <c r="A1343" s="6" t="str">
        <f ca="1">IF(COUNTIF($B$1:INDIRECT(CONCATENATE("B", ROW())), B1343)=0, "", COUNTIF($B$1:INDIRECT(CONCATENATE("B", ROW())), B1343))</f>
        <v/>
      </c>
      <c r="B1343" s="41"/>
      <c r="C1343" s="7" t="str">
        <f ca="1">IF(B1343="", "", B1343&amp;COUNTIF($B$1:INDIRECT(CONCATENATE("B", ROW())), B1343))</f>
        <v/>
      </c>
      <c r="D1343" s="6"/>
      <c r="E1343" s="6"/>
      <c r="F1343" s="6">
        <f t="shared" si="47"/>
        <v>2792</v>
      </c>
      <c r="G1343" s="44" t="str">
        <f t="shared" si="46"/>
        <v>0xAE8</v>
      </c>
      <c r="H1343" s="8" t="s">
        <v>462</v>
      </c>
      <c r="I1343" s="8"/>
      <c r="J1343" s="6"/>
      <c r="K1343" s="6"/>
    </row>
    <row r="1344" spans="1:11" x14ac:dyDescent="0.2">
      <c r="A1344" s="6"/>
      <c r="B1344" s="41"/>
      <c r="C1344" s="7" t="str">
        <f ca="1">IF(B1344="", "", B1344&amp;COUNTIF($B$1:INDIRECT(CONCATENATE("B", ROW())), B1344))</f>
        <v/>
      </c>
      <c r="D1344" s="6"/>
      <c r="E1344" s="6"/>
      <c r="F1344" s="6"/>
      <c r="G1344" s="44"/>
      <c r="H1344" s="8" t="s">
        <v>464</v>
      </c>
      <c r="I1344" s="8"/>
      <c r="J1344" s="6"/>
      <c r="K1344" s="6"/>
    </row>
    <row r="1345" spans="1:11" x14ac:dyDescent="0.2">
      <c r="A1345" s="6" t="str">
        <f ca="1">IF(COUNTIF($B$1:INDIRECT(CONCATENATE("B", ROW())), B1345)=0, "", COUNTIF($B$1:INDIRECT(CONCATENATE("B", ROW())), B1345))</f>
        <v/>
      </c>
      <c r="B1345" s="41"/>
      <c r="C1345" s="7" t="str">
        <f ca="1">IF(B1345="", "", B1345&amp;COUNTIF($B$1:INDIRECT(CONCATENATE("B", ROW())), B1345))</f>
        <v/>
      </c>
      <c r="D1345" s="6"/>
      <c r="E1345" s="6"/>
      <c r="F1345" s="6">
        <f>$F1343+1</f>
        <v>2793</v>
      </c>
      <c r="G1345" s="44" t="str">
        <f t="shared" si="46"/>
        <v>0xAE9</v>
      </c>
      <c r="H1345" s="8" t="s">
        <v>466</v>
      </c>
      <c r="I1345" s="8"/>
      <c r="J1345" s="6"/>
      <c r="K1345" s="6"/>
    </row>
    <row r="1346" spans="1:11" x14ac:dyDescent="0.2">
      <c r="A1346" s="6" t="str">
        <f ca="1">IF(COUNTIF($B$1:INDIRECT(CONCATENATE("B", ROW())), B1346)=0, "", COUNTIF($B$1:INDIRECT(CONCATENATE("B", ROW())), B1346))</f>
        <v/>
      </c>
      <c r="B1346" s="41"/>
      <c r="C1346" s="7" t="str">
        <f ca="1">IF(B1346="", "", B1346&amp;COUNTIF($B$1:INDIRECT(CONCATENATE("B", ROW())), B1346))</f>
        <v/>
      </c>
      <c r="D1346" s="6"/>
      <c r="E1346" s="6"/>
      <c r="F1346" s="6">
        <f t="shared" si="47"/>
        <v>2794</v>
      </c>
      <c r="G1346" s="44" t="str">
        <f t="shared" si="46"/>
        <v>0xAEA</v>
      </c>
      <c r="H1346" s="8" t="s">
        <v>466</v>
      </c>
      <c r="I1346" s="8"/>
      <c r="J1346" s="6"/>
      <c r="K1346" s="6"/>
    </row>
    <row r="1347" spans="1:11" x14ac:dyDescent="0.2">
      <c r="A1347" s="6" t="str">
        <f ca="1">IF(COUNTIF($B$1:INDIRECT(CONCATENATE("B", ROW())), B1347)=0, "", COUNTIF($B$1:INDIRECT(CONCATENATE("B", ROW())), B1347))</f>
        <v/>
      </c>
      <c r="B1347" s="41"/>
      <c r="C1347" s="7" t="str">
        <f ca="1">IF(B1347="", "", B1347&amp;COUNTIF($B$1:INDIRECT(CONCATENATE("B", ROW())), B1347))</f>
        <v/>
      </c>
      <c r="D1347" s="6"/>
      <c r="E1347" s="6"/>
      <c r="F1347" s="6">
        <f t="shared" si="47"/>
        <v>2795</v>
      </c>
      <c r="G1347" s="44" t="str">
        <f t="shared" si="46"/>
        <v>0xAEB</v>
      </c>
      <c r="H1347" s="8" t="s">
        <v>466</v>
      </c>
      <c r="I1347" s="8"/>
      <c r="J1347" s="6"/>
      <c r="K1347" s="6"/>
    </row>
    <row r="1348" spans="1:11" x14ac:dyDescent="0.2">
      <c r="A1348" s="6" t="str">
        <f ca="1">IF(COUNTIF($B$1:INDIRECT(CONCATENATE("B", ROW())), B1348)=0, "", COUNTIF($B$1:INDIRECT(CONCATENATE("B", ROW())), B1348))</f>
        <v/>
      </c>
      <c r="B1348" s="41"/>
      <c r="C1348" s="7" t="str">
        <f ca="1">IF(B1348="", "", B1348&amp;COUNTIF($B$1:INDIRECT(CONCATENATE("B", ROW())), B1348))</f>
        <v/>
      </c>
      <c r="D1348" s="6"/>
      <c r="E1348" s="6"/>
      <c r="F1348" s="6">
        <f t="shared" si="47"/>
        <v>2796</v>
      </c>
      <c r="G1348" s="44" t="str">
        <f t="shared" si="46"/>
        <v>0xAEC</v>
      </c>
      <c r="H1348" s="8" t="s">
        <v>466</v>
      </c>
      <c r="I1348" s="8"/>
      <c r="J1348" s="6"/>
      <c r="K1348" s="6"/>
    </row>
    <row r="1349" spans="1:11" x14ac:dyDescent="0.2">
      <c r="A1349" s="6" t="str">
        <f ca="1">IF(COUNTIF($B$1:INDIRECT(CONCATENATE("B", ROW())), B1349)=0, "", COUNTIF($B$1:INDIRECT(CONCATENATE("B", ROW())), B1349))</f>
        <v/>
      </c>
      <c r="B1349" s="41"/>
      <c r="C1349" s="7" t="str">
        <f ca="1">IF(B1349="", "", B1349&amp;COUNTIF($B$1:INDIRECT(CONCATENATE("B", ROW())), B1349))</f>
        <v/>
      </c>
      <c r="D1349" s="6"/>
      <c r="E1349" s="6"/>
      <c r="F1349" s="6">
        <f t="shared" si="47"/>
        <v>2797</v>
      </c>
      <c r="G1349" s="44" t="str">
        <f t="shared" si="46"/>
        <v>0xAED</v>
      </c>
      <c r="H1349" s="8" t="s">
        <v>466</v>
      </c>
      <c r="I1349" s="8"/>
      <c r="J1349" s="6"/>
      <c r="K1349" s="6"/>
    </row>
    <row r="1350" spans="1:11" x14ac:dyDescent="0.2">
      <c r="A1350" s="6"/>
      <c r="B1350" s="41"/>
      <c r="C1350" s="7" t="str">
        <f ca="1">IF(B1350="", "", B1350&amp;COUNTIF($B$1:INDIRECT(CONCATENATE("B", ROW())), B1350))</f>
        <v/>
      </c>
      <c r="D1350" s="6"/>
      <c r="E1350" s="6"/>
      <c r="F1350" s="6"/>
      <c r="G1350" s="44"/>
      <c r="H1350" s="8" t="s">
        <v>465</v>
      </c>
      <c r="I1350" s="8"/>
      <c r="J1350" s="6"/>
      <c r="K1350" s="6"/>
    </row>
    <row r="1351" spans="1:11" x14ac:dyDescent="0.2">
      <c r="A1351" s="6" t="str">
        <f ca="1">IF(COUNTIF($B$1:INDIRECT(CONCATENATE("B", ROW())), B1351)=0, "", COUNTIF($B$1:INDIRECT(CONCATENATE("B", ROW())), B1351))</f>
        <v/>
      </c>
      <c r="B1351" s="41"/>
      <c r="C1351" s="7" t="str">
        <f ca="1">IF(B1351="", "", B1351&amp;COUNTIF($B$1:INDIRECT(CONCATENATE("B", ROW())), B1351))</f>
        <v/>
      </c>
      <c r="D1351" s="6"/>
      <c r="E1351" s="6"/>
      <c r="F1351" s="6">
        <f>$F1349+1</f>
        <v>2798</v>
      </c>
      <c r="G1351" s="44" t="str">
        <f t="shared" si="46"/>
        <v>0xAEE</v>
      </c>
      <c r="H1351" s="8" t="s">
        <v>467</v>
      </c>
      <c r="I1351" s="8"/>
      <c r="J1351" s="6"/>
      <c r="K1351" s="6"/>
    </row>
    <row r="1352" spans="1:11" x14ac:dyDescent="0.2">
      <c r="A1352" s="6" t="str">
        <f ca="1">IF(COUNTIF($B$1:INDIRECT(CONCATENATE("B", ROW())), B1352)=0, "", COUNTIF($B$1:INDIRECT(CONCATENATE("B", ROW())), B1352))</f>
        <v/>
      </c>
      <c r="B1352" s="41"/>
      <c r="C1352" s="7" t="str">
        <f ca="1">IF(B1352="", "", B1352&amp;COUNTIF($B$1:INDIRECT(CONCATENATE("B", ROW())), B1352))</f>
        <v/>
      </c>
      <c r="D1352" s="6"/>
      <c r="E1352" s="6"/>
      <c r="F1352" s="6">
        <f t="shared" si="47"/>
        <v>2799</v>
      </c>
      <c r="G1352" s="44" t="str">
        <f t="shared" si="46"/>
        <v>0xAEF</v>
      </c>
      <c r="H1352" s="8" t="s">
        <v>467</v>
      </c>
      <c r="I1352" s="8"/>
      <c r="J1352" s="6"/>
      <c r="K1352" s="6"/>
    </row>
    <row r="1353" spans="1:11" x14ac:dyDescent="0.2">
      <c r="A1353" s="6" t="str">
        <f ca="1">IF(COUNTIF($B$1:INDIRECT(CONCATENATE("B", ROW())), B1353)=0, "", COUNTIF($B$1:INDIRECT(CONCATENATE("B", ROW())), B1353))</f>
        <v/>
      </c>
      <c r="B1353" s="41"/>
      <c r="C1353" s="7" t="str">
        <f ca="1">IF(B1353="", "", B1353&amp;COUNTIF($B$1:INDIRECT(CONCATENATE("B", ROW())), B1353))</f>
        <v/>
      </c>
      <c r="D1353" s="6"/>
      <c r="E1353" s="6"/>
      <c r="F1353" s="6">
        <f t="shared" si="47"/>
        <v>2800</v>
      </c>
      <c r="G1353" s="44" t="str">
        <f t="shared" si="46"/>
        <v>0xAF0</v>
      </c>
      <c r="H1353" s="8" t="s">
        <v>467</v>
      </c>
      <c r="I1353" s="8"/>
      <c r="J1353" s="6"/>
      <c r="K1353" s="6"/>
    </row>
    <row r="1354" spans="1:11" x14ac:dyDescent="0.2">
      <c r="A1354" s="6" t="str">
        <f ca="1">IF(COUNTIF($B$1:INDIRECT(CONCATENATE("B", ROW())), B1354)=0, "", COUNTIF($B$1:INDIRECT(CONCATENATE("B", ROW())), B1354))</f>
        <v/>
      </c>
      <c r="B1354" s="41"/>
      <c r="C1354" s="7" t="str">
        <f ca="1">IF(B1354="", "", B1354&amp;COUNTIF($B$1:INDIRECT(CONCATENATE("B", ROW())), B1354))</f>
        <v/>
      </c>
      <c r="D1354" s="6"/>
      <c r="E1354" s="6"/>
      <c r="F1354" s="6">
        <f t="shared" si="47"/>
        <v>2801</v>
      </c>
      <c r="G1354" s="44" t="str">
        <f t="shared" si="46"/>
        <v>0xAF1</v>
      </c>
      <c r="H1354" s="8" t="s">
        <v>467</v>
      </c>
      <c r="I1354" s="8"/>
      <c r="J1354" s="6"/>
      <c r="K1354" s="6"/>
    </row>
    <row r="1355" spans="1:11" x14ac:dyDescent="0.2">
      <c r="A1355" s="6" t="str">
        <f ca="1">IF(COUNTIF($B$1:INDIRECT(CONCATENATE("B", ROW())), B1355)=0, "", COUNTIF($B$1:INDIRECT(CONCATENATE("B", ROW())), B1355))</f>
        <v/>
      </c>
      <c r="B1355" s="41"/>
      <c r="C1355" s="7" t="str">
        <f ca="1">IF(B1355="", "", B1355&amp;COUNTIF($B$1:INDIRECT(CONCATENATE("B", ROW())), B1355))</f>
        <v/>
      </c>
      <c r="D1355" s="6"/>
      <c r="E1355" s="6"/>
      <c r="F1355" s="6">
        <f t="shared" si="47"/>
        <v>2802</v>
      </c>
      <c r="G1355" s="44" t="str">
        <f t="shared" si="46"/>
        <v>0xAF2</v>
      </c>
      <c r="H1355" s="8" t="s">
        <v>467</v>
      </c>
      <c r="I1355" s="8"/>
      <c r="J1355" s="6"/>
      <c r="K1355" s="6"/>
    </row>
  </sheetData>
  <conditionalFormatting sqref="F2:G587 F886:G1355">
    <cfRule type="expression" dxfId="10" priority="49" stopIfTrue="1">
      <formula>IF($F2&lt;&gt;"N/A", COUNTIF($F$3:$F$587,$F2)&gt;1)</formula>
    </cfRule>
  </conditionalFormatting>
  <conditionalFormatting sqref="F589:G589">
    <cfRule type="expression" dxfId="9" priority="48" stopIfTrue="1">
      <formula>IF($F589&lt;&gt;"N/A", COUNTIF($F$3:$F$587,$F589)&gt;1)</formula>
    </cfRule>
  </conditionalFormatting>
  <conditionalFormatting sqref="F588:G588">
    <cfRule type="expression" dxfId="8" priority="47" stopIfTrue="1">
      <formula>IF($F588&lt;&gt;"N/A", COUNTIF($F$3:$F$587,$F588)&gt;1)</formula>
    </cfRule>
  </conditionalFormatting>
  <conditionalFormatting sqref="F591:F885">
    <cfRule type="expression" dxfId="7" priority="44" stopIfTrue="1">
      <formula>IF($F591&lt;&gt;"N/A", COUNTIF($F$3:$F$587,$F591)&gt;1)</formula>
    </cfRule>
  </conditionalFormatting>
  <dataValidations disablePrompts="1" count="2">
    <dataValidation type="list" allowBlank="1" showInputMessage="1" showErrorMessage="1" sqref="E507:E509 E528:E530 E524:E526 E551:E552 E548:E549 E145:E146 E141:E142 E137:E138 E133:E134 E222:E223 E104:E105 E100:E102 E92:E94 E458 E426:E436 E111:E112 E475:E480 E511:E514 E491:E495 E3:E20 E169:E171 E159:E161 E164:E166 E154:E156 E149:E151 E174:E176 E516:E521 E540:E543 E554:E555 E535:E538 E545:E546 E214:E215 E192:E194 E184:E188 E179:E181 E532:E533 E190 E443:E456 E498:E503 E230:E235">
      <formula1>"Internal, External, Other, N/A"</formula1>
    </dataValidation>
    <dataValidation type="list" allowBlank="1" showInputMessage="1" showErrorMessage="1" sqref="B3:B1355">
      <formula1>"Ground, Observatory"</formula1>
    </dataValidation>
  </dataValidations>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IP1820"/>
  <sheetViews>
    <sheetView zoomScaleNormal="100" zoomScalePageLayoutView="150" workbookViewId="0">
      <pane xSplit="8" ySplit="1" topLeftCell="I158" activePane="bottomRight" state="frozen"/>
      <selection activeCell="F1" sqref="F1"/>
      <selection pane="topRight" activeCell="I1" sqref="I1"/>
      <selection pane="bottomLeft" activeCell="F2" sqref="F2"/>
      <selection pane="bottomRight" activeCell="M169" sqref="M169"/>
    </sheetView>
  </sheetViews>
  <sheetFormatPr defaultColWidth="8.85546875" defaultRowHeight="11.25" x14ac:dyDescent="0.2"/>
  <cols>
    <col min="1" max="2" width="10" style="1" customWidth="1"/>
    <col min="3" max="3" width="12.42578125" style="1" customWidth="1"/>
    <col min="4" max="4" width="8.85546875" style="12" customWidth="1"/>
    <col min="5" max="5" width="8" style="12" customWidth="1"/>
    <col min="6" max="6" width="6.85546875" style="1" customWidth="1"/>
    <col min="7" max="7" width="9.42578125" style="1" customWidth="1"/>
    <col min="8" max="8" width="37.42578125" style="1" customWidth="1"/>
    <col min="9" max="9" width="44.28515625" style="1" customWidth="1"/>
    <col min="10" max="10" width="9.42578125" style="1" customWidth="1"/>
    <col min="11" max="11" width="6.42578125" style="1" customWidth="1"/>
    <col min="12" max="12" width="6.85546875" style="1" customWidth="1"/>
    <col min="13" max="13" width="5.85546875" style="43" customWidth="1"/>
    <col min="14" max="14" width="7" style="43" customWidth="1"/>
    <col min="15" max="15" width="5.85546875" style="43" customWidth="1"/>
    <col min="16" max="16" width="6.140625" style="43" customWidth="1"/>
    <col min="17" max="17" width="6.28515625" style="12" customWidth="1"/>
    <col min="18" max="18" width="9.7109375" style="11" customWidth="1"/>
    <col min="19" max="19" width="37.85546875" style="12" customWidth="1"/>
    <col min="20" max="20" width="21.85546875" style="12" customWidth="1"/>
    <col min="21" max="28" width="8.85546875" style="65"/>
    <col min="29" max="16384" width="8.85546875" style="1"/>
  </cols>
  <sheetData>
    <row r="1" spans="1:28" s="5" customFormat="1" ht="42.75" customHeight="1" x14ac:dyDescent="0.2">
      <c r="A1" s="2" t="s">
        <v>12</v>
      </c>
      <c r="B1" s="2" t="s">
        <v>13</v>
      </c>
      <c r="C1" s="2">
        <f>COUNTIF(B3:B1710, "Observatory")</f>
        <v>342</v>
      </c>
      <c r="D1" s="2" t="s">
        <v>14</v>
      </c>
      <c r="E1" s="2" t="s">
        <v>15</v>
      </c>
      <c r="F1" s="2" t="s">
        <v>16</v>
      </c>
      <c r="G1" s="2" t="s">
        <v>221</v>
      </c>
      <c r="H1" s="2" t="s">
        <v>17</v>
      </c>
      <c r="I1" s="2" t="s">
        <v>58</v>
      </c>
      <c r="J1" s="2" t="s">
        <v>919</v>
      </c>
      <c r="K1" s="2" t="s">
        <v>18</v>
      </c>
      <c r="L1" s="2" t="s">
        <v>19</v>
      </c>
      <c r="M1" s="3" t="s">
        <v>20</v>
      </c>
      <c r="N1" s="3" t="s">
        <v>21</v>
      </c>
      <c r="O1" s="3" t="s">
        <v>22</v>
      </c>
      <c r="P1" s="3" t="s">
        <v>23</v>
      </c>
      <c r="Q1" s="2" t="s">
        <v>808</v>
      </c>
      <c r="R1" s="4" t="s">
        <v>24</v>
      </c>
      <c r="S1" s="4" t="s">
        <v>25</v>
      </c>
      <c r="T1" s="4" t="s">
        <v>748</v>
      </c>
      <c r="U1" s="66"/>
      <c r="V1" s="66"/>
      <c r="W1" s="66"/>
      <c r="X1" s="66"/>
      <c r="Y1" s="66"/>
      <c r="Z1" s="66"/>
      <c r="AA1" s="66"/>
      <c r="AB1" s="66"/>
    </row>
    <row r="2" spans="1:28" s="5" customFormat="1" x14ac:dyDescent="0.2">
      <c r="A2" s="6"/>
      <c r="B2" s="41"/>
      <c r="C2" s="7"/>
      <c r="D2" s="6"/>
      <c r="E2" s="6"/>
      <c r="F2" s="6"/>
      <c r="G2" s="44"/>
      <c r="H2" s="8" t="s">
        <v>242</v>
      </c>
      <c r="I2" s="7"/>
      <c r="J2" s="6"/>
      <c r="K2" s="9"/>
      <c r="L2" s="6"/>
      <c r="M2" s="6"/>
      <c r="N2" s="42" t="str">
        <f t="shared" ref="N2:N65" si="0">(IF($K2="CCSDS",$M2,IF($K2="","",IF($K2="RAW",IF($D2=1553,$M2+(12*8)+(4*8),$M2+(12*8))))))</f>
        <v/>
      </c>
      <c r="O2" s="42"/>
      <c r="P2" s="42"/>
      <c r="Q2" s="265"/>
      <c r="R2" s="10"/>
      <c r="S2" s="6"/>
      <c r="T2" s="6"/>
      <c r="U2" s="66"/>
      <c r="V2" s="66"/>
      <c r="W2" s="66"/>
      <c r="X2" s="66"/>
      <c r="Y2" s="66"/>
      <c r="Z2" s="66"/>
      <c r="AA2" s="66"/>
      <c r="AB2" s="66"/>
    </row>
    <row r="3" spans="1:28" x14ac:dyDescent="0.2">
      <c r="A3" s="6">
        <v>1</v>
      </c>
      <c r="B3" s="41" t="s">
        <v>57</v>
      </c>
      <c r="C3" s="7" t="str">
        <f ca="1">IF(B3="", "", B3&amp;COUNTIF($B$1:INDIRECT(CONCATENATE("B", ROW())), B3))</f>
        <v>Observatory1</v>
      </c>
      <c r="D3" s="6" t="s">
        <v>26</v>
      </c>
      <c r="E3" s="6" t="s">
        <v>34</v>
      </c>
      <c r="F3" s="6">
        <v>0</v>
      </c>
      <c r="G3" s="58" t="str">
        <f>CONCATENATE( "0x00",DEC2HEX($F3) )</f>
        <v>0x000</v>
      </c>
      <c r="H3" s="57" t="s">
        <v>0</v>
      </c>
      <c r="I3" s="7"/>
      <c r="J3" s="6" t="s">
        <v>28</v>
      </c>
      <c r="K3" s="9" t="s">
        <v>29</v>
      </c>
      <c r="L3" s="6" t="s">
        <v>30</v>
      </c>
      <c r="M3" s="42">
        <v>1248</v>
      </c>
      <c r="N3" s="42">
        <f t="shared" si="0"/>
        <v>1248</v>
      </c>
      <c r="O3" s="42">
        <f>IF($M3="", "", $M3/8)</f>
        <v>156</v>
      </c>
      <c r="P3" s="42">
        <f t="shared" ref="P3:P21" si="1">IF(N3="", "", N3/8)</f>
        <v>156</v>
      </c>
      <c r="Q3" s="265">
        <v>5</v>
      </c>
      <c r="R3" s="10">
        <f>IF($B3="", "", IF($J3="Sync", $N3/$Q3, 0))</f>
        <v>249.6</v>
      </c>
      <c r="S3" s="6" t="s">
        <v>548</v>
      </c>
      <c r="T3" s="6" t="s">
        <v>750</v>
      </c>
    </row>
    <row r="4" spans="1:28" x14ac:dyDescent="0.2">
      <c r="A4" s="6">
        <f ca="1">IF(COUNTIF($B$1:INDIRECT(CONCATENATE("B", ROW())), B4)=0, "", COUNTIF($B$1:INDIRECT(CONCATENATE("B", ROW())), B4))</f>
        <v>2</v>
      </c>
      <c r="B4" s="41" t="s">
        <v>57</v>
      </c>
      <c r="C4" s="7" t="str">
        <f ca="1">IF(B4="", "", B4&amp;COUNTIF($B$1:INDIRECT(CONCATENATE("B", ROW())), B4))</f>
        <v>Observatory2</v>
      </c>
      <c r="D4" s="6" t="s">
        <v>26</v>
      </c>
      <c r="E4" s="6" t="s">
        <v>34</v>
      </c>
      <c r="F4" s="6">
        <f>$F3+1</f>
        <v>1</v>
      </c>
      <c r="G4" s="58" t="str">
        <f>CONCATENATE( "0x00",DEC2HEX($F4) )</f>
        <v>0x001</v>
      </c>
      <c r="H4" s="57" t="s">
        <v>1</v>
      </c>
      <c r="I4" s="7"/>
      <c r="J4" s="6" t="s">
        <v>28</v>
      </c>
      <c r="K4" s="9" t="s">
        <v>29</v>
      </c>
      <c r="L4" s="6" t="s">
        <v>30</v>
      </c>
      <c r="M4" s="42">
        <v>2784</v>
      </c>
      <c r="N4" s="42">
        <f t="shared" si="0"/>
        <v>2784</v>
      </c>
      <c r="O4" s="42">
        <f>IF($M4="", "", $M4/8)</f>
        <v>348</v>
      </c>
      <c r="P4" s="42">
        <f t="shared" si="1"/>
        <v>348</v>
      </c>
      <c r="Q4" s="265">
        <v>5</v>
      </c>
      <c r="R4" s="10">
        <f>IF($B4="", "", IF($J4="Sync", $N4/$Q4, 0))</f>
        <v>556.79999999999995</v>
      </c>
      <c r="S4" s="6" t="s">
        <v>549</v>
      </c>
      <c r="T4" s="6" t="s">
        <v>750</v>
      </c>
    </row>
    <row r="5" spans="1:28" x14ac:dyDescent="0.2">
      <c r="A5" s="6"/>
      <c r="B5" s="41"/>
      <c r="C5" s="7"/>
      <c r="D5" s="6"/>
      <c r="E5" s="6"/>
      <c r="F5" s="6">
        <f>$F4+1</f>
        <v>2</v>
      </c>
      <c r="G5" s="58" t="str">
        <f t="shared" ref="G5:G18" si="2">CONCATENATE( "0x00",DEC2HEX($F5) )</f>
        <v>0x002</v>
      </c>
      <c r="H5" s="57" t="s">
        <v>828</v>
      </c>
      <c r="I5" s="7" t="s">
        <v>811</v>
      </c>
      <c r="J5" s="6"/>
      <c r="K5" s="9"/>
      <c r="L5" s="6"/>
      <c r="M5" s="6"/>
      <c r="N5" s="42" t="str">
        <f t="shared" si="0"/>
        <v/>
      </c>
      <c r="O5" s="42"/>
      <c r="P5" s="42"/>
      <c r="Q5" s="265"/>
      <c r="R5" s="10"/>
      <c r="S5" s="6"/>
      <c r="T5" s="6"/>
    </row>
    <row r="6" spans="1:28" x14ac:dyDescent="0.2">
      <c r="A6" s="6">
        <f ca="1">IF(COUNTIF($B$1:INDIRECT(CONCATENATE("B", ROW())), B6)=0, "", COUNTIF($B$1:INDIRECT(CONCATENATE("B", ROW())), B6))</f>
        <v>3</v>
      </c>
      <c r="B6" s="41" t="s">
        <v>57</v>
      </c>
      <c r="C6" s="7" t="str">
        <f ca="1">IF(B6="", "", B6&amp;COUNTIF($B$1:INDIRECT(CONCATENATE("B", ROW())), B6))</f>
        <v>Observatory3</v>
      </c>
      <c r="D6" s="6" t="s">
        <v>26</v>
      </c>
      <c r="E6" s="6" t="s">
        <v>34</v>
      </c>
      <c r="F6" s="6">
        <f>$F5+1</f>
        <v>3</v>
      </c>
      <c r="G6" s="58" t="str">
        <f t="shared" si="2"/>
        <v>0x003</v>
      </c>
      <c r="H6" s="57" t="s">
        <v>2</v>
      </c>
      <c r="I6" s="7"/>
      <c r="J6" s="6" t="s">
        <v>28</v>
      </c>
      <c r="K6" s="9" t="s">
        <v>29</v>
      </c>
      <c r="L6" s="6" t="s">
        <v>30</v>
      </c>
      <c r="M6" s="42">
        <v>320</v>
      </c>
      <c r="N6" s="42">
        <f t="shared" si="0"/>
        <v>320</v>
      </c>
      <c r="O6" s="42">
        <f t="shared" ref="O6:O70" si="3">IF($M6="", "", $M6/8)</f>
        <v>40</v>
      </c>
      <c r="P6" s="42">
        <f t="shared" si="1"/>
        <v>40</v>
      </c>
      <c r="Q6" s="265">
        <v>5</v>
      </c>
      <c r="R6" s="10">
        <f t="shared" ref="R6:R11" si="4">IF($B6="", "", IF($J6="Sync", $N6/$Q6, 0))</f>
        <v>64</v>
      </c>
      <c r="S6" s="6" t="s">
        <v>550</v>
      </c>
      <c r="T6" s="6" t="s">
        <v>750</v>
      </c>
    </row>
    <row r="7" spans="1:28" x14ac:dyDescent="0.2">
      <c r="A7" s="6">
        <f ca="1">IF(COUNTIF($B$1:INDIRECT(CONCATENATE("B", ROW())), B7)=0, "", COUNTIF($B$1:INDIRECT(CONCATENATE("B", ROW())), B7))</f>
        <v>4</v>
      </c>
      <c r="B7" s="41" t="s">
        <v>57</v>
      </c>
      <c r="C7" s="7" t="str">
        <f ca="1">IF(B7="", "", B7&amp;COUNTIF($B$1:INDIRECT(CONCATENATE("B", ROW())), B7))</f>
        <v>Observatory4</v>
      </c>
      <c r="D7" s="6" t="s">
        <v>26</v>
      </c>
      <c r="E7" s="6" t="s">
        <v>34</v>
      </c>
      <c r="F7" s="6">
        <f t="shared" ref="F7:F63" si="5">$F6+1</f>
        <v>4</v>
      </c>
      <c r="G7" s="58" t="str">
        <f t="shared" si="2"/>
        <v>0x004</v>
      </c>
      <c r="H7" s="57" t="s">
        <v>3</v>
      </c>
      <c r="I7" s="7"/>
      <c r="J7" s="6" t="s">
        <v>28</v>
      </c>
      <c r="K7" s="9" t="s">
        <v>29</v>
      </c>
      <c r="L7" s="6" t="s">
        <v>30</v>
      </c>
      <c r="M7" s="42">
        <v>2016</v>
      </c>
      <c r="N7" s="42">
        <f t="shared" si="0"/>
        <v>2016</v>
      </c>
      <c r="O7" s="42">
        <f t="shared" si="3"/>
        <v>252</v>
      </c>
      <c r="P7" s="42">
        <f t="shared" si="1"/>
        <v>252</v>
      </c>
      <c r="Q7" s="265">
        <v>5</v>
      </c>
      <c r="R7" s="10">
        <f t="shared" si="4"/>
        <v>403.2</v>
      </c>
      <c r="S7" s="6" t="s">
        <v>941</v>
      </c>
      <c r="T7" s="6" t="s">
        <v>750</v>
      </c>
    </row>
    <row r="8" spans="1:28" x14ac:dyDescent="0.2">
      <c r="A8" s="6">
        <f ca="1">IF(COUNTIF($B$1:INDIRECT(CONCATENATE("B", ROW())), B8)=0, "", COUNTIF($B$1:INDIRECT(CONCATENATE("B", ROW())), B8))</f>
        <v>5</v>
      </c>
      <c r="B8" s="41" t="s">
        <v>57</v>
      </c>
      <c r="C8" s="7" t="str">
        <f ca="1">IF(B8="", "", B8&amp;COUNTIF($B$1:INDIRECT(CONCATENATE("B", ROW())), B8))</f>
        <v>Observatory5</v>
      </c>
      <c r="D8" s="6" t="s">
        <v>26</v>
      </c>
      <c r="E8" s="6" t="s">
        <v>34</v>
      </c>
      <c r="F8" s="6">
        <f t="shared" si="5"/>
        <v>5</v>
      </c>
      <c r="G8" s="58" t="str">
        <f t="shared" si="2"/>
        <v>0x005</v>
      </c>
      <c r="H8" s="57" t="s">
        <v>4</v>
      </c>
      <c r="I8" s="7"/>
      <c r="J8" s="6" t="s">
        <v>28</v>
      </c>
      <c r="K8" s="9" t="s">
        <v>29</v>
      </c>
      <c r="L8" s="6" t="s">
        <v>30</v>
      </c>
      <c r="M8" s="42">
        <v>352</v>
      </c>
      <c r="N8" s="42">
        <f t="shared" si="0"/>
        <v>352</v>
      </c>
      <c r="O8" s="42">
        <f t="shared" si="3"/>
        <v>44</v>
      </c>
      <c r="P8" s="42">
        <f t="shared" si="1"/>
        <v>44</v>
      </c>
      <c r="Q8" s="265">
        <v>5</v>
      </c>
      <c r="R8" s="10">
        <f t="shared" si="4"/>
        <v>70.400000000000006</v>
      </c>
      <c r="S8" s="6" t="s">
        <v>551</v>
      </c>
      <c r="T8" s="6" t="s">
        <v>750</v>
      </c>
    </row>
    <row r="9" spans="1:28" x14ac:dyDescent="0.2">
      <c r="A9" s="6">
        <f ca="1">IF(COUNTIF($B$1:INDIRECT(CONCATENATE("B", ROW())), B9)=0, "", COUNTIF($B$1:INDIRECT(CONCATENATE("B", ROW())), B9))</f>
        <v>6</v>
      </c>
      <c r="B9" s="41" t="s">
        <v>57</v>
      </c>
      <c r="C9" s="7" t="str">
        <f ca="1">IF(B9="", "", B9&amp;COUNTIF($B$1:INDIRECT(CONCATENATE("B", ROW())), B9))</f>
        <v>Observatory6</v>
      </c>
      <c r="D9" s="6" t="s">
        <v>26</v>
      </c>
      <c r="E9" s="6" t="s">
        <v>34</v>
      </c>
      <c r="F9" s="6">
        <f t="shared" si="5"/>
        <v>6</v>
      </c>
      <c r="G9" s="58" t="str">
        <f t="shared" si="2"/>
        <v>0x006</v>
      </c>
      <c r="H9" s="57" t="s">
        <v>8</v>
      </c>
      <c r="I9" s="7"/>
      <c r="J9" s="6" t="s">
        <v>32</v>
      </c>
      <c r="K9" s="9" t="s">
        <v>29</v>
      </c>
      <c r="L9" s="6" t="s">
        <v>30</v>
      </c>
      <c r="M9" s="42">
        <v>1696</v>
      </c>
      <c r="N9" s="42">
        <f t="shared" si="0"/>
        <v>1696</v>
      </c>
      <c r="O9" s="42">
        <f t="shared" si="3"/>
        <v>212</v>
      </c>
      <c r="P9" s="42">
        <f t="shared" si="1"/>
        <v>212</v>
      </c>
      <c r="Q9" s="265"/>
      <c r="R9" s="10">
        <f t="shared" si="4"/>
        <v>0</v>
      </c>
      <c r="S9" s="6" t="s">
        <v>552</v>
      </c>
      <c r="T9" s="6" t="s">
        <v>750</v>
      </c>
    </row>
    <row r="10" spans="1:28" x14ac:dyDescent="0.2">
      <c r="A10" s="6" t="str">
        <f ca="1">IF(COUNTIF($B$1:INDIRECT(CONCATENATE("B", ROW())), B10)=0, "", COUNTIF($B$1:INDIRECT(CONCATENATE("B", ROW())), B10))</f>
        <v/>
      </c>
      <c r="B10" s="41"/>
      <c r="C10" s="7"/>
      <c r="D10" s="6"/>
      <c r="E10" s="6"/>
      <c r="F10" s="6">
        <f t="shared" si="5"/>
        <v>7</v>
      </c>
      <c r="G10" s="58" t="str">
        <f t="shared" si="2"/>
        <v>0x007</v>
      </c>
      <c r="H10" s="57" t="s">
        <v>33</v>
      </c>
      <c r="I10" s="7"/>
      <c r="J10" s="6"/>
      <c r="K10" s="9"/>
      <c r="L10" s="6"/>
      <c r="M10" s="6"/>
      <c r="N10" s="42" t="str">
        <f t="shared" si="0"/>
        <v/>
      </c>
      <c r="O10" s="42" t="str">
        <f t="shared" si="3"/>
        <v/>
      </c>
      <c r="P10" s="42" t="str">
        <f t="shared" si="1"/>
        <v/>
      </c>
      <c r="Q10" s="265"/>
      <c r="R10" s="10" t="str">
        <f t="shared" si="4"/>
        <v/>
      </c>
      <c r="S10" s="6"/>
      <c r="T10" s="6"/>
    </row>
    <row r="11" spans="1:28" x14ac:dyDescent="0.2">
      <c r="A11" s="6">
        <f ca="1">IF(COUNTIF($B$1:INDIRECT(CONCATENATE("B", ROW())), B11)=0, "", COUNTIF($B$1:INDIRECT(CONCATENATE("B", ROW())), B11))</f>
        <v>7</v>
      </c>
      <c r="B11" s="41" t="s">
        <v>57</v>
      </c>
      <c r="C11" s="7" t="str">
        <f ca="1">IF(B11="", "", B11&amp;COUNTIF($B$1:INDIRECT(CONCATENATE("B", ROW())), B11))</f>
        <v>Observatory7</v>
      </c>
      <c r="D11" s="6" t="s">
        <v>26</v>
      </c>
      <c r="E11" s="6" t="s">
        <v>34</v>
      </c>
      <c r="F11" s="6">
        <f t="shared" si="5"/>
        <v>8</v>
      </c>
      <c r="G11" s="58" t="str">
        <f t="shared" si="2"/>
        <v>0x008</v>
      </c>
      <c r="H11" s="57" t="s">
        <v>7</v>
      </c>
      <c r="I11" s="7"/>
      <c r="J11" s="6" t="s">
        <v>32</v>
      </c>
      <c r="K11" s="9" t="s">
        <v>29</v>
      </c>
      <c r="L11" s="6" t="s">
        <v>30</v>
      </c>
      <c r="M11" s="42">
        <v>1344</v>
      </c>
      <c r="N11" s="42">
        <f t="shared" si="0"/>
        <v>1344</v>
      </c>
      <c r="O11" s="42">
        <f t="shared" si="3"/>
        <v>168</v>
      </c>
      <c r="P11" s="42">
        <f t="shared" si="1"/>
        <v>168</v>
      </c>
      <c r="Q11" s="265"/>
      <c r="R11" s="10">
        <f t="shared" si="4"/>
        <v>0</v>
      </c>
      <c r="S11" s="6" t="s">
        <v>553</v>
      </c>
      <c r="T11" s="6" t="s">
        <v>750</v>
      </c>
    </row>
    <row r="12" spans="1:28" x14ac:dyDescent="0.2">
      <c r="A12" s="6"/>
      <c r="B12" s="41"/>
      <c r="C12" s="7"/>
      <c r="D12" s="6"/>
      <c r="E12" s="6"/>
      <c r="F12" s="6">
        <f t="shared" si="5"/>
        <v>9</v>
      </c>
      <c r="G12" s="58" t="str">
        <f t="shared" si="2"/>
        <v>0x009</v>
      </c>
      <c r="H12" s="57" t="s">
        <v>829</v>
      </c>
      <c r="I12" s="7" t="s">
        <v>811</v>
      </c>
      <c r="J12" s="6"/>
      <c r="K12" s="9"/>
      <c r="L12" s="6"/>
      <c r="M12" s="6"/>
      <c r="N12" s="42" t="str">
        <f t="shared" si="0"/>
        <v/>
      </c>
      <c r="O12" s="42"/>
      <c r="P12" s="42"/>
      <c r="Q12" s="265"/>
      <c r="R12" s="10"/>
      <c r="S12" s="6"/>
      <c r="T12" s="6"/>
    </row>
    <row r="13" spans="1:28" x14ac:dyDescent="0.2">
      <c r="A13" s="6">
        <f ca="1">IF(COUNTIF($B$1:INDIRECT(CONCATENATE("B", ROW())), B13)=0, "", COUNTIF($B$1:INDIRECT(CONCATENATE("B", ROW())), B13))</f>
        <v>8</v>
      </c>
      <c r="B13" s="41" t="s">
        <v>57</v>
      </c>
      <c r="C13" s="7" t="str">
        <f ca="1">IF(B13="", "", B13&amp;COUNTIF($B$1:INDIRECT(CONCATENATE("B", ROW())), B13))</f>
        <v>Observatory8</v>
      </c>
      <c r="D13" s="6" t="s">
        <v>26</v>
      </c>
      <c r="E13" s="6" t="s">
        <v>34</v>
      </c>
      <c r="F13" s="6">
        <f t="shared" si="5"/>
        <v>10</v>
      </c>
      <c r="G13" s="58" t="str">
        <f t="shared" si="2"/>
        <v>0x00A</v>
      </c>
      <c r="H13" s="57" t="s">
        <v>6</v>
      </c>
      <c r="I13" s="7"/>
      <c r="J13" s="6" t="s">
        <v>32</v>
      </c>
      <c r="K13" s="9" t="s">
        <v>29</v>
      </c>
      <c r="L13" s="6" t="s">
        <v>30</v>
      </c>
      <c r="M13" s="42">
        <v>6976</v>
      </c>
      <c r="N13" s="42">
        <f t="shared" si="0"/>
        <v>6976</v>
      </c>
      <c r="O13" s="42">
        <f t="shared" si="3"/>
        <v>872</v>
      </c>
      <c r="P13" s="42">
        <f t="shared" si="1"/>
        <v>872</v>
      </c>
      <c r="Q13" s="265"/>
      <c r="R13" s="10">
        <f t="shared" ref="R13:R76" si="6">IF($B13="", "", IF($J13="Sync", $N13/$Q13, 0))</f>
        <v>0</v>
      </c>
      <c r="S13" s="6" t="s">
        <v>557</v>
      </c>
      <c r="T13" s="6" t="s">
        <v>750</v>
      </c>
    </row>
    <row r="14" spans="1:28" x14ac:dyDescent="0.2">
      <c r="A14" s="6">
        <f ca="1">IF(COUNTIF($B$1:INDIRECT(CONCATENATE("B", ROW())), B14)=0, "", COUNTIF($B$1:INDIRECT(CONCATENATE("B", ROW())), B14))</f>
        <v>9</v>
      </c>
      <c r="B14" s="41" t="s">
        <v>57</v>
      </c>
      <c r="C14" s="7" t="str">
        <f ca="1">IF(B14="", "", B14&amp;COUNTIF($B$1:INDIRECT(CONCATENATE("B", ROW())), B14))</f>
        <v>Observatory9</v>
      </c>
      <c r="D14" s="6" t="s">
        <v>26</v>
      </c>
      <c r="E14" s="6" t="s">
        <v>34</v>
      </c>
      <c r="F14" s="6">
        <f t="shared" si="5"/>
        <v>11</v>
      </c>
      <c r="G14" s="58" t="str">
        <f t="shared" si="2"/>
        <v>0x00B</v>
      </c>
      <c r="H14" s="57" t="s">
        <v>5</v>
      </c>
      <c r="I14" s="7"/>
      <c r="J14" s="261" t="s">
        <v>28</v>
      </c>
      <c r="K14" s="9" t="s">
        <v>29</v>
      </c>
      <c r="L14" s="6" t="s">
        <v>30</v>
      </c>
      <c r="M14" s="42">
        <v>1600</v>
      </c>
      <c r="N14" s="42">
        <f t="shared" si="0"/>
        <v>1600</v>
      </c>
      <c r="O14" s="42">
        <f t="shared" si="3"/>
        <v>200</v>
      </c>
      <c r="P14" s="42">
        <f t="shared" si="1"/>
        <v>200</v>
      </c>
      <c r="Q14" s="265">
        <v>5</v>
      </c>
      <c r="R14" s="10">
        <f t="shared" si="6"/>
        <v>320</v>
      </c>
      <c r="S14" s="6" t="s">
        <v>555</v>
      </c>
      <c r="T14" s="6" t="s">
        <v>750</v>
      </c>
    </row>
    <row r="15" spans="1:28" x14ac:dyDescent="0.2">
      <c r="A15" s="6">
        <f ca="1">IF(COUNTIF($B$1:INDIRECT(CONCATENATE("B", ROW())), B15)=0, "", COUNTIF($B$1:INDIRECT(CONCATENATE("B", ROW())), B15))</f>
        <v>10</v>
      </c>
      <c r="B15" s="41" t="s">
        <v>57</v>
      </c>
      <c r="C15" s="7" t="str">
        <f ca="1">IF(B15="", "", B15&amp;COUNTIF($B$1:INDIRECT(CONCATENATE("B", ROW())), B15))</f>
        <v>Observatory10</v>
      </c>
      <c r="D15" s="6" t="s">
        <v>26</v>
      </c>
      <c r="E15" s="6" t="s">
        <v>34</v>
      </c>
      <c r="F15" s="6">
        <f t="shared" si="5"/>
        <v>12</v>
      </c>
      <c r="G15" s="58" t="str">
        <f t="shared" si="2"/>
        <v>0x00C</v>
      </c>
      <c r="H15" s="57" t="s">
        <v>129</v>
      </c>
      <c r="I15" s="7"/>
      <c r="J15" s="6" t="s">
        <v>32</v>
      </c>
      <c r="K15" s="9" t="s">
        <v>29</v>
      </c>
      <c r="L15" s="6" t="s">
        <v>30</v>
      </c>
      <c r="M15" s="42">
        <v>1408</v>
      </c>
      <c r="N15" s="42">
        <f t="shared" si="0"/>
        <v>1408</v>
      </c>
      <c r="O15" s="42">
        <f t="shared" si="3"/>
        <v>176</v>
      </c>
      <c r="P15" s="42">
        <f t="shared" si="1"/>
        <v>176</v>
      </c>
      <c r="Q15" s="265"/>
      <c r="R15" s="10">
        <f t="shared" si="6"/>
        <v>0</v>
      </c>
      <c r="S15" s="6" t="s">
        <v>556</v>
      </c>
      <c r="T15" s="6" t="s">
        <v>750</v>
      </c>
    </row>
    <row r="16" spans="1:28" x14ac:dyDescent="0.2">
      <c r="A16" s="6"/>
      <c r="B16" s="41"/>
      <c r="C16" s="7"/>
      <c r="D16" s="6"/>
      <c r="E16" s="6"/>
      <c r="F16" s="6">
        <f t="shared" si="5"/>
        <v>13</v>
      </c>
      <c r="G16" s="58" t="str">
        <f t="shared" si="2"/>
        <v>0x00D</v>
      </c>
      <c r="H16" s="57" t="s">
        <v>829</v>
      </c>
      <c r="I16" s="7" t="s">
        <v>811</v>
      </c>
      <c r="J16" s="6"/>
      <c r="K16" s="9"/>
      <c r="L16" s="6"/>
      <c r="M16" s="42"/>
      <c r="N16" s="42" t="str">
        <f t="shared" si="0"/>
        <v/>
      </c>
      <c r="O16" s="42"/>
      <c r="P16" s="42"/>
      <c r="Q16" s="265"/>
      <c r="R16" s="10" t="str">
        <f t="shared" si="6"/>
        <v/>
      </c>
      <c r="S16" s="6"/>
      <c r="T16" s="6"/>
    </row>
    <row r="17" spans="1:20" x14ac:dyDescent="0.2">
      <c r="A17" s="6"/>
      <c r="B17" s="41"/>
      <c r="C17" s="7"/>
      <c r="D17" s="6"/>
      <c r="E17" s="6"/>
      <c r="F17" s="6">
        <f t="shared" si="5"/>
        <v>14</v>
      </c>
      <c r="G17" s="58" t="str">
        <f t="shared" si="2"/>
        <v>0x00E</v>
      </c>
      <c r="H17" s="57" t="s">
        <v>829</v>
      </c>
      <c r="I17" s="7" t="s">
        <v>811</v>
      </c>
      <c r="J17" s="6"/>
      <c r="K17" s="9"/>
      <c r="L17" s="6"/>
      <c r="M17" s="42"/>
      <c r="N17" s="42" t="str">
        <f t="shared" si="0"/>
        <v/>
      </c>
      <c r="O17" s="42"/>
      <c r="P17" s="42"/>
      <c r="Q17" s="265"/>
      <c r="R17" s="10" t="str">
        <f t="shared" si="6"/>
        <v/>
      </c>
      <c r="S17" s="6"/>
      <c r="T17" s="6"/>
    </row>
    <row r="18" spans="1:20" x14ac:dyDescent="0.2">
      <c r="A18" s="6">
        <f ca="1">IF(COUNTIF($B$1:INDIRECT(CONCATENATE("B", ROW())), B18)=0, "", COUNTIF($B$1:INDIRECT(CONCATENATE("B", ROW())), B18))</f>
        <v>11</v>
      </c>
      <c r="B18" s="41" t="s">
        <v>57</v>
      </c>
      <c r="C18" s="7" t="str">
        <f ca="1">IF(B18="", "", B18&amp;COUNTIF($B$1:INDIRECT(CONCATENATE("B", ROW())), B18))</f>
        <v>Observatory11</v>
      </c>
      <c r="D18" s="6" t="s">
        <v>26</v>
      </c>
      <c r="E18" s="6" t="s">
        <v>34</v>
      </c>
      <c r="F18" s="6">
        <f t="shared" si="5"/>
        <v>15</v>
      </c>
      <c r="G18" s="58" t="str">
        <f t="shared" si="2"/>
        <v>0x00F</v>
      </c>
      <c r="H18" s="57" t="s">
        <v>9</v>
      </c>
      <c r="I18" s="7"/>
      <c r="J18" s="6" t="s">
        <v>32</v>
      </c>
      <c r="K18" s="9" t="s">
        <v>29</v>
      </c>
      <c r="L18" s="6" t="s">
        <v>30</v>
      </c>
      <c r="M18" s="42">
        <v>608</v>
      </c>
      <c r="N18" s="42">
        <f t="shared" si="0"/>
        <v>608</v>
      </c>
      <c r="O18" s="42">
        <f t="shared" si="3"/>
        <v>76</v>
      </c>
      <c r="P18" s="42">
        <f t="shared" si="1"/>
        <v>76</v>
      </c>
      <c r="Q18" s="265"/>
      <c r="R18" s="10">
        <f t="shared" si="6"/>
        <v>0</v>
      </c>
      <c r="S18" s="6" t="s">
        <v>1239</v>
      </c>
      <c r="T18" s="6" t="s">
        <v>750</v>
      </c>
    </row>
    <row r="19" spans="1:20" ht="12.75" customHeight="1" x14ac:dyDescent="0.2">
      <c r="A19" s="6">
        <f ca="1">IF(COUNTIF($B$1:INDIRECT(CONCATENATE("B", ROW())), B19)=0, "", COUNTIF($B$1:INDIRECT(CONCATENATE("B", ROW())), B19))</f>
        <v>12</v>
      </c>
      <c r="B19" s="41" t="s">
        <v>57</v>
      </c>
      <c r="C19" s="7" t="str">
        <f ca="1">IF(B19="", "", B19&amp;COUNTIF($B$1:INDIRECT(CONCATENATE("B", ROW())), B19))</f>
        <v>Observatory12</v>
      </c>
      <c r="D19" s="6" t="s">
        <v>26</v>
      </c>
      <c r="E19" s="6" t="s">
        <v>34</v>
      </c>
      <c r="F19" s="6">
        <f t="shared" si="5"/>
        <v>16</v>
      </c>
      <c r="G19" s="58" t="str">
        <f t="shared" ref="G19:G68" si="7">CONCATENATE( "0x0",DEC2HEX($F19) )</f>
        <v>0x010</v>
      </c>
      <c r="H19" s="57" t="s">
        <v>10</v>
      </c>
      <c r="I19" s="7"/>
      <c r="J19" s="6" t="s">
        <v>32</v>
      </c>
      <c r="K19" s="9" t="s">
        <v>29</v>
      </c>
      <c r="L19" s="6" t="s">
        <v>30</v>
      </c>
      <c r="M19" s="61">
        <v>1888</v>
      </c>
      <c r="N19" s="42">
        <f t="shared" si="0"/>
        <v>1888</v>
      </c>
      <c r="O19" s="61">
        <f t="shared" si="3"/>
        <v>236</v>
      </c>
      <c r="P19" s="61">
        <f t="shared" si="1"/>
        <v>236</v>
      </c>
      <c r="Q19" s="265"/>
      <c r="R19" s="10">
        <f t="shared" si="6"/>
        <v>0</v>
      </c>
      <c r="S19" s="6" t="s">
        <v>554</v>
      </c>
      <c r="T19" s="6" t="s">
        <v>750</v>
      </c>
    </row>
    <row r="20" spans="1:20" ht="12.75" customHeight="1" x14ac:dyDescent="0.2">
      <c r="A20" s="6" t="str">
        <f ca="1">IF(COUNTIF($B$1:INDIRECT(CONCATENATE("B", ROW())), B20)=0, "", COUNTIF($B$1:INDIRECT(CONCATENATE("B", ROW())), B20))</f>
        <v/>
      </c>
      <c r="B20" s="41"/>
      <c r="C20" s="7"/>
      <c r="D20" s="6"/>
      <c r="E20" s="6"/>
      <c r="F20" s="6"/>
      <c r="G20" s="58"/>
      <c r="H20" s="8" t="s">
        <v>259</v>
      </c>
      <c r="I20" s="7"/>
      <c r="J20" s="6"/>
      <c r="K20" s="9"/>
      <c r="L20" s="6"/>
      <c r="M20" s="6"/>
      <c r="N20" s="42" t="str">
        <f t="shared" si="0"/>
        <v/>
      </c>
      <c r="O20" s="42"/>
      <c r="P20" s="42"/>
      <c r="Q20" s="265"/>
      <c r="R20" s="10" t="str">
        <f t="shared" si="6"/>
        <v/>
      </c>
      <c r="S20" s="6"/>
      <c r="T20" s="6"/>
    </row>
    <row r="21" spans="1:20" x14ac:dyDescent="0.2">
      <c r="A21" s="6" t="str">
        <f ca="1">IF(COUNTIF($B$1:INDIRECT(CONCATENATE("B", ROW())), B21)=0, "", COUNTIF($B$1:INDIRECT(CONCATENATE("B", ROW())), B21))</f>
        <v/>
      </c>
      <c r="B21" s="41"/>
      <c r="C21" s="7"/>
      <c r="D21" s="6"/>
      <c r="E21" s="6"/>
      <c r="F21" s="6">
        <f>$F19+1</f>
        <v>17</v>
      </c>
      <c r="G21" s="58" t="str">
        <f t="shared" si="7"/>
        <v>0x011</v>
      </c>
      <c r="H21" s="57" t="s">
        <v>33</v>
      </c>
      <c r="I21" s="7"/>
      <c r="J21" s="6"/>
      <c r="K21" s="9"/>
      <c r="L21" s="9"/>
      <c r="M21" s="6"/>
      <c r="N21" s="42" t="str">
        <f t="shared" si="0"/>
        <v/>
      </c>
      <c r="O21" s="42" t="str">
        <f t="shared" si="3"/>
        <v/>
      </c>
      <c r="P21" s="42" t="str">
        <f t="shared" si="1"/>
        <v/>
      </c>
      <c r="Q21" s="265"/>
      <c r="R21" s="10" t="str">
        <f t="shared" si="6"/>
        <v/>
      </c>
      <c r="S21" s="6"/>
      <c r="T21" s="6"/>
    </row>
    <row r="22" spans="1:20" x14ac:dyDescent="0.2">
      <c r="A22" s="6" t="str">
        <f ca="1">IF(COUNTIF($B$1:INDIRECT(CONCATENATE("B", ROW())), B22)=0, "", COUNTIF($B$1:INDIRECT(CONCATENATE("B", ROW())), B22))</f>
        <v/>
      </c>
      <c r="B22" s="41"/>
      <c r="C22" s="7"/>
      <c r="D22" s="6"/>
      <c r="E22" s="6"/>
      <c r="F22" s="6">
        <f t="shared" si="5"/>
        <v>18</v>
      </c>
      <c r="G22" s="58" t="str">
        <f t="shared" si="7"/>
        <v>0x012</v>
      </c>
      <c r="H22" s="57" t="s">
        <v>33</v>
      </c>
      <c r="I22" s="7"/>
      <c r="J22" s="6"/>
      <c r="K22" s="9"/>
      <c r="L22" s="9"/>
      <c r="M22" s="6"/>
      <c r="N22" s="42" t="str">
        <f t="shared" si="0"/>
        <v/>
      </c>
      <c r="O22" s="42" t="str">
        <f t="shared" si="3"/>
        <v/>
      </c>
      <c r="P22" s="42" t="str">
        <f t="shared" ref="P22:P85" si="8">IF(N22="", "", N22/8)</f>
        <v/>
      </c>
      <c r="Q22" s="265"/>
      <c r="R22" s="10" t="str">
        <f t="shared" si="6"/>
        <v/>
      </c>
      <c r="S22" s="6"/>
      <c r="T22" s="6"/>
    </row>
    <row r="23" spans="1:20" x14ac:dyDescent="0.2">
      <c r="A23" s="6" t="str">
        <f ca="1">IF(COUNTIF($B$1:INDIRECT(CONCATENATE("B", ROW())), B23)=0, "", COUNTIF($B$1:INDIRECT(CONCATENATE("B", ROW())), B23))</f>
        <v/>
      </c>
      <c r="B23" s="41"/>
      <c r="C23" s="7"/>
      <c r="D23" s="6"/>
      <c r="E23" s="6"/>
      <c r="F23" s="6">
        <f t="shared" si="5"/>
        <v>19</v>
      </c>
      <c r="G23" s="58" t="str">
        <f t="shared" si="7"/>
        <v>0x013</v>
      </c>
      <c r="H23" s="57" t="s">
        <v>33</v>
      </c>
      <c r="I23" s="7"/>
      <c r="J23" s="6"/>
      <c r="K23" s="9"/>
      <c r="L23" s="9"/>
      <c r="M23" s="6"/>
      <c r="N23" s="42" t="str">
        <f t="shared" si="0"/>
        <v/>
      </c>
      <c r="O23" s="42" t="str">
        <f t="shared" si="3"/>
        <v/>
      </c>
      <c r="P23" s="42" t="str">
        <f t="shared" si="8"/>
        <v/>
      </c>
      <c r="Q23" s="265"/>
      <c r="R23" s="10" t="str">
        <f t="shared" si="6"/>
        <v/>
      </c>
      <c r="S23" s="6"/>
      <c r="T23" s="6"/>
    </row>
    <row r="24" spans="1:20" x14ac:dyDescent="0.2">
      <c r="A24" s="6" t="str">
        <f ca="1">IF(COUNTIF($B$1:INDIRECT(CONCATENATE("B", ROW())), B24)=0, "", COUNTIF($B$1:INDIRECT(CONCATENATE("B", ROW())), B24))</f>
        <v/>
      </c>
      <c r="B24" s="41"/>
      <c r="C24" s="7"/>
      <c r="D24" s="6"/>
      <c r="E24" s="6"/>
      <c r="F24" s="6">
        <f t="shared" si="5"/>
        <v>20</v>
      </c>
      <c r="G24" s="58" t="str">
        <f t="shared" si="7"/>
        <v>0x014</v>
      </c>
      <c r="H24" s="57" t="s">
        <v>33</v>
      </c>
      <c r="I24" s="7"/>
      <c r="J24" s="6"/>
      <c r="K24" s="9"/>
      <c r="L24" s="9"/>
      <c r="M24" s="6"/>
      <c r="N24" s="42" t="str">
        <f t="shared" si="0"/>
        <v/>
      </c>
      <c r="O24" s="42" t="str">
        <f t="shared" si="3"/>
        <v/>
      </c>
      <c r="P24" s="42" t="str">
        <f t="shared" si="8"/>
        <v/>
      </c>
      <c r="Q24" s="265"/>
      <c r="R24" s="10" t="str">
        <f t="shared" si="6"/>
        <v/>
      </c>
      <c r="S24" s="6"/>
      <c r="T24" s="6"/>
    </row>
    <row r="25" spans="1:20" x14ac:dyDescent="0.2">
      <c r="A25" s="6" t="str">
        <f ca="1">IF(COUNTIF($B$1:INDIRECT(CONCATENATE("B", ROW())), B25)=0, "", COUNTIF($B$1:INDIRECT(CONCATENATE("B", ROW())), B25))</f>
        <v/>
      </c>
      <c r="B25" s="41"/>
      <c r="C25" s="7"/>
      <c r="D25" s="6"/>
      <c r="E25" s="6"/>
      <c r="F25" s="6">
        <f t="shared" si="5"/>
        <v>21</v>
      </c>
      <c r="G25" s="58" t="str">
        <f t="shared" si="7"/>
        <v>0x015</v>
      </c>
      <c r="H25" s="57" t="s">
        <v>33</v>
      </c>
      <c r="I25" s="7"/>
      <c r="J25" s="6"/>
      <c r="K25" s="9"/>
      <c r="L25" s="9"/>
      <c r="M25" s="6"/>
      <c r="N25" s="42" t="str">
        <f t="shared" si="0"/>
        <v/>
      </c>
      <c r="O25" s="42" t="str">
        <f t="shared" si="3"/>
        <v/>
      </c>
      <c r="P25" s="42" t="str">
        <f t="shared" si="8"/>
        <v/>
      </c>
      <c r="Q25" s="265"/>
      <c r="R25" s="10" t="str">
        <f t="shared" si="6"/>
        <v/>
      </c>
      <c r="S25" s="6"/>
      <c r="T25" s="6"/>
    </row>
    <row r="26" spans="1:20" x14ac:dyDescent="0.2">
      <c r="A26" s="6" t="str">
        <f ca="1">IF(COUNTIF($B$1:INDIRECT(CONCATENATE("B", ROW())), B26)=0, "", COUNTIF($B$1:INDIRECT(CONCATENATE("B", ROW())), B26))</f>
        <v/>
      </c>
      <c r="B26" s="41"/>
      <c r="C26" s="7"/>
      <c r="D26" s="6"/>
      <c r="E26" s="6"/>
      <c r="F26" s="6">
        <f t="shared" si="5"/>
        <v>22</v>
      </c>
      <c r="G26" s="58" t="str">
        <f t="shared" si="7"/>
        <v>0x016</v>
      </c>
      <c r="H26" s="57" t="s">
        <v>33</v>
      </c>
      <c r="I26" s="7"/>
      <c r="J26" s="6"/>
      <c r="K26" s="9"/>
      <c r="L26" s="9"/>
      <c r="M26" s="6"/>
      <c r="N26" s="42" t="str">
        <f t="shared" si="0"/>
        <v/>
      </c>
      <c r="O26" s="42" t="str">
        <f t="shared" si="3"/>
        <v/>
      </c>
      <c r="P26" s="42" t="str">
        <f t="shared" si="8"/>
        <v/>
      </c>
      <c r="Q26" s="265"/>
      <c r="R26" s="10" t="str">
        <f t="shared" si="6"/>
        <v/>
      </c>
      <c r="S26" s="6"/>
      <c r="T26" s="6"/>
    </row>
    <row r="27" spans="1:20" x14ac:dyDescent="0.2">
      <c r="A27" s="6" t="str">
        <f ca="1">IF(COUNTIF($B$1:INDIRECT(CONCATENATE("B", ROW())), B27)=0, "", COUNTIF($B$1:INDIRECT(CONCATENATE("B", ROW())), B27))</f>
        <v/>
      </c>
      <c r="B27" s="41"/>
      <c r="C27" s="7"/>
      <c r="D27" s="6"/>
      <c r="E27" s="6"/>
      <c r="F27" s="6">
        <f t="shared" si="5"/>
        <v>23</v>
      </c>
      <c r="G27" s="58" t="str">
        <f t="shared" si="7"/>
        <v>0x017</v>
      </c>
      <c r="H27" s="57" t="s">
        <v>33</v>
      </c>
      <c r="I27" s="7"/>
      <c r="J27" s="6"/>
      <c r="K27" s="9"/>
      <c r="L27" s="9"/>
      <c r="M27" s="6"/>
      <c r="N27" s="42" t="str">
        <f t="shared" si="0"/>
        <v/>
      </c>
      <c r="O27" s="42" t="str">
        <f t="shared" si="3"/>
        <v/>
      </c>
      <c r="P27" s="42" t="str">
        <f t="shared" si="8"/>
        <v/>
      </c>
      <c r="Q27" s="265"/>
      <c r="R27" s="10" t="str">
        <f t="shared" si="6"/>
        <v/>
      </c>
      <c r="S27" s="6"/>
      <c r="T27" s="6"/>
    </row>
    <row r="28" spans="1:20" x14ac:dyDescent="0.2">
      <c r="A28" s="6" t="str">
        <f ca="1">IF(COUNTIF($B$1:INDIRECT(CONCATENATE("B", ROW())), B28)=0, "", COUNTIF($B$1:INDIRECT(CONCATENATE("B", ROW())), B28))</f>
        <v/>
      </c>
      <c r="B28" s="41"/>
      <c r="C28" s="7"/>
      <c r="D28" s="6"/>
      <c r="E28" s="6"/>
      <c r="F28" s="6">
        <f t="shared" si="5"/>
        <v>24</v>
      </c>
      <c r="G28" s="58" t="str">
        <f t="shared" si="7"/>
        <v>0x018</v>
      </c>
      <c r="H28" s="57" t="s">
        <v>33</v>
      </c>
      <c r="I28" s="7"/>
      <c r="J28" s="6"/>
      <c r="K28" s="9"/>
      <c r="L28" s="9"/>
      <c r="M28" s="6"/>
      <c r="N28" s="42" t="str">
        <f t="shared" si="0"/>
        <v/>
      </c>
      <c r="O28" s="42" t="str">
        <f t="shared" si="3"/>
        <v/>
      </c>
      <c r="P28" s="42" t="str">
        <f t="shared" si="8"/>
        <v/>
      </c>
      <c r="Q28" s="265"/>
      <c r="R28" s="10" t="str">
        <f t="shared" si="6"/>
        <v/>
      </c>
      <c r="S28" s="6"/>
      <c r="T28" s="6"/>
    </row>
    <row r="29" spans="1:20" x14ac:dyDescent="0.2">
      <c r="A29" s="6" t="str">
        <f ca="1">IF(COUNTIF($B$1:INDIRECT(CONCATENATE("B", ROW())), B29)=0, "", COUNTIF($B$1:INDIRECT(CONCATENATE("B", ROW())), B29))</f>
        <v/>
      </c>
      <c r="B29" s="41"/>
      <c r="C29" s="7"/>
      <c r="D29" s="6"/>
      <c r="E29" s="6"/>
      <c r="F29" s="6">
        <f t="shared" si="5"/>
        <v>25</v>
      </c>
      <c r="G29" s="58" t="str">
        <f t="shared" si="7"/>
        <v>0x019</v>
      </c>
      <c r="H29" s="57" t="s">
        <v>33</v>
      </c>
      <c r="I29" s="7"/>
      <c r="J29" s="6"/>
      <c r="K29" s="9"/>
      <c r="L29" s="9"/>
      <c r="M29" s="6"/>
      <c r="N29" s="42" t="str">
        <f t="shared" si="0"/>
        <v/>
      </c>
      <c r="O29" s="42" t="str">
        <f t="shared" si="3"/>
        <v/>
      </c>
      <c r="P29" s="42" t="str">
        <f t="shared" si="8"/>
        <v/>
      </c>
      <c r="Q29" s="265"/>
      <c r="R29" s="10" t="str">
        <f t="shared" si="6"/>
        <v/>
      </c>
      <c r="S29" s="6"/>
      <c r="T29" s="6"/>
    </row>
    <row r="30" spans="1:20" x14ac:dyDescent="0.2">
      <c r="A30" s="6" t="str">
        <f ca="1">IF(COUNTIF($B$1:INDIRECT(CONCATENATE("B", ROW())), B30)=0, "", COUNTIF($B$1:INDIRECT(CONCATENATE("B", ROW())), B30))</f>
        <v/>
      </c>
      <c r="B30" s="41"/>
      <c r="C30" s="7"/>
      <c r="D30" s="6"/>
      <c r="E30" s="6"/>
      <c r="F30" s="6">
        <f t="shared" si="5"/>
        <v>26</v>
      </c>
      <c r="G30" s="58" t="str">
        <f t="shared" si="7"/>
        <v>0x01A</v>
      </c>
      <c r="H30" s="57" t="s">
        <v>33</v>
      </c>
      <c r="I30" s="7"/>
      <c r="J30" s="6"/>
      <c r="K30" s="9"/>
      <c r="L30" s="9"/>
      <c r="M30" s="6"/>
      <c r="N30" s="42" t="str">
        <f t="shared" si="0"/>
        <v/>
      </c>
      <c r="O30" s="42" t="str">
        <f t="shared" si="3"/>
        <v/>
      </c>
      <c r="P30" s="42" t="str">
        <f t="shared" si="8"/>
        <v/>
      </c>
      <c r="Q30" s="265"/>
      <c r="R30" s="10" t="str">
        <f t="shared" si="6"/>
        <v/>
      </c>
      <c r="S30" s="6"/>
      <c r="T30" s="6"/>
    </row>
    <row r="31" spans="1:20" x14ac:dyDescent="0.2">
      <c r="A31" s="6" t="str">
        <f ca="1">IF(COUNTIF($B$1:INDIRECT(CONCATENATE("B", ROW())), B31)=0, "", COUNTIF($B$1:INDIRECT(CONCATENATE("B", ROW())), B31))</f>
        <v/>
      </c>
      <c r="B31" s="41"/>
      <c r="C31" s="7"/>
      <c r="D31" s="6"/>
      <c r="E31" s="6"/>
      <c r="F31" s="6">
        <f t="shared" si="5"/>
        <v>27</v>
      </c>
      <c r="G31" s="58" t="str">
        <f t="shared" si="7"/>
        <v>0x01B</v>
      </c>
      <c r="H31" s="57" t="s">
        <v>33</v>
      </c>
      <c r="I31" s="7"/>
      <c r="J31" s="6"/>
      <c r="K31" s="9"/>
      <c r="L31" s="9"/>
      <c r="M31" s="6"/>
      <c r="N31" s="42" t="str">
        <f t="shared" si="0"/>
        <v/>
      </c>
      <c r="O31" s="42" t="str">
        <f t="shared" si="3"/>
        <v/>
      </c>
      <c r="P31" s="42" t="str">
        <f t="shared" si="8"/>
        <v/>
      </c>
      <c r="Q31" s="265"/>
      <c r="R31" s="10" t="str">
        <f t="shared" si="6"/>
        <v/>
      </c>
      <c r="S31" s="6"/>
      <c r="T31" s="6"/>
    </row>
    <row r="32" spans="1:20" x14ac:dyDescent="0.2">
      <c r="A32" s="6" t="str">
        <f ca="1">IF(COUNTIF($B$1:INDIRECT(CONCATENATE("B", ROW())), B32)=0, "", COUNTIF($B$1:INDIRECT(CONCATENATE("B", ROW())), B32))</f>
        <v/>
      </c>
      <c r="B32" s="41"/>
      <c r="C32" s="7"/>
      <c r="D32" s="6"/>
      <c r="E32" s="6"/>
      <c r="F32" s="6">
        <f t="shared" si="5"/>
        <v>28</v>
      </c>
      <c r="G32" s="58" t="str">
        <f t="shared" si="7"/>
        <v>0x01C</v>
      </c>
      <c r="H32" s="57" t="s">
        <v>33</v>
      </c>
      <c r="I32" s="7"/>
      <c r="J32" s="6"/>
      <c r="K32" s="9"/>
      <c r="L32" s="9"/>
      <c r="M32" s="6"/>
      <c r="N32" s="42" t="str">
        <f t="shared" si="0"/>
        <v/>
      </c>
      <c r="O32" s="42" t="str">
        <f t="shared" si="3"/>
        <v/>
      </c>
      <c r="P32" s="42" t="str">
        <f t="shared" si="8"/>
        <v/>
      </c>
      <c r="Q32" s="265"/>
      <c r="R32" s="10" t="str">
        <f t="shared" si="6"/>
        <v/>
      </c>
      <c r="S32" s="6"/>
      <c r="T32" s="6"/>
    </row>
    <row r="33" spans="1:20" x14ac:dyDescent="0.2">
      <c r="A33" s="6" t="str">
        <f ca="1">IF(COUNTIF($B$1:INDIRECT(CONCATENATE("B", ROW())), B33)=0, "", COUNTIF($B$1:INDIRECT(CONCATENATE("B", ROW())), B33))</f>
        <v/>
      </c>
      <c r="B33" s="41"/>
      <c r="C33" s="7"/>
      <c r="D33" s="6"/>
      <c r="E33" s="6"/>
      <c r="F33" s="6">
        <f t="shared" si="5"/>
        <v>29</v>
      </c>
      <c r="G33" s="58" t="str">
        <f t="shared" si="7"/>
        <v>0x01D</v>
      </c>
      <c r="H33" s="57" t="s">
        <v>33</v>
      </c>
      <c r="I33" s="7"/>
      <c r="J33" s="6"/>
      <c r="K33" s="9"/>
      <c r="L33" s="9"/>
      <c r="M33" s="6"/>
      <c r="N33" s="42" t="str">
        <f t="shared" si="0"/>
        <v/>
      </c>
      <c r="O33" s="42" t="str">
        <f t="shared" si="3"/>
        <v/>
      </c>
      <c r="P33" s="42" t="str">
        <f t="shared" si="8"/>
        <v/>
      </c>
      <c r="Q33" s="265"/>
      <c r="R33" s="10" t="str">
        <f t="shared" si="6"/>
        <v/>
      </c>
      <c r="S33" s="6"/>
      <c r="T33" s="6"/>
    </row>
    <row r="34" spans="1:20" x14ac:dyDescent="0.2">
      <c r="A34" s="6" t="str">
        <f ca="1">IF(COUNTIF($B$1:INDIRECT(CONCATENATE("B", ROW())), B34)=0, "", COUNTIF($B$1:INDIRECT(CONCATENATE("B", ROW())), B34))</f>
        <v/>
      </c>
      <c r="B34" s="41"/>
      <c r="C34" s="7"/>
      <c r="D34" s="6"/>
      <c r="E34" s="6"/>
      <c r="F34" s="6">
        <f t="shared" si="5"/>
        <v>30</v>
      </c>
      <c r="G34" s="58" t="str">
        <f t="shared" si="7"/>
        <v>0x01E</v>
      </c>
      <c r="H34" s="57" t="s">
        <v>33</v>
      </c>
      <c r="I34" s="7"/>
      <c r="J34" s="6"/>
      <c r="K34" s="9"/>
      <c r="L34" s="9"/>
      <c r="M34" s="6"/>
      <c r="N34" s="42" t="str">
        <f t="shared" si="0"/>
        <v/>
      </c>
      <c r="O34" s="42" t="str">
        <f t="shared" si="3"/>
        <v/>
      </c>
      <c r="P34" s="42" t="str">
        <f t="shared" si="8"/>
        <v/>
      </c>
      <c r="Q34" s="265"/>
      <c r="R34" s="10" t="str">
        <f t="shared" si="6"/>
        <v/>
      </c>
      <c r="S34" s="6"/>
      <c r="T34" s="6"/>
    </row>
    <row r="35" spans="1:20" x14ac:dyDescent="0.2">
      <c r="A35" s="6" t="str">
        <f ca="1">IF(COUNTIF($B$1:INDIRECT(CONCATENATE("B", ROW())), B35)=0, "", COUNTIF($B$1:INDIRECT(CONCATENATE("B", ROW())), B35))</f>
        <v/>
      </c>
      <c r="B35" s="41"/>
      <c r="C35" s="7"/>
      <c r="D35" s="6"/>
      <c r="E35" s="6"/>
      <c r="F35" s="6">
        <f t="shared" si="5"/>
        <v>31</v>
      </c>
      <c r="G35" s="58" t="str">
        <f t="shared" si="7"/>
        <v>0x01F</v>
      </c>
      <c r="H35" s="57" t="s">
        <v>33</v>
      </c>
      <c r="I35" s="7"/>
      <c r="J35" s="6"/>
      <c r="K35" s="9"/>
      <c r="L35" s="9"/>
      <c r="M35" s="6"/>
      <c r="N35" s="42" t="str">
        <f t="shared" si="0"/>
        <v/>
      </c>
      <c r="O35" s="42" t="str">
        <f t="shared" si="3"/>
        <v/>
      </c>
      <c r="P35" s="42" t="str">
        <f t="shared" si="8"/>
        <v/>
      </c>
      <c r="Q35" s="265"/>
      <c r="R35" s="10" t="str">
        <f t="shared" si="6"/>
        <v/>
      </c>
      <c r="S35" s="6"/>
      <c r="T35" s="6"/>
    </row>
    <row r="36" spans="1:20" x14ac:dyDescent="0.2">
      <c r="A36" s="6" t="str">
        <f ca="1">IF(COUNTIF($B$1:INDIRECT(CONCATENATE("B", ROW())), B36)=0, "", COUNTIF($B$1:INDIRECT(CONCATENATE("B", ROW())), B36))</f>
        <v/>
      </c>
      <c r="B36" s="41"/>
      <c r="C36" s="7"/>
      <c r="D36" s="6"/>
      <c r="E36" s="6"/>
      <c r="F36" s="6">
        <f t="shared" si="5"/>
        <v>32</v>
      </c>
      <c r="G36" s="58" t="str">
        <f t="shared" si="7"/>
        <v>0x020</v>
      </c>
      <c r="H36" s="57" t="s">
        <v>33</v>
      </c>
      <c r="I36" s="7"/>
      <c r="J36" s="6"/>
      <c r="K36" s="9"/>
      <c r="L36" s="9"/>
      <c r="M36" s="6"/>
      <c r="N36" s="42" t="str">
        <f t="shared" si="0"/>
        <v/>
      </c>
      <c r="O36" s="42" t="str">
        <f t="shared" si="3"/>
        <v/>
      </c>
      <c r="P36" s="42" t="str">
        <f t="shared" si="8"/>
        <v/>
      </c>
      <c r="Q36" s="265"/>
      <c r="R36" s="10" t="str">
        <f t="shared" si="6"/>
        <v/>
      </c>
      <c r="S36" s="6"/>
      <c r="T36" s="6"/>
    </row>
    <row r="37" spans="1:20" x14ac:dyDescent="0.2">
      <c r="A37" s="6" t="str">
        <f ca="1">IF(COUNTIF($B$1:INDIRECT(CONCATENATE("B", ROW())), B37)=0, "", COUNTIF($B$1:INDIRECT(CONCATENATE("B", ROW())), B37))</f>
        <v/>
      </c>
      <c r="B37" s="41"/>
      <c r="C37" s="7"/>
      <c r="D37" s="6"/>
      <c r="E37" s="6"/>
      <c r="F37" s="6">
        <f t="shared" si="5"/>
        <v>33</v>
      </c>
      <c r="G37" s="58" t="str">
        <f t="shared" si="7"/>
        <v>0x021</v>
      </c>
      <c r="H37" s="57" t="s">
        <v>33</v>
      </c>
      <c r="I37" s="7"/>
      <c r="J37" s="6"/>
      <c r="K37" s="9"/>
      <c r="L37" s="9"/>
      <c r="M37" s="6"/>
      <c r="N37" s="42" t="str">
        <f t="shared" si="0"/>
        <v/>
      </c>
      <c r="O37" s="42" t="str">
        <f t="shared" si="3"/>
        <v/>
      </c>
      <c r="P37" s="42" t="str">
        <f t="shared" si="8"/>
        <v/>
      </c>
      <c r="Q37" s="265"/>
      <c r="R37" s="10" t="str">
        <f t="shared" si="6"/>
        <v/>
      </c>
      <c r="S37" s="6"/>
      <c r="T37" s="6"/>
    </row>
    <row r="38" spans="1:20" x14ac:dyDescent="0.2">
      <c r="A38" s="6" t="str">
        <f ca="1">IF(COUNTIF($B$1:INDIRECT(CONCATENATE("B", ROW())), B38)=0, "", COUNTIF($B$1:INDIRECT(CONCATENATE("B", ROW())), B38))</f>
        <v/>
      </c>
      <c r="B38" s="41"/>
      <c r="C38" s="7"/>
      <c r="D38" s="6"/>
      <c r="E38" s="6"/>
      <c r="F38" s="6">
        <f t="shared" si="5"/>
        <v>34</v>
      </c>
      <c r="G38" s="58" t="str">
        <f t="shared" si="7"/>
        <v>0x022</v>
      </c>
      <c r="H38" s="57" t="s">
        <v>33</v>
      </c>
      <c r="I38" s="7"/>
      <c r="J38" s="6"/>
      <c r="K38" s="9"/>
      <c r="L38" s="9"/>
      <c r="M38" s="6"/>
      <c r="N38" s="42" t="str">
        <f t="shared" si="0"/>
        <v/>
      </c>
      <c r="O38" s="42" t="str">
        <f t="shared" si="3"/>
        <v/>
      </c>
      <c r="P38" s="42" t="str">
        <f t="shared" si="8"/>
        <v/>
      </c>
      <c r="Q38" s="265"/>
      <c r="R38" s="10" t="str">
        <f t="shared" si="6"/>
        <v/>
      </c>
      <c r="S38" s="6"/>
      <c r="T38" s="6"/>
    </row>
    <row r="39" spans="1:20" x14ac:dyDescent="0.2">
      <c r="A39" s="6" t="str">
        <f ca="1">IF(COUNTIF($B$1:INDIRECT(CONCATENATE("B", ROW())), B39)=0, "", COUNTIF($B$1:INDIRECT(CONCATENATE("B", ROW())), B39))</f>
        <v/>
      </c>
      <c r="B39" s="41"/>
      <c r="C39" s="7"/>
      <c r="D39" s="6"/>
      <c r="E39" s="6"/>
      <c r="F39" s="6">
        <f t="shared" si="5"/>
        <v>35</v>
      </c>
      <c r="G39" s="58" t="str">
        <f t="shared" si="7"/>
        <v>0x023</v>
      </c>
      <c r="H39" s="57" t="s">
        <v>33</v>
      </c>
      <c r="I39" s="7"/>
      <c r="J39" s="6"/>
      <c r="K39" s="9"/>
      <c r="L39" s="9"/>
      <c r="M39" s="6"/>
      <c r="N39" s="42" t="str">
        <f t="shared" si="0"/>
        <v/>
      </c>
      <c r="O39" s="42" t="str">
        <f t="shared" si="3"/>
        <v/>
      </c>
      <c r="P39" s="42" t="str">
        <f t="shared" si="8"/>
        <v/>
      </c>
      <c r="Q39" s="265"/>
      <c r="R39" s="10" t="str">
        <f t="shared" si="6"/>
        <v/>
      </c>
      <c r="S39" s="6"/>
      <c r="T39" s="6"/>
    </row>
    <row r="40" spans="1:20" x14ac:dyDescent="0.2">
      <c r="A40" s="6" t="str">
        <f ca="1">IF(COUNTIF($B$1:INDIRECT(CONCATENATE("B", ROW())), B40)=0, "", COUNTIF($B$1:INDIRECT(CONCATENATE("B", ROW())), B40))</f>
        <v/>
      </c>
      <c r="B40" s="41"/>
      <c r="C40" s="7"/>
      <c r="D40" s="6"/>
      <c r="E40" s="6"/>
      <c r="F40" s="6">
        <f t="shared" si="5"/>
        <v>36</v>
      </c>
      <c r="G40" s="58" t="str">
        <f t="shared" si="7"/>
        <v>0x024</v>
      </c>
      <c r="H40" s="57" t="s">
        <v>33</v>
      </c>
      <c r="I40" s="7"/>
      <c r="J40" s="6"/>
      <c r="K40" s="9"/>
      <c r="L40" s="9"/>
      <c r="M40" s="6"/>
      <c r="N40" s="42" t="str">
        <f t="shared" si="0"/>
        <v/>
      </c>
      <c r="O40" s="42" t="str">
        <f t="shared" si="3"/>
        <v/>
      </c>
      <c r="P40" s="42" t="str">
        <f t="shared" si="8"/>
        <v/>
      </c>
      <c r="Q40" s="265"/>
      <c r="R40" s="10" t="str">
        <f t="shared" si="6"/>
        <v/>
      </c>
      <c r="S40" s="6"/>
      <c r="T40" s="6"/>
    </row>
    <row r="41" spans="1:20" x14ac:dyDescent="0.2">
      <c r="A41" s="6" t="str">
        <f ca="1">IF(COUNTIF($B$1:INDIRECT(CONCATENATE("B", ROW())), B41)=0, "", COUNTIF($B$1:INDIRECT(CONCATENATE("B", ROW())), B41))</f>
        <v/>
      </c>
      <c r="B41" s="41"/>
      <c r="C41" s="7"/>
      <c r="D41" s="6"/>
      <c r="E41" s="6"/>
      <c r="F41" s="6">
        <f t="shared" si="5"/>
        <v>37</v>
      </c>
      <c r="G41" s="58" t="str">
        <f t="shared" si="7"/>
        <v>0x025</v>
      </c>
      <c r="H41" s="57" t="s">
        <v>33</v>
      </c>
      <c r="I41" s="7"/>
      <c r="J41" s="6"/>
      <c r="K41" s="9"/>
      <c r="L41" s="9"/>
      <c r="M41" s="6"/>
      <c r="N41" s="42" t="str">
        <f t="shared" si="0"/>
        <v/>
      </c>
      <c r="O41" s="42" t="str">
        <f t="shared" si="3"/>
        <v/>
      </c>
      <c r="P41" s="42" t="str">
        <f t="shared" si="8"/>
        <v/>
      </c>
      <c r="Q41" s="265"/>
      <c r="R41" s="10" t="str">
        <f t="shared" si="6"/>
        <v/>
      </c>
      <c r="S41" s="6"/>
      <c r="T41" s="6"/>
    </row>
    <row r="42" spans="1:20" x14ac:dyDescent="0.2">
      <c r="A42" s="6" t="str">
        <f ca="1">IF(COUNTIF($B$1:INDIRECT(CONCATENATE("B", ROW())), B42)=0, "", COUNTIF($B$1:INDIRECT(CONCATENATE("B", ROW())), B42))</f>
        <v/>
      </c>
      <c r="B42" s="41"/>
      <c r="C42" s="7"/>
      <c r="D42" s="6"/>
      <c r="E42" s="6"/>
      <c r="F42" s="6">
        <f t="shared" si="5"/>
        <v>38</v>
      </c>
      <c r="G42" s="58" t="str">
        <f t="shared" si="7"/>
        <v>0x026</v>
      </c>
      <c r="H42" s="57" t="s">
        <v>33</v>
      </c>
      <c r="I42" s="7"/>
      <c r="J42" s="6"/>
      <c r="K42" s="9"/>
      <c r="L42" s="9"/>
      <c r="M42" s="6"/>
      <c r="N42" s="42" t="str">
        <f t="shared" si="0"/>
        <v/>
      </c>
      <c r="O42" s="42" t="str">
        <f t="shared" si="3"/>
        <v/>
      </c>
      <c r="P42" s="42" t="str">
        <f t="shared" si="8"/>
        <v/>
      </c>
      <c r="Q42" s="265"/>
      <c r="R42" s="10" t="str">
        <f t="shared" si="6"/>
        <v/>
      </c>
      <c r="S42" s="6"/>
      <c r="T42" s="6"/>
    </row>
    <row r="43" spans="1:20" x14ac:dyDescent="0.2">
      <c r="A43" s="6" t="str">
        <f ca="1">IF(COUNTIF($B$1:INDIRECT(CONCATENATE("B", ROW())), B43)=0, "", COUNTIF($B$1:INDIRECT(CONCATENATE("B", ROW())), B43))</f>
        <v/>
      </c>
      <c r="B43" s="41"/>
      <c r="C43" s="7"/>
      <c r="D43" s="6"/>
      <c r="E43" s="6"/>
      <c r="F43" s="6">
        <f t="shared" si="5"/>
        <v>39</v>
      </c>
      <c r="G43" s="58" t="str">
        <f t="shared" si="7"/>
        <v>0x027</v>
      </c>
      <c r="H43" s="57" t="s">
        <v>33</v>
      </c>
      <c r="I43" s="7"/>
      <c r="J43" s="6"/>
      <c r="K43" s="9"/>
      <c r="L43" s="9"/>
      <c r="M43" s="6"/>
      <c r="N43" s="42" t="str">
        <f t="shared" si="0"/>
        <v/>
      </c>
      <c r="O43" s="42" t="str">
        <f t="shared" si="3"/>
        <v/>
      </c>
      <c r="P43" s="42" t="str">
        <f t="shared" si="8"/>
        <v/>
      </c>
      <c r="Q43" s="265"/>
      <c r="R43" s="10" t="str">
        <f t="shared" si="6"/>
        <v/>
      </c>
      <c r="S43" s="6"/>
      <c r="T43" s="6"/>
    </row>
    <row r="44" spans="1:20" x14ac:dyDescent="0.2">
      <c r="A44" s="6" t="str">
        <f ca="1">IF(COUNTIF($B$1:INDIRECT(CONCATENATE("B", ROW())), B44)=0, "", COUNTIF($B$1:INDIRECT(CONCATENATE("B", ROW())), B44))</f>
        <v/>
      </c>
      <c r="B44" s="41"/>
      <c r="C44" s="7"/>
      <c r="D44" s="6"/>
      <c r="E44" s="6"/>
      <c r="F44" s="6">
        <f t="shared" si="5"/>
        <v>40</v>
      </c>
      <c r="G44" s="58" t="str">
        <f t="shared" si="7"/>
        <v>0x028</v>
      </c>
      <c r="H44" s="57" t="s">
        <v>33</v>
      </c>
      <c r="I44" s="7"/>
      <c r="J44" s="6"/>
      <c r="K44" s="9"/>
      <c r="L44" s="9"/>
      <c r="M44" s="6"/>
      <c r="N44" s="42" t="str">
        <f t="shared" si="0"/>
        <v/>
      </c>
      <c r="O44" s="42" t="str">
        <f t="shared" si="3"/>
        <v/>
      </c>
      <c r="P44" s="42" t="str">
        <f t="shared" si="8"/>
        <v/>
      </c>
      <c r="Q44" s="265"/>
      <c r="R44" s="10" t="str">
        <f t="shared" si="6"/>
        <v/>
      </c>
      <c r="S44" s="6"/>
      <c r="T44" s="6"/>
    </row>
    <row r="45" spans="1:20" x14ac:dyDescent="0.2">
      <c r="A45" s="6" t="str">
        <f ca="1">IF(COUNTIF($B$1:INDIRECT(CONCATENATE("B", ROW())), B45)=0, "", COUNTIF($B$1:INDIRECT(CONCATENATE("B", ROW())), B45))</f>
        <v/>
      </c>
      <c r="B45" s="41"/>
      <c r="C45" s="7"/>
      <c r="D45" s="6"/>
      <c r="E45" s="6"/>
      <c r="F45" s="6">
        <f t="shared" si="5"/>
        <v>41</v>
      </c>
      <c r="G45" s="58" t="str">
        <f t="shared" si="7"/>
        <v>0x029</v>
      </c>
      <c r="H45" s="57" t="s">
        <v>33</v>
      </c>
      <c r="I45" s="7"/>
      <c r="J45" s="6"/>
      <c r="K45" s="9"/>
      <c r="L45" s="9"/>
      <c r="M45" s="6"/>
      <c r="N45" s="42" t="str">
        <f t="shared" si="0"/>
        <v/>
      </c>
      <c r="O45" s="42" t="str">
        <f t="shared" si="3"/>
        <v/>
      </c>
      <c r="P45" s="42" t="str">
        <f t="shared" si="8"/>
        <v/>
      </c>
      <c r="Q45" s="265"/>
      <c r="R45" s="10" t="str">
        <f t="shared" si="6"/>
        <v/>
      </c>
      <c r="S45" s="6"/>
      <c r="T45" s="6"/>
    </row>
    <row r="46" spans="1:20" x14ac:dyDescent="0.2">
      <c r="A46" s="6" t="str">
        <f ca="1">IF(COUNTIF($B$1:INDIRECT(CONCATENATE("B", ROW())), B46)=0, "", COUNTIF($B$1:INDIRECT(CONCATENATE("B", ROW())), B46))</f>
        <v/>
      </c>
      <c r="B46" s="41"/>
      <c r="C46" s="7"/>
      <c r="D46" s="6"/>
      <c r="E46" s="6"/>
      <c r="F46" s="6">
        <f t="shared" si="5"/>
        <v>42</v>
      </c>
      <c r="G46" s="58" t="str">
        <f t="shared" si="7"/>
        <v>0x02A</v>
      </c>
      <c r="H46" s="57" t="s">
        <v>33</v>
      </c>
      <c r="I46" s="7"/>
      <c r="J46" s="6"/>
      <c r="K46" s="9"/>
      <c r="L46" s="9"/>
      <c r="M46" s="6"/>
      <c r="N46" s="42" t="str">
        <f t="shared" si="0"/>
        <v/>
      </c>
      <c r="O46" s="42" t="str">
        <f t="shared" si="3"/>
        <v/>
      </c>
      <c r="P46" s="42" t="str">
        <f t="shared" si="8"/>
        <v/>
      </c>
      <c r="Q46" s="265"/>
      <c r="R46" s="10" t="str">
        <f t="shared" si="6"/>
        <v/>
      </c>
      <c r="S46" s="6"/>
      <c r="T46" s="6"/>
    </row>
    <row r="47" spans="1:20" x14ac:dyDescent="0.2">
      <c r="A47" s="6" t="str">
        <f ca="1">IF(COUNTIF($B$1:INDIRECT(CONCATENATE("B", ROW())), B47)=0, "", COUNTIF($B$1:INDIRECT(CONCATENATE("B", ROW())), B47))</f>
        <v/>
      </c>
      <c r="B47" s="41"/>
      <c r="C47" s="7"/>
      <c r="D47" s="6"/>
      <c r="E47" s="6"/>
      <c r="F47" s="6">
        <f t="shared" si="5"/>
        <v>43</v>
      </c>
      <c r="G47" s="58" t="str">
        <f t="shared" si="7"/>
        <v>0x02B</v>
      </c>
      <c r="H47" s="57" t="s">
        <v>33</v>
      </c>
      <c r="I47" s="7"/>
      <c r="J47" s="6"/>
      <c r="K47" s="9"/>
      <c r="L47" s="9"/>
      <c r="M47" s="6"/>
      <c r="N47" s="42" t="str">
        <f t="shared" si="0"/>
        <v/>
      </c>
      <c r="O47" s="42" t="str">
        <f t="shared" si="3"/>
        <v/>
      </c>
      <c r="P47" s="42" t="str">
        <f t="shared" si="8"/>
        <v/>
      </c>
      <c r="Q47" s="265"/>
      <c r="R47" s="10" t="str">
        <f t="shared" si="6"/>
        <v/>
      </c>
      <c r="S47" s="6"/>
      <c r="T47" s="6"/>
    </row>
    <row r="48" spans="1:20" x14ac:dyDescent="0.2">
      <c r="A48" s="6" t="str">
        <f ca="1">IF(COUNTIF($B$1:INDIRECT(CONCATENATE("B", ROW())), B48)=0, "", COUNTIF($B$1:INDIRECT(CONCATENATE("B", ROW())), B48))</f>
        <v/>
      </c>
      <c r="B48" s="41"/>
      <c r="C48" s="7"/>
      <c r="D48" s="6"/>
      <c r="E48" s="6"/>
      <c r="F48" s="6">
        <f t="shared" si="5"/>
        <v>44</v>
      </c>
      <c r="G48" s="58" t="str">
        <f t="shared" si="7"/>
        <v>0x02C</v>
      </c>
      <c r="H48" s="57" t="s">
        <v>33</v>
      </c>
      <c r="I48" s="7"/>
      <c r="J48" s="6"/>
      <c r="K48" s="9"/>
      <c r="L48" s="9"/>
      <c r="M48" s="6"/>
      <c r="N48" s="42" t="str">
        <f t="shared" si="0"/>
        <v/>
      </c>
      <c r="O48" s="42" t="str">
        <f t="shared" si="3"/>
        <v/>
      </c>
      <c r="P48" s="42" t="str">
        <f t="shared" si="8"/>
        <v/>
      </c>
      <c r="Q48" s="265"/>
      <c r="R48" s="10" t="str">
        <f t="shared" si="6"/>
        <v/>
      </c>
      <c r="S48" s="6"/>
      <c r="T48" s="6"/>
    </row>
    <row r="49" spans="1:20" x14ac:dyDescent="0.2">
      <c r="A49" s="6" t="str">
        <f ca="1">IF(COUNTIF($B$1:INDIRECT(CONCATENATE("B", ROW())), B49)=0, "", COUNTIF($B$1:INDIRECT(CONCATENATE("B", ROW())), B49))</f>
        <v/>
      </c>
      <c r="B49" s="41"/>
      <c r="C49" s="7"/>
      <c r="D49" s="6"/>
      <c r="E49" s="6"/>
      <c r="F49" s="6">
        <f t="shared" si="5"/>
        <v>45</v>
      </c>
      <c r="G49" s="58" t="str">
        <f t="shared" si="7"/>
        <v>0x02D</v>
      </c>
      <c r="H49" s="57" t="s">
        <v>33</v>
      </c>
      <c r="I49" s="7"/>
      <c r="J49" s="6"/>
      <c r="K49" s="9"/>
      <c r="L49" s="9"/>
      <c r="M49" s="6"/>
      <c r="N49" s="42" t="str">
        <f t="shared" si="0"/>
        <v/>
      </c>
      <c r="O49" s="42" t="str">
        <f t="shared" si="3"/>
        <v/>
      </c>
      <c r="P49" s="42" t="str">
        <f t="shared" si="8"/>
        <v/>
      </c>
      <c r="Q49" s="265"/>
      <c r="R49" s="10" t="str">
        <f t="shared" si="6"/>
        <v/>
      </c>
      <c r="S49" s="6"/>
      <c r="T49" s="6"/>
    </row>
    <row r="50" spans="1:20" x14ac:dyDescent="0.2">
      <c r="A50" s="6" t="str">
        <f ca="1">IF(COUNTIF($B$1:INDIRECT(CONCATENATE("B", ROW())), B50)=0, "", COUNTIF($B$1:INDIRECT(CONCATENATE("B", ROW())), B50))</f>
        <v/>
      </c>
      <c r="B50" s="41"/>
      <c r="C50" s="7"/>
      <c r="D50" s="6"/>
      <c r="E50" s="6"/>
      <c r="F50" s="6">
        <f t="shared" si="5"/>
        <v>46</v>
      </c>
      <c r="G50" s="58" t="str">
        <f t="shared" si="7"/>
        <v>0x02E</v>
      </c>
      <c r="H50" s="57" t="s">
        <v>33</v>
      </c>
      <c r="I50" s="7"/>
      <c r="J50" s="6"/>
      <c r="K50" s="9"/>
      <c r="L50" s="9"/>
      <c r="M50" s="6"/>
      <c r="N50" s="42" t="str">
        <f t="shared" si="0"/>
        <v/>
      </c>
      <c r="O50" s="42" t="str">
        <f t="shared" si="3"/>
        <v/>
      </c>
      <c r="P50" s="42" t="str">
        <f t="shared" si="8"/>
        <v/>
      </c>
      <c r="Q50" s="265"/>
      <c r="R50" s="10" t="str">
        <f t="shared" si="6"/>
        <v/>
      </c>
      <c r="S50" s="6"/>
      <c r="T50" s="6"/>
    </row>
    <row r="51" spans="1:20" x14ac:dyDescent="0.2">
      <c r="A51" s="6" t="str">
        <f ca="1">IF(COUNTIF($B$1:INDIRECT(CONCATENATE("B", ROW())), B51)=0, "", COUNTIF($B$1:INDIRECT(CONCATENATE("B", ROW())), B51))</f>
        <v/>
      </c>
      <c r="B51" s="41"/>
      <c r="C51" s="7"/>
      <c r="D51" s="6"/>
      <c r="E51" s="6"/>
      <c r="F51" s="6">
        <f t="shared" si="5"/>
        <v>47</v>
      </c>
      <c r="G51" s="58" t="str">
        <f t="shared" si="7"/>
        <v>0x02F</v>
      </c>
      <c r="H51" s="57" t="s">
        <v>33</v>
      </c>
      <c r="I51" s="7"/>
      <c r="J51" s="6"/>
      <c r="K51" s="9"/>
      <c r="L51" s="9"/>
      <c r="M51" s="6"/>
      <c r="N51" s="42" t="str">
        <f t="shared" si="0"/>
        <v/>
      </c>
      <c r="O51" s="42" t="str">
        <f t="shared" si="3"/>
        <v/>
      </c>
      <c r="P51" s="42" t="str">
        <f t="shared" si="8"/>
        <v/>
      </c>
      <c r="Q51" s="265"/>
      <c r="R51" s="10" t="str">
        <f t="shared" si="6"/>
        <v/>
      </c>
      <c r="S51" s="6"/>
      <c r="T51" s="6"/>
    </row>
    <row r="52" spans="1:20" x14ac:dyDescent="0.2">
      <c r="A52" s="6" t="str">
        <f ca="1">IF(COUNTIF($B$1:INDIRECT(CONCATENATE("B", ROW())), B52)=0, "", COUNTIF($B$1:INDIRECT(CONCATENATE("B", ROW())), B52))</f>
        <v/>
      </c>
      <c r="B52" s="41"/>
      <c r="C52" s="7"/>
      <c r="D52" s="6"/>
      <c r="E52" s="6"/>
      <c r="F52" s="6">
        <f t="shared" si="5"/>
        <v>48</v>
      </c>
      <c r="G52" s="58" t="str">
        <f t="shared" si="7"/>
        <v>0x030</v>
      </c>
      <c r="H52" s="57" t="s">
        <v>33</v>
      </c>
      <c r="I52" s="7"/>
      <c r="J52" s="6"/>
      <c r="K52" s="9"/>
      <c r="L52" s="9"/>
      <c r="M52" s="6"/>
      <c r="N52" s="42" t="str">
        <f t="shared" si="0"/>
        <v/>
      </c>
      <c r="O52" s="42" t="str">
        <f t="shared" si="3"/>
        <v/>
      </c>
      <c r="P52" s="42" t="str">
        <f t="shared" si="8"/>
        <v/>
      </c>
      <c r="Q52" s="265"/>
      <c r="R52" s="10" t="str">
        <f t="shared" si="6"/>
        <v/>
      </c>
      <c r="S52" s="6"/>
      <c r="T52" s="6"/>
    </row>
    <row r="53" spans="1:20" x14ac:dyDescent="0.2">
      <c r="A53" s="6" t="str">
        <f ca="1">IF(COUNTIF($B$1:INDIRECT(CONCATENATE("B", ROW())), B53)=0, "", COUNTIF($B$1:INDIRECT(CONCATENATE("B", ROW())), B53))</f>
        <v/>
      </c>
      <c r="B53" s="41"/>
      <c r="C53" s="7"/>
      <c r="D53" s="6"/>
      <c r="E53" s="6"/>
      <c r="F53" s="6">
        <f t="shared" si="5"/>
        <v>49</v>
      </c>
      <c r="G53" s="58" t="str">
        <f t="shared" si="7"/>
        <v>0x031</v>
      </c>
      <c r="H53" s="57" t="s">
        <v>33</v>
      </c>
      <c r="I53" s="7"/>
      <c r="J53" s="6"/>
      <c r="K53" s="9"/>
      <c r="L53" s="9"/>
      <c r="M53" s="6"/>
      <c r="N53" s="42" t="str">
        <f t="shared" si="0"/>
        <v/>
      </c>
      <c r="O53" s="42" t="str">
        <f t="shared" si="3"/>
        <v/>
      </c>
      <c r="P53" s="42" t="str">
        <f t="shared" si="8"/>
        <v/>
      </c>
      <c r="Q53" s="265"/>
      <c r="R53" s="10" t="str">
        <f t="shared" si="6"/>
        <v/>
      </c>
      <c r="S53" s="6"/>
      <c r="T53" s="6"/>
    </row>
    <row r="54" spans="1:20" x14ac:dyDescent="0.2">
      <c r="A54" s="6" t="str">
        <f ca="1">IF(COUNTIF($B$1:INDIRECT(CONCATENATE("B", ROW())), B54)=0, "", COUNTIF($B$1:INDIRECT(CONCATENATE("B", ROW())), B54))</f>
        <v/>
      </c>
      <c r="B54" s="41"/>
      <c r="C54" s="7"/>
      <c r="D54" s="6"/>
      <c r="E54" s="6"/>
      <c r="F54" s="6">
        <f t="shared" si="5"/>
        <v>50</v>
      </c>
      <c r="G54" s="58" t="str">
        <f t="shared" si="7"/>
        <v>0x032</v>
      </c>
      <c r="H54" s="57" t="s">
        <v>33</v>
      </c>
      <c r="I54" s="7"/>
      <c r="J54" s="6"/>
      <c r="K54" s="9"/>
      <c r="L54" s="9"/>
      <c r="M54" s="6"/>
      <c r="N54" s="42" t="str">
        <f t="shared" si="0"/>
        <v/>
      </c>
      <c r="O54" s="42" t="str">
        <f t="shared" si="3"/>
        <v/>
      </c>
      <c r="P54" s="42" t="str">
        <f t="shared" si="8"/>
        <v/>
      </c>
      <c r="Q54" s="265"/>
      <c r="R54" s="10" t="str">
        <f t="shared" si="6"/>
        <v/>
      </c>
      <c r="S54" s="6"/>
      <c r="T54" s="6"/>
    </row>
    <row r="55" spans="1:20" x14ac:dyDescent="0.2">
      <c r="A55" s="6" t="str">
        <f ca="1">IF(COUNTIF($B$1:INDIRECT(CONCATENATE("B", ROW())), B55)=0, "", COUNTIF($B$1:INDIRECT(CONCATENATE("B", ROW())), B55))</f>
        <v/>
      </c>
      <c r="B55" s="41"/>
      <c r="C55" s="7"/>
      <c r="D55" s="6"/>
      <c r="E55" s="6"/>
      <c r="F55" s="6">
        <f t="shared" si="5"/>
        <v>51</v>
      </c>
      <c r="G55" s="58" t="str">
        <f t="shared" si="7"/>
        <v>0x033</v>
      </c>
      <c r="H55" s="57" t="s">
        <v>33</v>
      </c>
      <c r="I55" s="7"/>
      <c r="J55" s="6"/>
      <c r="K55" s="9"/>
      <c r="L55" s="9"/>
      <c r="M55" s="6"/>
      <c r="N55" s="42" t="str">
        <f t="shared" si="0"/>
        <v/>
      </c>
      <c r="O55" s="42" t="str">
        <f t="shared" si="3"/>
        <v/>
      </c>
      <c r="P55" s="42" t="str">
        <f t="shared" si="8"/>
        <v/>
      </c>
      <c r="Q55" s="265"/>
      <c r="R55" s="10" t="str">
        <f t="shared" si="6"/>
        <v/>
      </c>
      <c r="S55" s="6"/>
      <c r="T55" s="6"/>
    </row>
    <row r="56" spans="1:20" ht="9.75" customHeight="1" x14ac:dyDescent="0.2">
      <c r="A56" s="6" t="str">
        <f ca="1">IF(COUNTIF($B$1:INDIRECT(CONCATENATE("B", ROW())), B56)=0, "", COUNTIF($B$1:INDIRECT(CONCATENATE("B", ROW())), B56))</f>
        <v/>
      </c>
      <c r="B56" s="41"/>
      <c r="C56" s="7"/>
      <c r="D56" s="6"/>
      <c r="E56" s="6"/>
      <c r="F56" s="6">
        <f t="shared" si="5"/>
        <v>52</v>
      </c>
      <c r="G56" s="58" t="str">
        <f t="shared" si="7"/>
        <v>0x034</v>
      </c>
      <c r="H56" s="57" t="s">
        <v>33</v>
      </c>
      <c r="I56" s="7"/>
      <c r="J56" s="6"/>
      <c r="K56" s="9"/>
      <c r="L56" s="9"/>
      <c r="M56" s="6"/>
      <c r="N56" s="42" t="str">
        <f t="shared" si="0"/>
        <v/>
      </c>
      <c r="O56" s="42" t="str">
        <f t="shared" si="3"/>
        <v/>
      </c>
      <c r="P56" s="42" t="str">
        <f t="shared" si="8"/>
        <v/>
      </c>
      <c r="Q56" s="265"/>
      <c r="R56" s="10" t="str">
        <f t="shared" si="6"/>
        <v/>
      </c>
      <c r="S56" s="6"/>
      <c r="T56" s="6"/>
    </row>
    <row r="57" spans="1:20" x14ac:dyDescent="0.2">
      <c r="A57" s="6" t="str">
        <f ca="1">IF(COUNTIF($B$1:INDIRECT(CONCATENATE("B", ROW())), B57)=0, "", COUNTIF($B$1:INDIRECT(CONCATENATE("B", ROW())), B57))</f>
        <v/>
      </c>
      <c r="B57" s="41"/>
      <c r="C57" s="7"/>
      <c r="D57" s="6"/>
      <c r="E57" s="6"/>
      <c r="F57" s="6">
        <f t="shared" si="5"/>
        <v>53</v>
      </c>
      <c r="G57" s="58" t="str">
        <f t="shared" si="7"/>
        <v>0x035</v>
      </c>
      <c r="H57" s="57" t="s">
        <v>33</v>
      </c>
      <c r="I57" s="7"/>
      <c r="J57" s="6"/>
      <c r="K57" s="9"/>
      <c r="L57" s="9"/>
      <c r="M57" s="6"/>
      <c r="N57" s="42" t="str">
        <f t="shared" si="0"/>
        <v/>
      </c>
      <c r="O57" s="42" t="str">
        <f t="shared" si="3"/>
        <v/>
      </c>
      <c r="P57" s="42" t="str">
        <f t="shared" si="8"/>
        <v/>
      </c>
      <c r="Q57" s="265"/>
      <c r="R57" s="10" t="str">
        <f t="shared" si="6"/>
        <v/>
      </c>
      <c r="S57" s="6"/>
      <c r="T57" s="6"/>
    </row>
    <row r="58" spans="1:20" x14ac:dyDescent="0.2">
      <c r="A58" s="6" t="str">
        <f ca="1">IF(COUNTIF($B$1:INDIRECT(CONCATENATE("B", ROW())), B58)=0, "", COUNTIF($B$1:INDIRECT(CONCATENATE("B", ROW())), B58))</f>
        <v/>
      </c>
      <c r="B58" s="41"/>
      <c r="C58" s="7"/>
      <c r="D58" s="6"/>
      <c r="E58" s="6"/>
      <c r="F58" s="6">
        <f t="shared" si="5"/>
        <v>54</v>
      </c>
      <c r="G58" s="58" t="str">
        <f t="shared" si="7"/>
        <v>0x036</v>
      </c>
      <c r="H58" s="57" t="s">
        <v>33</v>
      </c>
      <c r="I58" s="7"/>
      <c r="J58" s="6"/>
      <c r="K58" s="9"/>
      <c r="L58" s="9"/>
      <c r="M58" s="6"/>
      <c r="N58" s="42" t="str">
        <f t="shared" si="0"/>
        <v/>
      </c>
      <c r="O58" s="42" t="str">
        <f t="shared" si="3"/>
        <v/>
      </c>
      <c r="P58" s="42" t="str">
        <f t="shared" si="8"/>
        <v/>
      </c>
      <c r="Q58" s="265"/>
      <c r="R58" s="10" t="str">
        <f t="shared" si="6"/>
        <v/>
      </c>
      <c r="S58" s="6"/>
      <c r="T58" s="6"/>
    </row>
    <row r="59" spans="1:20" x14ac:dyDescent="0.2">
      <c r="A59" s="6" t="str">
        <f ca="1">IF(COUNTIF($B$1:INDIRECT(CONCATENATE("B", ROW())), B59)=0, "", COUNTIF($B$1:INDIRECT(CONCATENATE("B", ROW())), B59))</f>
        <v/>
      </c>
      <c r="B59" s="41"/>
      <c r="C59" s="7"/>
      <c r="D59" s="6"/>
      <c r="E59" s="6"/>
      <c r="F59" s="6">
        <f t="shared" si="5"/>
        <v>55</v>
      </c>
      <c r="G59" s="58" t="str">
        <f t="shared" si="7"/>
        <v>0x037</v>
      </c>
      <c r="H59" s="57" t="s">
        <v>33</v>
      </c>
      <c r="I59" s="7"/>
      <c r="J59" s="6"/>
      <c r="K59" s="9"/>
      <c r="L59" s="9"/>
      <c r="M59" s="6"/>
      <c r="N59" s="42" t="str">
        <f t="shared" si="0"/>
        <v/>
      </c>
      <c r="O59" s="42" t="str">
        <f t="shared" si="3"/>
        <v/>
      </c>
      <c r="P59" s="42" t="str">
        <f t="shared" si="8"/>
        <v/>
      </c>
      <c r="Q59" s="265"/>
      <c r="R59" s="10" t="str">
        <f t="shared" si="6"/>
        <v/>
      </c>
      <c r="S59" s="6"/>
      <c r="T59" s="6"/>
    </row>
    <row r="60" spans="1:20" x14ac:dyDescent="0.2">
      <c r="A60" s="6" t="str">
        <f ca="1">IF(COUNTIF($B$1:INDIRECT(CONCATENATE("B", ROW())), B60)=0, "", COUNTIF($B$1:INDIRECT(CONCATENATE("B", ROW())), B60))</f>
        <v/>
      </c>
      <c r="B60" s="41"/>
      <c r="C60" s="7"/>
      <c r="D60" s="6"/>
      <c r="E60" s="6"/>
      <c r="F60" s="6">
        <f t="shared" si="5"/>
        <v>56</v>
      </c>
      <c r="G60" s="58" t="str">
        <f t="shared" si="7"/>
        <v>0x038</v>
      </c>
      <c r="H60" s="57" t="s">
        <v>33</v>
      </c>
      <c r="I60" s="7"/>
      <c r="J60" s="6"/>
      <c r="K60" s="9"/>
      <c r="L60" s="9"/>
      <c r="M60" s="6"/>
      <c r="N60" s="42" t="str">
        <f t="shared" si="0"/>
        <v/>
      </c>
      <c r="O60" s="42" t="str">
        <f t="shared" si="3"/>
        <v/>
      </c>
      <c r="P60" s="42" t="str">
        <f t="shared" si="8"/>
        <v/>
      </c>
      <c r="Q60" s="265"/>
      <c r="R60" s="10" t="str">
        <f t="shared" si="6"/>
        <v/>
      </c>
      <c r="S60" s="6"/>
      <c r="T60" s="6"/>
    </row>
    <row r="61" spans="1:20" x14ac:dyDescent="0.2">
      <c r="A61" s="6" t="str">
        <f ca="1">IF(COUNTIF($B$1:INDIRECT(CONCATENATE("B", ROW())), B61)=0, "", COUNTIF($B$1:INDIRECT(CONCATENATE("B", ROW())), B61))</f>
        <v/>
      </c>
      <c r="B61" s="41"/>
      <c r="C61" s="7"/>
      <c r="D61" s="6"/>
      <c r="E61" s="6"/>
      <c r="F61" s="6">
        <f t="shared" si="5"/>
        <v>57</v>
      </c>
      <c r="G61" s="58" t="str">
        <f t="shared" si="7"/>
        <v>0x039</v>
      </c>
      <c r="H61" s="57" t="s">
        <v>33</v>
      </c>
      <c r="I61" s="7"/>
      <c r="J61" s="6"/>
      <c r="K61" s="9"/>
      <c r="L61" s="9"/>
      <c r="M61" s="6"/>
      <c r="N61" s="42" t="str">
        <f t="shared" si="0"/>
        <v/>
      </c>
      <c r="O61" s="42" t="str">
        <f t="shared" si="3"/>
        <v/>
      </c>
      <c r="P61" s="42" t="str">
        <f t="shared" si="8"/>
        <v/>
      </c>
      <c r="Q61" s="265"/>
      <c r="R61" s="10" t="str">
        <f t="shared" si="6"/>
        <v/>
      </c>
      <c r="S61" s="6"/>
      <c r="T61" s="6"/>
    </row>
    <row r="62" spans="1:20" x14ac:dyDescent="0.2">
      <c r="A62" s="6" t="str">
        <f ca="1">IF(COUNTIF($B$1:INDIRECT(CONCATENATE("B", ROW())), B62)=0, "", COUNTIF($B$1:INDIRECT(CONCATENATE("B", ROW())), B62))</f>
        <v/>
      </c>
      <c r="B62" s="41"/>
      <c r="C62" s="7"/>
      <c r="D62" s="6"/>
      <c r="E62" s="6"/>
      <c r="F62" s="6">
        <f t="shared" si="5"/>
        <v>58</v>
      </c>
      <c r="G62" s="58" t="str">
        <f t="shared" si="7"/>
        <v>0x03A</v>
      </c>
      <c r="H62" s="57" t="s">
        <v>33</v>
      </c>
      <c r="I62" s="7"/>
      <c r="J62" s="6"/>
      <c r="K62" s="9"/>
      <c r="L62" s="9"/>
      <c r="M62" s="6"/>
      <c r="N62" s="42" t="str">
        <f t="shared" si="0"/>
        <v/>
      </c>
      <c r="O62" s="42" t="str">
        <f t="shared" si="3"/>
        <v/>
      </c>
      <c r="P62" s="42" t="str">
        <f t="shared" si="8"/>
        <v/>
      </c>
      <c r="Q62" s="265"/>
      <c r="R62" s="10" t="str">
        <f t="shared" si="6"/>
        <v/>
      </c>
      <c r="S62" s="6"/>
      <c r="T62" s="6"/>
    </row>
    <row r="63" spans="1:20" x14ac:dyDescent="0.2">
      <c r="A63" s="6" t="str">
        <f ca="1">IF(COUNTIF($B$1:INDIRECT(CONCATENATE("B", ROW())), B63)=0, "", COUNTIF($B$1:INDIRECT(CONCATENATE("B", ROW())), B63))</f>
        <v/>
      </c>
      <c r="B63" s="41"/>
      <c r="C63" s="7"/>
      <c r="D63" s="6"/>
      <c r="E63" s="6"/>
      <c r="F63" s="6">
        <f t="shared" si="5"/>
        <v>59</v>
      </c>
      <c r="G63" s="58" t="str">
        <f t="shared" si="7"/>
        <v>0x03B</v>
      </c>
      <c r="H63" s="57" t="s">
        <v>33</v>
      </c>
      <c r="I63" s="7"/>
      <c r="J63" s="6"/>
      <c r="K63" s="9"/>
      <c r="L63" s="9"/>
      <c r="M63" s="6"/>
      <c r="N63" s="42" t="str">
        <f t="shared" si="0"/>
        <v/>
      </c>
      <c r="O63" s="42" t="str">
        <f t="shared" si="3"/>
        <v/>
      </c>
      <c r="P63" s="42" t="str">
        <f t="shared" si="8"/>
        <v/>
      </c>
      <c r="Q63" s="265"/>
      <c r="R63" s="10" t="str">
        <f t="shared" si="6"/>
        <v/>
      </c>
      <c r="S63" s="6"/>
      <c r="T63" s="6"/>
    </row>
    <row r="64" spans="1:20" x14ac:dyDescent="0.2">
      <c r="A64" s="6" t="str">
        <f ca="1">IF(COUNTIF($B$1:INDIRECT(CONCATENATE("B", ROW())), B64)=0, "", COUNTIF($B$1:INDIRECT(CONCATENATE("B", ROW())), B64))</f>
        <v/>
      </c>
      <c r="B64" s="41"/>
      <c r="C64" s="7"/>
      <c r="D64" s="6"/>
      <c r="E64" s="6"/>
      <c r="F64" s="6">
        <f t="shared" ref="F64:F70" si="9">$F63+1</f>
        <v>60</v>
      </c>
      <c r="G64" s="58" t="str">
        <f t="shared" si="7"/>
        <v>0x03C</v>
      </c>
      <c r="H64" s="57" t="s">
        <v>33</v>
      </c>
      <c r="I64" s="7"/>
      <c r="J64" s="6"/>
      <c r="K64" s="9"/>
      <c r="L64" s="9"/>
      <c r="M64" s="6"/>
      <c r="N64" s="42" t="str">
        <f t="shared" si="0"/>
        <v/>
      </c>
      <c r="O64" s="42" t="str">
        <f t="shared" si="3"/>
        <v/>
      </c>
      <c r="P64" s="42" t="str">
        <f t="shared" si="8"/>
        <v/>
      </c>
      <c r="Q64" s="265"/>
      <c r="R64" s="10" t="str">
        <f t="shared" si="6"/>
        <v/>
      </c>
      <c r="S64" s="6"/>
      <c r="T64" s="6"/>
    </row>
    <row r="65" spans="1:20" x14ac:dyDescent="0.2">
      <c r="A65" s="6" t="str">
        <f ca="1">IF(COUNTIF($B$1:INDIRECT(CONCATENATE("B", ROW())), B65)=0, "", COUNTIF($B$1:INDIRECT(CONCATENATE("B", ROW())), B65))</f>
        <v/>
      </c>
      <c r="B65" s="41"/>
      <c r="C65" s="7"/>
      <c r="D65" s="6"/>
      <c r="E65" s="6"/>
      <c r="F65" s="6">
        <f t="shared" si="9"/>
        <v>61</v>
      </c>
      <c r="G65" s="58" t="str">
        <f t="shared" si="7"/>
        <v>0x03D</v>
      </c>
      <c r="H65" s="57" t="s">
        <v>33</v>
      </c>
      <c r="I65" s="7"/>
      <c r="J65" s="6"/>
      <c r="K65" s="9"/>
      <c r="L65" s="9"/>
      <c r="M65" s="6"/>
      <c r="N65" s="42" t="str">
        <f t="shared" si="0"/>
        <v/>
      </c>
      <c r="O65" s="42" t="str">
        <f t="shared" si="3"/>
        <v/>
      </c>
      <c r="P65" s="42" t="str">
        <f t="shared" si="8"/>
        <v/>
      </c>
      <c r="Q65" s="265"/>
      <c r="R65" s="10" t="str">
        <f t="shared" si="6"/>
        <v/>
      </c>
      <c r="S65" s="6"/>
      <c r="T65" s="6"/>
    </row>
    <row r="66" spans="1:20" x14ac:dyDescent="0.2">
      <c r="A66" s="6" t="str">
        <f ca="1">IF(COUNTIF($B$1:INDIRECT(CONCATENATE("B", ROW())), B66)=0, "", COUNTIF($B$1:INDIRECT(CONCATENATE("B", ROW())), B66))</f>
        <v/>
      </c>
      <c r="B66" s="41"/>
      <c r="C66" s="7"/>
      <c r="D66" s="6"/>
      <c r="E66" s="6"/>
      <c r="F66" s="6">
        <f t="shared" si="9"/>
        <v>62</v>
      </c>
      <c r="G66" s="58" t="str">
        <f t="shared" si="7"/>
        <v>0x03E</v>
      </c>
      <c r="H66" s="57" t="s">
        <v>33</v>
      </c>
      <c r="I66" s="7"/>
      <c r="J66" s="6"/>
      <c r="K66" s="9"/>
      <c r="L66" s="9"/>
      <c r="M66" s="6"/>
      <c r="N66" s="42" t="str">
        <f t="shared" ref="N66:N129" si="10">(IF($K66="CCSDS",$M66,IF($K66="","",IF($K66="RAW",IF($D66=1553,$M66+(12*8)+(4*8),$M66+(12*8))))))</f>
        <v/>
      </c>
      <c r="O66" s="42" t="str">
        <f t="shared" si="3"/>
        <v/>
      </c>
      <c r="P66" s="42" t="str">
        <f t="shared" si="8"/>
        <v/>
      </c>
      <c r="Q66" s="265"/>
      <c r="R66" s="10" t="str">
        <f t="shared" si="6"/>
        <v/>
      </c>
      <c r="S66" s="6"/>
      <c r="T66" s="6"/>
    </row>
    <row r="67" spans="1:20" x14ac:dyDescent="0.2">
      <c r="A67" s="6" t="str">
        <f ca="1">IF(COUNTIF($B$1:INDIRECT(CONCATENATE("B", ROW())), B67)=0, "", COUNTIF($B$1:INDIRECT(CONCATENATE("B", ROW())), B67))</f>
        <v/>
      </c>
      <c r="B67" s="41"/>
      <c r="C67" s="7"/>
      <c r="D67" s="6"/>
      <c r="E67" s="6"/>
      <c r="F67" s="6">
        <f t="shared" si="9"/>
        <v>63</v>
      </c>
      <c r="G67" s="58" t="str">
        <f t="shared" si="7"/>
        <v>0x03F</v>
      </c>
      <c r="H67" s="57" t="s">
        <v>33</v>
      </c>
      <c r="I67" s="7"/>
      <c r="J67" s="6"/>
      <c r="K67" s="9"/>
      <c r="L67" s="9"/>
      <c r="M67" s="6"/>
      <c r="N67" s="42" t="str">
        <f t="shared" si="10"/>
        <v/>
      </c>
      <c r="O67" s="42" t="str">
        <f t="shared" si="3"/>
        <v/>
      </c>
      <c r="P67" s="42" t="str">
        <f t="shared" si="8"/>
        <v/>
      </c>
      <c r="Q67" s="265"/>
      <c r="R67" s="10" t="str">
        <f t="shared" si="6"/>
        <v/>
      </c>
      <c r="S67" s="6"/>
      <c r="T67" s="6"/>
    </row>
    <row r="68" spans="1:20" x14ac:dyDescent="0.2">
      <c r="A68" s="6" t="str">
        <f ca="1">IF(COUNTIF($B$1:INDIRECT(CONCATENATE("B", ROW())), B68)=0, "", COUNTIF($B$1:INDIRECT(CONCATENATE("B", ROW())), B68))</f>
        <v/>
      </c>
      <c r="B68" s="41"/>
      <c r="C68" s="7"/>
      <c r="D68" s="6"/>
      <c r="E68" s="6"/>
      <c r="F68" s="6">
        <f t="shared" si="9"/>
        <v>64</v>
      </c>
      <c r="G68" s="58" t="str">
        <f t="shared" si="7"/>
        <v>0x040</v>
      </c>
      <c r="H68" s="57" t="s">
        <v>33</v>
      </c>
      <c r="I68" s="7"/>
      <c r="J68" s="6"/>
      <c r="K68" s="9"/>
      <c r="L68" s="9"/>
      <c r="M68" s="6"/>
      <c r="N68" s="42" t="str">
        <f t="shared" si="10"/>
        <v/>
      </c>
      <c r="O68" s="42" t="str">
        <f t="shared" si="3"/>
        <v/>
      </c>
      <c r="P68" s="42" t="str">
        <f t="shared" si="8"/>
        <v/>
      </c>
      <c r="Q68" s="265"/>
      <c r="R68" s="10" t="str">
        <f t="shared" si="6"/>
        <v/>
      </c>
      <c r="S68" s="6"/>
      <c r="T68" s="6"/>
    </row>
    <row r="69" spans="1:20" x14ac:dyDescent="0.2">
      <c r="A69" s="6" t="str">
        <f ca="1">IF(COUNTIF($B$1:INDIRECT(CONCATENATE("B", ROW())), B69)=0, "", COUNTIF($B$1:INDIRECT(CONCATENATE("B", ROW())), B69))</f>
        <v/>
      </c>
      <c r="B69" s="41"/>
      <c r="C69" s="7"/>
      <c r="D69" s="6"/>
      <c r="E69" s="6"/>
      <c r="F69" s="6">
        <f t="shared" si="9"/>
        <v>65</v>
      </c>
      <c r="G69" s="58" t="str">
        <f t="shared" ref="G69:G132" si="11">CONCATENATE( "0x0",DEC2HEX($F69) )</f>
        <v>0x041</v>
      </c>
      <c r="H69" s="57" t="s">
        <v>33</v>
      </c>
      <c r="I69" s="7"/>
      <c r="J69" s="6"/>
      <c r="K69" s="9"/>
      <c r="L69" s="9"/>
      <c r="M69" s="6"/>
      <c r="N69" s="42" t="str">
        <f t="shared" si="10"/>
        <v/>
      </c>
      <c r="O69" s="42" t="str">
        <f t="shared" si="3"/>
        <v/>
      </c>
      <c r="P69" s="42" t="str">
        <f t="shared" si="8"/>
        <v/>
      </c>
      <c r="Q69" s="265"/>
      <c r="R69" s="10" t="str">
        <f t="shared" si="6"/>
        <v/>
      </c>
      <c r="S69" s="6"/>
      <c r="T69" s="6"/>
    </row>
    <row r="70" spans="1:20" x14ac:dyDescent="0.2">
      <c r="A70" s="6" t="str">
        <f ca="1">IF(COUNTIF($B$1:INDIRECT(CONCATENATE("B", ROW())), B70)=0, "", COUNTIF($B$1:INDIRECT(CONCATENATE("B", ROW())), B70))</f>
        <v/>
      </c>
      <c r="B70" s="41"/>
      <c r="C70" s="7"/>
      <c r="D70" s="6"/>
      <c r="E70" s="6"/>
      <c r="F70" s="6">
        <f t="shared" si="9"/>
        <v>66</v>
      </c>
      <c r="G70" s="58" t="str">
        <f t="shared" si="11"/>
        <v>0x042</v>
      </c>
      <c r="H70" s="57" t="s">
        <v>33</v>
      </c>
      <c r="I70" s="7"/>
      <c r="J70" s="6"/>
      <c r="K70" s="9"/>
      <c r="L70" s="9"/>
      <c r="M70" s="6"/>
      <c r="N70" s="42" t="str">
        <f t="shared" si="10"/>
        <v/>
      </c>
      <c r="O70" s="42" t="str">
        <f t="shared" si="3"/>
        <v/>
      </c>
      <c r="P70" s="42" t="str">
        <f t="shared" si="8"/>
        <v/>
      </c>
      <c r="Q70" s="265"/>
      <c r="R70" s="10" t="str">
        <f t="shared" si="6"/>
        <v/>
      </c>
      <c r="S70" s="6"/>
      <c r="T70" s="6"/>
    </row>
    <row r="71" spans="1:20" x14ac:dyDescent="0.2">
      <c r="A71" s="6" t="str">
        <f ca="1">IF(COUNTIF($B$1:INDIRECT(CONCATENATE("B", ROW())), B71)=0, "", COUNTIF($B$1:INDIRECT(CONCATENATE("B", ROW())), B71))</f>
        <v/>
      </c>
      <c r="B71" s="41"/>
      <c r="C71" s="7"/>
      <c r="D71" s="6"/>
      <c r="E71" s="6"/>
      <c r="F71" s="6">
        <f>$F70+1</f>
        <v>67</v>
      </c>
      <c r="G71" s="58" t="str">
        <f t="shared" si="11"/>
        <v>0x043</v>
      </c>
      <c r="H71" s="57" t="s">
        <v>33</v>
      </c>
      <c r="I71" s="7"/>
      <c r="J71" s="6"/>
      <c r="K71" s="9"/>
      <c r="L71" s="9"/>
      <c r="M71" s="6"/>
      <c r="N71" s="42" t="str">
        <f t="shared" si="10"/>
        <v/>
      </c>
      <c r="O71" s="42" t="str">
        <f t="shared" ref="O71:O110" si="12">IF($M71="", "", $M71/8)</f>
        <v/>
      </c>
      <c r="P71" s="42" t="str">
        <f t="shared" si="8"/>
        <v/>
      </c>
      <c r="Q71" s="265"/>
      <c r="R71" s="10" t="str">
        <f t="shared" si="6"/>
        <v/>
      </c>
      <c r="S71" s="6"/>
      <c r="T71" s="6"/>
    </row>
    <row r="72" spans="1:20" x14ac:dyDescent="0.2">
      <c r="A72" s="6" t="str">
        <f ca="1">IF(COUNTIF($B$1:INDIRECT(CONCATENATE("B", ROW())), B72)=0, "", COUNTIF($B$1:INDIRECT(CONCATENATE("B", ROW())), B72))</f>
        <v/>
      </c>
      <c r="B72" s="41"/>
      <c r="C72" s="7"/>
      <c r="D72" s="6"/>
      <c r="E72" s="6"/>
      <c r="F72" s="6">
        <f>$F71+1</f>
        <v>68</v>
      </c>
      <c r="G72" s="58" t="str">
        <f t="shared" si="11"/>
        <v>0x044</v>
      </c>
      <c r="H72" s="57" t="s">
        <v>33</v>
      </c>
      <c r="I72" s="7"/>
      <c r="J72" s="6"/>
      <c r="K72" s="9"/>
      <c r="L72" s="9"/>
      <c r="M72" s="6"/>
      <c r="N72" s="42" t="str">
        <f t="shared" si="10"/>
        <v/>
      </c>
      <c r="O72" s="42" t="str">
        <f t="shared" si="12"/>
        <v/>
      </c>
      <c r="P72" s="42" t="str">
        <f t="shared" si="8"/>
        <v/>
      </c>
      <c r="Q72" s="265"/>
      <c r="R72" s="10" t="str">
        <f t="shared" si="6"/>
        <v/>
      </c>
      <c r="S72" s="6"/>
      <c r="T72" s="6"/>
    </row>
    <row r="73" spans="1:20" ht="12.75" customHeight="1" x14ac:dyDescent="0.2">
      <c r="A73" s="6" t="str">
        <f ca="1">IF(COUNTIF($B$1:INDIRECT(CONCATENATE("B", ROW())), B73)=0, "", COUNTIF($B$1:INDIRECT(CONCATENATE("B", ROW())), B73))</f>
        <v/>
      </c>
      <c r="B73" s="41"/>
      <c r="C73" s="7"/>
      <c r="D73" s="6"/>
      <c r="E73" s="6"/>
      <c r="F73" s="6">
        <f>$F72+1</f>
        <v>69</v>
      </c>
      <c r="G73" s="58" t="str">
        <f t="shared" si="11"/>
        <v>0x045</v>
      </c>
      <c r="H73" s="57" t="s">
        <v>33</v>
      </c>
      <c r="I73" s="7"/>
      <c r="J73" s="6"/>
      <c r="K73" s="9"/>
      <c r="L73" s="9"/>
      <c r="M73" s="6"/>
      <c r="N73" s="42" t="str">
        <f t="shared" si="10"/>
        <v/>
      </c>
      <c r="O73" s="42" t="str">
        <f t="shared" si="12"/>
        <v/>
      </c>
      <c r="P73" s="42" t="str">
        <f t="shared" si="8"/>
        <v/>
      </c>
      <c r="Q73" s="265"/>
      <c r="R73" s="10" t="str">
        <f t="shared" si="6"/>
        <v/>
      </c>
      <c r="S73" s="6"/>
      <c r="T73" s="6"/>
    </row>
    <row r="74" spans="1:20" x14ac:dyDescent="0.2">
      <c r="A74" s="6" t="str">
        <f ca="1">IF(COUNTIF($B$1:INDIRECT(CONCATENATE("B", ROW())), B74)=0, "", COUNTIF($B$1:INDIRECT(CONCATENATE("B", ROW())), B74))</f>
        <v/>
      </c>
      <c r="B74" s="41"/>
      <c r="C74" s="7"/>
      <c r="D74" s="6"/>
      <c r="E74" s="6"/>
      <c r="F74" s="6">
        <f t="shared" ref="F74:F83" si="13">$F73+1</f>
        <v>70</v>
      </c>
      <c r="G74" s="58" t="str">
        <f t="shared" si="11"/>
        <v>0x046</v>
      </c>
      <c r="H74" s="57" t="s">
        <v>33</v>
      </c>
      <c r="I74" s="7"/>
      <c r="J74" s="6"/>
      <c r="K74" s="9"/>
      <c r="L74" s="9"/>
      <c r="M74" s="6"/>
      <c r="N74" s="42" t="str">
        <f t="shared" si="10"/>
        <v/>
      </c>
      <c r="O74" s="42" t="str">
        <f t="shared" si="12"/>
        <v/>
      </c>
      <c r="P74" s="42" t="str">
        <f t="shared" si="8"/>
        <v/>
      </c>
      <c r="Q74" s="265"/>
      <c r="R74" s="10" t="str">
        <f t="shared" si="6"/>
        <v/>
      </c>
      <c r="S74" s="6"/>
      <c r="T74" s="6"/>
    </row>
    <row r="75" spans="1:20" x14ac:dyDescent="0.2">
      <c r="A75" s="6" t="str">
        <f ca="1">IF(COUNTIF($B$1:INDIRECT(CONCATENATE("B", ROW())), B75)=0, "", COUNTIF($B$1:INDIRECT(CONCATENATE("B", ROW())), B75))</f>
        <v/>
      </c>
      <c r="B75" s="41"/>
      <c r="C75" s="7"/>
      <c r="D75" s="6"/>
      <c r="E75" s="6"/>
      <c r="F75" s="6">
        <f t="shared" si="13"/>
        <v>71</v>
      </c>
      <c r="G75" s="58" t="str">
        <f t="shared" si="11"/>
        <v>0x047</v>
      </c>
      <c r="H75" s="57" t="s">
        <v>33</v>
      </c>
      <c r="I75" s="7"/>
      <c r="J75" s="6"/>
      <c r="K75" s="9"/>
      <c r="L75" s="9"/>
      <c r="M75" s="6"/>
      <c r="N75" s="42" t="str">
        <f t="shared" si="10"/>
        <v/>
      </c>
      <c r="O75" s="42" t="str">
        <f t="shared" si="12"/>
        <v/>
      </c>
      <c r="P75" s="42" t="str">
        <f t="shared" si="8"/>
        <v/>
      </c>
      <c r="Q75" s="265"/>
      <c r="R75" s="10" t="str">
        <f t="shared" si="6"/>
        <v/>
      </c>
      <c r="S75" s="6"/>
      <c r="T75" s="6"/>
    </row>
    <row r="76" spans="1:20" x14ac:dyDescent="0.2">
      <c r="A76" s="6" t="str">
        <f ca="1">IF(COUNTIF($B$1:INDIRECT(CONCATENATE("B", ROW())), B76)=0, "", COUNTIF($B$1:INDIRECT(CONCATENATE("B", ROW())), B76))</f>
        <v/>
      </c>
      <c r="B76" s="41"/>
      <c r="C76" s="7"/>
      <c r="D76" s="6"/>
      <c r="E76" s="6"/>
      <c r="F76" s="6">
        <f t="shared" si="13"/>
        <v>72</v>
      </c>
      <c r="G76" s="58" t="str">
        <f t="shared" si="11"/>
        <v>0x048</v>
      </c>
      <c r="H76" s="57" t="s">
        <v>33</v>
      </c>
      <c r="I76" s="7"/>
      <c r="J76" s="6"/>
      <c r="K76" s="9"/>
      <c r="L76" s="9"/>
      <c r="M76" s="6"/>
      <c r="N76" s="42" t="str">
        <f t="shared" si="10"/>
        <v/>
      </c>
      <c r="O76" s="42" t="str">
        <f t="shared" si="12"/>
        <v/>
      </c>
      <c r="P76" s="42" t="str">
        <f t="shared" si="8"/>
        <v/>
      </c>
      <c r="Q76" s="265"/>
      <c r="R76" s="10" t="str">
        <f t="shared" si="6"/>
        <v/>
      </c>
      <c r="S76" s="6"/>
      <c r="T76" s="6"/>
    </row>
    <row r="77" spans="1:20" x14ac:dyDescent="0.2">
      <c r="A77" s="6" t="str">
        <f ca="1">IF(COUNTIF($B$1:INDIRECT(CONCATENATE("B", ROW())), B77)=0, "", COUNTIF($B$1:INDIRECT(CONCATENATE("B", ROW())), B77))</f>
        <v/>
      </c>
      <c r="B77" s="41"/>
      <c r="C77" s="7"/>
      <c r="D77" s="6"/>
      <c r="E77" s="6"/>
      <c r="F77" s="6">
        <f t="shared" si="13"/>
        <v>73</v>
      </c>
      <c r="G77" s="58" t="str">
        <f t="shared" si="11"/>
        <v>0x049</v>
      </c>
      <c r="H77" s="57" t="s">
        <v>33</v>
      </c>
      <c r="I77" s="7"/>
      <c r="J77" s="6"/>
      <c r="K77" s="9"/>
      <c r="L77" s="9"/>
      <c r="M77" s="6"/>
      <c r="N77" s="42" t="str">
        <f t="shared" si="10"/>
        <v/>
      </c>
      <c r="O77" s="42" t="str">
        <f t="shared" si="12"/>
        <v/>
      </c>
      <c r="P77" s="42" t="str">
        <f t="shared" si="8"/>
        <v/>
      </c>
      <c r="Q77" s="265"/>
      <c r="R77" s="10" t="str">
        <f t="shared" ref="R77:R140" si="14">IF($B77="", "", IF($J77="Sync", $N77/$Q77, 0))</f>
        <v/>
      </c>
      <c r="S77" s="6"/>
      <c r="T77" s="6"/>
    </row>
    <row r="78" spans="1:20" x14ac:dyDescent="0.2">
      <c r="A78" s="6" t="str">
        <f ca="1">IF(COUNTIF($B$1:INDIRECT(CONCATENATE("B", ROW())), B78)=0, "", COUNTIF($B$1:INDIRECT(CONCATENATE("B", ROW())), B78))</f>
        <v/>
      </c>
      <c r="B78" s="41"/>
      <c r="C78" s="7"/>
      <c r="D78" s="6"/>
      <c r="E78" s="6"/>
      <c r="F78" s="6">
        <f t="shared" si="13"/>
        <v>74</v>
      </c>
      <c r="G78" s="58" t="str">
        <f t="shared" si="11"/>
        <v>0x04A</v>
      </c>
      <c r="H78" s="57" t="s">
        <v>33</v>
      </c>
      <c r="I78" s="7"/>
      <c r="J78" s="6"/>
      <c r="K78" s="9"/>
      <c r="L78" s="9"/>
      <c r="M78" s="6"/>
      <c r="N78" s="42" t="str">
        <f t="shared" si="10"/>
        <v/>
      </c>
      <c r="O78" s="42" t="str">
        <f t="shared" si="12"/>
        <v/>
      </c>
      <c r="P78" s="42" t="str">
        <f t="shared" si="8"/>
        <v/>
      </c>
      <c r="Q78" s="265"/>
      <c r="R78" s="10" t="str">
        <f t="shared" si="14"/>
        <v/>
      </c>
      <c r="S78" s="6"/>
      <c r="T78" s="6"/>
    </row>
    <row r="79" spans="1:20" x14ac:dyDescent="0.2">
      <c r="A79" s="6" t="str">
        <f ca="1">IF(COUNTIF($B$1:INDIRECT(CONCATENATE("B", ROW())), B79)=0, "", COUNTIF($B$1:INDIRECT(CONCATENATE("B", ROW())), B79))</f>
        <v/>
      </c>
      <c r="B79" s="41"/>
      <c r="C79" s="7"/>
      <c r="D79" s="6"/>
      <c r="E79" s="6"/>
      <c r="F79" s="6">
        <f t="shared" si="13"/>
        <v>75</v>
      </c>
      <c r="G79" s="58" t="str">
        <f t="shared" si="11"/>
        <v>0x04B</v>
      </c>
      <c r="H79" s="57" t="s">
        <v>33</v>
      </c>
      <c r="I79" s="7"/>
      <c r="J79" s="6"/>
      <c r="K79" s="9"/>
      <c r="L79" s="9"/>
      <c r="M79" s="6"/>
      <c r="N79" s="42" t="str">
        <f t="shared" si="10"/>
        <v/>
      </c>
      <c r="O79" s="42" t="str">
        <f t="shared" si="12"/>
        <v/>
      </c>
      <c r="P79" s="42" t="str">
        <f t="shared" si="8"/>
        <v/>
      </c>
      <c r="Q79" s="265"/>
      <c r="R79" s="10" t="str">
        <f t="shared" si="14"/>
        <v/>
      </c>
      <c r="S79" s="6"/>
      <c r="T79" s="6"/>
    </row>
    <row r="80" spans="1:20" x14ac:dyDescent="0.2">
      <c r="A80" s="6" t="str">
        <f ca="1">IF(COUNTIF($B$1:INDIRECT(CONCATENATE("B", ROW())), B80)=0, "", COUNTIF($B$1:INDIRECT(CONCATENATE("B", ROW())), B80))</f>
        <v/>
      </c>
      <c r="B80" s="41"/>
      <c r="C80" s="7"/>
      <c r="D80" s="6"/>
      <c r="E80" s="6"/>
      <c r="F80" s="6">
        <f t="shared" si="13"/>
        <v>76</v>
      </c>
      <c r="G80" s="58" t="str">
        <f t="shared" si="11"/>
        <v>0x04C</v>
      </c>
      <c r="H80" s="57" t="s">
        <v>33</v>
      </c>
      <c r="I80" s="7"/>
      <c r="J80" s="6"/>
      <c r="K80" s="9"/>
      <c r="L80" s="9"/>
      <c r="M80" s="6"/>
      <c r="N80" s="42" t="str">
        <f t="shared" si="10"/>
        <v/>
      </c>
      <c r="O80" s="42" t="str">
        <f t="shared" si="12"/>
        <v/>
      </c>
      <c r="P80" s="42" t="str">
        <f t="shared" si="8"/>
        <v/>
      </c>
      <c r="Q80" s="265"/>
      <c r="R80" s="10" t="str">
        <f t="shared" si="14"/>
        <v/>
      </c>
      <c r="S80" s="6"/>
      <c r="T80" s="6"/>
    </row>
    <row r="81" spans="1:20" x14ac:dyDescent="0.2">
      <c r="A81" s="6" t="str">
        <f ca="1">IF(COUNTIF($B$1:INDIRECT(CONCATENATE("B", ROW())), B81)=0, "", COUNTIF($B$1:INDIRECT(CONCATENATE("B", ROW())), B81))</f>
        <v/>
      </c>
      <c r="B81" s="41"/>
      <c r="C81" s="7"/>
      <c r="D81" s="6"/>
      <c r="E81" s="6"/>
      <c r="F81" s="6">
        <f t="shared" si="13"/>
        <v>77</v>
      </c>
      <c r="G81" s="58" t="str">
        <f t="shared" si="11"/>
        <v>0x04D</v>
      </c>
      <c r="H81" s="57" t="s">
        <v>33</v>
      </c>
      <c r="I81" s="7"/>
      <c r="J81" s="6"/>
      <c r="K81" s="9"/>
      <c r="L81" s="9"/>
      <c r="M81" s="6"/>
      <c r="N81" s="42" t="str">
        <f t="shared" si="10"/>
        <v/>
      </c>
      <c r="O81" s="42" t="str">
        <f t="shared" si="12"/>
        <v/>
      </c>
      <c r="P81" s="42" t="str">
        <f t="shared" si="8"/>
        <v/>
      </c>
      <c r="Q81" s="265"/>
      <c r="R81" s="10" t="str">
        <f t="shared" si="14"/>
        <v/>
      </c>
      <c r="S81" s="6"/>
      <c r="T81" s="6"/>
    </row>
    <row r="82" spans="1:20" x14ac:dyDescent="0.2">
      <c r="A82" s="6" t="str">
        <f ca="1">IF(COUNTIF($B$1:INDIRECT(CONCATENATE("B", ROW())), B82)=0, "", COUNTIF($B$1:INDIRECT(CONCATENATE("B", ROW())), B82))</f>
        <v/>
      </c>
      <c r="B82" s="41"/>
      <c r="C82" s="7"/>
      <c r="D82" s="6"/>
      <c r="E82" s="6"/>
      <c r="F82" s="6">
        <f t="shared" si="13"/>
        <v>78</v>
      </c>
      <c r="G82" s="58" t="str">
        <f t="shared" si="11"/>
        <v>0x04E</v>
      </c>
      <c r="H82" s="57" t="s">
        <v>33</v>
      </c>
      <c r="I82" s="7"/>
      <c r="J82" s="6"/>
      <c r="K82" s="9"/>
      <c r="L82" s="9"/>
      <c r="M82" s="6"/>
      <c r="N82" s="42" t="str">
        <f t="shared" si="10"/>
        <v/>
      </c>
      <c r="O82" s="42" t="str">
        <f t="shared" si="12"/>
        <v/>
      </c>
      <c r="P82" s="42" t="str">
        <f t="shared" si="8"/>
        <v/>
      </c>
      <c r="Q82" s="265"/>
      <c r="R82" s="10" t="str">
        <f t="shared" si="14"/>
        <v/>
      </c>
      <c r="S82" s="6"/>
      <c r="T82" s="6"/>
    </row>
    <row r="83" spans="1:20" x14ac:dyDescent="0.2">
      <c r="A83" s="6" t="str">
        <f ca="1">IF(COUNTIF($B$1:INDIRECT(CONCATENATE("B", ROW())), B83)=0, "", COUNTIF($B$1:INDIRECT(CONCATENATE("B", ROW())), B83))</f>
        <v/>
      </c>
      <c r="B83" s="41"/>
      <c r="C83" s="7"/>
      <c r="D83" s="6"/>
      <c r="E83" s="6"/>
      <c r="F83" s="6">
        <f t="shared" si="13"/>
        <v>79</v>
      </c>
      <c r="G83" s="58" t="str">
        <f t="shared" si="11"/>
        <v>0x04F</v>
      </c>
      <c r="H83" s="57" t="s">
        <v>33</v>
      </c>
      <c r="I83" s="7"/>
      <c r="J83" s="6"/>
      <c r="K83" s="9"/>
      <c r="L83" s="9"/>
      <c r="M83" s="6"/>
      <c r="N83" s="42" t="str">
        <f t="shared" si="10"/>
        <v/>
      </c>
      <c r="O83" s="42" t="str">
        <f t="shared" si="12"/>
        <v/>
      </c>
      <c r="P83" s="42" t="str">
        <f t="shared" si="8"/>
        <v/>
      </c>
      <c r="Q83" s="265"/>
      <c r="R83" s="10" t="str">
        <f t="shared" si="14"/>
        <v/>
      </c>
      <c r="S83" s="6"/>
      <c r="T83" s="6"/>
    </row>
    <row r="84" spans="1:20" x14ac:dyDescent="0.2">
      <c r="A84" s="6" t="str">
        <f ca="1">IF(COUNTIF($B$1:INDIRECT(CONCATENATE("B", ROW())), B84)=0, "", COUNTIF($B$1:INDIRECT(CONCATENATE("B", ROW())), B84))</f>
        <v/>
      </c>
      <c r="B84" s="41"/>
      <c r="C84" s="7"/>
      <c r="D84" s="6"/>
      <c r="E84" s="6"/>
      <c r="F84" s="6">
        <f>$F83+1</f>
        <v>80</v>
      </c>
      <c r="G84" s="58" t="str">
        <f t="shared" si="11"/>
        <v>0x050</v>
      </c>
      <c r="H84" s="57" t="s">
        <v>33</v>
      </c>
      <c r="I84" s="7"/>
      <c r="J84" s="6"/>
      <c r="K84" s="9"/>
      <c r="L84" s="9"/>
      <c r="M84" s="6"/>
      <c r="N84" s="42" t="str">
        <f t="shared" si="10"/>
        <v/>
      </c>
      <c r="O84" s="42" t="str">
        <f t="shared" si="12"/>
        <v/>
      </c>
      <c r="P84" s="42" t="str">
        <f t="shared" si="8"/>
        <v/>
      </c>
      <c r="Q84" s="265"/>
      <c r="R84" s="10" t="str">
        <f t="shared" si="14"/>
        <v/>
      </c>
      <c r="S84" s="6"/>
      <c r="T84" s="6"/>
    </row>
    <row r="85" spans="1:20" x14ac:dyDescent="0.2">
      <c r="A85" s="6" t="str">
        <f ca="1">IF(COUNTIF($B$1:INDIRECT(CONCATENATE("B", ROW())), B85)=0, "", COUNTIF($B$1:INDIRECT(CONCATENATE("B", ROW())), B85))</f>
        <v/>
      </c>
      <c r="B85" s="41"/>
      <c r="C85" s="7"/>
      <c r="D85" s="6"/>
      <c r="E85" s="6"/>
      <c r="F85" s="6">
        <f>$F84+1</f>
        <v>81</v>
      </c>
      <c r="G85" s="58" t="str">
        <f t="shared" si="11"/>
        <v>0x051</v>
      </c>
      <c r="H85" s="57" t="s">
        <v>33</v>
      </c>
      <c r="I85" s="7"/>
      <c r="J85" s="6"/>
      <c r="K85" s="9"/>
      <c r="L85" s="9"/>
      <c r="M85" s="6"/>
      <c r="N85" s="42" t="str">
        <f t="shared" si="10"/>
        <v/>
      </c>
      <c r="O85" s="42" t="str">
        <f t="shared" si="12"/>
        <v/>
      </c>
      <c r="P85" s="42" t="str">
        <f t="shared" si="8"/>
        <v/>
      </c>
      <c r="Q85" s="265"/>
      <c r="R85" s="10" t="str">
        <f t="shared" si="14"/>
        <v/>
      </c>
      <c r="S85" s="6"/>
      <c r="T85" s="6"/>
    </row>
    <row r="86" spans="1:20" x14ac:dyDescent="0.2">
      <c r="A86" s="6" t="str">
        <f ca="1">IF(COUNTIF($B$1:INDIRECT(CONCATENATE("B", ROW())), B86)=0, "", COUNTIF($B$1:INDIRECT(CONCATENATE("B", ROW())), B86))</f>
        <v/>
      </c>
      <c r="B86" s="41"/>
      <c r="C86" s="7"/>
      <c r="D86" s="6"/>
      <c r="E86" s="6"/>
      <c r="F86" s="6">
        <f>$F85+1</f>
        <v>82</v>
      </c>
      <c r="G86" s="58" t="str">
        <f t="shared" si="11"/>
        <v>0x052</v>
      </c>
      <c r="H86" s="57" t="s">
        <v>33</v>
      </c>
      <c r="I86" s="7"/>
      <c r="J86" s="6"/>
      <c r="K86" s="9"/>
      <c r="L86" s="9"/>
      <c r="M86" s="6"/>
      <c r="N86" s="42" t="str">
        <f t="shared" si="10"/>
        <v/>
      </c>
      <c r="O86" s="42" t="str">
        <f t="shared" si="12"/>
        <v/>
      </c>
      <c r="P86" s="42" t="str">
        <f t="shared" ref="P86:P110" si="15">IF(N86="", "", N86/8)</f>
        <v/>
      </c>
      <c r="Q86" s="265"/>
      <c r="R86" s="10" t="str">
        <f t="shared" si="14"/>
        <v/>
      </c>
      <c r="S86" s="6"/>
      <c r="T86" s="6"/>
    </row>
    <row r="87" spans="1:20" x14ac:dyDescent="0.2">
      <c r="A87" s="6" t="str">
        <f ca="1">IF(COUNTIF($B$1:INDIRECT(CONCATENATE("B", ROW())), B87)=0, "", COUNTIF($B$1:INDIRECT(CONCATENATE("B", ROW())), B87))</f>
        <v/>
      </c>
      <c r="B87" s="41"/>
      <c r="C87" s="7"/>
      <c r="D87" s="6"/>
      <c r="E87" s="6"/>
      <c r="F87" s="6">
        <f>$F86+1</f>
        <v>83</v>
      </c>
      <c r="G87" s="58" t="str">
        <f t="shared" si="11"/>
        <v>0x053</v>
      </c>
      <c r="H87" s="57" t="s">
        <v>33</v>
      </c>
      <c r="I87" s="7"/>
      <c r="J87" s="6"/>
      <c r="K87" s="9"/>
      <c r="L87" s="9"/>
      <c r="M87" s="6"/>
      <c r="N87" s="42" t="str">
        <f t="shared" si="10"/>
        <v/>
      </c>
      <c r="O87" s="42" t="str">
        <f t="shared" si="12"/>
        <v/>
      </c>
      <c r="P87" s="42" t="str">
        <f t="shared" si="15"/>
        <v/>
      </c>
      <c r="Q87" s="265"/>
      <c r="R87" s="10" t="str">
        <f t="shared" si="14"/>
        <v/>
      </c>
      <c r="S87" s="6"/>
      <c r="T87" s="6"/>
    </row>
    <row r="88" spans="1:20" x14ac:dyDescent="0.2">
      <c r="A88" s="6" t="str">
        <f ca="1">IF(COUNTIF($B$1:INDIRECT(CONCATENATE("B", ROW())), B88)=0, "", COUNTIF($B$1:INDIRECT(CONCATENATE("B", ROW())), B88))</f>
        <v/>
      </c>
      <c r="B88" s="41"/>
      <c r="C88" s="7"/>
      <c r="D88" s="6"/>
      <c r="E88" s="6"/>
      <c r="F88" s="6">
        <f>$F87+1</f>
        <v>84</v>
      </c>
      <c r="G88" s="58" t="str">
        <f t="shared" si="11"/>
        <v>0x054</v>
      </c>
      <c r="H88" s="57" t="s">
        <v>33</v>
      </c>
      <c r="I88" s="7"/>
      <c r="J88" s="6"/>
      <c r="K88" s="9"/>
      <c r="L88" s="9"/>
      <c r="M88" s="6"/>
      <c r="N88" s="42" t="str">
        <f t="shared" si="10"/>
        <v/>
      </c>
      <c r="O88" s="42" t="str">
        <f t="shared" si="12"/>
        <v/>
      </c>
      <c r="P88" s="42" t="str">
        <f t="shared" si="15"/>
        <v/>
      </c>
      <c r="Q88" s="265"/>
      <c r="R88" s="10" t="str">
        <f t="shared" si="14"/>
        <v/>
      </c>
      <c r="S88" s="6"/>
      <c r="T88" s="6"/>
    </row>
    <row r="89" spans="1:20" x14ac:dyDescent="0.2">
      <c r="A89" s="6" t="str">
        <f ca="1">IF(COUNTIF($B$1:INDIRECT(CONCATENATE("B", ROW())), B89)=0, "", COUNTIF($B$1:INDIRECT(CONCATENATE("B", ROW())), B89))</f>
        <v/>
      </c>
      <c r="B89" s="41"/>
      <c r="C89" s="7"/>
      <c r="D89" s="6"/>
      <c r="E89" s="6"/>
      <c r="F89" s="6">
        <f t="shared" ref="F89:F98" si="16">$F88+1</f>
        <v>85</v>
      </c>
      <c r="G89" s="58" t="str">
        <f t="shared" si="11"/>
        <v>0x055</v>
      </c>
      <c r="H89" s="57" t="s">
        <v>33</v>
      </c>
      <c r="I89" s="7"/>
      <c r="J89" s="6"/>
      <c r="K89" s="9"/>
      <c r="L89" s="9"/>
      <c r="M89" s="6"/>
      <c r="N89" s="42" t="str">
        <f t="shared" si="10"/>
        <v/>
      </c>
      <c r="O89" s="42" t="str">
        <f t="shared" si="12"/>
        <v/>
      </c>
      <c r="P89" s="42" t="str">
        <f t="shared" si="15"/>
        <v/>
      </c>
      <c r="Q89" s="265"/>
      <c r="R89" s="10" t="str">
        <f t="shared" si="14"/>
        <v/>
      </c>
      <c r="S89" s="6"/>
      <c r="T89" s="6"/>
    </row>
    <row r="90" spans="1:20" x14ac:dyDescent="0.2">
      <c r="A90" s="6" t="str">
        <f ca="1">IF(COUNTIF($B$1:INDIRECT(CONCATENATE("B", ROW())), B90)=0, "", COUNTIF($B$1:INDIRECT(CONCATENATE("B", ROW())), B90))</f>
        <v/>
      </c>
      <c r="B90" s="41"/>
      <c r="C90" s="7"/>
      <c r="D90" s="6"/>
      <c r="E90" s="6"/>
      <c r="F90" s="6">
        <f t="shared" si="16"/>
        <v>86</v>
      </c>
      <c r="G90" s="58" t="str">
        <f t="shared" si="11"/>
        <v>0x056</v>
      </c>
      <c r="H90" s="57" t="s">
        <v>33</v>
      </c>
      <c r="I90" s="7"/>
      <c r="J90" s="6"/>
      <c r="K90" s="9"/>
      <c r="L90" s="9"/>
      <c r="M90" s="6"/>
      <c r="N90" s="42" t="str">
        <f t="shared" si="10"/>
        <v/>
      </c>
      <c r="O90" s="42" t="str">
        <f t="shared" si="12"/>
        <v/>
      </c>
      <c r="P90" s="42" t="str">
        <f t="shared" si="15"/>
        <v/>
      </c>
      <c r="Q90" s="265"/>
      <c r="R90" s="10" t="str">
        <f t="shared" si="14"/>
        <v/>
      </c>
      <c r="S90" s="6"/>
      <c r="T90" s="6"/>
    </row>
    <row r="91" spans="1:20" x14ac:dyDescent="0.2">
      <c r="A91" s="6" t="str">
        <f ca="1">IF(COUNTIF($B$1:INDIRECT(CONCATENATE("B", ROW())), B91)=0, "", COUNTIF($B$1:INDIRECT(CONCATENATE("B", ROW())), B91))</f>
        <v/>
      </c>
      <c r="B91" s="41"/>
      <c r="C91" s="7"/>
      <c r="D91" s="6"/>
      <c r="E91" s="6"/>
      <c r="F91" s="6">
        <f t="shared" si="16"/>
        <v>87</v>
      </c>
      <c r="G91" s="58" t="str">
        <f t="shared" si="11"/>
        <v>0x057</v>
      </c>
      <c r="H91" s="57" t="s">
        <v>33</v>
      </c>
      <c r="I91" s="7"/>
      <c r="J91" s="6"/>
      <c r="K91" s="9"/>
      <c r="L91" s="9"/>
      <c r="M91" s="6"/>
      <c r="N91" s="42" t="str">
        <f t="shared" si="10"/>
        <v/>
      </c>
      <c r="O91" s="42" t="str">
        <f t="shared" si="12"/>
        <v/>
      </c>
      <c r="P91" s="42" t="str">
        <f t="shared" si="15"/>
        <v/>
      </c>
      <c r="Q91" s="265"/>
      <c r="R91" s="10" t="str">
        <f t="shared" si="14"/>
        <v/>
      </c>
      <c r="S91" s="6"/>
      <c r="T91" s="6"/>
    </row>
    <row r="92" spans="1:20" x14ac:dyDescent="0.2">
      <c r="A92" s="6" t="str">
        <f ca="1">IF(COUNTIF($B$1:INDIRECT(CONCATENATE("B", ROW())), B92)=0, "", COUNTIF($B$1:INDIRECT(CONCATENATE("B", ROW())), B92))</f>
        <v/>
      </c>
      <c r="B92" s="41"/>
      <c r="C92" s="7"/>
      <c r="D92" s="6"/>
      <c r="E92" s="6"/>
      <c r="F92" s="6">
        <f t="shared" si="16"/>
        <v>88</v>
      </c>
      <c r="G92" s="58" t="str">
        <f t="shared" si="11"/>
        <v>0x058</v>
      </c>
      <c r="H92" s="57" t="s">
        <v>33</v>
      </c>
      <c r="I92" s="7"/>
      <c r="J92" s="6"/>
      <c r="K92" s="9"/>
      <c r="L92" s="9"/>
      <c r="M92" s="6"/>
      <c r="N92" s="42" t="str">
        <f t="shared" si="10"/>
        <v/>
      </c>
      <c r="O92" s="42" t="str">
        <f t="shared" si="12"/>
        <v/>
      </c>
      <c r="P92" s="42" t="str">
        <f t="shared" si="15"/>
        <v/>
      </c>
      <c r="Q92" s="265"/>
      <c r="R92" s="10" t="str">
        <f t="shared" si="14"/>
        <v/>
      </c>
      <c r="S92" s="6"/>
      <c r="T92" s="6"/>
    </row>
    <row r="93" spans="1:20" x14ac:dyDescent="0.2">
      <c r="A93" s="6" t="str">
        <f ca="1">IF(COUNTIF($B$1:INDIRECT(CONCATENATE("B", ROW())), B93)=0, "", COUNTIF($B$1:INDIRECT(CONCATENATE("B", ROW())), B93))</f>
        <v/>
      </c>
      <c r="B93" s="41"/>
      <c r="C93" s="7"/>
      <c r="D93" s="6"/>
      <c r="E93" s="6"/>
      <c r="F93" s="6">
        <f t="shared" si="16"/>
        <v>89</v>
      </c>
      <c r="G93" s="58" t="str">
        <f t="shared" si="11"/>
        <v>0x059</v>
      </c>
      <c r="H93" s="57" t="s">
        <v>33</v>
      </c>
      <c r="I93" s="7"/>
      <c r="J93" s="6"/>
      <c r="K93" s="9"/>
      <c r="L93" s="9"/>
      <c r="M93" s="6"/>
      <c r="N93" s="42" t="str">
        <f t="shared" si="10"/>
        <v/>
      </c>
      <c r="O93" s="42" t="str">
        <f t="shared" si="12"/>
        <v/>
      </c>
      <c r="P93" s="42" t="str">
        <f t="shared" si="15"/>
        <v/>
      </c>
      <c r="Q93" s="265"/>
      <c r="R93" s="10" t="str">
        <f t="shared" si="14"/>
        <v/>
      </c>
      <c r="S93" s="6"/>
      <c r="T93" s="6"/>
    </row>
    <row r="94" spans="1:20" x14ac:dyDescent="0.2">
      <c r="A94" s="6" t="str">
        <f ca="1">IF(COUNTIF($B$1:INDIRECT(CONCATENATE("B", ROW())), B94)=0, "", COUNTIF($B$1:INDIRECT(CONCATENATE("B", ROW())), B94))</f>
        <v/>
      </c>
      <c r="B94" s="41"/>
      <c r="C94" s="7"/>
      <c r="D94" s="6"/>
      <c r="E94" s="6"/>
      <c r="F94" s="6">
        <f t="shared" si="16"/>
        <v>90</v>
      </c>
      <c r="G94" s="58" t="str">
        <f t="shared" si="11"/>
        <v>0x05A</v>
      </c>
      <c r="H94" s="57" t="s">
        <v>33</v>
      </c>
      <c r="I94" s="7"/>
      <c r="J94" s="6"/>
      <c r="K94" s="9"/>
      <c r="L94" s="9"/>
      <c r="M94" s="6"/>
      <c r="N94" s="42" t="str">
        <f t="shared" si="10"/>
        <v/>
      </c>
      <c r="O94" s="42" t="str">
        <f t="shared" si="12"/>
        <v/>
      </c>
      <c r="P94" s="42" t="str">
        <f t="shared" si="15"/>
        <v/>
      </c>
      <c r="Q94" s="265"/>
      <c r="R94" s="10" t="str">
        <f t="shared" si="14"/>
        <v/>
      </c>
      <c r="S94" s="6"/>
      <c r="T94" s="6"/>
    </row>
    <row r="95" spans="1:20" x14ac:dyDescent="0.2">
      <c r="A95" s="6" t="str">
        <f ca="1">IF(COUNTIF($B$1:INDIRECT(CONCATENATE("B", ROW())), B95)=0, "", COUNTIF($B$1:INDIRECT(CONCATENATE("B", ROW())), B95))</f>
        <v/>
      </c>
      <c r="B95" s="41"/>
      <c r="C95" s="7"/>
      <c r="D95" s="6"/>
      <c r="E95" s="6"/>
      <c r="F95" s="6">
        <f t="shared" si="16"/>
        <v>91</v>
      </c>
      <c r="G95" s="58" t="str">
        <f t="shared" si="11"/>
        <v>0x05B</v>
      </c>
      <c r="H95" s="57" t="s">
        <v>33</v>
      </c>
      <c r="I95" s="7"/>
      <c r="J95" s="6"/>
      <c r="K95" s="9"/>
      <c r="L95" s="9"/>
      <c r="M95" s="6"/>
      <c r="N95" s="42" t="str">
        <f t="shared" si="10"/>
        <v/>
      </c>
      <c r="O95" s="42" t="str">
        <f t="shared" si="12"/>
        <v/>
      </c>
      <c r="P95" s="42" t="str">
        <f t="shared" si="15"/>
        <v/>
      </c>
      <c r="Q95" s="265"/>
      <c r="R95" s="10" t="str">
        <f t="shared" si="14"/>
        <v/>
      </c>
      <c r="S95" s="6"/>
      <c r="T95" s="6"/>
    </row>
    <row r="96" spans="1:20" x14ac:dyDescent="0.2">
      <c r="A96" s="6" t="str">
        <f ca="1">IF(COUNTIF($B$1:INDIRECT(CONCATENATE("B", ROW())), B96)=0, "", COUNTIF($B$1:INDIRECT(CONCATENATE("B", ROW())), B96))</f>
        <v/>
      </c>
      <c r="B96" s="41"/>
      <c r="C96" s="7"/>
      <c r="D96" s="6"/>
      <c r="E96" s="6"/>
      <c r="F96" s="6">
        <f t="shared" si="16"/>
        <v>92</v>
      </c>
      <c r="G96" s="58" t="str">
        <f t="shared" si="11"/>
        <v>0x05C</v>
      </c>
      <c r="H96" s="57" t="s">
        <v>33</v>
      </c>
      <c r="I96" s="7"/>
      <c r="J96" s="6"/>
      <c r="K96" s="9"/>
      <c r="L96" s="9"/>
      <c r="M96" s="6"/>
      <c r="N96" s="42" t="str">
        <f t="shared" si="10"/>
        <v/>
      </c>
      <c r="O96" s="42" t="str">
        <f t="shared" si="12"/>
        <v/>
      </c>
      <c r="P96" s="42" t="str">
        <f t="shared" si="15"/>
        <v/>
      </c>
      <c r="Q96" s="265"/>
      <c r="R96" s="10" t="str">
        <f t="shared" si="14"/>
        <v/>
      </c>
      <c r="S96" s="6"/>
      <c r="T96" s="6"/>
    </row>
    <row r="97" spans="1:20" x14ac:dyDescent="0.2">
      <c r="A97" s="6" t="str">
        <f ca="1">IF(COUNTIF($B$1:INDIRECT(CONCATENATE("B", ROW())), B97)=0, "", COUNTIF($B$1:INDIRECT(CONCATENATE("B", ROW())), B97))</f>
        <v/>
      </c>
      <c r="B97" s="41"/>
      <c r="C97" s="7"/>
      <c r="D97" s="6"/>
      <c r="E97" s="6"/>
      <c r="F97" s="6">
        <f t="shared" si="16"/>
        <v>93</v>
      </c>
      <c r="G97" s="58" t="str">
        <f t="shared" si="11"/>
        <v>0x05D</v>
      </c>
      <c r="H97" s="57" t="s">
        <v>33</v>
      </c>
      <c r="I97" s="7"/>
      <c r="J97" s="6"/>
      <c r="K97" s="9"/>
      <c r="L97" s="9"/>
      <c r="M97" s="6"/>
      <c r="N97" s="42" t="str">
        <f t="shared" si="10"/>
        <v/>
      </c>
      <c r="O97" s="42" t="str">
        <f t="shared" si="12"/>
        <v/>
      </c>
      <c r="P97" s="42" t="str">
        <f t="shared" si="15"/>
        <v/>
      </c>
      <c r="Q97" s="265"/>
      <c r="R97" s="10" t="str">
        <f t="shared" si="14"/>
        <v/>
      </c>
      <c r="S97" s="6"/>
      <c r="T97" s="6"/>
    </row>
    <row r="98" spans="1:20" x14ac:dyDescent="0.2">
      <c r="A98" s="6" t="str">
        <f ca="1">IF(COUNTIF($B$1:INDIRECT(CONCATENATE("B", ROW())), B98)=0, "", COUNTIF($B$1:INDIRECT(CONCATENATE("B", ROW())), B98))</f>
        <v/>
      </c>
      <c r="B98" s="41"/>
      <c r="C98" s="7"/>
      <c r="D98" s="6"/>
      <c r="E98" s="6"/>
      <c r="F98" s="6">
        <f t="shared" si="16"/>
        <v>94</v>
      </c>
      <c r="G98" s="58" t="str">
        <f t="shared" si="11"/>
        <v>0x05E</v>
      </c>
      <c r="H98" s="57" t="s">
        <v>33</v>
      </c>
      <c r="I98" s="7"/>
      <c r="J98" s="6"/>
      <c r="K98" s="9"/>
      <c r="L98" s="9"/>
      <c r="M98" s="6"/>
      <c r="N98" s="42" t="str">
        <f t="shared" si="10"/>
        <v/>
      </c>
      <c r="O98" s="42" t="str">
        <f t="shared" si="12"/>
        <v/>
      </c>
      <c r="P98" s="42" t="str">
        <f t="shared" si="15"/>
        <v/>
      </c>
      <c r="Q98" s="265"/>
      <c r="R98" s="10" t="str">
        <f t="shared" si="14"/>
        <v/>
      </c>
      <c r="S98" s="6"/>
      <c r="T98" s="6"/>
    </row>
    <row r="99" spans="1:20" x14ac:dyDescent="0.2">
      <c r="A99" s="6" t="str">
        <f ca="1">IF(COUNTIF($B$1:INDIRECT(CONCATENATE("B", ROW())), B99)=0, "", COUNTIF($B$1:INDIRECT(CONCATENATE("B", ROW())), B99))</f>
        <v/>
      </c>
      <c r="B99" s="41"/>
      <c r="C99" s="7"/>
      <c r="D99" s="6"/>
      <c r="E99" s="6"/>
      <c r="F99" s="6">
        <f t="shared" ref="F99:F135" si="17">$F98+1</f>
        <v>95</v>
      </c>
      <c r="G99" s="58" t="str">
        <f t="shared" si="11"/>
        <v>0x05F</v>
      </c>
      <c r="H99" s="57" t="s">
        <v>33</v>
      </c>
      <c r="I99" s="7"/>
      <c r="J99" s="6"/>
      <c r="K99" s="9"/>
      <c r="L99" s="9"/>
      <c r="M99" s="6"/>
      <c r="N99" s="42" t="str">
        <f t="shared" si="10"/>
        <v/>
      </c>
      <c r="O99" s="42" t="str">
        <f t="shared" si="12"/>
        <v/>
      </c>
      <c r="P99" s="42" t="str">
        <f t="shared" si="15"/>
        <v/>
      </c>
      <c r="Q99" s="265"/>
      <c r="R99" s="10" t="str">
        <f t="shared" si="14"/>
        <v/>
      </c>
      <c r="S99" s="6"/>
      <c r="T99" s="6"/>
    </row>
    <row r="100" spans="1:20" x14ac:dyDescent="0.2">
      <c r="A100" s="6" t="str">
        <f ca="1">IF(COUNTIF($B$1:INDIRECT(CONCATENATE("B", ROW())), B100)=0, "", COUNTIF($B$1:INDIRECT(CONCATENATE("B", ROW())), B100))</f>
        <v/>
      </c>
      <c r="B100" s="41"/>
      <c r="C100" s="7"/>
      <c r="D100" s="6"/>
      <c r="E100" s="6"/>
      <c r="F100" s="6">
        <f t="shared" si="17"/>
        <v>96</v>
      </c>
      <c r="G100" s="58" t="str">
        <f t="shared" si="11"/>
        <v>0x060</v>
      </c>
      <c r="H100" s="57" t="s">
        <v>33</v>
      </c>
      <c r="I100" s="7"/>
      <c r="J100" s="6"/>
      <c r="K100" s="9"/>
      <c r="L100" s="9"/>
      <c r="M100" s="6"/>
      <c r="N100" s="42" t="str">
        <f t="shared" si="10"/>
        <v/>
      </c>
      <c r="O100" s="42" t="str">
        <f t="shared" si="12"/>
        <v/>
      </c>
      <c r="P100" s="42" t="str">
        <f t="shared" si="15"/>
        <v/>
      </c>
      <c r="Q100" s="265"/>
      <c r="R100" s="10" t="str">
        <f t="shared" si="14"/>
        <v/>
      </c>
      <c r="S100" s="6"/>
      <c r="T100" s="6"/>
    </row>
    <row r="101" spans="1:20" x14ac:dyDescent="0.2">
      <c r="A101" s="6" t="str">
        <f ca="1">IF(COUNTIF($B$1:INDIRECT(CONCATENATE("B", ROW())), B101)=0, "", COUNTIF($B$1:INDIRECT(CONCATENATE("B", ROW())), B101))</f>
        <v/>
      </c>
      <c r="B101" s="41"/>
      <c r="C101" s="7"/>
      <c r="D101" s="6"/>
      <c r="E101" s="6"/>
      <c r="F101" s="6">
        <f t="shared" si="17"/>
        <v>97</v>
      </c>
      <c r="G101" s="58" t="str">
        <f t="shared" si="11"/>
        <v>0x061</v>
      </c>
      <c r="H101" s="57" t="s">
        <v>33</v>
      </c>
      <c r="I101" s="7"/>
      <c r="J101" s="6"/>
      <c r="K101" s="9"/>
      <c r="L101" s="9"/>
      <c r="M101" s="6"/>
      <c r="N101" s="42" t="str">
        <f t="shared" si="10"/>
        <v/>
      </c>
      <c r="O101" s="42" t="str">
        <f t="shared" si="12"/>
        <v/>
      </c>
      <c r="P101" s="42" t="str">
        <f t="shared" si="15"/>
        <v/>
      </c>
      <c r="Q101" s="265"/>
      <c r="R101" s="10" t="str">
        <f t="shared" si="14"/>
        <v/>
      </c>
      <c r="S101" s="6"/>
      <c r="T101" s="6"/>
    </row>
    <row r="102" spans="1:20" x14ac:dyDescent="0.2">
      <c r="A102" s="6" t="str">
        <f ca="1">IF(COUNTIF($B$1:INDIRECT(CONCATENATE("B", ROW())), B102)=0, "", COUNTIF($B$1:INDIRECT(CONCATENATE("B", ROW())), B102))</f>
        <v/>
      </c>
      <c r="B102" s="41"/>
      <c r="C102" s="7"/>
      <c r="D102" s="6"/>
      <c r="E102" s="6"/>
      <c r="F102" s="6">
        <f t="shared" si="17"/>
        <v>98</v>
      </c>
      <c r="G102" s="58" t="str">
        <f t="shared" si="11"/>
        <v>0x062</v>
      </c>
      <c r="H102" s="57" t="s">
        <v>33</v>
      </c>
      <c r="I102" s="7"/>
      <c r="J102" s="6"/>
      <c r="K102" s="9"/>
      <c r="L102" s="9"/>
      <c r="M102" s="6"/>
      <c r="N102" s="42" t="str">
        <f t="shared" si="10"/>
        <v/>
      </c>
      <c r="O102" s="42" t="str">
        <f t="shared" si="12"/>
        <v/>
      </c>
      <c r="P102" s="42" t="str">
        <f t="shared" si="15"/>
        <v/>
      </c>
      <c r="Q102" s="265"/>
      <c r="R102" s="10" t="str">
        <f t="shared" si="14"/>
        <v/>
      </c>
      <c r="S102" s="6"/>
      <c r="T102" s="6"/>
    </row>
    <row r="103" spans="1:20" x14ac:dyDescent="0.2">
      <c r="A103" s="6" t="str">
        <f ca="1">IF(COUNTIF($B$1:INDIRECT(CONCATENATE("B", ROW())), B103)=0, "", COUNTIF($B$1:INDIRECT(CONCATENATE("B", ROW())), B103))</f>
        <v/>
      </c>
      <c r="B103" s="41"/>
      <c r="C103" s="7"/>
      <c r="D103" s="6"/>
      <c r="E103" s="6"/>
      <c r="F103" s="6">
        <f t="shared" si="17"/>
        <v>99</v>
      </c>
      <c r="G103" s="58" t="str">
        <f t="shared" si="11"/>
        <v>0x063</v>
      </c>
      <c r="H103" s="57" t="s">
        <v>33</v>
      </c>
      <c r="I103" s="7"/>
      <c r="J103" s="6"/>
      <c r="K103" s="9"/>
      <c r="L103" s="9"/>
      <c r="M103" s="6"/>
      <c r="N103" s="42" t="str">
        <f t="shared" si="10"/>
        <v/>
      </c>
      <c r="O103" s="42" t="str">
        <f t="shared" si="12"/>
        <v/>
      </c>
      <c r="P103" s="42" t="str">
        <f t="shared" si="15"/>
        <v/>
      </c>
      <c r="Q103" s="265"/>
      <c r="R103" s="10" t="str">
        <f t="shared" si="14"/>
        <v/>
      </c>
      <c r="S103" s="6"/>
      <c r="T103" s="6"/>
    </row>
    <row r="104" spans="1:20" x14ac:dyDescent="0.2">
      <c r="A104" s="6" t="str">
        <f ca="1">IF(COUNTIF($B$1:INDIRECT(CONCATENATE("B", ROW())), B104)=0, "", COUNTIF($B$1:INDIRECT(CONCATENATE("B", ROW())), B104))</f>
        <v/>
      </c>
      <c r="B104" s="41"/>
      <c r="C104" s="7"/>
      <c r="D104" s="6"/>
      <c r="E104" s="6"/>
      <c r="F104" s="6">
        <f t="shared" si="17"/>
        <v>100</v>
      </c>
      <c r="G104" s="58" t="str">
        <f t="shared" si="11"/>
        <v>0x064</v>
      </c>
      <c r="H104" s="57" t="s">
        <v>33</v>
      </c>
      <c r="I104" s="7"/>
      <c r="J104" s="6"/>
      <c r="K104" s="9"/>
      <c r="L104" s="9"/>
      <c r="M104" s="6"/>
      <c r="N104" s="42" t="str">
        <f t="shared" si="10"/>
        <v/>
      </c>
      <c r="O104" s="42" t="str">
        <f t="shared" si="12"/>
        <v/>
      </c>
      <c r="P104" s="42" t="str">
        <f t="shared" si="15"/>
        <v/>
      </c>
      <c r="Q104" s="265"/>
      <c r="R104" s="10" t="str">
        <f t="shared" si="14"/>
        <v/>
      </c>
      <c r="S104" s="6"/>
      <c r="T104" s="6"/>
    </row>
    <row r="105" spans="1:20" x14ac:dyDescent="0.2">
      <c r="A105" s="6" t="str">
        <f ca="1">IF(COUNTIF($B$1:INDIRECT(CONCATENATE("B", ROW())), B105)=0, "", COUNTIF($B$1:INDIRECT(CONCATENATE("B", ROW())), B105))</f>
        <v/>
      </c>
      <c r="B105" s="41"/>
      <c r="C105" s="7"/>
      <c r="D105" s="6"/>
      <c r="E105" s="6"/>
      <c r="F105" s="6">
        <f t="shared" si="17"/>
        <v>101</v>
      </c>
      <c r="G105" s="58" t="str">
        <f t="shared" si="11"/>
        <v>0x065</v>
      </c>
      <c r="H105" s="57" t="s">
        <v>33</v>
      </c>
      <c r="I105" s="7"/>
      <c r="J105" s="6"/>
      <c r="K105" s="9"/>
      <c r="L105" s="9"/>
      <c r="M105" s="6"/>
      <c r="N105" s="42" t="str">
        <f t="shared" si="10"/>
        <v/>
      </c>
      <c r="O105" s="42" t="str">
        <f t="shared" si="12"/>
        <v/>
      </c>
      <c r="P105" s="42" t="str">
        <f t="shared" si="15"/>
        <v/>
      </c>
      <c r="Q105" s="265"/>
      <c r="R105" s="10" t="str">
        <f t="shared" si="14"/>
        <v/>
      </c>
      <c r="S105" s="6"/>
      <c r="T105" s="6"/>
    </row>
    <row r="106" spans="1:20" x14ac:dyDescent="0.2">
      <c r="A106" s="6" t="str">
        <f ca="1">IF(COUNTIF($B$1:INDIRECT(CONCATENATE("B", ROW())), B106)=0, "", COUNTIF($B$1:INDIRECT(CONCATENATE("B", ROW())), B106))</f>
        <v/>
      </c>
      <c r="B106" s="41"/>
      <c r="C106" s="7"/>
      <c r="D106" s="6"/>
      <c r="E106" s="6"/>
      <c r="F106" s="6">
        <f t="shared" si="17"/>
        <v>102</v>
      </c>
      <c r="G106" s="58" t="str">
        <f t="shared" si="11"/>
        <v>0x066</v>
      </c>
      <c r="H106" s="57" t="s">
        <v>33</v>
      </c>
      <c r="I106" s="7"/>
      <c r="J106" s="6"/>
      <c r="K106" s="9"/>
      <c r="L106" s="9"/>
      <c r="M106" s="6"/>
      <c r="N106" s="42" t="str">
        <f t="shared" si="10"/>
        <v/>
      </c>
      <c r="O106" s="42" t="str">
        <f t="shared" si="12"/>
        <v/>
      </c>
      <c r="P106" s="42" t="str">
        <f t="shared" si="15"/>
        <v/>
      </c>
      <c r="Q106" s="265"/>
      <c r="R106" s="10" t="str">
        <f t="shared" si="14"/>
        <v/>
      </c>
      <c r="S106" s="6"/>
      <c r="T106" s="6"/>
    </row>
    <row r="107" spans="1:20" x14ac:dyDescent="0.2">
      <c r="A107" s="6" t="str">
        <f ca="1">IF(COUNTIF($B$1:INDIRECT(CONCATENATE("B", ROW())), B107)=0, "", COUNTIF($B$1:INDIRECT(CONCATENATE("B", ROW())), B107))</f>
        <v/>
      </c>
      <c r="B107" s="41"/>
      <c r="C107" s="7"/>
      <c r="D107" s="6"/>
      <c r="E107" s="6"/>
      <c r="F107" s="6">
        <f t="shared" si="17"/>
        <v>103</v>
      </c>
      <c r="G107" s="58" t="str">
        <f t="shared" si="11"/>
        <v>0x067</v>
      </c>
      <c r="H107" s="57" t="s">
        <v>33</v>
      </c>
      <c r="I107" s="7"/>
      <c r="J107" s="6"/>
      <c r="K107" s="9"/>
      <c r="L107" s="9"/>
      <c r="M107" s="6"/>
      <c r="N107" s="42" t="str">
        <f t="shared" si="10"/>
        <v/>
      </c>
      <c r="O107" s="42" t="str">
        <f t="shared" si="12"/>
        <v/>
      </c>
      <c r="P107" s="42" t="str">
        <f t="shared" si="15"/>
        <v/>
      </c>
      <c r="Q107" s="265"/>
      <c r="R107" s="10" t="str">
        <f t="shared" si="14"/>
        <v/>
      </c>
      <c r="S107" s="6"/>
      <c r="T107" s="6"/>
    </row>
    <row r="108" spans="1:20" x14ac:dyDescent="0.2">
      <c r="A108" s="6" t="str">
        <f ca="1">IF(COUNTIF($B$1:INDIRECT(CONCATENATE("B", ROW())), B108)=0, "", COUNTIF($B$1:INDIRECT(CONCATENATE("B", ROW())), B108))</f>
        <v/>
      </c>
      <c r="B108" s="41"/>
      <c r="C108" s="7"/>
      <c r="D108" s="6"/>
      <c r="E108" s="6"/>
      <c r="F108" s="6">
        <f t="shared" si="17"/>
        <v>104</v>
      </c>
      <c r="G108" s="58" t="str">
        <f t="shared" si="11"/>
        <v>0x068</v>
      </c>
      <c r="H108" s="57" t="s">
        <v>33</v>
      </c>
      <c r="I108" s="7"/>
      <c r="J108" s="6"/>
      <c r="K108" s="9"/>
      <c r="L108" s="9"/>
      <c r="M108" s="6"/>
      <c r="N108" s="42" t="str">
        <f t="shared" si="10"/>
        <v/>
      </c>
      <c r="O108" s="42" t="str">
        <f t="shared" si="12"/>
        <v/>
      </c>
      <c r="P108" s="42" t="str">
        <f t="shared" si="15"/>
        <v/>
      </c>
      <c r="Q108" s="265"/>
      <c r="R108" s="10" t="str">
        <f t="shared" si="14"/>
        <v/>
      </c>
      <c r="S108" s="6"/>
      <c r="T108" s="6"/>
    </row>
    <row r="109" spans="1:20" x14ac:dyDescent="0.2">
      <c r="A109" s="6" t="str">
        <f ca="1">IF(COUNTIF($B$1:INDIRECT(CONCATENATE("B", ROW())), B109)=0, "", COUNTIF($B$1:INDIRECT(CONCATENATE("B", ROW())), B109))</f>
        <v/>
      </c>
      <c r="B109" s="41"/>
      <c r="C109" s="7"/>
      <c r="D109" s="6"/>
      <c r="E109" s="6"/>
      <c r="F109" s="6">
        <f t="shared" si="17"/>
        <v>105</v>
      </c>
      <c r="G109" s="58" t="str">
        <f t="shared" si="11"/>
        <v>0x069</v>
      </c>
      <c r="H109" s="57" t="s">
        <v>33</v>
      </c>
      <c r="I109" s="7"/>
      <c r="J109" s="6"/>
      <c r="K109" s="9"/>
      <c r="L109" s="9"/>
      <c r="M109" s="6"/>
      <c r="N109" s="42" t="str">
        <f t="shared" si="10"/>
        <v/>
      </c>
      <c r="O109" s="42" t="str">
        <f t="shared" si="12"/>
        <v/>
      </c>
      <c r="P109" s="42" t="str">
        <f t="shared" si="15"/>
        <v/>
      </c>
      <c r="Q109" s="265"/>
      <c r="R109" s="10" t="str">
        <f t="shared" si="14"/>
        <v/>
      </c>
      <c r="S109" s="6"/>
      <c r="T109" s="6"/>
    </row>
    <row r="110" spans="1:20" x14ac:dyDescent="0.2">
      <c r="A110" s="6" t="str">
        <f ca="1">IF(COUNTIF($B$1:INDIRECT(CONCATENATE("B", ROW())), B110)=0, "", COUNTIF($B$1:INDIRECT(CONCATENATE("B", ROW())), B110))</f>
        <v/>
      </c>
      <c r="B110" s="41"/>
      <c r="C110" s="7"/>
      <c r="D110" s="6"/>
      <c r="E110" s="6"/>
      <c r="F110" s="6">
        <f t="shared" si="17"/>
        <v>106</v>
      </c>
      <c r="G110" s="58" t="str">
        <f t="shared" si="11"/>
        <v>0x06A</v>
      </c>
      <c r="H110" s="57" t="s">
        <v>33</v>
      </c>
      <c r="I110" s="7"/>
      <c r="J110" s="6"/>
      <c r="K110" s="9"/>
      <c r="L110" s="9"/>
      <c r="M110" s="6"/>
      <c r="N110" s="42" t="str">
        <f t="shared" si="10"/>
        <v/>
      </c>
      <c r="O110" s="42" t="str">
        <f t="shared" si="12"/>
        <v/>
      </c>
      <c r="P110" s="42" t="str">
        <f t="shared" si="15"/>
        <v/>
      </c>
      <c r="Q110" s="265"/>
      <c r="R110" s="10" t="str">
        <f t="shared" si="14"/>
        <v/>
      </c>
      <c r="S110" s="6"/>
      <c r="T110" s="6"/>
    </row>
    <row r="111" spans="1:20" x14ac:dyDescent="0.2">
      <c r="A111" s="6" t="str">
        <f ca="1">IF(COUNTIF($B$1:INDIRECT(CONCATENATE("B", ROW())), B111)=0, "", COUNTIF($B$1:INDIRECT(CONCATENATE("B", ROW())), B111))</f>
        <v/>
      </c>
      <c r="B111" s="41"/>
      <c r="C111" s="7"/>
      <c r="D111" s="6"/>
      <c r="E111" s="6"/>
      <c r="F111" s="6">
        <f t="shared" si="17"/>
        <v>107</v>
      </c>
      <c r="G111" s="58" t="str">
        <f t="shared" si="11"/>
        <v>0x06B</v>
      </c>
      <c r="H111" s="57" t="s">
        <v>33</v>
      </c>
      <c r="I111" s="7"/>
      <c r="J111" s="6"/>
      <c r="K111" s="9"/>
      <c r="L111" s="6"/>
      <c r="M111" s="42"/>
      <c r="N111" s="42" t="str">
        <f t="shared" si="10"/>
        <v/>
      </c>
      <c r="O111" s="42"/>
      <c r="P111" s="42"/>
      <c r="Q111" s="265"/>
      <c r="R111" s="10" t="str">
        <f t="shared" si="14"/>
        <v/>
      </c>
      <c r="S111" s="6"/>
      <c r="T111" s="6"/>
    </row>
    <row r="112" spans="1:20" x14ac:dyDescent="0.2">
      <c r="A112" s="6" t="str">
        <f ca="1">IF(COUNTIF($B$1:INDIRECT(CONCATENATE("B", ROW())), B112)=0, "", COUNTIF($B$1:INDIRECT(CONCATENATE("B", ROW())), B112))</f>
        <v/>
      </c>
      <c r="B112" s="41"/>
      <c r="C112" s="7"/>
      <c r="D112" s="6"/>
      <c r="E112" s="6"/>
      <c r="F112" s="6">
        <f t="shared" si="17"/>
        <v>108</v>
      </c>
      <c r="G112" s="58" t="str">
        <f t="shared" si="11"/>
        <v>0x06C</v>
      </c>
      <c r="H112" s="57" t="s">
        <v>33</v>
      </c>
      <c r="I112" s="7"/>
      <c r="J112" s="6"/>
      <c r="K112" s="9"/>
      <c r="L112" s="6"/>
      <c r="M112" s="42"/>
      <c r="N112" s="42" t="str">
        <f t="shared" si="10"/>
        <v/>
      </c>
      <c r="O112" s="42"/>
      <c r="P112" s="42"/>
      <c r="Q112" s="265"/>
      <c r="R112" s="10" t="str">
        <f t="shared" si="14"/>
        <v/>
      </c>
      <c r="S112" s="6"/>
      <c r="T112" s="6"/>
    </row>
    <row r="113" spans="1:28" x14ac:dyDescent="0.2">
      <c r="A113" s="6" t="str">
        <f ca="1">IF(COUNTIF($B$1:INDIRECT(CONCATENATE("B", ROW())), B113)=0, "", COUNTIF($B$1:INDIRECT(CONCATENATE("B", ROW())), B113))</f>
        <v/>
      </c>
      <c r="B113" s="41"/>
      <c r="C113" s="7"/>
      <c r="D113" s="6"/>
      <c r="E113" s="6"/>
      <c r="F113" s="6">
        <f t="shared" si="17"/>
        <v>109</v>
      </c>
      <c r="G113" s="58" t="str">
        <f t="shared" si="11"/>
        <v>0x06D</v>
      </c>
      <c r="H113" s="57" t="s">
        <v>33</v>
      </c>
      <c r="I113" s="7"/>
      <c r="J113" s="6"/>
      <c r="K113" s="9"/>
      <c r="L113" s="6"/>
      <c r="M113" s="42"/>
      <c r="N113" s="42" t="str">
        <f t="shared" si="10"/>
        <v/>
      </c>
      <c r="O113" s="42"/>
      <c r="P113" s="42"/>
      <c r="Q113" s="265"/>
      <c r="R113" s="10" t="str">
        <f t="shared" si="14"/>
        <v/>
      </c>
      <c r="S113" s="6"/>
      <c r="T113" s="6"/>
    </row>
    <row r="114" spans="1:28" ht="22.5" x14ac:dyDescent="0.2">
      <c r="A114" s="6" t="str">
        <f ca="1">IF(COUNTIF($B$1:INDIRECT(CONCATENATE("B", ROW())), B114)=0, "", COUNTIF($B$1:INDIRECT(CONCATENATE("B", ROW())), B114))</f>
        <v/>
      </c>
      <c r="B114" s="41"/>
      <c r="C114" s="7"/>
      <c r="D114" s="6"/>
      <c r="E114" s="6"/>
      <c r="F114" s="6"/>
      <c r="G114" s="44"/>
      <c r="H114" s="8" t="s">
        <v>243</v>
      </c>
      <c r="I114" s="7" t="s">
        <v>371</v>
      </c>
      <c r="J114" s="6"/>
      <c r="K114" s="9"/>
      <c r="L114" s="6"/>
      <c r="M114" s="42"/>
      <c r="N114" s="42" t="str">
        <f t="shared" si="10"/>
        <v/>
      </c>
      <c r="O114" s="42"/>
      <c r="P114" s="42"/>
      <c r="Q114" s="265"/>
      <c r="R114" s="10" t="str">
        <f t="shared" si="14"/>
        <v/>
      </c>
      <c r="S114" s="6"/>
      <c r="T114" s="6"/>
    </row>
    <row r="115" spans="1:28" x14ac:dyDescent="0.2">
      <c r="A115" s="6">
        <f ca="1">IF(COUNTIF($B$1:INDIRECT(CONCATENATE("B", ROW())), B115)=0, "", COUNTIF($B$1:INDIRECT(CONCATENATE("B", ROW())), B115))</f>
        <v>13</v>
      </c>
      <c r="B115" s="41" t="s">
        <v>57</v>
      </c>
      <c r="C115" s="7" t="str">
        <f ca="1">IF(B115="", "", B115&amp;COUNTIF($B$1:INDIRECT(CONCATENATE("B", ROW())), B115))</f>
        <v>Observatory13</v>
      </c>
      <c r="D115" s="6" t="s">
        <v>36</v>
      </c>
      <c r="E115" s="6" t="s">
        <v>27</v>
      </c>
      <c r="F115" s="6">
        <f>$F113+1</f>
        <v>110</v>
      </c>
      <c r="G115" s="58" t="str">
        <f t="shared" si="11"/>
        <v>0x06E</v>
      </c>
      <c r="H115" s="57" t="s">
        <v>771</v>
      </c>
      <c r="I115" s="7"/>
      <c r="J115" s="6" t="s">
        <v>28</v>
      </c>
      <c r="K115" s="9" t="s">
        <v>35</v>
      </c>
      <c r="L115" s="6" t="s">
        <v>30</v>
      </c>
      <c r="M115" s="42">
        <v>288</v>
      </c>
      <c r="N115" s="42">
        <f t="shared" si="10"/>
        <v>384</v>
      </c>
      <c r="O115" s="42">
        <f>IF($M115="", "", $M115/8)</f>
        <v>36</v>
      </c>
      <c r="P115" s="42">
        <f>IF(N115="", "", N115/8)</f>
        <v>48</v>
      </c>
      <c r="Q115" s="265">
        <v>0.5</v>
      </c>
      <c r="R115" s="10">
        <f t="shared" si="14"/>
        <v>768</v>
      </c>
      <c r="S115" s="6" t="s">
        <v>974</v>
      </c>
      <c r="T115" s="6" t="s">
        <v>764</v>
      </c>
    </row>
    <row r="116" spans="1:28" s="62" customFormat="1" x14ac:dyDescent="0.2">
      <c r="A116" s="6">
        <f ca="1">IF(COUNTIF($B$1:INDIRECT(CONCATENATE("B", ROW())), B116)=0, "", COUNTIF($B$1:INDIRECT(CONCATENATE("B", ROW())), B116))</f>
        <v>14</v>
      </c>
      <c r="B116" s="41" t="s">
        <v>57</v>
      </c>
      <c r="C116" s="7" t="str">
        <f ca="1">IF(B116="", "", B116&amp;COUNTIF($B$1:INDIRECT(CONCATENATE("B", ROW())), B116))</f>
        <v>Observatory14</v>
      </c>
      <c r="D116" s="6" t="s">
        <v>36</v>
      </c>
      <c r="E116" s="6" t="s">
        <v>27</v>
      </c>
      <c r="F116" s="59">
        <f t="shared" si="17"/>
        <v>111</v>
      </c>
      <c r="G116" s="58" t="str">
        <f t="shared" si="11"/>
        <v>0x06F</v>
      </c>
      <c r="H116" s="57" t="s">
        <v>132</v>
      </c>
      <c r="I116" s="7"/>
      <c r="J116" s="6" t="s">
        <v>28</v>
      </c>
      <c r="K116" s="9" t="s">
        <v>35</v>
      </c>
      <c r="L116" s="6" t="s">
        <v>30</v>
      </c>
      <c r="M116" s="42">
        <v>2096</v>
      </c>
      <c r="N116" s="42">
        <f t="shared" si="10"/>
        <v>2192</v>
      </c>
      <c r="O116" s="42">
        <f>IF($M116="", "", $M116/8)</f>
        <v>262</v>
      </c>
      <c r="P116" s="42">
        <f>IF(N116="", "", N116/8)</f>
        <v>274</v>
      </c>
      <c r="Q116" s="265">
        <v>1</v>
      </c>
      <c r="R116" s="10">
        <f t="shared" si="14"/>
        <v>2192</v>
      </c>
      <c r="S116" s="6" t="s">
        <v>753</v>
      </c>
      <c r="T116" s="6" t="s">
        <v>764</v>
      </c>
      <c r="U116" s="65"/>
      <c r="V116" s="65"/>
      <c r="W116" s="65"/>
      <c r="X116" s="65"/>
      <c r="Y116" s="65"/>
      <c r="Z116" s="65"/>
      <c r="AA116" s="65"/>
      <c r="AB116" s="65"/>
    </row>
    <row r="117" spans="1:28" s="62" customFormat="1" x14ac:dyDescent="0.2">
      <c r="A117" s="6"/>
      <c r="B117" s="41"/>
      <c r="C117" s="7" t="str">
        <f ca="1">IF(B117="", "", B117&amp;COUNTIF($B$1:INDIRECT(CONCATENATE("B", ROW())), B117))</f>
        <v/>
      </c>
      <c r="D117" s="6"/>
      <c r="E117" s="6"/>
      <c r="F117" s="59">
        <f>$F116+1</f>
        <v>112</v>
      </c>
      <c r="G117" s="58" t="str">
        <f t="shared" si="11"/>
        <v>0x070</v>
      </c>
      <c r="H117" s="57" t="s">
        <v>67</v>
      </c>
      <c r="I117" s="7"/>
      <c r="J117" s="6"/>
      <c r="K117" s="9"/>
      <c r="L117" s="9"/>
      <c r="M117" s="6"/>
      <c r="N117" s="42" t="str">
        <f t="shared" si="10"/>
        <v/>
      </c>
      <c r="O117" s="42" t="str">
        <f t="shared" ref="O117:O124" si="18">IF($M117="", "", $M117/8)</f>
        <v/>
      </c>
      <c r="P117" s="42" t="str">
        <f t="shared" ref="P117:P125" si="19">IF(N117="", "", N117/8)</f>
        <v/>
      </c>
      <c r="Q117" s="265"/>
      <c r="R117" s="10" t="str">
        <f t="shared" si="14"/>
        <v/>
      </c>
      <c r="S117" s="6"/>
      <c r="T117" s="59"/>
      <c r="U117" s="65"/>
      <c r="V117" s="65"/>
      <c r="W117" s="65"/>
      <c r="X117" s="65"/>
      <c r="Y117" s="65"/>
      <c r="Z117" s="65"/>
      <c r="AA117" s="65"/>
      <c r="AB117" s="65"/>
    </row>
    <row r="118" spans="1:28" x14ac:dyDescent="0.2">
      <c r="A118" s="6">
        <f ca="1">IF(COUNTIF($B$1:INDIRECT(CONCATENATE("B", ROW())), B118)=0, "", COUNTIF($B$1:INDIRECT(CONCATENATE("B", ROW())), B118))</f>
        <v>15</v>
      </c>
      <c r="B118" s="41" t="s">
        <v>57</v>
      </c>
      <c r="C118" s="7" t="str">
        <f ca="1">IF(B118="", "", B118&amp;COUNTIF($B$1:INDIRECT(CONCATENATE("B", ROW())), B118))</f>
        <v>Observatory15</v>
      </c>
      <c r="D118" s="6" t="s">
        <v>36</v>
      </c>
      <c r="E118" s="6" t="s">
        <v>27</v>
      </c>
      <c r="F118" s="6">
        <f>$F117+1</f>
        <v>113</v>
      </c>
      <c r="G118" s="58" t="str">
        <f t="shared" si="11"/>
        <v>0x071</v>
      </c>
      <c r="H118" s="57" t="s">
        <v>772</v>
      </c>
      <c r="I118" s="7"/>
      <c r="J118" s="6" t="s">
        <v>28</v>
      </c>
      <c r="K118" s="9" t="s">
        <v>35</v>
      </c>
      <c r="L118" s="6" t="s">
        <v>30</v>
      </c>
      <c r="M118" s="42">
        <v>288</v>
      </c>
      <c r="N118" s="42">
        <f t="shared" si="10"/>
        <v>384</v>
      </c>
      <c r="O118" s="42">
        <f>IF($M118="", "", $M118/8)</f>
        <v>36</v>
      </c>
      <c r="P118" s="42">
        <f>IF(N118="", "", N118/8)</f>
        <v>48</v>
      </c>
      <c r="Q118" s="265">
        <v>0.5</v>
      </c>
      <c r="R118" s="10">
        <f t="shared" si="14"/>
        <v>768</v>
      </c>
      <c r="S118" s="6" t="s">
        <v>975</v>
      </c>
      <c r="T118" s="6" t="s">
        <v>764</v>
      </c>
    </row>
    <row r="119" spans="1:28" x14ac:dyDescent="0.2">
      <c r="A119" s="6"/>
      <c r="B119" s="41"/>
      <c r="C119" s="7"/>
      <c r="D119" s="6"/>
      <c r="E119" s="6"/>
      <c r="F119" s="6">
        <f t="shared" si="17"/>
        <v>114</v>
      </c>
      <c r="G119" s="58" t="str">
        <f t="shared" si="11"/>
        <v>0x072</v>
      </c>
      <c r="H119" s="57" t="s">
        <v>68</v>
      </c>
      <c r="I119" s="7"/>
      <c r="J119" s="6"/>
      <c r="K119" s="9"/>
      <c r="L119" s="9"/>
      <c r="M119" s="6"/>
      <c r="N119" s="42" t="str">
        <f t="shared" si="10"/>
        <v/>
      </c>
      <c r="O119" s="42" t="str">
        <f t="shared" si="18"/>
        <v/>
      </c>
      <c r="P119" s="42" t="str">
        <f t="shared" si="19"/>
        <v/>
      </c>
      <c r="Q119" s="265"/>
      <c r="R119" s="10" t="str">
        <f t="shared" si="14"/>
        <v/>
      </c>
      <c r="S119" s="6"/>
      <c r="T119" s="6"/>
    </row>
    <row r="120" spans="1:28" x14ac:dyDescent="0.2">
      <c r="A120" s="6"/>
      <c r="B120" s="41"/>
      <c r="C120" s="7"/>
      <c r="D120" s="6"/>
      <c r="E120" s="6"/>
      <c r="F120" s="6">
        <f t="shared" si="17"/>
        <v>115</v>
      </c>
      <c r="G120" s="58" t="str">
        <f t="shared" si="11"/>
        <v>0x073</v>
      </c>
      <c r="H120" s="57" t="s">
        <v>69</v>
      </c>
      <c r="I120" s="7"/>
      <c r="J120" s="6"/>
      <c r="K120" s="9"/>
      <c r="L120" s="9"/>
      <c r="M120" s="6"/>
      <c r="N120" s="42" t="str">
        <f t="shared" si="10"/>
        <v/>
      </c>
      <c r="O120" s="42" t="str">
        <f t="shared" si="18"/>
        <v/>
      </c>
      <c r="P120" s="42" t="str">
        <f t="shared" si="19"/>
        <v/>
      </c>
      <c r="Q120" s="265"/>
      <c r="R120" s="10" t="str">
        <f t="shared" si="14"/>
        <v/>
      </c>
      <c r="S120" s="6"/>
      <c r="T120" s="6"/>
    </row>
    <row r="121" spans="1:28" s="62" customFormat="1" x14ac:dyDescent="0.2">
      <c r="A121" s="6"/>
      <c r="B121" s="41"/>
      <c r="C121" s="7"/>
      <c r="D121" s="6"/>
      <c r="E121" s="6"/>
      <c r="F121" s="59">
        <f t="shared" si="17"/>
        <v>116</v>
      </c>
      <c r="G121" s="58" t="str">
        <f t="shared" si="11"/>
        <v>0x074</v>
      </c>
      <c r="H121" s="57" t="s">
        <v>37</v>
      </c>
      <c r="I121" s="7"/>
      <c r="J121" s="6"/>
      <c r="K121" s="9"/>
      <c r="L121" s="9"/>
      <c r="M121" s="6"/>
      <c r="N121" s="42" t="str">
        <f t="shared" si="10"/>
        <v/>
      </c>
      <c r="O121" s="42" t="str">
        <f t="shared" si="18"/>
        <v/>
      </c>
      <c r="P121" s="42" t="str">
        <f t="shared" si="19"/>
        <v/>
      </c>
      <c r="Q121" s="265"/>
      <c r="R121" s="10" t="str">
        <f t="shared" si="14"/>
        <v/>
      </c>
      <c r="S121" s="59"/>
      <c r="T121" s="59"/>
      <c r="U121" s="65"/>
      <c r="V121" s="65"/>
      <c r="W121" s="65"/>
      <c r="X121" s="65"/>
      <c r="Y121" s="65"/>
      <c r="Z121" s="65"/>
      <c r="AA121" s="65"/>
      <c r="AB121" s="65"/>
    </row>
    <row r="122" spans="1:28" x14ac:dyDescent="0.2">
      <c r="A122" s="6"/>
      <c r="B122" s="41"/>
      <c r="C122" s="7"/>
      <c r="D122" s="6"/>
      <c r="E122" s="6"/>
      <c r="F122" s="6">
        <f t="shared" si="17"/>
        <v>117</v>
      </c>
      <c r="G122" s="58" t="str">
        <f t="shared" si="11"/>
        <v>0x075</v>
      </c>
      <c r="H122" s="57" t="s">
        <v>775</v>
      </c>
      <c r="I122" s="7" t="s">
        <v>778</v>
      </c>
      <c r="J122" s="6"/>
      <c r="K122" s="9"/>
      <c r="L122" s="6"/>
      <c r="M122" s="42"/>
      <c r="N122" s="42" t="str">
        <f t="shared" si="10"/>
        <v/>
      </c>
      <c r="O122" s="42"/>
      <c r="P122" s="42"/>
      <c r="Q122" s="265"/>
      <c r="R122" s="10" t="str">
        <f t="shared" si="14"/>
        <v/>
      </c>
      <c r="S122" s="6"/>
      <c r="T122" s="6"/>
    </row>
    <row r="123" spans="1:28" s="62" customFormat="1" x14ac:dyDescent="0.2">
      <c r="A123" s="6"/>
      <c r="B123" s="41"/>
      <c r="C123" s="7"/>
      <c r="D123" s="6"/>
      <c r="E123" s="6"/>
      <c r="F123" s="59">
        <f t="shared" si="17"/>
        <v>118</v>
      </c>
      <c r="G123" s="58" t="str">
        <f t="shared" si="11"/>
        <v>0x076</v>
      </c>
      <c r="H123" s="57" t="s">
        <v>776</v>
      </c>
      <c r="I123" s="7" t="s">
        <v>778</v>
      </c>
      <c r="J123" s="6"/>
      <c r="K123" s="9"/>
      <c r="L123" s="6"/>
      <c r="M123" s="42"/>
      <c r="N123" s="42" t="str">
        <f t="shared" si="10"/>
        <v/>
      </c>
      <c r="O123" s="42"/>
      <c r="P123" s="42"/>
      <c r="Q123" s="265"/>
      <c r="R123" s="10" t="str">
        <f t="shared" si="14"/>
        <v/>
      </c>
      <c r="S123" s="59"/>
      <c r="T123" s="59"/>
      <c r="U123" s="65"/>
      <c r="V123" s="65"/>
      <c r="W123" s="65"/>
      <c r="X123" s="65"/>
      <c r="Y123" s="65"/>
      <c r="Z123" s="65"/>
      <c r="AA123" s="65"/>
      <c r="AB123" s="65"/>
    </row>
    <row r="124" spans="1:28" x14ac:dyDescent="0.2">
      <c r="A124" s="6"/>
      <c r="B124" s="41"/>
      <c r="C124" s="7"/>
      <c r="D124" s="6"/>
      <c r="E124" s="6"/>
      <c r="F124" s="6">
        <f t="shared" si="17"/>
        <v>119</v>
      </c>
      <c r="G124" s="58" t="str">
        <f t="shared" si="11"/>
        <v>0x077</v>
      </c>
      <c r="H124" s="57" t="s">
        <v>70</v>
      </c>
      <c r="I124" s="7"/>
      <c r="J124" s="6"/>
      <c r="K124" s="9"/>
      <c r="L124" s="9"/>
      <c r="M124" s="6"/>
      <c r="N124" s="42" t="str">
        <f t="shared" si="10"/>
        <v/>
      </c>
      <c r="O124" s="42" t="str">
        <f t="shared" si="18"/>
        <v/>
      </c>
      <c r="P124" s="42" t="str">
        <f t="shared" si="19"/>
        <v/>
      </c>
      <c r="Q124" s="265"/>
      <c r="R124" s="10" t="str">
        <f t="shared" si="14"/>
        <v/>
      </c>
      <c r="S124" s="6"/>
      <c r="T124" s="6"/>
    </row>
    <row r="125" spans="1:28" x14ac:dyDescent="0.2">
      <c r="A125" s="6">
        <f ca="1">IF(COUNTIF($B$1:INDIRECT(CONCATENATE("B", ROW())), B125)=0, "", COUNTIF($B$1:INDIRECT(CONCATENATE("B", ROW())), B125))</f>
        <v>16</v>
      </c>
      <c r="B125" s="41" t="s">
        <v>57</v>
      </c>
      <c r="C125" s="7" t="str">
        <f ca="1">IF(B125="", "", B125&amp;COUNTIF($B$1:INDIRECT(CONCATENATE("B", ROW())), B125))</f>
        <v>Observatory16</v>
      </c>
      <c r="D125" s="6" t="s">
        <v>36</v>
      </c>
      <c r="E125" s="6" t="s">
        <v>27</v>
      </c>
      <c r="F125" s="6">
        <f t="shared" si="17"/>
        <v>120</v>
      </c>
      <c r="G125" s="58" t="str">
        <f t="shared" si="11"/>
        <v>0x078</v>
      </c>
      <c r="H125" s="266" t="s">
        <v>71</v>
      </c>
      <c r="I125" s="7"/>
      <c r="J125" s="6" t="s">
        <v>32</v>
      </c>
      <c r="K125" s="9" t="s">
        <v>35</v>
      </c>
      <c r="L125" s="6" t="s">
        <v>30</v>
      </c>
      <c r="M125" s="42">
        <v>2048</v>
      </c>
      <c r="N125" s="42">
        <f t="shared" si="10"/>
        <v>2144</v>
      </c>
      <c r="O125" s="42">
        <f>IF($M125="", "", $M125/8)</f>
        <v>256</v>
      </c>
      <c r="P125" s="42">
        <f t="shared" si="19"/>
        <v>268</v>
      </c>
      <c r="Q125" s="265"/>
      <c r="R125" s="10">
        <f t="shared" si="14"/>
        <v>0</v>
      </c>
      <c r="S125" s="6"/>
      <c r="T125" s="6"/>
    </row>
    <row r="126" spans="1:28" x14ac:dyDescent="0.2">
      <c r="A126" s="6">
        <f ca="1">IF(COUNTIF($B$1:INDIRECT(CONCATENATE("B", ROW())), B126)=0, "", COUNTIF($B$1:INDIRECT(CONCATENATE("B", ROW())), B126))</f>
        <v>17</v>
      </c>
      <c r="B126" s="41" t="s">
        <v>57</v>
      </c>
      <c r="C126" s="7" t="str">
        <f ca="1">IF(B126="", "", B126&amp;COUNTIF($B$1:INDIRECT(CONCATENATE("B", ROW())), B126))</f>
        <v>Observatory17</v>
      </c>
      <c r="D126" s="6" t="s">
        <v>36</v>
      </c>
      <c r="E126" s="6" t="s">
        <v>27</v>
      </c>
      <c r="F126" s="6">
        <f t="shared" si="17"/>
        <v>121</v>
      </c>
      <c r="G126" s="58" t="str">
        <f t="shared" si="11"/>
        <v>0x079</v>
      </c>
      <c r="H126" s="57" t="s">
        <v>133</v>
      </c>
      <c r="I126" s="7"/>
      <c r="J126" s="6" t="s">
        <v>28</v>
      </c>
      <c r="K126" s="9" t="s">
        <v>35</v>
      </c>
      <c r="L126" s="6" t="s">
        <v>30</v>
      </c>
      <c r="M126" s="42">
        <v>2096</v>
      </c>
      <c r="N126" s="42">
        <f t="shared" si="10"/>
        <v>2192</v>
      </c>
      <c r="O126" s="42">
        <f>IF($M126="", "", $M126/8)</f>
        <v>262</v>
      </c>
      <c r="P126" s="42">
        <f t="shared" ref="P126:P132" si="20">IF(N126="", "", N126/8)</f>
        <v>274</v>
      </c>
      <c r="Q126" s="265">
        <v>1</v>
      </c>
      <c r="R126" s="10">
        <f t="shared" si="14"/>
        <v>2192</v>
      </c>
      <c r="S126" s="6" t="s">
        <v>754</v>
      </c>
      <c r="T126" s="6" t="s">
        <v>764</v>
      </c>
    </row>
    <row r="127" spans="1:28" x14ac:dyDescent="0.2">
      <c r="A127" s="6">
        <f ca="1">IF(COUNTIF($B$1:INDIRECT(CONCATENATE("B", ROW())), B127)=0, "", COUNTIF($B$1:INDIRECT(CONCATENATE("B", ROW())), B127))</f>
        <v>18</v>
      </c>
      <c r="B127" s="41" t="s">
        <v>57</v>
      </c>
      <c r="C127" s="7" t="str">
        <f ca="1">IF(B127="", "", B127&amp;COUNTIF($B$1:INDIRECT(CONCATENATE("B", ROW())), B127))</f>
        <v>Observatory18</v>
      </c>
      <c r="D127" s="6" t="s">
        <v>36</v>
      </c>
      <c r="E127" s="6" t="s">
        <v>27</v>
      </c>
      <c r="F127" s="6">
        <f t="shared" si="17"/>
        <v>122</v>
      </c>
      <c r="G127" s="58" t="str">
        <f t="shared" si="11"/>
        <v>0x07A</v>
      </c>
      <c r="H127" s="57" t="s">
        <v>773</v>
      </c>
      <c r="I127" s="7"/>
      <c r="J127" s="6" t="s">
        <v>28</v>
      </c>
      <c r="K127" s="9" t="s">
        <v>35</v>
      </c>
      <c r="L127" s="6" t="s">
        <v>30</v>
      </c>
      <c r="M127" s="42">
        <v>288</v>
      </c>
      <c r="N127" s="42">
        <f t="shared" si="10"/>
        <v>384</v>
      </c>
      <c r="O127" s="42">
        <f>IF($M127="", "", $M127/8)</f>
        <v>36</v>
      </c>
      <c r="P127" s="42">
        <f t="shared" si="20"/>
        <v>48</v>
      </c>
      <c r="Q127" s="265">
        <v>0.5</v>
      </c>
      <c r="R127" s="10">
        <f t="shared" si="14"/>
        <v>768</v>
      </c>
      <c r="S127" s="6" t="s">
        <v>976</v>
      </c>
      <c r="T127" s="6" t="s">
        <v>764</v>
      </c>
    </row>
    <row r="128" spans="1:28" x14ac:dyDescent="0.2">
      <c r="A128" s="6">
        <f ca="1">IF(COUNTIF($B$1:INDIRECT(CONCATENATE("B", ROW())), B128)=0, "", COUNTIF($B$1:INDIRECT(CONCATENATE("B", ROW())), B128))</f>
        <v>19</v>
      </c>
      <c r="B128" s="41" t="s">
        <v>57</v>
      </c>
      <c r="C128" s="7" t="str">
        <f ca="1">IF(B128="", "", B128&amp;COUNTIF($B$1:INDIRECT(CONCATENATE("B", ROW())), B128))</f>
        <v>Observatory19</v>
      </c>
      <c r="D128" s="6" t="s">
        <v>36</v>
      </c>
      <c r="E128" s="6" t="s">
        <v>27</v>
      </c>
      <c r="F128" s="6">
        <f t="shared" si="17"/>
        <v>123</v>
      </c>
      <c r="G128" s="58" t="str">
        <f t="shared" si="11"/>
        <v>0x07B</v>
      </c>
      <c r="H128" s="57" t="s">
        <v>774</v>
      </c>
      <c r="I128" s="7"/>
      <c r="J128" s="6" t="s">
        <v>28</v>
      </c>
      <c r="K128" s="9" t="s">
        <v>35</v>
      </c>
      <c r="L128" s="6" t="s">
        <v>30</v>
      </c>
      <c r="M128" s="42">
        <v>288</v>
      </c>
      <c r="N128" s="42">
        <f t="shared" si="10"/>
        <v>384</v>
      </c>
      <c r="O128" s="42">
        <f>IF($M128="", "", $M128/8)</f>
        <v>36</v>
      </c>
      <c r="P128" s="42">
        <f t="shared" si="20"/>
        <v>48</v>
      </c>
      <c r="Q128" s="265">
        <v>0.5</v>
      </c>
      <c r="R128" s="10">
        <f t="shared" si="14"/>
        <v>768</v>
      </c>
      <c r="S128" s="6" t="s">
        <v>977</v>
      </c>
      <c r="T128" s="6" t="s">
        <v>764</v>
      </c>
    </row>
    <row r="129" spans="1:20" x14ac:dyDescent="0.2">
      <c r="A129" s="6" t="str">
        <f ca="1">IF(COUNTIF($B$1:INDIRECT(CONCATENATE("B", ROW())), B129)=0, "", COUNTIF($B$1:INDIRECT(CONCATENATE("B", ROW())), B129))</f>
        <v/>
      </c>
      <c r="B129" s="41"/>
      <c r="C129" s="7" t="str">
        <f ca="1">IF(B129="", "", B129&amp;COUNTIF($B$1:INDIRECT(CONCATENATE("B", ROW())), B129))</f>
        <v/>
      </c>
      <c r="D129" s="6"/>
      <c r="E129" s="6"/>
      <c r="F129" s="6">
        <f t="shared" si="17"/>
        <v>124</v>
      </c>
      <c r="G129" s="58" t="str">
        <f t="shared" si="11"/>
        <v>0x07C</v>
      </c>
      <c r="H129" s="57" t="s">
        <v>33</v>
      </c>
      <c r="I129" s="7"/>
      <c r="J129" s="6"/>
      <c r="K129" s="9"/>
      <c r="L129" s="9"/>
      <c r="M129" s="6"/>
      <c r="N129" s="42" t="str">
        <f t="shared" si="10"/>
        <v/>
      </c>
      <c r="O129" s="42" t="str">
        <f t="shared" ref="O129:O136" si="21">IF($M129="", "", $M129/8)</f>
        <v/>
      </c>
      <c r="P129" s="42" t="str">
        <f t="shared" si="20"/>
        <v/>
      </c>
      <c r="Q129" s="265"/>
      <c r="R129" s="10" t="str">
        <f t="shared" si="14"/>
        <v/>
      </c>
      <c r="S129" s="6"/>
      <c r="T129" s="6"/>
    </row>
    <row r="130" spans="1:20" x14ac:dyDescent="0.2">
      <c r="A130" s="6" t="str">
        <f ca="1">IF(COUNTIF($B$1:INDIRECT(CONCATENATE("B", ROW())), B130)=0, "", COUNTIF($B$1:INDIRECT(CONCATENATE("B", ROW())), B130))</f>
        <v/>
      </c>
      <c r="B130" s="41"/>
      <c r="C130" s="7" t="str">
        <f ca="1">IF(B130="", "", B130&amp;COUNTIF($B$1:INDIRECT(CONCATENATE("B", ROW())), B130))</f>
        <v/>
      </c>
      <c r="D130" s="6"/>
      <c r="E130" s="6"/>
      <c r="F130" s="6">
        <f t="shared" si="17"/>
        <v>125</v>
      </c>
      <c r="G130" s="58" t="str">
        <f t="shared" si="11"/>
        <v>0x07D</v>
      </c>
      <c r="H130" s="57" t="s">
        <v>33</v>
      </c>
      <c r="I130" s="45"/>
      <c r="J130" s="6"/>
      <c r="K130" s="9"/>
      <c r="L130" s="9"/>
      <c r="M130" s="6"/>
      <c r="N130" s="42" t="str">
        <f t="shared" ref="N130:N193" si="22">(IF($K130="CCSDS",$M130,IF($K130="","",IF($K130="RAW",IF($D130=1553,$M130+(12*8)+(4*8),$M130+(12*8))))))</f>
        <v/>
      </c>
      <c r="O130" s="42" t="str">
        <f t="shared" si="21"/>
        <v/>
      </c>
      <c r="P130" s="42" t="str">
        <f t="shared" si="20"/>
        <v/>
      </c>
      <c r="Q130" s="265"/>
      <c r="R130" s="10" t="str">
        <f t="shared" si="14"/>
        <v/>
      </c>
      <c r="S130" s="6"/>
      <c r="T130" s="6"/>
    </row>
    <row r="131" spans="1:20" x14ac:dyDescent="0.2">
      <c r="A131" s="6" t="str">
        <f ca="1">IF(COUNTIF($B$1:INDIRECT(CONCATENATE("B", ROW())), B131)=0, "", COUNTIF($B$1:INDIRECT(CONCATENATE("B", ROW())), B131))</f>
        <v/>
      </c>
      <c r="B131" s="41"/>
      <c r="C131" s="7" t="str">
        <f ca="1">IF(B131="", "", B131&amp;COUNTIF($B$1:INDIRECT(CONCATENATE("B", ROW())), B131))</f>
        <v/>
      </c>
      <c r="D131" s="6"/>
      <c r="E131" s="6"/>
      <c r="F131" s="6">
        <f t="shared" si="17"/>
        <v>126</v>
      </c>
      <c r="G131" s="58" t="str">
        <f t="shared" si="11"/>
        <v>0x07E</v>
      </c>
      <c r="H131" s="57" t="s">
        <v>33</v>
      </c>
      <c r="I131" s="45"/>
      <c r="J131" s="6"/>
      <c r="K131" s="9"/>
      <c r="L131" s="9"/>
      <c r="M131" s="6"/>
      <c r="N131" s="42" t="str">
        <f t="shared" si="22"/>
        <v/>
      </c>
      <c r="O131" s="42" t="str">
        <f t="shared" si="21"/>
        <v/>
      </c>
      <c r="P131" s="42" t="str">
        <f t="shared" si="20"/>
        <v/>
      </c>
      <c r="Q131" s="265"/>
      <c r="R131" s="10" t="str">
        <f t="shared" si="14"/>
        <v/>
      </c>
      <c r="S131" s="6"/>
      <c r="T131" s="6"/>
    </row>
    <row r="132" spans="1:20" x14ac:dyDescent="0.2">
      <c r="A132" s="6" t="str">
        <f ca="1">IF(COUNTIF($B$1:INDIRECT(CONCATENATE("B", ROW())), B132)=0, "", COUNTIF($B$1:INDIRECT(CONCATENATE("B", ROW())), B132))</f>
        <v/>
      </c>
      <c r="B132" s="41"/>
      <c r="C132" s="7" t="str">
        <f ca="1">IF(B132="", "", B132&amp;COUNTIF($B$1:INDIRECT(CONCATENATE("B", ROW())), B132))</f>
        <v/>
      </c>
      <c r="D132" s="6"/>
      <c r="E132" s="6"/>
      <c r="F132" s="6">
        <f t="shared" si="17"/>
        <v>127</v>
      </c>
      <c r="G132" s="58" t="str">
        <f t="shared" si="11"/>
        <v>0x07F</v>
      </c>
      <c r="H132" s="57" t="s">
        <v>33</v>
      </c>
      <c r="I132" s="45"/>
      <c r="J132" s="6"/>
      <c r="K132" s="9"/>
      <c r="L132" s="9"/>
      <c r="M132" s="6"/>
      <c r="N132" s="42" t="str">
        <f t="shared" si="22"/>
        <v/>
      </c>
      <c r="O132" s="42" t="str">
        <f t="shared" si="21"/>
        <v/>
      </c>
      <c r="P132" s="42" t="str">
        <f t="shared" si="20"/>
        <v/>
      </c>
      <c r="Q132" s="265"/>
      <c r="R132" s="10" t="str">
        <f t="shared" si="14"/>
        <v/>
      </c>
      <c r="S132" s="6"/>
      <c r="T132" s="6"/>
    </row>
    <row r="133" spans="1:20" x14ac:dyDescent="0.2">
      <c r="A133" s="6" t="str">
        <f ca="1">IF(COUNTIF($B$1:INDIRECT(CONCATENATE("B", ROW())), B133)=0, "", COUNTIF($B$1:INDIRECT(CONCATENATE("B", ROW())), B133))</f>
        <v/>
      </c>
      <c r="B133" s="41"/>
      <c r="C133" s="7" t="str">
        <f ca="1">IF(B133="", "", B133&amp;COUNTIF($B$1:INDIRECT(CONCATENATE("B", ROW())), B133))</f>
        <v/>
      </c>
      <c r="D133" s="6"/>
      <c r="E133" s="6"/>
      <c r="F133" s="6"/>
      <c r="G133" s="58"/>
      <c r="H133" s="8" t="s">
        <v>244</v>
      </c>
      <c r="I133" s="45"/>
      <c r="J133" s="6"/>
      <c r="K133" s="9"/>
      <c r="L133" s="9"/>
      <c r="M133" s="6"/>
      <c r="N133" s="42" t="str">
        <f t="shared" si="22"/>
        <v/>
      </c>
      <c r="O133" s="42"/>
      <c r="P133" s="42"/>
      <c r="Q133" s="265"/>
      <c r="R133" s="10" t="str">
        <f t="shared" si="14"/>
        <v/>
      </c>
      <c r="S133" s="6"/>
      <c r="T133" s="6"/>
    </row>
    <row r="134" spans="1:20" x14ac:dyDescent="0.2">
      <c r="A134" s="6">
        <f ca="1">IF(COUNTIF($B$1:INDIRECT(CONCATENATE("B", ROW())), B134)=0, "", COUNTIF($B$1:INDIRECT(CONCATENATE("B", ROW())), B134))</f>
        <v>20</v>
      </c>
      <c r="B134" s="41" t="s">
        <v>57</v>
      </c>
      <c r="C134" s="7" t="str">
        <f ca="1">IF(B134="", "", B134&amp;COUNTIF($B$1:INDIRECT(CONCATENATE("B", ROW())), B134))</f>
        <v>Observatory20</v>
      </c>
      <c r="D134" s="6" t="s">
        <v>26</v>
      </c>
      <c r="E134" s="6" t="s">
        <v>34</v>
      </c>
      <c r="F134" s="6">
        <f>$F132+1</f>
        <v>128</v>
      </c>
      <c r="G134" s="58" t="str">
        <f t="shared" ref="G134:G149" si="23">CONCATENATE( "0x0",DEC2HEX($F134) )</f>
        <v>0x080</v>
      </c>
      <c r="H134" s="8" t="s">
        <v>123</v>
      </c>
      <c r="I134" s="8" t="s">
        <v>128</v>
      </c>
      <c r="J134" s="6" t="s">
        <v>28</v>
      </c>
      <c r="K134" s="9" t="s">
        <v>29</v>
      </c>
      <c r="L134" s="6" t="s">
        <v>30</v>
      </c>
      <c r="M134" s="42">
        <v>128</v>
      </c>
      <c r="N134" s="42">
        <f t="shared" si="22"/>
        <v>128</v>
      </c>
      <c r="O134" s="42">
        <f>IF($M134="", "", $M134/8)</f>
        <v>16</v>
      </c>
      <c r="P134" s="42">
        <f t="shared" ref="P134:P149" si="24">IF(N134="", "", N134/8)</f>
        <v>16</v>
      </c>
      <c r="Q134" s="265">
        <v>5</v>
      </c>
      <c r="R134" s="10">
        <f t="shared" si="14"/>
        <v>25.6</v>
      </c>
      <c r="S134" s="6" t="s">
        <v>558</v>
      </c>
      <c r="T134" s="6" t="s">
        <v>750</v>
      </c>
    </row>
    <row r="135" spans="1:20" x14ac:dyDescent="0.2">
      <c r="A135" s="6">
        <f ca="1">IF(COUNTIF($B$1:INDIRECT(CONCATENATE("B", ROW())), B135)=0, "", COUNTIF($B$1:INDIRECT(CONCATENATE("B", ROW())), B135))</f>
        <v>21</v>
      </c>
      <c r="B135" s="41" t="s">
        <v>57</v>
      </c>
      <c r="C135" s="7" t="str">
        <f ca="1">IF(B135="", "", B135&amp;COUNTIF($B$1:INDIRECT(CONCATENATE("B", ROW())), B135))</f>
        <v>Observatory21</v>
      </c>
      <c r="D135" s="6" t="s">
        <v>26</v>
      </c>
      <c r="E135" s="6" t="s">
        <v>34</v>
      </c>
      <c r="F135" s="6">
        <f t="shared" si="17"/>
        <v>129</v>
      </c>
      <c r="G135" s="58" t="str">
        <f t="shared" si="23"/>
        <v>0x081</v>
      </c>
      <c r="H135" s="8" t="s">
        <v>372</v>
      </c>
      <c r="I135" s="8" t="s">
        <v>128</v>
      </c>
      <c r="J135" s="6" t="s">
        <v>32</v>
      </c>
      <c r="K135" s="9" t="s">
        <v>29</v>
      </c>
      <c r="L135" s="6" t="s">
        <v>30</v>
      </c>
      <c r="M135" s="42">
        <v>70</v>
      </c>
      <c r="N135" s="42">
        <f t="shared" si="22"/>
        <v>70</v>
      </c>
      <c r="O135" s="42">
        <f>IF($M135="", "", $M135/8)</f>
        <v>8.75</v>
      </c>
      <c r="P135" s="42">
        <f t="shared" si="24"/>
        <v>8.75</v>
      </c>
      <c r="Q135" s="265"/>
      <c r="R135" s="10">
        <f t="shared" si="14"/>
        <v>0</v>
      </c>
      <c r="S135" s="6"/>
      <c r="T135" s="6"/>
    </row>
    <row r="136" spans="1:20" x14ac:dyDescent="0.2">
      <c r="A136" s="6" t="str">
        <f ca="1">IF(COUNTIF($B$1:INDIRECT(CONCATENATE("B", ROW())), B136)=0, "", COUNTIF($B$1:INDIRECT(CONCATENATE("B", ROW())), B136))</f>
        <v/>
      </c>
      <c r="B136" s="41"/>
      <c r="C136" s="7" t="str">
        <f ca="1">IF(B136="", "", B136&amp;COUNTIF($B$1:INDIRECT(CONCATENATE("B", ROW())), B136))</f>
        <v/>
      </c>
      <c r="D136" s="6"/>
      <c r="E136" s="6"/>
      <c r="F136" s="6">
        <f t="shared" ref="F136:F201" si="25">$F135+1</f>
        <v>130</v>
      </c>
      <c r="G136" s="58" t="str">
        <f t="shared" si="23"/>
        <v>0x082</v>
      </c>
      <c r="H136" s="57" t="s">
        <v>33</v>
      </c>
      <c r="I136" s="45"/>
      <c r="J136" s="6"/>
      <c r="K136" s="9"/>
      <c r="L136" s="9"/>
      <c r="M136" s="6"/>
      <c r="N136" s="42" t="str">
        <f t="shared" si="22"/>
        <v/>
      </c>
      <c r="O136" s="42" t="str">
        <f t="shared" si="21"/>
        <v/>
      </c>
      <c r="P136" s="42" t="str">
        <f t="shared" si="24"/>
        <v/>
      </c>
      <c r="Q136" s="265"/>
      <c r="R136" s="10" t="str">
        <f t="shared" si="14"/>
        <v/>
      </c>
      <c r="S136" s="6"/>
      <c r="T136" s="6"/>
    </row>
    <row r="137" spans="1:20" x14ac:dyDescent="0.2">
      <c r="A137" s="6" t="str">
        <f ca="1">IF(COUNTIF($B$1:INDIRECT(CONCATENATE("B", ROW())), B137)=0, "", COUNTIF($B$1:INDIRECT(CONCATENATE("B", ROW())), B137))</f>
        <v/>
      </c>
      <c r="B137" s="41"/>
      <c r="C137" s="7" t="str">
        <f ca="1">IF(B137="", "", B137&amp;COUNTIF($B$1:INDIRECT(CONCATENATE("B", ROW())), B137))</f>
        <v/>
      </c>
      <c r="D137" s="6"/>
      <c r="E137" s="6"/>
      <c r="F137" s="6">
        <f t="shared" si="25"/>
        <v>131</v>
      </c>
      <c r="G137" s="58" t="str">
        <f t="shared" si="23"/>
        <v>0x083</v>
      </c>
      <c r="H137" s="57" t="s">
        <v>33</v>
      </c>
      <c r="I137" s="45"/>
      <c r="J137" s="6"/>
      <c r="K137" s="9"/>
      <c r="L137" s="9"/>
      <c r="M137" s="6"/>
      <c r="N137" s="42" t="str">
        <f t="shared" si="22"/>
        <v/>
      </c>
      <c r="O137" s="42" t="str">
        <f t="shared" ref="O137:O202" si="26">IF($M137="", "", $M137/8)</f>
        <v/>
      </c>
      <c r="P137" s="42" t="str">
        <f t="shared" si="24"/>
        <v/>
      </c>
      <c r="Q137" s="265"/>
      <c r="R137" s="10" t="str">
        <f t="shared" si="14"/>
        <v/>
      </c>
      <c r="S137" s="6"/>
      <c r="T137" s="6"/>
    </row>
    <row r="138" spans="1:20" x14ac:dyDescent="0.2">
      <c r="A138" s="6">
        <f ca="1">IF(COUNTIF($B$1:INDIRECT(CONCATENATE("B", ROW())), B138)=0, "", COUNTIF($B$1:INDIRECT(CONCATENATE("B", ROW())), B138))</f>
        <v>22</v>
      </c>
      <c r="B138" s="41" t="s">
        <v>57</v>
      </c>
      <c r="C138" s="7" t="str">
        <f ca="1">IF(B138="", "", B138&amp;COUNTIF($B$1:INDIRECT(CONCATENATE("B", ROW())), B138))</f>
        <v>Observatory22</v>
      </c>
      <c r="D138" s="6" t="s">
        <v>26</v>
      </c>
      <c r="E138" s="6" t="s">
        <v>34</v>
      </c>
      <c r="F138" s="6">
        <f t="shared" si="25"/>
        <v>132</v>
      </c>
      <c r="G138" s="58" t="str">
        <f t="shared" si="23"/>
        <v>0x084</v>
      </c>
      <c r="H138" s="8" t="s">
        <v>124</v>
      </c>
      <c r="I138" s="8" t="s">
        <v>128</v>
      </c>
      <c r="J138" s="6" t="s">
        <v>28</v>
      </c>
      <c r="K138" s="9" t="s">
        <v>29</v>
      </c>
      <c r="L138" s="6" t="s">
        <v>30</v>
      </c>
      <c r="M138" s="42">
        <v>224</v>
      </c>
      <c r="N138" s="42">
        <f t="shared" si="22"/>
        <v>224</v>
      </c>
      <c r="O138" s="42">
        <f>IF($M138="", "", $M138/8)</f>
        <v>28</v>
      </c>
      <c r="P138" s="42">
        <f t="shared" si="24"/>
        <v>28</v>
      </c>
      <c r="Q138" s="265">
        <v>5</v>
      </c>
      <c r="R138" s="10">
        <f t="shared" si="14"/>
        <v>44.8</v>
      </c>
      <c r="S138" s="6" t="s">
        <v>559</v>
      </c>
      <c r="T138" s="6" t="s">
        <v>750</v>
      </c>
    </row>
    <row r="139" spans="1:20" x14ac:dyDescent="0.2">
      <c r="A139" s="6" t="str">
        <f ca="1">IF(COUNTIF($B$1:INDIRECT(CONCATENATE("B", ROW())), B139)=0, "", COUNTIF($B$1:INDIRECT(CONCATENATE("B", ROW())), B139))</f>
        <v/>
      </c>
      <c r="B139" s="41"/>
      <c r="C139" s="7" t="str">
        <f ca="1">IF(B139="", "", B139&amp;COUNTIF($B$1:INDIRECT(CONCATENATE("B", ROW())), B139))</f>
        <v/>
      </c>
      <c r="D139" s="6"/>
      <c r="E139" s="6"/>
      <c r="F139" s="6">
        <f t="shared" si="25"/>
        <v>133</v>
      </c>
      <c r="G139" s="58" t="str">
        <f t="shared" si="23"/>
        <v>0x085</v>
      </c>
      <c r="H139" s="57" t="s">
        <v>33</v>
      </c>
      <c r="I139" s="45"/>
      <c r="J139" s="6"/>
      <c r="K139" s="9"/>
      <c r="L139" s="9"/>
      <c r="M139" s="6"/>
      <c r="N139" s="42" t="str">
        <f t="shared" si="22"/>
        <v/>
      </c>
      <c r="O139" s="42" t="str">
        <f t="shared" si="26"/>
        <v/>
      </c>
      <c r="P139" s="42" t="str">
        <f t="shared" si="24"/>
        <v/>
      </c>
      <c r="Q139" s="265"/>
      <c r="R139" s="10" t="str">
        <f t="shared" si="14"/>
        <v/>
      </c>
      <c r="S139" s="6"/>
      <c r="T139" s="6"/>
    </row>
    <row r="140" spans="1:20" x14ac:dyDescent="0.2">
      <c r="A140" s="6" t="str">
        <f ca="1">IF(COUNTIF($B$1:INDIRECT(CONCATENATE("B", ROW())), B140)=0, "", COUNTIF($B$1:INDIRECT(CONCATENATE("B", ROW())), B140))</f>
        <v/>
      </c>
      <c r="B140" s="41"/>
      <c r="C140" s="7" t="str">
        <f ca="1">IF(B140="", "", B140&amp;COUNTIF($B$1:INDIRECT(CONCATENATE("B", ROW())), B140))</f>
        <v/>
      </c>
      <c r="D140" s="6"/>
      <c r="E140" s="6"/>
      <c r="F140" s="6">
        <f t="shared" si="25"/>
        <v>134</v>
      </c>
      <c r="G140" s="58" t="str">
        <f t="shared" si="23"/>
        <v>0x086</v>
      </c>
      <c r="H140" s="57" t="s">
        <v>33</v>
      </c>
      <c r="I140" s="45"/>
      <c r="J140" s="6"/>
      <c r="K140" s="9"/>
      <c r="L140" s="9"/>
      <c r="M140" s="6"/>
      <c r="N140" s="42" t="str">
        <f t="shared" si="22"/>
        <v/>
      </c>
      <c r="O140" s="42" t="str">
        <f t="shared" si="26"/>
        <v/>
      </c>
      <c r="P140" s="42" t="str">
        <f t="shared" si="24"/>
        <v/>
      </c>
      <c r="Q140" s="265"/>
      <c r="R140" s="10" t="str">
        <f t="shared" si="14"/>
        <v/>
      </c>
      <c r="S140" s="6"/>
      <c r="T140" s="6"/>
    </row>
    <row r="141" spans="1:20" x14ac:dyDescent="0.2">
      <c r="A141" s="6">
        <f ca="1">IF(COUNTIF($B$1:INDIRECT(CONCATENATE("B", ROW())), B141)=0, "", COUNTIF($B$1:INDIRECT(CONCATENATE("B", ROW())), B141))</f>
        <v>23</v>
      </c>
      <c r="B141" s="41" t="s">
        <v>57</v>
      </c>
      <c r="C141" s="7" t="str">
        <f ca="1">IF(B141="", "", B141&amp;COUNTIF($B$1:INDIRECT(CONCATENATE("B", ROW())), B141))</f>
        <v>Observatory23</v>
      </c>
      <c r="D141" s="6" t="s">
        <v>26</v>
      </c>
      <c r="E141" s="6" t="s">
        <v>34</v>
      </c>
      <c r="F141" s="6">
        <f t="shared" si="25"/>
        <v>135</v>
      </c>
      <c r="G141" s="58" t="str">
        <f t="shared" si="23"/>
        <v>0x087</v>
      </c>
      <c r="H141" s="8" t="s">
        <v>85</v>
      </c>
      <c r="I141" s="45"/>
      <c r="J141" s="6" t="s">
        <v>28</v>
      </c>
      <c r="K141" s="9" t="s">
        <v>29</v>
      </c>
      <c r="L141" s="6" t="s">
        <v>30</v>
      </c>
      <c r="M141" s="42">
        <v>736</v>
      </c>
      <c r="N141" s="42">
        <f t="shared" si="22"/>
        <v>736</v>
      </c>
      <c r="O141" s="42">
        <f>IF($M141="", "", $M141/8)</f>
        <v>92</v>
      </c>
      <c r="P141" s="42">
        <f t="shared" si="24"/>
        <v>92</v>
      </c>
      <c r="Q141" s="265">
        <v>5</v>
      </c>
      <c r="R141" s="10">
        <f t="shared" ref="R141:R204" si="27">IF($B141="", "", IF($J141="Sync", $N141/$Q141, 0))</f>
        <v>147.19999999999999</v>
      </c>
      <c r="S141" s="6" t="s">
        <v>560</v>
      </c>
      <c r="T141" s="6" t="s">
        <v>750</v>
      </c>
    </row>
    <row r="142" spans="1:20" x14ac:dyDescent="0.2">
      <c r="A142" s="6" t="str">
        <f ca="1">IF(COUNTIF($B$1:INDIRECT(CONCATENATE("B", ROW())), B142)=0, "", COUNTIF($B$1:INDIRECT(CONCATENATE("B", ROW())), B142))</f>
        <v/>
      </c>
      <c r="B142" s="41"/>
      <c r="C142" s="7" t="str">
        <f ca="1">IF(B142="", "", B142&amp;COUNTIF($B$1:INDIRECT(CONCATENATE("B", ROW())), B142))</f>
        <v/>
      </c>
      <c r="D142" s="6"/>
      <c r="E142" s="6"/>
      <c r="F142" s="6">
        <f t="shared" si="25"/>
        <v>136</v>
      </c>
      <c r="G142" s="58" t="str">
        <f t="shared" si="23"/>
        <v>0x088</v>
      </c>
      <c r="H142" s="57" t="s">
        <v>33</v>
      </c>
      <c r="I142" s="45"/>
      <c r="J142" s="6"/>
      <c r="K142" s="9"/>
      <c r="L142" s="9"/>
      <c r="M142" s="6"/>
      <c r="N142" s="42" t="str">
        <f t="shared" si="22"/>
        <v/>
      </c>
      <c r="O142" s="42" t="str">
        <f t="shared" si="26"/>
        <v/>
      </c>
      <c r="P142" s="42" t="str">
        <f t="shared" si="24"/>
        <v/>
      </c>
      <c r="Q142" s="265"/>
      <c r="R142" s="10" t="str">
        <f t="shared" si="27"/>
        <v/>
      </c>
      <c r="S142" s="6"/>
      <c r="T142" s="6"/>
    </row>
    <row r="143" spans="1:20" x14ac:dyDescent="0.2">
      <c r="A143" s="6" t="str">
        <f ca="1">IF(COUNTIF($B$1:INDIRECT(CONCATENATE("B", ROW())), B143)=0, "", COUNTIF($B$1:INDIRECT(CONCATENATE("B", ROW())), B143))</f>
        <v/>
      </c>
      <c r="B143" s="41"/>
      <c r="C143" s="7" t="str">
        <f ca="1">IF(B143="", "", B143&amp;COUNTIF($B$1:INDIRECT(CONCATENATE("B", ROW())), B143))</f>
        <v/>
      </c>
      <c r="D143" s="6"/>
      <c r="E143" s="6"/>
      <c r="F143" s="6">
        <f t="shared" si="25"/>
        <v>137</v>
      </c>
      <c r="G143" s="58" t="str">
        <f t="shared" si="23"/>
        <v>0x089</v>
      </c>
      <c r="H143" s="57" t="s">
        <v>33</v>
      </c>
      <c r="I143" s="45"/>
      <c r="J143" s="6"/>
      <c r="K143" s="9"/>
      <c r="L143" s="9"/>
      <c r="M143" s="6"/>
      <c r="N143" s="42" t="str">
        <f t="shared" si="22"/>
        <v/>
      </c>
      <c r="O143" s="42" t="str">
        <f t="shared" si="26"/>
        <v/>
      </c>
      <c r="P143" s="42" t="str">
        <f t="shared" si="24"/>
        <v/>
      </c>
      <c r="Q143" s="265"/>
      <c r="R143" s="10" t="str">
        <f t="shared" si="27"/>
        <v/>
      </c>
      <c r="S143" s="6"/>
      <c r="T143" s="6"/>
    </row>
    <row r="144" spans="1:20" x14ac:dyDescent="0.2">
      <c r="A144" s="6">
        <f ca="1">IF(COUNTIF($B$1:INDIRECT(CONCATENATE("B", ROW())), B144)=0, "", COUNTIF($B$1:INDIRECT(CONCATENATE("B", ROW())), B144))</f>
        <v>24</v>
      </c>
      <c r="B144" s="41" t="s">
        <v>57</v>
      </c>
      <c r="C144" s="7" t="str">
        <f ca="1">IF(B144="", "", B144&amp;COUNTIF($B$1:INDIRECT(CONCATENATE("B", ROW())), B144))</f>
        <v>Observatory24</v>
      </c>
      <c r="D144" s="6" t="s">
        <v>26</v>
      </c>
      <c r="E144" s="6" t="s">
        <v>34</v>
      </c>
      <c r="F144" s="6">
        <f t="shared" si="25"/>
        <v>138</v>
      </c>
      <c r="G144" s="58" t="str">
        <f t="shared" si="23"/>
        <v>0x08A</v>
      </c>
      <c r="H144" s="8" t="s">
        <v>86</v>
      </c>
      <c r="I144" s="45"/>
      <c r="J144" s="6" t="s">
        <v>28</v>
      </c>
      <c r="K144" s="9" t="s">
        <v>29</v>
      </c>
      <c r="L144" s="6" t="s">
        <v>30</v>
      </c>
      <c r="M144" s="42">
        <v>176</v>
      </c>
      <c r="N144" s="42">
        <f t="shared" si="22"/>
        <v>176</v>
      </c>
      <c r="O144" s="42">
        <f t="shared" si="26"/>
        <v>22</v>
      </c>
      <c r="P144" s="42">
        <f t="shared" si="24"/>
        <v>22</v>
      </c>
      <c r="Q144" s="265">
        <v>5</v>
      </c>
      <c r="R144" s="10">
        <f t="shared" si="27"/>
        <v>35.200000000000003</v>
      </c>
      <c r="S144" s="6" t="s">
        <v>561</v>
      </c>
      <c r="T144" s="6" t="s">
        <v>750</v>
      </c>
    </row>
    <row r="145" spans="1:28" x14ac:dyDescent="0.2">
      <c r="A145" s="6">
        <f ca="1">IF(COUNTIF($B$1:INDIRECT(CONCATENATE("B", ROW())), B145)=0, "", COUNTIF($B$1:INDIRECT(CONCATENATE("B", ROW())), B145))</f>
        <v>25</v>
      </c>
      <c r="B145" s="41" t="s">
        <v>57</v>
      </c>
      <c r="C145" s="7" t="str">
        <f ca="1">IF(B145="", "", B145&amp;COUNTIF($B$1:INDIRECT(CONCATENATE("B", ROW())), B145))</f>
        <v>Observatory25</v>
      </c>
      <c r="D145" s="6" t="s">
        <v>26</v>
      </c>
      <c r="E145" s="6" t="s">
        <v>34</v>
      </c>
      <c r="F145" s="6">
        <f t="shared" si="25"/>
        <v>139</v>
      </c>
      <c r="G145" s="58" t="str">
        <f t="shared" si="23"/>
        <v>0x08B</v>
      </c>
      <c r="H145" s="8" t="s">
        <v>87</v>
      </c>
      <c r="I145" s="45"/>
      <c r="J145" s="6" t="s">
        <v>32</v>
      </c>
      <c r="K145" s="9" t="s">
        <v>29</v>
      </c>
      <c r="L145" s="6" t="s">
        <v>30</v>
      </c>
      <c r="M145" s="42">
        <v>736</v>
      </c>
      <c r="N145" s="42">
        <f t="shared" si="22"/>
        <v>736</v>
      </c>
      <c r="O145" s="42">
        <f>IF($M145="", "", $M145/8)</f>
        <v>92</v>
      </c>
      <c r="P145" s="42">
        <f>IF(N145="", "", N145/8)</f>
        <v>92</v>
      </c>
      <c r="Q145" s="265"/>
      <c r="R145" s="10">
        <f t="shared" si="27"/>
        <v>0</v>
      </c>
      <c r="S145" s="6" t="s">
        <v>562</v>
      </c>
      <c r="T145" s="6" t="s">
        <v>750</v>
      </c>
    </row>
    <row r="146" spans="1:28" x14ac:dyDescent="0.2">
      <c r="A146" s="6">
        <f ca="1">IF(COUNTIF($B$1:INDIRECT(CONCATENATE("B", ROW())), B146)=0, "", COUNTIF($B$1:INDIRECT(CONCATENATE("B", ROW())), B146))</f>
        <v>26</v>
      </c>
      <c r="B146" s="41" t="s">
        <v>57</v>
      </c>
      <c r="C146" s="7" t="str">
        <f ca="1">IF(B146="", "", B146&amp;COUNTIF($B$1:INDIRECT(CONCATENATE("B", ROW())), B146))</f>
        <v>Observatory26</v>
      </c>
      <c r="D146" s="6" t="s">
        <v>26</v>
      </c>
      <c r="E146" s="6" t="s">
        <v>34</v>
      </c>
      <c r="F146" s="6">
        <f t="shared" si="25"/>
        <v>140</v>
      </c>
      <c r="G146" s="58" t="str">
        <f t="shared" si="23"/>
        <v>0x08C</v>
      </c>
      <c r="H146" s="8" t="s">
        <v>88</v>
      </c>
      <c r="I146" s="45"/>
      <c r="J146" s="6" t="s">
        <v>32</v>
      </c>
      <c r="K146" s="9" t="s">
        <v>29</v>
      </c>
      <c r="L146" s="6" t="s">
        <v>30</v>
      </c>
      <c r="M146" s="42">
        <v>12224</v>
      </c>
      <c r="N146" s="42">
        <f t="shared" si="22"/>
        <v>12224</v>
      </c>
      <c r="O146" s="42">
        <f>IF($M146="", "", $M146/8)</f>
        <v>1528</v>
      </c>
      <c r="P146" s="42">
        <f t="shared" si="24"/>
        <v>1528</v>
      </c>
      <c r="Q146" s="265"/>
      <c r="R146" s="10">
        <f t="shared" si="27"/>
        <v>0</v>
      </c>
      <c r="S146" s="6" t="s">
        <v>563</v>
      </c>
      <c r="T146" s="6" t="s">
        <v>750</v>
      </c>
    </row>
    <row r="147" spans="1:28" x14ac:dyDescent="0.2">
      <c r="A147" s="6">
        <f ca="1">IF(COUNTIF($B$1:INDIRECT(CONCATENATE("B", ROW())), B147)=0, "", COUNTIF($B$1:INDIRECT(CONCATENATE("B", ROW())), B147))</f>
        <v>27</v>
      </c>
      <c r="B147" s="41" t="s">
        <v>57</v>
      </c>
      <c r="C147" s="7" t="str">
        <f ca="1">IF(B147="", "", B147&amp;COUNTIF($B$1:INDIRECT(CONCATENATE("B", ROW())), B147))</f>
        <v>Observatory27</v>
      </c>
      <c r="D147" s="6" t="s">
        <v>26</v>
      </c>
      <c r="E147" s="6" t="s">
        <v>34</v>
      </c>
      <c r="F147" s="6">
        <f t="shared" si="25"/>
        <v>141</v>
      </c>
      <c r="G147" s="58" t="str">
        <f t="shared" si="23"/>
        <v>0x08D</v>
      </c>
      <c r="H147" s="8" t="s">
        <v>89</v>
      </c>
      <c r="I147" s="45"/>
      <c r="J147" s="6" t="s">
        <v>32</v>
      </c>
      <c r="K147" s="9" t="s">
        <v>29</v>
      </c>
      <c r="L147" s="6" t="s">
        <v>30</v>
      </c>
      <c r="M147" s="42">
        <v>33728</v>
      </c>
      <c r="N147" s="42">
        <f t="shared" si="22"/>
        <v>33728</v>
      </c>
      <c r="O147" s="42">
        <f>IF($M147="", "", $M147/8)</f>
        <v>4216</v>
      </c>
      <c r="P147" s="42">
        <f t="shared" si="24"/>
        <v>4216</v>
      </c>
      <c r="Q147" s="265"/>
      <c r="R147" s="10">
        <f t="shared" si="27"/>
        <v>0</v>
      </c>
      <c r="S147" s="6" t="s">
        <v>564</v>
      </c>
      <c r="T147" s="6" t="s">
        <v>750</v>
      </c>
    </row>
    <row r="148" spans="1:28" x14ac:dyDescent="0.2">
      <c r="A148" s="6">
        <f ca="1">IF(COUNTIF($B$1:INDIRECT(CONCATENATE("B", ROW())), B148)=0, "", COUNTIF($B$1:INDIRECT(CONCATENATE("B", ROW())), B148))</f>
        <v>28</v>
      </c>
      <c r="B148" s="41" t="s">
        <v>57</v>
      </c>
      <c r="C148" s="7" t="str">
        <f ca="1">IF(B148="", "", B148&amp;COUNTIF($B$1:INDIRECT(CONCATENATE("B", ROW())), B148))</f>
        <v>Observatory28</v>
      </c>
      <c r="D148" s="6" t="s">
        <v>26</v>
      </c>
      <c r="E148" s="6" t="s">
        <v>34</v>
      </c>
      <c r="F148" s="6">
        <f t="shared" si="25"/>
        <v>142</v>
      </c>
      <c r="G148" s="58" t="str">
        <f t="shared" si="23"/>
        <v>0x08E</v>
      </c>
      <c r="H148" s="8" t="s">
        <v>1229</v>
      </c>
      <c r="I148" s="45"/>
      <c r="J148" s="6" t="s">
        <v>32</v>
      </c>
      <c r="K148" s="9" t="s">
        <v>29</v>
      </c>
      <c r="L148" s="6" t="s">
        <v>30</v>
      </c>
      <c r="M148" s="42">
        <v>2400</v>
      </c>
      <c r="N148" s="42">
        <f t="shared" si="22"/>
        <v>2400</v>
      </c>
      <c r="O148" s="42">
        <f>IF($M148="", "", $M148/8)</f>
        <v>300</v>
      </c>
      <c r="P148" s="42">
        <f t="shared" ref="P148" si="28">IF(N148="", "", N148/8)</f>
        <v>300</v>
      </c>
      <c r="Q148" s="265"/>
      <c r="R148" s="10">
        <f t="shared" si="27"/>
        <v>0</v>
      </c>
      <c r="S148" s="6" t="s">
        <v>1305</v>
      </c>
      <c r="T148" s="6" t="s">
        <v>750</v>
      </c>
    </row>
    <row r="149" spans="1:28" x14ac:dyDescent="0.2">
      <c r="A149" s="6" t="str">
        <f ca="1">IF(COUNTIF($B$1:INDIRECT(CONCATENATE("B", ROW())), B149)=0, "", COUNTIF($B$1:INDIRECT(CONCATENATE("B", ROW())), B149))</f>
        <v/>
      </c>
      <c r="B149" s="41"/>
      <c r="C149" s="7"/>
      <c r="D149" s="6"/>
      <c r="E149" s="6"/>
      <c r="F149" s="6">
        <f t="shared" si="25"/>
        <v>143</v>
      </c>
      <c r="G149" s="58" t="str">
        <f t="shared" si="23"/>
        <v>0x08F</v>
      </c>
      <c r="H149" s="57" t="s">
        <v>33</v>
      </c>
      <c r="I149" s="45"/>
      <c r="J149" s="6"/>
      <c r="K149" s="9"/>
      <c r="L149" s="9"/>
      <c r="M149" s="42"/>
      <c r="N149" s="42" t="str">
        <f t="shared" si="22"/>
        <v/>
      </c>
      <c r="O149" s="42" t="str">
        <f t="shared" si="26"/>
        <v/>
      </c>
      <c r="P149" s="42" t="str">
        <f t="shared" si="24"/>
        <v/>
      </c>
      <c r="Q149" s="265"/>
      <c r="R149" s="10" t="str">
        <f t="shared" si="27"/>
        <v/>
      </c>
      <c r="S149" s="6"/>
      <c r="T149" s="6"/>
    </row>
    <row r="150" spans="1:28" x14ac:dyDescent="0.2">
      <c r="A150" s="6" t="str">
        <f ca="1">IF(COUNTIF($B$1:INDIRECT(CONCATENATE("B", ROW())), B150)=0, "", COUNTIF($B$1:INDIRECT(CONCATENATE("B", ROW())), B150))</f>
        <v/>
      </c>
      <c r="B150" s="41"/>
      <c r="C150" s="7"/>
      <c r="D150" s="6"/>
      <c r="E150" s="6"/>
      <c r="F150" s="6"/>
      <c r="G150" s="44"/>
      <c r="H150" s="8" t="s">
        <v>373</v>
      </c>
      <c r="I150" s="45"/>
      <c r="J150" s="6"/>
      <c r="K150" s="9"/>
      <c r="L150" s="9"/>
      <c r="M150" s="42"/>
      <c r="N150" s="42" t="str">
        <f t="shared" si="22"/>
        <v/>
      </c>
      <c r="O150" s="42"/>
      <c r="P150" s="42"/>
      <c r="Q150" s="265"/>
      <c r="R150" s="10" t="str">
        <f t="shared" si="27"/>
        <v/>
      </c>
      <c r="S150" s="6"/>
      <c r="T150" s="6"/>
    </row>
    <row r="151" spans="1:28" s="62" customFormat="1" x14ac:dyDescent="0.2">
      <c r="A151" s="6">
        <f ca="1">IF(COUNTIF($B$1:INDIRECT(CONCATENATE("B", ROW())), B151)=0, "", COUNTIF($B$1:INDIRECT(CONCATENATE("B", ROW())), B151))</f>
        <v>29</v>
      </c>
      <c r="B151" s="41" t="s">
        <v>57</v>
      </c>
      <c r="C151" s="7" t="str">
        <f ca="1">IF(B151="", "", B151&amp;COUNTIF($B$1:INDIRECT(CONCATENATE("B", ROW())), B151))</f>
        <v>Observatory29</v>
      </c>
      <c r="D151" s="6">
        <v>1553</v>
      </c>
      <c r="E151" s="6" t="s">
        <v>27</v>
      </c>
      <c r="F151" s="59">
        <f>$F149+1</f>
        <v>144</v>
      </c>
      <c r="G151" s="58" t="str">
        <f t="shared" ref="G151:G214" si="29">CONCATENATE( "0x0",DEC2HEX($F151) )</f>
        <v>0x090</v>
      </c>
      <c r="H151" s="8" t="s">
        <v>90</v>
      </c>
      <c r="I151" s="45"/>
      <c r="J151" s="59" t="s">
        <v>28</v>
      </c>
      <c r="K151" s="6" t="s">
        <v>29</v>
      </c>
      <c r="L151" s="59" t="s">
        <v>30</v>
      </c>
      <c r="M151" s="42">
        <v>4096</v>
      </c>
      <c r="N151" s="42">
        <f t="shared" si="22"/>
        <v>4096</v>
      </c>
      <c r="O151" s="61">
        <f>IF($M151="", "", $M151/8)</f>
        <v>512</v>
      </c>
      <c r="P151" s="61">
        <f>IF(N151="", "", N151/8)</f>
        <v>512</v>
      </c>
      <c r="Q151" s="265">
        <v>2</v>
      </c>
      <c r="R151" s="10">
        <f t="shared" si="27"/>
        <v>2048</v>
      </c>
      <c r="S151" s="6" t="s">
        <v>757</v>
      </c>
      <c r="T151" s="6" t="s">
        <v>764</v>
      </c>
      <c r="U151" s="65"/>
      <c r="V151" s="65"/>
      <c r="W151" s="65"/>
      <c r="X151" s="65"/>
      <c r="Y151" s="65"/>
      <c r="Z151" s="65"/>
      <c r="AA151" s="65"/>
      <c r="AB151" s="65"/>
    </row>
    <row r="152" spans="1:28" s="62" customFormat="1" x14ac:dyDescent="0.2">
      <c r="A152" s="6">
        <f ca="1">IF(COUNTIF($B$1:INDIRECT(CONCATENATE("B", ROW())), B152)=0, "", COUNTIF($B$1:INDIRECT(CONCATENATE("B", ROW())), B152))</f>
        <v>30</v>
      </c>
      <c r="B152" s="41" t="s">
        <v>57</v>
      </c>
      <c r="C152" s="7" t="str">
        <f ca="1">IF(B152="", "", B152&amp;COUNTIF($B$1:INDIRECT(CONCATENATE("B", ROW())), B152))</f>
        <v>Observatory30</v>
      </c>
      <c r="D152" s="6">
        <v>1553</v>
      </c>
      <c r="E152" s="6" t="s">
        <v>27</v>
      </c>
      <c r="F152" s="59">
        <f t="shared" si="25"/>
        <v>145</v>
      </c>
      <c r="G152" s="58" t="str">
        <f t="shared" si="29"/>
        <v>0x091</v>
      </c>
      <c r="H152" s="8" t="s">
        <v>91</v>
      </c>
      <c r="I152" s="45"/>
      <c r="J152" s="59" t="s">
        <v>28</v>
      </c>
      <c r="K152" s="6" t="s">
        <v>29</v>
      </c>
      <c r="L152" s="59" t="s">
        <v>30</v>
      </c>
      <c r="M152" s="42">
        <v>4096</v>
      </c>
      <c r="N152" s="42">
        <f t="shared" si="22"/>
        <v>4096</v>
      </c>
      <c r="O152" s="42">
        <f t="shared" si="26"/>
        <v>512</v>
      </c>
      <c r="P152" s="42">
        <f>IF(N152="", "", N152/8)</f>
        <v>512</v>
      </c>
      <c r="Q152" s="265">
        <v>2</v>
      </c>
      <c r="R152" s="10">
        <f t="shared" si="27"/>
        <v>2048</v>
      </c>
      <c r="S152" s="6" t="s">
        <v>758</v>
      </c>
      <c r="T152" s="6" t="s">
        <v>764</v>
      </c>
      <c r="U152" s="65"/>
      <c r="V152" s="65"/>
      <c r="W152" s="65"/>
      <c r="X152" s="65"/>
      <c r="Y152" s="65"/>
      <c r="Z152" s="65"/>
      <c r="AA152" s="65"/>
      <c r="AB152" s="65"/>
    </row>
    <row r="153" spans="1:28" x14ac:dyDescent="0.2">
      <c r="A153" s="6">
        <f ca="1">IF(COUNTIF($B$1:INDIRECT(CONCATENATE("B", ROW())), B153)=0, "", COUNTIF($B$1:INDIRECT(CONCATENATE("B", ROW())), B153))</f>
        <v>31</v>
      </c>
      <c r="B153" s="41" t="s">
        <v>57</v>
      </c>
      <c r="C153" s="7" t="str">
        <f ca="1">IF(B153="", "", B153&amp;COUNTIF($B$1:INDIRECT(CONCATENATE("B", ROW())), B153))</f>
        <v>Observatory31</v>
      </c>
      <c r="D153" s="6">
        <v>1553</v>
      </c>
      <c r="E153" s="6" t="s">
        <v>27</v>
      </c>
      <c r="F153" s="6">
        <f t="shared" si="25"/>
        <v>146</v>
      </c>
      <c r="G153" s="58" t="str">
        <f t="shared" si="29"/>
        <v>0x092</v>
      </c>
      <c r="H153" s="8" t="s">
        <v>92</v>
      </c>
      <c r="I153" s="45"/>
      <c r="J153" s="6" t="s">
        <v>28</v>
      </c>
      <c r="K153" s="59" t="s">
        <v>35</v>
      </c>
      <c r="L153" s="59" t="s">
        <v>30</v>
      </c>
      <c r="M153" s="42">
        <v>7040</v>
      </c>
      <c r="N153" s="42">
        <f t="shared" si="22"/>
        <v>7168</v>
      </c>
      <c r="O153" s="42">
        <f t="shared" si="26"/>
        <v>880</v>
      </c>
      <c r="P153" s="42">
        <f>IF(N153="", "", N153/8)</f>
        <v>896</v>
      </c>
      <c r="Q153" s="265">
        <v>0.2</v>
      </c>
      <c r="R153" s="10">
        <f t="shared" si="27"/>
        <v>35840</v>
      </c>
      <c r="S153" s="6" t="s">
        <v>759</v>
      </c>
      <c r="T153" s="6" t="s">
        <v>764</v>
      </c>
    </row>
    <row r="154" spans="1:28" x14ac:dyDescent="0.2">
      <c r="A154" s="6" t="str">
        <f ca="1">IF(COUNTIF($B$1:INDIRECT(CONCATENATE("B", ROW())), B154)=0, "", COUNTIF($B$1:INDIRECT(CONCATENATE("B", ROW())), B154))</f>
        <v/>
      </c>
      <c r="B154" s="41"/>
      <c r="C154" s="7" t="str">
        <f ca="1">IF(B154="", "", B154&amp;COUNTIF($B$1:INDIRECT(CONCATENATE("B", ROW())), B154))</f>
        <v/>
      </c>
      <c r="D154" s="6"/>
      <c r="E154" s="6"/>
      <c r="F154" s="6">
        <f t="shared" si="25"/>
        <v>147</v>
      </c>
      <c r="G154" s="58" t="str">
        <f t="shared" si="29"/>
        <v>0x093</v>
      </c>
      <c r="H154" s="8" t="s">
        <v>93</v>
      </c>
      <c r="I154" s="45"/>
      <c r="J154" s="6"/>
      <c r="K154" s="59"/>
      <c r="L154" s="9"/>
      <c r="M154" s="42"/>
      <c r="N154" s="42" t="str">
        <f t="shared" si="22"/>
        <v/>
      </c>
      <c r="O154" s="42" t="str">
        <f t="shared" si="26"/>
        <v/>
      </c>
      <c r="P154" s="42" t="str">
        <f t="shared" ref="P154:P159" si="30">IF(N154="", "", N154/8)</f>
        <v/>
      </c>
      <c r="Q154" s="265"/>
      <c r="R154" s="10" t="str">
        <f t="shared" si="27"/>
        <v/>
      </c>
      <c r="S154" s="6"/>
      <c r="T154" s="6"/>
    </row>
    <row r="155" spans="1:28" x14ac:dyDescent="0.2">
      <c r="A155" s="6">
        <f ca="1">IF(COUNTIF($B$1:INDIRECT(CONCATENATE("B", ROW())), B155)=0, "", COUNTIF($B$1:INDIRECT(CONCATENATE("B", ROW())), B155))</f>
        <v>32</v>
      </c>
      <c r="B155" s="41" t="s">
        <v>57</v>
      </c>
      <c r="C155" s="7" t="str">
        <f ca="1">IF(B155="", "", B155&amp;COUNTIF($B$1:INDIRECT(CONCATENATE("B", ROW())), B155))</f>
        <v>Observatory32</v>
      </c>
      <c r="D155" s="6">
        <v>1553</v>
      </c>
      <c r="E155" s="6" t="s">
        <v>27</v>
      </c>
      <c r="F155" s="6">
        <f t="shared" si="25"/>
        <v>148</v>
      </c>
      <c r="G155" s="58" t="str">
        <f t="shared" si="29"/>
        <v>0x094</v>
      </c>
      <c r="H155" s="8" t="s">
        <v>94</v>
      </c>
      <c r="I155" s="45"/>
      <c r="J155" s="6" t="s">
        <v>28</v>
      </c>
      <c r="K155" s="59" t="s">
        <v>35</v>
      </c>
      <c r="L155" s="59" t="s">
        <v>30</v>
      </c>
      <c r="M155" s="42">
        <v>7040</v>
      </c>
      <c r="N155" s="42">
        <f t="shared" si="22"/>
        <v>7168</v>
      </c>
      <c r="O155" s="42">
        <f t="shared" si="26"/>
        <v>880</v>
      </c>
      <c r="P155" s="42">
        <f>IF(N155="", "", N155/8)</f>
        <v>896</v>
      </c>
      <c r="Q155" s="265">
        <v>0.2</v>
      </c>
      <c r="R155" s="10">
        <f t="shared" si="27"/>
        <v>35840</v>
      </c>
      <c r="S155" s="6" t="s">
        <v>760</v>
      </c>
      <c r="T155" s="6" t="s">
        <v>764</v>
      </c>
    </row>
    <row r="156" spans="1:28" x14ac:dyDescent="0.2">
      <c r="A156" s="6">
        <f ca="1">IF(COUNTIF($B$1:INDIRECT(CONCATENATE("B", ROW())), B156)=0, "", COUNTIF($B$1:INDIRECT(CONCATENATE("B", ROW())), B156))</f>
        <v>33</v>
      </c>
      <c r="B156" s="41" t="s">
        <v>57</v>
      </c>
      <c r="C156" s="7" t="str">
        <f ca="1">IF(B156="", "", B156&amp;COUNTIF($B$1:INDIRECT(CONCATENATE("B", ROW())), B156))</f>
        <v>Observatory33</v>
      </c>
      <c r="D156" s="6">
        <v>1553</v>
      </c>
      <c r="E156" s="6" t="s">
        <v>27</v>
      </c>
      <c r="F156" s="6">
        <f t="shared" si="25"/>
        <v>149</v>
      </c>
      <c r="G156" s="58" t="str">
        <f t="shared" si="29"/>
        <v>0x095</v>
      </c>
      <c r="H156" s="8" t="s">
        <v>95</v>
      </c>
      <c r="I156" s="45"/>
      <c r="J156" s="6" t="s">
        <v>28</v>
      </c>
      <c r="K156" s="59" t="s">
        <v>35</v>
      </c>
      <c r="L156" s="59" t="s">
        <v>30</v>
      </c>
      <c r="M156" s="42">
        <v>7040</v>
      </c>
      <c r="N156" s="42">
        <f t="shared" si="22"/>
        <v>7168</v>
      </c>
      <c r="O156" s="42">
        <f t="shared" si="26"/>
        <v>880</v>
      </c>
      <c r="P156" s="42">
        <f>IF(N156="", "", N156/8)</f>
        <v>896</v>
      </c>
      <c r="Q156" s="265">
        <v>0.2</v>
      </c>
      <c r="R156" s="10">
        <f t="shared" si="27"/>
        <v>35840</v>
      </c>
      <c r="S156" s="6" t="s">
        <v>761</v>
      </c>
      <c r="T156" s="6" t="s">
        <v>764</v>
      </c>
    </row>
    <row r="157" spans="1:28" x14ac:dyDescent="0.2">
      <c r="A157" s="6" t="str">
        <f ca="1">IF(COUNTIF($B$1:INDIRECT(CONCATENATE("B", ROW())), B157)=0, "", COUNTIF($B$1:INDIRECT(CONCATENATE("B", ROW())), B157))</f>
        <v/>
      </c>
      <c r="B157" s="41"/>
      <c r="C157" s="7" t="str">
        <f ca="1">IF(B157="", "", B157&amp;COUNTIF($B$1:INDIRECT(CONCATENATE("B", ROW())), B157))</f>
        <v/>
      </c>
      <c r="D157" s="6"/>
      <c r="E157" s="6"/>
      <c r="F157" s="6">
        <f t="shared" si="25"/>
        <v>150</v>
      </c>
      <c r="G157" s="58" t="str">
        <f t="shared" si="29"/>
        <v>0x096</v>
      </c>
      <c r="H157" s="8" t="s">
        <v>93</v>
      </c>
      <c r="I157" s="45"/>
      <c r="J157" s="6"/>
      <c r="K157" s="59"/>
      <c r="L157" s="9"/>
      <c r="M157" s="42"/>
      <c r="N157" s="42" t="str">
        <f t="shared" si="22"/>
        <v/>
      </c>
      <c r="O157" s="42" t="str">
        <f t="shared" si="26"/>
        <v/>
      </c>
      <c r="P157" s="42" t="str">
        <f t="shared" si="30"/>
        <v/>
      </c>
      <c r="Q157" s="265"/>
      <c r="R157" s="10" t="str">
        <f t="shared" si="27"/>
        <v/>
      </c>
      <c r="S157" s="6"/>
      <c r="T157" s="6"/>
    </row>
    <row r="158" spans="1:28" x14ac:dyDescent="0.2">
      <c r="A158" s="6" t="str">
        <f ca="1">IF(COUNTIF($B$1:INDIRECT(CONCATENATE("B", ROW())), B158)=0, "", COUNTIF($B$1:INDIRECT(CONCATENATE("B", ROW())), B158))</f>
        <v/>
      </c>
      <c r="B158" s="41"/>
      <c r="C158" s="7" t="str">
        <f ca="1">IF(B158="", "", B158&amp;COUNTIF($B$1:INDIRECT(CONCATENATE("B", ROW())), B158))</f>
        <v/>
      </c>
      <c r="D158" s="6"/>
      <c r="E158" s="6"/>
      <c r="F158" s="6">
        <f t="shared" si="25"/>
        <v>151</v>
      </c>
      <c r="G158" s="58" t="str">
        <f t="shared" si="29"/>
        <v>0x097</v>
      </c>
      <c r="H158" s="8" t="s">
        <v>93</v>
      </c>
      <c r="I158" s="45"/>
      <c r="J158" s="6"/>
      <c r="K158" s="59"/>
      <c r="L158" s="9"/>
      <c r="M158" s="42"/>
      <c r="N158" s="42" t="str">
        <f t="shared" si="22"/>
        <v/>
      </c>
      <c r="O158" s="42" t="str">
        <f t="shared" si="26"/>
        <v/>
      </c>
      <c r="P158" s="42" t="str">
        <f t="shared" si="30"/>
        <v/>
      </c>
      <c r="Q158" s="265"/>
      <c r="R158" s="10" t="str">
        <f t="shared" si="27"/>
        <v/>
      </c>
      <c r="S158" s="6"/>
      <c r="T158" s="6"/>
    </row>
    <row r="159" spans="1:28" x14ac:dyDescent="0.2">
      <c r="A159" s="6" t="str">
        <f ca="1">IF(COUNTIF($B$1:INDIRECT(CONCATENATE("B", ROW())), B159)=0, "", COUNTIF($B$1:INDIRECT(CONCATENATE("B", ROW())), B159))</f>
        <v/>
      </c>
      <c r="B159" s="41"/>
      <c r="C159" s="7" t="str">
        <f ca="1">IF(B159="", "", B159&amp;COUNTIF($B$1:INDIRECT(CONCATENATE("B", ROW())), B159))</f>
        <v/>
      </c>
      <c r="D159" s="6"/>
      <c r="E159" s="6"/>
      <c r="F159" s="6">
        <f t="shared" si="25"/>
        <v>152</v>
      </c>
      <c r="G159" s="58" t="str">
        <f t="shared" si="29"/>
        <v>0x098</v>
      </c>
      <c r="H159" s="8" t="s">
        <v>93</v>
      </c>
      <c r="I159" s="45"/>
      <c r="J159" s="6"/>
      <c r="K159" s="59"/>
      <c r="L159" s="9"/>
      <c r="M159" s="42"/>
      <c r="N159" s="42" t="str">
        <f t="shared" si="22"/>
        <v/>
      </c>
      <c r="O159" s="42" t="str">
        <f t="shared" si="26"/>
        <v/>
      </c>
      <c r="P159" s="42" t="str">
        <f t="shared" si="30"/>
        <v/>
      </c>
      <c r="Q159" s="265"/>
      <c r="R159" s="10" t="str">
        <f t="shared" si="27"/>
        <v/>
      </c>
      <c r="S159" s="6"/>
      <c r="T159" s="6"/>
    </row>
    <row r="160" spans="1:28" x14ac:dyDescent="0.2">
      <c r="A160" s="6" t="str">
        <f ca="1">IF(COUNTIF($B$1:INDIRECT(CONCATENATE("B", ROW())), B160)=0, "", COUNTIF($B$1:INDIRECT(CONCATENATE("B", ROW())), B160))</f>
        <v/>
      </c>
      <c r="B160" s="41"/>
      <c r="C160" s="7" t="str">
        <f ca="1">IF(B160="", "", B160&amp;COUNTIF($B$1:INDIRECT(CONCATENATE("B", ROW())), B160))</f>
        <v/>
      </c>
      <c r="D160" s="6"/>
      <c r="E160" s="6"/>
      <c r="F160" s="6"/>
      <c r="G160" s="44"/>
      <c r="H160" s="8" t="s">
        <v>245</v>
      </c>
      <c r="I160" s="8"/>
      <c r="J160" s="6"/>
      <c r="K160" s="9"/>
      <c r="L160" s="6"/>
      <c r="M160" s="42"/>
      <c r="N160" s="42" t="str">
        <f t="shared" si="22"/>
        <v/>
      </c>
      <c r="O160" s="42"/>
      <c r="P160" s="42"/>
      <c r="Q160" s="265"/>
      <c r="R160" s="10" t="str">
        <f t="shared" si="27"/>
        <v/>
      </c>
      <c r="S160" s="6"/>
      <c r="T160" s="6"/>
    </row>
    <row r="161" spans="1:20" x14ac:dyDescent="0.2">
      <c r="A161" s="6">
        <f ca="1">IF(COUNTIF($B$1:INDIRECT(CONCATENATE("B", ROW())), B161)=0, "", COUNTIF($B$1:INDIRECT(CONCATENATE("B", ROW())), B161))</f>
        <v>34</v>
      </c>
      <c r="B161" s="41" t="s">
        <v>57</v>
      </c>
      <c r="C161" s="7" t="str">
        <f ca="1">IF(B161="", "", B161&amp;COUNTIF($B$1:INDIRECT(CONCATENATE("B", ROW())), B161))</f>
        <v>Observatory34</v>
      </c>
      <c r="D161" s="6" t="s">
        <v>26</v>
      </c>
      <c r="E161" s="6" t="s">
        <v>34</v>
      </c>
      <c r="F161" s="6">
        <f>$F159+1</f>
        <v>153</v>
      </c>
      <c r="G161" s="58" t="str">
        <f t="shared" si="29"/>
        <v>0x099</v>
      </c>
      <c r="H161" s="8" t="s">
        <v>59</v>
      </c>
      <c r="I161" s="8" t="s">
        <v>537</v>
      </c>
      <c r="J161" s="59" t="s">
        <v>28</v>
      </c>
      <c r="K161" s="60" t="s">
        <v>29</v>
      </c>
      <c r="L161" s="59" t="s">
        <v>30</v>
      </c>
      <c r="M161" s="42">
        <v>544</v>
      </c>
      <c r="N161" s="42">
        <f t="shared" si="22"/>
        <v>544</v>
      </c>
      <c r="O161" s="42">
        <f t="shared" si="26"/>
        <v>68</v>
      </c>
      <c r="P161" s="42">
        <f t="shared" ref="P161:P200" si="31">IF(N161="", "", N161/8)</f>
        <v>68</v>
      </c>
      <c r="Q161" s="265">
        <v>5</v>
      </c>
      <c r="R161" s="10">
        <f t="shared" si="27"/>
        <v>108.8</v>
      </c>
      <c r="S161" s="6" t="s">
        <v>978</v>
      </c>
      <c r="T161" s="6" t="s">
        <v>750</v>
      </c>
    </row>
    <row r="162" spans="1:20" x14ac:dyDescent="0.2">
      <c r="A162" s="6">
        <f ca="1">IF(COUNTIF($B$1:INDIRECT(CONCATENATE("B", ROW())), B162)=0, "", COUNTIF($B$1:INDIRECT(CONCATENATE("B", ROW())), B162))</f>
        <v>35</v>
      </c>
      <c r="B162" s="41" t="s">
        <v>57</v>
      </c>
      <c r="C162" s="7" t="str">
        <f ca="1">IF(B162="", "", B162&amp;COUNTIF($B$1:INDIRECT(CONCATENATE("B", ROW())), B162))</f>
        <v>Observatory35</v>
      </c>
      <c r="D162" s="6" t="s">
        <v>26</v>
      </c>
      <c r="E162" s="6" t="s">
        <v>34</v>
      </c>
      <c r="F162" s="6">
        <f t="shared" si="25"/>
        <v>154</v>
      </c>
      <c r="G162" s="58" t="str">
        <f t="shared" si="29"/>
        <v>0x09A</v>
      </c>
      <c r="H162" s="8" t="s">
        <v>60</v>
      </c>
      <c r="I162" s="8" t="s">
        <v>537</v>
      </c>
      <c r="J162" s="59" t="s">
        <v>32</v>
      </c>
      <c r="K162" s="60" t="s">
        <v>29</v>
      </c>
      <c r="L162" s="59" t="s">
        <v>30</v>
      </c>
      <c r="M162" s="42">
        <v>18096</v>
      </c>
      <c r="N162" s="42">
        <f t="shared" si="22"/>
        <v>18096</v>
      </c>
      <c r="O162" s="42">
        <f t="shared" si="26"/>
        <v>2262</v>
      </c>
      <c r="P162" s="42">
        <f t="shared" si="31"/>
        <v>2262</v>
      </c>
      <c r="Q162" s="265"/>
      <c r="R162" s="10">
        <f t="shared" si="27"/>
        <v>0</v>
      </c>
      <c r="S162" s="6" t="s">
        <v>979</v>
      </c>
      <c r="T162" s="6" t="s">
        <v>750</v>
      </c>
    </row>
    <row r="163" spans="1:20" x14ac:dyDescent="0.2">
      <c r="A163" s="6">
        <f ca="1">IF(COUNTIF($B$1:INDIRECT(CONCATENATE("B", ROW())), B163)=0, "", COUNTIF($B$1:INDIRECT(CONCATENATE("B", ROW())), B163))</f>
        <v>36</v>
      </c>
      <c r="B163" s="41" t="s">
        <v>57</v>
      </c>
      <c r="C163" s="7" t="str">
        <f ca="1">IF(B163="", "", B163&amp;COUNTIF($B$1:INDIRECT(CONCATENATE("B", ROW())), B163))</f>
        <v>Observatory36</v>
      </c>
      <c r="D163" s="6" t="s">
        <v>26</v>
      </c>
      <c r="E163" s="6" t="s">
        <v>34</v>
      </c>
      <c r="F163" s="6">
        <f t="shared" si="25"/>
        <v>155</v>
      </c>
      <c r="G163" s="58" t="str">
        <f t="shared" si="29"/>
        <v>0x09B</v>
      </c>
      <c r="H163" s="8" t="s">
        <v>11</v>
      </c>
      <c r="I163" s="8"/>
      <c r="J163" s="6" t="s">
        <v>28</v>
      </c>
      <c r="K163" s="9" t="s">
        <v>29</v>
      </c>
      <c r="L163" s="6" t="s">
        <v>30</v>
      </c>
      <c r="M163" s="42">
        <v>192</v>
      </c>
      <c r="N163" s="42">
        <f t="shared" si="22"/>
        <v>192</v>
      </c>
      <c r="O163" s="42">
        <f>IF($M163="", "", $M163/8)</f>
        <v>24</v>
      </c>
      <c r="P163" s="42">
        <f t="shared" si="31"/>
        <v>24</v>
      </c>
      <c r="Q163" s="265">
        <v>5</v>
      </c>
      <c r="R163" s="10">
        <f t="shared" si="27"/>
        <v>38.4</v>
      </c>
      <c r="S163" s="6" t="s">
        <v>565</v>
      </c>
      <c r="T163" s="6" t="s">
        <v>750</v>
      </c>
    </row>
    <row r="164" spans="1:20" x14ac:dyDescent="0.2">
      <c r="A164" s="6">
        <f ca="1">IF(COUNTIF($B$1:INDIRECT(CONCATENATE("B", ROW())), B164)=0, "", COUNTIF($B$1:INDIRECT(CONCATENATE("B", ROW())), B164))</f>
        <v>37</v>
      </c>
      <c r="B164" s="41" t="s">
        <v>57</v>
      </c>
      <c r="C164" s="7" t="str">
        <f ca="1">IF(B164="", "", B164&amp;COUNTIF($B$1:INDIRECT(CONCATENATE("B", ROW())), B164))</f>
        <v>Observatory37</v>
      </c>
      <c r="D164" s="6" t="s">
        <v>26</v>
      </c>
      <c r="E164" s="6" t="s">
        <v>34</v>
      </c>
      <c r="F164" s="6">
        <f t="shared" si="25"/>
        <v>156</v>
      </c>
      <c r="G164" s="58" t="str">
        <f t="shared" si="29"/>
        <v>0x09C</v>
      </c>
      <c r="H164" s="8" t="s">
        <v>1171</v>
      </c>
      <c r="I164" s="8" t="s">
        <v>1182</v>
      </c>
      <c r="J164" s="6" t="s">
        <v>28</v>
      </c>
      <c r="K164" s="9" t="s">
        <v>29</v>
      </c>
      <c r="L164" s="6" t="s">
        <v>30</v>
      </c>
      <c r="M164" s="42">
        <v>448</v>
      </c>
      <c r="N164" s="42">
        <f t="shared" si="22"/>
        <v>448</v>
      </c>
      <c r="O164" s="42">
        <f t="shared" si="26"/>
        <v>56</v>
      </c>
      <c r="P164" s="42">
        <f>IF(N164="", "", N164/8)</f>
        <v>56</v>
      </c>
      <c r="Q164" s="265">
        <v>5</v>
      </c>
      <c r="R164" s="10">
        <f t="shared" si="27"/>
        <v>89.6</v>
      </c>
      <c r="S164" s="6" t="s">
        <v>571</v>
      </c>
      <c r="T164" s="6" t="s">
        <v>1293</v>
      </c>
    </row>
    <row r="165" spans="1:20" x14ac:dyDescent="0.2">
      <c r="A165" s="6">
        <f ca="1">IF(COUNTIF($B$1:INDIRECT(CONCATENATE("B", ROW())), B165)=0, "", COUNTIF($B$1:INDIRECT(CONCATENATE("B", ROW())), B165))</f>
        <v>38</v>
      </c>
      <c r="B165" s="41" t="s">
        <v>57</v>
      </c>
      <c r="C165" s="7" t="str">
        <f ca="1">IF(B165="", "", B165&amp;COUNTIF($B$1:INDIRECT(CONCATENATE("B", ROW())), B165))</f>
        <v>Observatory38</v>
      </c>
      <c r="D165" s="6" t="s">
        <v>26</v>
      </c>
      <c r="E165" s="6" t="s">
        <v>34</v>
      </c>
      <c r="F165" s="6">
        <f t="shared" si="25"/>
        <v>157</v>
      </c>
      <c r="G165" s="58" t="str">
        <f t="shared" si="29"/>
        <v>0x09D</v>
      </c>
      <c r="H165" s="8" t="s">
        <v>1172</v>
      </c>
      <c r="I165" s="8" t="s">
        <v>1287</v>
      </c>
      <c r="J165" s="6" t="s">
        <v>28</v>
      </c>
      <c r="K165" s="9" t="s">
        <v>29</v>
      </c>
      <c r="L165" s="6" t="s">
        <v>30</v>
      </c>
      <c r="M165" s="42">
        <v>480</v>
      </c>
      <c r="N165" s="42">
        <f t="shared" si="22"/>
        <v>480</v>
      </c>
      <c r="O165" s="42">
        <f t="shared" si="26"/>
        <v>60</v>
      </c>
      <c r="P165" s="42">
        <f>IF(N165="", "", N165/8)</f>
        <v>60</v>
      </c>
      <c r="Q165" s="265">
        <v>5</v>
      </c>
      <c r="R165" s="10">
        <f t="shared" si="27"/>
        <v>96</v>
      </c>
      <c r="S165" s="6" t="s">
        <v>570</v>
      </c>
      <c r="T165" s="6" t="s">
        <v>1293</v>
      </c>
    </row>
    <row r="166" spans="1:20" x14ac:dyDescent="0.2">
      <c r="A166" s="6">
        <f ca="1">IF(COUNTIF($B$1:INDIRECT(CONCATENATE("B", ROW())), B166)=0, "", COUNTIF($B$1:INDIRECT(CONCATENATE("B", ROW())), B166))</f>
        <v>39</v>
      </c>
      <c r="B166" s="41" t="s">
        <v>57</v>
      </c>
      <c r="C166" s="7" t="str">
        <f ca="1">IF(B166="", "", B166&amp;COUNTIF($B$1:INDIRECT(CONCATENATE("B", ROW())), B166))</f>
        <v>Observatory39</v>
      </c>
      <c r="D166" s="6" t="s">
        <v>26</v>
      </c>
      <c r="E166" s="6" t="s">
        <v>34</v>
      </c>
      <c r="F166" s="6">
        <f t="shared" si="25"/>
        <v>158</v>
      </c>
      <c r="G166" s="58" t="str">
        <f t="shared" si="29"/>
        <v>0x09E</v>
      </c>
      <c r="H166" s="8" t="s">
        <v>1168</v>
      </c>
      <c r="I166" s="8" t="s">
        <v>1157</v>
      </c>
      <c r="J166" s="6" t="s">
        <v>28</v>
      </c>
      <c r="K166" s="9" t="s">
        <v>29</v>
      </c>
      <c r="L166" s="6" t="s">
        <v>30</v>
      </c>
      <c r="M166" s="42">
        <v>3384</v>
      </c>
      <c r="N166" s="42">
        <f t="shared" si="22"/>
        <v>3384</v>
      </c>
      <c r="O166" s="42">
        <f t="shared" si="26"/>
        <v>423</v>
      </c>
      <c r="P166" s="264">
        <f>IF(N166="", "", N166/8)</f>
        <v>423</v>
      </c>
      <c r="Q166" s="265">
        <v>5</v>
      </c>
      <c r="R166" s="10">
        <f t="shared" si="27"/>
        <v>676.8</v>
      </c>
      <c r="S166" s="6" t="s">
        <v>569</v>
      </c>
      <c r="T166" s="6" t="s">
        <v>1293</v>
      </c>
    </row>
    <row r="167" spans="1:20" x14ac:dyDescent="0.2">
      <c r="A167" s="6">
        <f ca="1">IF(COUNTIF($B$1:INDIRECT(CONCATENATE("B", ROW())), B167)=0, "", COUNTIF($B$1:INDIRECT(CONCATENATE("B", ROW())), B167))</f>
        <v>40</v>
      </c>
      <c r="B167" s="41" t="s">
        <v>57</v>
      </c>
      <c r="C167" s="7" t="str">
        <f ca="1">IF(B167="", "", B167&amp;COUNTIF($B$1:INDIRECT(CONCATENATE("B", ROW())), B167))</f>
        <v>Observatory40</v>
      </c>
      <c r="D167" s="6" t="s">
        <v>26</v>
      </c>
      <c r="E167" s="6" t="s">
        <v>34</v>
      </c>
      <c r="F167" s="6">
        <f t="shared" si="25"/>
        <v>159</v>
      </c>
      <c r="G167" s="58" t="str">
        <f t="shared" si="29"/>
        <v>0x09F</v>
      </c>
      <c r="H167" s="8" t="s">
        <v>1169</v>
      </c>
      <c r="I167" s="8" t="s">
        <v>1158</v>
      </c>
      <c r="J167" s="6" t="s">
        <v>28</v>
      </c>
      <c r="K167" s="9" t="s">
        <v>29</v>
      </c>
      <c r="L167" s="6" t="s">
        <v>30</v>
      </c>
      <c r="M167" s="42">
        <v>352</v>
      </c>
      <c r="N167" s="42">
        <f t="shared" si="22"/>
        <v>352</v>
      </c>
      <c r="O167" s="42">
        <f t="shared" si="26"/>
        <v>44</v>
      </c>
      <c r="P167" s="42">
        <f>IF(N167="", "", N167/8)</f>
        <v>44</v>
      </c>
      <c r="Q167" s="265">
        <v>5</v>
      </c>
      <c r="R167" s="10">
        <f t="shared" si="27"/>
        <v>70.400000000000006</v>
      </c>
      <c r="S167" s="6" t="s">
        <v>568</v>
      </c>
      <c r="T167" s="6" t="s">
        <v>1293</v>
      </c>
    </row>
    <row r="168" spans="1:20" x14ac:dyDescent="0.2">
      <c r="A168" s="6">
        <f ca="1">IF(COUNTIF($B$1:INDIRECT(CONCATENATE("B", ROW())), B168)=0, "", COUNTIF($B$1:INDIRECT(CONCATENATE("B", ROW())), B168))</f>
        <v>41</v>
      </c>
      <c r="B168" s="41" t="s">
        <v>57</v>
      </c>
      <c r="C168" s="7" t="str">
        <f ca="1">IF(B168="", "", B168&amp;COUNTIF($B$1:INDIRECT(CONCATENATE("B", ROW())), B168))</f>
        <v>Observatory41</v>
      </c>
      <c r="D168" s="6" t="s">
        <v>26</v>
      </c>
      <c r="E168" s="6" t="s">
        <v>34</v>
      </c>
      <c r="F168" s="6">
        <f t="shared" si="25"/>
        <v>160</v>
      </c>
      <c r="G168" s="58" t="str">
        <f t="shared" si="29"/>
        <v>0x0A0</v>
      </c>
      <c r="H168" s="8" t="s">
        <v>1170</v>
      </c>
      <c r="I168" s="8" t="s">
        <v>1131</v>
      </c>
      <c r="J168" s="6" t="s">
        <v>28</v>
      </c>
      <c r="K168" s="9" t="s">
        <v>29</v>
      </c>
      <c r="L168" s="6" t="s">
        <v>30</v>
      </c>
      <c r="M168" s="42">
        <v>904</v>
      </c>
      <c r="N168" s="42">
        <f t="shared" si="22"/>
        <v>904</v>
      </c>
      <c r="O168" s="42">
        <f t="shared" si="26"/>
        <v>113</v>
      </c>
      <c r="P168" s="42">
        <f>IF(N168="", "", N168/8)</f>
        <v>113</v>
      </c>
      <c r="Q168" s="265">
        <v>0.1</v>
      </c>
      <c r="R168" s="10">
        <f t="shared" si="27"/>
        <v>9040</v>
      </c>
      <c r="S168" s="6" t="s">
        <v>567</v>
      </c>
      <c r="T168" s="6" t="s">
        <v>1293</v>
      </c>
    </row>
    <row r="169" spans="1:20" x14ac:dyDescent="0.2">
      <c r="A169" s="6">
        <f ca="1">IF(COUNTIF($B$1:INDIRECT(CONCATENATE("B", ROW())), B169)=0, "", COUNTIF($B$1:INDIRECT(CONCATENATE("B", ROW())), B169))</f>
        <v>42</v>
      </c>
      <c r="B169" s="41" t="s">
        <v>57</v>
      </c>
      <c r="C169" s="7" t="str">
        <f ca="1">IF(B169="", "", B169&amp;COUNTIF($B$1:INDIRECT(CONCATENATE("B", ROW())), B169))</f>
        <v>Observatory42</v>
      </c>
      <c r="D169" s="6" t="s">
        <v>26</v>
      </c>
      <c r="E169" s="6" t="s">
        <v>34</v>
      </c>
      <c r="F169" s="6">
        <f t="shared" si="25"/>
        <v>161</v>
      </c>
      <c r="G169" s="58" t="str">
        <f t="shared" si="29"/>
        <v>0x0A1</v>
      </c>
      <c r="H169" s="8" t="s">
        <v>1173</v>
      </c>
      <c r="I169" s="8" t="s">
        <v>1288</v>
      </c>
      <c r="J169" s="6" t="s">
        <v>28</v>
      </c>
      <c r="K169" s="9" t="s">
        <v>29</v>
      </c>
      <c r="L169" s="6" t="s">
        <v>30</v>
      </c>
      <c r="M169" s="42">
        <v>480</v>
      </c>
      <c r="N169" s="42">
        <f t="shared" si="22"/>
        <v>480</v>
      </c>
      <c r="O169" s="42">
        <f t="shared" si="26"/>
        <v>60</v>
      </c>
      <c r="P169" s="42">
        <f t="shared" si="31"/>
        <v>60</v>
      </c>
      <c r="Q169" s="265">
        <v>5</v>
      </c>
      <c r="R169" s="10">
        <f t="shared" si="27"/>
        <v>96</v>
      </c>
      <c r="S169" s="6" t="s">
        <v>566</v>
      </c>
      <c r="T169" s="6" t="s">
        <v>1293</v>
      </c>
    </row>
    <row r="170" spans="1:20" x14ac:dyDescent="0.2">
      <c r="A170" s="6">
        <f ca="1">IF(COUNTIF($B$1:INDIRECT(CONCATENATE("B", ROW())), B170)=0, "", COUNTIF($B$1:INDIRECT(CONCATENATE("B", ROW())), B170))</f>
        <v>43</v>
      </c>
      <c r="B170" s="41" t="s">
        <v>57</v>
      </c>
      <c r="C170" s="7" t="str">
        <f ca="1">IF(B170="", "", B170&amp;COUNTIF($B$1:INDIRECT(CONCATENATE("B", ROW())), B170))</f>
        <v>Observatory43</v>
      </c>
      <c r="D170" s="6" t="s">
        <v>26</v>
      </c>
      <c r="E170" s="6" t="s">
        <v>34</v>
      </c>
      <c r="F170" s="6">
        <f t="shared" si="25"/>
        <v>162</v>
      </c>
      <c r="G170" s="58" t="str">
        <f t="shared" si="29"/>
        <v>0x0A2</v>
      </c>
      <c r="H170" s="57" t="s">
        <v>33</v>
      </c>
      <c r="I170" s="8"/>
      <c r="J170" s="6" t="s">
        <v>31</v>
      </c>
      <c r="K170" s="9"/>
      <c r="L170" s="6"/>
      <c r="M170" s="42"/>
      <c r="N170" s="42" t="str">
        <f t="shared" si="22"/>
        <v/>
      </c>
      <c r="O170" s="42" t="str">
        <f t="shared" si="26"/>
        <v/>
      </c>
      <c r="P170" s="42" t="str">
        <f t="shared" si="31"/>
        <v/>
      </c>
      <c r="Q170" s="265"/>
      <c r="R170" s="10">
        <f t="shared" si="27"/>
        <v>0</v>
      </c>
      <c r="S170" s="6"/>
      <c r="T170" s="6"/>
    </row>
    <row r="171" spans="1:20" x14ac:dyDescent="0.2">
      <c r="A171" s="6">
        <f ca="1">IF(COUNTIF($B$1:INDIRECT(CONCATENATE("B", ROW())), B171)=0, "", COUNTIF($B$1:INDIRECT(CONCATENATE("B", ROW())), B171))</f>
        <v>44</v>
      </c>
      <c r="B171" s="41" t="s">
        <v>57</v>
      </c>
      <c r="C171" s="7" t="str">
        <f ca="1">IF(B171="", "", B171&amp;COUNTIF($B$1:INDIRECT(CONCATENATE("B", ROW())), B171))</f>
        <v>Observatory44</v>
      </c>
      <c r="D171" s="6" t="s">
        <v>26</v>
      </c>
      <c r="E171" s="6" t="s">
        <v>34</v>
      </c>
      <c r="F171" s="6">
        <f t="shared" si="25"/>
        <v>163</v>
      </c>
      <c r="G171" s="58" t="str">
        <f t="shared" si="29"/>
        <v>0x0A3</v>
      </c>
      <c r="H171" s="57" t="s">
        <v>33</v>
      </c>
      <c r="I171" s="8"/>
      <c r="J171" s="6" t="s">
        <v>31</v>
      </c>
      <c r="K171" s="9"/>
      <c r="L171" s="6"/>
      <c r="M171" s="42"/>
      <c r="N171" s="42" t="str">
        <f t="shared" si="22"/>
        <v/>
      </c>
      <c r="O171" s="42" t="str">
        <f t="shared" si="26"/>
        <v/>
      </c>
      <c r="P171" s="42" t="str">
        <f t="shared" si="31"/>
        <v/>
      </c>
      <c r="Q171" s="265"/>
      <c r="R171" s="10">
        <f t="shared" si="27"/>
        <v>0</v>
      </c>
      <c r="S171" s="6"/>
      <c r="T171" s="6"/>
    </row>
    <row r="172" spans="1:20" x14ac:dyDescent="0.2">
      <c r="A172" s="6">
        <f ca="1">IF(COUNTIF($B$1:INDIRECT(CONCATENATE("B", ROW())), B172)=0, "", COUNTIF($B$1:INDIRECT(CONCATENATE("B", ROW())), B172))</f>
        <v>45</v>
      </c>
      <c r="B172" s="41" t="s">
        <v>57</v>
      </c>
      <c r="C172" s="7" t="str">
        <f ca="1">IF(B172="", "", B172&amp;COUNTIF($B$1:INDIRECT(CONCATENATE("B", ROW())), B172))</f>
        <v>Observatory45</v>
      </c>
      <c r="D172" s="6" t="s">
        <v>26</v>
      </c>
      <c r="E172" s="6" t="s">
        <v>34</v>
      </c>
      <c r="F172" s="6">
        <f t="shared" si="25"/>
        <v>164</v>
      </c>
      <c r="G172" s="58" t="str">
        <f t="shared" si="29"/>
        <v>0x0A4</v>
      </c>
      <c r="H172" s="8" t="s">
        <v>99</v>
      </c>
      <c r="I172" s="8"/>
      <c r="J172" s="6" t="s">
        <v>28</v>
      </c>
      <c r="K172" s="9" t="s">
        <v>29</v>
      </c>
      <c r="L172" s="6" t="s">
        <v>30</v>
      </c>
      <c r="M172" s="42">
        <v>544</v>
      </c>
      <c r="N172" s="42">
        <f t="shared" si="22"/>
        <v>544</v>
      </c>
      <c r="O172" s="42">
        <f>IF($M172="", "", $M172/8)</f>
        <v>68</v>
      </c>
      <c r="P172" s="42">
        <f t="shared" si="31"/>
        <v>68</v>
      </c>
      <c r="Q172" s="265">
        <v>5</v>
      </c>
      <c r="R172" s="10">
        <f t="shared" si="27"/>
        <v>108.8</v>
      </c>
      <c r="S172" s="6" t="s">
        <v>572</v>
      </c>
      <c r="T172" s="6" t="s">
        <v>750</v>
      </c>
    </row>
    <row r="173" spans="1:20" x14ac:dyDescent="0.2">
      <c r="A173" s="6" t="str">
        <f ca="1">IF(COUNTIF($B$1:INDIRECT(CONCATENATE("B", ROW())), B173)=0, "", COUNTIF($B$1:INDIRECT(CONCATENATE("B", ROW())), B173))</f>
        <v/>
      </c>
      <c r="B173" s="41"/>
      <c r="C173" s="7" t="str">
        <f ca="1">IF(B173="", "", B173&amp;COUNTIF($B$1:INDIRECT(CONCATENATE("B", ROW())), B173))</f>
        <v/>
      </c>
      <c r="D173" s="6"/>
      <c r="E173" s="6"/>
      <c r="F173" s="6">
        <f t="shared" si="25"/>
        <v>165</v>
      </c>
      <c r="G173" s="58" t="str">
        <f t="shared" si="29"/>
        <v>0x0A5</v>
      </c>
      <c r="H173" s="57" t="s">
        <v>33</v>
      </c>
      <c r="I173" s="8"/>
      <c r="J173" s="6"/>
      <c r="K173" s="9"/>
      <c r="L173" s="6"/>
      <c r="M173" s="42"/>
      <c r="N173" s="42" t="str">
        <f t="shared" si="22"/>
        <v/>
      </c>
      <c r="O173" s="42" t="str">
        <f t="shared" si="26"/>
        <v/>
      </c>
      <c r="P173" s="42" t="str">
        <f t="shared" si="31"/>
        <v/>
      </c>
      <c r="Q173" s="265"/>
      <c r="R173" s="10" t="str">
        <f t="shared" si="27"/>
        <v/>
      </c>
      <c r="S173" s="6"/>
      <c r="T173" s="6"/>
    </row>
    <row r="174" spans="1:20" x14ac:dyDescent="0.2">
      <c r="A174" s="6" t="str">
        <f ca="1">IF(COUNTIF($B$1:INDIRECT(CONCATENATE("B", ROW())), B174)=0, "", COUNTIF($B$1:INDIRECT(CONCATENATE("B", ROW())), B174))</f>
        <v/>
      </c>
      <c r="B174" s="41"/>
      <c r="C174" s="7" t="str">
        <f ca="1">IF(B174="", "", B174&amp;COUNTIF($B$1:INDIRECT(CONCATENATE("B", ROW())), B174))</f>
        <v/>
      </c>
      <c r="D174" s="6"/>
      <c r="E174" s="6"/>
      <c r="F174" s="6">
        <f t="shared" si="25"/>
        <v>166</v>
      </c>
      <c r="G174" s="58" t="str">
        <f t="shared" si="29"/>
        <v>0x0A6</v>
      </c>
      <c r="H174" s="57" t="s">
        <v>33</v>
      </c>
      <c r="I174" s="8"/>
      <c r="J174" s="6"/>
      <c r="K174" s="9"/>
      <c r="L174" s="6"/>
      <c r="M174" s="42"/>
      <c r="N174" s="42" t="str">
        <f t="shared" si="22"/>
        <v/>
      </c>
      <c r="O174" s="42" t="str">
        <f t="shared" si="26"/>
        <v/>
      </c>
      <c r="P174" s="42" t="str">
        <f t="shared" si="31"/>
        <v/>
      </c>
      <c r="Q174" s="265"/>
      <c r="R174" s="10" t="str">
        <f t="shared" si="27"/>
        <v/>
      </c>
      <c r="S174" s="6"/>
      <c r="T174" s="6"/>
    </row>
    <row r="175" spans="1:20" x14ac:dyDescent="0.2">
      <c r="A175" s="6">
        <f ca="1">IF(COUNTIF($B$1:INDIRECT(CONCATENATE("B", ROW())), B175)=0, "", COUNTIF($B$1:INDIRECT(CONCATENATE("B", ROW())), B175))</f>
        <v>46</v>
      </c>
      <c r="B175" s="41" t="s">
        <v>57</v>
      </c>
      <c r="C175" s="7" t="str">
        <f ca="1">IF(B175="", "", B175&amp;COUNTIF($B$1:INDIRECT(CONCATENATE("B", ROW())), B175))</f>
        <v>Observatory46</v>
      </c>
      <c r="D175" s="6" t="s">
        <v>26</v>
      </c>
      <c r="E175" s="6" t="s">
        <v>34</v>
      </c>
      <c r="F175" s="6">
        <f t="shared" si="25"/>
        <v>167</v>
      </c>
      <c r="G175" s="58" t="str">
        <f t="shared" si="29"/>
        <v>0x0A7</v>
      </c>
      <c r="H175" s="8" t="s">
        <v>98</v>
      </c>
      <c r="I175" s="8"/>
      <c r="J175" s="6" t="s">
        <v>28</v>
      </c>
      <c r="K175" s="9" t="s">
        <v>29</v>
      </c>
      <c r="L175" s="6" t="s">
        <v>30</v>
      </c>
      <c r="M175" s="42">
        <v>1344</v>
      </c>
      <c r="N175" s="42">
        <f t="shared" si="22"/>
        <v>1344</v>
      </c>
      <c r="O175" s="42">
        <f>IF($M175="", "", $M175/8)</f>
        <v>168</v>
      </c>
      <c r="P175" s="264">
        <f t="shared" si="31"/>
        <v>168</v>
      </c>
      <c r="Q175" s="265">
        <v>5</v>
      </c>
      <c r="R175" s="10">
        <f t="shared" si="27"/>
        <v>268.8</v>
      </c>
      <c r="S175" s="6" t="s">
        <v>573</v>
      </c>
      <c r="T175" s="6" t="s">
        <v>750</v>
      </c>
    </row>
    <row r="176" spans="1:20" x14ac:dyDescent="0.2">
      <c r="A176" s="6" t="str">
        <f ca="1">IF(COUNTIF($B$1:INDIRECT(CONCATENATE("B", ROW())), B176)=0, "", COUNTIF($B$1:INDIRECT(CONCATENATE("B", ROW())), B176))</f>
        <v/>
      </c>
      <c r="B176" s="41"/>
      <c r="C176" s="7" t="str">
        <f ca="1">IF(B176="", "", B176&amp;COUNTIF($B$1:INDIRECT(CONCATENATE("B", ROW())), B176))</f>
        <v/>
      </c>
      <c r="D176" s="6"/>
      <c r="E176" s="6"/>
      <c r="F176" s="6">
        <f t="shared" si="25"/>
        <v>168</v>
      </c>
      <c r="G176" s="58" t="str">
        <f t="shared" si="29"/>
        <v>0x0A8</v>
      </c>
      <c r="H176" s="57" t="s">
        <v>33</v>
      </c>
      <c r="I176" s="8"/>
      <c r="J176" s="6"/>
      <c r="K176" s="9"/>
      <c r="L176" s="6"/>
      <c r="M176" s="42"/>
      <c r="N176" s="42" t="str">
        <f t="shared" si="22"/>
        <v/>
      </c>
      <c r="O176" s="42" t="str">
        <f t="shared" si="26"/>
        <v/>
      </c>
      <c r="P176" s="42" t="str">
        <f t="shared" si="31"/>
        <v/>
      </c>
      <c r="Q176" s="265"/>
      <c r="R176" s="10" t="str">
        <f t="shared" si="27"/>
        <v/>
      </c>
      <c r="S176" s="6"/>
      <c r="T176" s="6"/>
    </row>
    <row r="177" spans="1:20" x14ac:dyDescent="0.2">
      <c r="A177" s="6" t="str">
        <f ca="1">IF(COUNTIF($B$1:INDIRECT(CONCATENATE("B", ROW())), B177)=0, "", COUNTIF($B$1:INDIRECT(CONCATENATE("B", ROW())), B177))</f>
        <v/>
      </c>
      <c r="B177" s="41"/>
      <c r="C177" s="7" t="str">
        <f ca="1">IF(B177="", "", B177&amp;COUNTIF($B$1:INDIRECT(CONCATENATE("B", ROW())), B177))</f>
        <v/>
      </c>
      <c r="D177" s="6"/>
      <c r="E177" s="6"/>
      <c r="F177" s="6">
        <f t="shared" si="25"/>
        <v>169</v>
      </c>
      <c r="G177" s="58" t="str">
        <f t="shared" si="29"/>
        <v>0x0A9</v>
      </c>
      <c r="H177" s="57" t="s">
        <v>33</v>
      </c>
      <c r="I177" s="8"/>
      <c r="J177" s="6"/>
      <c r="K177" s="9"/>
      <c r="L177" s="6"/>
      <c r="M177" s="42"/>
      <c r="N177" s="42" t="str">
        <f t="shared" si="22"/>
        <v/>
      </c>
      <c r="O177" s="42" t="str">
        <f t="shared" si="26"/>
        <v/>
      </c>
      <c r="P177" s="42" t="str">
        <f t="shared" si="31"/>
        <v/>
      </c>
      <c r="Q177" s="265"/>
      <c r="R177" s="10" t="str">
        <f t="shared" si="27"/>
        <v/>
      </c>
      <c r="S177" s="6"/>
      <c r="T177" s="6"/>
    </row>
    <row r="178" spans="1:20" x14ac:dyDescent="0.2">
      <c r="A178" s="6">
        <f ca="1">IF(COUNTIF($B$1:INDIRECT(CONCATENATE("B", ROW())), B178)=0, "", COUNTIF($B$1:INDIRECT(CONCATENATE("B", ROW())), B178))</f>
        <v>47</v>
      </c>
      <c r="B178" s="41" t="s">
        <v>57</v>
      </c>
      <c r="C178" s="7" t="str">
        <f ca="1">IF(B178="", "", B178&amp;COUNTIF($B$1:INDIRECT(CONCATENATE("B", ROW())), B178))</f>
        <v>Observatory47</v>
      </c>
      <c r="D178" s="6" t="s">
        <v>26</v>
      </c>
      <c r="E178" s="6" t="s">
        <v>34</v>
      </c>
      <c r="F178" s="6">
        <f t="shared" si="25"/>
        <v>170</v>
      </c>
      <c r="G178" s="58" t="str">
        <f t="shared" si="29"/>
        <v>0x0AA</v>
      </c>
      <c r="H178" s="8" t="s">
        <v>100</v>
      </c>
      <c r="I178" s="8"/>
      <c r="J178" s="6" t="s">
        <v>28</v>
      </c>
      <c r="K178" s="9" t="s">
        <v>29</v>
      </c>
      <c r="L178" s="6" t="s">
        <v>30</v>
      </c>
      <c r="M178" s="42">
        <v>1120</v>
      </c>
      <c r="N178" s="42">
        <f t="shared" si="22"/>
        <v>1120</v>
      </c>
      <c r="O178" s="42">
        <f>IF($M178="", "", $M178/8)</f>
        <v>140</v>
      </c>
      <c r="P178" s="42">
        <f t="shared" si="31"/>
        <v>140</v>
      </c>
      <c r="Q178" s="265">
        <v>5</v>
      </c>
      <c r="R178" s="10">
        <f t="shared" si="27"/>
        <v>224</v>
      </c>
      <c r="S178" s="6" t="s">
        <v>574</v>
      </c>
      <c r="T178" s="6" t="s">
        <v>750</v>
      </c>
    </row>
    <row r="179" spans="1:20" x14ac:dyDescent="0.2">
      <c r="A179" s="6" t="str">
        <f ca="1">IF(COUNTIF($B$1:INDIRECT(CONCATENATE("B", ROW())), B179)=0, "", COUNTIF($B$1:INDIRECT(CONCATENATE("B", ROW())), B179))</f>
        <v/>
      </c>
      <c r="B179" s="41"/>
      <c r="C179" s="7" t="str">
        <f ca="1">IF(B179="", "", B179&amp;COUNTIF($B$1:INDIRECT(CONCATENATE("B", ROW())), B179))</f>
        <v/>
      </c>
      <c r="D179" s="6"/>
      <c r="E179" s="6"/>
      <c r="F179" s="6">
        <f t="shared" si="25"/>
        <v>171</v>
      </c>
      <c r="G179" s="58" t="str">
        <f t="shared" si="29"/>
        <v>0x0AB</v>
      </c>
      <c r="H179" s="57" t="s">
        <v>33</v>
      </c>
      <c r="I179" s="8"/>
      <c r="J179" s="6"/>
      <c r="K179" s="9"/>
      <c r="L179" s="6"/>
      <c r="M179" s="42"/>
      <c r="N179" s="42" t="str">
        <f t="shared" si="22"/>
        <v/>
      </c>
      <c r="O179" s="42" t="str">
        <f t="shared" si="26"/>
        <v/>
      </c>
      <c r="P179" s="42" t="str">
        <f t="shared" si="31"/>
        <v/>
      </c>
      <c r="Q179" s="265"/>
      <c r="R179" s="10" t="str">
        <f t="shared" si="27"/>
        <v/>
      </c>
      <c r="S179" s="6"/>
      <c r="T179" s="6"/>
    </row>
    <row r="180" spans="1:20" x14ac:dyDescent="0.2">
      <c r="A180" s="6" t="str">
        <f ca="1">IF(COUNTIF($B$1:INDIRECT(CONCATENATE("B", ROW())), B180)=0, "", COUNTIF($B$1:INDIRECT(CONCATENATE("B", ROW())), B180))</f>
        <v/>
      </c>
      <c r="B180" s="41"/>
      <c r="C180" s="7" t="str">
        <f ca="1">IF(B180="", "", B180&amp;COUNTIF($B$1:INDIRECT(CONCATENATE("B", ROW())), B180))</f>
        <v/>
      </c>
      <c r="D180" s="6"/>
      <c r="E180" s="6"/>
      <c r="F180" s="6">
        <f t="shared" si="25"/>
        <v>172</v>
      </c>
      <c r="G180" s="58" t="str">
        <f t="shared" si="29"/>
        <v>0x0AC</v>
      </c>
      <c r="H180" s="57" t="s">
        <v>33</v>
      </c>
      <c r="I180" s="8"/>
      <c r="J180" s="6"/>
      <c r="K180" s="9"/>
      <c r="L180" s="6"/>
      <c r="M180" s="42"/>
      <c r="N180" s="42" t="str">
        <f t="shared" si="22"/>
        <v/>
      </c>
      <c r="O180" s="42" t="str">
        <f t="shared" si="26"/>
        <v/>
      </c>
      <c r="P180" s="42" t="str">
        <f t="shared" si="31"/>
        <v/>
      </c>
      <c r="Q180" s="265"/>
      <c r="R180" s="10" t="str">
        <f t="shared" si="27"/>
        <v/>
      </c>
      <c r="S180" s="6"/>
      <c r="T180" s="6"/>
    </row>
    <row r="181" spans="1:20" x14ac:dyDescent="0.2">
      <c r="A181" s="6">
        <f ca="1">IF(COUNTIF($B$1:INDIRECT(CONCATENATE("B", ROW())), B181)=0, "", COUNTIF($B$1:INDIRECT(CONCATENATE("B", ROW())), B181))</f>
        <v>48</v>
      </c>
      <c r="B181" s="41" t="s">
        <v>57</v>
      </c>
      <c r="C181" s="7" t="str">
        <f ca="1">IF(B181="", "", B181&amp;COUNTIF($B$1:INDIRECT(CONCATENATE("B", ROW())), B181))</f>
        <v>Observatory48</v>
      </c>
      <c r="D181" s="6" t="s">
        <v>26</v>
      </c>
      <c r="E181" s="6" t="s">
        <v>34</v>
      </c>
      <c r="F181" s="6">
        <f t="shared" si="25"/>
        <v>173</v>
      </c>
      <c r="G181" s="58" t="str">
        <f t="shared" si="29"/>
        <v>0x0AD</v>
      </c>
      <c r="H181" s="57" t="s">
        <v>130</v>
      </c>
      <c r="I181" s="8"/>
      <c r="J181" s="6" t="s">
        <v>28</v>
      </c>
      <c r="K181" s="9" t="s">
        <v>29</v>
      </c>
      <c r="L181" s="6" t="s">
        <v>30</v>
      </c>
      <c r="M181" s="42">
        <v>1632</v>
      </c>
      <c r="N181" s="42">
        <f t="shared" si="22"/>
        <v>1632</v>
      </c>
      <c r="O181" s="42">
        <f>IF($M181="", "", $M181/8)</f>
        <v>204</v>
      </c>
      <c r="P181" s="42">
        <f t="shared" si="31"/>
        <v>204</v>
      </c>
      <c r="Q181" s="265">
        <v>5</v>
      </c>
      <c r="R181" s="10">
        <f t="shared" si="27"/>
        <v>326.39999999999998</v>
      </c>
      <c r="S181" s="6" t="s">
        <v>578</v>
      </c>
      <c r="T181" s="6" t="s">
        <v>750</v>
      </c>
    </row>
    <row r="182" spans="1:20" x14ac:dyDescent="0.2">
      <c r="A182" s="6">
        <f ca="1">IF(COUNTIF($B$1:INDIRECT(CONCATENATE("B", ROW())), B182)=0, "", COUNTIF($B$1:INDIRECT(CONCATENATE("B", ROW())), B182))</f>
        <v>49</v>
      </c>
      <c r="B182" s="41" t="s">
        <v>57</v>
      </c>
      <c r="C182" s="7" t="str">
        <f ca="1">IF(B182="", "", B182&amp;COUNTIF($B$1:INDIRECT(CONCATENATE("B", ROW())), B182))</f>
        <v>Observatory49</v>
      </c>
      <c r="D182" s="6" t="s">
        <v>26</v>
      </c>
      <c r="E182" s="6" t="s">
        <v>34</v>
      </c>
      <c r="F182" s="6">
        <f t="shared" si="25"/>
        <v>174</v>
      </c>
      <c r="G182" s="58" t="str">
        <f t="shared" si="29"/>
        <v>0x0AE</v>
      </c>
      <c r="H182" s="8" t="s">
        <v>1230</v>
      </c>
      <c r="I182" s="8"/>
      <c r="J182" s="261" t="s">
        <v>28</v>
      </c>
      <c r="K182" s="9" t="s">
        <v>29</v>
      </c>
      <c r="L182" s="6" t="s">
        <v>30</v>
      </c>
      <c r="M182" s="42">
        <v>9760</v>
      </c>
      <c r="N182" s="42">
        <f t="shared" si="22"/>
        <v>9760</v>
      </c>
      <c r="O182" s="42">
        <f>IF($M182="", "", $M182/8)</f>
        <v>1220</v>
      </c>
      <c r="P182" s="42">
        <f>IF(N182="", "", N182/8)</f>
        <v>1220</v>
      </c>
      <c r="Q182" s="265">
        <v>1</v>
      </c>
      <c r="R182" s="10">
        <f t="shared" si="27"/>
        <v>9760</v>
      </c>
      <c r="S182" s="6" t="s">
        <v>1361</v>
      </c>
      <c r="T182" s="6" t="s">
        <v>750</v>
      </c>
    </row>
    <row r="183" spans="1:20" x14ac:dyDescent="0.2">
      <c r="A183" s="6" t="str">
        <f ca="1">IF(COUNTIF($B$1:INDIRECT(CONCATENATE("B", ROW())), B183)=0, "", COUNTIF($B$1:INDIRECT(CONCATENATE("B", ROW())), B183))</f>
        <v/>
      </c>
      <c r="B183" s="41"/>
      <c r="C183" s="7" t="str">
        <f ca="1">IF(B183="", "", B183&amp;COUNTIF($B$1:INDIRECT(CONCATENATE("B", ROW())), B183))</f>
        <v/>
      </c>
      <c r="D183" s="6"/>
      <c r="E183" s="6"/>
      <c r="F183" s="6">
        <f t="shared" si="25"/>
        <v>175</v>
      </c>
      <c r="G183" s="58" t="str">
        <f t="shared" si="29"/>
        <v>0x0AF</v>
      </c>
      <c r="H183" s="57" t="s">
        <v>33</v>
      </c>
      <c r="I183" s="8"/>
      <c r="J183" s="6"/>
      <c r="K183" s="9"/>
      <c r="L183" s="6"/>
      <c r="M183" s="42"/>
      <c r="N183" s="42" t="str">
        <f t="shared" si="22"/>
        <v/>
      </c>
      <c r="O183" s="42" t="str">
        <f t="shared" si="26"/>
        <v/>
      </c>
      <c r="P183" s="42" t="str">
        <f t="shared" si="31"/>
        <v/>
      </c>
      <c r="Q183" s="265"/>
      <c r="R183" s="10" t="str">
        <f t="shared" si="27"/>
        <v/>
      </c>
      <c r="S183" s="6"/>
      <c r="T183" s="6"/>
    </row>
    <row r="184" spans="1:20" x14ac:dyDescent="0.2">
      <c r="A184" s="6">
        <f ca="1">IF(COUNTIF($B$1:INDIRECT(CONCATENATE("B", ROW())), B184)=0, "", COUNTIF($B$1:INDIRECT(CONCATENATE("B", ROW())), B184))</f>
        <v>50</v>
      </c>
      <c r="B184" s="41" t="s">
        <v>57</v>
      </c>
      <c r="C184" s="7" t="str">
        <f ca="1">IF(B184="", "", B184&amp;COUNTIF($B$1:INDIRECT(CONCATENATE("B", ROW())), B184))</f>
        <v>Observatory50</v>
      </c>
      <c r="D184" s="6" t="s">
        <v>26</v>
      </c>
      <c r="E184" s="6" t="s">
        <v>34</v>
      </c>
      <c r="F184" s="6">
        <f t="shared" si="25"/>
        <v>176</v>
      </c>
      <c r="G184" s="58" t="str">
        <f t="shared" si="29"/>
        <v>0x0B0</v>
      </c>
      <c r="H184" s="57" t="s">
        <v>374</v>
      </c>
      <c r="I184" s="8" t="s">
        <v>511</v>
      </c>
      <c r="J184" s="6" t="s">
        <v>28</v>
      </c>
      <c r="K184" s="9" t="s">
        <v>29</v>
      </c>
      <c r="L184" s="6" t="s">
        <v>30</v>
      </c>
      <c r="M184" s="42">
        <v>3360</v>
      </c>
      <c r="N184" s="42">
        <f t="shared" si="22"/>
        <v>3360</v>
      </c>
      <c r="O184" s="42">
        <f>IF($M184="", "", $M184/8)</f>
        <v>420</v>
      </c>
      <c r="P184" s="42">
        <f t="shared" si="31"/>
        <v>420</v>
      </c>
      <c r="Q184" s="265">
        <v>5</v>
      </c>
      <c r="R184" s="10">
        <f t="shared" si="27"/>
        <v>672</v>
      </c>
      <c r="S184" s="6" t="s">
        <v>575</v>
      </c>
      <c r="T184" s="6" t="s">
        <v>750</v>
      </c>
    </row>
    <row r="185" spans="1:20" x14ac:dyDescent="0.2">
      <c r="A185" s="6">
        <f ca="1">IF(COUNTIF($B$1:INDIRECT(CONCATENATE("B", ROW())), B185)=0, "", COUNTIF($B$1:INDIRECT(CONCATENATE("B", ROW())), B185))</f>
        <v>51</v>
      </c>
      <c r="B185" s="41" t="s">
        <v>57</v>
      </c>
      <c r="C185" s="7" t="str">
        <f ca="1">IF(B185="", "", B185&amp;COUNTIF($B$1:INDIRECT(CONCATENATE("B", ROW())), B185))</f>
        <v>Observatory51</v>
      </c>
      <c r="D185" s="6" t="s">
        <v>26</v>
      </c>
      <c r="E185" s="6" t="s">
        <v>34</v>
      </c>
      <c r="F185" s="6">
        <f t="shared" si="25"/>
        <v>177</v>
      </c>
      <c r="G185" s="58" t="str">
        <f t="shared" si="29"/>
        <v>0x0B1</v>
      </c>
      <c r="H185" s="57" t="s">
        <v>375</v>
      </c>
      <c r="I185" s="8"/>
      <c r="J185" s="6" t="s">
        <v>32</v>
      </c>
      <c r="K185" s="9" t="s">
        <v>29</v>
      </c>
      <c r="L185" s="6" t="s">
        <v>30</v>
      </c>
      <c r="M185" s="42">
        <v>3552</v>
      </c>
      <c r="N185" s="42">
        <f t="shared" si="22"/>
        <v>3552</v>
      </c>
      <c r="O185" s="42">
        <f>IF($M185="", "", $M185/8)</f>
        <v>444</v>
      </c>
      <c r="P185" s="42">
        <f t="shared" si="31"/>
        <v>444</v>
      </c>
      <c r="Q185" s="265"/>
      <c r="R185" s="10">
        <f t="shared" si="27"/>
        <v>0</v>
      </c>
      <c r="S185" s="6" t="s">
        <v>576</v>
      </c>
      <c r="T185" s="6" t="s">
        <v>750</v>
      </c>
    </row>
    <row r="186" spans="1:20" x14ac:dyDescent="0.2">
      <c r="A186" s="6"/>
      <c r="B186" s="41"/>
      <c r="C186" s="7"/>
      <c r="D186" s="6"/>
      <c r="E186" s="6"/>
      <c r="F186" s="6">
        <f t="shared" si="25"/>
        <v>178</v>
      </c>
      <c r="G186" s="58" t="str">
        <f t="shared" si="29"/>
        <v>0x0B2</v>
      </c>
      <c r="H186" s="8" t="s">
        <v>33</v>
      </c>
      <c r="I186" s="8"/>
      <c r="J186" s="6"/>
      <c r="K186" s="9"/>
      <c r="L186" s="6"/>
      <c r="M186" s="42"/>
      <c r="N186" s="42"/>
      <c r="O186" s="42"/>
      <c r="P186" s="42"/>
      <c r="Q186" s="265"/>
      <c r="R186" s="10"/>
      <c r="S186" s="6"/>
      <c r="T186" s="6"/>
    </row>
    <row r="187" spans="1:20" x14ac:dyDescent="0.2">
      <c r="A187" s="6">
        <f ca="1">IF(COUNTIF($B$1:INDIRECT(CONCATENATE("B", ROW())), B187)=0, "", COUNTIF($B$1:INDIRECT(CONCATENATE("B", ROW())), B187))</f>
        <v>52</v>
      </c>
      <c r="B187" s="41" t="s">
        <v>57</v>
      </c>
      <c r="C187" s="7" t="str">
        <f ca="1">IF(B187="", "", B187&amp;COUNTIF($B$1:INDIRECT(CONCATENATE("B", ROW())), B187))</f>
        <v>Observatory52</v>
      </c>
      <c r="D187" s="6" t="s">
        <v>26</v>
      </c>
      <c r="E187" s="6" t="s">
        <v>34</v>
      </c>
      <c r="F187" s="6">
        <f t="shared" si="25"/>
        <v>179</v>
      </c>
      <c r="G187" s="58" t="str">
        <f t="shared" si="29"/>
        <v>0x0B3</v>
      </c>
      <c r="H187" s="57" t="s">
        <v>468</v>
      </c>
      <c r="I187" s="8"/>
      <c r="J187" s="6" t="s">
        <v>32</v>
      </c>
      <c r="K187" s="9" t="s">
        <v>29</v>
      </c>
      <c r="L187" s="6" t="s">
        <v>30</v>
      </c>
      <c r="M187" s="42">
        <v>2880</v>
      </c>
      <c r="N187" s="42">
        <f t="shared" si="22"/>
        <v>2880</v>
      </c>
      <c r="O187" s="42">
        <f>IF($M187="", "", $M187/8)</f>
        <v>360</v>
      </c>
      <c r="P187" s="42">
        <f>IF(N187="", "", N187/8)</f>
        <v>360</v>
      </c>
      <c r="Q187" s="265"/>
      <c r="R187" s="10">
        <f t="shared" si="27"/>
        <v>0</v>
      </c>
      <c r="S187" s="6" t="s">
        <v>577</v>
      </c>
      <c r="T187" s="6" t="s">
        <v>750</v>
      </c>
    </row>
    <row r="188" spans="1:20" x14ac:dyDescent="0.2">
      <c r="A188" s="6"/>
      <c r="B188" s="41"/>
      <c r="C188" s="7"/>
      <c r="D188" s="6"/>
      <c r="E188" s="6"/>
      <c r="F188" s="6">
        <f t="shared" si="25"/>
        <v>180</v>
      </c>
      <c r="G188" s="58" t="str">
        <f t="shared" si="29"/>
        <v>0x0B4</v>
      </c>
      <c r="H188" s="8" t="s">
        <v>920</v>
      </c>
      <c r="I188" s="8"/>
      <c r="J188" s="6"/>
      <c r="K188" s="9"/>
      <c r="L188" s="6"/>
      <c r="M188" s="42"/>
      <c r="N188" s="42"/>
      <c r="O188" s="42"/>
      <c r="P188" s="42"/>
      <c r="Q188" s="265"/>
      <c r="R188" s="10"/>
      <c r="S188" s="6" t="s">
        <v>1143</v>
      </c>
      <c r="T188" s="6" t="s">
        <v>750</v>
      </c>
    </row>
    <row r="189" spans="1:20" x14ac:dyDescent="0.2">
      <c r="A189" s="6"/>
      <c r="B189" s="41"/>
      <c r="C189" s="7"/>
      <c r="D189" s="6"/>
      <c r="E189" s="6"/>
      <c r="F189" s="6">
        <f t="shared" si="25"/>
        <v>181</v>
      </c>
      <c r="G189" s="58" t="str">
        <f t="shared" si="29"/>
        <v>0x0B5</v>
      </c>
      <c r="H189" s="8" t="s">
        <v>921</v>
      </c>
      <c r="I189" s="8"/>
      <c r="J189" s="6"/>
      <c r="K189" s="9"/>
      <c r="L189" s="6"/>
      <c r="M189" s="42"/>
      <c r="N189" s="42"/>
      <c r="O189" s="42"/>
      <c r="P189" s="42"/>
      <c r="Q189" s="265"/>
      <c r="R189" s="10"/>
      <c r="S189" s="6" t="s">
        <v>1145</v>
      </c>
      <c r="T189" s="6" t="s">
        <v>750</v>
      </c>
    </row>
    <row r="190" spans="1:20" x14ac:dyDescent="0.2">
      <c r="A190" s="6"/>
      <c r="B190" s="41"/>
      <c r="C190" s="7"/>
      <c r="D190" s="6"/>
      <c r="E190" s="6"/>
      <c r="F190" s="6">
        <f t="shared" si="25"/>
        <v>182</v>
      </c>
      <c r="G190" s="58" t="str">
        <f t="shared" si="29"/>
        <v>0x0B6</v>
      </c>
      <c r="H190" s="8" t="s">
        <v>922</v>
      </c>
      <c r="I190" s="8"/>
      <c r="J190" s="6"/>
      <c r="K190" s="9"/>
      <c r="L190" s="6"/>
      <c r="M190" s="42"/>
      <c r="N190" s="42"/>
      <c r="O190" s="42"/>
      <c r="P190" s="42"/>
      <c r="Q190" s="265"/>
      <c r="R190" s="10"/>
      <c r="S190" s="6" t="s">
        <v>1144</v>
      </c>
      <c r="T190" s="6" t="s">
        <v>750</v>
      </c>
    </row>
    <row r="191" spans="1:20" x14ac:dyDescent="0.2">
      <c r="A191" s="6" t="str">
        <f ca="1">IF(COUNTIF($B$1:INDIRECT(CONCATENATE("B", ROW())), B191)=0, "", COUNTIF($B$1:INDIRECT(CONCATENATE("B", ROW())), B191))</f>
        <v/>
      </c>
      <c r="B191" s="41"/>
      <c r="C191" s="7" t="str">
        <f ca="1">IF(B191="", "", B191&amp;COUNTIF($B$1:INDIRECT(CONCATENATE("B", ROW())), B191))</f>
        <v/>
      </c>
      <c r="D191" s="6"/>
      <c r="E191" s="6"/>
      <c r="F191" s="6">
        <f t="shared" si="25"/>
        <v>183</v>
      </c>
      <c r="G191" s="58" t="str">
        <f t="shared" si="29"/>
        <v>0x0B7</v>
      </c>
      <c r="H191" s="8" t="s">
        <v>469</v>
      </c>
      <c r="I191" s="8"/>
      <c r="J191" s="6"/>
      <c r="K191" s="9"/>
      <c r="L191" s="6"/>
      <c r="M191" s="42"/>
      <c r="N191" s="42" t="str">
        <f t="shared" si="22"/>
        <v/>
      </c>
      <c r="O191" s="42"/>
      <c r="P191" s="42" t="str">
        <f t="shared" si="31"/>
        <v/>
      </c>
      <c r="Q191" s="265"/>
      <c r="R191" s="10" t="str">
        <f t="shared" si="27"/>
        <v/>
      </c>
      <c r="S191" s="6" t="s">
        <v>1142</v>
      </c>
      <c r="T191" s="6" t="s">
        <v>750</v>
      </c>
    </row>
    <row r="192" spans="1:20" x14ac:dyDescent="0.2">
      <c r="A192" s="6">
        <f ca="1">IF(COUNTIF($B$1:INDIRECT(CONCATENATE("B", ROW())), B192)=0, "", COUNTIF($B$1:INDIRECT(CONCATENATE("B", ROW())), B192))</f>
        <v>53</v>
      </c>
      <c r="B192" s="41" t="s">
        <v>57</v>
      </c>
      <c r="C192" s="7" t="str">
        <f ca="1">IF(B192="", "", B192&amp;COUNTIF($B$1:INDIRECT(CONCATENATE("B", ROW())), B192))</f>
        <v>Observatory53</v>
      </c>
      <c r="D192" s="6" t="s">
        <v>26</v>
      </c>
      <c r="E192" s="6" t="s">
        <v>34</v>
      </c>
      <c r="F192" s="6">
        <f t="shared" si="25"/>
        <v>184</v>
      </c>
      <c r="G192" s="58" t="str">
        <f t="shared" si="29"/>
        <v>0x0B8</v>
      </c>
      <c r="H192" s="8" t="s">
        <v>131</v>
      </c>
      <c r="I192" s="8"/>
      <c r="J192" s="6" t="s">
        <v>28</v>
      </c>
      <c r="K192" s="9" t="s">
        <v>29</v>
      </c>
      <c r="L192" s="6" t="s">
        <v>30</v>
      </c>
      <c r="M192" s="42">
        <v>3776</v>
      </c>
      <c r="N192" s="42">
        <f t="shared" si="22"/>
        <v>3776</v>
      </c>
      <c r="O192" s="42">
        <f t="shared" si="26"/>
        <v>472</v>
      </c>
      <c r="P192" s="42">
        <f t="shared" si="31"/>
        <v>472</v>
      </c>
      <c r="Q192" s="265">
        <v>5</v>
      </c>
      <c r="R192" s="10">
        <f t="shared" si="27"/>
        <v>755.2</v>
      </c>
      <c r="S192" s="6" t="s">
        <v>579</v>
      </c>
      <c r="T192" s="6" t="s">
        <v>750</v>
      </c>
    </row>
    <row r="193" spans="1:20" x14ac:dyDescent="0.2">
      <c r="A193" s="6" t="str">
        <f ca="1">IF(COUNTIF($B$1:INDIRECT(CONCATENATE("B", ROW())), B193)=0, "", COUNTIF($B$1:INDIRECT(CONCATENATE("B", ROW())), B193))</f>
        <v/>
      </c>
      <c r="B193" s="41"/>
      <c r="C193" s="7" t="str">
        <f ca="1">IF(B193="", "", B193&amp;COUNTIF($B$1:INDIRECT(CONCATENATE("B", ROW())), B193))</f>
        <v/>
      </c>
      <c r="D193" s="6"/>
      <c r="E193" s="6"/>
      <c r="F193" s="6">
        <f t="shared" si="25"/>
        <v>185</v>
      </c>
      <c r="G193" s="58" t="str">
        <f t="shared" si="29"/>
        <v>0x0B9</v>
      </c>
      <c r="H193" s="57" t="s">
        <v>33</v>
      </c>
      <c r="I193" s="8"/>
      <c r="J193" s="6"/>
      <c r="K193" s="9"/>
      <c r="L193" s="6"/>
      <c r="M193" s="42"/>
      <c r="N193" s="42" t="str">
        <f t="shared" si="22"/>
        <v/>
      </c>
      <c r="O193" s="42" t="str">
        <f t="shared" si="26"/>
        <v/>
      </c>
      <c r="P193" s="42" t="str">
        <f t="shared" si="31"/>
        <v/>
      </c>
      <c r="Q193" s="265"/>
      <c r="R193" s="10" t="str">
        <f t="shared" si="27"/>
        <v/>
      </c>
      <c r="S193" s="6"/>
      <c r="T193" s="6"/>
    </row>
    <row r="194" spans="1:20" x14ac:dyDescent="0.2">
      <c r="A194" s="6" t="str">
        <f ca="1">IF(COUNTIF($B$1:INDIRECT(CONCATENATE("B", ROW())), B194)=0, "", COUNTIF($B$1:INDIRECT(CONCATENATE("B", ROW())), B194))</f>
        <v/>
      </c>
      <c r="B194" s="41"/>
      <c r="C194" s="7" t="str">
        <f ca="1">IF(B194="", "", B194&amp;COUNTIF($B$1:INDIRECT(CONCATENATE("B", ROW())), B194))</f>
        <v/>
      </c>
      <c r="D194" s="6"/>
      <c r="E194" s="6"/>
      <c r="F194" s="6">
        <f t="shared" si="25"/>
        <v>186</v>
      </c>
      <c r="G194" s="58" t="str">
        <f t="shared" si="29"/>
        <v>0x0BA</v>
      </c>
      <c r="H194" s="57" t="s">
        <v>33</v>
      </c>
      <c r="I194" s="8"/>
      <c r="J194" s="6"/>
      <c r="K194" s="9"/>
      <c r="L194" s="6"/>
      <c r="M194" s="42"/>
      <c r="N194" s="42" t="str">
        <f t="shared" ref="N194:N258" si="32">(IF($K194="CCSDS",$M194,IF($K194="","",IF($K194="RAW",IF($D194=1553,$M194+(12*8)+(4*8),$M194+(12*8))))))</f>
        <v/>
      </c>
      <c r="O194" s="42" t="str">
        <f t="shared" si="26"/>
        <v/>
      </c>
      <c r="P194" s="42" t="str">
        <f t="shared" si="31"/>
        <v/>
      </c>
      <c r="Q194" s="265"/>
      <c r="R194" s="10" t="str">
        <f t="shared" si="27"/>
        <v/>
      </c>
      <c r="S194" s="6"/>
      <c r="T194" s="6"/>
    </row>
    <row r="195" spans="1:20" x14ac:dyDescent="0.2">
      <c r="A195" s="6">
        <f ca="1">IF(COUNTIF($B$1:INDIRECT(CONCATENATE("B", ROW())), B195)=0, "", COUNTIF($B$1:INDIRECT(CONCATENATE("B", ROW())), B195))</f>
        <v>54</v>
      </c>
      <c r="B195" s="41" t="s">
        <v>57</v>
      </c>
      <c r="C195" s="7" t="str">
        <f ca="1">IF(B195="", "", B195&amp;COUNTIF($B$1:INDIRECT(CONCATENATE("B", ROW())), B195))</f>
        <v>Observatory54</v>
      </c>
      <c r="D195" s="6" t="s">
        <v>26</v>
      </c>
      <c r="E195" s="6" t="s">
        <v>34</v>
      </c>
      <c r="F195" s="6">
        <f t="shared" si="25"/>
        <v>187</v>
      </c>
      <c r="G195" s="58" t="str">
        <f t="shared" si="29"/>
        <v>0x0BB</v>
      </c>
      <c r="H195" s="57" t="s">
        <v>101</v>
      </c>
      <c r="I195" s="8" t="s">
        <v>537</v>
      </c>
      <c r="J195" s="6" t="s">
        <v>28</v>
      </c>
      <c r="K195" s="9" t="s">
        <v>29</v>
      </c>
      <c r="L195" s="6" t="s">
        <v>30</v>
      </c>
      <c r="M195" s="42">
        <v>512</v>
      </c>
      <c r="N195" s="42">
        <f t="shared" si="32"/>
        <v>512</v>
      </c>
      <c r="O195" s="42">
        <f t="shared" si="26"/>
        <v>64</v>
      </c>
      <c r="P195" s="42">
        <f t="shared" si="31"/>
        <v>64</v>
      </c>
      <c r="Q195" s="265">
        <v>5</v>
      </c>
      <c r="R195" s="10">
        <f t="shared" si="27"/>
        <v>102.4</v>
      </c>
      <c r="S195" s="6" t="s">
        <v>580</v>
      </c>
      <c r="T195" s="6" t="s">
        <v>750</v>
      </c>
    </row>
    <row r="196" spans="1:20" x14ac:dyDescent="0.2">
      <c r="A196" s="6">
        <f ca="1">IF(COUNTIF($B$1:INDIRECT(CONCATENATE("B", ROW())), B196)=0, "", COUNTIF($B$1:INDIRECT(CONCATENATE("B", ROW())), B196))</f>
        <v>55</v>
      </c>
      <c r="B196" s="41" t="s">
        <v>57</v>
      </c>
      <c r="C196" s="7" t="str">
        <f ca="1">IF(B196="", "", B196&amp;COUNTIF($B$1:INDIRECT(CONCATENATE("B", ROW())), B196))</f>
        <v>Observatory55</v>
      </c>
      <c r="D196" s="6" t="s">
        <v>26</v>
      </c>
      <c r="E196" s="6" t="s">
        <v>34</v>
      </c>
      <c r="F196" s="6">
        <f t="shared" si="25"/>
        <v>188</v>
      </c>
      <c r="G196" s="58" t="str">
        <f t="shared" si="29"/>
        <v>0x0BC</v>
      </c>
      <c r="H196" s="8" t="s">
        <v>102</v>
      </c>
      <c r="I196" s="8"/>
      <c r="J196" s="6" t="s">
        <v>28</v>
      </c>
      <c r="K196" s="262" t="s">
        <v>29</v>
      </c>
      <c r="L196" s="6" t="s">
        <v>30</v>
      </c>
      <c r="M196" s="42">
        <v>2208</v>
      </c>
      <c r="N196" s="42">
        <f t="shared" si="32"/>
        <v>2208</v>
      </c>
      <c r="O196" s="42">
        <f t="shared" si="26"/>
        <v>276</v>
      </c>
      <c r="P196" s="42">
        <f t="shared" si="31"/>
        <v>276</v>
      </c>
      <c r="Q196" s="265">
        <v>0.05</v>
      </c>
      <c r="R196" s="10">
        <f t="shared" si="27"/>
        <v>44160</v>
      </c>
      <c r="S196" s="6" t="s">
        <v>581</v>
      </c>
      <c r="T196" s="6" t="s">
        <v>750</v>
      </c>
    </row>
    <row r="197" spans="1:20" x14ac:dyDescent="0.2">
      <c r="A197" s="6">
        <f ca="1">IF(COUNTIF($B$1:INDIRECT(CONCATENATE("B", ROW())), B197)=0, "", COUNTIF($B$1:INDIRECT(CONCATENATE("B", ROW())), B197))</f>
        <v>56</v>
      </c>
      <c r="B197" s="41" t="s">
        <v>57</v>
      </c>
      <c r="C197" s="7" t="str">
        <f ca="1">IF(B197="", "", B197&amp;COUNTIF($B$1:INDIRECT(CONCATENATE("B", ROW())), B197))</f>
        <v>Observatory56</v>
      </c>
      <c r="D197" s="6" t="s">
        <v>26</v>
      </c>
      <c r="E197" s="6" t="s">
        <v>34</v>
      </c>
      <c r="F197" s="6">
        <f t="shared" si="25"/>
        <v>189</v>
      </c>
      <c r="G197" s="58" t="str">
        <f t="shared" si="29"/>
        <v>0x0BD</v>
      </c>
      <c r="H197" s="8" t="s">
        <v>103</v>
      </c>
      <c r="I197" s="8"/>
      <c r="J197" s="6" t="s">
        <v>28</v>
      </c>
      <c r="K197" s="262" t="s">
        <v>29</v>
      </c>
      <c r="L197" s="6" t="s">
        <v>30</v>
      </c>
      <c r="M197" s="264">
        <v>2208</v>
      </c>
      <c r="N197" s="42">
        <f t="shared" si="32"/>
        <v>2208</v>
      </c>
      <c r="O197" s="42">
        <f t="shared" si="26"/>
        <v>276</v>
      </c>
      <c r="P197" s="42">
        <f t="shared" si="31"/>
        <v>276</v>
      </c>
      <c r="Q197" s="265">
        <v>0.05</v>
      </c>
      <c r="R197" s="10">
        <f t="shared" si="27"/>
        <v>44160</v>
      </c>
      <c r="S197" s="6" t="s">
        <v>582</v>
      </c>
      <c r="T197" s="6" t="s">
        <v>750</v>
      </c>
    </row>
    <row r="198" spans="1:20" x14ac:dyDescent="0.2">
      <c r="A198" s="6">
        <f ca="1">IF(COUNTIF($B$1:INDIRECT(CONCATENATE("B", ROW())), B198)=0, "", COUNTIF($B$1:INDIRECT(CONCATENATE("B", ROW())), B198))</f>
        <v>57</v>
      </c>
      <c r="B198" s="41" t="s">
        <v>57</v>
      </c>
      <c r="C198" s="7" t="str">
        <f ca="1">IF(B198="", "", B198&amp;COUNTIF($B$1:INDIRECT(CONCATENATE("B", ROW())), B198))</f>
        <v>Observatory57</v>
      </c>
      <c r="D198" s="6" t="s">
        <v>26</v>
      </c>
      <c r="E198" s="6" t="s">
        <v>34</v>
      </c>
      <c r="F198" s="6">
        <f t="shared" si="25"/>
        <v>190</v>
      </c>
      <c r="G198" s="58" t="str">
        <f t="shared" si="29"/>
        <v>0x0BE</v>
      </c>
      <c r="H198" s="8" t="s">
        <v>104</v>
      </c>
      <c r="I198" s="8"/>
      <c r="J198" s="6" t="s">
        <v>28</v>
      </c>
      <c r="K198" s="262" t="s">
        <v>29</v>
      </c>
      <c r="L198" s="6" t="s">
        <v>30</v>
      </c>
      <c r="M198" s="264">
        <v>2208</v>
      </c>
      <c r="N198" s="42">
        <f t="shared" si="32"/>
        <v>2208</v>
      </c>
      <c r="O198" s="42">
        <f t="shared" si="26"/>
        <v>276</v>
      </c>
      <c r="P198" s="42">
        <f t="shared" si="31"/>
        <v>276</v>
      </c>
      <c r="Q198" s="265">
        <v>0.05</v>
      </c>
      <c r="R198" s="10">
        <f t="shared" si="27"/>
        <v>44160</v>
      </c>
      <c r="S198" s="6" t="s">
        <v>583</v>
      </c>
      <c r="T198" s="6" t="s">
        <v>750</v>
      </c>
    </row>
    <row r="199" spans="1:20" x14ac:dyDescent="0.2">
      <c r="A199" s="6">
        <f ca="1">IF(COUNTIF($B$1:INDIRECT(CONCATENATE("B", ROW())), B199)=0, "", COUNTIF($B$1:INDIRECT(CONCATENATE("B", ROW())), B199))</f>
        <v>58</v>
      </c>
      <c r="B199" s="41" t="s">
        <v>57</v>
      </c>
      <c r="C199" s="7" t="str">
        <f ca="1">IF(B199="", "", B199&amp;COUNTIF($B$1:INDIRECT(CONCATENATE("B", ROW())), B199))</f>
        <v>Observatory58</v>
      </c>
      <c r="D199" s="6" t="s">
        <v>26</v>
      </c>
      <c r="E199" s="6" t="s">
        <v>34</v>
      </c>
      <c r="F199" s="6">
        <f t="shared" si="25"/>
        <v>191</v>
      </c>
      <c r="G199" s="58" t="str">
        <f t="shared" si="29"/>
        <v>0x0BF</v>
      </c>
      <c r="H199" s="8" t="s">
        <v>105</v>
      </c>
      <c r="I199" s="8"/>
      <c r="J199" s="6" t="s">
        <v>28</v>
      </c>
      <c r="K199" s="262" t="s">
        <v>29</v>
      </c>
      <c r="L199" s="6" t="s">
        <v>30</v>
      </c>
      <c r="M199" s="264">
        <v>2208</v>
      </c>
      <c r="N199" s="42">
        <f t="shared" si="32"/>
        <v>2208</v>
      </c>
      <c r="O199" s="42">
        <f t="shared" si="26"/>
        <v>276</v>
      </c>
      <c r="P199" s="42">
        <f t="shared" si="31"/>
        <v>276</v>
      </c>
      <c r="Q199" s="265">
        <v>0.05</v>
      </c>
      <c r="R199" s="10">
        <f t="shared" si="27"/>
        <v>44160</v>
      </c>
      <c r="S199" s="6" t="s">
        <v>584</v>
      </c>
      <c r="T199" s="6" t="s">
        <v>750</v>
      </c>
    </row>
    <row r="200" spans="1:20" x14ac:dyDescent="0.2">
      <c r="A200" s="6" t="str">
        <f ca="1">IF(COUNTIF($B$1:INDIRECT(CONCATENATE("B", ROW())), B200)=0, "", COUNTIF($B$1:INDIRECT(CONCATENATE("B", ROW())), B200))</f>
        <v/>
      </c>
      <c r="B200" s="41"/>
      <c r="C200" s="7"/>
      <c r="D200" s="6"/>
      <c r="E200" s="6"/>
      <c r="F200" s="6">
        <f t="shared" si="25"/>
        <v>192</v>
      </c>
      <c r="G200" s="58" t="str">
        <f t="shared" si="29"/>
        <v>0x0C0</v>
      </c>
      <c r="H200" s="57" t="s">
        <v>33</v>
      </c>
      <c r="I200" s="8"/>
      <c r="J200" s="6"/>
      <c r="K200" s="9"/>
      <c r="L200" s="9"/>
      <c r="M200" s="42"/>
      <c r="N200" s="42" t="str">
        <f t="shared" si="32"/>
        <v/>
      </c>
      <c r="O200" s="42" t="str">
        <f t="shared" si="26"/>
        <v/>
      </c>
      <c r="P200" s="42" t="str">
        <f t="shared" si="31"/>
        <v/>
      </c>
      <c r="Q200" s="265"/>
      <c r="R200" s="10" t="str">
        <f t="shared" si="27"/>
        <v/>
      </c>
      <c r="S200" s="6"/>
      <c r="T200" s="6"/>
    </row>
    <row r="201" spans="1:20" x14ac:dyDescent="0.2">
      <c r="A201" s="6" t="str">
        <f ca="1">IF(COUNTIF($B$1:INDIRECT(CONCATENATE("B", ROW())), B201)=0, "", COUNTIF($B$1:INDIRECT(CONCATENATE("B", ROW())), B201))</f>
        <v/>
      </c>
      <c r="B201" s="41"/>
      <c r="C201" s="7"/>
      <c r="D201" s="6"/>
      <c r="E201" s="6"/>
      <c r="F201" s="6">
        <f t="shared" si="25"/>
        <v>193</v>
      </c>
      <c r="G201" s="58" t="str">
        <f t="shared" si="29"/>
        <v>0x0C1</v>
      </c>
      <c r="H201" s="57" t="s">
        <v>33</v>
      </c>
      <c r="I201" s="8"/>
      <c r="J201" s="6"/>
      <c r="K201" s="9"/>
      <c r="L201" s="9"/>
      <c r="M201" s="42"/>
      <c r="N201" s="42" t="str">
        <f t="shared" si="32"/>
        <v/>
      </c>
      <c r="O201" s="42" t="str">
        <f t="shared" si="26"/>
        <v/>
      </c>
      <c r="P201" s="42" t="str">
        <f t="shared" ref="P201:P215" si="33">IF(N201="", "", N201/8)</f>
        <v/>
      </c>
      <c r="Q201" s="265"/>
      <c r="R201" s="10" t="str">
        <f t="shared" si="27"/>
        <v/>
      </c>
      <c r="S201" s="6"/>
      <c r="T201" s="6"/>
    </row>
    <row r="202" spans="1:20" x14ac:dyDescent="0.2">
      <c r="A202" s="6" t="str">
        <f ca="1">IF(COUNTIF($B$1:INDIRECT(CONCATENATE("B", ROW())), B202)=0, "", COUNTIF($B$1:INDIRECT(CONCATENATE("B", ROW())), B202))</f>
        <v/>
      </c>
      <c r="B202" s="41"/>
      <c r="C202" s="7"/>
      <c r="D202" s="6"/>
      <c r="E202" s="6"/>
      <c r="F202" s="6">
        <f t="shared" ref="F202:F266" si="34">$F201+1</f>
        <v>194</v>
      </c>
      <c r="G202" s="58" t="str">
        <f t="shared" si="29"/>
        <v>0x0C2</v>
      </c>
      <c r="H202" s="57" t="s">
        <v>33</v>
      </c>
      <c r="I202" s="8"/>
      <c r="J202" s="6"/>
      <c r="K202" s="9"/>
      <c r="L202" s="9"/>
      <c r="M202" s="42"/>
      <c r="N202" s="42" t="str">
        <f t="shared" si="32"/>
        <v/>
      </c>
      <c r="O202" s="42" t="str">
        <f t="shared" si="26"/>
        <v/>
      </c>
      <c r="P202" s="42" t="str">
        <f t="shared" si="33"/>
        <v/>
      </c>
      <c r="Q202" s="265"/>
      <c r="R202" s="10" t="str">
        <f t="shared" si="27"/>
        <v/>
      </c>
      <c r="S202" s="6"/>
      <c r="T202" s="6"/>
    </row>
    <row r="203" spans="1:20" x14ac:dyDescent="0.2">
      <c r="A203" s="6" t="str">
        <f ca="1">IF(COUNTIF($B$1:INDIRECT(CONCATENATE("B", ROW())), B203)=0, "", COUNTIF($B$1:INDIRECT(CONCATENATE("B", ROW())), B203))</f>
        <v/>
      </c>
      <c r="B203" s="41"/>
      <c r="C203" s="7"/>
      <c r="D203" s="6"/>
      <c r="E203" s="6"/>
      <c r="F203" s="6">
        <f t="shared" si="34"/>
        <v>195</v>
      </c>
      <c r="G203" s="58" t="str">
        <f t="shared" si="29"/>
        <v>0x0C3</v>
      </c>
      <c r="H203" s="57" t="s">
        <v>33</v>
      </c>
      <c r="I203" s="8"/>
      <c r="J203" s="6"/>
      <c r="K203" s="9"/>
      <c r="L203" s="9"/>
      <c r="M203" s="42"/>
      <c r="N203" s="42" t="str">
        <f t="shared" si="32"/>
        <v/>
      </c>
      <c r="O203" s="42" t="str">
        <f t="shared" ref="O203:O234" si="35">IF($M203="", "", $M203/8)</f>
        <v/>
      </c>
      <c r="P203" s="42" t="str">
        <f t="shared" si="33"/>
        <v/>
      </c>
      <c r="Q203" s="265"/>
      <c r="R203" s="10" t="str">
        <f t="shared" si="27"/>
        <v/>
      </c>
      <c r="S203" s="6"/>
      <c r="T203" s="6"/>
    </row>
    <row r="204" spans="1:20" x14ac:dyDescent="0.2">
      <c r="A204" s="6" t="str">
        <f ca="1">IF(COUNTIF($B$1:INDIRECT(CONCATENATE("B", ROW())), B204)=0, "", COUNTIF($B$1:INDIRECT(CONCATENATE("B", ROW())), B204))</f>
        <v/>
      </c>
      <c r="B204" s="41"/>
      <c r="C204" s="7"/>
      <c r="D204" s="6"/>
      <c r="E204" s="6"/>
      <c r="F204" s="6">
        <f t="shared" si="34"/>
        <v>196</v>
      </c>
      <c r="G204" s="58" t="str">
        <f t="shared" si="29"/>
        <v>0x0C4</v>
      </c>
      <c r="H204" s="8" t="s">
        <v>33</v>
      </c>
      <c r="I204" s="8"/>
      <c r="J204" s="6"/>
      <c r="K204" s="9"/>
      <c r="L204" s="9"/>
      <c r="M204" s="42"/>
      <c r="N204" s="42" t="str">
        <f t="shared" si="32"/>
        <v/>
      </c>
      <c r="O204" s="42" t="str">
        <f t="shared" si="35"/>
        <v/>
      </c>
      <c r="P204" s="42" t="str">
        <f t="shared" si="33"/>
        <v/>
      </c>
      <c r="Q204" s="265"/>
      <c r="R204" s="10" t="str">
        <f t="shared" si="27"/>
        <v/>
      </c>
      <c r="S204" s="6"/>
      <c r="T204" s="6"/>
    </row>
    <row r="205" spans="1:20" x14ac:dyDescent="0.2">
      <c r="A205" s="6" t="str">
        <f ca="1">IF(COUNTIF($B$1:INDIRECT(CONCATENATE("B", ROW())), B205)=0, "", COUNTIF($B$1:INDIRECT(CONCATENATE("B", ROW())), B205))</f>
        <v/>
      </c>
      <c r="B205" s="41"/>
      <c r="C205" s="7"/>
      <c r="D205" s="6"/>
      <c r="E205" s="6"/>
      <c r="F205" s="6">
        <f t="shared" si="34"/>
        <v>197</v>
      </c>
      <c r="G205" s="58" t="str">
        <f t="shared" si="29"/>
        <v>0x0C5</v>
      </c>
      <c r="H205" s="57" t="s">
        <v>33</v>
      </c>
      <c r="I205" s="8"/>
      <c r="J205" s="6"/>
      <c r="K205" s="9"/>
      <c r="L205" s="9"/>
      <c r="M205" s="42"/>
      <c r="N205" s="42" t="str">
        <f t="shared" si="32"/>
        <v/>
      </c>
      <c r="O205" s="42" t="str">
        <f t="shared" si="35"/>
        <v/>
      </c>
      <c r="P205" s="42" t="str">
        <f t="shared" si="33"/>
        <v/>
      </c>
      <c r="Q205" s="265"/>
      <c r="R205" s="10" t="str">
        <f t="shared" ref="R205:R268" si="36">IF($B205="", "", IF($J205="Sync", $N205/$Q205, 0))</f>
        <v/>
      </c>
      <c r="S205" s="6"/>
      <c r="T205" s="6"/>
    </row>
    <row r="206" spans="1:20" x14ac:dyDescent="0.2">
      <c r="A206" s="6" t="str">
        <f ca="1">IF(COUNTIF($B$1:INDIRECT(CONCATENATE("B", ROW())), B206)=0, "", COUNTIF($B$1:INDIRECT(CONCATENATE("B", ROW())), B206))</f>
        <v/>
      </c>
      <c r="B206" s="41"/>
      <c r="C206" s="7"/>
      <c r="D206" s="6"/>
      <c r="E206" s="6"/>
      <c r="F206" s="6">
        <f t="shared" si="34"/>
        <v>198</v>
      </c>
      <c r="G206" s="58" t="str">
        <f t="shared" si="29"/>
        <v>0x0C6</v>
      </c>
      <c r="H206" s="57" t="s">
        <v>33</v>
      </c>
      <c r="I206" s="8"/>
      <c r="J206" s="6"/>
      <c r="K206" s="9"/>
      <c r="L206" s="9"/>
      <c r="M206" s="42"/>
      <c r="N206" s="42" t="str">
        <f t="shared" si="32"/>
        <v/>
      </c>
      <c r="O206" s="42" t="str">
        <f t="shared" si="35"/>
        <v/>
      </c>
      <c r="P206" s="42" t="str">
        <f t="shared" si="33"/>
        <v/>
      </c>
      <c r="Q206" s="265"/>
      <c r="R206" s="10" t="str">
        <f t="shared" si="36"/>
        <v/>
      </c>
      <c r="S206" s="6"/>
      <c r="T206" s="6"/>
    </row>
    <row r="207" spans="1:20" x14ac:dyDescent="0.2">
      <c r="A207" s="6" t="str">
        <f ca="1">IF(COUNTIF($B$1:INDIRECT(CONCATENATE("B", ROW())), B207)=0, "", COUNTIF($B$1:INDIRECT(CONCATENATE("B", ROW())), B207))</f>
        <v/>
      </c>
      <c r="B207" s="41"/>
      <c r="C207" s="7"/>
      <c r="D207" s="6"/>
      <c r="E207" s="6"/>
      <c r="F207" s="6">
        <f t="shared" si="34"/>
        <v>199</v>
      </c>
      <c r="G207" s="58" t="str">
        <f t="shared" si="29"/>
        <v>0x0C7</v>
      </c>
      <c r="H207" s="57" t="s">
        <v>33</v>
      </c>
      <c r="I207" s="8"/>
      <c r="J207" s="6"/>
      <c r="K207" s="9"/>
      <c r="L207" s="9"/>
      <c r="M207" s="42"/>
      <c r="N207" s="42" t="str">
        <f t="shared" si="32"/>
        <v/>
      </c>
      <c r="O207" s="42" t="str">
        <f t="shared" si="35"/>
        <v/>
      </c>
      <c r="P207" s="42" t="str">
        <f t="shared" si="33"/>
        <v/>
      </c>
      <c r="Q207" s="265"/>
      <c r="R207" s="10" t="str">
        <f t="shared" si="36"/>
        <v/>
      </c>
      <c r="S207" s="6"/>
      <c r="T207" s="6"/>
    </row>
    <row r="208" spans="1:20" x14ac:dyDescent="0.2">
      <c r="A208" s="6" t="str">
        <f ca="1">IF(COUNTIF($B$1:INDIRECT(CONCATENATE("B", ROW())), B208)=0, "", COUNTIF($B$1:INDIRECT(CONCATENATE("B", ROW())), B208))</f>
        <v/>
      </c>
      <c r="B208" s="41"/>
      <c r="C208" s="7"/>
      <c r="D208" s="6"/>
      <c r="E208" s="6"/>
      <c r="F208" s="6">
        <f t="shared" si="34"/>
        <v>200</v>
      </c>
      <c r="G208" s="58" t="str">
        <f t="shared" si="29"/>
        <v>0x0C8</v>
      </c>
      <c r="H208" s="57" t="s">
        <v>33</v>
      </c>
      <c r="I208" s="8"/>
      <c r="J208" s="6"/>
      <c r="K208" s="9"/>
      <c r="L208" s="9"/>
      <c r="M208" s="42"/>
      <c r="N208" s="42" t="str">
        <f t="shared" si="32"/>
        <v/>
      </c>
      <c r="O208" s="42" t="str">
        <f t="shared" si="35"/>
        <v/>
      </c>
      <c r="P208" s="42" t="str">
        <f t="shared" si="33"/>
        <v/>
      </c>
      <c r="Q208" s="265"/>
      <c r="R208" s="10" t="str">
        <f t="shared" si="36"/>
        <v/>
      </c>
      <c r="S208" s="6"/>
      <c r="T208" s="6"/>
    </row>
    <row r="209" spans="1:20" x14ac:dyDescent="0.2">
      <c r="A209" s="6" t="str">
        <f ca="1">IF(COUNTIF($B$1:INDIRECT(CONCATENATE("B", ROW())), B209)=0, "", COUNTIF($B$1:INDIRECT(CONCATENATE("B", ROW())), B209))</f>
        <v/>
      </c>
      <c r="B209" s="41"/>
      <c r="C209" s="7"/>
      <c r="D209" s="6"/>
      <c r="E209" s="6"/>
      <c r="F209" s="6">
        <f t="shared" si="34"/>
        <v>201</v>
      </c>
      <c r="G209" s="58" t="str">
        <f t="shared" si="29"/>
        <v>0x0C9</v>
      </c>
      <c r="H209" s="57" t="s">
        <v>33</v>
      </c>
      <c r="I209" s="8"/>
      <c r="J209" s="6"/>
      <c r="K209" s="9"/>
      <c r="L209" s="9"/>
      <c r="M209" s="42"/>
      <c r="N209" s="42" t="str">
        <f t="shared" si="32"/>
        <v/>
      </c>
      <c r="O209" s="42" t="str">
        <f t="shared" si="35"/>
        <v/>
      </c>
      <c r="P209" s="42" t="str">
        <f t="shared" si="33"/>
        <v/>
      </c>
      <c r="Q209" s="265"/>
      <c r="R209" s="10" t="str">
        <f t="shared" si="36"/>
        <v/>
      </c>
      <c r="S209" s="6"/>
      <c r="T209" s="6"/>
    </row>
    <row r="210" spans="1:20" x14ac:dyDescent="0.2">
      <c r="A210" s="6" t="str">
        <f ca="1">IF(COUNTIF($B$1:INDIRECT(CONCATENATE("B", ROW())), B210)=0, "", COUNTIF($B$1:INDIRECT(CONCATENATE("B", ROW())), B210))</f>
        <v/>
      </c>
      <c r="B210" s="41"/>
      <c r="C210" s="7"/>
      <c r="D210" s="6"/>
      <c r="E210" s="6"/>
      <c r="F210" s="6">
        <f t="shared" si="34"/>
        <v>202</v>
      </c>
      <c r="G210" s="58" t="str">
        <f t="shared" si="29"/>
        <v>0x0CA</v>
      </c>
      <c r="H210" s="57" t="s">
        <v>33</v>
      </c>
      <c r="I210" s="8"/>
      <c r="J210" s="6"/>
      <c r="K210" s="9"/>
      <c r="L210" s="9"/>
      <c r="M210" s="42"/>
      <c r="N210" s="42" t="str">
        <f t="shared" si="32"/>
        <v/>
      </c>
      <c r="O210" s="42" t="str">
        <f t="shared" si="35"/>
        <v/>
      </c>
      <c r="P210" s="42" t="str">
        <f t="shared" si="33"/>
        <v/>
      </c>
      <c r="Q210" s="265"/>
      <c r="R210" s="10" t="str">
        <f t="shared" si="36"/>
        <v/>
      </c>
      <c r="S210" s="6"/>
      <c r="T210" s="6"/>
    </row>
    <row r="211" spans="1:20" x14ac:dyDescent="0.2">
      <c r="A211" s="6" t="str">
        <f ca="1">IF(COUNTIF($B$1:INDIRECT(CONCATENATE("B", ROW())), B211)=0, "", COUNTIF($B$1:INDIRECT(CONCATENATE("B", ROW())), B211))</f>
        <v/>
      </c>
      <c r="B211" s="41"/>
      <c r="C211" s="7"/>
      <c r="D211" s="6"/>
      <c r="E211" s="6"/>
      <c r="F211" s="6">
        <f t="shared" si="34"/>
        <v>203</v>
      </c>
      <c r="G211" s="58" t="str">
        <f t="shared" si="29"/>
        <v>0x0CB</v>
      </c>
      <c r="H211" s="57" t="s">
        <v>33</v>
      </c>
      <c r="I211" s="8"/>
      <c r="J211" s="6"/>
      <c r="K211" s="9"/>
      <c r="L211" s="9"/>
      <c r="M211" s="42"/>
      <c r="N211" s="42" t="str">
        <f t="shared" si="32"/>
        <v/>
      </c>
      <c r="O211" s="42" t="str">
        <f t="shared" si="35"/>
        <v/>
      </c>
      <c r="P211" s="42" t="str">
        <f t="shared" si="33"/>
        <v/>
      </c>
      <c r="Q211" s="265"/>
      <c r="R211" s="10" t="str">
        <f t="shared" si="36"/>
        <v/>
      </c>
      <c r="S211" s="6"/>
      <c r="T211" s="6"/>
    </row>
    <row r="212" spans="1:20" x14ac:dyDescent="0.2">
      <c r="A212" s="6" t="str">
        <f ca="1">IF(COUNTIF($B$1:INDIRECT(CONCATENATE("B", ROW())), B212)=0, "", COUNTIF($B$1:INDIRECT(CONCATENATE("B", ROW())), B212))</f>
        <v/>
      </c>
      <c r="B212" s="41"/>
      <c r="C212" s="7"/>
      <c r="D212" s="6"/>
      <c r="E212" s="6"/>
      <c r="F212" s="6">
        <f t="shared" si="34"/>
        <v>204</v>
      </c>
      <c r="G212" s="58" t="str">
        <f t="shared" si="29"/>
        <v>0x0CC</v>
      </c>
      <c r="H212" s="57" t="s">
        <v>33</v>
      </c>
      <c r="I212" s="8"/>
      <c r="J212" s="6"/>
      <c r="K212" s="9"/>
      <c r="L212" s="6"/>
      <c r="M212" s="42"/>
      <c r="N212" s="42" t="str">
        <f t="shared" si="32"/>
        <v/>
      </c>
      <c r="O212" s="42" t="str">
        <f t="shared" si="35"/>
        <v/>
      </c>
      <c r="P212" s="42" t="str">
        <f t="shared" si="33"/>
        <v/>
      </c>
      <c r="Q212" s="265"/>
      <c r="R212" s="10" t="str">
        <f t="shared" si="36"/>
        <v/>
      </c>
      <c r="S212" s="6"/>
      <c r="T212" s="6"/>
    </row>
    <row r="213" spans="1:20" x14ac:dyDescent="0.2">
      <c r="A213" s="6" t="str">
        <f ca="1">IF(COUNTIF($B$1:INDIRECT(CONCATENATE("B", ROW())), B213)=0, "", COUNTIF($B$1:INDIRECT(CONCATENATE("B", ROW())), B213))</f>
        <v/>
      </c>
      <c r="B213" s="41"/>
      <c r="C213" s="7"/>
      <c r="D213" s="6"/>
      <c r="E213" s="6"/>
      <c r="F213" s="6">
        <f t="shared" si="34"/>
        <v>205</v>
      </c>
      <c r="G213" s="58" t="str">
        <f t="shared" si="29"/>
        <v>0x0CD</v>
      </c>
      <c r="H213" s="57" t="s">
        <v>33</v>
      </c>
      <c r="I213" s="8"/>
      <c r="J213" s="6"/>
      <c r="K213" s="9"/>
      <c r="L213" s="6"/>
      <c r="M213" s="42"/>
      <c r="N213" s="42" t="str">
        <f t="shared" si="32"/>
        <v/>
      </c>
      <c r="O213" s="42" t="str">
        <f t="shared" si="35"/>
        <v/>
      </c>
      <c r="P213" s="42" t="str">
        <f t="shared" si="33"/>
        <v/>
      </c>
      <c r="Q213" s="265"/>
      <c r="R213" s="10" t="str">
        <f t="shared" si="36"/>
        <v/>
      </c>
      <c r="S213" s="6"/>
      <c r="T213" s="6"/>
    </row>
    <row r="214" spans="1:20" x14ac:dyDescent="0.2">
      <c r="A214" s="6" t="str">
        <f ca="1">IF(COUNTIF($B$1:INDIRECT(CONCATENATE("B", ROW())), B214)=0, "", COUNTIF($B$1:INDIRECT(CONCATENATE("B", ROW())), B214))</f>
        <v/>
      </c>
      <c r="B214" s="41"/>
      <c r="C214" s="7"/>
      <c r="D214" s="6"/>
      <c r="E214" s="6"/>
      <c r="F214" s="6">
        <f t="shared" si="34"/>
        <v>206</v>
      </c>
      <c r="G214" s="58" t="str">
        <f t="shared" si="29"/>
        <v>0x0CE</v>
      </c>
      <c r="H214" s="57" t="s">
        <v>33</v>
      </c>
      <c r="I214" s="8"/>
      <c r="J214" s="6"/>
      <c r="K214" s="9"/>
      <c r="L214" s="6"/>
      <c r="M214" s="42"/>
      <c r="N214" s="42" t="str">
        <f t="shared" si="32"/>
        <v/>
      </c>
      <c r="O214" s="42" t="str">
        <f t="shared" si="35"/>
        <v/>
      </c>
      <c r="P214" s="42" t="str">
        <f t="shared" si="33"/>
        <v/>
      </c>
      <c r="Q214" s="265"/>
      <c r="R214" s="10" t="str">
        <f t="shared" si="36"/>
        <v/>
      </c>
      <c r="S214" s="6"/>
      <c r="T214" s="6"/>
    </row>
    <row r="215" spans="1:20" x14ac:dyDescent="0.2">
      <c r="A215" s="6" t="str">
        <f ca="1">IF(COUNTIF($B$1:INDIRECT(CONCATENATE("B", ROW())), B215)=0, "", COUNTIF($B$1:INDIRECT(CONCATENATE("B", ROW())), B215))</f>
        <v/>
      </c>
      <c r="B215" s="41"/>
      <c r="C215" s="7"/>
      <c r="D215" s="6"/>
      <c r="E215" s="6"/>
      <c r="F215" s="6">
        <f t="shared" si="34"/>
        <v>207</v>
      </c>
      <c r="G215" s="58" t="str">
        <f t="shared" ref="G215:G263" si="37">CONCATENATE( "0x0",DEC2HEX($F215) )</f>
        <v>0x0CF</v>
      </c>
      <c r="H215" s="57" t="s">
        <v>33</v>
      </c>
      <c r="I215" s="8"/>
      <c r="J215" s="6"/>
      <c r="K215" s="9"/>
      <c r="L215" s="6"/>
      <c r="M215" s="42"/>
      <c r="N215" s="42" t="str">
        <f t="shared" si="32"/>
        <v/>
      </c>
      <c r="O215" s="42" t="str">
        <f t="shared" si="35"/>
        <v/>
      </c>
      <c r="P215" s="42" t="str">
        <f t="shared" si="33"/>
        <v/>
      </c>
      <c r="Q215" s="265"/>
      <c r="R215" s="10" t="str">
        <f t="shared" si="36"/>
        <v/>
      </c>
      <c r="S215" s="6"/>
      <c r="T215" s="6"/>
    </row>
    <row r="216" spans="1:20" x14ac:dyDescent="0.2">
      <c r="A216" s="6" t="str">
        <f ca="1">IF(COUNTIF($B$1:INDIRECT(CONCATENATE("B", ROW())), B216)=0, "", COUNTIF($B$1:INDIRECT(CONCATENATE("B", ROW())), B216))</f>
        <v/>
      </c>
      <c r="B216" s="41"/>
      <c r="C216" s="7"/>
      <c r="D216" s="6"/>
      <c r="E216" s="6"/>
      <c r="F216" s="6">
        <f t="shared" si="34"/>
        <v>208</v>
      </c>
      <c r="G216" s="58" t="str">
        <f t="shared" si="37"/>
        <v>0x0D0</v>
      </c>
      <c r="H216" s="57" t="s">
        <v>33</v>
      </c>
      <c r="I216" s="8"/>
      <c r="J216" s="6"/>
      <c r="K216" s="9"/>
      <c r="L216" s="6"/>
      <c r="M216" s="42"/>
      <c r="N216" s="42" t="str">
        <f t="shared" si="32"/>
        <v/>
      </c>
      <c r="O216" s="42" t="str">
        <f t="shared" si="35"/>
        <v/>
      </c>
      <c r="P216" s="42" t="str">
        <f t="shared" ref="P216:P231" si="38">IF(N216="", "", N216/8)</f>
        <v/>
      </c>
      <c r="Q216" s="265"/>
      <c r="R216" s="10" t="str">
        <f t="shared" si="36"/>
        <v/>
      </c>
      <c r="S216" s="6"/>
      <c r="T216" s="6"/>
    </row>
    <row r="217" spans="1:20" x14ac:dyDescent="0.2">
      <c r="A217" s="6" t="str">
        <f ca="1">IF(COUNTIF($B$1:INDIRECT(CONCATENATE("B", ROW())), B217)=0, "", COUNTIF($B$1:INDIRECT(CONCATENATE("B", ROW())), B217))</f>
        <v/>
      </c>
      <c r="B217" s="41"/>
      <c r="C217" s="7"/>
      <c r="D217" s="6"/>
      <c r="E217" s="6"/>
      <c r="F217" s="6">
        <f t="shared" si="34"/>
        <v>209</v>
      </c>
      <c r="G217" s="58" t="str">
        <f t="shared" si="37"/>
        <v>0x0D1</v>
      </c>
      <c r="H217" s="57" t="s">
        <v>33</v>
      </c>
      <c r="I217" s="8"/>
      <c r="J217" s="6"/>
      <c r="K217" s="9"/>
      <c r="L217" s="6"/>
      <c r="M217" s="42"/>
      <c r="N217" s="42" t="str">
        <f t="shared" si="32"/>
        <v/>
      </c>
      <c r="O217" s="42" t="str">
        <f t="shared" si="35"/>
        <v/>
      </c>
      <c r="P217" s="42" t="str">
        <f t="shared" si="38"/>
        <v/>
      </c>
      <c r="Q217" s="265"/>
      <c r="R217" s="10" t="str">
        <f t="shared" si="36"/>
        <v/>
      </c>
      <c r="S217" s="6"/>
      <c r="T217" s="6"/>
    </row>
    <row r="218" spans="1:20" x14ac:dyDescent="0.2">
      <c r="A218" s="6" t="str">
        <f ca="1">IF(COUNTIF($B$1:INDIRECT(CONCATENATE("B", ROW())), B218)=0, "", COUNTIF($B$1:INDIRECT(CONCATENATE("B", ROW())), B218))</f>
        <v/>
      </c>
      <c r="B218" s="41"/>
      <c r="C218" s="7"/>
      <c r="D218" s="6"/>
      <c r="E218" s="6"/>
      <c r="F218" s="6">
        <f t="shared" si="34"/>
        <v>210</v>
      </c>
      <c r="G218" s="58" t="str">
        <f t="shared" si="37"/>
        <v>0x0D2</v>
      </c>
      <c r="H218" s="57" t="s">
        <v>33</v>
      </c>
      <c r="I218" s="8"/>
      <c r="J218" s="6"/>
      <c r="K218" s="9"/>
      <c r="L218" s="6"/>
      <c r="M218" s="42"/>
      <c r="N218" s="42" t="str">
        <f t="shared" si="32"/>
        <v/>
      </c>
      <c r="O218" s="42" t="str">
        <f t="shared" si="35"/>
        <v/>
      </c>
      <c r="P218" s="42" t="str">
        <f t="shared" si="38"/>
        <v/>
      </c>
      <c r="Q218" s="265"/>
      <c r="R218" s="10" t="str">
        <f t="shared" si="36"/>
        <v/>
      </c>
      <c r="S218" s="6"/>
      <c r="T218" s="6"/>
    </row>
    <row r="219" spans="1:20" x14ac:dyDescent="0.2">
      <c r="A219" s="6" t="str">
        <f ca="1">IF(COUNTIF($B$1:INDIRECT(CONCATENATE("B", ROW())), B219)=0, "", COUNTIF($B$1:INDIRECT(CONCATENATE("B", ROW())), B219))</f>
        <v/>
      </c>
      <c r="B219" s="41"/>
      <c r="C219" s="7"/>
      <c r="D219" s="6"/>
      <c r="E219" s="6"/>
      <c r="F219" s="6">
        <f t="shared" si="34"/>
        <v>211</v>
      </c>
      <c r="G219" s="58" t="str">
        <f t="shared" si="37"/>
        <v>0x0D3</v>
      </c>
      <c r="H219" s="57" t="s">
        <v>33</v>
      </c>
      <c r="I219" s="8"/>
      <c r="J219" s="6"/>
      <c r="K219" s="9"/>
      <c r="L219" s="6"/>
      <c r="M219" s="42"/>
      <c r="N219" s="42" t="str">
        <f t="shared" si="32"/>
        <v/>
      </c>
      <c r="O219" s="42" t="str">
        <f t="shared" si="35"/>
        <v/>
      </c>
      <c r="P219" s="42" t="str">
        <f t="shared" si="38"/>
        <v/>
      </c>
      <c r="Q219" s="265"/>
      <c r="R219" s="10" t="str">
        <f t="shared" si="36"/>
        <v/>
      </c>
      <c r="S219" s="6"/>
      <c r="T219" s="6"/>
    </row>
    <row r="220" spans="1:20" x14ac:dyDescent="0.2">
      <c r="A220" s="6" t="str">
        <f ca="1">IF(COUNTIF($B$1:INDIRECT(CONCATENATE("B", ROW())), B220)=0, "", COUNTIF($B$1:INDIRECT(CONCATENATE("B", ROW())), B220))</f>
        <v/>
      </c>
      <c r="B220" s="41"/>
      <c r="C220" s="7"/>
      <c r="D220" s="6"/>
      <c r="E220" s="6"/>
      <c r="F220" s="6">
        <f t="shared" si="34"/>
        <v>212</v>
      </c>
      <c r="G220" s="58" t="str">
        <f t="shared" si="37"/>
        <v>0x0D4</v>
      </c>
      <c r="H220" s="57" t="s">
        <v>33</v>
      </c>
      <c r="I220" s="8"/>
      <c r="J220" s="6"/>
      <c r="K220" s="9"/>
      <c r="L220" s="6"/>
      <c r="M220" s="42"/>
      <c r="N220" s="42" t="str">
        <f t="shared" si="32"/>
        <v/>
      </c>
      <c r="O220" s="42" t="str">
        <f t="shared" si="35"/>
        <v/>
      </c>
      <c r="P220" s="42" t="str">
        <f t="shared" si="38"/>
        <v/>
      </c>
      <c r="Q220" s="265"/>
      <c r="R220" s="10" t="str">
        <f t="shared" si="36"/>
        <v/>
      </c>
      <c r="S220" s="6"/>
      <c r="T220" s="6"/>
    </row>
    <row r="221" spans="1:20" x14ac:dyDescent="0.2">
      <c r="A221" s="6" t="str">
        <f ca="1">IF(COUNTIF($B$1:INDIRECT(CONCATENATE("B", ROW())), B221)=0, "", COUNTIF($B$1:INDIRECT(CONCATENATE("B", ROW())), B221))</f>
        <v/>
      </c>
      <c r="B221" s="41"/>
      <c r="C221" s="7"/>
      <c r="D221" s="6"/>
      <c r="E221" s="6"/>
      <c r="F221" s="6">
        <f t="shared" si="34"/>
        <v>213</v>
      </c>
      <c r="G221" s="58" t="str">
        <f t="shared" si="37"/>
        <v>0x0D5</v>
      </c>
      <c r="H221" s="57" t="s">
        <v>33</v>
      </c>
      <c r="I221" s="8"/>
      <c r="J221" s="6"/>
      <c r="K221" s="9"/>
      <c r="L221" s="6"/>
      <c r="M221" s="42"/>
      <c r="N221" s="42" t="str">
        <f t="shared" si="32"/>
        <v/>
      </c>
      <c r="O221" s="42" t="str">
        <f t="shared" si="35"/>
        <v/>
      </c>
      <c r="P221" s="42" t="str">
        <f t="shared" si="38"/>
        <v/>
      </c>
      <c r="Q221" s="265"/>
      <c r="R221" s="10" t="str">
        <f t="shared" si="36"/>
        <v/>
      </c>
      <c r="S221" s="6"/>
      <c r="T221" s="6"/>
    </row>
    <row r="222" spans="1:20" x14ac:dyDescent="0.2">
      <c r="A222" s="6" t="str">
        <f ca="1">IF(COUNTIF($B$1:INDIRECT(CONCATENATE("B", ROW())), B222)=0, "", COUNTIF($B$1:INDIRECT(CONCATENATE("B", ROW())), B222))</f>
        <v/>
      </c>
      <c r="B222" s="41"/>
      <c r="C222" s="7"/>
      <c r="D222" s="6"/>
      <c r="E222" s="6"/>
      <c r="F222" s="6">
        <f t="shared" si="34"/>
        <v>214</v>
      </c>
      <c r="G222" s="58" t="str">
        <f t="shared" si="37"/>
        <v>0x0D6</v>
      </c>
      <c r="H222" s="57" t="s">
        <v>33</v>
      </c>
      <c r="I222" s="8"/>
      <c r="J222" s="6"/>
      <c r="K222" s="9"/>
      <c r="L222" s="6"/>
      <c r="M222" s="42"/>
      <c r="N222" s="42" t="str">
        <f t="shared" si="32"/>
        <v/>
      </c>
      <c r="O222" s="42" t="str">
        <f t="shared" si="35"/>
        <v/>
      </c>
      <c r="P222" s="42" t="str">
        <f t="shared" si="38"/>
        <v/>
      </c>
      <c r="Q222" s="265"/>
      <c r="R222" s="10" t="str">
        <f t="shared" si="36"/>
        <v/>
      </c>
      <c r="S222" s="6"/>
      <c r="T222" s="6"/>
    </row>
    <row r="223" spans="1:20" x14ac:dyDescent="0.2">
      <c r="A223" s="6" t="str">
        <f ca="1">IF(COUNTIF($B$1:INDIRECT(CONCATENATE("B", ROW())), B223)=0, "", COUNTIF($B$1:INDIRECT(CONCATENATE("B", ROW())), B223))</f>
        <v/>
      </c>
      <c r="B223" s="41"/>
      <c r="C223" s="7"/>
      <c r="D223" s="6"/>
      <c r="E223" s="6"/>
      <c r="F223" s="6">
        <f t="shared" si="34"/>
        <v>215</v>
      </c>
      <c r="G223" s="58" t="str">
        <f t="shared" si="37"/>
        <v>0x0D7</v>
      </c>
      <c r="H223" s="57" t="s">
        <v>33</v>
      </c>
      <c r="I223" s="8"/>
      <c r="J223" s="6"/>
      <c r="K223" s="9"/>
      <c r="L223" s="6"/>
      <c r="M223" s="42"/>
      <c r="N223" s="42" t="str">
        <f t="shared" si="32"/>
        <v/>
      </c>
      <c r="O223" s="42" t="str">
        <f t="shared" si="35"/>
        <v/>
      </c>
      <c r="P223" s="42" t="str">
        <f t="shared" si="38"/>
        <v/>
      </c>
      <c r="Q223" s="265"/>
      <c r="R223" s="10" t="str">
        <f t="shared" si="36"/>
        <v/>
      </c>
      <c r="S223" s="6"/>
      <c r="T223" s="6"/>
    </row>
    <row r="224" spans="1:20" x14ac:dyDescent="0.2">
      <c r="A224" s="6" t="str">
        <f ca="1">IF(COUNTIF($B$1:INDIRECT(CONCATENATE("B", ROW())), B224)=0, "", COUNTIF($B$1:INDIRECT(CONCATENATE("B", ROW())), B224))</f>
        <v/>
      </c>
      <c r="B224" s="41"/>
      <c r="C224" s="7"/>
      <c r="D224" s="6"/>
      <c r="E224" s="6"/>
      <c r="F224" s="6">
        <f t="shared" si="34"/>
        <v>216</v>
      </c>
      <c r="G224" s="58" t="str">
        <f t="shared" si="37"/>
        <v>0x0D8</v>
      </c>
      <c r="H224" s="57" t="s">
        <v>33</v>
      </c>
      <c r="I224" s="8"/>
      <c r="J224" s="6"/>
      <c r="K224" s="9"/>
      <c r="L224" s="6"/>
      <c r="M224" s="42"/>
      <c r="N224" s="42" t="str">
        <f t="shared" si="32"/>
        <v/>
      </c>
      <c r="O224" s="42" t="str">
        <f t="shared" si="35"/>
        <v/>
      </c>
      <c r="P224" s="42" t="str">
        <f t="shared" si="38"/>
        <v/>
      </c>
      <c r="Q224" s="265"/>
      <c r="R224" s="10" t="str">
        <f t="shared" si="36"/>
        <v/>
      </c>
      <c r="S224" s="6"/>
      <c r="T224" s="6"/>
    </row>
    <row r="225" spans="1:20" x14ac:dyDescent="0.2">
      <c r="A225" s="6" t="str">
        <f ca="1">IF(COUNTIF($B$1:INDIRECT(CONCATENATE("B", ROW())), B225)=0, "", COUNTIF($B$1:INDIRECT(CONCATENATE("B", ROW())), B225))</f>
        <v/>
      </c>
      <c r="B225" s="41"/>
      <c r="C225" s="7"/>
      <c r="D225" s="6"/>
      <c r="E225" s="6"/>
      <c r="F225" s="6">
        <f t="shared" si="34"/>
        <v>217</v>
      </c>
      <c r="G225" s="58" t="str">
        <f t="shared" si="37"/>
        <v>0x0D9</v>
      </c>
      <c r="H225" s="57" t="s">
        <v>33</v>
      </c>
      <c r="I225" s="8"/>
      <c r="J225" s="6"/>
      <c r="K225" s="9"/>
      <c r="L225" s="6"/>
      <c r="M225" s="42"/>
      <c r="N225" s="42" t="str">
        <f t="shared" si="32"/>
        <v/>
      </c>
      <c r="O225" s="42" t="str">
        <f t="shared" si="35"/>
        <v/>
      </c>
      <c r="P225" s="42" t="str">
        <f t="shared" si="38"/>
        <v/>
      </c>
      <c r="Q225" s="265"/>
      <c r="R225" s="10" t="str">
        <f t="shared" si="36"/>
        <v/>
      </c>
      <c r="S225" s="6"/>
      <c r="T225" s="6"/>
    </row>
    <row r="226" spans="1:20" x14ac:dyDescent="0.2">
      <c r="A226" s="6" t="str">
        <f ca="1">IF(COUNTIF($B$1:INDIRECT(CONCATENATE("B", ROW())), B226)=0, "", COUNTIF($B$1:INDIRECT(CONCATENATE("B", ROW())), B226))</f>
        <v/>
      </c>
      <c r="B226" s="41"/>
      <c r="C226" s="7"/>
      <c r="D226" s="6"/>
      <c r="E226" s="6"/>
      <c r="F226" s="6">
        <f t="shared" si="34"/>
        <v>218</v>
      </c>
      <c r="G226" s="58" t="str">
        <f t="shared" si="37"/>
        <v>0x0DA</v>
      </c>
      <c r="H226" s="57" t="s">
        <v>33</v>
      </c>
      <c r="I226" s="8"/>
      <c r="J226" s="6"/>
      <c r="K226" s="9"/>
      <c r="L226" s="6"/>
      <c r="M226" s="42"/>
      <c r="N226" s="42" t="str">
        <f t="shared" si="32"/>
        <v/>
      </c>
      <c r="O226" s="42" t="str">
        <f t="shared" si="35"/>
        <v/>
      </c>
      <c r="P226" s="42" t="str">
        <f t="shared" si="38"/>
        <v/>
      </c>
      <c r="Q226" s="265"/>
      <c r="R226" s="10" t="str">
        <f t="shared" si="36"/>
        <v/>
      </c>
      <c r="S226" s="6"/>
      <c r="T226" s="6"/>
    </row>
    <row r="227" spans="1:20" x14ac:dyDescent="0.2">
      <c r="A227" s="6" t="str">
        <f ca="1">IF(COUNTIF($B$1:INDIRECT(CONCATENATE("B", ROW())), B227)=0, "", COUNTIF($B$1:INDIRECT(CONCATENATE("B", ROW())), B227))</f>
        <v/>
      </c>
      <c r="B227" s="41"/>
      <c r="C227" s="7"/>
      <c r="D227" s="6"/>
      <c r="E227" s="6"/>
      <c r="F227" s="6">
        <f t="shared" si="34"/>
        <v>219</v>
      </c>
      <c r="G227" s="58" t="str">
        <f t="shared" si="37"/>
        <v>0x0DB</v>
      </c>
      <c r="H227" s="57" t="s">
        <v>33</v>
      </c>
      <c r="I227" s="8"/>
      <c r="J227" s="6"/>
      <c r="K227" s="9"/>
      <c r="L227" s="6"/>
      <c r="M227" s="42"/>
      <c r="N227" s="42" t="str">
        <f t="shared" si="32"/>
        <v/>
      </c>
      <c r="O227" s="42" t="str">
        <f t="shared" si="35"/>
        <v/>
      </c>
      <c r="P227" s="42" t="str">
        <f t="shared" si="38"/>
        <v/>
      </c>
      <c r="Q227" s="265"/>
      <c r="R227" s="10" t="str">
        <f t="shared" si="36"/>
        <v/>
      </c>
      <c r="S227" s="6"/>
      <c r="T227" s="6"/>
    </row>
    <row r="228" spans="1:20" x14ac:dyDescent="0.2">
      <c r="A228" s="6" t="str">
        <f ca="1">IF(COUNTIF($B$1:INDIRECT(CONCATENATE("B", ROW())), B228)=0, "", COUNTIF($B$1:INDIRECT(CONCATENATE("B", ROW())), B228))</f>
        <v/>
      </c>
      <c r="B228" s="41"/>
      <c r="C228" s="7"/>
      <c r="D228" s="6"/>
      <c r="E228" s="6"/>
      <c r="F228" s="6">
        <f t="shared" si="34"/>
        <v>220</v>
      </c>
      <c r="G228" s="58" t="str">
        <f t="shared" si="37"/>
        <v>0x0DC</v>
      </c>
      <c r="H228" s="57" t="s">
        <v>33</v>
      </c>
      <c r="I228" s="8"/>
      <c r="J228" s="6"/>
      <c r="K228" s="9"/>
      <c r="L228" s="6"/>
      <c r="M228" s="42"/>
      <c r="N228" s="42" t="str">
        <f t="shared" si="32"/>
        <v/>
      </c>
      <c r="O228" s="42" t="str">
        <f t="shared" si="35"/>
        <v/>
      </c>
      <c r="P228" s="42" t="str">
        <f t="shared" si="38"/>
        <v/>
      </c>
      <c r="Q228" s="265"/>
      <c r="R228" s="10" t="str">
        <f t="shared" si="36"/>
        <v/>
      </c>
      <c r="S228" s="6"/>
      <c r="T228" s="6"/>
    </row>
    <row r="229" spans="1:20" x14ac:dyDescent="0.2">
      <c r="A229" s="6" t="str">
        <f ca="1">IF(COUNTIF($B$1:INDIRECT(CONCATENATE("B", ROW())), B229)=0, "", COUNTIF($B$1:INDIRECT(CONCATENATE("B", ROW())), B229))</f>
        <v/>
      </c>
      <c r="B229" s="41"/>
      <c r="C229" s="7"/>
      <c r="D229" s="6"/>
      <c r="E229" s="6"/>
      <c r="F229" s="6">
        <f t="shared" si="34"/>
        <v>221</v>
      </c>
      <c r="G229" s="58" t="str">
        <f t="shared" si="37"/>
        <v>0x0DD</v>
      </c>
      <c r="H229" s="57" t="s">
        <v>33</v>
      </c>
      <c r="I229" s="8"/>
      <c r="J229" s="6"/>
      <c r="K229" s="9"/>
      <c r="L229" s="6"/>
      <c r="M229" s="42"/>
      <c r="N229" s="42" t="str">
        <f t="shared" si="32"/>
        <v/>
      </c>
      <c r="O229" s="42" t="str">
        <f t="shared" si="35"/>
        <v/>
      </c>
      <c r="P229" s="42" t="str">
        <f t="shared" si="38"/>
        <v/>
      </c>
      <c r="Q229" s="265"/>
      <c r="R229" s="10" t="str">
        <f t="shared" si="36"/>
        <v/>
      </c>
      <c r="S229" s="6"/>
      <c r="T229" s="6"/>
    </row>
    <row r="230" spans="1:20" x14ac:dyDescent="0.2">
      <c r="A230" s="6" t="str">
        <f ca="1">IF(COUNTIF($B$1:INDIRECT(CONCATENATE("B", ROW())), B230)=0, "", COUNTIF($B$1:INDIRECT(CONCATENATE("B", ROW())), B230))</f>
        <v/>
      </c>
      <c r="B230" s="41"/>
      <c r="C230" s="7"/>
      <c r="D230" s="6"/>
      <c r="E230" s="6"/>
      <c r="F230" s="6">
        <f t="shared" si="34"/>
        <v>222</v>
      </c>
      <c r="G230" s="58" t="str">
        <f t="shared" si="37"/>
        <v>0x0DE</v>
      </c>
      <c r="H230" s="57" t="s">
        <v>33</v>
      </c>
      <c r="I230" s="8"/>
      <c r="J230" s="6"/>
      <c r="K230" s="9"/>
      <c r="L230" s="6"/>
      <c r="M230" s="42"/>
      <c r="N230" s="42" t="str">
        <f t="shared" si="32"/>
        <v/>
      </c>
      <c r="O230" s="42" t="str">
        <f t="shared" si="35"/>
        <v/>
      </c>
      <c r="P230" s="42" t="str">
        <f t="shared" si="38"/>
        <v/>
      </c>
      <c r="Q230" s="265"/>
      <c r="R230" s="10" t="str">
        <f t="shared" si="36"/>
        <v/>
      </c>
      <c r="S230" s="6"/>
      <c r="T230" s="6"/>
    </row>
    <row r="231" spans="1:20" x14ac:dyDescent="0.2">
      <c r="A231" s="6" t="str">
        <f ca="1">IF(COUNTIF($B$1:INDIRECT(CONCATENATE("B", ROW())), B231)=0, "", COUNTIF($B$1:INDIRECT(CONCATENATE("B", ROW())), B231))</f>
        <v/>
      </c>
      <c r="B231" s="41"/>
      <c r="C231" s="7"/>
      <c r="D231" s="6"/>
      <c r="E231" s="6"/>
      <c r="F231" s="6">
        <f t="shared" si="34"/>
        <v>223</v>
      </c>
      <c r="G231" s="58" t="str">
        <f t="shared" si="37"/>
        <v>0x0DF</v>
      </c>
      <c r="H231" s="57" t="s">
        <v>33</v>
      </c>
      <c r="I231" s="8"/>
      <c r="J231" s="6"/>
      <c r="K231" s="9"/>
      <c r="L231" s="6"/>
      <c r="M231" s="42"/>
      <c r="N231" s="42" t="str">
        <f t="shared" si="32"/>
        <v/>
      </c>
      <c r="O231" s="42" t="str">
        <f t="shared" si="35"/>
        <v/>
      </c>
      <c r="P231" s="42" t="str">
        <f t="shared" si="38"/>
        <v/>
      </c>
      <c r="Q231" s="265"/>
      <c r="R231" s="10" t="str">
        <f t="shared" si="36"/>
        <v/>
      </c>
      <c r="S231" s="6"/>
      <c r="T231" s="6"/>
    </row>
    <row r="232" spans="1:20" x14ac:dyDescent="0.2">
      <c r="A232" s="6" t="str">
        <f ca="1">IF(COUNTIF($B$1:INDIRECT(CONCATENATE("B", ROW())), B232)=0, "", COUNTIF($B$1:INDIRECT(CONCATENATE("B", ROW())), B232))</f>
        <v/>
      </c>
      <c r="B232" s="41"/>
      <c r="C232" s="7"/>
      <c r="D232" s="6"/>
      <c r="E232" s="6"/>
      <c r="F232" s="6">
        <f t="shared" si="34"/>
        <v>224</v>
      </c>
      <c r="G232" s="58" t="str">
        <f t="shared" si="37"/>
        <v>0x0E0</v>
      </c>
      <c r="H232" s="57" t="s">
        <v>33</v>
      </c>
      <c r="I232" s="8"/>
      <c r="J232" s="6"/>
      <c r="K232" s="9"/>
      <c r="L232" s="6"/>
      <c r="M232" s="42"/>
      <c r="N232" s="42" t="str">
        <f t="shared" si="32"/>
        <v/>
      </c>
      <c r="O232" s="42" t="str">
        <f t="shared" si="35"/>
        <v/>
      </c>
      <c r="P232" s="42" t="str">
        <f t="shared" ref="P232:P237" si="39">IF(N232="", "", N232/8)</f>
        <v/>
      </c>
      <c r="Q232" s="265"/>
      <c r="R232" s="10" t="str">
        <f t="shared" si="36"/>
        <v/>
      </c>
      <c r="S232" s="6"/>
      <c r="T232" s="6"/>
    </row>
    <row r="233" spans="1:20" x14ac:dyDescent="0.2">
      <c r="A233" s="6" t="str">
        <f ca="1">IF(COUNTIF($B$1:INDIRECT(CONCATENATE("B", ROW())), B233)=0, "", COUNTIF($B$1:INDIRECT(CONCATENATE("B", ROW())), B233))</f>
        <v/>
      </c>
      <c r="B233" s="41"/>
      <c r="C233" s="7"/>
      <c r="D233" s="6"/>
      <c r="E233" s="6"/>
      <c r="F233" s="6">
        <f t="shared" si="34"/>
        <v>225</v>
      </c>
      <c r="G233" s="58" t="str">
        <f t="shared" si="37"/>
        <v>0x0E1</v>
      </c>
      <c r="H233" s="57" t="s">
        <v>33</v>
      </c>
      <c r="I233" s="8"/>
      <c r="J233" s="6"/>
      <c r="K233" s="9"/>
      <c r="L233" s="6"/>
      <c r="M233" s="42"/>
      <c r="N233" s="42" t="str">
        <f t="shared" si="32"/>
        <v/>
      </c>
      <c r="O233" s="42" t="str">
        <f t="shared" si="35"/>
        <v/>
      </c>
      <c r="P233" s="42" t="str">
        <f t="shared" si="39"/>
        <v/>
      </c>
      <c r="Q233" s="265"/>
      <c r="R233" s="10" t="str">
        <f t="shared" si="36"/>
        <v/>
      </c>
      <c r="S233" s="6"/>
      <c r="T233" s="6"/>
    </row>
    <row r="234" spans="1:20" x14ac:dyDescent="0.2">
      <c r="A234" s="6" t="str">
        <f ca="1">IF(COUNTIF($B$1:INDIRECT(CONCATENATE("B", ROW())), B234)=0, "", COUNTIF($B$1:INDIRECT(CONCATENATE("B", ROW())), B234))</f>
        <v/>
      </c>
      <c r="B234" s="41"/>
      <c r="C234" s="7"/>
      <c r="D234" s="6"/>
      <c r="E234" s="6"/>
      <c r="F234" s="6">
        <f t="shared" si="34"/>
        <v>226</v>
      </c>
      <c r="G234" s="58" t="str">
        <f t="shared" si="37"/>
        <v>0x0E2</v>
      </c>
      <c r="H234" s="57" t="s">
        <v>33</v>
      </c>
      <c r="I234" s="8"/>
      <c r="J234" s="6"/>
      <c r="K234" s="9"/>
      <c r="L234" s="6"/>
      <c r="M234" s="42"/>
      <c r="N234" s="42" t="str">
        <f t="shared" si="32"/>
        <v/>
      </c>
      <c r="O234" s="42" t="str">
        <f t="shared" si="35"/>
        <v/>
      </c>
      <c r="P234" s="42" t="str">
        <f t="shared" si="39"/>
        <v/>
      </c>
      <c r="Q234" s="265"/>
      <c r="R234" s="10" t="str">
        <f t="shared" si="36"/>
        <v/>
      </c>
      <c r="S234" s="6"/>
      <c r="T234" s="6"/>
    </row>
    <row r="235" spans="1:20" x14ac:dyDescent="0.2">
      <c r="A235" s="6" t="str">
        <f ca="1">IF(COUNTIF($B$1:INDIRECT(CONCATENATE("B", ROW())), B235)=0, "", COUNTIF($B$1:INDIRECT(CONCATENATE("B", ROW())), B235))</f>
        <v/>
      </c>
      <c r="B235" s="41"/>
      <c r="C235" s="7"/>
      <c r="D235" s="6"/>
      <c r="E235" s="6"/>
      <c r="F235" s="6">
        <f t="shared" si="34"/>
        <v>227</v>
      </c>
      <c r="G235" s="58" t="str">
        <f t="shared" si="37"/>
        <v>0x0E3</v>
      </c>
      <c r="H235" s="57" t="s">
        <v>33</v>
      </c>
      <c r="I235" s="8"/>
      <c r="J235" s="6"/>
      <c r="K235" s="9"/>
      <c r="L235" s="6"/>
      <c r="M235" s="42"/>
      <c r="N235" s="42" t="str">
        <f t="shared" si="32"/>
        <v/>
      </c>
      <c r="O235" s="42" t="str">
        <f t="shared" ref="O235:O263" si="40">IF($M235="", "", $M235/8)</f>
        <v/>
      </c>
      <c r="P235" s="42" t="str">
        <f t="shared" si="39"/>
        <v/>
      </c>
      <c r="Q235" s="265"/>
      <c r="R235" s="10" t="str">
        <f t="shared" si="36"/>
        <v/>
      </c>
      <c r="S235" s="6"/>
      <c r="T235" s="6"/>
    </row>
    <row r="236" spans="1:20" x14ac:dyDescent="0.2">
      <c r="A236" s="6" t="str">
        <f ca="1">IF(COUNTIF($B$1:INDIRECT(CONCATENATE("B", ROW())), B236)=0, "", COUNTIF($B$1:INDIRECT(CONCATENATE("B", ROW())), B236))</f>
        <v/>
      </c>
      <c r="B236" s="41"/>
      <c r="C236" s="7"/>
      <c r="D236" s="6"/>
      <c r="E236" s="6"/>
      <c r="F236" s="6">
        <f t="shared" si="34"/>
        <v>228</v>
      </c>
      <c r="G236" s="58" t="str">
        <f t="shared" si="37"/>
        <v>0x0E4</v>
      </c>
      <c r="H236" s="57" t="s">
        <v>33</v>
      </c>
      <c r="I236" s="8"/>
      <c r="J236" s="6"/>
      <c r="K236" s="9"/>
      <c r="L236" s="6"/>
      <c r="M236" s="42"/>
      <c r="N236" s="42" t="str">
        <f t="shared" si="32"/>
        <v/>
      </c>
      <c r="O236" s="42" t="str">
        <f t="shared" si="40"/>
        <v/>
      </c>
      <c r="P236" s="42" t="str">
        <f t="shared" si="39"/>
        <v/>
      </c>
      <c r="Q236" s="265"/>
      <c r="R236" s="10" t="str">
        <f t="shared" si="36"/>
        <v/>
      </c>
      <c r="S236" s="6"/>
      <c r="T236" s="6"/>
    </row>
    <row r="237" spans="1:20" x14ac:dyDescent="0.2">
      <c r="A237" s="6" t="str">
        <f ca="1">IF(COUNTIF($B$1:INDIRECT(CONCATENATE("B", ROW())), B237)=0, "", COUNTIF($B$1:INDIRECT(CONCATENATE("B", ROW())), B237))</f>
        <v/>
      </c>
      <c r="B237" s="41"/>
      <c r="C237" s="7"/>
      <c r="D237" s="6"/>
      <c r="E237" s="6"/>
      <c r="F237" s="6">
        <f t="shared" si="34"/>
        <v>229</v>
      </c>
      <c r="G237" s="58" t="str">
        <f t="shared" si="37"/>
        <v>0x0E5</v>
      </c>
      <c r="H237" s="57" t="s">
        <v>33</v>
      </c>
      <c r="I237" s="8"/>
      <c r="J237" s="6"/>
      <c r="K237" s="9"/>
      <c r="L237" s="6"/>
      <c r="M237" s="42"/>
      <c r="N237" s="42" t="str">
        <f t="shared" si="32"/>
        <v/>
      </c>
      <c r="O237" s="42" t="str">
        <f t="shared" si="40"/>
        <v/>
      </c>
      <c r="P237" s="42" t="str">
        <f t="shared" si="39"/>
        <v/>
      </c>
      <c r="Q237" s="265"/>
      <c r="R237" s="10" t="str">
        <f t="shared" si="36"/>
        <v/>
      </c>
      <c r="S237" s="6"/>
      <c r="T237" s="6"/>
    </row>
    <row r="238" spans="1:20" x14ac:dyDescent="0.2">
      <c r="A238" s="6" t="str">
        <f ca="1">IF(COUNTIF($B$1:INDIRECT(CONCATENATE("B", ROW())), B238)=0, "", COUNTIF($B$1:INDIRECT(CONCATENATE("B", ROW())), B238))</f>
        <v/>
      </c>
      <c r="B238" s="41"/>
      <c r="C238" s="7"/>
      <c r="D238" s="6"/>
      <c r="E238" s="6"/>
      <c r="F238" s="6">
        <f t="shared" si="34"/>
        <v>230</v>
      </c>
      <c r="G238" s="58" t="str">
        <f t="shared" si="37"/>
        <v>0x0E6</v>
      </c>
      <c r="H238" s="57" t="s">
        <v>33</v>
      </c>
      <c r="I238" s="8"/>
      <c r="J238" s="6"/>
      <c r="K238" s="9"/>
      <c r="L238" s="6"/>
      <c r="M238" s="42"/>
      <c r="N238" s="42" t="str">
        <f t="shared" si="32"/>
        <v/>
      </c>
      <c r="O238" s="42" t="str">
        <f t="shared" si="40"/>
        <v/>
      </c>
      <c r="P238" s="42" t="str">
        <f t="shared" ref="P238:P246" si="41">IF(N238="", "", N238/8)</f>
        <v/>
      </c>
      <c r="Q238" s="265"/>
      <c r="R238" s="10" t="str">
        <f t="shared" si="36"/>
        <v/>
      </c>
      <c r="S238" s="6"/>
      <c r="T238" s="6"/>
    </row>
    <row r="239" spans="1:20" x14ac:dyDescent="0.2">
      <c r="A239" s="6" t="str">
        <f ca="1">IF(COUNTIF($B$1:INDIRECT(CONCATENATE("B", ROW())), B239)=0, "", COUNTIF($B$1:INDIRECT(CONCATENATE("B", ROW())), B239))</f>
        <v/>
      </c>
      <c r="B239" s="41"/>
      <c r="C239" s="7"/>
      <c r="D239" s="6"/>
      <c r="E239" s="6"/>
      <c r="F239" s="6">
        <f t="shared" si="34"/>
        <v>231</v>
      </c>
      <c r="G239" s="58" t="str">
        <f t="shared" si="37"/>
        <v>0x0E7</v>
      </c>
      <c r="H239" s="57" t="s">
        <v>33</v>
      </c>
      <c r="I239" s="8"/>
      <c r="J239" s="6"/>
      <c r="K239" s="9"/>
      <c r="L239" s="6"/>
      <c r="M239" s="42"/>
      <c r="N239" s="42" t="str">
        <f t="shared" si="32"/>
        <v/>
      </c>
      <c r="O239" s="42" t="str">
        <f t="shared" si="40"/>
        <v/>
      </c>
      <c r="P239" s="42" t="str">
        <f t="shared" si="41"/>
        <v/>
      </c>
      <c r="Q239" s="265"/>
      <c r="R239" s="10" t="str">
        <f t="shared" si="36"/>
        <v/>
      </c>
      <c r="S239" s="6"/>
      <c r="T239" s="6"/>
    </row>
    <row r="240" spans="1:20" x14ac:dyDescent="0.2">
      <c r="A240" s="6" t="str">
        <f ca="1">IF(COUNTIF($B$1:INDIRECT(CONCATENATE("B", ROW())), B240)=0, "", COUNTIF($B$1:INDIRECT(CONCATENATE("B", ROW())), B240))</f>
        <v/>
      </c>
      <c r="B240" s="41"/>
      <c r="C240" s="7"/>
      <c r="D240" s="6"/>
      <c r="E240" s="6"/>
      <c r="F240" s="6">
        <f t="shared" ref="F240:F245" si="42">$F239+1</f>
        <v>232</v>
      </c>
      <c r="G240" s="58" t="str">
        <f t="shared" si="37"/>
        <v>0x0E8</v>
      </c>
      <c r="H240" s="57" t="s">
        <v>33</v>
      </c>
      <c r="I240" s="8"/>
      <c r="J240" s="6"/>
      <c r="K240" s="9"/>
      <c r="L240" s="6"/>
      <c r="M240" s="42"/>
      <c r="N240" s="42" t="str">
        <f t="shared" si="32"/>
        <v/>
      </c>
      <c r="O240" s="42" t="str">
        <f t="shared" si="40"/>
        <v/>
      </c>
      <c r="P240" s="42" t="str">
        <f t="shared" si="41"/>
        <v/>
      </c>
      <c r="Q240" s="265"/>
      <c r="R240" s="10" t="str">
        <f t="shared" si="36"/>
        <v/>
      </c>
      <c r="S240" s="6"/>
      <c r="T240" s="6"/>
    </row>
    <row r="241" spans="1:20" x14ac:dyDescent="0.2">
      <c r="A241" s="6" t="str">
        <f ca="1">IF(COUNTIF($B$1:INDIRECT(CONCATENATE("B", ROW())), B241)=0, "", COUNTIF($B$1:INDIRECT(CONCATENATE("B", ROW())), B241))</f>
        <v/>
      </c>
      <c r="B241" s="41"/>
      <c r="C241" s="7"/>
      <c r="D241" s="6"/>
      <c r="E241" s="6"/>
      <c r="F241" s="6">
        <f t="shared" si="42"/>
        <v>233</v>
      </c>
      <c r="G241" s="58" t="str">
        <f t="shared" si="37"/>
        <v>0x0E9</v>
      </c>
      <c r="H241" s="57" t="s">
        <v>33</v>
      </c>
      <c r="I241" s="8"/>
      <c r="J241" s="6"/>
      <c r="K241" s="9"/>
      <c r="L241" s="6"/>
      <c r="M241" s="42"/>
      <c r="N241" s="42" t="str">
        <f t="shared" si="32"/>
        <v/>
      </c>
      <c r="O241" s="42" t="str">
        <f t="shared" si="40"/>
        <v/>
      </c>
      <c r="P241" s="42" t="str">
        <f t="shared" si="41"/>
        <v/>
      </c>
      <c r="Q241" s="265"/>
      <c r="R241" s="10" t="str">
        <f t="shared" si="36"/>
        <v/>
      </c>
      <c r="S241" s="6"/>
      <c r="T241" s="6"/>
    </row>
    <row r="242" spans="1:20" x14ac:dyDescent="0.2">
      <c r="A242" s="6" t="str">
        <f ca="1">IF(COUNTIF($B$1:INDIRECT(CONCATENATE("B", ROW())), B242)=0, "", COUNTIF($B$1:INDIRECT(CONCATENATE("B", ROW())), B242))</f>
        <v/>
      </c>
      <c r="B242" s="41"/>
      <c r="C242" s="7"/>
      <c r="D242" s="6"/>
      <c r="E242" s="6"/>
      <c r="F242" s="6">
        <f t="shared" si="42"/>
        <v>234</v>
      </c>
      <c r="G242" s="58" t="str">
        <f t="shared" si="37"/>
        <v>0x0EA</v>
      </c>
      <c r="H242" s="57" t="s">
        <v>33</v>
      </c>
      <c r="I242" s="8"/>
      <c r="J242" s="6"/>
      <c r="K242" s="9"/>
      <c r="L242" s="6"/>
      <c r="M242" s="42"/>
      <c r="N242" s="42" t="str">
        <f t="shared" si="32"/>
        <v/>
      </c>
      <c r="O242" s="42" t="str">
        <f t="shared" si="40"/>
        <v/>
      </c>
      <c r="P242" s="42" t="str">
        <f t="shared" si="41"/>
        <v/>
      </c>
      <c r="Q242" s="265"/>
      <c r="R242" s="10" t="str">
        <f t="shared" si="36"/>
        <v/>
      </c>
      <c r="S242" s="6"/>
      <c r="T242" s="6"/>
    </row>
    <row r="243" spans="1:20" x14ac:dyDescent="0.2">
      <c r="A243" s="6" t="str">
        <f ca="1">IF(COUNTIF($B$1:INDIRECT(CONCATENATE("B", ROW())), B243)=0, "", COUNTIF($B$1:INDIRECT(CONCATENATE("B", ROW())), B243))</f>
        <v/>
      </c>
      <c r="B243" s="41"/>
      <c r="C243" s="7"/>
      <c r="D243" s="6"/>
      <c r="E243" s="6"/>
      <c r="F243" s="6">
        <f t="shared" si="42"/>
        <v>235</v>
      </c>
      <c r="G243" s="58" t="str">
        <f t="shared" si="37"/>
        <v>0x0EB</v>
      </c>
      <c r="H243" s="57" t="s">
        <v>33</v>
      </c>
      <c r="I243" s="8"/>
      <c r="J243" s="6"/>
      <c r="K243" s="9"/>
      <c r="L243" s="6"/>
      <c r="M243" s="42"/>
      <c r="N243" s="42" t="str">
        <f t="shared" si="32"/>
        <v/>
      </c>
      <c r="O243" s="42" t="str">
        <f t="shared" si="40"/>
        <v/>
      </c>
      <c r="P243" s="42" t="str">
        <f t="shared" si="41"/>
        <v/>
      </c>
      <c r="Q243" s="265"/>
      <c r="R243" s="10" t="str">
        <f t="shared" si="36"/>
        <v/>
      </c>
      <c r="S243" s="6"/>
      <c r="T243" s="6"/>
    </row>
    <row r="244" spans="1:20" x14ac:dyDescent="0.2">
      <c r="A244" s="6" t="str">
        <f ca="1">IF(COUNTIF($B$1:INDIRECT(CONCATENATE("B", ROW())), B244)=0, "", COUNTIF($B$1:INDIRECT(CONCATENATE("B", ROW())), B244))</f>
        <v/>
      </c>
      <c r="B244" s="41"/>
      <c r="C244" s="7"/>
      <c r="D244" s="6"/>
      <c r="E244" s="6"/>
      <c r="F244" s="6">
        <f t="shared" si="42"/>
        <v>236</v>
      </c>
      <c r="G244" s="58" t="str">
        <f t="shared" si="37"/>
        <v>0x0EC</v>
      </c>
      <c r="H244" s="57" t="s">
        <v>33</v>
      </c>
      <c r="I244" s="8"/>
      <c r="J244" s="6"/>
      <c r="K244" s="9"/>
      <c r="L244" s="6"/>
      <c r="M244" s="42"/>
      <c r="N244" s="42" t="str">
        <f t="shared" si="32"/>
        <v/>
      </c>
      <c r="O244" s="42" t="str">
        <f t="shared" si="40"/>
        <v/>
      </c>
      <c r="P244" s="42" t="str">
        <f t="shared" si="41"/>
        <v/>
      </c>
      <c r="Q244" s="265"/>
      <c r="R244" s="10" t="str">
        <f t="shared" si="36"/>
        <v/>
      </c>
      <c r="S244" s="6"/>
      <c r="T244" s="6"/>
    </row>
    <row r="245" spans="1:20" x14ac:dyDescent="0.2">
      <c r="A245" s="6" t="str">
        <f ca="1">IF(COUNTIF($B$1:INDIRECT(CONCATENATE("B", ROW())), B245)=0, "", COUNTIF($B$1:INDIRECT(CONCATENATE("B", ROW())), B245))</f>
        <v/>
      </c>
      <c r="B245" s="41"/>
      <c r="C245" s="7"/>
      <c r="D245" s="6"/>
      <c r="E245" s="6"/>
      <c r="F245" s="6">
        <f t="shared" si="42"/>
        <v>237</v>
      </c>
      <c r="G245" s="58" t="str">
        <f t="shared" si="37"/>
        <v>0x0ED</v>
      </c>
      <c r="H245" s="57" t="s">
        <v>33</v>
      </c>
      <c r="I245" s="8"/>
      <c r="J245" s="6"/>
      <c r="K245" s="9"/>
      <c r="L245" s="6"/>
      <c r="M245" s="42"/>
      <c r="N245" s="42" t="str">
        <f t="shared" si="32"/>
        <v/>
      </c>
      <c r="O245" s="42" t="str">
        <f t="shared" si="40"/>
        <v/>
      </c>
      <c r="P245" s="42" t="str">
        <f t="shared" si="41"/>
        <v/>
      </c>
      <c r="Q245" s="265"/>
      <c r="R245" s="10" t="str">
        <f t="shared" si="36"/>
        <v/>
      </c>
      <c r="S245" s="6"/>
      <c r="T245" s="6"/>
    </row>
    <row r="246" spans="1:20" x14ac:dyDescent="0.2">
      <c r="A246" s="6" t="str">
        <f ca="1">IF(COUNTIF($B$1:INDIRECT(CONCATENATE("B", ROW())), B246)=0, "", COUNTIF($B$1:INDIRECT(CONCATENATE("B", ROW())), B246))</f>
        <v/>
      </c>
      <c r="B246" s="41"/>
      <c r="C246" s="7"/>
      <c r="D246" s="6"/>
      <c r="E246" s="6"/>
      <c r="F246" s="6">
        <f>$F245+1</f>
        <v>238</v>
      </c>
      <c r="G246" s="58" t="str">
        <f t="shared" si="37"/>
        <v>0x0EE</v>
      </c>
      <c r="H246" s="57" t="s">
        <v>33</v>
      </c>
      <c r="I246" s="8"/>
      <c r="J246" s="6"/>
      <c r="K246" s="9"/>
      <c r="L246" s="6"/>
      <c r="M246" s="42"/>
      <c r="N246" s="42" t="str">
        <f t="shared" si="32"/>
        <v/>
      </c>
      <c r="O246" s="42" t="str">
        <f t="shared" si="40"/>
        <v/>
      </c>
      <c r="P246" s="42" t="str">
        <f t="shared" si="41"/>
        <v/>
      </c>
      <c r="Q246" s="265"/>
      <c r="R246" s="10" t="str">
        <f t="shared" si="36"/>
        <v/>
      </c>
      <c r="S246" s="6"/>
      <c r="T246" s="6"/>
    </row>
    <row r="247" spans="1:20" x14ac:dyDescent="0.2">
      <c r="A247" s="6" t="str">
        <f ca="1">IF(COUNTIF($B$1:INDIRECT(CONCATENATE("B", ROW())), B247)=0, "", COUNTIF($B$1:INDIRECT(CONCATENATE("B", ROW())), B247))</f>
        <v/>
      </c>
      <c r="B247" s="41"/>
      <c r="C247" s="7"/>
      <c r="D247" s="6"/>
      <c r="E247" s="6"/>
      <c r="F247" s="6">
        <f t="shared" ref="F247:F263" si="43">$F246+1</f>
        <v>239</v>
      </c>
      <c r="G247" s="58" t="str">
        <f t="shared" si="37"/>
        <v>0x0EF</v>
      </c>
      <c r="H247" s="57" t="s">
        <v>33</v>
      </c>
      <c r="I247" s="8"/>
      <c r="J247" s="6"/>
      <c r="K247" s="9"/>
      <c r="L247" s="6"/>
      <c r="M247" s="42"/>
      <c r="N247" s="42" t="str">
        <f t="shared" si="32"/>
        <v/>
      </c>
      <c r="O247" s="42" t="str">
        <f t="shared" si="40"/>
        <v/>
      </c>
      <c r="P247" s="42" t="str">
        <f t="shared" ref="P247:P263" si="44">IF(N247="", "", N247/8)</f>
        <v/>
      </c>
      <c r="Q247" s="265"/>
      <c r="R247" s="10" t="str">
        <f t="shared" si="36"/>
        <v/>
      </c>
      <c r="S247" s="6"/>
      <c r="T247" s="6"/>
    </row>
    <row r="248" spans="1:20" x14ac:dyDescent="0.2">
      <c r="A248" s="6" t="str">
        <f ca="1">IF(COUNTIF($B$1:INDIRECT(CONCATENATE("B", ROW())), B248)=0, "", COUNTIF($B$1:INDIRECT(CONCATENATE("B", ROW())), B248))</f>
        <v/>
      </c>
      <c r="B248" s="41"/>
      <c r="C248" s="7"/>
      <c r="D248" s="6"/>
      <c r="E248" s="6"/>
      <c r="F248" s="6">
        <f t="shared" si="43"/>
        <v>240</v>
      </c>
      <c r="G248" s="58" t="str">
        <f t="shared" si="37"/>
        <v>0x0F0</v>
      </c>
      <c r="H248" s="57" t="s">
        <v>33</v>
      </c>
      <c r="I248" s="8"/>
      <c r="J248" s="6"/>
      <c r="K248" s="9"/>
      <c r="L248" s="6"/>
      <c r="M248" s="42"/>
      <c r="N248" s="42" t="str">
        <f t="shared" si="32"/>
        <v/>
      </c>
      <c r="O248" s="42" t="str">
        <f t="shared" si="40"/>
        <v/>
      </c>
      <c r="P248" s="42" t="str">
        <f t="shared" si="44"/>
        <v/>
      </c>
      <c r="Q248" s="265"/>
      <c r="R248" s="10" t="str">
        <f t="shared" si="36"/>
        <v/>
      </c>
      <c r="S248" s="6"/>
      <c r="T248" s="6"/>
    </row>
    <row r="249" spans="1:20" x14ac:dyDescent="0.2">
      <c r="A249" s="6" t="str">
        <f ca="1">IF(COUNTIF($B$1:INDIRECT(CONCATENATE("B", ROW())), B249)=0, "", COUNTIF($B$1:INDIRECT(CONCATENATE("B", ROW())), B249))</f>
        <v/>
      </c>
      <c r="B249" s="41"/>
      <c r="C249" s="7"/>
      <c r="D249" s="6"/>
      <c r="E249" s="6"/>
      <c r="F249" s="6">
        <f t="shared" si="43"/>
        <v>241</v>
      </c>
      <c r="G249" s="58" t="str">
        <f t="shared" si="37"/>
        <v>0x0F1</v>
      </c>
      <c r="H249" s="57" t="s">
        <v>33</v>
      </c>
      <c r="I249" s="8"/>
      <c r="J249" s="6"/>
      <c r="K249" s="9"/>
      <c r="L249" s="6"/>
      <c r="M249" s="42"/>
      <c r="N249" s="42" t="str">
        <f t="shared" si="32"/>
        <v/>
      </c>
      <c r="O249" s="42" t="str">
        <f t="shared" si="40"/>
        <v/>
      </c>
      <c r="P249" s="42" t="str">
        <f t="shared" si="44"/>
        <v/>
      </c>
      <c r="Q249" s="265"/>
      <c r="R249" s="10" t="str">
        <f t="shared" si="36"/>
        <v/>
      </c>
      <c r="S249" s="6"/>
      <c r="T249" s="6"/>
    </row>
    <row r="250" spans="1:20" x14ac:dyDescent="0.2">
      <c r="A250" s="6" t="str">
        <f ca="1">IF(COUNTIF($B$1:INDIRECT(CONCATENATE("B", ROW())), B250)=0, "", COUNTIF($B$1:INDIRECT(CONCATENATE("B", ROW())), B250))</f>
        <v/>
      </c>
      <c r="B250" s="41"/>
      <c r="C250" s="7"/>
      <c r="D250" s="6"/>
      <c r="E250" s="6"/>
      <c r="F250" s="6">
        <f t="shared" si="43"/>
        <v>242</v>
      </c>
      <c r="G250" s="58" t="str">
        <f t="shared" si="37"/>
        <v>0x0F2</v>
      </c>
      <c r="H250" s="57" t="s">
        <v>33</v>
      </c>
      <c r="I250" s="8"/>
      <c r="J250" s="6"/>
      <c r="K250" s="9"/>
      <c r="L250" s="6"/>
      <c r="M250" s="42"/>
      <c r="N250" s="42" t="str">
        <f t="shared" si="32"/>
        <v/>
      </c>
      <c r="O250" s="42" t="str">
        <f t="shared" si="40"/>
        <v/>
      </c>
      <c r="P250" s="42" t="str">
        <f t="shared" si="44"/>
        <v/>
      </c>
      <c r="Q250" s="265"/>
      <c r="R250" s="10" t="str">
        <f t="shared" si="36"/>
        <v/>
      </c>
      <c r="S250" s="6"/>
      <c r="T250" s="6"/>
    </row>
    <row r="251" spans="1:20" x14ac:dyDescent="0.2">
      <c r="A251" s="6" t="str">
        <f ca="1">IF(COUNTIF($B$1:INDIRECT(CONCATENATE("B", ROW())), B251)=0, "", COUNTIF($B$1:INDIRECT(CONCATENATE("B", ROW())), B251))</f>
        <v/>
      </c>
      <c r="B251" s="41"/>
      <c r="C251" s="7"/>
      <c r="D251" s="6"/>
      <c r="E251" s="6"/>
      <c r="F251" s="6">
        <f t="shared" si="43"/>
        <v>243</v>
      </c>
      <c r="G251" s="58" t="str">
        <f t="shared" si="37"/>
        <v>0x0F3</v>
      </c>
      <c r="H251" s="57" t="s">
        <v>33</v>
      </c>
      <c r="I251" s="8"/>
      <c r="J251" s="6"/>
      <c r="K251" s="9"/>
      <c r="L251" s="6"/>
      <c r="M251" s="42"/>
      <c r="N251" s="42" t="str">
        <f t="shared" si="32"/>
        <v/>
      </c>
      <c r="O251" s="42" t="str">
        <f t="shared" si="40"/>
        <v/>
      </c>
      <c r="P251" s="42" t="str">
        <f t="shared" si="44"/>
        <v/>
      </c>
      <c r="Q251" s="265"/>
      <c r="R251" s="10" t="str">
        <f t="shared" si="36"/>
        <v/>
      </c>
      <c r="S251" s="6"/>
      <c r="T251" s="6"/>
    </row>
    <row r="252" spans="1:20" x14ac:dyDescent="0.2">
      <c r="A252" s="6" t="str">
        <f ca="1">IF(COUNTIF($B$1:INDIRECT(CONCATENATE("B", ROW())), B252)=0, "", COUNTIF($B$1:INDIRECT(CONCATENATE("B", ROW())), B252))</f>
        <v/>
      </c>
      <c r="B252" s="41"/>
      <c r="C252" s="7"/>
      <c r="D252" s="6"/>
      <c r="E252" s="6"/>
      <c r="F252" s="6">
        <f t="shared" si="43"/>
        <v>244</v>
      </c>
      <c r="G252" s="58" t="str">
        <f t="shared" si="37"/>
        <v>0x0F4</v>
      </c>
      <c r="H252" s="57" t="s">
        <v>33</v>
      </c>
      <c r="I252" s="8"/>
      <c r="J252" s="6"/>
      <c r="K252" s="9"/>
      <c r="L252" s="6"/>
      <c r="M252" s="42"/>
      <c r="N252" s="42" t="str">
        <f t="shared" si="32"/>
        <v/>
      </c>
      <c r="O252" s="42" t="str">
        <f t="shared" si="40"/>
        <v/>
      </c>
      <c r="P252" s="42" t="str">
        <f t="shared" si="44"/>
        <v/>
      </c>
      <c r="Q252" s="265"/>
      <c r="R252" s="10" t="str">
        <f t="shared" si="36"/>
        <v/>
      </c>
      <c r="S252" s="6"/>
      <c r="T252" s="6"/>
    </row>
    <row r="253" spans="1:20" x14ac:dyDescent="0.2">
      <c r="A253" s="6" t="str">
        <f ca="1">IF(COUNTIF($B$1:INDIRECT(CONCATENATE("B", ROW())), B253)=0, "", COUNTIF($B$1:INDIRECT(CONCATENATE("B", ROW())), B253))</f>
        <v/>
      </c>
      <c r="B253" s="41"/>
      <c r="C253" s="7"/>
      <c r="D253" s="6"/>
      <c r="E253" s="6"/>
      <c r="F253" s="6">
        <f t="shared" si="43"/>
        <v>245</v>
      </c>
      <c r="G253" s="58" t="str">
        <f t="shared" si="37"/>
        <v>0x0F5</v>
      </c>
      <c r="H253" s="57" t="s">
        <v>33</v>
      </c>
      <c r="I253" s="8"/>
      <c r="J253" s="6"/>
      <c r="K253" s="9"/>
      <c r="L253" s="6"/>
      <c r="M253" s="42"/>
      <c r="N253" s="42" t="str">
        <f t="shared" si="32"/>
        <v/>
      </c>
      <c r="O253" s="42" t="str">
        <f t="shared" si="40"/>
        <v/>
      </c>
      <c r="P253" s="42" t="str">
        <f t="shared" si="44"/>
        <v/>
      </c>
      <c r="Q253" s="265"/>
      <c r="R253" s="10" t="str">
        <f t="shared" si="36"/>
        <v/>
      </c>
      <c r="S253" s="6"/>
      <c r="T253" s="6"/>
    </row>
    <row r="254" spans="1:20" x14ac:dyDescent="0.2">
      <c r="A254" s="6" t="str">
        <f ca="1">IF(COUNTIF($B$1:INDIRECT(CONCATENATE("B", ROW())), B254)=0, "", COUNTIF($B$1:INDIRECT(CONCATENATE("B", ROW())), B254))</f>
        <v/>
      </c>
      <c r="B254" s="41"/>
      <c r="C254" s="7"/>
      <c r="D254" s="6"/>
      <c r="E254" s="6"/>
      <c r="F254" s="6">
        <f t="shared" si="43"/>
        <v>246</v>
      </c>
      <c r="G254" s="58" t="str">
        <f t="shared" si="37"/>
        <v>0x0F6</v>
      </c>
      <c r="H254" s="57" t="s">
        <v>33</v>
      </c>
      <c r="I254" s="8"/>
      <c r="J254" s="6"/>
      <c r="K254" s="9"/>
      <c r="L254" s="6"/>
      <c r="M254" s="42"/>
      <c r="N254" s="42" t="str">
        <f t="shared" si="32"/>
        <v/>
      </c>
      <c r="O254" s="42" t="str">
        <f t="shared" si="40"/>
        <v/>
      </c>
      <c r="P254" s="42" t="str">
        <f t="shared" si="44"/>
        <v/>
      </c>
      <c r="Q254" s="265"/>
      <c r="R254" s="10" t="str">
        <f t="shared" si="36"/>
        <v/>
      </c>
      <c r="S254" s="6"/>
      <c r="T254" s="6"/>
    </row>
    <row r="255" spans="1:20" x14ac:dyDescent="0.2">
      <c r="A255" s="6" t="str">
        <f ca="1">IF(COUNTIF($B$1:INDIRECT(CONCATENATE("B", ROW())), B255)=0, "", COUNTIF($B$1:INDIRECT(CONCATENATE("B", ROW())), B255))</f>
        <v/>
      </c>
      <c r="B255" s="41"/>
      <c r="C255" s="7"/>
      <c r="D255" s="6"/>
      <c r="E255" s="6"/>
      <c r="F255" s="6">
        <f t="shared" si="43"/>
        <v>247</v>
      </c>
      <c r="G255" s="58" t="str">
        <f t="shared" si="37"/>
        <v>0x0F7</v>
      </c>
      <c r="H255" s="57" t="s">
        <v>33</v>
      </c>
      <c r="I255" s="8"/>
      <c r="J255" s="6"/>
      <c r="K255" s="9"/>
      <c r="L255" s="6"/>
      <c r="M255" s="42"/>
      <c r="N255" s="42" t="str">
        <f t="shared" si="32"/>
        <v/>
      </c>
      <c r="O255" s="42" t="str">
        <f t="shared" si="40"/>
        <v/>
      </c>
      <c r="P255" s="42" t="str">
        <f t="shared" si="44"/>
        <v/>
      </c>
      <c r="Q255" s="265"/>
      <c r="R255" s="10" t="str">
        <f t="shared" si="36"/>
        <v/>
      </c>
      <c r="S255" s="6"/>
      <c r="T255" s="6"/>
    </row>
    <row r="256" spans="1:20" x14ac:dyDescent="0.2">
      <c r="A256" s="6" t="str">
        <f ca="1">IF(COUNTIF($B$1:INDIRECT(CONCATENATE("B", ROW())), B256)=0, "", COUNTIF($B$1:INDIRECT(CONCATENATE("B", ROW())), B256))</f>
        <v/>
      </c>
      <c r="B256" s="41"/>
      <c r="C256" s="7"/>
      <c r="D256" s="6"/>
      <c r="E256" s="6"/>
      <c r="F256" s="6">
        <f t="shared" si="43"/>
        <v>248</v>
      </c>
      <c r="G256" s="58" t="str">
        <f t="shared" si="37"/>
        <v>0x0F8</v>
      </c>
      <c r="H256" s="57" t="s">
        <v>33</v>
      </c>
      <c r="I256" s="8"/>
      <c r="J256" s="6"/>
      <c r="K256" s="9"/>
      <c r="L256" s="6"/>
      <c r="M256" s="42"/>
      <c r="N256" s="42" t="str">
        <f t="shared" si="32"/>
        <v/>
      </c>
      <c r="O256" s="42" t="str">
        <f t="shared" si="40"/>
        <v/>
      </c>
      <c r="P256" s="42" t="str">
        <f t="shared" si="44"/>
        <v/>
      </c>
      <c r="Q256" s="265"/>
      <c r="R256" s="10" t="str">
        <f t="shared" si="36"/>
        <v/>
      </c>
      <c r="S256" s="6"/>
      <c r="T256" s="6"/>
    </row>
    <row r="257" spans="1:20" x14ac:dyDescent="0.2">
      <c r="A257" s="6" t="str">
        <f ca="1">IF(COUNTIF($B$1:INDIRECT(CONCATENATE("B", ROW())), B257)=0, "", COUNTIF($B$1:INDIRECT(CONCATENATE("B", ROW())), B257))</f>
        <v/>
      </c>
      <c r="B257" s="41"/>
      <c r="C257" s="7"/>
      <c r="D257" s="6"/>
      <c r="E257" s="6"/>
      <c r="F257" s="6">
        <f t="shared" si="43"/>
        <v>249</v>
      </c>
      <c r="G257" s="58" t="str">
        <f t="shared" si="37"/>
        <v>0x0F9</v>
      </c>
      <c r="H257" s="57" t="s">
        <v>33</v>
      </c>
      <c r="I257" s="8"/>
      <c r="J257" s="6"/>
      <c r="K257" s="9"/>
      <c r="L257" s="6"/>
      <c r="M257" s="42"/>
      <c r="N257" s="42" t="str">
        <f t="shared" si="32"/>
        <v/>
      </c>
      <c r="O257" s="42" t="str">
        <f t="shared" si="40"/>
        <v/>
      </c>
      <c r="P257" s="42" t="str">
        <f t="shared" si="44"/>
        <v/>
      </c>
      <c r="Q257" s="265"/>
      <c r="R257" s="10" t="str">
        <f t="shared" si="36"/>
        <v/>
      </c>
      <c r="S257" s="6"/>
      <c r="T257" s="6"/>
    </row>
    <row r="258" spans="1:20" x14ac:dyDescent="0.2">
      <c r="A258" s="6">
        <f ca="1">IF(COUNTIF($B$1:INDIRECT(CONCATENATE("B", ROW())), B258)=0, "", COUNTIF($B$1:INDIRECT(CONCATENATE("B", ROW())), B258))</f>
        <v>59</v>
      </c>
      <c r="B258" s="41" t="s">
        <v>57</v>
      </c>
      <c r="C258" s="7" t="str">
        <f ca="1">IF(B258="", "", B258&amp;COUNTIF($B$1:INDIRECT(CONCATENATE("B", ROW())), B258))</f>
        <v>Observatory59</v>
      </c>
      <c r="D258" s="6" t="s">
        <v>26</v>
      </c>
      <c r="E258" s="6" t="s">
        <v>34</v>
      </c>
      <c r="F258" s="6">
        <f t="shared" si="43"/>
        <v>250</v>
      </c>
      <c r="G258" s="58" t="str">
        <f t="shared" si="37"/>
        <v>0x0FA</v>
      </c>
      <c r="H258" s="8" t="s">
        <v>1176</v>
      </c>
      <c r="I258" s="8"/>
      <c r="J258" s="6" t="s">
        <v>28</v>
      </c>
      <c r="K258" s="9" t="s">
        <v>29</v>
      </c>
      <c r="L258" s="6" t="s">
        <v>30</v>
      </c>
      <c r="M258" s="42">
        <v>176</v>
      </c>
      <c r="N258" s="42">
        <f t="shared" si="32"/>
        <v>176</v>
      </c>
      <c r="O258" s="42">
        <f t="shared" si="40"/>
        <v>22</v>
      </c>
      <c r="P258" s="42">
        <f t="shared" si="44"/>
        <v>22</v>
      </c>
      <c r="Q258" s="265">
        <v>1</v>
      </c>
      <c r="R258" s="10">
        <f t="shared" si="36"/>
        <v>176</v>
      </c>
      <c r="S258" s="6" t="s">
        <v>1362</v>
      </c>
      <c r="T258" s="6" t="s">
        <v>1293</v>
      </c>
    </row>
    <row r="259" spans="1:20" x14ac:dyDescent="0.2">
      <c r="A259" s="6">
        <f ca="1">IF(COUNTIF($B$1:INDIRECT(CONCATENATE("B", ROW())), B259)=0, "", COUNTIF($B$1:INDIRECT(CONCATENATE("B", ROW())), B259))</f>
        <v>60</v>
      </c>
      <c r="B259" s="41" t="s">
        <v>57</v>
      </c>
      <c r="C259" s="7" t="str">
        <f ca="1">IF(B259="", "", B259&amp;COUNTIF($B$1:INDIRECT(CONCATENATE("B", ROW())), B259))</f>
        <v>Observatory60</v>
      </c>
      <c r="D259" s="6" t="s">
        <v>26</v>
      </c>
      <c r="E259" s="6" t="s">
        <v>34</v>
      </c>
      <c r="F259" s="6">
        <f t="shared" si="43"/>
        <v>251</v>
      </c>
      <c r="G259" s="58" t="str">
        <f t="shared" si="37"/>
        <v>0x0FB</v>
      </c>
      <c r="H259" s="8" t="s">
        <v>1177</v>
      </c>
      <c r="I259" s="8"/>
      <c r="J259" s="6" t="s">
        <v>28</v>
      </c>
      <c r="K259" s="9" t="s">
        <v>29</v>
      </c>
      <c r="L259" s="6" t="s">
        <v>30</v>
      </c>
      <c r="M259" s="42">
        <v>288</v>
      </c>
      <c r="N259" s="42">
        <f t="shared" ref="N259:N263" si="45">(IF($K259="CCSDS",$M259,IF($K259="","",IF($K259="RAW",IF($D259=1553,$M259+(12*8)+(4*8),$M259+(12*8))))))</f>
        <v>288</v>
      </c>
      <c r="O259" s="42">
        <f t="shared" si="40"/>
        <v>36</v>
      </c>
      <c r="P259" s="42">
        <f t="shared" si="44"/>
        <v>36</v>
      </c>
      <c r="Q259" s="265">
        <v>0.1</v>
      </c>
      <c r="R259" s="10">
        <f t="shared" si="36"/>
        <v>2880</v>
      </c>
      <c r="S259" s="6" t="s">
        <v>1363</v>
      </c>
      <c r="T259" s="6" t="s">
        <v>1293</v>
      </c>
    </row>
    <row r="260" spans="1:20" x14ac:dyDescent="0.2">
      <c r="A260" s="6">
        <f ca="1">IF(COUNTIF($B$1:INDIRECT(CONCATENATE("B", ROW())), B260)=0, "", COUNTIF($B$1:INDIRECT(CONCATENATE("B", ROW())), B260))</f>
        <v>61</v>
      </c>
      <c r="B260" s="41" t="s">
        <v>57</v>
      </c>
      <c r="C260" s="7" t="str">
        <f ca="1">IF(B260="", "", B260&amp;COUNTIF($B$1:INDIRECT(CONCATENATE("B", ROW())), B260))</f>
        <v>Observatory61</v>
      </c>
      <c r="D260" s="6" t="s">
        <v>26</v>
      </c>
      <c r="E260" s="6" t="s">
        <v>34</v>
      </c>
      <c r="F260" s="6">
        <f t="shared" si="43"/>
        <v>252</v>
      </c>
      <c r="G260" s="58" t="str">
        <f t="shared" si="37"/>
        <v>0x0FC</v>
      </c>
      <c r="H260" s="8" t="s">
        <v>1178</v>
      </c>
      <c r="I260" s="8"/>
      <c r="J260" s="6" t="s">
        <v>28</v>
      </c>
      <c r="K260" s="9" t="s">
        <v>29</v>
      </c>
      <c r="L260" s="6" t="s">
        <v>30</v>
      </c>
      <c r="M260" s="42">
        <v>384</v>
      </c>
      <c r="N260" s="42">
        <f t="shared" si="45"/>
        <v>384</v>
      </c>
      <c r="O260" s="42">
        <f t="shared" si="40"/>
        <v>48</v>
      </c>
      <c r="P260" s="42">
        <f t="shared" si="44"/>
        <v>48</v>
      </c>
      <c r="Q260" s="265">
        <v>1</v>
      </c>
      <c r="R260" s="10">
        <v>384</v>
      </c>
      <c r="S260" s="6" t="s">
        <v>1364</v>
      </c>
      <c r="T260" s="6" t="s">
        <v>1293</v>
      </c>
    </row>
    <row r="261" spans="1:20" x14ac:dyDescent="0.2">
      <c r="A261" s="6">
        <f ca="1">IF(COUNTIF($B$1:INDIRECT(CONCATENATE("B", ROW())), B261)=0, "", COUNTIF($B$1:INDIRECT(CONCATENATE("B", ROW())), B261))</f>
        <v>62</v>
      </c>
      <c r="B261" s="41" t="s">
        <v>57</v>
      </c>
      <c r="C261" s="7" t="str">
        <f ca="1">IF(B261="", "", B261&amp;COUNTIF($B$1:INDIRECT(CONCATENATE("B", ROW())), B261))</f>
        <v>Observatory62</v>
      </c>
      <c r="D261" s="6" t="s">
        <v>26</v>
      </c>
      <c r="E261" s="6" t="s">
        <v>34</v>
      </c>
      <c r="F261" s="6">
        <f t="shared" si="43"/>
        <v>253</v>
      </c>
      <c r="G261" s="58" t="str">
        <f t="shared" si="37"/>
        <v>0x0FD</v>
      </c>
      <c r="H261" s="8" t="s">
        <v>1179</v>
      </c>
      <c r="I261" s="8"/>
      <c r="J261" s="6" t="s">
        <v>28</v>
      </c>
      <c r="K261" s="9" t="s">
        <v>29</v>
      </c>
      <c r="L261" s="6" t="s">
        <v>30</v>
      </c>
      <c r="M261" s="42">
        <v>176</v>
      </c>
      <c r="N261" s="42">
        <f t="shared" si="45"/>
        <v>176</v>
      </c>
      <c r="O261" s="42">
        <f t="shared" si="40"/>
        <v>22</v>
      </c>
      <c r="P261" s="42">
        <f t="shared" si="44"/>
        <v>22</v>
      </c>
      <c r="Q261" s="265">
        <v>1</v>
      </c>
      <c r="R261" s="10">
        <f t="shared" si="36"/>
        <v>176</v>
      </c>
      <c r="S261" s="6" t="s">
        <v>1365</v>
      </c>
      <c r="T261" s="6" t="s">
        <v>1293</v>
      </c>
    </row>
    <row r="262" spans="1:20" x14ac:dyDescent="0.2">
      <c r="A262" s="6">
        <f ca="1">IF(COUNTIF($B$1:INDIRECT(CONCATENATE("B", ROW())), B262)=0, "", COUNTIF($B$1:INDIRECT(CONCATENATE("B", ROW())), B262))</f>
        <v>63</v>
      </c>
      <c r="B262" s="41" t="s">
        <v>57</v>
      </c>
      <c r="C262" s="7" t="str">
        <f ca="1">IF(B262="", "", B262&amp;COUNTIF($B$1:INDIRECT(CONCATENATE("B", ROW())), B262))</f>
        <v>Observatory63</v>
      </c>
      <c r="D262" s="6" t="s">
        <v>26</v>
      </c>
      <c r="E262" s="6" t="s">
        <v>34</v>
      </c>
      <c r="F262" s="6">
        <f t="shared" si="43"/>
        <v>254</v>
      </c>
      <c r="G262" s="58" t="str">
        <f t="shared" si="37"/>
        <v>0x0FE</v>
      </c>
      <c r="H262" s="8" t="s">
        <v>1180</v>
      </c>
      <c r="I262" s="8"/>
      <c r="J262" s="6" t="s">
        <v>28</v>
      </c>
      <c r="K262" s="9" t="s">
        <v>29</v>
      </c>
      <c r="L262" s="6" t="s">
        <v>30</v>
      </c>
      <c r="M262" s="42">
        <v>288</v>
      </c>
      <c r="N262" s="42">
        <f t="shared" si="45"/>
        <v>288</v>
      </c>
      <c r="O262" s="42">
        <f t="shared" si="40"/>
        <v>36</v>
      </c>
      <c r="P262" s="42">
        <f t="shared" si="44"/>
        <v>36</v>
      </c>
      <c r="Q262" s="265">
        <v>0.1</v>
      </c>
      <c r="R262" s="10">
        <f t="shared" si="36"/>
        <v>2880</v>
      </c>
      <c r="S262" s="6" t="s">
        <v>1366</v>
      </c>
      <c r="T262" s="6" t="s">
        <v>1293</v>
      </c>
    </row>
    <row r="263" spans="1:20" x14ac:dyDescent="0.2">
      <c r="A263" s="6">
        <f ca="1">IF(COUNTIF($B$1:INDIRECT(CONCATENATE("B", ROW())), B263)=0, "", COUNTIF($B$1:INDIRECT(CONCATENATE("B", ROW())), B263))</f>
        <v>64</v>
      </c>
      <c r="B263" s="41" t="s">
        <v>57</v>
      </c>
      <c r="C263" s="7" t="str">
        <f ca="1">IF(B263="", "", B263&amp;COUNTIF($B$1:INDIRECT(CONCATENATE("B", ROW())), B263))</f>
        <v>Observatory64</v>
      </c>
      <c r="D263" s="6" t="s">
        <v>26</v>
      </c>
      <c r="E263" s="6" t="s">
        <v>34</v>
      </c>
      <c r="F263" s="6">
        <f t="shared" si="43"/>
        <v>255</v>
      </c>
      <c r="G263" s="58" t="str">
        <f t="shared" si="37"/>
        <v>0x0FF</v>
      </c>
      <c r="H263" s="8" t="s">
        <v>1181</v>
      </c>
      <c r="I263" s="8"/>
      <c r="J263" s="6" t="s">
        <v>28</v>
      </c>
      <c r="K263" s="9" t="s">
        <v>29</v>
      </c>
      <c r="L263" s="6" t="s">
        <v>30</v>
      </c>
      <c r="M263" s="42">
        <v>384</v>
      </c>
      <c r="N263" s="42">
        <f t="shared" si="45"/>
        <v>384</v>
      </c>
      <c r="O263" s="42">
        <f t="shared" si="40"/>
        <v>48</v>
      </c>
      <c r="P263" s="42">
        <f t="shared" si="44"/>
        <v>48</v>
      </c>
      <c r="Q263" s="265">
        <v>1</v>
      </c>
      <c r="R263" s="10">
        <v>384</v>
      </c>
      <c r="S263" s="6" t="s">
        <v>1367</v>
      </c>
      <c r="T263" s="6" t="s">
        <v>1293</v>
      </c>
    </row>
    <row r="264" spans="1:20" x14ac:dyDescent="0.2">
      <c r="A264" s="6" t="str">
        <f ca="1">IF(COUNTIF($B$1:INDIRECT(CONCATENATE("B", ROW())), B264)=0, "", COUNTIF($B$1:INDIRECT(CONCATENATE("B", ROW())), B264))</f>
        <v/>
      </c>
      <c r="B264" s="41"/>
      <c r="C264" s="7"/>
      <c r="D264" s="6"/>
      <c r="E264" s="6"/>
      <c r="F264" s="6"/>
      <c r="G264" s="44"/>
      <c r="H264" s="8" t="s">
        <v>222</v>
      </c>
      <c r="I264" s="8"/>
      <c r="J264" s="6"/>
      <c r="K264" s="9"/>
      <c r="L264" s="6"/>
      <c r="M264" s="42"/>
      <c r="N264" s="42" t="str">
        <f t="shared" ref="N264:N321" si="46">(IF($K264="CCSDS",$M264,IF($K264="","",IF($K264="RAW",IF($D264=1553,$M264+(12*8)+(4*8),$M264+(12*8))))))</f>
        <v/>
      </c>
      <c r="O264" s="42"/>
      <c r="P264" s="42"/>
      <c r="Q264" s="265"/>
      <c r="R264" s="10" t="str">
        <f t="shared" si="36"/>
        <v/>
      </c>
      <c r="S264" s="6"/>
      <c r="T264" s="6"/>
    </row>
    <row r="265" spans="1:20" x14ac:dyDescent="0.2">
      <c r="A265" s="6" t="str">
        <f ca="1">IF(COUNTIF($B$1:INDIRECT(CONCATENATE("B", ROW())), B265)=0, "", COUNTIF($B$1:INDIRECT(CONCATENATE("B", ROW())), B265))</f>
        <v/>
      </c>
      <c r="B265" s="41"/>
      <c r="C265" s="7"/>
      <c r="D265" s="6"/>
      <c r="E265" s="6"/>
      <c r="F265" s="6">
        <f>$F263+1</f>
        <v>256</v>
      </c>
      <c r="G265" s="58" t="str">
        <f>CONCATENATE( "0x",DEC2HEX($F265) )</f>
        <v>0x100</v>
      </c>
      <c r="H265" s="57" t="s">
        <v>33</v>
      </c>
      <c r="I265" s="8"/>
      <c r="J265" s="6"/>
      <c r="K265" s="9"/>
      <c r="L265" s="6"/>
      <c r="M265" s="42"/>
      <c r="N265" s="42" t="str">
        <f t="shared" si="46"/>
        <v/>
      </c>
      <c r="O265" s="42"/>
      <c r="P265" s="42"/>
      <c r="Q265" s="265"/>
      <c r="R265" s="10" t="str">
        <f t="shared" si="36"/>
        <v/>
      </c>
      <c r="S265" s="6"/>
      <c r="T265" s="6"/>
    </row>
    <row r="266" spans="1:20" x14ac:dyDescent="0.2">
      <c r="A266" s="6" t="str">
        <f ca="1">IF(COUNTIF($B$1:INDIRECT(CONCATENATE("B", ROW())), B266)=0, "", COUNTIF($B$1:INDIRECT(CONCATENATE("B", ROW())), B266))</f>
        <v/>
      </c>
      <c r="B266" s="41"/>
      <c r="C266" s="7"/>
      <c r="D266" s="6"/>
      <c r="E266" s="6"/>
      <c r="F266" s="6">
        <f t="shared" si="34"/>
        <v>257</v>
      </c>
      <c r="G266" s="58" t="str">
        <f t="shared" ref="G266:G329" si="47">CONCATENATE( "0x",DEC2HEX($F266) )</f>
        <v>0x101</v>
      </c>
      <c r="H266" s="57" t="s">
        <v>33</v>
      </c>
      <c r="I266" s="8"/>
      <c r="J266" s="6"/>
      <c r="K266" s="9"/>
      <c r="L266" s="6"/>
      <c r="M266" s="42"/>
      <c r="N266" s="42" t="str">
        <f t="shared" si="46"/>
        <v/>
      </c>
      <c r="O266" s="42"/>
      <c r="P266" s="42"/>
      <c r="Q266" s="265"/>
      <c r="R266" s="10" t="str">
        <f t="shared" si="36"/>
        <v/>
      </c>
      <c r="S266" s="6"/>
      <c r="T266" s="6"/>
    </row>
    <row r="267" spans="1:20" x14ac:dyDescent="0.2">
      <c r="A267" s="6" t="str">
        <f ca="1">IF(COUNTIF($B$1:INDIRECT(CONCATENATE("B", ROW())), B267)=0, "", COUNTIF($B$1:INDIRECT(CONCATENATE("B", ROW())), B267))</f>
        <v/>
      </c>
      <c r="B267" s="41"/>
      <c r="C267" s="7"/>
      <c r="D267" s="6"/>
      <c r="E267" s="6"/>
      <c r="F267" s="6">
        <f t="shared" ref="F267:F330" si="48">$F266+1</f>
        <v>258</v>
      </c>
      <c r="G267" s="58" t="str">
        <f t="shared" si="47"/>
        <v>0x102</v>
      </c>
      <c r="H267" s="57" t="s">
        <v>33</v>
      </c>
      <c r="I267" s="8"/>
      <c r="J267" s="6"/>
      <c r="K267" s="9"/>
      <c r="L267" s="6"/>
      <c r="M267" s="42"/>
      <c r="N267" s="42" t="str">
        <f t="shared" si="46"/>
        <v/>
      </c>
      <c r="O267" s="42"/>
      <c r="P267" s="42"/>
      <c r="Q267" s="265"/>
      <c r="R267" s="10" t="str">
        <f t="shared" si="36"/>
        <v/>
      </c>
      <c r="S267" s="6"/>
      <c r="T267" s="6"/>
    </row>
    <row r="268" spans="1:20" x14ac:dyDescent="0.2">
      <c r="A268" s="6" t="str">
        <f ca="1">IF(COUNTIF($B$1:INDIRECT(CONCATENATE("B", ROW())), B268)=0, "", COUNTIF($B$1:INDIRECT(CONCATENATE("B", ROW())), B268))</f>
        <v/>
      </c>
      <c r="B268" s="41"/>
      <c r="C268" s="7"/>
      <c r="D268" s="6"/>
      <c r="E268" s="6"/>
      <c r="F268" s="6">
        <f t="shared" si="48"/>
        <v>259</v>
      </c>
      <c r="G268" s="58" t="str">
        <f t="shared" si="47"/>
        <v>0x103</v>
      </c>
      <c r="H268" s="57" t="s">
        <v>33</v>
      </c>
      <c r="I268" s="8"/>
      <c r="J268" s="6"/>
      <c r="K268" s="9"/>
      <c r="L268" s="6"/>
      <c r="M268" s="42"/>
      <c r="N268" s="42" t="str">
        <f t="shared" si="46"/>
        <v/>
      </c>
      <c r="O268" s="42"/>
      <c r="P268" s="42"/>
      <c r="Q268" s="265"/>
      <c r="R268" s="10" t="str">
        <f t="shared" si="36"/>
        <v/>
      </c>
      <c r="S268" s="6"/>
      <c r="T268" s="6"/>
    </row>
    <row r="269" spans="1:20" x14ac:dyDescent="0.2">
      <c r="A269" s="6" t="str">
        <f ca="1">IF(COUNTIF($B$1:INDIRECT(CONCATENATE("B", ROW())), B269)=0, "", COUNTIF($B$1:INDIRECT(CONCATENATE("B", ROW())), B269))</f>
        <v/>
      </c>
      <c r="B269" s="41"/>
      <c r="C269" s="7"/>
      <c r="D269" s="6"/>
      <c r="E269" s="6"/>
      <c r="F269" s="6">
        <f t="shared" si="48"/>
        <v>260</v>
      </c>
      <c r="G269" s="58" t="str">
        <f t="shared" si="47"/>
        <v>0x104</v>
      </c>
      <c r="H269" s="57" t="s">
        <v>33</v>
      </c>
      <c r="I269" s="8"/>
      <c r="J269" s="6"/>
      <c r="K269" s="9"/>
      <c r="L269" s="6"/>
      <c r="M269" s="42"/>
      <c r="N269" s="42" t="str">
        <f t="shared" si="46"/>
        <v/>
      </c>
      <c r="O269" s="42"/>
      <c r="P269" s="42"/>
      <c r="Q269" s="265"/>
      <c r="R269" s="10" t="str">
        <f t="shared" ref="R269:R332" si="49">IF($B269="", "", IF($J269="Sync", $N269/$Q269, 0))</f>
        <v/>
      </c>
      <c r="S269" s="6"/>
      <c r="T269" s="6"/>
    </row>
    <row r="270" spans="1:20" x14ac:dyDescent="0.2">
      <c r="A270" s="6" t="str">
        <f ca="1">IF(COUNTIF($B$1:INDIRECT(CONCATENATE("B", ROW())), B270)=0, "", COUNTIF($B$1:INDIRECT(CONCATENATE("B", ROW())), B270))</f>
        <v/>
      </c>
      <c r="B270" s="41"/>
      <c r="C270" s="7"/>
      <c r="D270" s="6"/>
      <c r="E270" s="6"/>
      <c r="F270" s="6">
        <f t="shared" si="48"/>
        <v>261</v>
      </c>
      <c r="G270" s="58" t="str">
        <f t="shared" si="47"/>
        <v>0x105</v>
      </c>
      <c r="H270" s="57" t="s">
        <v>33</v>
      </c>
      <c r="I270" s="8"/>
      <c r="J270" s="6"/>
      <c r="K270" s="9"/>
      <c r="L270" s="6"/>
      <c r="M270" s="42"/>
      <c r="N270" s="42" t="str">
        <f t="shared" si="46"/>
        <v/>
      </c>
      <c r="O270" s="42"/>
      <c r="P270" s="42"/>
      <c r="Q270" s="265"/>
      <c r="R270" s="10" t="str">
        <f t="shared" si="49"/>
        <v/>
      </c>
      <c r="S270" s="6"/>
      <c r="T270" s="6"/>
    </row>
    <row r="271" spans="1:20" x14ac:dyDescent="0.2">
      <c r="A271" s="6" t="str">
        <f ca="1">IF(COUNTIF($B$1:INDIRECT(CONCATENATE("B", ROW())), B271)=0, "", COUNTIF($B$1:INDIRECT(CONCATENATE("B", ROW())), B271))</f>
        <v/>
      </c>
      <c r="B271" s="41"/>
      <c r="C271" s="7"/>
      <c r="D271" s="6"/>
      <c r="E271" s="6"/>
      <c r="F271" s="6">
        <f t="shared" si="48"/>
        <v>262</v>
      </c>
      <c r="G271" s="58" t="str">
        <f t="shared" si="47"/>
        <v>0x106</v>
      </c>
      <c r="H271" s="57" t="s">
        <v>33</v>
      </c>
      <c r="I271" s="8"/>
      <c r="J271" s="6"/>
      <c r="K271" s="9"/>
      <c r="L271" s="6"/>
      <c r="M271" s="42"/>
      <c r="N271" s="42" t="str">
        <f t="shared" si="46"/>
        <v/>
      </c>
      <c r="O271" s="42"/>
      <c r="P271" s="42"/>
      <c r="Q271" s="265"/>
      <c r="R271" s="10" t="str">
        <f t="shared" si="49"/>
        <v/>
      </c>
      <c r="S271" s="6"/>
      <c r="T271" s="6"/>
    </row>
    <row r="272" spans="1:20" x14ac:dyDescent="0.2">
      <c r="A272" s="6" t="str">
        <f ca="1">IF(COUNTIF($B$1:INDIRECT(CONCATENATE("B", ROW())), B272)=0, "", COUNTIF($B$1:INDIRECT(CONCATENATE("B", ROW())), B272))</f>
        <v/>
      </c>
      <c r="B272" s="41"/>
      <c r="C272" s="7"/>
      <c r="D272" s="6"/>
      <c r="E272" s="6"/>
      <c r="F272" s="6">
        <f t="shared" si="48"/>
        <v>263</v>
      </c>
      <c r="G272" s="58" t="str">
        <f t="shared" si="47"/>
        <v>0x107</v>
      </c>
      <c r="H272" s="57" t="s">
        <v>33</v>
      </c>
      <c r="I272" s="8"/>
      <c r="J272" s="6"/>
      <c r="K272" s="9"/>
      <c r="L272" s="6"/>
      <c r="M272" s="42"/>
      <c r="N272" s="42" t="str">
        <f t="shared" si="46"/>
        <v/>
      </c>
      <c r="O272" s="42"/>
      <c r="P272" s="42"/>
      <c r="Q272" s="265"/>
      <c r="R272" s="10" t="str">
        <f t="shared" si="49"/>
        <v/>
      </c>
      <c r="S272" s="6"/>
      <c r="T272" s="6"/>
    </row>
    <row r="273" spans="1:20" x14ac:dyDescent="0.2">
      <c r="A273" s="6" t="str">
        <f ca="1">IF(COUNTIF($B$1:INDIRECT(CONCATENATE("B", ROW())), B273)=0, "", COUNTIF($B$1:INDIRECT(CONCATENATE("B", ROW())), B273))</f>
        <v/>
      </c>
      <c r="B273" s="41"/>
      <c r="C273" s="7"/>
      <c r="D273" s="6"/>
      <c r="E273" s="6"/>
      <c r="F273" s="6">
        <f t="shared" si="48"/>
        <v>264</v>
      </c>
      <c r="G273" s="58" t="str">
        <f t="shared" si="47"/>
        <v>0x108</v>
      </c>
      <c r="H273" s="8" t="s">
        <v>33</v>
      </c>
      <c r="I273" s="8"/>
      <c r="J273" s="6"/>
      <c r="K273" s="9"/>
      <c r="L273" s="6"/>
      <c r="M273" s="42"/>
      <c r="N273" s="42" t="str">
        <f t="shared" si="46"/>
        <v/>
      </c>
      <c r="O273" s="42"/>
      <c r="P273" s="42"/>
      <c r="Q273" s="265"/>
      <c r="R273" s="10" t="str">
        <f t="shared" si="49"/>
        <v/>
      </c>
      <c r="S273" s="6"/>
      <c r="T273" s="6"/>
    </row>
    <row r="274" spans="1:20" x14ac:dyDescent="0.2">
      <c r="A274" s="6" t="str">
        <f ca="1">IF(COUNTIF($B$1:INDIRECT(CONCATENATE("B", ROW())), B274)=0, "", COUNTIF($B$1:INDIRECT(CONCATENATE("B", ROW())), B274))</f>
        <v/>
      </c>
      <c r="B274" s="41"/>
      <c r="C274" s="7"/>
      <c r="D274" s="6"/>
      <c r="E274" s="6"/>
      <c r="F274" s="6">
        <f t="shared" si="48"/>
        <v>265</v>
      </c>
      <c r="G274" s="58" t="str">
        <f t="shared" si="47"/>
        <v>0x109</v>
      </c>
      <c r="H274" s="57" t="s">
        <v>33</v>
      </c>
      <c r="I274" s="8"/>
      <c r="J274" s="6"/>
      <c r="K274" s="9"/>
      <c r="L274" s="6"/>
      <c r="M274" s="42"/>
      <c r="N274" s="42" t="str">
        <f t="shared" si="46"/>
        <v/>
      </c>
      <c r="O274" s="42"/>
      <c r="P274" s="42"/>
      <c r="Q274" s="265"/>
      <c r="R274" s="10" t="str">
        <f t="shared" si="49"/>
        <v/>
      </c>
      <c r="S274" s="6"/>
      <c r="T274" s="6"/>
    </row>
    <row r="275" spans="1:20" x14ac:dyDescent="0.2">
      <c r="A275" s="6" t="str">
        <f ca="1">IF(COUNTIF($B$1:INDIRECT(CONCATENATE("B", ROW())), B275)=0, "", COUNTIF($B$1:INDIRECT(CONCATENATE("B", ROW())), B275))</f>
        <v/>
      </c>
      <c r="B275" s="41"/>
      <c r="C275" s="7"/>
      <c r="D275" s="6"/>
      <c r="E275" s="6"/>
      <c r="F275" s="6">
        <f t="shared" si="48"/>
        <v>266</v>
      </c>
      <c r="G275" s="58" t="str">
        <f t="shared" si="47"/>
        <v>0x10A</v>
      </c>
      <c r="H275" s="57" t="s">
        <v>33</v>
      </c>
      <c r="I275" s="8"/>
      <c r="J275" s="6"/>
      <c r="K275" s="9"/>
      <c r="L275" s="6"/>
      <c r="M275" s="42"/>
      <c r="N275" s="42" t="str">
        <f t="shared" si="46"/>
        <v/>
      </c>
      <c r="O275" s="42"/>
      <c r="P275" s="42"/>
      <c r="Q275" s="265"/>
      <c r="R275" s="10" t="str">
        <f t="shared" si="49"/>
        <v/>
      </c>
      <c r="S275" s="6"/>
      <c r="T275" s="6"/>
    </row>
    <row r="276" spans="1:20" x14ac:dyDescent="0.2">
      <c r="A276" s="6" t="str">
        <f ca="1">IF(COUNTIF($B$1:INDIRECT(CONCATENATE("B", ROW())), B276)=0, "", COUNTIF($B$1:INDIRECT(CONCATENATE("B", ROW())), B276))</f>
        <v/>
      </c>
      <c r="B276" s="41"/>
      <c r="C276" s="7"/>
      <c r="D276" s="6"/>
      <c r="E276" s="6"/>
      <c r="F276" s="6">
        <f t="shared" si="48"/>
        <v>267</v>
      </c>
      <c r="G276" s="58" t="str">
        <f t="shared" si="47"/>
        <v>0x10B</v>
      </c>
      <c r="H276" s="57" t="s">
        <v>33</v>
      </c>
      <c r="I276" s="8"/>
      <c r="J276" s="6"/>
      <c r="K276" s="9"/>
      <c r="L276" s="6"/>
      <c r="M276" s="42"/>
      <c r="N276" s="42" t="str">
        <f t="shared" si="46"/>
        <v/>
      </c>
      <c r="O276" s="42"/>
      <c r="P276" s="42"/>
      <c r="Q276" s="265"/>
      <c r="R276" s="10" t="str">
        <f t="shared" si="49"/>
        <v/>
      </c>
      <c r="S276" s="6"/>
      <c r="T276" s="6"/>
    </row>
    <row r="277" spans="1:20" x14ac:dyDescent="0.2">
      <c r="A277" s="6" t="str">
        <f ca="1">IF(COUNTIF($B$1:INDIRECT(CONCATENATE("B", ROW())), B277)=0, "", COUNTIF($B$1:INDIRECT(CONCATENATE("B", ROW())), B277))</f>
        <v/>
      </c>
      <c r="B277" s="41"/>
      <c r="C277" s="7"/>
      <c r="D277" s="6"/>
      <c r="E277" s="6"/>
      <c r="F277" s="6">
        <f t="shared" si="48"/>
        <v>268</v>
      </c>
      <c r="G277" s="58" t="str">
        <f t="shared" si="47"/>
        <v>0x10C</v>
      </c>
      <c r="H277" s="57" t="s">
        <v>33</v>
      </c>
      <c r="I277" s="8"/>
      <c r="J277" s="6"/>
      <c r="K277" s="9"/>
      <c r="L277" s="6"/>
      <c r="M277" s="42"/>
      <c r="N277" s="42" t="str">
        <f t="shared" si="46"/>
        <v/>
      </c>
      <c r="O277" s="42"/>
      <c r="P277" s="42"/>
      <c r="Q277" s="265"/>
      <c r="R277" s="10" t="str">
        <f t="shared" si="49"/>
        <v/>
      </c>
      <c r="S277" s="6"/>
      <c r="T277" s="6"/>
    </row>
    <row r="278" spans="1:20" x14ac:dyDescent="0.2">
      <c r="A278" s="6" t="str">
        <f ca="1">IF(COUNTIF($B$1:INDIRECT(CONCATENATE("B", ROW())), B278)=0, "", COUNTIF($B$1:INDIRECT(CONCATENATE("B", ROW())), B278))</f>
        <v/>
      </c>
      <c r="B278" s="41"/>
      <c r="C278" s="7"/>
      <c r="D278" s="6"/>
      <c r="E278" s="6"/>
      <c r="F278" s="6">
        <f t="shared" si="48"/>
        <v>269</v>
      </c>
      <c r="G278" s="58" t="str">
        <f t="shared" si="47"/>
        <v>0x10D</v>
      </c>
      <c r="H278" s="57" t="s">
        <v>33</v>
      </c>
      <c r="I278" s="8"/>
      <c r="J278" s="6"/>
      <c r="K278" s="9"/>
      <c r="L278" s="6"/>
      <c r="M278" s="42"/>
      <c r="N278" s="42" t="str">
        <f t="shared" si="46"/>
        <v/>
      </c>
      <c r="O278" s="42"/>
      <c r="P278" s="42"/>
      <c r="Q278" s="265"/>
      <c r="R278" s="10" t="str">
        <f t="shared" si="49"/>
        <v/>
      </c>
      <c r="S278" s="6"/>
      <c r="T278" s="6"/>
    </row>
    <row r="279" spans="1:20" x14ac:dyDescent="0.2">
      <c r="A279" s="6" t="str">
        <f ca="1">IF(COUNTIF($B$1:INDIRECT(CONCATENATE("B", ROW())), B279)=0, "", COUNTIF($B$1:INDIRECT(CONCATENATE("B", ROW())), B279))</f>
        <v/>
      </c>
      <c r="B279" s="41"/>
      <c r="C279" s="7"/>
      <c r="D279" s="6"/>
      <c r="E279" s="6"/>
      <c r="F279" s="6">
        <f t="shared" si="48"/>
        <v>270</v>
      </c>
      <c r="G279" s="58" t="str">
        <f t="shared" si="47"/>
        <v>0x10E</v>
      </c>
      <c r="H279" s="57" t="s">
        <v>33</v>
      </c>
      <c r="I279" s="8"/>
      <c r="J279" s="6"/>
      <c r="K279" s="9"/>
      <c r="L279" s="6"/>
      <c r="M279" s="42"/>
      <c r="N279" s="42" t="str">
        <f t="shared" si="46"/>
        <v/>
      </c>
      <c r="O279" s="42"/>
      <c r="P279" s="42"/>
      <c r="Q279" s="265"/>
      <c r="R279" s="10" t="str">
        <f t="shared" si="49"/>
        <v/>
      </c>
      <c r="S279" s="6"/>
      <c r="T279" s="6"/>
    </row>
    <row r="280" spans="1:20" x14ac:dyDescent="0.2">
      <c r="A280" s="6" t="str">
        <f ca="1">IF(COUNTIF($B$1:INDIRECT(CONCATENATE("B", ROW())), B280)=0, "", COUNTIF($B$1:INDIRECT(CONCATENATE("B", ROW())), B280))</f>
        <v/>
      </c>
      <c r="B280" s="41"/>
      <c r="C280" s="7"/>
      <c r="D280" s="6"/>
      <c r="E280" s="6"/>
      <c r="F280" s="6">
        <f t="shared" si="48"/>
        <v>271</v>
      </c>
      <c r="G280" s="58" t="str">
        <f t="shared" si="47"/>
        <v>0x10F</v>
      </c>
      <c r="H280" s="57" t="s">
        <v>33</v>
      </c>
      <c r="I280" s="8"/>
      <c r="J280" s="6"/>
      <c r="K280" s="9"/>
      <c r="L280" s="6"/>
      <c r="M280" s="42"/>
      <c r="N280" s="42" t="str">
        <f t="shared" si="46"/>
        <v/>
      </c>
      <c r="O280" s="42"/>
      <c r="P280" s="42"/>
      <c r="Q280" s="265"/>
      <c r="R280" s="10" t="str">
        <f t="shared" si="49"/>
        <v/>
      </c>
      <c r="S280" s="6"/>
      <c r="T280" s="6"/>
    </row>
    <row r="281" spans="1:20" x14ac:dyDescent="0.2">
      <c r="A281" s="6" t="str">
        <f ca="1">IF(COUNTIF($B$1:INDIRECT(CONCATENATE("B", ROW())), B281)=0, "", COUNTIF($B$1:INDIRECT(CONCATENATE("B", ROW())), B281))</f>
        <v/>
      </c>
      <c r="B281" s="41"/>
      <c r="C281" s="7"/>
      <c r="D281" s="6"/>
      <c r="E281" s="6"/>
      <c r="F281" s="6">
        <f t="shared" si="48"/>
        <v>272</v>
      </c>
      <c r="G281" s="58" t="str">
        <f t="shared" si="47"/>
        <v>0x110</v>
      </c>
      <c r="H281" s="57" t="s">
        <v>33</v>
      </c>
      <c r="I281" s="8"/>
      <c r="J281" s="6"/>
      <c r="K281" s="9"/>
      <c r="L281" s="6"/>
      <c r="M281" s="42"/>
      <c r="N281" s="42" t="str">
        <f t="shared" si="46"/>
        <v/>
      </c>
      <c r="O281" s="42"/>
      <c r="P281" s="42"/>
      <c r="Q281" s="265"/>
      <c r="R281" s="10" t="str">
        <f t="shared" si="49"/>
        <v/>
      </c>
      <c r="S281" s="6"/>
      <c r="T281" s="6"/>
    </row>
    <row r="282" spans="1:20" x14ac:dyDescent="0.2">
      <c r="A282" s="6" t="str">
        <f ca="1">IF(COUNTIF($B$1:INDIRECT(CONCATENATE("B", ROW())), B282)=0, "", COUNTIF($B$1:INDIRECT(CONCATENATE("B", ROW())), B282))</f>
        <v/>
      </c>
      <c r="B282" s="41"/>
      <c r="C282" s="7"/>
      <c r="D282" s="6"/>
      <c r="E282" s="6"/>
      <c r="F282" s="6">
        <f t="shared" si="48"/>
        <v>273</v>
      </c>
      <c r="G282" s="58" t="str">
        <f t="shared" si="47"/>
        <v>0x111</v>
      </c>
      <c r="H282" s="57" t="s">
        <v>33</v>
      </c>
      <c r="I282" s="8"/>
      <c r="J282" s="6"/>
      <c r="K282" s="9"/>
      <c r="L282" s="6"/>
      <c r="M282" s="42"/>
      <c r="N282" s="42" t="str">
        <f t="shared" si="46"/>
        <v/>
      </c>
      <c r="O282" s="42"/>
      <c r="P282" s="42"/>
      <c r="Q282" s="265"/>
      <c r="R282" s="10" t="str">
        <f t="shared" si="49"/>
        <v/>
      </c>
      <c r="S282" s="6"/>
      <c r="T282" s="6"/>
    </row>
    <row r="283" spans="1:20" x14ac:dyDescent="0.2">
      <c r="A283" s="6" t="str">
        <f ca="1">IF(COUNTIF($B$1:INDIRECT(CONCATENATE("B", ROW())), B283)=0, "", COUNTIF($B$1:INDIRECT(CONCATENATE("B", ROW())), B283))</f>
        <v/>
      </c>
      <c r="B283" s="41"/>
      <c r="C283" s="7"/>
      <c r="D283" s="6"/>
      <c r="E283" s="6"/>
      <c r="F283" s="6">
        <f t="shared" si="48"/>
        <v>274</v>
      </c>
      <c r="G283" s="58" t="str">
        <f t="shared" si="47"/>
        <v>0x112</v>
      </c>
      <c r="H283" s="57" t="s">
        <v>33</v>
      </c>
      <c r="I283" s="8"/>
      <c r="J283" s="6"/>
      <c r="K283" s="9"/>
      <c r="L283" s="6"/>
      <c r="M283" s="42"/>
      <c r="N283" s="42" t="str">
        <f t="shared" si="46"/>
        <v/>
      </c>
      <c r="O283" s="42"/>
      <c r="P283" s="42"/>
      <c r="Q283" s="265"/>
      <c r="R283" s="10" t="str">
        <f t="shared" si="49"/>
        <v/>
      </c>
      <c r="S283" s="6"/>
      <c r="T283" s="6"/>
    </row>
    <row r="284" spans="1:20" x14ac:dyDescent="0.2">
      <c r="A284" s="6" t="str">
        <f ca="1">IF(COUNTIF($B$1:INDIRECT(CONCATENATE("B", ROW())), B284)=0, "", COUNTIF($B$1:INDIRECT(CONCATENATE("B", ROW())), B284))</f>
        <v/>
      </c>
      <c r="B284" s="41"/>
      <c r="C284" s="7"/>
      <c r="D284" s="6"/>
      <c r="E284" s="6"/>
      <c r="F284" s="6">
        <f t="shared" si="48"/>
        <v>275</v>
      </c>
      <c r="G284" s="58" t="str">
        <f t="shared" si="47"/>
        <v>0x113</v>
      </c>
      <c r="H284" s="57" t="s">
        <v>33</v>
      </c>
      <c r="I284" s="8"/>
      <c r="J284" s="6"/>
      <c r="K284" s="9"/>
      <c r="L284" s="6"/>
      <c r="M284" s="42"/>
      <c r="N284" s="42" t="str">
        <f t="shared" si="46"/>
        <v/>
      </c>
      <c r="O284" s="42"/>
      <c r="P284" s="42"/>
      <c r="Q284" s="265"/>
      <c r="R284" s="10" t="str">
        <f t="shared" si="49"/>
        <v/>
      </c>
      <c r="S284" s="6"/>
      <c r="T284" s="6"/>
    </row>
    <row r="285" spans="1:20" x14ac:dyDescent="0.2">
      <c r="A285" s="6" t="str">
        <f ca="1">IF(COUNTIF($B$1:INDIRECT(CONCATENATE("B", ROW())), B285)=0, "", COUNTIF($B$1:INDIRECT(CONCATENATE("B", ROW())), B285))</f>
        <v/>
      </c>
      <c r="B285" s="41"/>
      <c r="C285" s="7"/>
      <c r="D285" s="6"/>
      <c r="E285" s="6"/>
      <c r="F285" s="6">
        <f t="shared" si="48"/>
        <v>276</v>
      </c>
      <c r="G285" s="58" t="str">
        <f t="shared" si="47"/>
        <v>0x114</v>
      </c>
      <c r="H285" s="57" t="s">
        <v>33</v>
      </c>
      <c r="I285" s="8"/>
      <c r="J285" s="6"/>
      <c r="K285" s="9"/>
      <c r="L285" s="6"/>
      <c r="M285" s="42"/>
      <c r="N285" s="42" t="str">
        <f t="shared" si="46"/>
        <v/>
      </c>
      <c r="O285" s="42"/>
      <c r="P285" s="42"/>
      <c r="Q285" s="265"/>
      <c r="R285" s="10" t="str">
        <f t="shared" si="49"/>
        <v/>
      </c>
      <c r="S285" s="6"/>
      <c r="T285" s="6"/>
    </row>
    <row r="286" spans="1:20" x14ac:dyDescent="0.2">
      <c r="A286" s="6" t="str">
        <f ca="1">IF(COUNTIF($B$1:INDIRECT(CONCATENATE("B", ROW())), B286)=0, "", COUNTIF($B$1:INDIRECT(CONCATENATE("B", ROW())), B286))</f>
        <v/>
      </c>
      <c r="B286" s="41"/>
      <c r="C286" s="7"/>
      <c r="D286" s="6"/>
      <c r="E286" s="6"/>
      <c r="F286" s="6">
        <f t="shared" si="48"/>
        <v>277</v>
      </c>
      <c r="G286" s="58" t="str">
        <f t="shared" si="47"/>
        <v>0x115</v>
      </c>
      <c r="H286" s="57" t="s">
        <v>33</v>
      </c>
      <c r="I286" s="8"/>
      <c r="J286" s="6"/>
      <c r="K286" s="9"/>
      <c r="L286" s="6"/>
      <c r="M286" s="42"/>
      <c r="N286" s="42" t="str">
        <f t="shared" si="46"/>
        <v/>
      </c>
      <c r="O286" s="42"/>
      <c r="P286" s="42"/>
      <c r="Q286" s="265"/>
      <c r="R286" s="10" t="str">
        <f t="shared" si="49"/>
        <v/>
      </c>
      <c r="S286" s="6"/>
      <c r="T286" s="6"/>
    </row>
    <row r="287" spans="1:20" x14ac:dyDescent="0.2">
      <c r="A287" s="6" t="str">
        <f ca="1">IF(COUNTIF($B$1:INDIRECT(CONCATENATE("B", ROW())), B287)=0, "", COUNTIF($B$1:INDIRECT(CONCATENATE("B", ROW())), B287))</f>
        <v/>
      </c>
      <c r="B287" s="41"/>
      <c r="C287" s="7"/>
      <c r="D287" s="6"/>
      <c r="E287" s="6"/>
      <c r="F287" s="6">
        <f t="shared" si="48"/>
        <v>278</v>
      </c>
      <c r="G287" s="58" t="str">
        <f t="shared" si="47"/>
        <v>0x116</v>
      </c>
      <c r="H287" s="57" t="s">
        <v>33</v>
      </c>
      <c r="I287" s="8"/>
      <c r="J287" s="6"/>
      <c r="K287" s="9"/>
      <c r="L287" s="6"/>
      <c r="M287" s="42"/>
      <c r="N287" s="42" t="str">
        <f t="shared" si="46"/>
        <v/>
      </c>
      <c r="O287" s="42"/>
      <c r="P287" s="42"/>
      <c r="Q287" s="265"/>
      <c r="R287" s="10" t="str">
        <f t="shared" si="49"/>
        <v/>
      </c>
      <c r="S287" s="6"/>
      <c r="T287" s="6"/>
    </row>
    <row r="288" spans="1:20" x14ac:dyDescent="0.2">
      <c r="A288" s="6" t="str">
        <f ca="1">IF(COUNTIF($B$1:INDIRECT(CONCATENATE("B", ROW())), B288)=0, "", COUNTIF($B$1:INDIRECT(CONCATENATE("B", ROW())), B288))</f>
        <v/>
      </c>
      <c r="B288" s="41"/>
      <c r="C288" s="7"/>
      <c r="D288" s="6"/>
      <c r="E288" s="6"/>
      <c r="F288" s="6">
        <f t="shared" si="48"/>
        <v>279</v>
      </c>
      <c r="G288" s="58" t="str">
        <f t="shared" si="47"/>
        <v>0x117</v>
      </c>
      <c r="H288" s="57" t="s">
        <v>33</v>
      </c>
      <c r="I288" s="8"/>
      <c r="J288" s="6"/>
      <c r="K288" s="9"/>
      <c r="L288" s="6"/>
      <c r="M288" s="42"/>
      <c r="N288" s="42" t="str">
        <f t="shared" si="46"/>
        <v/>
      </c>
      <c r="O288" s="42"/>
      <c r="P288" s="42"/>
      <c r="Q288" s="265"/>
      <c r="R288" s="10" t="str">
        <f t="shared" si="49"/>
        <v/>
      </c>
      <c r="S288" s="6"/>
      <c r="T288" s="6"/>
    </row>
    <row r="289" spans="1:20" x14ac:dyDescent="0.2">
      <c r="A289" s="6" t="str">
        <f ca="1">IF(COUNTIF($B$1:INDIRECT(CONCATENATE("B", ROW())), B289)=0, "", COUNTIF($B$1:INDIRECT(CONCATENATE("B", ROW())), B289))</f>
        <v/>
      </c>
      <c r="B289" s="41"/>
      <c r="C289" s="7"/>
      <c r="D289" s="6"/>
      <c r="E289" s="6"/>
      <c r="F289" s="6">
        <f t="shared" si="48"/>
        <v>280</v>
      </c>
      <c r="G289" s="58" t="str">
        <f t="shared" si="47"/>
        <v>0x118</v>
      </c>
      <c r="H289" s="57" t="s">
        <v>33</v>
      </c>
      <c r="I289" s="8"/>
      <c r="J289" s="6"/>
      <c r="K289" s="9"/>
      <c r="L289" s="6"/>
      <c r="M289" s="42"/>
      <c r="N289" s="42" t="str">
        <f t="shared" si="46"/>
        <v/>
      </c>
      <c r="O289" s="42"/>
      <c r="P289" s="42"/>
      <c r="Q289" s="265"/>
      <c r="R289" s="10" t="str">
        <f t="shared" si="49"/>
        <v/>
      </c>
      <c r="S289" s="6"/>
      <c r="T289" s="6"/>
    </row>
    <row r="290" spans="1:20" x14ac:dyDescent="0.2">
      <c r="A290" s="6" t="str">
        <f ca="1">IF(COUNTIF($B$1:INDIRECT(CONCATENATE("B", ROW())), B290)=0, "", COUNTIF($B$1:INDIRECT(CONCATENATE("B", ROW())), B290))</f>
        <v/>
      </c>
      <c r="B290" s="41"/>
      <c r="C290" s="7"/>
      <c r="D290" s="6"/>
      <c r="E290" s="6"/>
      <c r="F290" s="6">
        <f t="shared" si="48"/>
        <v>281</v>
      </c>
      <c r="G290" s="58" t="str">
        <f t="shared" si="47"/>
        <v>0x119</v>
      </c>
      <c r="H290" s="57" t="s">
        <v>33</v>
      </c>
      <c r="I290" s="8"/>
      <c r="J290" s="6"/>
      <c r="K290" s="9"/>
      <c r="L290" s="6"/>
      <c r="M290" s="42"/>
      <c r="N290" s="42" t="str">
        <f t="shared" si="46"/>
        <v/>
      </c>
      <c r="O290" s="42"/>
      <c r="P290" s="42"/>
      <c r="Q290" s="265"/>
      <c r="R290" s="10" t="str">
        <f t="shared" si="49"/>
        <v/>
      </c>
      <c r="S290" s="6"/>
      <c r="T290" s="6"/>
    </row>
    <row r="291" spans="1:20" x14ac:dyDescent="0.2">
      <c r="A291" s="6" t="str">
        <f ca="1">IF(COUNTIF($B$1:INDIRECT(CONCATENATE("B", ROW())), B291)=0, "", COUNTIF($B$1:INDIRECT(CONCATENATE("B", ROW())), B291))</f>
        <v/>
      </c>
      <c r="B291" s="41"/>
      <c r="C291" s="7"/>
      <c r="D291" s="6"/>
      <c r="E291" s="6"/>
      <c r="F291" s="6">
        <f t="shared" si="48"/>
        <v>282</v>
      </c>
      <c r="G291" s="58" t="str">
        <f t="shared" si="47"/>
        <v>0x11A</v>
      </c>
      <c r="H291" s="57" t="s">
        <v>33</v>
      </c>
      <c r="I291" s="8"/>
      <c r="J291" s="6"/>
      <c r="K291" s="9"/>
      <c r="L291" s="6"/>
      <c r="M291" s="42"/>
      <c r="N291" s="42" t="str">
        <f t="shared" si="46"/>
        <v/>
      </c>
      <c r="O291" s="42"/>
      <c r="P291" s="42"/>
      <c r="Q291" s="265"/>
      <c r="R291" s="10" t="str">
        <f t="shared" si="49"/>
        <v/>
      </c>
      <c r="S291" s="6"/>
      <c r="T291" s="6"/>
    </row>
    <row r="292" spans="1:20" x14ac:dyDescent="0.2">
      <c r="A292" s="6" t="str">
        <f ca="1">IF(COUNTIF($B$1:INDIRECT(CONCATENATE("B", ROW())), B292)=0, "", COUNTIF($B$1:INDIRECT(CONCATENATE("B", ROW())), B292))</f>
        <v/>
      </c>
      <c r="B292" s="41"/>
      <c r="C292" s="7"/>
      <c r="D292" s="6"/>
      <c r="E292" s="6"/>
      <c r="F292" s="6">
        <f t="shared" si="48"/>
        <v>283</v>
      </c>
      <c r="G292" s="58" t="str">
        <f t="shared" si="47"/>
        <v>0x11B</v>
      </c>
      <c r="H292" s="57" t="s">
        <v>33</v>
      </c>
      <c r="I292" s="8"/>
      <c r="J292" s="6"/>
      <c r="K292" s="9"/>
      <c r="L292" s="6"/>
      <c r="M292" s="42"/>
      <c r="N292" s="42" t="str">
        <f t="shared" si="46"/>
        <v/>
      </c>
      <c r="O292" s="42"/>
      <c r="P292" s="42"/>
      <c r="Q292" s="265"/>
      <c r="R292" s="10" t="str">
        <f t="shared" si="49"/>
        <v/>
      </c>
      <c r="S292" s="6"/>
      <c r="T292" s="6"/>
    </row>
    <row r="293" spans="1:20" x14ac:dyDescent="0.2">
      <c r="A293" s="6" t="str">
        <f ca="1">IF(COUNTIF($B$1:INDIRECT(CONCATENATE("B", ROW())), B293)=0, "", COUNTIF($B$1:INDIRECT(CONCATENATE("B", ROW())), B293))</f>
        <v/>
      </c>
      <c r="B293" s="41"/>
      <c r="C293" s="7"/>
      <c r="D293" s="6"/>
      <c r="E293" s="6"/>
      <c r="F293" s="6">
        <f t="shared" si="48"/>
        <v>284</v>
      </c>
      <c r="G293" s="58" t="str">
        <f t="shared" si="47"/>
        <v>0x11C</v>
      </c>
      <c r="H293" s="57" t="s">
        <v>33</v>
      </c>
      <c r="I293" s="8"/>
      <c r="J293" s="6"/>
      <c r="K293" s="9"/>
      <c r="L293" s="6"/>
      <c r="M293" s="42"/>
      <c r="N293" s="42" t="str">
        <f t="shared" si="46"/>
        <v/>
      </c>
      <c r="O293" s="42"/>
      <c r="P293" s="42"/>
      <c r="Q293" s="265"/>
      <c r="R293" s="10" t="str">
        <f t="shared" si="49"/>
        <v/>
      </c>
      <c r="S293" s="6"/>
      <c r="T293" s="6"/>
    </row>
    <row r="294" spans="1:20" x14ac:dyDescent="0.2">
      <c r="A294" s="6" t="str">
        <f ca="1">IF(COUNTIF($B$1:INDIRECT(CONCATENATE("B", ROW())), B294)=0, "", COUNTIF($B$1:INDIRECT(CONCATENATE("B", ROW())), B294))</f>
        <v/>
      </c>
      <c r="B294" s="41"/>
      <c r="C294" s="7"/>
      <c r="D294" s="6"/>
      <c r="E294" s="6"/>
      <c r="F294" s="6">
        <f t="shared" si="48"/>
        <v>285</v>
      </c>
      <c r="G294" s="58" t="str">
        <f t="shared" si="47"/>
        <v>0x11D</v>
      </c>
      <c r="H294" s="57" t="s">
        <v>33</v>
      </c>
      <c r="I294" s="8"/>
      <c r="J294" s="6"/>
      <c r="K294" s="9"/>
      <c r="L294" s="6"/>
      <c r="M294" s="42"/>
      <c r="N294" s="42" t="str">
        <f t="shared" si="46"/>
        <v/>
      </c>
      <c r="O294" s="42"/>
      <c r="P294" s="42"/>
      <c r="Q294" s="265"/>
      <c r="R294" s="10" t="str">
        <f t="shared" si="49"/>
        <v/>
      </c>
      <c r="S294" s="6"/>
      <c r="T294" s="6"/>
    </row>
    <row r="295" spans="1:20" x14ac:dyDescent="0.2">
      <c r="A295" s="6" t="str">
        <f ca="1">IF(COUNTIF($B$1:INDIRECT(CONCATENATE("B", ROW())), B295)=0, "", COUNTIF($B$1:INDIRECT(CONCATENATE("B", ROW())), B295))</f>
        <v/>
      </c>
      <c r="B295" s="41"/>
      <c r="C295" s="7"/>
      <c r="D295" s="6"/>
      <c r="E295" s="6"/>
      <c r="F295" s="6">
        <f t="shared" si="48"/>
        <v>286</v>
      </c>
      <c r="G295" s="58" t="str">
        <f t="shared" si="47"/>
        <v>0x11E</v>
      </c>
      <c r="H295" s="57" t="s">
        <v>33</v>
      </c>
      <c r="I295" s="8"/>
      <c r="J295" s="6"/>
      <c r="K295" s="9"/>
      <c r="L295" s="6"/>
      <c r="M295" s="42"/>
      <c r="N295" s="42" t="str">
        <f t="shared" si="46"/>
        <v/>
      </c>
      <c r="O295" s="42"/>
      <c r="P295" s="42"/>
      <c r="Q295" s="265"/>
      <c r="R295" s="10" t="str">
        <f t="shared" si="49"/>
        <v/>
      </c>
      <c r="S295" s="6"/>
      <c r="T295" s="6"/>
    </row>
    <row r="296" spans="1:20" x14ac:dyDescent="0.2">
      <c r="A296" s="6" t="str">
        <f ca="1">IF(COUNTIF($B$1:INDIRECT(CONCATENATE("B", ROW())), B296)=0, "", COUNTIF($B$1:INDIRECT(CONCATENATE("B", ROW())), B296))</f>
        <v/>
      </c>
      <c r="B296" s="41"/>
      <c r="C296" s="7"/>
      <c r="D296" s="6"/>
      <c r="E296" s="6"/>
      <c r="F296" s="6">
        <f t="shared" si="48"/>
        <v>287</v>
      </c>
      <c r="G296" s="58" t="str">
        <f t="shared" si="47"/>
        <v>0x11F</v>
      </c>
      <c r="H296" s="57" t="s">
        <v>33</v>
      </c>
      <c r="I296" s="8"/>
      <c r="J296" s="6"/>
      <c r="K296" s="9"/>
      <c r="L296" s="6"/>
      <c r="M296" s="42"/>
      <c r="N296" s="42" t="str">
        <f t="shared" si="46"/>
        <v/>
      </c>
      <c r="O296" s="42"/>
      <c r="P296" s="42"/>
      <c r="Q296" s="265"/>
      <c r="R296" s="10" t="str">
        <f t="shared" si="49"/>
        <v/>
      </c>
      <c r="S296" s="6"/>
      <c r="T296" s="6"/>
    </row>
    <row r="297" spans="1:20" x14ac:dyDescent="0.2">
      <c r="A297" s="6" t="str">
        <f ca="1">IF(COUNTIF($B$1:INDIRECT(CONCATENATE("B", ROW())), B297)=0, "", COUNTIF($B$1:INDIRECT(CONCATENATE("B", ROW())), B297))</f>
        <v/>
      </c>
      <c r="B297" s="41"/>
      <c r="C297" s="7"/>
      <c r="D297" s="6"/>
      <c r="E297" s="6"/>
      <c r="F297" s="6">
        <f t="shared" si="48"/>
        <v>288</v>
      </c>
      <c r="G297" s="58" t="str">
        <f t="shared" si="47"/>
        <v>0x120</v>
      </c>
      <c r="H297" s="57" t="s">
        <v>33</v>
      </c>
      <c r="I297" s="8"/>
      <c r="J297" s="6"/>
      <c r="K297" s="9"/>
      <c r="L297" s="6"/>
      <c r="M297" s="42"/>
      <c r="N297" s="42" t="str">
        <f t="shared" si="46"/>
        <v/>
      </c>
      <c r="O297" s="42"/>
      <c r="P297" s="42"/>
      <c r="Q297" s="265"/>
      <c r="R297" s="10" t="str">
        <f t="shared" si="49"/>
        <v/>
      </c>
      <c r="S297" s="6"/>
      <c r="T297" s="6"/>
    </row>
    <row r="298" spans="1:20" x14ac:dyDescent="0.2">
      <c r="A298" s="6" t="str">
        <f ca="1">IF(COUNTIF($B$1:INDIRECT(CONCATENATE("B", ROW())), B298)=0, "", COUNTIF($B$1:INDIRECT(CONCATENATE("B", ROW())), B298))</f>
        <v/>
      </c>
      <c r="B298" s="41"/>
      <c r="C298" s="7"/>
      <c r="D298" s="6"/>
      <c r="E298" s="6"/>
      <c r="F298" s="6">
        <f t="shared" si="48"/>
        <v>289</v>
      </c>
      <c r="G298" s="58" t="str">
        <f t="shared" si="47"/>
        <v>0x121</v>
      </c>
      <c r="H298" s="57" t="s">
        <v>33</v>
      </c>
      <c r="I298" s="8"/>
      <c r="J298" s="6"/>
      <c r="K298" s="9"/>
      <c r="L298" s="6"/>
      <c r="M298" s="42"/>
      <c r="N298" s="42" t="str">
        <f t="shared" si="46"/>
        <v/>
      </c>
      <c r="O298" s="42"/>
      <c r="P298" s="42"/>
      <c r="Q298" s="265"/>
      <c r="R298" s="10" t="str">
        <f t="shared" si="49"/>
        <v/>
      </c>
      <c r="S298" s="6"/>
      <c r="T298" s="6"/>
    </row>
    <row r="299" spans="1:20" x14ac:dyDescent="0.2">
      <c r="A299" s="6" t="str">
        <f ca="1">IF(COUNTIF($B$1:INDIRECT(CONCATENATE("B", ROW())), B299)=0, "", COUNTIF($B$1:INDIRECT(CONCATENATE("B", ROW())), B299))</f>
        <v/>
      </c>
      <c r="B299" s="41"/>
      <c r="C299" s="7"/>
      <c r="D299" s="6"/>
      <c r="E299" s="6"/>
      <c r="F299" s="6">
        <f t="shared" si="48"/>
        <v>290</v>
      </c>
      <c r="G299" s="58" t="str">
        <f t="shared" si="47"/>
        <v>0x122</v>
      </c>
      <c r="H299" s="57" t="s">
        <v>33</v>
      </c>
      <c r="I299" s="8"/>
      <c r="J299" s="6"/>
      <c r="K299" s="9"/>
      <c r="L299" s="6"/>
      <c r="M299" s="42"/>
      <c r="N299" s="42" t="str">
        <f t="shared" si="46"/>
        <v/>
      </c>
      <c r="O299" s="42"/>
      <c r="P299" s="42"/>
      <c r="Q299" s="265"/>
      <c r="R299" s="10" t="str">
        <f t="shared" si="49"/>
        <v/>
      </c>
      <c r="S299" s="6"/>
      <c r="T299" s="6"/>
    </row>
    <row r="300" spans="1:20" x14ac:dyDescent="0.2">
      <c r="A300" s="6" t="str">
        <f ca="1">IF(COUNTIF($B$1:INDIRECT(CONCATENATE("B", ROW())), B300)=0, "", COUNTIF($B$1:INDIRECT(CONCATENATE("B", ROW())), B300))</f>
        <v/>
      </c>
      <c r="B300" s="41"/>
      <c r="C300" s="7"/>
      <c r="D300" s="6"/>
      <c r="E300" s="6"/>
      <c r="F300" s="6">
        <f t="shared" si="48"/>
        <v>291</v>
      </c>
      <c r="G300" s="58" t="str">
        <f t="shared" si="47"/>
        <v>0x123</v>
      </c>
      <c r="H300" s="57" t="s">
        <v>33</v>
      </c>
      <c r="I300" s="8"/>
      <c r="J300" s="6"/>
      <c r="K300" s="9"/>
      <c r="L300" s="6"/>
      <c r="M300" s="42"/>
      <c r="N300" s="42" t="str">
        <f t="shared" si="46"/>
        <v/>
      </c>
      <c r="O300" s="42"/>
      <c r="P300" s="42"/>
      <c r="Q300" s="265"/>
      <c r="R300" s="10" t="str">
        <f t="shared" si="49"/>
        <v/>
      </c>
      <c r="S300" s="6"/>
      <c r="T300" s="6"/>
    </row>
    <row r="301" spans="1:20" x14ac:dyDescent="0.2">
      <c r="A301" s="6" t="str">
        <f ca="1">IF(COUNTIF($B$1:INDIRECT(CONCATENATE("B", ROW())), B301)=0, "", COUNTIF($B$1:INDIRECT(CONCATENATE("B", ROW())), B301))</f>
        <v/>
      </c>
      <c r="B301" s="41"/>
      <c r="C301" s="7"/>
      <c r="D301" s="6"/>
      <c r="E301" s="6"/>
      <c r="F301" s="6">
        <f t="shared" si="48"/>
        <v>292</v>
      </c>
      <c r="G301" s="58" t="str">
        <f t="shared" si="47"/>
        <v>0x124</v>
      </c>
      <c r="H301" s="57" t="s">
        <v>33</v>
      </c>
      <c r="I301" s="8"/>
      <c r="J301" s="6"/>
      <c r="K301" s="9"/>
      <c r="L301" s="6"/>
      <c r="M301" s="42"/>
      <c r="N301" s="42" t="str">
        <f t="shared" si="46"/>
        <v/>
      </c>
      <c r="O301" s="42"/>
      <c r="P301" s="42"/>
      <c r="Q301" s="265"/>
      <c r="R301" s="10" t="str">
        <f t="shared" si="49"/>
        <v/>
      </c>
      <c r="S301" s="6"/>
      <c r="T301" s="6"/>
    </row>
    <row r="302" spans="1:20" x14ac:dyDescent="0.2">
      <c r="A302" s="6" t="str">
        <f ca="1">IF(COUNTIF($B$1:INDIRECT(CONCATENATE("B", ROW())), B302)=0, "", COUNTIF($B$1:INDIRECT(CONCATENATE("B", ROW())), B302))</f>
        <v/>
      </c>
      <c r="B302" s="41"/>
      <c r="C302" s="7"/>
      <c r="D302" s="6"/>
      <c r="E302" s="6"/>
      <c r="F302" s="6">
        <f t="shared" si="48"/>
        <v>293</v>
      </c>
      <c r="G302" s="58" t="str">
        <f t="shared" si="47"/>
        <v>0x125</v>
      </c>
      <c r="H302" s="57" t="s">
        <v>33</v>
      </c>
      <c r="I302" s="8"/>
      <c r="J302" s="6"/>
      <c r="K302" s="9"/>
      <c r="L302" s="6"/>
      <c r="M302" s="42"/>
      <c r="N302" s="42" t="str">
        <f t="shared" si="46"/>
        <v/>
      </c>
      <c r="O302" s="42"/>
      <c r="P302" s="42"/>
      <c r="Q302" s="265"/>
      <c r="R302" s="10" t="str">
        <f t="shared" si="49"/>
        <v/>
      </c>
      <c r="S302" s="6"/>
      <c r="T302" s="6"/>
    </row>
    <row r="303" spans="1:20" x14ac:dyDescent="0.2">
      <c r="A303" s="6" t="str">
        <f ca="1">IF(COUNTIF($B$1:INDIRECT(CONCATENATE("B", ROW())), B303)=0, "", COUNTIF($B$1:INDIRECT(CONCATENATE("B", ROW())), B303))</f>
        <v/>
      </c>
      <c r="B303" s="41"/>
      <c r="C303" s="7"/>
      <c r="D303" s="6"/>
      <c r="E303" s="6"/>
      <c r="F303" s="6">
        <f t="shared" si="48"/>
        <v>294</v>
      </c>
      <c r="G303" s="58" t="str">
        <f t="shared" si="47"/>
        <v>0x126</v>
      </c>
      <c r="H303" s="57" t="s">
        <v>33</v>
      </c>
      <c r="I303" s="8"/>
      <c r="J303" s="6"/>
      <c r="K303" s="9"/>
      <c r="L303" s="6"/>
      <c r="M303" s="42"/>
      <c r="N303" s="42" t="str">
        <f t="shared" si="46"/>
        <v/>
      </c>
      <c r="O303" s="42"/>
      <c r="P303" s="42"/>
      <c r="Q303" s="265"/>
      <c r="R303" s="10" t="str">
        <f t="shared" si="49"/>
        <v/>
      </c>
      <c r="S303" s="6"/>
      <c r="T303" s="6"/>
    </row>
    <row r="304" spans="1:20" x14ac:dyDescent="0.2">
      <c r="A304" s="6" t="str">
        <f ca="1">IF(COUNTIF($B$1:INDIRECT(CONCATENATE("B", ROW())), B304)=0, "", COUNTIF($B$1:INDIRECT(CONCATENATE("B", ROW())), B304))</f>
        <v/>
      </c>
      <c r="B304" s="41"/>
      <c r="C304" s="7"/>
      <c r="D304" s="6"/>
      <c r="E304" s="6"/>
      <c r="F304" s="6">
        <f t="shared" si="48"/>
        <v>295</v>
      </c>
      <c r="G304" s="58" t="str">
        <f t="shared" si="47"/>
        <v>0x127</v>
      </c>
      <c r="H304" s="57" t="s">
        <v>33</v>
      </c>
      <c r="I304" s="8"/>
      <c r="J304" s="6"/>
      <c r="K304" s="9"/>
      <c r="L304" s="6"/>
      <c r="M304" s="42"/>
      <c r="N304" s="42" t="str">
        <f t="shared" si="46"/>
        <v/>
      </c>
      <c r="O304" s="42"/>
      <c r="P304" s="42"/>
      <c r="Q304" s="265"/>
      <c r="R304" s="10" t="str">
        <f t="shared" si="49"/>
        <v/>
      </c>
      <c r="S304" s="6"/>
      <c r="T304" s="6"/>
    </row>
    <row r="305" spans="1:20" x14ac:dyDescent="0.2">
      <c r="A305" s="6" t="str">
        <f ca="1">IF(COUNTIF($B$1:INDIRECT(CONCATENATE("B", ROW())), B305)=0, "", COUNTIF($B$1:INDIRECT(CONCATENATE("B", ROW())), B305))</f>
        <v/>
      </c>
      <c r="B305" s="41"/>
      <c r="C305" s="7"/>
      <c r="D305" s="6"/>
      <c r="E305" s="6"/>
      <c r="F305" s="6">
        <f t="shared" si="48"/>
        <v>296</v>
      </c>
      <c r="G305" s="58" t="str">
        <f t="shared" si="47"/>
        <v>0x128</v>
      </c>
      <c r="H305" s="57" t="s">
        <v>33</v>
      </c>
      <c r="I305" s="8"/>
      <c r="J305" s="6"/>
      <c r="K305" s="9"/>
      <c r="L305" s="6"/>
      <c r="M305" s="42"/>
      <c r="N305" s="42" t="str">
        <f t="shared" si="46"/>
        <v/>
      </c>
      <c r="O305" s="42"/>
      <c r="P305" s="42"/>
      <c r="Q305" s="265"/>
      <c r="R305" s="10" t="str">
        <f t="shared" si="49"/>
        <v/>
      </c>
      <c r="S305" s="6"/>
      <c r="T305" s="6"/>
    </row>
    <row r="306" spans="1:20" x14ac:dyDescent="0.2">
      <c r="A306" s="6" t="str">
        <f ca="1">IF(COUNTIF($B$1:INDIRECT(CONCATENATE("B", ROW())), B306)=0, "", COUNTIF($B$1:INDIRECT(CONCATENATE("B", ROW())), B306))</f>
        <v/>
      </c>
      <c r="B306" s="41"/>
      <c r="C306" s="7"/>
      <c r="D306" s="6"/>
      <c r="E306" s="6"/>
      <c r="F306" s="6">
        <f t="shared" si="48"/>
        <v>297</v>
      </c>
      <c r="G306" s="58" t="str">
        <f t="shared" si="47"/>
        <v>0x129</v>
      </c>
      <c r="H306" s="57" t="s">
        <v>33</v>
      </c>
      <c r="I306" s="8"/>
      <c r="J306" s="6"/>
      <c r="K306" s="9"/>
      <c r="L306" s="6"/>
      <c r="M306" s="42"/>
      <c r="N306" s="42" t="str">
        <f t="shared" si="46"/>
        <v/>
      </c>
      <c r="O306" s="42"/>
      <c r="P306" s="42"/>
      <c r="Q306" s="265"/>
      <c r="R306" s="10" t="str">
        <f t="shared" si="49"/>
        <v/>
      </c>
      <c r="S306" s="6"/>
      <c r="T306" s="6"/>
    </row>
    <row r="307" spans="1:20" x14ac:dyDescent="0.2">
      <c r="A307" s="6" t="str">
        <f ca="1">IF(COUNTIF($B$1:INDIRECT(CONCATENATE("B", ROW())), B307)=0, "", COUNTIF($B$1:INDIRECT(CONCATENATE("B", ROW())), B307))</f>
        <v/>
      </c>
      <c r="B307" s="41"/>
      <c r="C307" s="7"/>
      <c r="D307" s="6"/>
      <c r="E307" s="6"/>
      <c r="F307" s="6">
        <f t="shared" si="48"/>
        <v>298</v>
      </c>
      <c r="G307" s="58" t="str">
        <f t="shared" si="47"/>
        <v>0x12A</v>
      </c>
      <c r="H307" s="57" t="s">
        <v>33</v>
      </c>
      <c r="I307" s="8"/>
      <c r="J307" s="6"/>
      <c r="K307" s="9"/>
      <c r="L307" s="6"/>
      <c r="M307" s="42"/>
      <c r="N307" s="42" t="str">
        <f t="shared" si="46"/>
        <v/>
      </c>
      <c r="O307" s="42"/>
      <c r="P307" s="42"/>
      <c r="Q307" s="265"/>
      <c r="R307" s="10" t="str">
        <f t="shared" si="49"/>
        <v/>
      </c>
      <c r="S307" s="6"/>
      <c r="T307" s="6"/>
    </row>
    <row r="308" spans="1:20" x14ac:dyDescent="0.2">
      <c r="A308" s="6" t="str">
        <f ca="1">IF(COUNTIF($B$1:INDIRECT(CONCATENATE("B", ROW())), B308)=0, "", COUNTIF($B$1:INDIRECT(CONCATENATE("B", ROW())), B308))</f>
        <v/>
      </c>
      <c r="B308" s="41"/>
      <c r="C308" s="7"/>
      <c r="D308" s="6"/>
      <c r="E308" s="6"/>
      <c r="F308" s="6">
        <f t="shared" si="48"/>
        <v>299</v>
      </c>
      <c r="G308" s="58" t="str">
        <f t="shared" si="47"/>
        <v>0x12B</v>
      </c>
      <c r="H308" s="57" t="s">
        <v>33</v>
      </c>
      <c r="I308" s="8"/>
      <c r="J308" s="6"/>
      <c r="K308" s="9"/>
      <c r="L308" s="6"/>
      <c r="M308" s="42"/>
      <c r="N308" s="42" t="str">
        <f t="shared" si="46"/>
        <v/>
      </c>
      <c r="O308" s="42"/>
      <c r="P308" s="42"/>
      <c r="Q308" s="265"/>
      <c r="R308" s="10" t="str">
        <f t="shared" si="49"/>
        <v/>
      </c>
      <c r="S308" s="6"/>
      <c r="T308" s="6"/>
    </row>
    <row r="309" spans="1:20" x14ac:dyDescent="0.2">
      <c r="A309" s="6" t="str">
        <f ca="1">IF(COUNTIF($B$1:INDIRECT(CONCATENATE("B", ROW())), B309)=0, "", COUNTIF($B$1:INDIRECT(CONCATENATE("B", ROW())), B309))</f>
        <v/>
      </c>
      <c r="B309" s="41"/>
      <c r="C309" s="7"/>
      <c r="D309" s="6"/>
      <c r="E309" s="6"/>
      <c r="F309" s="6">
        <f t="shared" si="48"/>
        <v>300</v>
      </c>
      <c r="G309" s="58" t="str">
        <f t="shared" si="47"/>
        <v>0x12C</v>
      </c>
      <c r="H309" s="57" t="s">
        <v>33</v>
      </c>
      <c r="I309" s="8"/>
      <c r="J309" s="6"/>
      <c r="K309" s="9"/>
      <c r="L309" s="6"/>
      <c r="M309" s="42"/>
      <c r="N309" s="42" t="str">
        <f t="shared" si="46"/>
        <v/>
      </c>
      <c r="O309" s="42"/>
      <c r="P309" s="42"/>
      <c r="Q309" s="265"/>
      <c r="R309" s="10" t="str">
        <f t="shared" si="49"/>
        <v/>
      </c>
      <c r="S309" s="6"/>
      <c r="T309" s="6"/>
    </row>
    <row r="310" spans="1:20" x14ac:dyDescent="0.2">
      <c r="A310" s="6" t="str">
        <f ca="1">IF(COUNTIF($B$1:INDIRECT(CONCATENATE("B", ROW())), B310)=0, "", COUNTIF($B$1:INDIRECT(CONCATENATE("B", ROW())), B310))</f>
        <v/>
      </c>
      <c r="B310" s="41"/>
      <c r="C310" s="7"/>
      <c r="D310" s="6"/>
      <c r="E310" s="6"/>
      <c r="F310" s="6">
        <f t="shared" si="48"/>
        <v>301</v>
      </c>
      <c r="G310" s="58" t="str">
        <f t="shared" si="47"/>
        <v>0x12D</v>
      </c>
      <c r="H310" s="57" t="s">
        <v>33</v>
      </c>
      <c r="I310" s="8"/>
      <c r="J310" s="6"/>
      <c r="K310" s="9"/>
      <c r="L310" s="6"/>
      <c r="M310" s="42"/>
      <c r="N310" s="42" t="str">
        <f t="shared" si="46"/>
        <v/>
      </c>
      <c r="O310" s="42"/>
      <c r="P310" s="42"/>
      <c r="Q310" s="265"/>
      <c r="R310" s="10" t="str">
        <f t="shared" si="49"/>
        <v/>
      </c>
      <c r="S310" s="6"/>
      <c r="T310" s="6"/>
    </row>
    <row r="311" spans="1:20" x14ac:dyDescent="0.2">
      <c r="A311" s="6" t="str">
        <f ca="1">IF(COUNTIF($B$1:INDIRECT(CONCATENATE("B", ROW())), B311)=0, "", COUNTIF($B$1:INDIRECT(CONCATENATE("B", ROW())), B311))</f>
        <v/>
      </c>
      <c r="B311" s="41"/>
      <c r="C311" s="7"/>
      <c r="D311" s="6"/>
      <c r="E311" s="6"/>
      <c r="F311" s="6">
        <f t="shared" si="48"/>
        <v>302</v>
      </c>
      <c r="G311" s="58" t="str">
        <f t="shared" si="47"/>
        <v>0x12E</v>
      </c>
      <c r="H311" s="57" t="s">
        <v>33</v>
      </c>
      <c r="I311" s="8"/>
      <c r="J311" s="6"/>
      <c r="K311" s="9"/>
      <c r="L311" s="6"/>
      <c r="M311" s="42"/>
      <c r="N311" s="42" t="str">
        <f t="shared" si="46"/>
        <v/>
      </c>
      <c r="O311" s="42"/>
      <c r="P311" s="42"/>
      <c r="Q311" s="265"/>
      <c r="R311" s="10" t="str">
        <f t="shared" si="49"/>
        <v/>
      </c>
      <c r="S311" s="6"/>
      <c r="T311" s="6"/>
    </row>
    <row r="312" spans="1:20" x14ac:dyDescent="0.2">
      <c r="A312" s="6" t="str">
        <f ca="1">IF(COUNTIF($B$1:INDIRECT(CONCATENATE("B", ROW())), B312)=0, "", COUNTIF($B$1:INDIRECT(CONCATENATE("B", ROW())), B312))</f>
        <v/>
      </c>
      <c r="B312" s="41"/>
      <c r="C312" s="7"/>
      <c r="D312" s="6"/>
      <c r="E312" s="6"/>
      <c r="F312" s="6">
        <f t="shared" si="48"/>
        <v>303</v>
      </c>
      <c r="G312" s="58" t="str">
        <f t="shared" si="47"/>
        <v>0x12F</v>
      </c>
      <c r="H312" s="57" t="s">
        <v>33</v>
      </c>
      <c r="I312" s="8"/>
      <c r="J312" s="6"/>
      <c r="K312" s="9"/>
      <c r="L312" s="6"/>
      <c r="M312" s="42"/>
      <c r="N312" s="42" t="str">
        <f t="shared" si="46"/>
        <v/>
      </c>
      <c r="O312" s="42"/>
      <c r="P312" s="42"/>
      <c r="Q312" s="265"/>
      <c r="R312" s="10" t="str">
        <f t="shared" si="49"/>
        <v/>
      </c>
      <c r="S312" s="6"/>
      <c r="T312" s="6"/>
    </row>
    <row r="313" spans="1:20" x14ac:dyDescent="0.2">
      <c r="A313" s="6" t="str">
        <f ca="1">IF(COUNTIF($B$1:INDIRECT(CONCATENATE("B", ROW())), B313)=0, "", COUNTIF($B$1:INDIRECT(CONCATENATE("B", ROW())), B313))</f>
        <v/>
      </c>
      <c r="B313" s="41"/>
      <c r="C313" s="7"/>
      <c r="D313" s="6"/>
      <c r="E313" s="6"/>
      <c r="F313" s="6">
        <f t="shared" si="48"/>
        <v>304</v>
      </c>
      <c r="G313" s="58" t="str">
        <f t="shared" si="47"/>
        <v>0x130</v>
      </c>
      <c r="H313" s="57" t="s">
        <v>33</v>
      </c>
      <c r="I313" s="8"/>
      <c r="J313" s="6"/>
      <c r="K313" s="9"/>
      <c r="L313" s="6"/>
      <c r="M313" s="42"/>
      <c r="N313" s="42" t="str">
        <f t="shared" si="46"/>
        <v/>
      </c>
      <c r="O313" s="42"/>
      <c r="P313" s="42"/>
      <c r="Q313" s="265"/>
      <c r="R313" s="10" t="str">
        <f t="shared" si="49"/>
        <v/>
      </c>
      <c r="S313" s="6"/>
      <c r="T313" s="6"/>
    </row>
    <row r="314" spans="1:20" x14ac:dyDescent="0.2">
      <c r="A314" s="6" t="str">
        <f ca="1">IF(COUNTIF($B$1:INDIRECT(CONCATENATE("B", ROW())), B314)=0, "", COUNTIF($B$1:INDIRECT(CONCATENATE("B", ROW())), B314))</f>
        <v/>
      </c>
      <c r="B314" s="41"/>
      <c r="C314" s="7"/>
      <c r="D314" s="6"/>
      <c r="E314" s="6"/>
      <c r="F314" s="6">
        <f t="shared" si="48"/>
        <v>305</v>
      </c>
      <c r="G314" s="58" t="str">
        <f t="shared" si="47"/>
        <v>0x131</v>
      </c>
      <c r="H314" s="57" t="s">
        <v>33</v>
      </c>
      <c r="I314" s="8"/>
      <c r="J314" s="6"/>
      <c r="K314" s="9"/>
      <c r="L314" s="6"/>
      <c r="M314" s="42"/>
      <c r="N314" s="42" t="str">
        <f t="shared" si="46"/>
        <v/>
      </c>
      <c r="O314" s="42"/>
      <c r="P314" s="42"/>
      <c r="Q314" s="265"/>
      <c r="R314" s="10" t="str">
        <f t="shared" si="49"/>
        <v/>
      </c>
      <c r="S314" s="6"/>
      <c r="T314" s="6"/>
    </row>
    <row r="315" spans="1:20" x14ac:dyDescent="0.2">
      <c r="A315" s="6" t="str">
        <f ca="1">IF(COUNTIF($B$1:INDIRECT(CONCATENATE("B", ROW())), B315)=0, "", COUNTIF($B$1:INDIRECT(CONCATENATE("B", ROW())), B315))</f>
        <v/>
      </c>
      <c r="B315" s="41"/>
      <c r="C315" s="7"/>
      <c r="D315" s="6"/>
      <c r="E315" s="6"/>
      <c r="F315" s="6">
        <f t="shared" si="48"/>
        <v>306</v>
      </c>
      <c r="G315" s="58" t="str">
        <f t="shared" si="47"/>
        <v>0x132</v>
      </c>
      <c r="H315" s="57" t="s">
        <v>33</v>
      </c>
      <c r="I315" s="8"/>
      <c r="J315" s="6"/>
      <c r="K315" s="9"/>
      <c r="L315" s="6"/>
      <c r="M315" s="42"/>
      <c r="N315" s="42" t="str">
        <f t="shared" si="46"/>
        <v/>
      </c>
      <c r="O315" s="42"/>
      <c r="P315" s="42"/>
      <c r="Q315" s="265"/>
      <c r="R315" s="10" t="str">
        <f t="shared" si="49"/>
        <v/>
      </c>
      <c r="S315" s="6"/>
      <c r="T315" s="6"/>
    </row>
    <row r="316" spans="1:20" x14ac:dyDescent="0.2">
      <c r="A316" s="6" t="str">
        <f ca="1">IF(COUNTIF($B$1:INDIRECT(CONCATENATE("B", ROW())), B316)=0, "", COUNTIF($B$1:INDIRECT(CONCATENATE("B", ROW())), B316))</f>
        <v/>
      </c>
      <c r="B316" s="41"/>
      <c r="C316" s="7"/>
      <c r="D316" s="6"/>
      <c r="E316" s="6"/>
      <c r="F316" s="6">
        <f t="shared" si="48"/>
        <v>307</v>
      </c>
      <c r="G316" s="58" t="str">
        <f t="shared" si="47"/>
        <v>0x133</v>
      </c>
      <c r="H316" s="57" t="s">
        <v>33</v>
      </c>
      <c r="I316" s="8"/>
      <c r="J316" s="6"/>
      <c r="K316" s="9"/>
      <c r="L316" s="6"/>
      <c r="M316" s="42"/>
      <c r="N316" s="42" t="str">
        <f t="shared" si="46"/>
        <v/>
      </c>
      <c r="O316" s="42"/>
      <c r="P316" s="42"/>
      <c r="Q316" s="265"/>
      <c r="R316" s="10" t="str">
        <f t="shared" si="49"/>
        <v/>
      </c>
      <c r="S316" s="6"/>
      <c r="T316" s="6"/>
    </row>
    <row r="317" spans="1:20" x14ac:dyDescent="0.2">
      <c r="A317" s="6" t="str">
        <f ca="1">IF(COUNTIF($B$1:INDIRECT(CONCATENATE("B", ROW())), B317)=0, "", COUNTIF($B$1:INDIRECT(CONCATENATE("B", ROW())), B317))</f>
        <v/>
      </c>
      <c r="B317" s="41"/>
      <c r="C317" s="7"/>
      <c r="D317" s="6"/>
      <c r="E317" s="6"/>
      <c r="F317" s="6">
        <f t="shared" si="48"/>
        <v>308</v>
      </c>
      <c r="G317" s="58" t="str">
        <f t="shared" si="47"/>
        <v>0x134</v>
      </c>
      <c r="H317" s="57" t="s">
        <v>33</v>
      </c>
      <c r="I317" s="8"/>
      <c r="J317" s="6"/>
      <c r="K317" s="9"/>
      <c r="L317" s="6"/>
      <c r="M317" s="42"/>
      <c r="N317" s="42" t="str">
        <f t="shared" si="46"/>
        <v/>
      </c>
      <c r="O317" s="42"/>
      <c r="P317" s="42"/>
      <c r="Q317" s="265"/>
      <c r="R317" s="10" t="str">
        <f t="shared" si="49"/>
        <v/>
      </c>
      <c r="S317" s="6"/>
      <c r="T317" s="6"/>
    </row>
    <row r="318" spans="1:20" x14ac:dyDescent="0.2">
      <c r="A318" s="6" t="str">
        <f ca="1">IF(COUNTIF($B$1:INDIRECT(CONCATENATE("B", ROW())), B318)=0, "", COUNTIF($B$1:INDIRECT(CONCATENATE("B", ROW())), B318))</f>
        <v/>
      </c>
      <c r="B318" s="41"/>
      <c r="C318" s="7"/>
      <c r="D318" s="6"/>
      <c r="E318" s="6"/>
      <c r="F318" s="6">
        <f t="shared" si="48"/>
        <v>309</v>
      </c>
      <c r="G318" s="58" t="str">
        <f t="shared" si="47"/>
        <v>0x135</v>
      </c>
      <c r="H318" s="57" t="s">
        <v>33</v>
      </c>
      <c r="I318" s="8"/>
      <c r="J318" s="6"/>
      <c r="K318" s="9"/>
      <c r="L318" s="6"/>
      <c r="M318" s="42"/>
      <c r="N318" s="42" t="str">
        <f t="shared" si="46"/>
        <v/>
      </c>
      <c r="O318" s="42"/>
      <c r="P318" s="42"/>
      <c r="Q318" s="265"/>
      <c r="R318" s="10" t="str">
        <f t="shared" si="49"/>
        <v/>
      </c>
      <c r="S318" s="6"/>
      <c r="T318" s="6"/>
    </row>
    <row r="319" spans="1:20" x14ac:dyDescent="0.2">
      <c r="A319" s="6" t="str">
        <f ca="1">IF(COUNTIF($B$1:INDIRECT(CONCATENATE("B", ROW())), B319)=0, "", COUNTIF($B$1:INDIRECT(CONCATENATE("B", ROW())), B319))</f>
        <v/>
      </c>
      <c r="B319" s="41"/>
      <c r="C319" s="7"/>
      <c r="D319" s="6"/>
      <c r="E319" s="6"/>
      <c r="F319" s="6">
        <f t="shared" si="48"/>
        <v>310</v>
      </c>
      <c r="G319" s="58" t="str">
        <f t="shared" si="47"/>
        <v>0x136</v>
      </c>
      <c r="H319" s="57" t="s">
        <v>33</v>
      </c>
      <c r="I319" s="8"/>
      <c r="J319" s="6"/>
      <c r="K319" s="9"/>
      <c r="L319" s="6"/>
      <c r="M319" s="42"/>
      <c r="N319" s="42" t="str">
        <f t="shared" si="46"/>
        <v/>
      </c>
      <c r="O319" s="42"/>
      <c r="P319" s="42"/>
      <c r="Q319" s="265"/>
      <c r="R319" s="10" t="str">
        <f t="shared" si="49"/>
        <v/>
      </c>
      <c r="S319" s="6"/>
      <c r="T319" s="6"/>
    </row>
    <row r="320" spans="1:20" x14ac:dyDescent="0.2">
      <c r="A320" s="6" t="str">
        <f ca="1">IF(COUNTIF($B$1:INDIRECT(CONCATENATE("B", ROW())), B320)=0, "", COUNTIF($B$1:INDIRECT(CONCATENATE("B", ROW())), B320))</f>
        <v/>
      </c>
      <c r="B320" s="41"/>
      <c r="C320" s="7"/>
      <c r="D320" s="6"/>
      <c r="E320" s="6"/>
      <c r="F320" s="6">
        <f t="shared" si="48"/>
        <v>311</v>
      </c>
      <c r="G320" s="58" t="str">
        <f t="shared" si="47"/>
        <v>0x137</v>
      </c>
      <c r="H320" s="57" t="s">
        <v>33</v>
      </c>
      <c r="I320" s="8"/>
      <c r="J320" s="6"/>
      <c r="K320" s="9"/>
      <c r="L320" s="6"/>
      <c r="M320" s="42"/>
      <c r="N320" s="42" t="str">
        <f t="shared" si="46"/>
        <v/>
      </c>
      <c r="O320" s="42"/>
      <c r="P320" s="42"/>
      <c r="Q320" s="265"/>
      <c r="R320" s="10" t="str">
        <f t="shared" si="49"/>
        <v/>
      </c>
      <c r="S320" s="6"/>
      <c r="T320" s="6"/>
    </row>
    <row r="321" spans="1:20" x14ac:dyDescent="0.2">
      <c r="A321" s="6" t="str">
        <f ca="1">IF(COUNTIF($B$1:INDIRECT(CONCATENATE("B", ROW())), B321)=0, "", COUNTIF($B$1:INDIRECT(CONCATENATE("B", ROW())), B321))</f>
        <v/>
      </c>
      <c r="B321" s="41"/>
      <c r="C321" s="7"/>
      <c r="D321" s="6"/>
      <c r="E321" s="6"/>
      <c r="F321" s="6">
        <f t="shared" si="48"/>
        <v>312</v>
      </c>
      <c r="G321" s="58" t="str">
        <f t="shared" si="47"/>
        <v>0x138</v>
      </c>
      <c r="H321" s="57" t="s">
        <v>33</v>
      </c>
      <c r="I321" s="8"/>
      <c r="J321" s="6"/>
      <c r="K321" s="9"/>
      <c r="L321" s="6"/>
      <c r="M321" s="42"/>
      <c r="N321" s="42" t="str">
        <f t="shared" si="46"/>
        <v/>
      </c>
      <c r="O321" s="42"/>
      <c r="P321" s="42"/>
      <c r="Q321" s="265"/>
      <c r="R321" s="10" t="str">
        <f t="shared" si="49"/>
        <v/>
      </c>
      <c r="S321" s="6"/>
      <c r="T321" s="6"/>
    </row>
    <row r="322" spans="1:20" x14ac:dyDescent="0.2">
      <c r="A322" s="6" t="str">
        <f ca="1">IF(COUNTIF($B$1:INDIRECT(CONCATENATE("B", ROW())), B322)=0, "", COUNTIF($B$1:INDIRECT(CONCATENATE("B", ROW())), B322))</f>
        <v/>
      </c>
      <c r="B322" s="41"/>
      <c r="C322" s="7"/>
      <c r="D322" s="6"/>
      <c r="E322" s="6"/>
      <c r="F322" s="6">
        <f t="shared" si="48"/>
        <v>313</v>
      </c>
      <c r="G322" s="58" t="str">
        <f t="shared" si="47"/>
        <v>0x139</v>
      </c>
      <c r="H322" s="57" t="s">
        <v>33</v>
      </c>
      <c r="I322" s="8"/>
      <c r="J322" s="6"/>
      <c r="K322" s="9"/>
      <c r="L322" s="6"/>
      <c r="M322" s="42"/>
      <c r="N322" s="42" t="str">
        <f t="shared" ref="N322:N385" si="50">(IF($K322="CCSDS",$M322,IF($K322="","",IF($K322="RAW",IF($D322=1553,$M322+(12*8)+(4*8),$M322+(12*8))))))</f>
        <v/>
      </c>
      <c r="O322" s="42"/>
      <c r="P322" s="42"/>
      <c r="Q322" s="265"/>
      <c r="R322" s="10" t="str">
        <f t="shared" si="49"/>
        <v/>
      </c>
      <c r="S322" s="6"/>
      <c r="T322" s="6"/>
    </row>
    <row r="323" spans="1:20" x14ac:dyDescent="0.2">
      <c r="A323" s="6" t="str">
        <f ca="1">IF(COUNTIF($B$1:INDIRECT(CONCATENATE("B", ROW())), B323)=0, "", COUNTIF($B$1:INDIRECT(CONCATENATE("B", ROW())), B323))</f>
        <v/>
      </c>
      <c r="B323" s="41"/>
      <c r="C323" s="7"/>
      <c r="D323" s="6"/>
      <c r="E323" s="6"/>
      <c r="F323" s="6">
        <f t="shared" si="48"/>
        <v>314</v>
      </c>
      <c r="G323" s="58" t="str">
        <f t="shared" si="47"/>
        <v>0x13A</v>
      </c>
      <c r="H323" s="57" t="s">
        <v>33</v>
      </c>
      <c r="I323" s="8"/>
      <c r="J323" s="6"/>
      <c r="K323" s="9"/>
      <c r="L323" s="6"/>
      <c r="M323" s="42"/>
      <c r="N323" s="42" t="str">
        <f t="shared" si="50"/>
        <v/>
      </c>
      <c r="O323" s="42"/>
      <c r="P323" s="42"/>
      <c r="Q323" s="265"/>
      <c r="R323" s="10" t="str">
        <f t="shared" si="49"/>
        <v/>
      </c>
      <c r="S323" s="6"/>
      <c r="T323" s="6"/>
    </row>
    <row r="324" spans="1:20" x14ac:dyDescent="0.2">
      <c r="A324" s="6" t="str">
        <f ca="1">IF(COUNTIF($B$1:INDIRECT(CONCATENATE("B", ROW())), B324)=0, "", COUNTIF($B$1:INDIRECT(CONCATENATE("B", ROW())), B324))</f>
        <v/>
      </c>
      <c r="B324" s="41"/>
      <c r="C324" s="7"/>
      <c r="D324" s="6"/>
      <c r="E324" s="6"/>
      <c r="F324" s="6">
        <f t="shared" si="48"/>
        <v>315</v>
      </c>
      <c r="G324" s="58" t="str">
        <f t="shared" si="47"/>
        <v>0x13B</v>
      </c>
      <c r="H324" s="57" t="s">
        <v>33</v>
      </c>
      <c r="I324" s="8"/>
      <c r="J324" s="6"/>
      <c r="K324" s="9"/>
      <c r="L324" s="6"/>
      <c r="M324" s="42"/>
      <c r="N324" s="42" t="str">
        <f t="shared" si="50"/>
        <v/>
      </c>
      <c r="O324" s="42"/>
      <c r="P324" s="42"/>
      <c r="Q324" s="265"/>
      <c r="R324" s="10" t="str">
        <f t="shared" si="49"/>
        <v/>
      </c>
      <c r="S324" s="6"/>
      <c r="T324" s="6"/>
    </row>
    <row r="325" spans="1:20" x14ac:dyDescent="0.2">
      <c r="A325" s="6" t="str">
        <f ca="1">IF(COUNTIF($B$1:INDIRECT(CONCATENATE("B", ROW())), B325)=0, "", COUNTIF($B$1:INDIRECT(CONCATENATE("B", ROW())), B325))</f>
        <v/>
      </c>
      <c r="B325" s="41"/>
      <c r="C325" s="7"/>
      <c r="D325" s="6"/>
      <c r="E325" s="6"/>
      <c r="F325" s="6">
        <f t="shared" si="48"/>
        <v>316</v>
      </c>
      <c r="G325" s="58" t="str">
        <f t="shared" si="47"/>
        <v>0x13C</v>
      </c>
      <c r="H325" s="57" t="s">
        <v>33</v>
      </c>
      <c r="I325" s="8"/>
      <c r="J325" s="6"/>
      <c r="K325" s="9"/>
      <c r="L325" s="6"/>
      <c r="M325" s="42"/>
      <c r="N325" s="42" t="str">
        <f t="shared" si="50"/>
        <v/>
      </c>
      <c r="O325" s="42"/>
      <c r="P325" s="42"/>
      <c r="Q325" s="265"/>
      <c r="R325" s="10" t="str">
        <f t="shared" si="49"/>
        <v/>
      </c>
      <c r="S325" s="6"/>
      <c r="T325" s="6"/>
    </row>
    <row r="326" spans="1:20" x14ac:dyDescent="0.2">
      <c r="A326" s="6" t="str">
        <f ca="1">IF(COUNTIF($B$1:INDIRECT(CONCATENATE("B", ROW())), B326)=0, "", COUNTIF($B$1:INDIRECT(CONCATENATE("B", ROW())), B326))</f>
        <v/>
      </c>
      <c r="B326" s="41"/>
      <c r="C326" s="7"/>
      <c r="D326" s="6"/>
      <c r="E326" s="6"/>
      <c r="F326" s="6">
        <f t="shared" si="48"/>
        <v>317</v>
      </c>
      <c r="G326" s="58" t="str">
        <f t="shared" si="47"/>
        <v>0x13D</v>
      </c>
      <c r="H326" s="57" t="s">
        <v>33</v>
      </c>
      <c r="I326" s="8"/>
      <c r="J326" s="6"/>
      <c r="K326" s="9"/>
      <c r="L326" s="6"/>
      <c r="M326" s="42"/>
      <c r="N326" s="42" t="str">
        <f t="shared" si="50"/>
        <v/>
      </c>
      <c r="O326" s="42"/>
      <c r="P326" s="42"/>
      <c r="Q326" s="265"/>
      <c r="R326" s="10" t="str">
        <f t="shared" si="49"/>
        <v/>
      </c>
      <c r="S326" s="6"/>
      <c r="T326" s="6"/>
    </row>
    <row r="327" spans="1:20" x14ac:dyDescent="0.2">
      <c r="A327" s="6" t="str">
        <f ca="1">IF(COUNTIF($B$1:INDIRECT(CONCATENATE("B", ROW())), B327)=0, "", COUNTIF($B$1:INDIRECT(CONCATENATE("B", ROW())), B327))</f>
        <v/>
      </c>
      <c r="B327" s="41"/>
      <c r="C327" s="7"/>
      <c r="D327" s="6"/>
      <c r="E327" s="6"/>
      <c r="F327" s="6">
        <f t="shared" si="48"/>
        <v>318</v>
      </c>
      <c r="G327" s="58" t="str">
        <f t="shared" si="47"/>
        <v>0x13E</v>
      </c>
      <c r="H327" s="57" t="s">
        <v>33</v>
      </c>
      <c r="I327" s="8"/>
      <c r="J327" s="6"/>
      <c r="K327" s="9"/>
      <c r="L327" s="6"/>
      <c r="M327" s="42"/>
      <c r="N327" s="42" t="str">
        <f t="shared" si="50"/>
        <v/>
      </c>
      <c r="O327" s="42"/>
      <c r="P327" s="42"/>
      <c r="Q327" s="265"/>
      <c r="R327" s="10" t="str">
        <f t="shared" si="49"/>
        <v/>
      </c>
      <c r="S327" s="6"/>
      <c r="T327" s="6"/>
    </row>
    <row r="328" spans="1:20" x14ac:dyDescent="0.2">
      <c r="A328" s="6" t="str">
        <f ca="1">IF(COUNTIF($B$1:INDIRECT(CONCATENATE("B", ROW())), B328)=0, "", COUNTIF($B$1:INDIRECT(CONCATENATE("B", ROW())), B328))</f>
        <v/>
      </c>
      <c r="B328" s="41"/>
      <c r="C328" s="7"/>
      <c r="D328" s="6"/>
      <c r="E328" s="6"/>
      <c r="F328" s="6">
        <f t="shared" si="48"/>
        <v>319</v>
      </c>
      <c r="G328" s="58" t="str">
        <f t="shared" si="47"/>
        <v>0x13F</v>
      </c>
      <c r="H328" s="57" t="s">
        <v>33</v>
      </c>
      <c r="I328" s="8"/>
      <c r="J328" s="6"/>
      <c r="K328" s="9"/>
      <c r="L328" s="6"/>
      <c r="M328" s="42"/>
      <c r="N328" s="42" t="str">
        <f t="shared" si="50"/>
        <v/>
      </c>
      <c r="O328" s="42"/>
      <c r="P328" s="42"/>
      <c r="Q328" s="265"/>
      <c r="R328" s="10" t="str">
        <f t="shared" si="49"/>
        <v/>
      </c>
      <c r="S328" s="6"/>
      <c r="T328" s="6"/>
    </row>
    <row r="329" spans="1:20" x14ac:dyDescent="0.2">
      <c r="A329" s="6" t="str">
        <f ca="1">IF(COUNTIF($B$1:INDIRECT(CONCATENATE("B", ROW())), B329)=0, "", COUNTIF($B$1:INDIRECT(CONCATENATE("B", ROW())), B329))</f>
        <v/>
      </c>
      <c r="B329" s="41"/>
      <c r="C329" s="7"/>
      <c r="D329" s="6"/>
      <c r="E329" s="6"/>
      <c r="F329" s="6">
        <f t="shared" si="48"/>
        <v>320</v>
      </c>
      <c r="G329" s="58" t="str">
        <f t="shared" si="47"/>
        <v>0x140</v>
      </c>
      <c r="H329" s="57" t="s">
        <v>33</v>
      </c>
      <c r="I329" s="8"/>
      <c r="J329" s="6"/>
      <c r="K329" s="9"/>
      <c r="L329" s="6"/>
      <c r="M329" s="42"/>
      <c r="N329" s="42" t="str">
        <f t="shared" si="50"/>
        <v/>
      </c>
      <c r="O329" s="42"/>
      <c r="P329" s="42"/>
      <c r="Q329" s="265"/>
      <c r="R329" s="10" t="str">
        <f t="shared" si="49"/>
        <v/>
      </c>
      <c r="S329" s="6"/>
      <c r="T329" s="6"/>
    </row>
    <row r="330" spans="1:20" x14ac:dyDescent="0.2">
      <c r="A330" s="6" t="str">
        <f ca="1">IF(COUNTIF($B$1:INDIRECT(CONCATENATE("B", ROW())), B330)=0, "", COUNTIF($B$1:INDIRECT(CONCATENATE("B", ROW())), B330))</f>
        <v/>
      </c>
      <c r="B330" s="41"/>
      <c r="C330" s="7"/>
      <c r="D330" s="6"/>
      <c r="E330" s="6"/>
      <c r="F330" s="6">
        <f t="shared" si="48"/>
        <v>321</v>
      </c>
      <c r="G330" s="58" t="str">
        <f t="shared" ref="G330:G394" si="51">CONCATENATE( "0x",DEC2HEX($F330) )</f>
        <v>0x141</v>
      </c>
      <c r="H330" s="57" t="s">
        <v>33</v>
      </c>
      <c r="I330" s="8"/>
      <c r="J330" s="6"/>
      <c r="K330" s="9"/>
      <c r="L330" s="6"/>
      <c r="M330" s="42"/>
      <c r="N330" s="42" t="str">
        <f t="shared" si="50"/>
        <v/>
      </c>
      <c r="O330" s="42"/>
      <c r="P330" s="42"/>
      <c r="Q330" s="265"/>
      <c r="R330" s="10" t="str">
        <f t="shared" si="49"/>
        <v/>
      </c>
      <c r="S330" s="6"/>
      <c r="T330" s="6"/>
    </row>
    <row r="331" spans="1:20" x14ac:dyDescent="0.2">
      <c r="A331" s="6" t="str">
        <f ca="1">IF(COUNTIF($B$1:INDIRECT(CONCATENATE("B", ROW())), B331)=0, "", COUNTIF($B$1:INDIRECT(CONCATENATE("B", ROW())), B331))</f>
        <v/>
      </c>
      <c r="B331" s="41"/>
      <c r="C331" s="7"/>
      <c r="D331" s="6"/>
      <c r="E331" s="6"/>
      <c r="F331" s="6">
        <f t="shared" ref="F331:F395" si="52">$F330+1</f>
        <v>322</v>
      </c>
      <c r="G331" s="58" t="str">
        <f t="shared" si="51"/>
        <v>0x142</v>
      </c>
      <c r="H331" s="57" t="s">
        <v>33</v>
      </c>
      <c r="I331" s="8"/>
      <c r="J331" s="6"/>
      <c r="K331" s="9"/>
      <c r="L331" s="6"/>
      <c r="M331" s="42"/>
      <c r="N331" s="42" t="str">
        <f t="shared" si="50"/>
        <v/>
      </c>
      <c r="O331" s="42"/>
      <c r="P331" s="42"/>
      <c r="Q331" s="265"/>
      <c r="R331" s="10" t="str">
        <f t="shared" si="49"/>
        <v/>
      </c>
      <c r="S331" s="6"/>
      <c r="T331" s="6"/>
    </row>
    <row r="332" spans="1:20" x14ac:dyDescent="0.2">
      <c r="A332" s="6" t="str">
        <f ca="1">IF(COUNTIF($B$1:INDIRECT(CONCATENATE("B", ROW())), B332)=0, "", COUNTIF($B$1:INDIRECT(CONCATENATE("B", ROW())), B332))</f>
        <v/>
      </c>
      <c r="B332" s="41"/>
      <c r="C332" s="7"/>
      <c r="D332" s="6"/>
      <c r="E332" s="6"/>
      <c r="F332" s="6">
        <f t="shared" si="52"/>
        <v>323</v>
      </c>
      <c r="G332" s="58" t="str">
        <f t="shared" si="51"/>
        <v>0x143</v>
      </c>
      <c r="H332" s="57" t="s">
        <v>33</v>
      </c>
      <c r="I332" s="8"/>
      <c r="J332" s="6"/>
      <c r="K332" s="9"/>
      <c r="L332" s="6"/>
      <c r="M332" s="42"/>
      <c r="N332" s="42" t="str">
        <f t="shared" si="50"/>
        <v/>
      </c>
      <c r="O332" s="42"/>
      <c r="P332" s="42"/>
      <c r="Q332" s="265"/>
      <c r="R332" s="10" t="str">
        <f t="shared" si="49"/>
        <v/>
      </c>
      <c r="S332" s="6"/>
      <c r="T332" s="6"/>
    </row>
    <row r="333" spans="1:20" x14ac:dyDescent="0.2">
      <c r="A333" s="6" t="str">
        <f ca="1">IF(COUNTIF($B$1:INDIRECT(CONCATENATE("B", ROW())), B333)=0, "", COUNTIF($B$1:INDIRECT(CONCATENATE("B", ROW())), B333))</f>
        <v/>
      </c>
      <c r="B333" s="41"/>
      <c r="C333" s="7"/>
      <c r="D333" s="6"/>
      <c r="E333" s="6"/>
      <c r="F333" s="6">
        <f t="shared" si="52"/>
        <v>324</v>
      </c>
      <c r="G333" s="58" t="str">
        <f t="shared" si="51"/>
        <v>0x144</v>
      </c>
      <c r="H333" s="57" t="s">
        <v>33</v>
      </c>
      <c r="I333" s="8"/>
      <c r="J333" s="6"/>
      <c r="K333" s="9"/>
      <c r="L333" s="6"/>
      <c r="M333" s="42"/>
      <c r="N333" s="42" t="str">
        <f t="shared" si="50"/>
        <v/>
      </c>
      <c r="O333" s="42"/>
      <c r="P333" s="42"/>
      <c r="Q333" s="265"/>
      <c r="R333" s="10" t="str">
        <f t="shared" ref="R333:R396" si="53">IF($B333="", "", IF($J333="Sync", $N333/$Q333, 0))</f>
        <v/>
      </c>
      <c r="S333" s="6"/>
      <c r="T333" s="6"/>
    </row>
    <row r="334" spans="1:20" x14ac:dyDescent="0.2">
      <c r="A334" s="6" t="str">
        <f ca="1">IF(COUNTIF($B$1:INDIRECT(CONCATENATE("B", ROW())), B334)=0, "", COUNTIF($B$1:INDIRECT(CONCATENATE("B", ROW())), B334))</f>
        <v/>
      </c>
      <c r="B334" s="41"/>
      <c r="C334" s="7"/>
      <c r="D334" s="6"/>
      <c r="E334" s="6"/>
      <c r="F334" s="6">
        <f t="shared" si="52"/>
        <v>325</v>
      </c>
      <c r="G334" s="58" t="str">
        <f t="shared" si="51"/>
        <v>0x145</v>
      </c>
      <c r="H334" s="57" t="s">
        <v>33</v>
      </c>
      <c r="I334" s="8"/>
      <c r="J334" s="6"/>
      <c r="K334" s="9"/>
      <c r="L334" s="6"/>
      <c r="M334" s="42"/>
      <c r="N334" s="42" t="str">
        <f t="shared" si="50"/>
        <v/>
      </c>
      <c r="O334" s="42"/>
      <c r="P334" s="42"/>
      <c r="Q334" s="265"/>
      <c r="R334" s="10" t="str">
        <f t="shared" si="53"/>
        <v/>
      </c>
      <c r="S334" s="6"/>
      <c r="T334" s="6"/>
    </row>
    <row r="335" spans="1:20" x14ac:dyDescent="0.2">
      <c r="A335" s="6" t="str">
        <f ca="1">IF(COUNTIF($B$1:INDIRECT(CONCATENATE("B", ROW())), B335)=0, "", COUNTIF($B$1:INDIRECT(CONCATENATE("B", ROW())), B335))</f>
        <v/>
      </c>
      <c r="B335" s="41"/>
      <c r="C335" s="7"/>
      <c r="D335" s="6"/>
      <c r="E335" s="6"/>
      <c r="F335" s="6">
        <f t="shared" si="52"/>
        <v>326</v>
      </c>
      <c r="G335" s="58" t="str">
        <f t="shared" si="51"/>
        <v>0x146</v>
      </c>
      <c r="H335" s="57" t="s">
        <v>33</v>
      </c>
      <c r="I335" s="8"/>
      <c r="J335" s="6"/>
      <c r="K335" s="9"/>
      <c r="L335" s="6"/>
      <c r="M335" s="42"/>
      <c r="N335" s="42" t="str">
        <f t="shared" si="50"/>
        <v/>
      </c>
      <c r="O335" s="42"/>
      <c r="P335" s="42"/>
      <c r="Q335" s="265"/>
      <c r="R335" s="10" t="str">
        <f t="shared" si="53"/>
        <v/>
      </c>
      <c r="S335" s="6"/>
      <c r="T335" s="6"/>
    </row>
    <row r="336" spans="1:20" x14ac:dyDescent="0.2">
      <c r="A336" s="6" t="str">
        <f ca="1">IF(COUNTIF($B$1:INDIRECT(CONCATENATE("B", ROW())), B336)=0, "", COUNTIF($B$1:INDIRECT(CONCATENATE("B", ROW())), B336))</f>
        <v/>
      </c>
      <c r="B336" s="41"/>
      <c r="C336" s="7"/>
      <c r="D336" s="6"/>
      <c r="E336" s="6"/>
      <c r="F336" s="6">
        <f t="shared" si="52"/>
        <v>327</v>
      </c>
      <c r="G336" s="58" t="str">
        <f t="shared" si="51"/>
        <v>0x147</v>
      </c>
      <c r="H336" s="57" t="s">
        <v>33</v>
      </c>
      <c r="I336" s="8"/>
      <c r="J336" s="6"/>
      <c r="K336" s="9"/>
      <c r="L336" s="6"/>
      <c r="M336" s="42"/>
      <c r="N336" s="42" t="str">
        <f t="shared" si="50"/>
        <v/>
      </c>
      <c r="O336" s="42"/>
      <c r="P336" s="42"/>
      <c r="Q336" s="265"/>
      <c r="R336" s="10" t="str">
        <f t="shared" si="53"/>
        <v/>
      </c>
      <c r="S336" s="6"/>
      <c r="T336" s="6"/>
    </row>
    <row r="337" spans="1:20" x14ac:dyDescent="0.2">
      <c r="A337" s="6" t="str">
        <f ca="1">IF(COUNTIF($B$1:INDIRECT(CONCATENATE("B", ROW())), B337)=0, "", COUNTIF($B$1:INDIRECT(CONCATENATE("B", ROW())), B337))</f>
        <v/>
      </c>
      <c r="B337" s="41"/>
      <c r="C337" s="7"/>
      <c r="D337" s="6"/>
      <c r="E337" s="6"/>
      <c r="F337" s="6">
        <f t="shared" si="52"/>
        <v>328</v>
      </c>
      <c r="G337" s="58" t="str">
        <f t="shared" si="51"/>
        <v>0x148</v>
      </c>
      <c r="H337" s="57" t="s">
        <v>33</v>
      </c>
      <c r="I337" s="8"/>
      <c r="J337" s="6"/>
      <c r="K337" s="9"/>
      <c r="L337" s="6"/>
      <c r="M337" s="42"/>
      <c r="N337" s="42" t="str">
        <f t="shared" si="50"/>
        <v/>
      </c>
      <c r="O337" s="42"/>
      <c r="P337" s="42"/>
      <c r="Q337" s="265"/>
      <c r="R337" s="10" t="str">
        <f t="shared" si="53"/>
        <v/>
      </c>
      <c r="S337" s="6"/>
      <c r="T337" s="6"/>
    </row>
    <row r="338" spans="1:20" x14ac:dyDescent="0.2">
      <c r="A338" s="6" t="str">
        <f ca="1">IF(COUNTIF($B$1:INDIRECT(CONCATENATE("B", ROW())), B338)=0, "", COUNTIF($B$1:INDIRECT(CONCATENATE("B", ROW())), B338))</f>
        <v/>
      </c>
      <c r="B338" s="41"/>
      <c r="C338" s="7"/>
      <c r="D338" s="6"/>
      <c r="E338" s="6"/>
      <c r="F338" s="6">
        <f t="shared" si="52"/>
        <v>329</v>
      </c>
      <c r="G338" s="58" t="str">
        <f t="shared" si="51"/>
        <v>0x149</v>
      </c>
      <c r="H338" s="57" t="s">
        <v>33</v>
      </c>
      <c r="I338" s="8"/>
      <c r="J338" s="6"/>
      <c r="K338" s="9"/>
      <c r="L338" s="6"/>
      <c r="M338" s="42"/>
      <c r="N338" s="42" t="str">
        <f t="shared" si="50"/>
        <v/>
      </c>
      <c r="O338" s="42"/>
      <c r="P338" s="42"/>
      <c r="Q338" s="265"/>
      <c r="R338" s="10" t="str">
        <f t="shared" si="53"/>
        <v/>
      </c>
      <c r="S338" s="6"/>
      <c r="T338" s="6"/>
    </row>
    <row r="339" spans="1:20" x14ac:dyDescent="0.2">
      <c r="A339" s="6" t="str">
        <f ca="1">IF(COUNTIF($B$1:INDIRECT(CONCATENATE("B", ROW())), B339)=0, "", COUNTIF($B$1:INDIRECT(CONCATENATE("B", ROW())), B339))</f>
        <v/>
      </c>
      <c r="B339" s="41"/>
      <c r="C339" s="7"/>
      <c r="D339" s="6"/>
      <c r="E339" s="6"/>
      <c r="F339" s="6">
        <f t="shared" si="52"/>
        <v>330</v>
      </c>
      <c r="G339" s="58" t="str">
        <f t="shared" si="51"/>
        <v>0x14A</v>
      </c>
      <c r="H339" s="57" t="s">
        <v>33</v>
      </c>
      <c r="I339" s="8"/>
      <c r="J339" s="6"/>
      <c r="K339" s="9"/>
      <c r="L339" s="6"/>
      <c r="M339" s="42"/>
      <c r="N339" s="42" t="str">
        <f t="shared" si="50"/>
        <v/>
      </c>
      <c r="O339" s="42"/>
      <c r="P339" s="42"/>
      <c r="Q339" s="265"/>
      <c r="R339" s="10" t="str">
        <f t="shared" si="53"/>
        <v/>
      </c>
      <c r="S339" s="6"/>
      <c r="T339" s="6"/>
    </row>
    <row r="340" spans="1:20" x14ac:dyDescent="0.2">
      <c r="A340" s="6" t="str">
        <f ca="1">IF(COUNTIF($B$1:INDIRECT(CONCATENATE("B", ROW())), B340)=0, "", COUNTIF($B$1:INDIRECT(CONCATENATE("B", ROW())), B340))</f>
        <v/>
      </c>
      <c r="B340" s="41"/>
      <c r="C340" s="7"/>
      <c r="D340" s="6"/>
      <c r="E340" s="6"/>
      <c r="F340" s="6">
        <f t="shared" si="52"/>
        <v>331</v>
      </c>
      <c r="G340" s="58" t="str">
        <f t="shared" si="51"/>
        <v>0x14B</v>
      </c>
      <c r="H340" s="57" t="s">
        <v>33</v>
      </c>
      <c r="I340" s="8"/>
      <c r="J340" s="6"/>
      <c r="K340" s="9"/>
      <c r="L340" s="6"/>
      <c r="M340" s="42"/>
      <c r="N340" s="42" t="str">
        <f t="shared" si="50"/>
        <v/>
      </c>
      <c r="O340" s="42"/>
      <c r="P340" s="42"/>
      <c r="Q340" s="265"/>
      <c r="R340" s="10" t="str">
        <f t="shared" si="53"/>
        <v/>
      </c>
      <c r="S340" s="6"/>
      <c r="T340" s="6"/>
    </row>
    <row r="341" spans="1:20" x14ac:dyDescent="0.2">
      <c r="A341" s="6" t="str">
        <f ca="1">IF(COUNTIF($B$1:INDIRECT(CONCATENATE("B", ROW())), B341)=0, "", COUNTIF($B$1:INDIRECT(CONCATENATE("B", ROW())), B341))</f>
        <v/>
      </c>
      <c r="B341" s="41"/>
      <c r="C341" s="7"/>
      <c r="D341" s="6"/>
      <c r="E341" s="6"/>
      <c r="F341" s="6">
        <f t="shared" si="52"/>
        <v>332</v>
      </c>
      <c r="G341" s="58" t="str">
        <f t="shared" si="51"/>
        <v>0x14C</v>
      </c>
      <c r="H341" s="57" t="s">
        <v>33</v>
      </c>
      <c r="I341" s="8"/>
      <c r="J341" s="6"/>
      <c r="K341" s="9"/>
      <c r="L341" s="6"/>
      <c r="M341" s="42"/>
      <c r="N341" s="42" t="str">
        <f t="shared" si="50"/>
        <v/>
      </c>
      <c r="O341" s="42"/>
      <c r="P341" s="42"/>
      <c r="Q341" s="265"/>
      <c r="R341" s="10" t="str">
        <f t="shared" si="53"/>
        <v/>
      </c>
      <c r="S341" s="6"/>
      <c r="T341" s="6"/>
    </row>
    <row r="342" spans="1:20" x14ac:dyDescent="0.2">
      <c r="A342" s="6" t="str">
        <f ca="1">IF(COUNTIF($B$1:INDIRECT(CONCATENATE("B", ROW())), B342)=0, "", COUNTIF($B$1:INDIRECT(CONCATENATE("B", ROW())), B342))</f>
        <v/>
      </c>
      <c r="B342" s="41"/>
      <c r="C342" s="7"/>
      <c r="D342" s="6"/>
      <c r="E342" s="6"/>
      <c r="F342" s="6">
        <f t="shared" si="52"/>
        <v>333</v>
      </c>
      <c r="G342" s="58" t="str">
        <f t="shared" si="51"/>
        <v>0x14D</v>
      </c>
      <c r="H342" s="57" t="s">
        <v>33</v>
      </c>
      <c r="I342" s="8"/>
      <c r="J342" s="6"/>
      <c r="K342" s="9"/>
      <c r="L342" s="6"/>
      <c r="M342" s="42"/>
      <c r="N342" s="42" t="str">
        <f t="shared" si="50"/>
        <v/>
      </c>
      <c r="O342" s="42"/>
      <c r="P342" s="42"/>
      <c r="Q342" s="265"/>
      <c r="R342" s="10" t="str">
        <f t="shared" si="53"/>
        <v/>
      </c>
      <c r="S342" s="6"/>
      <c r="T342" s="6"/>
    </row>
    <row r="343" spans="1:20" x14ac:dyDescent="0.2">
      <c r="A343" s="6" t="str">
        <f ca="1">IF(COUNTIF($B$1:INDIRECT(CONCATENATE("B", ROW())), B343)=0, "", COUNTIF($B$1:INDIRECT(CONCATENATE("B", ROW())), B343))</f>
        <v/>
      </c>
      <c r="B343" s="41"/>
      <c r="C343" s="7"/>
      <c r="D343" s="6"/>
      <c r="E343" s="6"/>
      <c r="F343" s="6">
        <f t="shared" si="52"/>
        <v>334</v>
      </c>
      <c r="G343" s="58" t="str">
        <f t="shared" si="51"/>
        <v>0x14E</v>
      </c>
      <c r="H343" s="57" t="s">
        <v>33</v>
      </c>
      <c r="I343" s="8"/>
      <c r="J343" s="6"/>
      <c r="K343" s="9"/>
      <c r="L343" s="6"/>
      <c r="M343" s="42"/>
      <c r="N343" s="42" t="str">
        <f t="shared" si="50"/>
        <v/>
      </c>
      <c r="O343" s="42"/>
      <c r="P343" s="42"/>
      <c r="Q343" s="265"/>
      <c r="R343" s="10" t="str">
        <f t="shared" si="53"/>
        <v/>
      </c>
      <c r="S343" s="6"/>
      <c r="T343" s="6"/>
    </row>
    <row r="344" spans="1:20" x14ac:dyDescent="0.2">
      <c r="A344" s="6" t="str">
        <f ca="1">IF(COUNTIF($B$1:INDIRECT(CONCATENATE("B", ROW())), B344)=0, "", COUNTIF($B$1:INDIRECT(CONCATENATE("B", ROW())), B344))</f>
        <v/>
      </c>
      <c r="B344" s="41"/>
      <c r="C344" s="7"/>
      <c r="D344" s="6"/>
      <c r="E344" s="6"/>
      <c r="F344" s="6">
        <f t="shared" si="52"/>
        <v>335</v>
      </c>
      <c r="G344" s="58" t="str">
        <f t="shared" si="51"/>
        <v>0x14F</v>
      </c>
      <c r="H344" s="57" t="s">
        <v>33</v>
      </c>
      <c r="I344" s="8"/>
      <c r="J344" s="6"/>
      <c r="K344" s="9"/>
      <c r="L344" s="6"/>
      <c r="M344" s="42"/>
      <c r="N344" s="42" t="str">
        <f t="shared" si="50"/>
        <v/>
      </c>
      <c r="O344" s="42"/>
      <c r="P344" s="42"/>
      <c r="Q344" s="265"/>
      <c r="R344" s="10" t="str">
        <f t="shared" si="53"/>
        <v/>
      </c>
      <c r="S344" s="6"/>
      <c r="T344" s="6"/>
    </row>
    <row r="345" spans="1:20" x14ac:dyDescent="0.2">
      <c r="A345" s="6" t="str">
        <f ca="1">IF(COUNTIF($B$1:INDIRECT(CONCATENATE("B", ROW())), B345)=0, "", COUNTIF($B$1:INDIRECT(CONCATENATE("B", ROW())), B345))</f>
        <v/>
      </c>
      <c r="B345" s="41"/>
      <c r="C345" s="7"/>
      <c r="D345" s="6"/>
      <c r="E345" s="6"/>
      <c r="F345" s="6">
        <f t="shared" si="52"/>
        <v>336</v>
      </c>
      <c r="G345" s="58" t="str">
        <f t="shared" si="51"/>
        <v>0x150</v>
      </c>
      <c r="H345" s="57" t="s">
        <v>33</v>
      </c>
      <c r="I345" s="8"/>
      <c r="J345" s="6"/>
      <c r="K345" s="9"/>
      <c r="L345" s="6"/>
      <c r="M345" s="42"/>
      <c r="N345" s="42" t="str">
        <f t="shared" si="50"/>
        <v/>
      </c>
      <c r="O345" s="42"/>
      <c r="P345" s="42"/>
      <c r="Q345" s="265"/>
      <c r="R345" s="10" t="str">
        <f t="shared" si="53"/>
        <v/>
      </c>
      <c r="S345" s="6"/>
      <c r="T345" s="6"/>
    </row>
    <row r="346" spans="1:20" x14ac:dyDescent="0.2">
      <c r="A346" s="6" t="str">
        <f ca="1">IF(COUNTIF($B$1:INDIRECT(CONCATENATE("B", ROW())), B346)=0, "", COUNTIF($B$1:INDIRECT(CONCATENATE("B", ROW())), B346))</f>
        <v/>
      </c>
      <c r="B346" s="41"/>
      <c r="C346" s="7"/>
      <c r="D346" s="6"/>
      <c r="E346" s="6"/>
      <c r="F346" s="6">
        <f t="shared" si="52"/>
        <v>337</v>
      </c>
      <c r="G346" s="58" t="str">
        <f t="shared" si="51"/>
        <v>0x151</v>
      </c>
      <c r="H346" s="57" t="s">
        <v>33</v>
      </c>
      <c r="I346" s="8"/>
      <c r="J346" s="6"/>
      <c r="K346" s="9"/>
      <c r="L346" s="6"/>
      <c r="M346" s="42"/>
      <c r="N346" s="42" t="str">
        <f t="shared" si="50"/>
        <v/>
      </c>
      <c r="O346" s="42"/>
      <c r="P346" s="42"/>
      <c r="Q346" s="265"/>
      <c r="R346" s="10" t="str">
        <f t="shared" si="53"/>
        <v/>
      </c>
      <c r="S346" s="6"/>
      <c r="T346" s="6"/>
    </row>
    <row r="347" spans="1:20" x14ac:dyDescent="0.2">
      <c r="A347" s="6" t="str">
        <f ca="1">IF(COUNTIF($B$1:INDIRECT(CONCATENATE("B", ROW())), B347)=0, "", COUNTIF($B$1:INDIRECT(CONCATENATE("B", ROW())), B347))</f>
        <v/>
      </c>
      <c r="B347" s="41"/>
      <c r="C347" s="7"/>
      <c r="D347" s="6"/>
      <c r="E347" s="6"/>
      <c r="F347" s="6">
        <f t="shared" si="52"/>
        <v>338</v>
      </c>
      <c r="G347" s="58" t="str">
        <f t="shared" si="51"/>
        <v>0x152</v>
      </c>
      <c r="H347" s="57" t="s">
        <v>33</v>
      </c>
      <c r="I347" s="8"/>
      <c r="J347" s="6"/>
      <c r="K347" s="9"/>
      <c r="L347" s="6"/>
      <c r="M347" s="42"/>
      <c r="N347" s="42" t="str">
        <f t="shared" si="50"/>
        <v/>
      </c>
      <c r="O347" s="42"/>
      <c r="P347" s="42"/>
      <c r="Q347" s="265"/>
      <c r="R347" s="10" t="str">
        <f t="shared" si="53"/>
        <v/>
      </c>
      <c r="S347" s="6"/>
      <c r="T347" s="6"/>
    </row>
    <row r="348" spans="1:20" x14ac:dyDescent="0.2">
      <c r="A348" s="6" t="str">
        <f ca="1">IF(COUNTIF($B$1:INDIRECT(CONCATENATE("B", ROW())), B348)=0, "", COUNTIF($B$1:INDIRECT(CONCATENATE("B", ROW())), B348))</f>
        <v/>
      </c>
      <c r="B348" s="41"/>
      <c r="C348" s="7"/>
      <c r="D348" s="6"/>
      <c r="E348" s="6"/>
      <c r="F348" s="6">
        <f t="shared" si="52"/>
        <v>339</v>
      </c>
      <c r="G348" s="58" t="str">
        <f t="shared" si="51"/>
        <v>0x153</v>
      </c>
      <c r="H348" s="57" t="s">
        <v>33</v>
      </c>
      <c r="I348" s="8"/>
      <c r="J348" s="6"/>
      <c r="K348" s="9"/>
      <c r="L348" s="6"/>
      <c r="M348" s="42"/>
      <c r="N348" s="42" t="str">
        <f t="shared" si="50"/>
        <v/>
      </c>
      <c r="O348" s="42"/>
      <c r="P348" s="42"/>
      <c r="Q348" s="265"/>
      <c r="R348" s="10" t="str">
        <f t="shared" si="53"/>
        <v/>
      </c>
      <c r="S348" s="6"/>
      <c r="T348" s="6"/>
    </row>
    <row r="349" spans="1:20" x14ac:dyDescent="0.2">
      <c r="A349" s="6" t="str">
        <f ca="1">IF(COUNTIF($B$1:INDIRECT(CONCATENATE("B", ROW())), B349)=0, "", COUNTIF($B$1:INDIRECT(CONCATENATE("B", ROW())), B349))</f>
        <v/>
      </c>
      <c r="B349" s="41"/>
      <c r="C349" s="7"/>
      <c r="D349" s="6"/>
      <c r="E349" s="6"/>
      <c r="F349" s="6">
        <f t="shared" si="52"/>
        <v>340</v>
      </c>
      <c r="G349" s="58" t="str">
        <f t="shared" si="51"/>
        <v>0x154</v>
      </c>
      <c r="H349" s="57" t="s">
        <v>33</v>
      </c>
      <c r="I349" s="8"/>
      <c r="J349" s="6"/>
      <c r="K349" s="9"/>
      <c r="L349" s="6"/>
      <c r="M349" s="42"/>
      <c r="N349" s="42" t="str">
        <f t="shared" si="50"/>
        <v/>
      </c>
      <c r="O349" s="42"/>
      <c r="P349" s="42"/>
      <c r="Q349" s="265"/>
      <c r="R349" s="10" t="str">
        <f t="shared" si="53"/>
        <v/>
      </c>
      <c r="S349" s="6"/>
      <c r="T349" s="6"/>
    </row>
    <row r="350" spans="1:20" x14ac:dyDescent="0.2">
      <c r="A350" s="6" t="str">
        <f ca="1">IF(COUNTIF($B$1:INDIRECT(CONCATENATE("B", ROW())), B350)=0, "", COUNTIF($B$1:INDIRECT(CONCATENATE("B", ROW())), B350))</f>
        <v/>
      </c>
      <c r="B350" s="41"/>
      <c r="C350" s="7"/>
      <c r="D350" s="6"/>
      <c r="E350" s="6"/>
      <c r="F350" s="6">
        <f t="shared" si="52"/>
        <v>341</v>
      </c>
      <c r="G350" s="58" t="str">
        <f t="shared" si="51"/>
        <v>0x155</v>
      </c>
      <c r="H350" s="57" t="s">
        <v>33</v>
      </c>
      <c r="I350" s="8"/>
      <c r="J350" s="6"/>
      <c r="K350" s="9"/>
      <c r="L350" s="6"/>
      <c r="M350" s="42"/>
      <c r="N350" s="42" t="str">
        <f t="shared" si="50"/>
        <v/>
      </c>
      <c r="O350" s="42"/>
      <c r="P350" s="42"/>
      <c r="Q350" s="265"/>
      <c r="R350" s="10" t="str">
        <f t="shared" si="53"/>
        <v/>
      </c>
      <c r="S350" s="6"/>
      <c r="T350" s="6"/>
    </row>
    <row r="351" spans="1:20" x14ac:dyDescent="0.2">
      <c r="A351" s="6" t="str">
        <f ca="1">IF(COUNTIF($B$1:INDIRECT(CONCATENATE("B", ROW())), B351)=0, "", COUNTIF($B$1:INDIRECT(CONCATENATE("B", ROW())), B351))</f>
        <v/>
      </c>
      <c r="B351" s="41"/>
      <c r="C351" s="7"/>
      <c r="D351" s="6"/>
      <c r="E351" s="6"/>
      <c r="F351" s="6">
        <f t="shared" si="52"/>
        <v>342</v>
      </c>
      <c r="G351" s="58" t="str">
        <f t="shared" si="51"/>
        <v>0x156</v>
      </c>
      <c r="H351" s="57" t="s">
        <v>33</v>
      </c>
      <c r="I351" s="8"/>
      <c r="J351" s="6"/>
      <c r="K351" s="9"/>
      <c r="L351" s="6"/>
      <c r="M351" s="42"/>
      <c r="N351" s="42" t="str">
        <f t="shared" si="50"/>
        <v/>
      </c>
      <c r="O351" s="42"/>
      <c r="P351" s="42"/>
      <c r="Q351" s="265"/>
      <c r="R351" s="10" t="str">
        <f t="shared" si="53"/>
        <v/>
      </c>
      <c r="S351" s="6"/>
      <c r="T351" s="6"/>
    </row>
    <row r="352" spans="1:20" x14ac:dyDescent="0.2">
      <c r="A352" s="6" t="str">
        <f ca="1">IF(COUNTIF($B$1:INDIRECT(CONCATENATE("B", ROW())), B352)=0, "", COUNTIF($B$1:INDIRECT(CONCATENATE("B", ROW())), B352))</f>
        <v/>
      </c>
      <c r="B352" s="41"/>
      <c r="C352" s="7"/>
      <c r="D352" s="6"/>
      <c r="E352" s="6"/>
      <c r="F352" s="6">
        <f t="shared" si="52"/>
        <v>343</v>
      </c>
      <c r="G352" s="58" t="str">
        <f t="shared" si="51"/>
        <v>0x157</v>
      </c>
      <c r="H352" s="57" t="s">
        <v>33</v>
      </c>
      <c r="I352" s="8"/>
      <c r="J352" s="6"/>
      <c r="K352" s="9"/>
      <c r="L352" s="6"/>
      <c r="M352" s="42"/>
      <c r="N352" s="42" t="str">
        <f t="shared" si="50"/>
        <v/>
      </c>
      <c r="O352" s="42"/>
      <c r="P352" s="42"/>
      <c r="Q352" s="265"/>
      <c r="R352" s="10" t="str">
        <f t="shared" si="53"/>
        <v/>
      </c>
      <c r="S352" s="6"/>
      <c r="T352" s="6"/>
    </row>
    <row r="353" spans="1:20" x14ac:dyDescent="0.2">
      <c r="A353" s="6" t="str">
        <f ca="1">IF(COUNTIF($B$1:INDIRECT(CONCATENATE("B", ROW())), B353)=0, "", COUNTIF($B$1:INDIRECT(CONCATENATE("B", ROW())), B353))</f>
        <v/>
      </c>
      <c r="B353" s="41"/>
      <c r="C353" s="7"/>
      <c r="D353" s="6"/>
      <c r="E353" s="6"/>
      <c r="F353" s="6">
        <f t="shared" si="52"/>
        <v>344</v>
      </c>
      <c r="G353" s="58" t="str">
        <f t="shared" si="51"/>
        <v>0x158</v>
      </c>
      <c r="H353" s="57" t="s">
        <v>33</v>
      </c>
      <c r="I353" s="8"/>
      <c r="J353" s="6"/>
      <c r="K353" s="9"/>
      <c r="L353" s="6"/>
      <c r="M353" s="42"/>
      <c r="N353" s="42" t="str">
        <f t="shared" si="50"/>
        <v/>
      </c>
      <c r="O353" s="42"/>
      <c r="P353" s="42"/>
      <c r="Q353" s="265"/>
      <c r="R353" s="10" t="str">
        <f t="shared" si="53"/>
        <v/>
      </c>
      <c r="S353" s="6"/>
      <c r="T353" s="6"/>
    </row>
    <row r="354" spans="1:20" x14ac:dyDescent="0.2">
      <c r="A354" s="6" t="str">
        <f ca="1">IF(COUNTIF($B$1:INDIRECT(CONCATENATE("B", ROW())), B354)=0, "", COUNTIF($B$1:INDIRECT(CONCATENATE("B", ROW())), B354))</f>
        <v/>
      </c>
      <c r="B354" s="41"/>
      <c r="C354" s="7"/>
      <c r="D354" s="6"/>
      <c r="E354" s="6"/>
      <c r="F354" s="6">
        <f t="shared" si="52"/>
        <v>345</v>
      </c>
      <c r="G354" s="58" t="str">
        <f t="shared" si="51"/>
        <v>0x159</v>
      </c>
      <c r="H354" s="57" t="s">
        <v>33</v>
      </c>
      <c r="I354" s="8"/>
      <c r="J354" s="6"/>
      <c r="K354" s="9"/>
      <c r="L354" s="6"/>
      <c r="M354" s="42"/>
      <c r="N354" s="42" t="str">
        <f t="shared" si="50"/>
        <v/>
      </c>
      <c r="O354" s="42"/>
      <c r="P354" s="42"/>
      <c r="Q354" s="265"/>
      <c r="R354" s="10" t="str">
        <f t="shared" si="53"/>
        <v/>
      </c>
      <c r="S354" s="6"/>
      <c r="T354" s="6"/>
    </row>
    <row r="355" spans="1:20" x14ac:dyDescent="0.2">
      <c r="A355" s="6" t="str">
        <f ca="1">IF(COUNTIF($B$1:INDIRECT(CONCATENATE("B", ROW())), B355)=0, "", COUNTIF($B$1:INDIRECT(CONCATENATE("B", ROW())), B355))</f>
        <v/>
      </c>
      <c r="B355" s="41"/>
      <c r="C355" s="7"/>
      <c r="D355" s="6"/>
      <c r="E355" s="6"/>
      <c r="F355" s="6">
        <f t="shared" si="52"/>
        <v>346</v>
      </c>
      <c r="G355" s="58" t="str">
        <f t="shared" si="51"/>
        <v>0x15A</v>
      </c>
      <c r="H355" s="57" t="s">
        <v>33</v>
      </c>
      <c r="I355" s="8"/>
      <c r="J355" s="6"/>
      <c r="K355" s="9"/>
      <c r="L355" s="6"/>
      <c r="M355" s="42"/>
      <c r="N355" s="42" t="str">
        <f t="shared" si="50"/>
        <v/>
      </c>
      <c r="O355" s="42"/>
      <c r="P355" s="42"/>
      <c r="Q355" s="265"/>
      <c r="R355" s="10" t="str">
        <f t="shared" si="53"/>
        <v/>
      </c>
      <c r="S355" s="6"/>
      <c r="T355" s="6"/>
    </row>
    <row r="356" spans="1:20" x14ac:dyDescent="0.2">
      <c r="A356" s="6" t="str">
        <f ca="1">IF(COUNTIF($B$1:INDIRECT(CONCATENATE("B", ROW())), B356)=0, "", COUNTIF($B$1:INDIRECT(CONCATENATE("B", ROW())), B356))</f>
        <v/>
      </c>
      <c r="B356" s="41"/>
      <c r="C356" s="7"/>
      <c r="D356" s="6"/>
      <c r="E356" s="6"/>
      <c r="F356" s="6">
        <f t="shared" si="52"/>
        <v>347</v>
      </c>
      <c r="G356" s="58" t="str">
        <f t="shared" si="51"/>
        <v>0x15B</v>
      </c>
      <c r="H356" s="57" t="s">
        <v>33</v>
      </c>
      <c r="I356" s="8"/>
      <c r="J356" s="6"/>
      <c r="K356" s="9"/>
      <c r="L356" s="6"/>
      <c r="M356" s="42"/>
      <c r="N356" s="42" t="str">
        <f t="shared" si="50"/>
        <v/>
      </c>
      <c r="O356" s="42"/>
      <c r="P356" s="42"/>
      <c r="Q356" s="265"/>
      <c r="R356" s="10" t="str">
        <f t="shared" si="53"/>
        <v/>
      </c>
      <c r="S356" s="6"/>
      <c r="T356" s="6"/>
    </row>
    <row r="357" spans="1:20" x14ac:dyDescent="0.2">
      <c r="A357" s="6" t="str">
        <f ca="1">IF(COUNTIF($B$1:INDIRECT(CONCATENATE("B", ROW())), B357)=0, "", COUNTIF($B$1:INDIRECT(CONCATENATE("B", ROW())), B357))</f>
        <v/>
      </c>
      <c r="B357" s="41"/>
      <c r="C357" s="7"/>
      <c r="D357" s="6"/>
      <c r="E357" s="6"/>
      <c r="F357" s="6">
        <f t="shared" si="52"/>
        <v>348</v>
      </c>
      <c r="G357" s="58" t="str">
        <f t="shared" si="51"/>
        <v>0x15C</v>
      </c>
      <c r="H357" s="57" t="s">
        <v>33</v>
      </c>
      <c r="I357" s="8"/>
      <c r="J357" s="6"/>
      <c r="K357" s="9"/>
      <c r="L357" s="6"/>
      <c r="M357" s="42"/>
      <c r="N357" s="42" t="str">
        <f t="shared" si="50"/>
        <v/>
      </c>
      <c r="O357" s="42"/>
      <c r="P357" s="42"/>
      <c r="Q357" s="265"/>
      <c r="R357" s="10" t="str">
        <f t="shared" si="53"/>
        <v/>
      </c>
      <c r="S357" s="6"/>
      <c r="T357" s="6"/>
    </row>
    <row r="358" spans="1:20" x14ac:dyDescent="0.2">
      <c r="A358" s="6" t="str">
        <f ca="1">IF(COUNTIF($B$1:INDIRECT(CONCATENATE("B", ROW())), B358)=0, "", COUNTIF($B$1:INDIRECT(CONCATENATE("B", ROW())), B358))</f>
        <v/>
      </c>
      <c r="B358" s="41"/>
      <c r="C358" s="7"/>
      <c r="D358" s="6"/>
      <c r="E358" s="6"/>
      <c r="F358" s="6">
        <f t="shared" si="52"/>
        <v>349</v>
      </c>
      <c r="G358" s="58" t="str">
        <f t="shared" si="51"/>
        <v>0x15D</v>
      </c>
      <c r="H358" s="57" t="s">
        <v>33</v>
      </c>
      <c r="I358" s="8"/>
      <c r="J358" s="6"/>
      <c r="K358" s="9"/>
      <c r="L358" s="6"/>
      <c r="M358" s="42"/>
      <c r="N358" s="42" t="str">
        <f t="shared" si="50"/>
        <v/>
      </c>
      <c r="O358" s="42"/>
      <c r="P358" s="42"/>
      <c r="Q358" s="265"/>
      <c r="R358" s="10" t="str">
        <f t="shared" si="53"/>
        <v/>
      </c>
      <c r="S358" s="6"/>
      <c r="T358" s="6"/>
    </row>
    <row r="359" spans="1:20" x14ac:dyDescent="0.2">
      <c r="A359" s="6" t="str">
        <f ca="1">IF(COUNTIF($B$1:INDIRECT(CONCATENATE("B", ROW())), B359)=0, "", COUNTIF($B$1:INDIRECT(CONCATENATE("B", ROW())), B359))</f>
        <v/>
      </c>
      <c r="B359" s="41"/>
      <c r="C359" s="7"/>
      <c r="D359" s="6"/>
      <c r="E359" s="6"/>
      <c r="F359" s="6">
        <f t="shared" si="52"/>
        <v>350</v>
      </c>
      <c r="G359" s="58" t="str">
        <f t="shared" si="51"/>
        <v>0x15E</v>
      </c>
      <c r="H359" s="57" t="s">
        <v>33</v>
      </c>
      <c r="I359" s="8"/>
      <c r="J359" s="6"/>
      <c r="K359" s="9"/>
      <c r="L359" s="6"/>
      <c r="M359" s="42"/>
      <c r="N359" s="42" t="str">
        <f t="shared" si="50"/>
        <v/>
      </c>
      <c r="O359" s="42"/>
      <c r="P359" s="42"/>
      <c r="Q359" s="265"/>
      <c r="R359" s="10" t="str">
        <f t="shared" si="53"/>
        <v/>
      </c>
      <c r="S359" s="6"/>
      <c r="T359" s="6"/>
    </row>
    <row r="360" spans="1:20" x14ac:dyDescent="0.2">
      <c r="A360" s="6" t="str">
        <f ca="1">IF(COUNTIF($B$1:INDIRECT(CONCATENATE("B", ROW())), B360)=0, "", COUNTIF($B$1:INDIRECT(CONCATENATE("B", ROW())), B360))</f>
        <v/>
      </c>
      <c r="B360" s="41"/>
      <c r="C360" s="7"/>
      <c r="D360" s="6"/>
      <c r="E360" s="6"/>
      <c r="F360" s="6">
        <f t="shared" si="52"/>
        <v>351</v>
      </c>
      <c r="G360" s="58" t="str">
        <f t="shared" si="51"/>
        <v>0x15F</v>
      </c>
      <c r="H360" s="57" t="s">
        <v>33</v>
      </c>
      <c r="I360" s="8"/>
      <c r="J360" s="6"/>
      <c r="K360" s="9"/>
      <c r="L360" s="6"/>
      <c r="M360" s="42"/>
      <c r="N360" s="42" t="str">
        <f t="shared" si="50"/>
        <v/>
      </c>
      <c r="O360" s="42"/>
      <c r="P360" s="42"/>
      <c r="Q360" s="265"/>
      <c r="R360" s="10" t="str">
        <f t="shared" si="53"/>
        <v/>
      </c>
      <c r="S360" s="6"/>
      <c r="T360" s="6"/>
    </row>
    <row r="361" spans="1:20" x14ac:dyDescent="0.2">
      <c r="A361" s="6" t="str">
        <f ca="1">IF(COUNTIF($B$1:INDIRECT(CONCATENATE("B", ROW())), B361)=0, "", COUNTIF($B$1:INDIRECT(CONCATENATE("B", ROW())), B361))</f>
        <v/>
      </c>
      <c r="B361" s="41"/>
      <c r="C361" s="7"/>
      <c r="D361" s="6"/>
      <c r="E361" s="6"/>
      <c r="F361" s="6">
        <f t="shared" si="52"/>
        <v>352</v>
      </c>
      <c r="G361" s="58" t="str">
        <f t="shared" si="51"/>
        <v>0x160</v>
      </c>
      <c r="H361" s="57" t="s">
        <v>33</v>
      </c>
      <c r="I361" s="8"/>
      <c r="J361" s="6"/>
      <c r="K361" s="9"/>
      <c r="L361" s="6"/>
      <c r="M361" s="42"/>
      <c r="N361" s="42" t="str">
        <f t="shared" si="50"/>
        <v/>
      </c>
      <c r="O361" s="42"/>
      <c r="P361" s="42"/>
      <c r="Q361" s="265"/>
      <c r="R361" s="10" t="str">
        <f t="shared" si="53"/>
        <v/>
      </c>
      <c r="S361" s="6"/>
      <c r="T361" s="6"/>
    </row>
    <row r="362" spans="1:20" x14ac:dyDescent="0.2">
      <c r="A362" s="6" t="str">
        <f ca="1">IF(COUNTIF($B$1:INDIRECT(CONCATENATE("B", ROW())), B362)=0, "", COUNTIF($B$1:INDIRECT(CONCATENATE("B", ROW())), B362))</f>
        <v/>
      </c>
      <c r="B362" s="41"/>
      <c r="C362" s="7"/>
      <c r="D362" s="6"/>
      <c r="E362" s="6"/>
      <c r="F362" s="6">
        <f t="shared" si="52"/>
        <v>353</v>
      </c>
      <c r="G362" s="58" t="str">
        <f t="shared" si="51"/>
        <v>0x161</v>
      </c>
      <c r="H362" s="57" t="s">
        <v>33</v>
      </c>
      <c r="I362" s="8"/>
      <c r="J362" s="6"/>
      <c r="K362" s="9"/>
      <c r="L362" s="6"/>
      <c r="M362" s="42"/>
      <c r="N362" s="42" t="str">
        <f t="shared" si="50"/>
        <v/>
      </c>
      <c r="O362" s="42"/>
      <c r="P362" s="42"/>
      <c r="Q362" s="265"/>
      <c r="R362" s="10" t="str">
        <f t="shared" si="53"/>
        <v/>
      </c>
      <c r="S362" s="6"/>
      <c r="T362" s="6"/>
    </row>
    <row r="363" spans="1:20" x14ac:dyDescent="0.2">
      <c r="A363" s="6" t="str">
        <f ca="1">IF(COUNTIF($B$1:INDIRECT(CONCATENATE("B", ROW())), B363)=0, "", COUNTIF($B$1:INDIRECT(CONCATENATE("B", ROW())), B363))</f>
        <v/>
      </c>
      <c r="B363" s="41"/>
      <c r="C363" s="7"/>
      <c r="D363" s="6"/>
      <c r="E363" s="6"/>
      <c r="F363" s="6">
        <f t="shared" si="52"/>
        <v>354</v>
      </c>
      <c r="G363" s="58" t="str">
        <f t="shared" si="51"/>
        <v>0x162</v>
      </c>
      <c r="H363" s="57" t="s">
        <v>33</v>
      </c>
      <c r="I363" s="8"/>
      <c r="J363" s="6"/>
      <c r="K363" s="9"/>
      <c r="L363" s="6"/>
      <c r="M363" s="42"/>
      <c r="N363" s="42" t="str">
        <f t="shared" si="50"/>
        <v/>
      </c>
      <c r="O363" s="42"/>
      <c r="P363" s="42"/>
      <c r="Q363" s="265"/>
      <c r="R363" s="10" t="str">
        <f t="shared" si="53"/>
        <v/>
      </c>
      <c r="S363" s="6"/>
      <c r="T363" s="6"/>
    </row>
    <row r="364" spans="1:20" x14ac:dyDescent="0.2">
      <c r="A364" s="6" t="str">
        <f ca="1">IF(COUNTIF($B$1:INDIRECT(CONCATENATE("B", ROW())), B364)=0, "", COUNTIF($B$1:INDIRECT(CONCATENATE("B", ROW())), B364))</f>
        <v/>
      </c>
      <c r="B364" s="41"/>
      <c r="C364" s="7"/>
      <c r="D364" s="6"/>
      <c r="E364" s="6"/>
      <c r="F364" s="6">
        <f t="shared" si="52"/>
        <v>355</v>
      </c>
      <c r="G364" s="58" t="str">
        <f t="shared" si="51"/>
        <v>0x163</v>
      </c>
      <c r="H364" s="57" t="s">
        <v>33</v>
      </c>
      <c r="I364" s="8"/>
      <c r="J364" s="6"/>
      <c r="K364" s="9"/>
      <c r="L364" s="6"/>
      <c r="M364" s="42"/>
      <c r="N364" s="42" t="str">
        <f t="shared" si="50"/>
        <v/>
      </c>
      <c r="O364" s="42"/>
      <c r="P364" s="42"/>
      <c r="Q364" s="265"/>
      <c r="R364" s="10" t="str">
        <f t="shared" si="53"/>
        <v/>
      </c>
      <c r="S364" s="6"/>
      <c r="T364" s="6"/>
    </row>
    <row r="365" spans="1:20" x14ac:dyDescent="0.2">
      <c r="A365" s="6" t="str">
        <f ca="1">IF(COUNTIF($B$1:INDIRECT(CONCATENATE("B", ROW())), B365)=0, "", COUNTIF($B$1:INDIRECT(CONCATENATE("B", ROW())), B365))</f>
        <v/>
      </c>
      <c r="B365" s="41"/>
      <c r="C365" s="7"/>
      <c r="D365" s="6"/>
      <c r="E365" s="6"/>
      <c r="F365" s="6">
        <f t="shared" si="52"/>
        <v>356</v>
      </c>
      <c r="G365" s="58" t="str">
        <f t="shared" si="51"/>
        <v>0x164</v>
      </c>
      <c r="H365" s="57" t="s">
        <v>33</v>
      </c>
      <c r="I365" s="8"/>
      <c r="J365" s="6"/>
      <c r="K365" s="9"/>
      <c r="L365" s="6"/>
      <c r="M365" s="42"/>
      <c r="N365" s="42" t="str">
        <f t="shared" si="50"/>
        <v/>
      </c>
      <c r="O365" s="42"/>
      <c r="P365" s="42"/>
      <c r="Q365" s="265"/>
      <c r="R365" s="10" t="str">
        <f t="shared" si="53"/>
        <v/>
      </c>
      <c r="S365" s="6"/>
      <c r="T365" s="6"/>
    </row>
    <row r="366" spans="1:20" x14ac:dyDescent="0.2">
      <c r="A366" s="6" t="str">
        <f ca="1">IF(COUNTIF($B$1:INDIRECT(CONCATENATE("B", ROW())), B366)=0, "", COUNTIF($B$1:INDIRECT(CONCATENATE("B", ROW())), B366))</f>
        <v/>
      </c>
      <c r="B366" s="41"/>
      <c r="C366" s="7"/>
      <c r="D366" s="6"/>
      <c r="E366" s="6"/>
      <c r="F366" s="6">
        <f t="shared" si="52"/>
        <v>357</v>
      </c>
      <c r="G366" s="58" t="str">
        <f t="shared" si="51"/>
        <v>0x165</v>
      </c>
      <c r="H366" s="57" t="s">
        <v>33</v>
      </c>
      <c r="I366" s="8"/>
      <c r="J366" s="6"/>
      <c r="K366" s="9"/>
      <c r="L366" s="6"/>
      <c r="M366" s="42"/>
      <c r="N366" s="42" t="str">
        <f t="shared" si="50"/>
        <v/>
      </c>
      <c r="O366" s="42"/>
      <c r="P366" s="42"/>
      <c r="Q366" s="265"/>
      <c r="R366" s="10" t="str">
        <f t="shared" si="53"/>
        <v/>
      </c>
      <c r="S366" s="6"/>
      <c r="T366" s="6"/>
    </row>
    <row r="367" spans="1:20" x14ac:dyDescent="0.2">
      <c r="A367" s="6" t="str">
        <f ca="1">IF(COUNTIF($B$1:INDIRECT(CONCATENATE("B", ROW())), B367)=0, "", COUNTIF($B$1:INDIRECT(CONCATENATE("B", ROW())), B367))</f>
        <v/>
      </c>
      <c r="B367" s="41"/>
      <c r="C367" s="7"/>
      <c r="D367" s="6"/>
      <c r="E367" s="6"/>
      <c r="F367" s="6">
        <f t="shared" si="52"/>
        <v>358</v>
      </c>
      <c r="G367" s="58" t="str">
        <f t="shared" si="51"/>
        <v>0x166</v>
      </c>
      <c r="H367" s="57" t="s">
        <v>33</v>
      </c>
      <c r="I367" s="8"/>
      <c r="J367" s="6"/>
      <c r="K367" s="9"/>
      <c r="L367" s="6"/>
      <c r="M367" s="42"/>
      <c r="N367" s="42" t="str">
        <f t="shared" si="50"/>
        <v/>
      </c>
      <c r="O367" s="42"/>
      <c r="P367" s="42"/>
      <c r="Q367" s="265"/>
      <c r="R367" s="10" t="str">
        <f t="shared" si="53"/>
        <v/>
      </c>
      <c r="S367" s="6"/>
      <c r="T367" s="6"/>
    </row>
    <row r="368" spans="1:20" x14ac:dyDescent="0.2">
      <c r="A368" s="6" t="str">
        <f ca="1">IF(COUNTIF($B$1:INDIRECT(CONCATENATE("B", ROW())), B368)=0, "", COUNTIF($B$1:INDIRECT(CONCATENATE("B", ROW())), B368))</f>
        <v/>
      </c>
      <c r="B368" s="41"/>
      <c r="C368" s="7"/>
      <c r="D368" s="6"/>
      <c r="E368" s="6"/>
      <c r="F368" s="6">
        <f t="shared" si="52"/>
        <v>359</v>
      </c>
      <c r="G368" s="58" t="str">
        <f t="shared" si="51"/>
        <v>0x167</v>
      </c>
      <c r="H368" s="57" t="s">
        <v>33</v>
      </c>
      <c r="I368" s="8"/>
      <c r="J368" s="6"/>
      <c r="K368" s="9"/>
      <c r="L368" s="6"/>
      <c r="M368" s="42"/>
      <c r="N368" s="42" t="str">
        <f t="shared" si="50"/>
        <v/>
      </c>
      <c r="O368" s="42"/>
      <c r="P368" s="42"/>
      <c r="Q368" s="265"/>
      <c r="R368" s="10" t="str">
        <f t="shared" si="53"/>
        <v/>
      </c>
      <c r="S368" s="6"/>
      <c r="T368" s="6"/>
    </row>
    <row r="369" spans="1:20" x14ac:dyDescent="0.2">
      <c r="A369" s="6" t="str">
        <f ca="1">IF(COUNTIF($B$1:INDIRECT(CONCATENATE("B", ROW())), B369)=0, "", COUNTIF($B$1:INDIRECT(CONCATENATE("B", ROW())), B369))</f>
        <v/>
      </c>
      <c r="B369" s="41"/>
      <c r="C369" s="7"/>
      <c r="D369" s="6"/>
      <c r="E369" s="6"/>
      <c r="F369" s="6">
        <f t="shared" si="52"/>
        <v>360</v>
      </c>
      <c r="G369" s="58" t="str">
        <f t="shared" si="51"/>
        <v>0x168</v>
      </c>
      <c r="H369" s="57" t="s">
        <v>33</v>
      </c>
      <c r="I369" s="8"/>
      <c r="J369" s="6"/>
      <c r="K369" s="9"/>
      <c r="L369" s="6"/>
      <c r="M369" s="42"/>
      <c r="N369" s="42" t="str">
        <f t="shared" si="50"/>
        <v/>
      </c>
      <c r="O369" s="42"/>
      <c r="P369" s="42"/>
      <c r="Q369" s="265"/>
      <c r="R369" s="10" t="str">
        <f t="shared" si="53"/>
        <v/>
      </c>
      <c r="S369" s="6"/>
      <c r="T369" s="6"/>
    </row>
    <row r="370" spans="1:20" x14ac:dyDescent="0.2">
      <c r="A370" s="6" t="str">
        <f ca="1">IF(COUNTIF($B$1:INDIRECT(CONCATENATE("B", ROW())), B370)=0, "", COUNTIF($B$1:INDIRECT(CONCATENATE("B", ROW())), B370))</f>
        <v/>
      </c>
      <c r="B370" s="41"/>
      <c r="C370" s="7"/>
      <c r="D370" s="6"/>
      <c r="E370" s="6"/>
      <c r="F370" s="6">
        <f t="shared" si="52"/>
        <v>361</v>
      </c>
      <c r="G370" s="58" t="str">
        <f t="shared" si="51"/>
        <v>0x169</v>
      </c>
      <c r="H370" s="57" t="s">
        <v>33</v>
      </c>
      <c r="I370" s="8"/>
      <c r="J370" s="6"/>
      <c r="K370" s="9"/>
      <c r="L370" s="6"/>
      <c r="M370" s="42"/>
      <c r="N370" s="42" t="str">
        <f t="shared" si="50"/>
        <v/>
      </c>
      <c r="O370" s="42"/>
      <c r="P370" s="42"/>
      <c r="Q370" s="265"/>
      <c r="R370" s="10" t="str">
        <f t="shared" si="53"/>
        <v/>
      </c>
      <c r="S370" s="6"/>
      <c r="T370" s="6"/>
    </row>
    <row r="371" spans="1:20" x14ac:dyDescent="0.2">
      <c r="A371" s="6" t="str">
        <f ca="1">IF(COUNTIF($B$1:INDIRECT(CONCATENATE("B", ROW())), B371)=0, "", COUNTIF($B$1:INDIRECT(CONCATENATE("B", ROW())), B371))</f>
        <v/>
      </c>
      <c r="B371" s="41"/>
      <c r="C371" s="7"/>
      <c r="D371" s="6"/>
      <c r="E371" s="6"/>
      <c r="F371" s="6">
        <f t="shared" si="52"/>
        <v>362</v>
      </c>
      <c r="G371" s="58" t="str">
        <f t="shared" si="51"/>
        <v>0x16A</v>
      </c>
      <c r="H371" s="57" t="s">
        <v>33</v>
      </c>
      <c r="I371" s="8"/>
      <c r="J371" s="6"/>
      <c r="K371" s="9"/>
      <c r="L371" s="6"/>
      <c r="M371" s="42"/>
      <c r="N371" s="42" t="str">
        <f t="shared" si="50"/>
        <v/>
      </c>
      <c r="O371" s="42"/>
      <c r="P371" s="42"/>
      <c r="Q371" s="265"/>
      <c r="R371" s="10" t="str">
        <f t="shared" si="53"/>
        <v/>
      </c>
      <c r="S371" s="6"/>
      <c r="T371" s="6"/>
    </row>
    <row r="372" spans="1:20" x14ac:dyDescent="0.2">
      <c r="A372" s="6" t="str">
        <f ca="1">IF(COUNTIF($B$1:INDIRECT(CONCATENATE("B", ROW())), B372)=0, "", COUNTIF($B$1:INDIRECT(CONCATENATE("B", ROW())), B372))</f>
        <v/>
      </c>
      <c r="B372" s="41"/>
      <c r="C372" s="7"/>
      <c r="D372" s="6"/>
      <c r="E372" s="6"/>
      <c r="F372" s="6">
        <f t="shared" si="52"/>
        <v>363</v>
      </c>
      <c r="G372" s="58" t="str">
        <f t="shared" si="51"/>
        <v>0x16B</v>
      </c>
      <c r="H372" s="57" t="s">
        <v>33</v>
      </c>
      <c r="I372" s="8"/>
      <c r="J372" s="6"/>
      <c r="K372" s="9"/>
      <c r="L372" s="6"/>
      <c r="M372" s="42"/>
      <c r="N372" s="42" t="str">
        <f t="shared" si="50"/>
        <v/>
      </c>
      <c r="O372" s="42"/>
      <c r="P372" s="42"/>
      <c r="Q372" s="265"/>
      <c r="R372" s="10" t="str">
        <f t="shared" si="53"/>
        <v/>
      </c>
      <c r="S372" s="6"/>
      <c r="T372" s="6"/>
    </row>
    <row r="373" spans="1:20" x14ac:dyDescent="0.2">
      <c r="A373" s="6" t="str">
        <f ca="1">IF(COUNTIF($B$1:INDIRECT(CONCATENATE("B", ROW())), B373)=0, "", COUNTIF($B$1:INDIRECT(CONCATENATE("B", ROW())), B373))</f>
        <v/>
      </c>
      <c r="B373" s="41"/>
      <c r="C373" s="7"/>
      <c r="D373" s="6"/>
      <c r="E373" s="6"/>
      <c r="F373" s="6">
        <f t="shared" si="52"/>
        <v>364</v>
      </c>
      <c r="G373" s="58" t="str">
        <f t="shared" si="51"/>
        <v>0x16C</v>
      </c>
      <c r="H373" s="57" t="s">
        <v>33</v>
      </c>
      <c r="I373" s="8"/>
      <c r="J373" s="6"/>
      <c r="K373" s="9"/>
      <c r="L373" s="6"/>
      <c r="M373" s="42"/>
      <c r="N373" s="42" t="str">
        <f t="shared" si="50"/>
        <v/>
      </c>
      <c r="O373" s="42"/>
      <c r="P373" s="42"/>
      <c r="Q373" s="265"/>
      <c r="R373" s="10" t="str">
        <f t="shared" si="53"/>
        <v/>
      </c>
      <c r="S373" s="6"/>
      <c r="T373" s="6"/>
    </row>
    <row r="374" spans="1:20" x14ac:dyDescent="0.2">
      <c r="A374" s="6" t="str">
        <f ca="1">IF(COUNTIF($B$1:INDIRECT(CONCATENATE("B", ROW())), B374)=0, "", COUNTIF($B$1:INDIRECT(CONCATENATE("B", ROW())), B374))</f>
        <v/>
      </c>
      <c r="B374" s="41"/>
      <c r="C374" s="7"/>
      <c r="D374" s="6"/>
      <c r="E374" s="6"/>
      <c r="F374" s="6">
        <f t="shared" si="52"/>
        <v>365</v>
      </c>
      <c r="G374" s="58" t="str">
        <f t="shared" si="51"/>
        <v>0x16D</v>
      </c>
      <c r="H374" s="57" t="s">
        <v>33</v>
      </c>
      <c r="I374" s="8"/>
      <c r="J374" s="6"/>
      <c r="K374" s="9"/>
      <c r="L374" s="6"/>
      <c r="M374" s="42"/>
      <c r="N374" s="42" t="str">
        <f t="shared" si="50"/>
        <v/>
      </c>
      <c r="O374" s="42"/>
      <c r="P374" s="42"/>
      <c r="Q374" s="265"/>
      <c r="R374" s="10" t="str">
        <f t="shared" si="53"/>
        <v/>
      </c>
      <c r="S374" s="6"/>
      <c r="T374" s="6"/>
    </row>
    <row r="375" spans="1:20" x14ac:dyDescent="0.2">
      <c r="A375" s="6" t="str">
        <f ca="1">IF(COUNTIF($B$1:INDIRECT(CONCATENATE("B", ROW())), B375)=0, "", COUNTIF($B$1:INDIRECT(CONCATENATE("B", ROW())), B375))</f>
        <v/>
      </c>
      <c r="B375" s="41"/>
      <c r="C375" s="7"/>
      <c r="D375" s="6"/>
      <c r="E375" s="6"/>
      <c r="F375" s="6">
        <f t="shared" si="52"/>
        <v>366</v>
      </c>
      <c r="G375" s="58" t="str">
        <f t="shared" si="51"/>
        <v>0x16E</v>
      </c>
      <c r="H375" s="57" t="s">
        <v>33</v>
      </c>
      <c r="I375" s="8"/>
      <c r="J375" s="6"/>
      <c r="K375" s="9"/>
      <c r="L375" s="6"/>
      <c r="M375" s="42"/>
      <c r="N375" s="42" t="str">
        <f t="shared" si="50"/>
        <v/>
      </c>
      <c r="O375" s="42"/>
      <c r="P375" s="42"/>
      <c r="Q375" s="265"/>
      <c r="R375" s="10" t="str">
        <f t="shared" si="53"/>
        <v/>
      </c>
      <c r="S375" s="6"/>
      <c r="T375" s="6"/>
    </row>
    <row r="376" spans="1:20" x14ac:dyDescent="0.2">
      <c r="A376" s="6" t="str">
        <f ca="1">IF(COUNTIF($B$1:INDIRECT(CONCATENATE("B", ROW())), B376)=0, "", COUNTIF($B$1:INDIRECT(CONCATENATE("B", ROW())), B376))</f>
        <v/>
      </c>
      <c r="B376" s="41"/>
      <c r="C376" s="7"/>
      <c r="D376" s="6"/>
      <c r="E376" s="6"/>
      <c r="F376" s="6">
        <f t="shared" si="52"/>
        <v>367</v>
      </c>
      <c r="G376" s="58" t="str">
        <f t="shared" si="51"/>
        <v>0x16F</v>
      </c>
      <c r="H376" s="57" t="s">
        <v>33</v>
      </c>
      <c r="I376" s="8"/>
      <c r="J376" s="6"/>
      <c r="K376" s="9"/>
      <c r="L376" s="6"/>
      <c r="M376" s="42"/>
      <c r="N376" s="42" t="str">
        <f t="shared" si="50"/>
        <v/>
      </c>
      <c r="O376" s="42"/>
      <c r="P376" s="42"/>
      <c r="Q376" s="265"/>
      <c r="R376" s="10" t="str">
        <f t="shared" si="53"/>
        <v/>
      </c>
      <c r="S376" s="6"/>
      <c r="T376" s="6"/>
    </row>
    <row r="377" spans="1:20" x14ac:dyDescent="0.2">
      <c r="A377" s="6" t="str">
        <f ca="1">IF(COUNTIF($B$1:INDIRECT(CONCATENATE("B", ROW())), B377)=0, "", COUNTIF($B$1:INDIRECT(CONCATENATE("B", ROW())), B377))</f>
        <v/>
      </c>
      <c r="B377" s="41"/>
      <c r="C377" s="7"/>
      <c r="D377" s="6"/>
      <c r="E377" s="6"/>
      <c r="F377" s="6">
        <f t="shared" si="52"/>
        <v>368</v>
      </c>
      <c r="G377" s="58" t="str">
        <f t="shared" si="51"/>
        <v>0x170</v>
      </c>
      <c r="H377" s="57" t="s">
        <v>33</v>
      </c>
      <c r="I377" s="8"/>
      <c r="J377" s="6"/>
      <c r="K377" s="9"/>
      <c r="L377" s="6"/>
      <c r="M377" s="42"/>
      <c r="N377" s="42" t="str">
        <f t="shared" si="50"/>
        <v/>
      </c>
      <c r="O377" s="42"/>
      <c r="P377" s="42"/>
      <c r="Q377" s="265"/>
      <c r="R377" s="10" t="str">
        <f t="shared" si="53"/>
        <v/>
      </c>
      <c r="S377" s="6"/>
      <c r="T377" s="6"/>
    </row>
    <row r="378" spans="1:20" x14ac:dyDescent="0.2">
      <c r="A378" s="6" t="str">
        <f ca="1">IF(COUNTIF($B$1:INDIRECT(CONCATENATE("B", ROW())), B378)=0, "", COUNTIF($B$1:INDIRECT(CONCATENATE("B", ROW())), B378))</f>
        <v/>
      </c>
      <c r="B378" s="41"/>
      <c r="C378" s="7"/>
      <c r="D378" s="6"/>
      <c r="E378" s="6"/>
      <c r="F378" s="6">
        <f t="shared" si="52"/>
        <v>369</v>
      </c>
      <c r="G378" s="58" t="str">
        <f t="shared" si="51"/>
        <v>0x171</v>
      </c>
      <c r="H378" s="57" t="s">
        <v>33</v>
      </c>
      <c r="I378" s="8"/>
      <c r="J378" s="6"/>
      <c r="K378" s="9"/>
      <c r="L378" s="6"/>
      <c r="M378" s="42"/>
      <c r="N378" s="42" t="str">
        <f t="shared" si="50"/>
        <v/>
      </c>
      <c r="O378" s="42"/>
      <c r="P378" s="42"/>
      <c r="Q378" s="265"/>
      <c r="R378" s="10" t="str">
        <f t="shared" si="53"/>
        <v/>
      </c>
      <c r="S378" s="6"/>
      <c r="T378" s="6"/>
    </row>
    <row r="379" spans="1:20" x14ac:dyDescent="0.2">
      <c r="A379" s="6" t="str">
        <f ca="1">IF(COUNTIF($B$1:INDIRECT(CONCATENATE("B", ROW())), B379)=0, "", COUNTIF($B$1:INDIRECT(CONCATENATE("B", ROW())), B379))</f>
        <v/>
      </c>
      <c r="B379" s="41"/>
      <c r="C379" s="7"/>
      <c r="D379" s="6"/>
      <c r="E379" s="6"/>
      <c r="F379" s="6">
        <f t="shared" si="52"/>
        <v>370</v>
      </c>
      <c r="G379" s="58" t="str">
        <f t="shared" si="51"/>
        <v>0x172</v>
      </c>
      <c r="H379" s="57" t="s">
        <v>33</v>
      </c>
      <c r="I379" s="8"/>
      <c r="J379" s="6"/>
      <c r="K379" s="9"/>
      <c r="L379" s="6"/>
      <c r="M379" s="42"/>
      <c r="N379" s="42" t="str">
        <f t="shared" si="50"/>
        <v/>
      </c>
      <c r="O379" s="42"/>
      <c r="P379" s="42"/>
      <c r="Q379" s="265"/>
      <c r="R379" s="10" t="str">
        <f t="shared" si="53"/>
        <v/>
      </c>
      <c r="S379" s="6"/>
      <c r="T379" s="6"/>
    </row>
    <row r="380" spans="1:20" x14ac:dyDescent="0.2">
      <c r="A380" s="6" t="str">
        <f ca="1">IF(COUNTIF($B$1:INDIRECT(CONCATENATE("B", ROW())), B380)=0, "", COUNTIF($B$1:INDIRECT(CONCATENATE("B", ROW())), B380))</f>
        <v/>
      </c>
      <c r="B380" s="41"/>
      <c r="C380" s="7"/>
      <c r="D380" s="6"/>
      <c r="E380" s="6"/>
      <c r="F380" s="6">
        <f t="shared" si="52"/>
        <v>371</v>
      </c>
      <c r="G380" s="58" t="str">
        <f t="shared" si="51"/>
        <v>0x173</v>
      </c>
      <c r="H380" s="57" t="s">
        <v>33</v>
      </c>
      <c r="I380" s="8"/>
      <c r="J380" s="6"/>
      <c r="K380" s="9"/>
      <c r="L380" s="6"/>
      <c r="M380" s="42"/>
      <c r="N380" s="42" t="str">
        <f t="shared" si="50"/>
        <v/>
      </c>
      <c r="O380" s="42"/>
      <c r="P380" s="42"/>
      <c r="Q380" s="265"/>
      <c r="R380" s="10" t="str">
        <f t="shared" si="53"/>
        <v/>
      </c>
      <c r="S380" s="6"/>
      <c r="T380" s="6"/>
    </row>
    <row r="381" spans="1:20" x14ac:dyDescent="0.2">
      <c r="A381" s="6" t="str">
        <f ca="1">IF(COUNTIF($B$1:INDIRECT(CONCATENATE("B", ROW())), B381)=0, "", COUNTIF($B$1:INDIRECT(CONCATENATE("B", ROW())), B381))</f>
        <v/>
      </c>
      <c r="B381" s="41"/>
      <c r="C381" s="7"/>
      <c r="D381" s="6"/>
      <c r="E381" s="6"/>
      <c r="F381" s="6">
        <f t="shared" si="52"/>
        <v>372</v>
      </c>
      <c r="G381" s="58" t="str">
        <f t="shared" si="51"/>
        <v>0x174</v>
      </c>
      <c r="H381" s="57" t="s">
        <v>33</v>
      </c>
      <c r="I381" s="8"/>
      <c r="J381" s="6"/>
      <c r="K381" s="9"/>
      <c r="L381" s="6"/>
      <c r="M381" s="42"/>
      <c r="N381" s="42" t="str">
        <f t="shared" si="50"/>
        <v/>
      </c>
      <c r="O381" s="42"/>
      <c r="P381" s="42"/>
      <c r="Q381" s="265"/>
      <c r="R381" s="10" t="str">
        <f t="shared" si="53"/>
        <v/>
      </c>
      <c r="S381" s="6"/>
      <c r="T381" s="6"/>
    </row>
    <row r="382" spans="1:20" x14ac:dyDescent="0.2">
      <c r="A382" s="6" t="str">
        <f ca="1">IF(COUNTIF($B$1:INDIRECT(CONCATENATE("B", ROW())), B382)=0, "", COUNTIF($B$1:INDIRECT(CONCATENATE("B", ROW())), B382))</f>
        <v/>
      </c>
      <c r="B382" s="41"/>
      <c r="C382" s="7"/>
      <c r="D382" s="6"/>
      <c r="E382" s="6"/>
      <c r="F382" s="6">
        <f t="shared" si="52"/>
        <v>373</v>
      </c>
      <c r="G382" s="58" t="str">
        <f t="shared" si="51"/>
        <v>0x175</v>
      </c>
      <c r="H382" s="57" t="s">
        <v>33</v>
      </c>
      <c r="I382" s="8"/>
      <c r="J382" s="6"/>
      <c r="K382" s="9"/>
      <c r="L382" s="6"/>
      <c r="M382" s="42"/>
      <c r="N382" s="42" t="str">
        <f t="shared" si="50"/>
        <v/>
      </c>
      <c r="O382" s="42"/>
      <c r="P382" s="42"/>
      <c r="Q382" s="265"/>
      <c r="R382" s="10" t="str">
        <f t="shared" si="53"/>
        <v/>
      </c>
      <c r="S382" s="6"/>
      <c r="T382" s="6"/>
    </row>
    <row r="383" spans="1:20" x14ac:dyDescent="0.2">
      <c r="A383" s="6" t="str">
        <f ca="1">IF(COUNTIF($B$1:INDIRECT(CONCATENATE("B", ROW())), B383)=0, "", COUNTIF($B$1:INDIRECT(CONCATENATE("B", ROW())), B383))</f>
        <v/>
      </c>
      <c r="B383" s="41"/>
      <c r="C383" s="7"/>
      <c r="D383" s="6"/>
      <c r="E383" s="6"/>
      <c r="F383" s="6">
        <f t="shared" si="52"/>
        <v>374</v>
      </c>
      <c r="G383" s="58" t="str">
        <f t="shared" si="51"/>
        <v>0x176</v>
      </c>
      <c r="H383" s="57" t="s">
        <v>33</v>
      </c>
      <c r="I383" s="8"/>
      <c r="J383" s="6"/>
      <c r="K383" s="9"/>
      <c r="L383" s="6"/>
      <c r="M383" s="42"/>
      <c r="N383" s="42" t="str">
        <f t="shared" si="50"/>
        <v/>
      </c>
      <c r="O383" s="42"/>
      <c r="P383" s="42"/>
      <c r="Q383" s="265"/>
      <c r="R383" s="10" t="str">
        <f t="shared" si="53"/>
        <v/>
      </c>
      <c r="S383" s="6"/>
      <c r="T383" s="6"/>
    </row>
    <row r="384" spans="1:20" x14ac:dyDescent="0.2">
      <c r="A384" s="6" t="str">
        <f ca="1">IF(COUNTIF($B$1:INDIRECT(CONCATENATE("B", ROW())), B384)=0, "", COUNTIF($B$1:INDIRECT(CONCATENATE("B", ROW())), B384))</f>
        <v/>
      </c>
      <c r="B384" s="41"/>
      <c r="C384" s="7"/>
      <c r="D384" s="6"/>
      <c r="E384" s="6"/>
      <c r="F384" s="6">
        <f t="shared" si="52"/>
        <v>375</v>
      </c>
      <c r="G384" s="58" t="str">
        <f t="shared" si="51"/>
        <v>0x177</v>
      </c>
      <c r="H384" s="57" t="s">
        <v>33</v>
      </c>
      <c r="I384" s="8"/>
      <c r="J384" s="6"/>
      <c r="K384" s="9"/>
      <c r="L384" s="6"/>
      <c r="M384" s="42"/>
      <c r="N384" s="42" t="str">
        <f t="shared" si="50"/>
        <v/>
      </c>
      <c r="O384" s="42"/>
      <c r="P384" s="42"/>
      <c r="Q384" s="265"/>
      <c r="R384" s="10" t="str">
        <f t="shared" si="53"/>
        <v/>
      </c>
      <c r="S384" s="6"/>
      <c r="T384" s="6"/>
    </row>
    <row r="385" spans="1:20" x14ac:dyDescent="0.2">
      <c r="A385" s="6" t="str">
        <f ca="1">IF(COUNTIF($B$1:INDIRECT(CONCATENATE("B", ROW())), B385)=0, "", COUNTIF($B$1:INDIRECT(CONCATENATE("B", ROW())), B385))</f>
        <v/>
      </c>
      <c r="B385" s="41"/>
      <c r="C385" s="7"/>
      <c r="D385" s="6"/>
      <c r="E385" s="6"/>
      <c r="F385" s="6">
        <f t="shared" si="52"/>
        <v>376</v>
      </c>
      <c r="G385" s="58" t="str">
        <f t="shared" si="51"/>
        <v>0x178</v>
      </c>
      <c r="H385" s="57" t="s">
        <v>33</v>
      </c>
      <c r="I385" s="8"/>
      <c r="J385" s="6"/>
      <c r="K385" s="9"/>
      <c r="L385" s="6"/>
      <c r="M385" s="42"/>
      <c r="N385" s="42" t="str">
        <f t="shared" si="50"/>
        <v/>
      </c>
      <c r="O385" s="42"/>
      <c r="P385" s="42"/>
      <c r="Q385" s="265"/>
      <c r="R385" s="10" t="str">
        <f t="shared" si="53"/>
        <v/>
      </c>
      <c r="S385" s="6"/>
      <c r="T385" s="6"/>
    </row>
    <row r="386" spans="1:20" x14ac:dyDescent="0.2">
      <c r="A386" s="6" t="str">
        <f ca="1">IF(COUNTIF($B$1:INDIRECT(CONCATENATE("B", ROW())), B386)=0, "", COUNTIF($B$1:INDIRECT(CONCATENATE("B", ROW())), B386))</f>
        <v/>
      </c>
      <c r="B386" s="41"/>
      <c r="C386" s="7"/>
      <c r="D386" s="6"/>
      <c r="E386" s="6"/>
      <c r="F386" s="6">
        <f t="shared" si="52"/>
        <v>377</v>
      </c>
      <c r="G386" s="58" t="str">
        <f t="shared" si="51"/>
        <v>0x179</v>
      </c>
      <c r="H386" s="57" t="s">
        <v>33</v>
      </c>
      <c r="I386" s="8"/>
      <c r="J386" s="6"/>
      <c r="K386" s="9"/>
      <c r="L386" s="6"/>
      <c r="M386" s="42"/>
      <c r="N386" s="42" t="str">
        <f t="shared" ref="N386:N447" si="54">(IF($K386="CCSDS",$M386,IF($K386="","",IF($K386="RAW",IF($D386=1553,$M386+(12*8)+(4*8),$M386+(12*8))))))</f>
        <v/>
      </c>
      <c r="O386" s="42"/>
      <c r="P386" s="42"/>
      <c r="Q386" s="265"/>
      <c r="R386" s="10" t="str">
        <f t="shared" si="53"/>
        <v/>
      </c>
      <c r="S386" s="6"/>
      <c r="T386" s="6"/>
    </row>
    <row r="387" spans="1:20" x14ac:dyDescent="0.2">
      <c r="A387" s="6" t="str">
        <f ca="1">IF(COUNTIF($B$1:INDIRECT(CONCATENATE("B", ROW())), B387)=0, "", COUNTIF($B$1:INDIRECT(CONCATENATE("B", ROW())), B387))</f>
        <v/>
      </c>
      <c r="B387" s="41"/>
      <c r="C387" s="7"/>
      <c r="D387" s="6"/>
      <c r="E387" s="6"/>
      <c r="F387" s="6">
        <f t="shared" si="52"/>
        <v>378</v>
      </c>
      <c r="G387" s="58" t="str">
        <f t="shared" si="51"/>
        <v>0x17A</v>
      </c>
      <c r="H387" s="57" t="s">
        <v>33</v>
      </c>
      <c r="I387" s="8"/>
      <c r="J387" s="6"/>
      <c r="K387" s="9"/>
      <c r="L387" s="6"/>
      <c r="M387" s="42"/>
      <c r="N387" s="42" t="str">
        <f t="shared" si="54"/>
        <v/>
      </c>
      <c r="O387" s="42"/>
      <c r="P387" s="42"/>
      <c r="Q387" s="265"/>
      <c r="R387" s="10" t="str">
        <f t="shared" si="53"/>
        <v/>
      </c>
      <c r="S387" s="6"/>
      <c r="T387" s="6"/>
    </row>
    <row r="388" spans="1:20" x14ac:dyDescent="0.2">
      <c r="A388" s="6" t="str">
        <f ca="1">IF(COUNTIF($B$1:INDIRECT(CONCATENATE("B", ROW())), B388)=0, "", COUNTIF($B$1:INDIRECT(CONCATENATE("B", ROW())), B388))</f>
        <v/>
      </c>
      <c r="B388" s="41"/>
      <c r="C388" s="7"/>
      <c r="D388" s="6"/>
      <c r="E388" s="6"/>
      <c r="F388" s="6">
        <f t="shared" si="52"/>
        <v>379</v>
      </c>
      <c r="G388" s="58" t="str">
        <f t="shared" si="51"/>
        <v>0x17B</v>
      </c>
      <c r="H388" s="57" t="s">
        <v>33</v>
      </c>
      <c r="I388" s="8"/>
      <c r="J388" s="6"/>
      <c r="K388" s="9"/>
      <c r="L388" s="6"/>
      <c r="M388" s="42"/>
      <c r="N388" s="42" t="str">
        <f t="shared" si="54"/>
        <v/>
      </c>
      <c r="O388" s="42"/>
      <c r="P388" s="42"/>
      <c r="Q388" s="265"/>
      <c r="R388" s="10" t="str">
        <f t="shared" si="53"/>
        <v/>
      </c>
      <c r="S388" s="6"/>
      <c r="T388" s="6"/>
    </row>
    <row r="389" spans="1:20" x14ac:dyDescent="0.2">
      <c r="A389" s="6" t="str">
        <f ca="1">IF(COUNTIF($B$1:INDIRECT(CONCATENATE("B", ROW())), B389)=0, "", COUNTIF($B$1:INDIRECT(CONCATENATE("B", ROW())), B389))</f>
        <v/>
      </c>
      <c r="B389" s="41"/>
      <c r="C389" s="7"/>
      <c r="D389" s="6"/>
      <c r="E389" s="6"/>
      <c r="F389" s="6">
        <f t="shared" si="52"/>
        <v>380</v>
      </c>
      <c r="G389" s="58" t="str">
        <f t="shared" si="51"/>
        <v>0x17C</v>
      </c>
      <c r="H389" s="57" t="s">
        <v>33</v>
      </c>
      <c r="I389" s="8"/>
      <c r="J389" s="6"/>
      <c r="K389" s="9"/>
      <c r="L389" s="6"/>
      <c r="M389" s="42"/>
      <c r="N389" s="42" t="str">
        <f t="shared" si="54"/>
        <v/>
      </c>
      <c r="O389" s="42"/>
      <c r="P389" s="42"/>
      <c r="Q389" s="265"/>
      <c r="R389" s="10" t="str">
        <f t="shared" si="53"/>
        <v/>
      </c>
      <c r="S389" s="6"/>
      <c r="T389" s="6"/>
    </row>
    <row r="390" spans="1:20" x14ac:dyDescent="0.2">
      <c r="A390" s="6" t="str">
        <f ca="1">IF(COUNTIF($B$1:INDIRECT(CONCATENATE("B", ROW())), B390)=0, "", COUNTIF($B$1:INDIRECT(CONCATENATE("B", ROW())), B390))</f>
        <v/>
      </c>
      <c r="B390" s="41"/>
      <c r="C390" s="7"/>
      <c r="D390" s="6"/>
      <c r="E390" s="6"/>
      <c r="F390" s="6">
        <f t="shared" si="52"/>
        <v>381</v>
      </c>
      <c r="G390" s="58" t="str">
        <f t="shared" si="51"/>
        <v>0x17D</v>
      </c>
      <c r="H390" s="57" t="s">
        <v>33</v>
      </c>
      <c r="I390" s="8"/>
      <c r="J390" s="6"/>
      <c r="K390" s="9"/>
      <c r="L390" s="6"/>
      <c r="M390" s="42"/>
      <c r="N390" s="42" t="str">
        <f t="shared" si="54"/>
        <v/>
      </c>
      <c r="O390" s="42"/>
      <c r="P390" s="42"/>
      <c r="Q390" s="265"/>
      <c r="R390" s="10" t="str">
        <f t="shared" si="53"/>
        <v/>
      </c>
      <c r="S390" s="6"/>
      <c r="T390" s="6"/>
    </row>
    <row r="391" spans="1:20" x14ac:dyDescent="0.2">
      <c r="A391" s="6" t="str">
        <f ca="1">IF(COUNTIF($B$1:INDIRECT(CONCATENATE("B", ROW())), B391)=0, "", COUNTIF($B$1:INDIRECT(CONCATENATE("B", ROW())), B391))</f>
        <v/>
      </c>
      <c r="B391" s="41"/>
      <c r="C391" s="7"/>
      <c r="D391" s="6"/>
      <c r="E391" s="6"/>
      <c r="F391" s="6">
        <f t="shared" si="52"/>
        <v>382</v>
      </c>
      <c r="G391" s="58" t="str">
        <f t="shared" si="51"/>
        <v>0x17E</v>
      </c>
      <c r="H391" s="57" t="s">
        <v>33</v>
      </c>
      <c r="I391" s="8"/>
      <c r="J391" s="6"/>
      <c r="K391" s="9"/>
      <c r="L391" s="6"/>
      <c r="M391" s="42"/>
      <c r="N391" s="42" t="str">
        <f t="shared" si="54"/>
        <v/>
      </c>
      <c r="O391" s="42"/>
      <c r="P391" s="42"/>
      <c r="Q391" s="265"/>
      <c r="R391" s="10" t="str">
        <f t="shared" si="53"/>
        <v/>
      </c>
      <c r="S391" s="6"/>
      <c r="T391" s="6"/>
    </row>
    <row r="392" spans="1:20" x14ac:dyDescent="0.2">
      <c r="A392" s="6" t="str">
        <f ca="1">IF(COUNTIF($B$1:INDIRECT(CONCATENATE("B", ROW())), B392)=0, "", COUNTIF($B$1:INDIRECT(CONCATENATE("B", ROW())), B392))</f>
        <v/>
      </c>
      <c r="B392" s="41"/>
      <c r="C392" s="7"/>
      <c r="D392" s="6"/>
      <c r="E392" s="6"/>
      <c r="F392" s="6">
        <f t="shared" si="52"/>
        <v>383</v>
      </c>
      <c r="G392" s="58" t="str">
        <f t="shared" si="51"/>
        <v>0x17F</v>
      </c>
      <c r="H392" s="57" t="s">
        <v>33</v>
      </c>
      <c r="I392" s="8"/>
      <c r="J392" s="6"/>
      <c r="K392" s="9"/>
      <c r="L392" s="6"/>
      <c r="M392" s="42"/>
      <c r="N392" s="42" t="str">
        <f t="shared" si="54"/>
        <v/>
      </c>
      <c r="O392" s="42"/>
      <c r="P392" s="42"/>
      <c r="Q392" s="265"/>
      <c r="R392" s="10" t="str">
        <f t="shared" si="53"/>
        <v/>
      </c>
      <c r="S392" s="6"/>
      <c r="T392" s="6"/>
    </row>
    <row r="393" spans="1:20" x14ac:dyDescent="0.2">
      <c r="A393" s="6" t="str">
        <f ca="1">IF(COUNTIF($B$1:INDIRECT(CONCATENATE("B", ROW())), B393)=0, "", COUNTIF($B$1:INDIRECT(CONCATENATE("B", ROW())), B393))</f>
        <v/>
      </c>
      <c r="B393" s="41"/>
      <c r="C393" s="7"/>
      <c r="D393" s="6"/>
      <c r="E393" s="6"/>
      <c r="F393" s="6"/>
      <c r="G393" s="56"/>
      <c r="H393" s="8" t="s">
        <v>540</v>
      </c>
      <c r="I393" s="8"/>
      <c r="J393" s="6"/>
      <c r="K393" s="9"/>
      <c r="L393" s="6"/>
      <c r="M393" s="42"/>
      <c r="N393" s="42" t="str">
        <f t="shared" si="54"/>
        <v/>
      </c>
      <c r="O393" s="42"/>
      <c r="P393" s="42"/>
      <c r="Q393" s="265"/>
      <c r="R393" s="10" t="str">
        <f t="shared" si="53"/>
        <v/>
      </c>
      <c r="S393" s="6"/>
      <c r="T393" s="6"/>
    </row>
    <row r="394" spans="1:20" x14ac:dyDescent="0.2">
      <c r="A394" s="6" t="str">
        <f ca="1">IF(COUNTIF($B$1:INDIRECT(CONCATENATE("B", ROW())), B394)=0, "", COUNTIF($B$1:INDIRECT(CONCATENATE("B", ROW())), B394))</f>
        <v/>
      </c>
      <c r="B394" s="41"/>
      <c r="C394" s="7"/>
      <c r="D394" s="6"/>
      <c r="E394" s="6"/>
      <c r="F394" s="6">
        <f>$F392+1</f>
        <v>384</v>
      </c>
      <c r="G394" s="58" t="str">
        <f t="shared" si="51"/>
        <v>0x180</v>
      </c>
      <c r="H394" s="8" t="s">
        <v>830</v>
      </c>
      <c r="I394" s="8"/>
      <c r="J394" s="6"/>
      <c r="K394" s="9"/>
      <c r="L394" s="6"/>
      <c r="M394" s="42"/>
      <c r="N394" s="42" t="str">
        <f t="shared" si="54"/>
        <v/>
      </c>
      <c r="O394" s="42"/>
      <c r="P394" s="42"/>
      <c r="Q394" s="265"/>
      <c r="R394" s="10" t="str">
        <f t="shared" si="53"/>
        <v/>
      </c>
      <c r="S394" s="6"/>
      <c r="T394" s="6"/>
    </row>
    <row r="395" spans="1:20" x14ac:dyDescent="0.2">
      <c r="A395" s="6" t="str">
        <f ca="1">IF(COUNTIF($B$1:INDIRECT(CONCATENATE("B", ROW())), B395)=0, "", COUNTIF($B$1:INDIRECT(CONCATENATE("B", ROW())), B395))</f>
        <v/>
      </c>
      <c r="B395" s="41"/>
      <c r="C395" s="7"/>
      <c r="D395" s="6"/>
      <c r="E395" s="6"/>
      <c r="F395" s="6">
        <f t="shared" si="52"/>
        <v>385</v>
      </c>
      <c r="G395" s="58" t="str">
        <f t="shared" ref="G395:G460" si="55">CONCATENATE( "0x",DEC2HEX($F395) )</f>
        <v>0x181</v>
      </c>
      <c r="H395" s="8" t="s">
        <v>831</v>
      </c>
      <c r="I395" s="8"/>
      <c r="J395" s="6"/>
      <c r="K395" s="9"/>
      <c r="L395" s="6"/>
      <c r="M395" s="42"/>
      <c r="N395" s="42" t="str">
        <f t="shared" si="54"/>
        <v/>
      </c>
      <c r="O395" s="42"/>
      <c r="P395" s="42"/>
      <c r="Q395" s="265"/>
      <c r="R395" s="10" t="str">
        <f t="shared" si="53"/>
        <v/>
      </c>
      <c r="S395" s="6"/>
      <c r="T395" s="6"/>
    </row>
    <row r="396" spans="1:20" x14ac:dyDescent="0.2">
      <c r="A396" s="6" t="str">
        <f ca="1">IF(COUNTIF($B$1:INDIRECT(CONCATENATE("B", ROW())), B396)=0, "", COUNTIF($B$1:INDIRECT(CONCATENATE("B", ROW())), B396))</f>
        <v/>
      </c>
      <c r="B396" s="41"/>
      <c r="C396" s="7"/>
      <c r="D396" s="6"/>
      <c r="E396" s="6"/>
      <c r="F396" s="6">
        <f t="shared" ref="F396:F429" si="56">$F395+1</f>
        <v>386</v>
      </c>
      <c r="G396" s="58" t="str">
        <f t="shared" si="55"/>
        <v>0x182</v>
      </c>
      <c r="H396" s="8" t="s">
        <v>832</v>
      </c>
      <c r="I396" s="8"/>
      <c r="J396" s="6"/>
      <c r="K396" s="9"/>
      <c r="L396" s="6"/>
      <c r="M396" s="42"/>
      <c r="N396" s="42" t="str">
        <f t="shared" si="54"/>
        <v/>
      </c>
      <c r="O396" s="42"/>
      <c r="P396" s="42"/>
      <c r="Q396" s="265"/>
      <c r="R396" s="10" t="str">
        <f t="shared" si="53"/>
        <v/>
      </c>
      <c r="S396" s="6"/>
      <c r="T396" s="6"/>
    </row>
    <row r="397" spans="1:20" x14ac:dyDescent="0.2">
      <c r="A397" s="6" t="str">
        <f ca="1">IF(COUNTIF($B$1:INDIRECT(CONCATENATE("B", ROW())), B397)=0, "", COUNTIF($B$1:INDIRECT(CONCATENATE("B", ROW())), B397))</f>
        <v/>
      </c>
      <c r="B397" s="41"/>
      <c r="C397" s="7"/>
      <c r="D397" s="6"/>
      <c r="E397" s="6"/>
      <c r="F397" s="6">
        <f t="shared" si="56"/>
        <v>387</v>
      </c>
      <c r="G397" s="58" t="str">
        <f t="shared" si="55"/>
        <v>0x183</v>
      </c>
      <c r="H397" s="8" t="s">
        <v>833</v>
      </c>
      <c r="I397" s="8"/>
      <c r="J397" s="6"/>
      <c r="K397" s="9"/>
      <c r="L397" s="6"/>
      <c r="M397" s="42"/>
      <c r="N397" s="42" t="str">
        <f t="shared" si="54"/>
        <v/>
      </c>
      <c r="O397" s="42"/>
      <c r="P397" s="42"/>
      <c r="Q397" s="265"/>
      <c r="R397" s="10" t="str">
        <f t="shared" ref="R397:R460" si="57">IF($B397="", "", IF($J397="Sync", $N397/$Q397, 0))</f>
        <v/>
      </c>
      <c r="S397" s="6"/>
      <c r="T397" s="6"/>
    </row>
    <row r="398" spans="1:20" x14ac:dyDescent="0.2">
      <c r="A398" s="6" t="str">
        <f ca="1">IF(COUNTIF($B$1:INDIRECT(CONCATENATE("B", ROW())), B398)=0, "", COUNTIF($B$1:INDIRECT(CONCATENATE("B", ROW())), B398))</f>
        <v/>
      </c>
      <c r="B398" s="41"/>
      <c r="C398" s="7"/>
      <c r="D398" s="6"/>
      <c r="E398" s="6"/>
      <c r="F398" s="6">
        <f t="shared" si="56"/>
        <v>388</v>
      </c>
      <c r="G398" s="58" t="str">
        <f t="shared" si="55"/>
        <v>0x184</v>
      </c>
      <c r="H398" s="8" t="s">
        <v>839</v>
      </c>
      <c r="I398" s="8"/>
      <c r="J398" s="6"/>
      <c r="K398" s="9"/>
      <c r="L398" s="6"/>
      <c r="M398" s="42"/>
      <c r="N398" s="42" t="str">
        <f t="shared" si="54"/>
        <v/>
      </c>
      <c r="O398" s="42"/>
      <c r="P398" s="42"/>
      <c r="Q398" s="265"/>
      <c r="R398" s="10" t="str">
        <f t="shared" si="57"/>
        <v/>
      </c>
      <c r="S398" s="6"/>
      <c r="T398" s="6"/>
    </row>
    <row r="399" spans="1:20" x14ac:dyDescent="0.2">
      <c r="A399" s="6" t="str">
        <f ca="1">IF(COUNTIF($B$1:INDIRECT(CONCATENATE("B", ROW())), B399)=0, "", COUNTIF($B$1:INDIRECT(CONCATENATE("B", ROW())), B399))</f>
        <v/>
      </c>
      <c r="B399" s="41"/>
      <c r="C399" s="7"/>
      <c r="D399" s="6"/>
      <c r="E399" s="6"/>
      <c r="F399" s="6">
        <f t="shared" si="56"/>
        <v>389</v>
      </c>
      <c r="G399" s="58" t="str">
        <f t="shared" si="55"/>
        <v>0x185</v>
      </c>
      <c r="H399" s="8" t="s">
        <v>834</v>
      </c>
      <c r="I399" s="8"/>
      <c r="J399" s="6"/>
      <c r="K399" s="9"/>
      <c r="L399" s="6"/>
      <c r="M399" s="42"/>
      <c r="N399" s="42" t="str">
        <f t="shared" si="54"/>
        <v/>
      </c>
      <c r="O399" s="42"/>
      <c r="P399" s="42"/>
      <c r="Q399" s="265"/>
      <c r="R399" s="10" t="str">
        <f t="shared" si="57"/>
        <v/>
      </c>
      <c r="S399" s="6"/>
      <c r="T399" s="6"/>
    </row>
    <row r="400" spans="1:20" x14ac:dyDescent="0.2">
      <c r="A400" s="6" t="str">
        <f ca="1">IF(COUNTIF($B$1:INDIRECT(CONCATENATE("B", ROW())), B400)=0, "", COUNTIF($B$1:INDIRECT(CONCATENATE("B", ROW())), B400))</f>
        <v/>
      </c>
      <c r="B400" s="41"/>
      <c r="C400" s="7"/>
      <c r="D400" s="6"/>
      <c r="E400" s="6"/>
      <c r="F400" s="6">
        <f t="shared" si="56"/>
        <v>390</v>
      </c>
      <c r="G400" s="58" t="str">
        <f t="shared" si="55"/>
        <v>0x186</v>
      </c>
      <c r="H400" s="8" t="s">
        <v>835</v>
      </c>
      <c r="I400" s="8"/>
      <c r="J400" s="6"/>
      <c r="K400" s="9"/>
      <c r="L400" s="6"/>
      <c r="M400" s="42"/>
      <c r="N400" s="42" t="str">
        <f t="shared" si="54"/>
        <v/>
      </c>
      <c r="O400" s="42"/>
      <c r="P400" s="42"/>
      <c r="Q400" s="265"/>
      <c r="R400" s="10" t="str">
        <f t="shared" si="57"/>
        <v/>
      </c>
      <c r="S400" s="6"/>
      <c r="T400" s="6"/>
    </row>
    <row r="401" spans="1:20" x14ac:dyDescent="0.2">
      <c r="A401" s="6" t="str">
        <f ca="1">IF(COUNTIF($B$1:INDIRECT(CONCATENATE("B", ROW())), B401)=0, "", COUNTIF($B$1:INDIRECT(CONCATENATE("B", ROW())), B401))</f>
        <v/>
      </c>
      <c r="B401" s="41"/>
      <c r="C401" s="7"/>
      <c r="D401" s="6"/>
      <c r="E401" s="6"/>
      <c r="F401" s="6">
        <f t="shared" si="56"/>
        <v>391</v>
      </c>
      <c r="G401" s="58" t="str">
        <f t="shared" si="55"/>
        <v>0x187</v>
      </c>
      <c r="H401" s="8" t="s">
        <v>836</v>
      </c>
      <c r="I401" s="8"/>
      <c r="J401" s="6"/>
      <c r="K401" s="9"/>
      <c r="L401" s="6"/>
      <c r="M401" s="42"/>
      <c r="N401" s="42" t="str">
        <f t="shared" si="54"/>
        <v/>
      </c>
      <c r="O401" s="42"/>
      <c r="P401" s="42"/>
      <c r="Q401" s="265"/>
      <c r="R401" s="10" t="str">
        <f t="shared" si="57"/>
        <v/>
      </c>
      <c r="S401" s="6"/>
      <c r="T401" s="6"/>
    </row>
    <row r="402" spans="1:20" x14ac:dyDescent="0.2">
      <c r="A402" s="6" t="str">
        <f ca="1">IF(COUNTIF($B$1:INDIRECT(CONCATENATE("B", ROW())), B402)=0, "", COUNTIF($B$1:INDIRECT(CONCATENATE("B", ROW())), B402))</f>
        <v/>
      </c>
      <c r="B402" s="41"/>
      <c r="C402" s="7"/>
      <c r="D402" s="6"/>
      <c r="E402" s="6"/>
      <c r="F402" s="6">
        <f t="shared" si="56"/>
        <v>392</v>
      </c>
      <c r="G402" s="58" t="str">
        <f t="shared" si="55"/>
        <v>0x188</v>
      </c>
      <c r="H402" s="8" t="s">
        <v>837</v>
      </c>
      <c r="I402" s="8"/>
      <c r="J402" s="6"/>
      <c r="K402" s="9"/>
      <c r="L402" s="6"/>
      <c r="M402" s="42"/>
      <c r="N402" s="42" t="str">
        <f t="shared" si="54"/>
        <v/>
      </c>
      <c r="O402" s="42"/>
      <c r="P402" s="42"/>
      <c r="Q402" s="265"/>
      <c r="R402" s="10" t="str">
        <f t="shared" si="57"/>
        <v/>
      </c>
      <c r="S402" s="6"/>
      <c r="T402" s="6"/>
    </row>
    <row r="403" spans="1:20" x14ac:dyDescent="0.2">
      <c r="A403" s="6" t="str">
        <f ca="1">IF(COUNTIF($B$1:INDIRECT(CONCATENATE("B", ROW())), B403)=0, "", COUNTIF($B$1:INDIRECT(CONCATENATE("B", ROW())), B403))</f>
        <v/>
      </c>
      <c r="B403" s="41"/>
      <c r="C403" s="7"/>
      <c r="D403" s="6"/>
      <c r="E403" s="6"/>
      <c r="F403" s="6">
        <f t="shared" si="56"/>
        <v>393</v>
      </c>
      <c r="G403" s="58" t="str">
        <f t="shared" si="55"/>
        <v>0x189</v>
      </c>
      <c r="H403" s="8" t="s">
        <v>838</v>
      </c>
      <c r="I403" s="8"/>
      <c r="J403" s="6"/>
      <c r="K403" s="9"/>
      <c r="L403" s="6"/>
      <c r="M403" s="42"/>
      <c r="N403" s="42" t="str">
        <f t="shared" si="54"/>
        <v/>
      </c>
      <c r="O403" s="42"/>
      <c r="P403" s="42"/>
      <c r="Q403" s="265"/>
      <c r="R403" s="10" t="str">
        <f t="shared" si="57"/>
        <v/>
      </c>
      <c r="S403" s="6"/>
      <c r="T403" s="6"/>
    </row>
    <row r="404" spans="1:20" x14ac:dyDescent="0.2">
      <c r="A404" s="6" t="str">
        <f ca="1">IF(COUNTIF($B$1:INDIRECT(CONCATENATE("B", ROW())), B404)=0, "", COUNTIF($B$1:INDIRECT(CONCATENATE("B", ROW())), B404))</f>
        <v/>
      </c>
      <c r="B404" s="41"/>
      <c r="C404" s="7"/>
      <c r="D404" s="6"/>
      <c r="E404" s="6"/>
      <c r="F404" s="6">
        <f t="shared" si="56"/>
        <v>394</v>
      </c>
      <c r="G404" s="58" t="str">
        <f t="shared" si="55"/>
        <v>0x18A</v>
      </c>
      <c r="H404" s="8" t="s">
        <v>840</v>
      </c>
      <c r="I404" s="8"/>
      <c r="J404" s="6"/>
      <c r="K404" s="9"/>
      <c r="L404" s="6"/>
      <c r="M404" s="42"/>
      <c r="N404" s="42" t="str">
        <f t="shared" si="54"/>
        <v/>
      </c>
      <c r="O404" s="42"/>
      <c r="P404" s="42"/>
      <c r="Q404" s="265"/>
      <c r="R404" s="10" t="str">
        <f t="shared" si="57"/>
        <v/>
      </c>
      <c r="S404" s="6"/>
      <c r="T404" s="6"/>
    </row>
    <row r="405" spans="1:20" x14ac:dyDescent="0.2">
      <c r="A405" s="6" t="str">
        <f ca="1">IF(COUNTIF($B$1:INDIRECT(CONCATENATE("B", ROW())), B405)=0, "", COUNTIF($B$1:INDIRECT(CONCATENATE("B", ROW())), B405))</f>
        <v/>
      </c>
      <c r="B405" s="41"/>
      <c r="C405" s="7"/>
      <c r="D405" s="6"/>
      <c r="E405" s="6"/>
      <c r="F405" s="6">
        <f t="shared" si="56"/>
        <v>395</v>
      </c>
      <c r="G405" s="58" t="str">
        <f t="shared" si="55"/>
        <v>0x18B</v>
      </c>
      <c r="H405" s="8" t="s">
        <v>33</v>
      </c>
      <c r="I405" s="8"/>
      <c r="J405" s="6"/>
      <c r="K405" s="9"/>
      <c r="L405" s="6"/>
      <c r="M405" s="42"/>
      <c r="N405" s="42" t="str">
        <f t="shared" si="54"/>
        <v/>
      </c>
      <c r="O405" s="42"/>
      <c r="P405" s="42"/>
      <c r="Q405" s="265"/>
      <c r="R405" s="10" t="str">
        <f t="shared" si="57"/>
        <v/>
      </c>
      <c r="S405" s="6"/>
      <c r="T405" s="6"/>
    </row>
    <row r="406" spans="1:20" x14ac:dyDescent="0.2">
      <c r="A406" s="6" t="str">
        <f ca="1">IF(COUNTIF($B$1:INDIRECT(CONCATENATE("B", ROW())), B406)=0, "", COUNTIF($B$1:INDIRECT(CONCATENATE("B", ROW())), B406))</f>
        <v/>
      </c>
      <c r="B406" s="41"/>
      <c r="C406" s="7"/>
      <c r="D406" s="6"/>
      <c r="E406" s="6"/>
      <c r="F406" s="6">
        <f t="shared" si="56"/>
        <v>396</v>
      </c>
      <c r="G406" s="58" t="str">
        <f t="shared" si="55"/>
        <v>0x18C</v>
      </c>
      <c r="H406" s="57" t="s">
        <v>33</v>
      </c>
      <c r="I406" s="8"/>
      <c r="J406" s="6"/>
      <c r="K406" s="9"/>
      <c r="L406" s="6"/>
      <c r="M406" s="42"/>
      <c r="N406" s="42" t="str">
        <f t="shared" si="54"/>
        <v/>
      </c>
      <c r="O406" s="42"/>
      <c r="P406" s="42"/>
      <c r="Q406" s="265"/>
      <c r="R406" s="10" t="str">
        <f t="shared" si="57"/>
        <v/>
      </c>
      <c r="S406" s="6"/>
      <c r="T406" s="6"/>
    </row>
    <row r="407" spans="1:20" x14ac:dyDescent="0.2">
      <c r="A407" s="6" t="str">
        <f ca="1">IF(COUNTIF($B$1:INDIRECT(CONCATENATE("B", ROW())), B407)=0, "", COUNTIF($B$1:INDIRECT(CONCATENATE("B", ROW())), B407))</f>
        <v/>
      </c>
      <c r="B407" s="41"/>
      <c r="C407" s="7"/>
      <c r="D407" s="6"/>
      <c r="E407" s="6"/>
      <c r="F407" s="6">
        <f t="shared" si="56"/>
        <v>397</v>
      </c>
      <c r="G407" s="58" t="str">
        <f t="shared" si="55"/>
        <v>0x18D</v>
      </c>
      <c r="H407" s="57" t="s">
        <v>33</v>
      </c>
      <c r="I407" s="8"/>
      <c r="J407" s="6"/>
      <c r="K407" s="9"/>
      <c r="L407" s="6"/>
      <c r="M407" s="42"/>
      <c r="N407" s="42" t="str">
        <f t="shared" si="54"/>
        <v/>
      </c>
      <c r="O407" s="42"/>
      <c r="P407" s="42"/>
      <c r="Q407" s="265"/>
      <c r="R407" s="10" t="str">
        <f t="shared" si="57"/>
        <v/>
      </c>
      <c r="S407" s="6"/>
      <c r="T407" s="6"/>
    </row>
    <row r="408" spans="1:20" x14ac:dyDescent="0.2">
      <c r="A408" s="6" t="str">
        <f ca="1">IF(COUNTIF($B$1:INDIRECT(CONCATENATE("B", ROW())), B408)=0, "", COUNTIF($B$1:INDIRECT(CONCATENATE("B", ROW())), B408))</f>
        <v/>
      </c>
      <c r="B408" s="41"/>
      <c r="C408" s="7"/>
      <c r="D408" s="6"/>
      <c r="E408" s="6"/>
      <c r="F408" s="6">
        <f t="shared" si="56"/>
        <v>398</v>
      </c>
      <c r="G408" s="58" t="str">
        <f t="shared" si="55"/>
        <v>0x18E</v>
      </c>
      <c r="H408" s="57" t="s">
        <v>33</v>
      </c>
      <c r="I408" s="8"/>
      <c r="J408" s="6"/>
      <c r="K408" s="9"/>
      <c r="L408" s="6"/>
      <c r="M408" s="42"/>
      <c r="N408" s="42" t="str">
        <f t="shared" si="54"/>
        <v/>
      </c>
      <c r="O408" s="42"/>
      <c r="P408" s="42"/>
      <c r="Q408" s="265"/>
      <c r="R408" s="10" t="str">
        <f t="shared" si="57"/>
        <v/>
      </c>
      <c r="S408" s="6"/>
      <c r="T408" s="6"/>
    </row>
    <row r="409" spans="1:20" x14ac:dyDescent="0.2">
      <c r="A409" s="6" t="str">
        <f ca="1">IF(COUNTIF($B$1:INDIRECT(CONCATENATE("B", ROW())), B409)=0, "", COUNTIF($B$1:INDIRECT(CONCATENATE("B", ROW())), B409))</f>
        <v/>
      </c>
      <c r="B409" s="41"/>
      <c r="C409" s="7"/>
      <c r="D409" s="6"/>
      <c r="E409" s="6"/>
      <c r="F409" s="6">
        <f t="shared" si="56"/>
        <v>399</v>
      </c>
      <c r="G409" s="58" t="str">
        <f t="shared" si="55"/>
        <v>0x18F</v>
      </c>
      <c r="H409" s="57" t="s">
        <v>33</v>
      </c>
      <c r="I409" s="8"/>
      <c r="J409" s="6"/>
      <c r="K409" s="9"/>
      <c r="L409" s="6"/>
      <c r="M409" s="42"/>
      <c r="N409" s="42" t="str">
        <f t="shared" si="54"/>
        <v/>
      </c>
      <c r="O409" s="42"/>
      <c r="P409" s="42"/>
      <c r="Q409" s="265"/>
      <c r="R409" s="10" t="str">
        <f t="shared" si="57"/>
        <v/>
      </c>
      <c r="S409" s="6"/>
      <c r="T409" s="6"/>
    </row>
    <row r="410" spans="1:20" x14ac:dyDescent="0.2">
      <c r="A410" s="6"/>
      <c r="B410" s="41"/>
      <c r="C410" s="7"/>
      <c r="D410" s="6"/>
      <c r="E410" s="6"/>
      <c r="F410" s="6"/>
      <c r="G410" s="58"/>
      <c r="H410" s="8" t="s">
        <v>1023</v>
      </c>
      <c r="I410" s="8"/>
      <c r="J410" s="6"/>
      <c r="K410" s="9"/>
      <c r="L410" s="6"/>
      <c r="M410" s="42"/>
      <c r="N410" s="42" t="str">
        <f t="shared" si="54"/>
        <v/>
      </c>
      <c r="O410" s="42"/>
      <c r="P410" s="42"/>
      <c r="Q410" s="265"/>
      <c r="R410" s="10" t="str">
        <f t="shared" si="57"/>
        <v/>
      </c>
      <c r="S410" s="6"/>
      <c r="T410" s="6"/>
    </row>
    <row r="411" spans="1:20" x14ac:dyDescent="0.2">
      <c r="A411" s="6">
        <f ca="1">IF(COUNTIF($B$1:INDIRECT(CONCATENATE("B", ROW())), B411)=0, "", COUNTIF($B$1:INDIRECT(CONCATENATE("B", ROW())), B411))</f>
        <v>65</v>
      </c>
      <c r="B411" s="41" t="s">
        <v>57</v>
      </c>
      <c r="C411" s="7" t="str">
        <f ca="1">IF(B411="", "", B411&amp;COUNTIF($B$1:INDIRECT(CONCATENATE("B", ROW())), B411))</f>
        <v>Observatory65</v>
      </c>
      <c r="D411" s="6" t="s">
        <v>26</v>
      </c>
      <c r="E411" s="6" t="s">
        <v>34</v>
      </c>
      <c r="F411" s="6">
        <f>$F409+1</f>
        <v>400</v>
      </c>
      <c r="G411" s="58" t="str">
        <f t="shared" si="55"/>
        <v>0x190</v>
      </c>
      <c r="H411" s="57" t="s">
        <v>33</v>
      </c>
      <c r="I411" s="8"/>
      <c r="J411" s="6" t="s">
        <v>31</v>
      </c>
      <c r="K411" s="9"/>
      <c r="L411" s="6"/>
      <c r="M411" s="42"/>
      <c r="N411" s="42" t="str">
        <f t="shared" si="54"/>
        <v/>
      </c>
      <c r="O411" s="42"/>
      <c r="P411" s="42"/>
      <c r="Q411" s="265"/>
      <c r="R411" s="10"/>
      <c r="S411" s="6"/>
      <c r="T411" s="6"/>
    </row>
    <row r="412" spans="1:20" x14ac:dyDescent="0.2">
      <c r="A412" s="6">
        <f ca="1">IF(COUNTIF($B$1:INDIRECT(CONCATENATE("B", ROW())), B412)=0, "", COUNTIF($B$1:INDIRECT(CONCATENATE("B", ROW())), B412))</f>
        <v>66</v>
      </c>
      <c r="B412" s="41" t="s">
        <v>57</v>
      </c>
      <c r="C412" s="7" t="str">
        <f ca="1">IF(B412="", "", B412&amp;COUNTIF($B$1:INDIRECT(CONCATENATE("B", ROW())), B412))</f>
        <v>Observatory66</v>
      </c>
      <c r="D412" s="6" t="s">
        <v>26</v>
      </c>
      <c r="E412" s="6" t="s">
        <v>34</v>
      </c>
      <c r="F412" s="6">
        <f t="shared" si="56"/>
        <v>401</v>
      </c>
      <c r="G412" s="58" t="str">
        <f t="shared" si="55"/>
        <v>0x191</v>
      </c>
      <c r="H412" s="57" t="s">
        <v>33</v>
      </c>
      <c r="I412" s="8"/>
      <c r="J412" s="6" t="s">
        <v>31</v>
      </c>
      <c r="K412" s="9"/>
      <c r="L412" s="6"/>
      <c r="M412" s="42"/>
      <c r="N412" s="42" t="str">
        <f t="shared" si="54"/>
        <v/>
      </c>
      <c r="O412" s="42"/>
      <c r="P412" s="42"/>
      <c r="Q412" s="265"/>
      <c r="R412" s="10"/>
      <c r="S412" s="6"/>
      <c r="T412" s="6"/>
    </row>
    <row r="413" spans="1:20" x14ac:dyDescent="0.2">
      <c r="A413" s="6">
        <f ca="1">IF(COUNTIF($B$1:INDIRECT(CONCATENATE("B", ROW())), B413)=0, "", COUNTIF($B$1:INDIRECT(CONCATENATE("B", ROW())), B413))</f>
        <v>67</v>
      </c>
      <c r="B413" s="41" t="s">
        <v>57</v>
      </c>
      <c r="C413" s="7" t="str">
        <f ca="1">IF(B413="", "", B413&amp;COUNTIF($B$1:INDIRECT(CONCATENATE("B", ROW())), B413))</f>
        <v>Observatory67</v>
      </c>
      <c r="D413" s="6" t="s">
        <v>26</v>
      </c>
      <c r="E413" s="6" t="s">
        <v>34</v>
      </c>
      <c r="F413" s="6">
        <f t="shared" si="56"/>
        <v>402</v>
      </c>
      <c r="G413" s="58" t="str">
        <f t="shared" si="55"/>
        <v>0x192</v>
      </c>
      <c r="H413" s="57" t="s">
        <v>33</v>
      </c>
      <c r="I413" s="8"/>
      <c r="J413" s="6" t="s">
        <v>31</v>
      </c>
      <c r="K413" s="9"/>
      <c r="L413" s="6"/>
      <c r="M413" s="42"/>
      <c r="N413" s="42" t="str">
        <f t="shared" si="54"/>
        <v/>
      </c>
      <c r="O413" s="42"/>
      <c r="P413" s="42"/>
      <c r="Q413" s="265"/>
      <c r="R413" s="10"/>
      <c r="S413" s="6"/>
      <c r="T413" s="6"/>
    </row>
    <row r="414" spans="1:20" x14ac:dyDescent="0.2">
      <c r="A414" s="6">
        <f ca="1">IF(COUNTIF($B$1:INDIRECT(CONCATENATE("B", ROW())), B414)=0, "", COUNTIF($B$1:INDIRECT(CONCATENATE("B", ROW())), B414))</f>
        <v>68</v>
      </c>
      <c r="B414" s="41" t="s">
        <v>57</v>
      </c>
      <c r="C414" s="7" t="str">
        <f ca="1">IF(B414="", "", B414&amp;COUNTIF($B$1:INDIRECT(CONCATENATE("B", ROW())), B414))</f>
        <v>Observatory68</v>
      </c>
      <c r="D414" s="6" t="s">
        <v>26</v>
      </c>
      <c r="E414" s="6" t="s">
        <v>34</v>
      </c>
      <c r="F414" s="6">
        <f t="shared" si="56"/>
        <v>403</v>
      </c>
      <c r="G414" s="58" t="str">
        <f t="shared" si="55"/>
        <v>0x193</v>
      </c>
      <c r="H414" s="57" t="s">
        <v>33</v>
      </c>
      <c r="I414" s="8"/>
      <c r="J414" s="6" t="s">
        <v>31</v>
      </c>
      <c r="K414" s="9"/>
      <c r="L414" s="6"/>
      <c r="M414" s="42"/>
      <c r="N414" s="42" t="str">
        <f t="shared" si="54"/>
        <v/>
      </c>
      <c r="O414" s="42"/>
      <c r="P414" s="42"/>
      <c r="Q414" s="265"/>
      <c r="R414" s="10"/>
      <c r="S414" s="6"/>
      <c r="T414" s="6"/>
    </row>
    <row r="415" spans="1:20" x14ac:dyDescent="0.2">
      <c r="A415" s="6">
        <f ca="1">IF(COUNTIF($B$1:INDIRECT(CONCATENATE("B", ROW())), B415)=0, "", COUNTIF($B$1:INDIRECT(CONCATENATE("B", ROW())), B415))</f>
        <v>69</v>
      </c>
      <c r="B415" s="41" t="s">
        <v>57</v>
      </c>
      <c r="C415" s="7" t="str">
        <f ca="1">IF(B415="", "", B415&amp;COUNTIF($B$1:INDIRECT(CONCATENATE("B", ROW())), B415))</f>
        <v>Observatory69</v>
      </c>
      <c r="D415" s="6" t="s">
        <v>26</v>
      </c>
      <c r="E415" s="6" t="s">
        <v>34</v>
      </c>
      <c r="F415" s="6">
        <f t="shared" si="56"/>
        <v>404</v>
      </c>
      <c r="G415" s="58" t="str">
        <f t="shared" si="55"/>
        <v>0x194</v>
      </c>
      <c r="H415" s="57" t="s">
        <v>33</v>
      </c>
      <c r="I415" s="8"/>
      <c r="J415" s="6" t="s">
        <v>31</v>
      </c>
      <c r="K415" s="9"/>
      <c r="L415" s="6"/>
      <c r="M415" s="42"/>
      <c r="N415" s="42" t="str">
        <f t="shared" si="54"/>
        <v/>
      </c>
      <c r="O415" s="42"/>
      <c r="P415" s="42"/>
      <c r="Q415" s="265"/>
      <c r="R415" s="10"/>
      <c r="S415" s="6"/>
      <c r="T415" s="6"/>
    </row>
    <row r="416" spans="1:20" x14ac:dyDescent="0.2">
      <c r="A416" s="6">
        <f ca="1">IF(COUNTIF($B$1:INDIRECT(CONCATENATE("B", ROW())), B416)=0, "", COUNTIF($B$1:INDIRECT(CONCATENATE("B", ROW())), B416))</f>
        <v>70</v>
      </c>
      <c r="B416" s="41" t="s">
        <v>57</v>
      </c>
      <c r="C416" s="7" t="str">
        <f ca="1">IF(B416="", "", B416&amp;COUNTIF($B$1:INDIRECT(CONCATENATE("B", ROW())), B416))</f>
        <v>Observatory70</v>
      </c>
      <c r="D416" s="6" t="s">
        <v>26</v>
      </c>
      <c r="E416" s="6" t="s">
        <v>34</v>
      </c>
      <c r="F416" s="6">
        <f t="shared" si="56"/>
        <v>405</v>
      </c>
      <c r="G416" s="58" t="str">
        <f t="shared" si="55"/>
        <v>0x195</v>
      </c>
      <c r="H416" s="57" t="s">
        <v>33</v>
      </c>
      <c r="I416" s="8"/>
      <c r="J416" s="6" t="s">
        <v>31</v>
      </c>
      <c r="K416" s="9"/>
      <c r="L416" s="6"/>
      <c r="M416" s="42"/>
      <c r="N416" s="42" t="str">
        <f t="shared" si="54"/>
        <v/>
      </c>
      <c r="O416" s="42"/>
      <c r="P416" s="42"/>
      <c r="Q416" s="265"/>
      <c r="R416" s="10"/>
      <c r="S416" s="6"/>
      <c r="T416" s="6"/>
    </row>
    <row r="417" spans="1:20" x14ac:dyDescent="0.2">
      <c r="A417" s="6">
        <f ca="1">IF(COUNTIF($B$1:INDIRECT(CONCATENATE("B", ROW())), B417)=0, "", COUNTIF($B$1:INDIRECT(CONCATENATE("B", ROW())), B417))</f>
        <v>71</v>
      </c>
      <c r="B417" s="41" t="s">
        <v>57</v>
      </c>
      <c r="C417" s="7" t="str">
        <f ca="1">IF(B417="", "", B417&amp;COUNTIF($B$1:INDIRECT(CONCATENATE("B", ROW())), B417))</f>
        <v>Observatory71</v>
      </c>
      <c r="D417" s="6" t="s">
        <v>26</v>
      </c>
      <c r="E417" s="6" t="s">
        <v>34</v>
      </c>
      <c r="F417" s="6">
        <f t="shared" si="56"/>
        <v>406</v>
      </c>
      <c r="G417" s="58" t="str">
        <f t="shared" si="55"/>
        <v>0x196</v>
      </c>
      <c r="H417" s="57" t="s">
        <v>33</v>
      </c>
      <c r="I417" s="8"/>
      <c r="J417" s="6" t="s">
        <v>31</v>
      </c>
      <c r="K417" s="9"/>
      <c r="L417" s="6"/>
      <c r="M417" s="42"/>
      <c r="N417" s="42" t="str">
        <f t="shared" si="54"/>
        <v/>
      </c>
      <c r="O417" s="42"/>
      <c r="P417" s="42"/>
      <c r="Q417" s="265"/>
      <c r="R417" s="10"/>
      <c r="S417" s="6"/>
      <c r="T417" s="6"/>
    </row>
    <row r="418" spans="1:20" x14ac:dyDescent="0.2">
      <c r="A418" s="6">
        <f ca="1">IF(COUNTIF($B$1:INDIRECT(CONCATENATE("B", ROW())), B418)=0, "", COUNTIF($B$1:INDIRECT(CONCATENATE("B", ROW())), B418))</f>
        <v>72</v>
      </c>
      <c r="B418" s="41" t="s">
        <v>57</v>
      </c>
      <c r="C418" s="7" t="str">
        <f ca="1">IF(B418="", "", B418&amp;COUNTIF($B$1:INDIRECT(CONCATENATE("B", ROW())), B418))</f>
        <v>Observatory72</v>
      </c>
      <c r="D418" s="6" t="s">
        <v>26</v>
      </c>
      <c r="E418" s="6" t="s">
        <v>34</v>
      </c>
      <c r="F418" s="6">
        <f t="shared" si="56"/>
        <v>407</v>
      </c>
      <c r="G418" s="58" t="str">
        <f t="shared" si="55"/>
        <v>0x197</v>
      </c>
      <c r="H418" s="57" t="s">
        <v>33</v>
      </c>
      <c r="I418" s="8"/>
      <c r="J418" s="6" t="s">
        <v>31</v>
      </c>
      <c r="K418" s="9"/>
      <c r="L418" s="6"/>
      <c r="M418" s="42"/>
      <c r="N418" s="42" t="str">
        <f t="shared" si="54"/>
        <v/>
      </c>
      <c r="O418" s="42"/>
      <c r="P418" s="42"/>
      <c r="Q418" s="265"/>
      <c r="R418" s="10"/>
      <c r="S418" s="6"/>
      <c r="T418" s="6"/>
    </row>
    <row r="419" spans="1:20" x14ac:dyDescent="0.2">
      <c r="A419" s="6">
        <f ca="1">IF(COUNTIF($B$1:INDIRECT(CONCATENATE("B", ROW())), B419)=0, "", COUNTIF($B$1:INDIRECT(CONCATENATE("B", ROW())), B419))</f>
        <v>73</v>
      </c>
      <c r="B419" s="41" t="s">
        <v>57</v>
      </c>
      <c r="C419" s="7" t="str">
        <f ca="1">IF(B419="", "", B419&amp;COUNTIF($B$1:INDIRECT(CONCATENATE("B", ROW())), B419))</f>
        <v>Observatory73</v>
      </c>
      <c r="D419" s="6" t="s">
        <v>26</v>
      </c>
      <c r="E419" s="6" t="s">
        <v>34</v>
      </c>
      <c r="F419" s="6">
        <f>$F418+1</f>
        <v>408</v>
      </c>
      <c r="G419" s="58" t="str">
        <f t="shared" si="55"/>
        <v>0x198</v>
      </c>
      <c r="H419" s="57" t="s">
        <v>33</v>
      </c>
      <c r="I419" s="8"/>
      <c r="J419" s="6" t="s">
        <v>31</v>
      </c>
      <c r="K419" s="9"/>
      <c r="L419" s="6"/>
      <c r="M419" s="42"/>
      <c r="N419" s="42" t="str">
        <f t="shared" si="54"/>
        <v/>
      </c>
      <c r="O419" s="42"/>
      <c r="P419" s="42"/>
      <c r="Q419" s="265"/>
      <c r="R419" s="10"/>
      <c r="S419" s="6"/>
      <c r="T419" s="6"/>
    </row>
    <row r="420" spans="1:20" x14ac:dyDescent="0.2">
      <c r="A420" s="6">
        <f ca="1">IF(COUNTIF($B$1:INDIRECT(CONCATENATE("B", ROW())), B420)=0, "", COUNTIF($B$1:INDIRECT(CONCATENATE("B", ROW())), B420))</f>
        <v>74</v>
      </c>
      <c r="B420" s="41" t="s">
        <v>57</v>
      </c>
      <c r="C420" s="7" t="str">
        <f ca="1">IF(B420="", "", B420&amp;COUNTIF($B$1:INDIRECT(CONCATENATE("B", ROW())), B420))</f>
        <v>Observatory74</v>
      </c>
      <c r="D420" s="6" t="s">
        <v>26</v>
      </c>
      <c r="E420" s="6" t="s">
        <v>34</v>
      </c>
      <c r="F420" s="6">
        <f t="shared" si="56"/>
        <v>409</v>
      </c>
      <c r="G420" s="58" t="str">
        <f t="shared" si="55"/>
        <v>0x199</v>
      </c>
      <c r="H420" s="57" t="s">
        <v>33</v>
      </c>
      <c r="I420" s="8"/>
      <c r="J420" s="6" t="s">
        <v>31</v>
      </c>
      <c r="K420" s="9"/>
      <c r="L420" s="6"/>
      <c r="M420" s="42"/>
      <c r="N420" s="42" t="str">
        <f t="shared" si="54"/>
        <v/>
      </c>
      <c r="O420" s="42"/>
      <c r="P420" s="42"/>
      <c r="Q420" s="265"/>
      <c r="R420" s="10"/>
      <c r="S420" s="6"/>
      <c r="T420" s="6"/>
    </row>
    <row r="421" spans="1:20" x14ac:dyDescent="0.2">
      <c r="A421" s="6"/>
      <c r="B421" s="41"/>
      <c r="C421" s="7"/>
      <c r="D421" s="6"/>
      <c r="E421" s="6"/>
      <c r="F421" s="6"/>
      <c r="G421" s="58"/>
      <c r="H421" s="8" t="s">
        <v>940</v>
      </c>
      <c r="I421" s="8"/>
      <c r="J421" s="6"/>
      <c r="K421" s="9"/>
      <c r="L421" s="6"/>
      <c r="M421" s="42"/>
      <c r="N421" s="42" t="str">
        <f>(IF($K421="CCSDS",$M421,IF($K421="","",IF($K421="RAW",IF($D421=1553,$M421+(12*8)+(4*8),$M421+(12*8))))))</f>
        <v/>
      </c>
      <c r="O421" s="42"/>
      <c r="P421" s="42"/>
      <c r="Q421" s="265"/>
      <c r="R421" s="10"/>
      <c r="S421" s="6"/>
      <c r="T421" s="6"/>
    </row>
    <row r="422" spans="1:20" x14ac:dyDescent="0.2">
      <c r="A422" s="6">
        <f ca="1">IF(COUNTIF($B$1:INDIRECT(CONCATENATE("B", ROW())), B422)=0, "", COUNTIF($B$1:INDIRECT(CONCATENATE("B", ROW())), B422))</f>
        <v>75</v>
      </c>
      <c r="B422" s="41" t="s">
        <v>57</v>
      </c>
      <c r="C422" s="7" t="str">
        <f ca="1">IF(B422="", "", B422&amp;COUNTIF($B$1:INDIRECT(CONCATENATE("B", ROW())), B422))</f>
        <v>Observatory75</v>
      </c>
      <c r="D422" s="6" t="s">
        <v>26</v>
      </c>
      <c r="E422" s="6" t="s">
        <v>34</v>
      </c>
      <c r="F422" s="6">
        <f>$F420+1</f>
        <v>410</v>
      </c>
      <c r="G422" s="58" t="str">
        <f t="shared" si="55"/>
        <v>0x19A</v>
      </c>
      <c r="H422" s="8" t="s">
        <v>939</v>
      </c>
      <c r="I422" s="8"/>
      <c r="J422" s="6" t="s">
        <v>28</v>
      </c>
      <c r="K422" s="9" t="s">
        <v>29</v>
      </c>
      <c r="L422" s="6" t="s">
        <v>30</v>
      </c>
      <c r="M422" s="42">
        <v>384</v>
      </c>
      <c r="N422" s="42">
        <f t="shared" si="54"/>
        <v>384</v>
      </c>
      <c r="O422" s="42">
        <f t="shared" ref="O422:O427" si="58">IF($M422="", "", $M422/8)</f>
        <v>48</v>
      </c>
      <c r="P422" s="42">
        <f t="shared" ref="P422:P427" si="59">IF(N422="", "", N422/8)</f>
        <v>48</v>
      </c>
      <c r="Q422" s="265">
        <v>5</v>
      </c>
      <c r="R422" s="10">
        <f t="shared" si="57"/>
        <v>76.8</v>
      </c>
      <c r="S422" s="6" t="s">
        <v>1149</v>
      </c>
      <c r="T422" s="6" t="s">
        <v>750</v>
      </c>
    </row>
    <row r="423" spans="1:20" x14ac:dyDescent="0.2">
      <c r="A423" s="6">
        <f ca="1">IF(COUNTIF($B$1:INDIRECT(CONCATENATE("B", ROW())), B423)=0, "", COUNTIF($B$1:INDIRECT(CONCATENATE("B", ROW())), B423))</f>
        <v>76</v>
      </c>
      <c r="B423" s="41" t="s">
        <v>57</v>
      </c>
      <c r="C423" s="7" t="str">
        <f ca="1">IF(B423="", "", B423&amp;COUNTIF($B$1:INDIRECT(CONCATENATE("B", ROW())), B423))</f>
        <v>Observatory76</v>
      </c>
      <c r="D423" s="6" t="s">
        <v>26</v>
      </c>
      <c r="E423" s="6" t="s">
        <v>34</v>
      </c>
      <c r="F423" s="6">
        <f>$F422+1</f>
        <v>411</v>
      </c>
      <c r="G423" s="58" t="str">
        <f t="shared" si="55"/>
        <v>0x19B</v>
      </c>
      <c r="H423" s="8" t="s">
        <v>938</v>
      </c>
      <c r="I423" s="8"/>
      <c r="J423" s="6" t="s">
        <v>28</v>
      </c>
      <c r="K423" s="9" t="s">
        <v>29</v>
      </c>
      <c r="L423" s="6" t="s">
        <v>30</v>
      </c>
      <c r="M423" s="42">
        <v>7936</v>
      </c>
      <c r="N423" s="42">
        <f t="shared" si="54"/>
        <v>7936</v>
      </c>
      <c r="O423" s="42">
        <f t="shared" si="58"/>
        <v>992</v>
      </c>
      <c r="P423" s="42">
        <f t="shared" si="59"/>
        <v>992</v>
      </c>
      <c r="Q423" s="265">
        <v>5</v>
      </c>
      <c r="R423" s="10">
        <f t="shared" si="57"/>
        <v>1587.2</v>
      </c>
      <c r="S423" s="6" t="s">
        <v>1150</v>
      </c>
      <c r="T423" s="6" t="s">
        <v>750</v>
      </c>
    </row>
    <row r="424" spans="1:20" x14ac:dyDescent="0.2">
      <c r="A424" s="6">
        <f ca="1">IF(COUNTIF($B$1:INDIRECT(CONCATENATE("B", ROW())), B424)=0, "", COUNTIF($B$1:INDIRECT(CONCATENATE("B", ROW())), B424))</f>
        <v>77</v>
      </c>
      <c r="B424" s="41" t="s">
        <v>57</v>
      </c>
      <c r="C424" s="7" t="str">
        <f ca="1">IF(B424="", "", B424&amp;COUNTIF($B$1:INDIRECT(CONCATENATE("B", ROW())), B424))</f>
        <v>Observatory77</v>
      </c>
      <c r="D424" s="6" t="s">
        <v>26</v>
      </c>
      <c r="E424" s="6" t="s">
        <v>34</v>
      </c>
      <c r="F424" s="6">
        <f>$F423+1</f>
        <v>412</v>
      </c>
      <c r="G424" s="58" t="str">
        <f t="shared" si="55"/>
        <v>0x19C</v>
      </c>
      <c r="H424" s="8" t="s">
        <v>841</v>
      </c>
      <c r="I424" s="8"/>
      <c r="J424" s="6" t="s">
        <v>28</v>
      </c>
      <c r="K424" s="9" t="s">
        <v>29</v>
      </c>
      <c r="L424" s="6" t="s">
        <v>30</v>
      </c>
      <c r="M424" s="42">
        <v>688</v>
      </c>
      <c r="N424" s="42">
        <f t="shared" si="54"/>
        <v>688</v>
      </c>
      <c r="O424" s="42">
        <f t="shared" si="58"/>
        <v>86</v>
      </c>
      <c r="P424" s="42">
        <f t="shared" si="59"/>
        <v>86</v>
      </c>
      <c r="Q424" s="265">
        <v>5</v>
      </c>
      <c r="R424" s="10">
        <f t="shared" si="57"/>
        <v>137.6</v>
      </c>
      <c r="S424" s="6" t="s">
        <v>1151</v>
      </c>
      <c r="T424" s="6" t="s">
        <v>750</v>
      </c>
    </row>
    <row r="425" spans="1:20" x14ac:dyDescent="0.2">
      <c r="A425" s="6">
        <f ca="1">IF(COUNTIF($B$1:INDIRECT(CONCATENATE("B", ROW())), B425)=0, "", COUNTIF($B$1:INDIRECT(CONCATENATE("B", ROW())), B425))</f>
        <v>78</v>
      </c>
      <c r="B425" s="41" t="s">
        <v>57</v>
      </c>
      <c r="C425" s="7" t="str">
        <f ca="1">IF(B425="", "", B425&amp;COUNTIF($B$1:INDIRECT(CONCATENATE("B", ROW())), B425))</f>
        <v>Observatory78</v>
      </c>
      <c r="D425" s="6" t="s">
        <v>26</v>
      </c>
      <c r="E425" s="6" t="s">
        <v>34</v>
      </c>
      <c r="F425" s="6">
        <f t="shared" si="56"/>
        <v>413</v>
      </c>
      <c r="G425" s="58" t="str">
        <f t="shared" si="55"/>
        <v>0x19D</v>
      </c>
      <c r="H425" s="8" t="s">
        <v>842</v>
      </c>
      <c r="I425" s="8"/>
      <c r="J425" s="6" t="s">
        <v>28</v>
      </c>
      <c r="K425" s="9" t="s">
        <v>29</v>
      </c>
      <c r="L425" s="6" t="s">
        <v>30</v>
      </c>
      <c r="M425" s="42">
        <v>176</v>
      </c>
      <c r="N425" s="42">
        <f t="shared" si="54"/>
        <v>176</v>
      </c>
      <c r="O425" s="42">
        <f t="shared" si="58"/>
        <v>22</v>
      </c>
      <c r="P425" s="42">
        <f t="shared" si="59"/>
        <v>22</v>
      </c>
      <c r="Q425" s="265">
        <v>5</v>
      </c>
      <c r="R425" s="10">
        <f t="shared" si="57"/>
        <v>35.200000000000003</v>
      </c>
      <c r="S425" s="6" t="s">
        <v>1240</v>
      </c>
      <c r="T425" s="6" t="s">
        <v>750</v>
      </c>
    </row>
    <row r="426" spans="1:20" x14ac:dyDescent="0.2">
      <c r="A426" s="6">
        <f ca="1">IF(COUNTIF($B$1:INDIRECT(CONCATENATE("B", ROW())), B426)=0, "", COUNTIF($B$1:INDIRECT(CONCATENATE("B", ROW())), B426))</f>
        <v>79</v>
      </c>
      <c r="B426" s="41" t="s">
        <v>57</v>
      </c>
      <c r="C426" s="7" t="str">
        <f ca="1">IF(B426="", "", B426&amp;COUNTIF($B$1:INDIRECT(CONCATENATE("B", ROW())), B426))</f>
        <v>Observatory79</v>
      </c>
      <c r="D426" s="6" t="s">
        <v>26</v>
      </c>
      <c r="E426" s="6" t="s">
        <v>34</v>
      </c>
      <c r="F426" s="6">
        <f>$F425+1</f>
        <v>414</v>
      </c>
      <c r="G426" s="58" t="str">
        <f t="shared" si="55"/>
        <v>0x19E</v>
      </c>
      <c r="H426" s="57" t="s">
        <v>731</v>
      </c>
      <c r="I426" s="8"/>
      <c r="J426" s="261" t="s">
        <v>28</v>
      </c>
      <c r="K426" s="9" t="s">
        <v>29</v>
      </c>
      <c r="L426" s="6" t="s">
        <v>30</v>
      </c>
      <c r="M426" s="42">
        <v>640</v>
      </c>
      <c r="N426" s="42">
        <f t="shared" si="54"/>
        <v>640</v>
      </c>
      <c r="O426" s="42">
        <f t="shared" si="58"/>
        <v>80</v>
      </c>
      <c r="P426" s="42">
        <f t="shared" si="59"/>
        <v>80</v>
      </c>
      <c r="Q426" s="265">
        <v>5</v>
      </c>
      <c r="R426" s="10">
        <f t="shared" si="57"/>
        <v>128</v>
      </c>
      <c r="S426" s="6" t="s">
        <v>980</v>
      </c>
      <c r="T426" s="6" t="s">
        <v>750</v>
      </c>
    </row>
    <row r="427" spans="1:20" x14ac:dyDescent="0.2">
      <c r="A427" s="6">
        <f ca="1">IF(COUNTIF($B$1:INDIRECT(CONCATENATE("B", ROW())), B427)=0, "", COUNTIF($B$1:INDIRECT(CONCATENATE("B", ROW())), B427))</f>
        <v>80</v>
      </c>
      <c r="B427" s="41" t="s">
        <v>57</v>
      </c>
      <c r="C427" s="7" t="str">
        <f ca="1">IF(B427="", "", B427&amp;COUNTIF($B$1:INDIRECT(CONCATENATE("B", ROW())), B427))</f>
        <v>Observatory80</v>
      </c>
      <c r="D427" s="6" t="s">
        <v>26</v>
      </c>
      <c r="E427" s="6" t="s">
        <v>34</v>
      </c>
      <c r="F427" s="6">
        <f t="shared" si="56"/>
        <v>415</v>
      </c>
      <c r="G427" s="58" t="str">
        <f t="shared" si="55"/>
        <v>0x19F</v>
      </c>
      <c r="H427" s="57" t="s">
        <v>732</v>
      </c>
      <c r="I427" s="8"/>
      <c r="J427" s="6" t="s">
        <v>28</v>
      </c>
      <c r="K427" s="9" t="s">
        <v>29</v>
      </c>
      <c r="L427" s="6" t="s">
        <v>30</v>
      </c>
      <c r="M427" s="42">
        <v>352</v>
      </c>
      <c r="N427" s="42">
        <f t="shared" si="54"/>
        <v>352</v>
      </c>
      <c r="O427" s="42">
        <f t="shared" si="58"/>
        <v>44</v>
      </c>
      <c r="P427" s="42">
        <f t="shared" si="59"/>
        <v>44</v>
      </c>
      <c r="Q427" s="265">
        <v>128</v>
      </c>
      <c r="R427" s="10">
        <f t="shared" si="57"/>
        <v>2.75</v>
      </c>
      <c r="S427" s="6" t="s">
        <v>981</v>
      </c>
      <c r="T427" s="6" t="s">
        <v>750</v>
      </c>
    </row>
    <row r="428" spans="1:20" x14ac:dyDescent="0.2">
      <c r="A428" s="6">
        <f ca="1">IF(COUNTIF($B$1:INDIRECT(CONCATENATE("B", ROW())), B428)=0, "", COUNTIF($B$1:INDIRECT(CONCATENATE("B", ROW())), B428))</f>
        <v>81</v>
      </c>
      <c r="B428" s="41" t="s">
        <v>57</v>
      </c>
      <c r="C428" s="7" t="str">
        <f ca="1">IF(B428="", "", B428&amp;COUNTIF($B$1:INDIRECT(CONCATENATE("B", ROW())), B428))</f>
        <v>Observatory81</v>
      </c>
      <c r="D428" s="6" t="s">
        <v>26</v>
      </c>
      <c r="E428" s="6" t="s">
        <v>34</v>
      </c>
      <c r="F428" s="6">
        <f>$F427+1</f>
        <v>416</v>
      </c>
      <c r="G428" s="58" t="str">
        <f t="shared" si="55"/>
        <v>0x1A0</v>
      </c>
      <c r="H428" s="8" t="s">
        <v>97</v>
      </c>
      <c r="I428" s="8"/>
      <c r="J428" s="6" t="s">
        <v>28</v>
      </c>
      <c r="K428" s="9" t="s">
        <v>29</v>
      </c>
      <c r="L428" s="6" t="s">
        <v>30</v>
      </c>
      <c r="M428" s="42">
        <v>736</v>
      </c>
      <c r="N428" s="42">
        <f t="shared" si="54"/>
        <v>736</v>
      </c>
      <c r="O428" s="42">
        <f t="shared" ref="O428:O445" si="60">IF($M428="", "", $M428/8)</f>
        <v>92</v>
      </c>
      <c r="P428" s="42">
        <f t="shared" ref="P428:P443" si="61">IF(N428="", "", N428/8)</f>
        <v>92</v>
      </c>
      <c r="Q428" s="265">
        <v>5</v>
      </c>
      <c r="R428" s="10">
        <f t="shared" si="57"/>
        <v>147.19999999999999</v>
      </c>
      <c r="S428" s="6" t="s">
        <v>585</v>
      </c>
      <c r="T428" s="6" t="s">
        <v>750</v>
      </c>
    </row>
    <row r="429" spans="1:20" x14ac:dyDescent="0.2">
      <c r="A429" s="6">
        <f ca="1">IF(COUNTIF($B$1:INDIRECT(CONCATENATE("B", ROW())), B429)=0, "", COUNTIF($B$1:INDIRECT(CONCATENATE("B", ROW())), B429))</f>
        <v>82</v>
      </c>
      <c r="B429" s="41" t="s">
        <v>57</v>
      </c>
      <c r="C429" s="7" t="str">
        <f ca="1">IF(B429="", "", B429&amp;COUNTIF($B$1:INDIRECT(CONCATENATE("B", ROW())), B429))</f>
        <v>Observatory82</v>
      </c>
      <c r="D429" s="6" t="s">
        <v>26</v>
      </c>
      <c r="E429" s="6" t="s">
        <v>34</v>
      </c>
      <c r="F429" s="6">
        <f t="shared" si="56"/>
        <v>417</v>
      </c>
      <c r="G429" s="58" t="str">
        <f t="shared" si="55"/>
        <v>0x1A1</v>
      </c>
      <c r="H429" s="8" t="s">
        <v>96</v>
      </c>
      <c r="I429" s="8"/>
      <c r="J429" s="6" t="s">
        <v>28</v>
      </c>
      <c r="K429" s="9" t="s">
        <v>29</v>
      </c>
      <c r="L429" s="6" t="s">
        <v>30</v>
      </c>
      <c r="M429" s="42">
        <v>992</v>
      </c>
      <c r="N429" s="42">
        <f t="shared" si="54"/>
        <v>992</v>
      </c>
      <c r="O429" s="42">
        <f t="shared" si="60"/>
        <v>124</v>
      </c>
      <c r="P429" s="42">
        <f t="shared" si="61"/>
        <v>124</v>
      </c>
      <c r="Q429" s="265">
        <v>5</v>
      </c>
      <c r="R429" s="10">
        <f t="shared" si="57"/>
        <v>198.4</v>
      </c>
      <c r="S429" s="6" t="s">
        <v>586</v>
      </c>
      <c r="T429" s="6" t="s">
        <v>750</v>
      </c>
    </row>
    <row r="430" spans="1:20" x14ac:dyDescent="0.2">
      <c r="A430" s="6">
        <f ca="1">IF(COUNTIF($B$1:INDIRECT(CONCATENATE("B", ROW())), B430)=0, "", COUNTIF($B$1:INDIRECT(CONCATENATE("B", ROW())), B430))</f>
        <v>83</v>
      </c>
      <c r="B430" s="41" t="s">
        <v>57</v>
      </c>
      <c r="C430" s="7" t="str">
        <f ca="1">IF(B430="", "", B430&amp;COUNTIF($B$1:INDIRECT(CONCATENATE("B", ROW())), B430))</f>
        <v>Observatory83</v>
      </c>
      <c r="D430" s="6" t="s">
        <v>26</v>
      </c>
      <c r="E430" s="6" t="s">
        <v>34</v>
      </c>
      <c r="F430" s="6">
        <f>$F429+1</f>
        <v>418</v>
      </c>
      <c r="G430" s="58" t="str">
        <f t="shared" si="55"/>
        <v>0x1A2</v>
      </c>
      <c r="H430" s="8" t="s">
        <v>470</v>
      </c>
      <c r="I430" s="8"/>
      <c r="J430" s="6" t="s">
        <v>28</v>
      </c>
      <c r="K430" s="9" t="s">
        <v>29</v>
      </c>
      <c r="L430" s="6" t="s">
        <v>30</v>
      </c>
      <c r="M430" s="42">
        <v>656</v>
      </c>
      <c r="N430" s="42">
        <f t="shared" si="54"/>
        <v>656</v>
      </c>
      <c r="O430" s="42">
        <f t="shared" si="60"/>
        <v>82</v>
      </c>
      <c r="P430" s="42">
        <f t="shared" si="61"/>
        <v>82</v>
      </c>
      <c r="Q430" s="265">
        <v>5</v>
      </c>
      <c r="R430" s="10">
        <f t="shared" si="57"/>
        <v>131.19999999999999</v>
      </c>
      <c r="S430" s="6" t="s">
        <v>942</v>
      </c>
      <c r="T430" s="6" t="s">
        <v>750</v>
      </c>
    </row>
    <row r="431" spans="1:20" x14ac:dyDescent="0.2">
      <c r="A431" s="6">
        <f ca="1">IF(COUNTIF($B$1:INDIRECT(CONCATENATE("B", ROW())), B431)=0, "", COUNTIF($B$1:INDIRECT(CONCATENATE("B", ROW())), B431))</f>
        <v>84</v>
      </c>
      <c r="B431" s="41" t="s">
        <v>57</v>
      </c>
      <c r="C431" s="7" t="str">
        <f ca="1">IF(B431="", "", B431&amp;COUNTIF($B$1:INDIRECT(CONCATENATE("B", ROW())), B431))</f>
        <v>Observatory84</v>
      </c>
      <c r="D431" s="6" t="s">
        <v>26</v>
      </c>
      <c r="E431" s="6" t="s">
        <v>34</v>
      </c>
      <c r="F431" s="6">
        <f t="shared" ref="F431:F459" si="62">$F430+1</f>
        <v>419</v>
      </c>
      <c r="G431" s="58" t="str">
        <f t="shared" si="55"/>
        <v>0x1A3</v>
      </c>
      <c r="H431" s="8" t="s">
        <v>471</v>
      </c>
      <c r="I431" s="8"/>
      <c r="J431" s="6" t="s">
        <v>28</v>
      </c>
      <c r="K431" s="9" t="s">
        <v>29</v>
      </c>
      <c r="L431" s="6" t="s">
        <v>30</v>
      </c>
      <c r="M431" s="42">
        <v>464</v>
      </c>
      <c r="N431" s="42">
        <f t="shared" si="54"/>
        <v>464</v>
      </c>
      <c r="O431" s="42">
        <f t="shared" si="60"/>
        <v>58</v>
      </c>
      <c r="P431" s="42">
        <f t="shared" si="61"/>
        <v>58</v>
      </c>
      <c r="Q431" s="265">
        <v>5</v>
      </c>
      <c r="R431" s="10">
        <f t="shared" si="57"/>
        <v>92.8</v>
      </c>
      <c r="S431" s="6" t="s">
        <v>943</v>
      </c>
      <c r="T431" s="6" t="s">
        <v>750</v>
      </c>
    </row>
    <row r="432" spans="1:20" x14ac:dyDescent="0.2">
      <c r="A432" s="6">
        <f ca="1">IF(COUNTIF($B$1:INDIRECT(CONCATENATE("B", ROW())), B432)=0, "", COUNTIF($B$1:INDIRECT(CONCATENATE("B", ROW())), B432))</f>
        <v>85</v>
      </c>
      <c r="B432" s="41" t="s">
        <v>57</v>
      </c>
      <c r="C432" s="7" t="str">
        <f ca="1">IF(B432="", "", B432&amp;COUNTIF($B$1:INDIRECT(CONCATENATE("B", ROW())), B432))</f>
        <v>Observatory85</v>
      </c>
      <c r="D432" s="6" t="s">
        <v>26</v>
      </c>
      <c r="E432" s="6" t="s">
        <v>34</v>
      </c>
      <c r="F432" s="6">
        <f t="shared" si="62"/>
        <v>420</v>
      </c>
      <c r="G432" s="58" t="str">
        <f t="shared" si="55"/>
        <v>0x1A4</v>
      </c>
      <c r="H432" s="57" t="s">
        <v>106</v>
      </c>
      <c r="I432" s="8"/>
      <c r="J432" s="6" t="s">
        <v>28</v>
      </c>
      <c r="K432" s="9" t="s">
        <v>29</v>
      </c>
      <c r="L432" s="6" t="s">
        <v>30</v>
      </c>
      <c r="M432" s="42">
        <v>928</v>
      </c>
      <c r="N432" s="42">
        <f t="shared" si="54"/>
        <v>928</v>
      </c>
      <c r="O432" s="42">
        <f t="shared" si="60"/>
        <v>116</v>
      </c>
      <c r="P432" s="42">
        <f t="shared" si="61"/>
        <v>116</v>
      </c>
      <c r="Q432" s="265">
        <v>5</v>
      </c>
      <c r="R432" s="10">
        <f t="shared" si="57"/>
        <v>185.6</v>
      </c>
      <c r="S432" s="6" t="s">
        <v>1241</v>
      </c>
      <c r="T432" s="6" t="s">
        <v>750</v>
      </c>
    </row>
    <row r="433" spans="1:20" x14ac:dyDescent="0.2">
      <c r="A433" s="6">
        <f ca="1">IF(COUNTIF($B$1:INDIRECT(CONCATENATE("B", ROW())), B433)=0, "", COUNTIF($B$1:INDIRECT(CONCATENATE("B", ROW())), B433))</f>
        <v>86</v>
      </c>
      <c r="B433" s="41" t="s">
        <v>57</v>
      </c>
      <c r="C433" s="7" t="str">
        <f ca="1">IF(B433="", "", B433&amp;COUNTIF($B$1:INDIRECT(CONCATENATE("B", ROW())), B433))</f>
        <v>Observatory86</v>
      </c>
      <c r="D433" s="6" t="s">
        <v>26</v>
      </c>
      <c r="E433" s="6" t="s">
        <v>34</v>
      </c>
      <c r="F433" s="6">
        <f t="shared" si="62"/>
        <v>421</v>
      </c>
      <c r="G433" s="58" t="str">
        <f t="shared" si="55"/>
        <v>0x1A5</v>
      </c>
      <c r="H433" s="8" t="s">
        <v>107</v>
      </c>
      <c r="I433" s="8"/>
      <c r="J433" s="6" t="s">
        <v>28</v>
      </c>
      <c r="K433" s="9" t="s">
        <v>29</v>
      </c>
      <c r="L433" s="6" t="s">
        <v>30</v>
      </c>
      <c r="M433" s="42">
        <v>2368</v>
      </c>
      <c r="N433" s="42">
        <f t="shared" si="54"/>
        <v>2368</v>
      </c>
      <c r="O433" s="42">
        <f t="shared" si="60"/>
        <v>296</v>
      </c>
      <c r="P433" s="264">
        <f t="shared" si="61"/>
        <v>296</v>
      </c>
      <c r="Q433" s="265">
        <v>5</v>
      </c>
      <c r="R433" s="10">
        <f t="shared" si="57"/>
        <v>473.6</v>
      </c>
      <c r="S433" s="6" t="s">
        <v>944</v>
      </c>
      <c r="T433" s="6" t="s">
        <v>750</v>
      </c>
    </row>
    <row r="434" spans="1:20" x14ac:dyDescent="0.2">
      <c r="A434" s="6">
        <f ca="1">IF(COUNTIF($B$1:INDIRECT(CONCATENATE("B", ROW())), B434)=0, "", COUNTIF($B$1:INDIRECT(CONCATENATE("B", ROW())), B434))</f>
        <v>87</v>
      </c>
      <c r="B434" s="41" t="s">
        <v>57</v>
      </c>
      <c r="C434" s="7" t="str">
        <f ca="1">IF(B434="", "", B434&amp;COUNTIF($B$1:INDIRECT(CONCATENATE("B", ROW())), B434))</f>
        <v>Observatory87</v>
      </c>
      <c r="D434" s="6" t="s">
        <v>26</v>
      </c>
      <c r="E434" s="6" t="s">
        <v>34</v>
      </c>
      <c r="F434" s="6">
        <f t="shared" si="62"/>
        <v>422</v>
      </c>
      <c r="G434" s="58" t="str">
        <f t="shared" si="55"/>
        <v>0x1A6</v>
      </c>
      <c r="H434" s="8" t="s">
        <v>108</v>
      </c>
      <c r="I434" s="8"/>
      <c r="J434" s="6" t="s">
        <v>28</v>
      </c>
      <c r="K434" s="9" t="s">
        <v>29</v>
      </c>
      <c r="L434" s="6" t="s">
        <v>30</v>
      </c>
      <c r="M434" s="42">
        <v>832</v>
      </c>
      <c r="N434" s="42">
        <f t="shared" si="54"/>
        <v>832</v>
      </c>
      <c r="O434" s="42">
        <f t="shared" si="60"/>
        <v>104</v>
      </c>
      <c r="P434" s="264">
        <f t="shared" si="61"/>
        <v>104</v>
      </c>
      <c r="Q434" s="265">
        <v>5</v>
      </c>
      <c r="R434" s="10">
        <f t="shared" si="57"/>
        <v>166.4</v>
      </c>
      <c r="S434" s="6" t="s">
        <v>587</v>
      </c>
      <c r="T434" s="6" t="s">
        <v>750</v>
      </c>
    </row>
    <row r="435" spans="1:20" x14ac:dyDescent="0.2">
      <c r="A435" s="6">
        <f ca="1">IF(COUNTIF($B$1:INDIRECT(CONCATENATE("B", ROW())), B435)=0, "", COUNTIF($B$1:INDIRECT(CONCATENATE("B", ROW())), B435))</f>
        <v>88</v>
      </c>
      <c r="B435" s="41" t="s">
        <v>57</v>
      </c>
      <c r="C435" s="7" t="str">
        <f ca="1">IF(B435="", "", B435&amp;COUNTIF($B$1:INDIRECT(CONCATENATE("B", ROW())), B435))</f>
        <v>Observatory88</v>
      </c>
      <c r="D435" s="6" t="s">
        <v>26</v>
      </c>
      <c r="E435" s="6" t="s">
        <v>34</v>
      </c>
      <c r="F435" s="6">
        <f t="shared" si="62"/>
        <v>423</v>
      </c>
      <c r="G435" s="58" t="str">
        <f t="shared" si="55"/>
        <v>0x1A7</v>
      </c>
      <c r="H435" s="8" t="s">
        <v>109</v>
      </c>
      <c r="I435" s="8"/>
      <c r="J435" s="6" t="s">
        <v>28</v>
      </c>
      <c r="K435" s="9" t="s">
        <v>29</v>
      </c>
      <c r="L435" s="6" t="s">
        <v>30</v>
      </c>
      <c r="M435" s="42">
        <v>1536</v>
      </c>
      <c r="N435" s="42">
        <f t="shared" si="54"/>
        <v>1536</v>
      </c>
      <c r="O435" s="42">
        <f t="shared" si="60"/>
        <v>192</v>
      </c>
      <c r="P435" s="42">
        <f t="shared" si="61"/>
        <v>192</v>
      </c>
      <c r="Q435" s="265">
        <v>5</v>
      </c>
      <c r="R435" s="10">
        <f t="shared" si="57"/>
        <v>307.2</v>
      </c>
      <c r="S435" s="6" t="s">
        <v>588</v>
      </c>
      <c r="T435" s="6" t="s">
        <v>750</v>
      </c>
    </row>
    <row r="436" spans="1:20" x14ac:dyDescent="0.2">
      <c r="A436" s="6">
        <f ca="1">IF(COUNTIF($B$1:INDIRECT(CONCATENATE("B", ROW())), B436)=0, "", COUNTIF($B$1:INDIRECT(CONCATENATE("B", ROW())), B436))</f>
        <v>89</v>
      </c>
      <c r="B436" s="41" t="s">
        <v>57</v>
      </c>
      <c r="C436" s="7" t="str">
        <f ca="1">IF(B436="", "", B436&amp;COUNTIF($B$1:INDIRECT(CONCATENATE("B", ROW())), B436))</f>
        <v>Observatory89</v>
      </c>
      <c r="D436" s="6" t="s">
        <v>26</v>
      </c>
      <c r="E436" s="6" t="s">
        <v>34</v>
      </c>
      <c r="F436" s="6">
        <f t="shared" si="62"/>
        <v>424</v>
      </c>
      <c r="G436" s="58" t="str">
        <f t="shared" si="55"/>
        <v>0x1A8</v>
      </c>
      <c r="H436" s="8" t="s">
        <v>110</v>
      </c>
      <c r="I436" s="8"/>
      <c r="J436" s="6" t="s">
        <v>28</v>
      </c>
      <c r="K436" s="9" t="s">
        <v>29</v>
      </c>
      <c r="L436" s="6" t="s">
        <v>30</v>
      </c>
      <c r="M436" s="42">
        <v>1360</v>
      </c>
      <c r="N436" s="42">
        <f t="shared" si="54"/>
        <v>1360</v>
      </c>
      <c r="O436" s="42">
        <f t="shared" si="60"/>
        <v>170</v>
      </c>
      <c r="P436" s="42">
        <f t="shared" si="61"/>
        <v>170</v>
      </c>
      <c r="Q436" s="265">
        <v>5</v>
      </c>
      <c r="R436" s="10">
        <f t="shared" si="57"/>
        <v>272</v>
      </c>
      <c r="S436" s="6" t="s">
        <v>589</v>
      </c>
      <c r="T436" s="6" t="s">
        <v>750</v>
      </c>
    </row>
    <row r="437" spans="1:20" x14ac:dyDescent="0.2">
      <c r="A437" s="6">
        <f ca="1">IF(COUNTIF($B$1:INDIRECT(CONCATENATE("B", ROW())), B437)=0, "", COUNTIF($B$1:INDIRECT(CONCATENATE("B", ROW())), B437))</f>
        <v>90</v>
      </c>
      <c r="B437" s="41" t="s">
        <v>57</v>
      </c>
      <c r="C437" s="7" t="str">
        <f ca="1">IF(B437="", "", B437&amp;COUNTIF($B$1:INDIRECT(CONCATENATE("B", ROW())), B437))</f>
        <v>Observatory90</v>
      </c>
      <c r="D437" s="6" t="s">
        <v>26</v>
      </c>
      <c r="E437" s="6" t="s">
        <v>34</v>
      </c>
      <c r="F437" s="6">
        <f t="shared" si="62"/>
        <v>425</v>
      </c>
      <c r="G437" s="58" t="str">
        <f t="shared" si="55"/>
        <v>0x1A9</v>
      </c>
      <c r="H437" s="8" t="s">
        <v>376</v>
      </c>
      <c r="I437" s="8"/>
      <c r="J437" s="6" t="s">
        <v>32</v>
      </c>
      <c r="K437" s="9" t="s">
        <v>29</v>
      </c>
      <c r="L437" s="6" t="s">
        <v>30</v>
      </c>
      <c r="M437" s="42">
        <v>640</v>
      </c>
      <c r="N437" s="42">
        <f t="shared" si="54"/>
        <v>640</v>
      </c>
      <c r="O437" s="42">
        <f t="shared" si="60"/>
        <v>80</v>
      </c>
      <c r="P437" s="42">
        <f t="shared" si="61"/>
        <v>80</v>
      </c>
      <c r="Q437" s="265"/>
      <c r="R437" s="10">
        <f t="shared" si="57"/>
        <v>0</v>
      </c>
      <c r="S437" s="6" t="s">
        <v>590</v>
      </c>
      <c r="T437" s="6" t="s">
        <v>750</v>
      </c>
    </row>
    <row r="438" spans="1:20" x14ac:dyDescent="0.2">
      <c r="A438" s="6">
        <f ca="1">IF(COUNTIF($B$1:INDIRECT(CONCATENATE("B", ROW())), B438)=0, "", COUNTIF($B$1:INDIRECT(CONCATENATE("B", ROW())), B438))</f>
        <v>91</v>
      </c>
      <c r="B438" s="41" t="s">
        <v>57</v>
      </c>
      <c r="C438" s="7" t="str">
        <f ca="1">IF(B438="", "", B438&amp;COUNTIF($B$1:INDIRECT(CONCATENATE("B", ROW())), B438))</f>
        <v>Observatory91</v>
      </c>
      <c r="D438" s="6" t="s">
        <v>26</v>
      </c>
      <c r="E438" s="6" t="s">
        <v>34</v>
      </c>
      <c r="F438" s="6">
        <f t="shared" si="62"/>
        <v>426</v>
      </c>
      <c r="G438" s="58" t="str">
        <f t="shared" si="55"/>
        <v>0x1AA</v>
      </c>
      <c r="H438" s="8" t="s">
        <v>377</v>
      </c>
      <c r="I438" s="8"/>
      <c r="J438" s="6" t="s">
        <v>32</v>
      </c>
      <c r="K438" s="9" t="s">
        <v>29</v>
      </c>
      <c r="L438" s="6" t="s">
        <v>30</v>
      </c>
      <c r="M438" s="42">
        <v>928</v>
      </c>
      <c r="N438" s="42">
        <f t="shared" si="54"/>
        <v>928</v>
      </c>
      <c r="O438" s="42">
        <f t="shared" si="60"/>
        <v>116</v>
      </c>
      <c r="P438" s="42">
        <f t="shared" si="61"/>
        <v>116</v>
      </c>
      <c r="Q438" s="265"/>
      <c r="R438" s="10">
        <f t="shared" si="57"/>
        <v>0</v>
      </c>
      <c r="S438" s="6" t="s">
        <v>591</v>
      </c>
      <c r="T438" s="6" t="s">
        <v>750</v>
      </c>
    </row>
    <row r="439" spans="1:20" x14ac:dyDescent="0.2">
      <c r="A439" s="6">
        <f ca="1">IF(COUNTIF($B$1:INDIRECT(CONCATENATE("B", ROW())), B439)=0, "", COUNTIF($B$1:INDIRECT(CONCATENATE("B", ROW())), B439))</f>
        <v>92</v>
      </c>
      <c r="B439" s="41" t="s">
        <v>57</v>
      </c>
      <c r="C439" s="7" t="str">
        <f ca="1">IF(B439="", "", B439&amp;COUNTIF($B$1:INDIRECT(CONCATENATE("B", ROW())), B439))</f>
        <v>Observatory92</v>
      </c>
      <c r="D439" s="6" t="s">
        <v>26</v>
      </c>
      <c r="E439" s="6" t="s">
        <v>34</v>
      </c>
      <c r="F439" s="6">
        <f t="shared" si="62"/>
        <v>427</v>
      </c>
      <c r="G439" s="58" t="str">
        <f t="shared" si="55"/>
        <v>0x1AB</v>
      </c>
      <c r="H439" s="8" t="s">
        <v>1126</v>
      </c>
      <c r="I439" s="8"/>
      <c r="J439" s="6" t="s">
        <v>32</v>
      </c>
      <c r="K439" s="9" t="s">
        <v>29</v>
      </c>
      <c r="L439" s="6" t="s">
        <v>30</v>
      </c>
      <c r="M439" s="42">
        <v>6560</v>
      </c>
      <c r="N439" s="42">
        <f t="shared" si="54"/>
        <v>6560</v>
      </c>
      <c r="O439" s="42">
        <f t="shared" si="60"/>
        <v>820</v>
      </c>
      <c r="P439" s="42">
        <f>IF(N439="", "", N439/8)</f>
        <v>820</v>
      </c>
      <c r="Q439" s="265"/>
      <c r="R439" s="10">
        <f t="shared" si="57"/>
        <v>0</v>
      </c>
      <c r="S439" s="6" t="s">
        <v>1140</v>
      </c>
      <c r="T439" s="6" t="s">
        <v>750</v>
      </c>
    </row>
    <row r="440" spans="1:20" x14ac:dyDescent="0.2">
      <c r="A440" s="6">
        <f ca="1">IF(COUNTIF($B$1:INDIRECT(CONCATENATE("B", ROW())), B440)=0, "", COUNTIF($B$1:INDIRECT(CONCATENATE("B", ROW())), B440))</f>
        <v>93</v>
      </c>
      <c r="B440" s="41" t="s">
        <v>57</v>
      </c>
      <c r="C440" s="7" t="str">
        <f ca="1">IF(B440="", "", B440&amp;COUNTIF($B$1:INDIRECT(CONCATENATE("B", ROW())), B440))</f>
        <v>Observatory93</v>
      </c>
      <c r="D440" s="6" t="s">
        <v>26</v>
      </c>
      <c r="E440" s="6" t="s">
        <v>34</v>
      </c>
      <c r="F440" s="6">
        <f t="shared" si="62"/>
        <v>428</v>
      </c>
      <c r="G440" s="58" t="str">
        <f t="shared" si="55"/>
        <v>0x1AC</v>
      </c>
      <c r="H440" s="8" t="s">
        <v>1127</v>
      </c>
      <c r="I440" s="8"/>
      <c r="J440" s="6" t="s">
        <v>32</v>
      </c>
      <c r="K440" s="9" t="s">
        <v>29</v>
      </c>
      <c r="L440" s="6" t="s">
        <v>30</v>
      </c>
      <c r="M440" s="42">
        <v>4096</v>
      </c>
      <c r="N440" s="42">
        <f t="shared" si="54"/>
        <v>4096</v>
      </c>
      <c r="O440" s="42">
        <f t="shared" si="60"/>
        <v>512</v>
      </c>
      <c r="P440" s="42">
        <f>IF(N440="", "", N440/8)</f>
        <v>512</v>
      </c>
      <c r="Q440" s="265"/>
      <c r="R440" s="10">
        <f t="shared" si="57"/>
        <v>0</v>
      </c>
      <c r="S440" s="6" t="s">
        <v>1141</v>
      </c>
      <c r="T440" s="6" t="s">
        <v>750</v>
      </c>
    </row>
    <row r="441" spans="1:20" x14ac:dyDescent="0.2">
      <c r="A441" s="6">
        <f ca="1">IF(COUNTIF($B$1:INDIRECT(CONCATENATE("B", ROW())), B441)=0, "", COUNTIF($B$1:INDIRECT(CONCATENATE("B", ROW())), B441))</f>
        <v>94</v>
      </c>
      <c r="B441" s="41" t="s">
        <v>57</v>
      </c>
      <c r="C441" s="7" t="str">
        <f ca="1">IF(B441="", "", B441&amp;COUNTIF($B$1:INDIRECT(CONCATENATE("B", ROW())), B441))</f>
        <v>Observatory94</v>
      </c>
      <c r="D441" s="6" t="s">
        <v>26</v>
      </c>
      <c r="E441" s="6" t="s">
        <v>34</v>
      </c>
      <c r="F441" s="6">
        <f t="shared" si="62"/>
        <v>429</v>
      </c>
      <c r="G441" s="58" t="str">
        <f t="shared" si="55"/>
        <v>0x1AD</v>
      </c>
      <c r="H441" s="57" t="s">
        <v>127</v>
      </c>
      <c r="I441" s="8"/>
      <c r="J441" s="6" t="s">
        <v>28</v>
      </c>
      <c r="K441" s="9" t="s">
        <v>29</v>
      </c>
      <c r="L441" s="6" t="s">
        <v>30</v>
      </c>
      <c r="M441" s="42">
        <v>2976</v>
      </c>
      <c r="N441" s="42">
        <f t="shared" si="54"/>
        <v>2976</v>
      </c>
      <c r="O441" s="42">
        <f t="shared" si="60"/>
        <v>372</v>
      </c>
      <c r="P441" s="42">
        <f t="shared" si="61"/>
        <v>372</v>
      </c>
      <c r="Q441" s="265">
        <v>5</v>
      </c>
      <c r="R441" s="10">
        <f t="shared" si="57"/>
        <v>595.20000000000005</v>
      </c>
      <c r="S441" s="6" t="s">
        <v>592</v>
      </c>
      <c r="T441" s="6" t="s">
        <v>750</v>
      </c>
    </row>
    <row r="442" spans="1:20" x14ac:dyDescent="0.2">
      <c r="A442" s="6">
        <f ca="1">IF(COUNTIF($B$1:INDIRECT(CONCATENATE("B", ROW())), B442)=0, "", COUNTIF($B$1:INDIRECT(CONCATENATE("B", ROW())), B442))</f>
        <v>95</v>
      </c>
      <c r="B442" s="41" t="s">
        <v>57</v>
      </c>
      <c r="C442" s="7" t="str">
        <f ca="1">IF(B442="", "", B442&amp;COUNTIF($B$1:INDIRECT(CONCATENATE("B", ROW())), B442))</f>
        <v>Observatory95</v>
      </c>
      <c r="D442" s="6" t="s">
        <v>26</v>
      </c>
      <c r="E442" s="6" t="s">
        <v>34</v>
      </c>
      <c r="F442" s="6">
        <f t="shared" si="62"/>
        <v>430</v>
      </c>
      <c r="G442" s="58" t="str">
        <f t="shared" si="55"/>
        <v>0x1AE</v>
      </c>
      <c r="H442" s="57" t="s">
        <v>126</v>
      </c>
      <c r="I442" s="8"/>
      <c r="J442" s="6" t="s">
        <v>32</v>
      </c>
      <c r="K442" s="9" t="s">
        <v>29</v>
      </c>
      <c r="L442" s="6" t="s">
        <v>30</v>
      </c>
      <c r="M442" s="42">
        <v>4960</v>
      </c>
      <c r="N442" s="42">
        <f t="shared" si="54"/>
        <v>4960</v>
      </c>
      <c r="O442" s="42">
        <f t="shared" si="60"/>
        <v>620</v>
      </c>
      <c r="P442" s="42">
        <f t="shared" si="61"/>
        <v>620</v>
      </c>
      <c r="Q442" s="265"/>
      <c r="R442" s="10">
        <f t="shared" si="57"/>
        <v>0</v>
      </c>
      <c r="S442" s="6" t="s">
        <v>593</v>
      </c>
      <c r="T442" s="6" t="s">
        <v>750</v>
      </c>
    </row>
    <row r="443" spans="1:20" x14ac:dyDescent="0.2">
      <c r="A443" s="6">
        <f ca="1">IF(COUNTIF($B$1:INDIRECT(CONCATENATE("B", ROW())), B443)=0, "", COUNTIF($B$1:INDIRECT(CONCATENATE("B", ROW())), B443))</f>
        <v>96</v>
      </c>
      <c r="B443" s="41" t="s">
        <v>57</v>
      </c>
      <c r="C443" s="7" t="str">
        <f ca="1">IF(B443="", "", B443&amp;COUNTIF($B$1:INDIRECT(CONCATENATE("B", ROW())), B443))</f>
        <v>Observatory96</v>
      </c>
      <c r="D443" s="6" t="s">
        <v>26</v>
      </c>
      <c r="E443" s="6" t="s">
        <v>34</v>
      </c>
      <c r="F443" s="6">
        <f t="shared" si="62"/>
        <v>431</v>
      </c>
      <c r="G443" s="58" t="str">
        <f t="shared" si="55"/>
        <v>0x1AF</v>
      </c>
      <c r="H443" s="57" t="s">
        <v>125</v>
      </c>
      <c r="I443" s="8"/>
      <c r="J443" s="6" t="s">
        <v>32</v>
      </c>
      <c r="K443" s="9" t="s">
        <v>29</v>
      </c>
      <c r="L443" s="6" t="s">
        <v>30</v>
      </c>
      <c r="M443" s="42">
        <v>4192</v>
      </c>
      <c r="N443" s="42">
        <f t="shared" si="54"/>
        <v>4192</v>
      </c>
      <c r="O443" s="42">
        <f t="shared" si="60"/>
        <v>524</v>
      </c>
      <c r="P443" s="42">
        <f t="shared" si="61"/>
        <v>524</v>
      </c>
      <c r="Q443" s="265"/>
      <c r="R443" s="10">
        <f t="shared" si="57"/>
        <v>0</v>
      </c>
      <c r="S443" s="6" t="s">
        <v>594</v>
      </c>
      <c r="T443" s="6" t="s">
        <v>750</v>
      </c>
    </row>
    <row r="444" spans="1:20" x14ac:dyDescent="0.2">
      <c r="A444" s="6">
        <f ca="1">IF(COUNTIF($B$1:INDIRECT(CONCATENATE("B", ROW())), B444)=0, "", COUNTIF($B$1:INDIRECT(CONCATENATE("B", ROW())), B444))</f>
        <v>97</v>
      </c>
      <c r="B444" s="41" t="s">
        <v>57</v>
      </c>
      <c r="C444" s="7" t="str">
        <f ca="1">IF(B444="", "", B444&amp;COUNTIF($B$1:INDIRECT(CONCATENATE("B", ROW())), B444))</f>
        <v>Observatory97</v>
      </c>
      <c r="D444" s="6" t="s">
        <v>26</v>
      </c>
      <c r="E444" s="6" t="s">
        <v>34</v>
      </c>
      <c r="F444" s="6">
        <f t="shared" si="62"/>
        <v>432</v>
      </c>
      <c r="G444" s="58" t="str">
        <f t="shared" si="55"/>
        <v>0x1B0</v>
      </c>
      <c r="H444" s="57" t="s">
        <v>378</v>
      </c>
      <c r="I444" s="8"/>
      <c r="J444" s="261" t="s">
        <v>28</v>
      </c>
      <c r="K444" s="9" t="s">
        <v>29</v>
      </c>
      <c r="L444" s="6" t="s">
        <v>30</v>
      </c>
      <c r="M444" s="42">
        <v>512</v>
      </c>
      <c r="N444" s="42">
        <f t="shared" si="54"/>
        <v>512</v>
      </c>
      <c r="O444" s="42">
        <f t="shared" si="60"/>
        <v>64</v>
      </c>
      <c r="P444" s="42">
        <f>IF(N444="", "", N444/8)</f>
        <v>64</v>
      </c>
      <c r="Q444" s="265">
        <v>5</v>
      </c>
      <c r="R444" s="10">
        <f t="shared" si="57"/>
        <v>102.4</v>
      </c>
      <c r="S444" s="6" t="s">
        <v>595</v>
      </c>
      <c r="T444" s="6" t="s">
        <v>750</v>
      </c>
    </row>
    <row r="445" spans="1:20" x14ac:dyDescent="0.2">
      <c r="A445" s="6">
        <f ca="1">IF(COUNTIF($B$1:INDIRECT(CONCATENATE("B", ROW())), B445)=0, "", COUNTIF($B$1:INDIRECT(CONCATENATE("B", ROW())), B445))</f>
        <v>98</v>
      </c>
      <c r="B445" s="41" t="s">
        <v>57</v>
      </c>
      <c r="C445" s="7" t="str">
        <f ca="1">IF(B445="", "", B445&amp;COUNTIF($B$1:INDIRECT(CONCATENATE("B", ROW())), B445))</f>
        <v>Observatory98</v>
      </c>
      <c r="D445" s="6" t="s">
        <v>26</v>
      </c>
      <c r="E445" s="6" t="s">
        <v>34</v>
      </c>
      <c r="F445" s="6">
        <f t="shared" si="62"/>
        <v>433</v>
      </c>
      <c r="G445" s="58" t="str">
        <f t="shared" si="55"/>
        <v>0x1B1</v>
      </c>
      <c r="H445" s="8" t="s">
        <v>538</v>
      </c>
      <c r="I445" s="8"/>
      <c r="J445" s="6" t="s">
        <v>28</v>
      </c>
      <c r="K445" s="9" t="s">
        <v>29</v>
      </c>
      <c r="L445" s="6" t="s">
        <v>30</v>
      </c>
      <c r="M445" s="42">
        <v>384</v>
      </c>
      <c r="N445" s="42">
        <f t="shared" si="54"/>
        <v>384</v>
      </c>
      <c r="O445" s="42">
        <f t="shared" si="60"/>
        <v>48</v>
      </c>
      <c r="P445" s="42">
        <f>IF(N445="", "", N445/8)</f>
        <v>48</v>
      </c>
      <c r="Q445" s="265">
        <v>5</v>
      </c>
      <c r="R445" s="10">
        <f t="shared" si="57"/>
        <v>76.8</v>
      </c>
      <c r="S445" s="6" t="s">
        <v>596</v>
      </c>
      <c r="T445" s="6" t="s">
        <v>750</v>
      </c>
    </row>
    <row r="446" spans="1:20" x14ac:dyDescent="0.2">
      <c r="A446" s="6">
        <f ca="1">IF(COUNTIF($B$1:INDIRECT(CONCATENATE("B", ROW())), B446)=0, "", COUNTIF($B$1:INDIRECT(CONCATENATE("B", ROW())), B446))</f>
        <v>99</v>
      </c>
      <c r="B446" s="41" t="s">
        <v>57</v>
      </c>
      <c r="C446" s="7" t="str">
        <f ca="1">IF(B446="", "", B446&amp;COUNTIF($B$1:INDIRECT(CONCATENATE("B", ROW())), B446))</f>
        <v>Observatory99</v>
      </c>
      <c r="D446" s="6" t="s">
        <v>26</v>
      </c>
      <c r="E446" s="6" t="s">
        <v>34</v>
      </c>
      <c r="F446" s="6">
        <f t="shared" si="62"/>
        <v>434</v>
      </c>
      <c r="G446" s="58" t="str">
        <f t="shared" si="55"/>
        <v>0x1B2</v>
      </c>
      <c r="H446" s="8" t="s">
        <v>730</v>
      </c>
      <c r="I446" s="8"/>
      <c r="J446" s="6" t="s">
        <v>28</v>
      </c>
      <c r="K446" s="9" t="s">
        <v>29</v>
      </c>
      <c r="L446" s="6" t="s">
        <v>30</v>
      </c>
      <c r="M446" s="42">
        <v>576</v>
      </c>
      <c r="N446" s="42">
        <f t="shared" si="54"/>
        <v>576</v>
      </c>
      <c r="O446" s="42">
        <f>IF($M446="", "", $M446/8)</f>
        <v>72</v>
      </c>
      <c r="P446" s="42">
        <f>IF(N446="", "", N446/8)</f>
        <v>72</v>
      </c>
      <c r="Q446" s="265">
        <v>5</v>
      </c>
      <c r="R446" s="10">
        <f t="shared" si="57"/>
        <v>115.2</v>
      </c>
      <c r="S446" s="6" t="s">
        <v>945</v>
      </c>
      <c r="T446" s="6" t="s">
        <v>750</v>
      </c>
    </row>
    <row r="447" spans="1:20" x14ac:dyDescent="0.2">
      <c r="A447" s="6"/>
      <c r="B447" s="41"/>
      <c r="C447" s="7"/>
      <c r="D447" s="6"/>
      <c r="E447" s="6"/>
      <c r="F447" s="6"/>
      <c r="G447" s="58"/>
      <c r="H447" s="7" t="s">
        <v>541</v>
      </c>
      <c r="I447" s="8"/>
      <c r="J447" s="6"/>
      <c r="K447" s="9"/>
      <c r="L447" s="6"/>
      <c r="M447" s="42"/>
      <c r="N447" s="42" t="str">
        <f t="shared" si="54"/>
        <v/>
      </c>
      <c r="O447" s="42"/>
      <c r="P447" s="42"/>
      <c r="Q447" s="265"/>
      <c r="R447" s="10" t="str">
        <f t="shared" si="57"/>
        <v/>
      </c>
      <c r="S447" s="6"/>
      <c r="T447" s="6"/>
    </row>
    <row r="448" spans="1:20" x14ac:dyDescent="0.2">
      <c r="A448" s="6">
        <f ca="1">IF(COUNTIF($B$1:INDIRECT(CONCATENATE("B", ROW())), B448)=0, "", COUNTIF($B$1:INDIRECT(CONCATENATE("B", ROW())), B448))</f>
        <v>100</v>
      </c>
      <c r="B448" s="41" t="s">
        <v>57</v>
      </c>
      <c r="C448" s="7" t="str">
        <f ca="1">IF(B448="", "", B448&amp;COUNTIF($B$1:INDIRECT(CONCATENATE("B", ROW())), B448))</f>
        <v>Observatory100</v>
      </c>
      <c r="D448" s="6" t="s">
        <v>26</v>
      </c>
      <c r="E448" s="6" t="s">
        <v>34</v>
      </c>
      <c r="F448" s="6">
        <f>$F446+1</f>
        <v>435</v>
      </c>
      <c r="G448" s="58" t="str">
        <f t="shared" si="55"/>
        <v>0x1B3</v>
      </c>
      <c r="H448" s="8" t="s">
        <v>1128</v>
      </c>
      <c r="I448" s="8"/>
      <c r="J448" s="6" t="s">
        <v>28</v>
      </c>
      <c r="K448" s="9" t="s">
        <v>29</v>
      </c>
      <c r="L448" s="6" t="s">
        <v>30</v>
      </c>
      <c r="M448" s="42">
        <v>1344</v>
      </c>
      <c r="N448" s="42">
        <f t="shared" ref="N448:N513" si="63">(IF($K448="CCSDS",$M448,IF($K448="","",IF($K448="RAW",IF($D448=1553,$M448+(12*8)+(4*8),$M448+(12*8))))))</f>
        <v>1344</v>
      </c>
      <c r="O448" s="42">
        <f>IF($M448="", "", $M448/8)</f>
        <v>168</v>
      </c>
      <c r="P448" s="42">
        <f>IF(N448="", "", N448/8)</f>
        <v>168</v>
      </c>
      <c r="Q448" s="265">
        <v>0.1</v>
      </c>
      <c r="R448" s="10">
        <f t="shared" si="57"/>
        <v>13440</v>
      </c>
      <c r="S448" s="6" t="s">
        <v>1152</v>
      </c>
      <c r="T448" s="6" t="s">
        <v>750</v>
      </c>
    </row>
    <row r="449" spans="1:20" x14ac:dyDescent="0.2">
      <c r="A449" s="6">
        <f ca="1">IF(COUNTIF($B$1:INDIRECT(CONCATENATE("B", ROW())), B449)=0, "", COUNTIF($B$1:INDIRECT(CONCATENATE("B", ROW())), B449))</f>
        <v>101</v>
      </c>
      <c r="B449" s="41" t="s">
        <v>57</v>
      </c>
      <c r="C449" s="7" t="str">
        <f ca="1">IF(B449="", "", B449&amp;COUNTIF($B$1:INDIRECT(CONCATENATE("B", ROW())), B449))</f>
        <v>Observatory101</v>
      </c>
      <c r="D449" s="6" t="s">
        <v>26</v>
      </c>
      <c r="E449" s="6" t="s">
        <v>34</v>
      </c>
      <c r="F449" s="6">
        <f t="shared" si="62"/>
        <v>436</v>
      </c>
      <c r="G449" s="58" t="str">
        <f t="shared" si="55"/>
        <v>0x1B4</v>
      </c>
      <c r="H449" s="8" t="s">
        <v>1129</v>
      </c>
      <c r="I449" s="8"/>
      <c r="J449" s="6" t="s">
        <v>28</v>
      </c>
      <c r="K449" s="9" t="s">
        <v>29</v>
      </c>
      <c r="L449" s="6" t="s">
        <v>30</v>
      </c>
      <c r="M449" s="42">
        <v>1344</v>
      </c>
      <c r="N449" s="42">
        <f t="shared" si="63"/>
        <v>1344</v>
      </c>
      <c r="O449" s="42">
        <f>IF($M449="", "", $M449/8)</f>
        <v>168</v>
      </c>
      <c r="P449" s="264">
        <f>IF(N449="", "", N449/8)</f>
        <v>168</v>
      </c>
      <c r="Q449" s="265">
        <v>0.1</v>
      </c>
      <c r="R449" s="10">
        <f t="shared" si="57"/>
        <v>13440</v>
      </c>
      <c r="S449" s="6" t="s">
        <v>1153</v>
      </c>
      <c r="T449" s="6" t="s">
        <v>750</v>
      </c>
    </row>
    <row r="450" spans="1:20" x14ac:dyDescent="0.2">
      <c r="A450" s="6">
        <f ca="1">IF(COUNTIF($B$1:INDIRECT(CONCATENATE("B", ROW())), B450)=0, "", COUNTIF($B$1:INDIRECT(CONCATENATE("B", ROW())), B450))</f>
        <v>102</v>
      </c>
      <c r="B450" s="41" t="s">
        <v>57</v>
      </c>
      <c r="C450" s="7" t="str">
        <f ca="1">IF(B450="", "", B450&amp;COUNTIF($B$1:INDIRECT(CONCATENATE("B", ROW())), B450))</f>
        <v>Observatory102</v>
      </c>
      <c r="D450" s="6" t="s">
        <v>26</v>
      </c>
      <c r="E450" s="6" t="s">
        <v>34</v>
      </c>
      <c r="F450" s="6">
        <f t="shared" si="62"/>
        <v>437</v>
      </c>
      <c r="G450" s="58" t="str">
        <f t="shared" si="55"/>
        <v>0x1B5</v>
      </c>
      <c r="H450" s="8" t="s">
        <v>1167</v>
      </c>
      <c r="I450" s="8"/>
      <c r="J450" s="6" t="s">
        <v>28</v>
      </c>
      <c r="K450" s="9" t="s">
        <v>29</v>
      </c>
      <c r="L450" s="6" t="s">
        <v>30</v>
      </c>
      <c r="M450" s="42">
        <v>480</v>
      </c>
      <c r="N450" s="42">
        <f t="shared" si="63"/>
        <v>480</v>
      </c>
      <c r="O450" s="42">
        <f>IF($M450="", "", $M450/8)</f>
        <v>60</v>
      </c>
      <c r="P450" s="42">
        <f>IF(N450="", "", N450/8)</f>
        <v>60</v>
      </c>
      <c r="Q450" s="265">
        <v>0.1</v>
      </c>
      <c r="R450" s="10">
        <f t="shared" si="57"/>
        <v>4800</v>
      </c>
      <c r="S450" s="6" t="s">
        <v>1306</v>
      </c>
      <c r="T450" s="6" t="s">
        <v>750</v>
      </c>
    </row>
    <row r="451" spans="1:20" x14ac:dyDescent="0.2">
      <c r="A451" s="6">
        <f ca="1">IF(COUNTIF($B$1:INDIRECT(CONCATENATE("B", ROW())), B451)=0, "", COUNTIF($B$1:INDIRECT(CONCATENATE("B", ROW())), B451))</f>
        <v>103</v>
      </c>
      <c r="B451" s="41" t="s">
        <v>57</v>
      </c>
      <c r="C451" s="7" t="str">
        <f ca="1">IF(B451="", "", B451&amp;COUNTIF($B$1:INDIRECT(CONCATENATE("B", ROW())), B451))</f>
        <v>Observatory103</v>
      </c>
      <c r="D451" s="6" t="s">
        <v>26</v>
      </c>
      <c r="E451" s="6" t="s">
        <v>34</v>
      </c>
      <c r="F451" s="6">
        <f t="shared" si="62"/>
        <v>438</v>
      </c>
      <c r="G451" s="58" t="str">
        <f t="shared" si="55"/>
        <v>0x1B6</v>
      </c>
      <c r="H451" s="57" t="s">
        <v>33</v>
      </c>
      <c r="I451" s="8"/>
      <c r="J451" s="6" t="s">
        <v>31</v>
      </c>
      <c r="K451" s="9"/>
      <c r="L451" s="6"/>
      <c r="M451" s="42"/>
      <c r="N451" s="42" t="str">
        <f t="shared" si="63"/>
        <v/>
      </c>
      <c r="O451" s="42"/>
      <c r="P451" s="42"/>
      <c r="Q451" s="265"/>
      <c r="R451" s="10">
        <f t="shared" si="57"/>
        <v>0</v>
      </c>
      <c r="S451" s="6"/>
      <c r="T451" s="6"/>
    </row>
    <row r="452" spans="1:20" x14ac:dyDescent="0.2">
      <c r="A452" s="6">
        <f ca="1">IF(COUNTIF($B$1:INDIRECT(CONCATENATE("B", ROW())), B452)=0, "", COUNTIF($B$1:INDIRECT(CONCATENATE("B", ROW())), B452))</f>
        <v>104</v>
      </c>
      <c r="B452" s="41" t="s">
        <v>57</v>
      </c>
      <c r="C452" s="7" t="str">
        <f ca="1">IF(B452="", "", B452&amp;COUNTIF($B$1:INDIRECT(CONCATENATE("B", ROW())), B452))</f>
        <v>Observatory104</v>
      </c>
      <c r="D452" s="6" t="s">
        <v>26</v>
      </c>
      <c r="E452" s="6" t="s">
        <v>34</v>
      </c>
      <c r="F452" s="6">
        <f t="shared" si="62"/>
        <v>439</v>
      </c>
      <c r="G452" s="58" t="str">
        <f t="shared" si="55"/>
        <v>0x1B7</v>
      </c>
      <c r="H452" s="57" t="s">
        <v>33</v>
      </c>
      <c r="I452" s="8"/>
      <c r="J452" s="6" t="s">
        <v>31</v>
      </c>
      <c r="K452" s="9"/>
      <c r="L452" s="6"/>
      <c r="M452" s="42"/>
      <c r="N452" s="42" t="str">
        <f t="shared" si="63"/>
        <v/>
      </c>
      <c r="O452" s="42"/>
      <c r="P452" s="42"/>
      <c r="Q452" s="265"/>
      <c r="R452" s="10">
        <f t="shared" si="57"/>
        <v>0</v>
      </c>
      <c r="S452" s="6"/>
      <c r="T452" s="6"/>
    </row>
    <row r="453" spans="1:20" x14ac:dyDescent="0.2">
      <c r="A453" s="6">
        <f ca="1">IF(COUNTIF($B$1:INDIRECT(CONCATENATE("B", ROW())), B453)=0, "", COUNTIF($B$1:INDIRECT(CONCATENATE("B", ROW())), B453))</f>
        <v>105</v>
      </c>
      <c r="B453" s="41" t="s">
        <v>57</v>
      </c>
      <c r="C453" s="7" t="str">
        <f ca="1">IF(B453="", "", B453&amp;COUNTIF($B$1:INDIRECT(CONCATENATE("B", ROW())), B453))</f>
        <v>Observatory105</v>
      </c>
      <c r="D453" s="6" t="s">
        <v>26</v>
      </c>
      <c r="E453" s="6" t="s">
        <v>34</v>
      </c>
      <c r="F453" s="6">
        <f t="shared" si="62"/>
        <v>440</v>
      </c>
      <c r="G453" s="58" t="str">
        <f t="shared" si="55"/>
        <v>0x1B8</v>
      </c>
      <c r="H453" s="57" t="s">
        <v>33</v>
      </c>
      <c r="I453" s="8"/>
      <c r="J453" s="6" t="s">
        <v>31</v>
      </c>
      <c r="K453" s="9"/>
      <c r="L453" s="6"/>
      <c r="M453" s="42"/>
      <c r="N453" s="42" t="str">
        <f t="shared" si="63"/>
        <v/>
      </c>
      <c r="O453" s="42"/>
      <c r="P453" s="42"/>
      <c r="Q453" s="265"/>
      <c r="R453" s="10">
        <f t="shared" si="57"/>
        <v>0</v>
      </c>
      <c r="S453" s="6"/>
      <c r="T453" s="6"/>
    </row>
    <row r="454" spans="1:20" x14ac:dyDescent="0.2">
      <c r="A454" s="6">
        <f ca="1">IF(COUNTIF($B$1:INDIRECT(CONCATENATE("B", ROW())), B454)=0, "", COUNTIF($B$1:INDIRECT(CONCATENATE("B", ROW())), B454))</f>
        <v>106</v>
      </c>
      <c r="B454" s="41" t="s">
        <v>57</v>
      </c>
      <c r="C454" s="7" t="str">
        <f ca="1">IF(B454="", "", B454&amp;COUNTIF($B$1:INDIRECT(CONCATENATE("B", ROW())), B454))</f>
        <v>Observatory106</v>
      </c>
      <c r="D454" s="6" t="s">
        <v>26</v>
      </c>
      <c r="E454" s="6" t="s">
        <v>34</v>
      </c>
      <c r="F454" s="6">
        <f t="shared" si="62"/>
        <v>441</v>
      </c>
      <c r="G454" s="58" t="str">
        <f t="shared" si="55"/>
        <v>0x1B9</v>
      </c>
      <c r="H454" s="57" t="s">
        <v>33</v>
      </c>
      <c r="I454" s="8"/>
      <c r="J454" s="6" t="s">
        <v>31</v>
      </c>
      <c r="K454" s="9"/>
      <c r="L454" s="6"/>
      <c r="M454" s="42"/>
      <c r="N454" s="42" t="str">
        <f t="shared" si="63"/>
        <v/>
      </c>
      <c r="O454" s="42"/>
      <c r="P454" s="42"/>
      <c r="Q454" s="265"/>
      <c r="R454" s="10">
        <f t="shared" si="57"/>
        <v>0</v>
      </c>
      <c r="S454" s="6"/>
      <c r="T454" s="6"/>
    </row>
    <row r="455" spans="1:20" x14ac:dyDescent="0.2">
      <c r="A455" s="6">
        <f ca="1">IF(COUNTIF($B$1:INDIRECT(CONCATENATE("B", ROW())), B455)=0, "", COUNTIF($B$1:INDIRECT(CONCATENATE("B", ROW())), B455))</f>
        <v>107</v>
      </c>
      <c r="B455" s="41" t="s">
        <v>57</v>
      </c>
      <c r="C455" s="7" t="str">
        <f ca="1">IF(B455="", "", B455&amp;COUNTIF($B$1:INDIRECT(CONCATENATE("B", ROW())), B455))</f>
        <v>Observatory107</v>
      </c>
      <c r="D455" s="6" t="s">
        <v>26</v>
      </c>
      <c r="E455" s="6" t="s">
        <v>34</v>
      </c>
      <c r="F455" s="6">
        <f t="shared" si="62"/>
        <v>442</v>
      </c>
      <c r="G455" s="58" t="str">
        <f t="shared" si="55"/>
        <v>0x1BA</v>
      </c>
      <c r="H455" s="57" t="s">
        <v>33</v>
      </c>
      <c r="I455" s="8"/>
      <c r="J455" s="6" t="s">
        <v>31</v>
      </c>
      <c r="K455" s="9"/>
      <c r="L455" s="6"/>
      <c r="M455" s="42"/>
      <c r="N455" s="42" t="str">
        <f t="shared" si="63"/>
        <v/>
      </c>
      <c r="O455" s="42"/>
      <c r="P455" s="42"/>
      <c r="Q455" s="265"/>
      <c r="R455" s="10">
        <f t="shared" si="57"/>
        <v>0</v>
      </c>
      <c r="S455" s="6"/>
      <c r="T455" s="6"/>
    </row>
    <row r="456" spans="1:20" x14ac:dyDescent="0.2">
      <c r="A456" s="6">
        <f ca="1">IF(COUNTIF($B$1:INDIRECT(CONCATENATE("B", ROW())), B456)=0, "", COUNTIF($B$1:INDIRECT(CONCATENATE("B", ROW())), B456))</f>
        <v>108</v>
      </c>
      <c r="B456" s="41" t="s">
        <v>57</v>
      </c>
      <c r="C456" s="7" t="str">
        <f ca="1">IF(B456="", "", B456&amp;COUNTIF($B$1:INDIRECT(CONCATENATE("B", ROW())), B456))</f>
        <v>Observatory108</v>
      </c>
      <c r="D456" s="6" t="s">
        <v>26</v>
      </c>
      <c r="E456" s="6" t="s">
        <v>34</v>
      </c>
      <c r="F456" s="6">
        <f t="shared" si="62"/>
        <v>443</v>
      </c>
      <c r="G456" s="58" t="str">
        <f t="shared" si="55"/>
        <v>0x1BB</v>
      </c>
      <c r="H456" s="57" t="s">
        <v>33</v>
      </c>
      <c r="I456" s="8"/>
      <c r="J456" s="6" t="s">
        <v>31</v>
      </c>
      <c r="K456" s="9"/>
      <c r="L456" s="6"/>
      <c r="M456" s="42"/>
      <c r="N456" s="42" t="str">
        <f t="shared" si="63"/>
        <v/>
      </c>
      <c r="O456" s="42"/>
      <c r="P456" s="42"/>
      <c r="Q456" s="265"/>
      <c r="R456" s="10">
        <f t="shared" si="57"/>
        <v>0</v>
      </c>
      <c r="S456" s="6"/>
      <c r="T456" s="6"/>
    </row>
    <row r="457" spans="1:20" x14ac:dyDescent="0.2">
      <c r="A457" s="6">
        <f ca="1">IF(COUNTIF($B$1:INDIRECT(CONCATENATE("B", ROW())), B457)=0, "", COUNTIF($B$1:INDIRECT(CONCATENATE("B", ROW())), B457))</f>
        <v>109</v>
      </c>
      <c r="B457" s="41" t="s">
        <v>57</v>
      </c>
      <c r="C457" s="7" t="str">
        <f ca="1">IF(B457="", "", B457&amp;COUNTIF($B$1:INDIRECT(CONCATENATE("B", ROW())), B457))</f>
        <v>Observatory109</v>
      </c>
      <c r="D457" s="6" t="s">
        <v>26</v>
      </c>
      <c r="E457" s="6" t="s">
        <v>34</v>
      </c>
      <c r="F457" s="6">
        <f t="shared" si="62"/>
        <v>444</v>
      </c>
      <c r="G457" s="58" t="str">
        <f t="shared" si="55"/>
        <v>0x1BC</v>
      </c>
      <c r="H457" s="57" t="s">
        <v>33</v>
      </c>
      <c r="I457" s="8"/>
      <c r="J457" s="6" t="s">
        <v>31</v>
      </c>
      <c r="K457" s="9"/>
      <c r="L457" s="6"/>
      <c r="M457" s="42"/>
      <c r="N457" s="42" t="str">
        <f t="shared" si="63"/>
        <v/>
      </c>
      <c r="O457" s="42"/>
      <c r="P457" s="42"/>
      <c r="Q457" s="265"/>
      <c r="R457" s="10">
        <f t="shared" si="57"/>
        <v>0</v>
      </c>
      <c r="S457" s="6"/>
      <c r="T457" s="6"/>
    </row>
    <row r="458" spans="1:20" x14ac:dyDescent="0.2">
      <c r="A458" s="6">
        <f ca="1">IF(COUNTIF($B$1:INDIRECT(CONCATENATE("B", ROW())), B458)=0, "", COUNTIF($B$1:INDIRECT(CONCATENATE("B", ROW())), B458))</f>
        <v>110</v>
      </c>
      <c r="B458" s="41" t="s">
        <v>57</v>
      </c>
      <c r="C458" s="7" t="str">
        <f ca="1">IF(B458="", "", B458&amp;COUNTIF($B$1:INDIRECT(CONCATENATE("B", ROW())), B458))</f>
        <v>Observatory110</v>
      </c>
      <c r="D458" s="6" t="s">
        <v>26</v>
      </c>
      <c r="E458" s="6" t="s">
        <v>34</v>
      </c>
      <c r="F458" s="6">
        <f t="shared" si="62"/>
        <v>445</v>
      </c>
      <c r="G458" s="58" t="str">
        <f t="shared" si="55"/>
        <v>0x1BD</v>
      </c>
      <c r="H458" s="57" t="s">
        <v>33</v>
      </c>
      <c r="I458" s="8"/>
      <c r="J458" s="6" t="s">
        <v>31</v>
      </c>
      <c r="K458" s="9"/>
      <c r="L458" s="6"/>
      <c r="M458" s="42"/>
      <c r="N458" s="42" t="str">
        <f t="shared" si="63"/>
        <v/>
      </c>
      <c r="O458" s="42"/>
      <c r="P458" s="42"/>
      <c r="Q458" s="265"/>
      <c r="R458" s="10">
        <f t="shared" si="57"/>
        <v>0</v>
      </c>
      <c r="S458" s="6"/>
      <c r="T458" s="6"/>
    </row>
    <row r="459" spans="1:20" x14ac:dyDescent="0.2">
      <c r="A459" s="6">
        <f ca="1">IF(COUNTIF($B$1:INDIRECT(CONCATENATE("B", ROW())), B459)=0, "", COUNTIF($B$1:INDIRECT(CONCATENATE("B", ROW())), B459))</f>
        <v>111</v>
      </c>
      <c r="B459" s="41" t="s">
        <v>57</v>
      </c>
      <c r="C459" s="7" t="str">
        <f ca="1">IF(B459="", "", B459&amp;COUNTIF($B$1:INDIRECT(CONCATENATE("B", ROW())), B459))</f>
        <v>Observatory111</v>
      </c>
      <c r="D459" s="6" t="s">
        <v>26</v>
      </c>
      <c r="E459" s="6" t="s">
        <v>34</v>
      </c>
      <c r="F459" s="6">
        <f t="shared" si="62"/>
        <v>446</v>
      </c>
      <c r="G459" s="58" t="str">
        <f t="shared" si="55"/>
        <v>0x1BE</v>
      </c>
      <c r="H459" s="57" t="s">
        <v>33</v>
      </c>
      <c r="I459" s="8"/>
      <c r="J459" s="6" t="s">
        <v>31</v>
      </c>
      <c r="K459" s="9"/>
      <c r="L459" s="6"/>
      <c r="M459" s="42"/>
      <c r="N459" s="42" t="str">
        <f t="shared" si="63"/>
        <v/>
      </c>
      <c r="O459" s="42"/>
      <c r="P459" s="42"/>
      <c r="Q459" s="265"/>
      <c r="R459" s="10">
        <f t="shared" si="57"/>
        <v>0</v>
      </c>
      <c r="S459" s="6"/>
      <c r="T459" s="6"/>
    </row>
    <row r="460" spans="1:20" x14ac:dyDescent="0.2">
      <c r="A460" s="6">
        <f ca="1">IF(COUNTIF($B$1:INDIRECT(CONCATENATE("B", ROW())), B460)=0, "", COUNTIF($B$1:INDIRECT(CONCATENATE("B", ROW())), B460))</f>
        <v>112</v>
      </c>
      <c r="B460" s="41" t="s">
        <v>57</v>
      </c>
      <c r="C460" s="7" t="str">
        <f ca="1">IF(B460="", "", B460&amp;COUNTIF($B$1:INDIRECT(CONCATENATE("B", ROW())), B460))</f>
        <v>Observatory112</v>
      </c>
      <c r="D460" s="6" t="s">
        <v>26</v>
      </c>
      <c r="E460" s="6" t="s">
        <v>34</v>
      </c>
      <c r="F460" s="6">
        <f t="shared" ref="F460:F472" si="64">$F459+1</f>
        <v>447</v>
      </c>
      <c r="G460" s="58" t="str">
        <f t="shared" si="55"/>
        <v>0x1BF</v>
      </c>
      <c r="H460" s="57" t="s">
        <v>33</v>
      </c>
      <c r="I460" s="8"/>
      <c r="J460" s="6" t="s">
        <v>31</v>
      </c>
      <c r="K460" s="9"/>
      <c r="L460" s="6"/>
      <c r="M460" s="42"/>
      <c r="N460" s="42" t="str">
        <f t="shared" si="63"/>
        <v/>
      </c>
      <c r="O460" s="42"/>
      <c r="P460" s="42"/>
      <c r="Q460" s="265"/>
      <c r="R460" s="10">
        <f t="shared" si="57"/>
        <v>0</v>
      </c>
      <c r="S460" s="6"/>
      <c r="T460" s="6"/>
    </row>
    <row r="461" spans="1:20" x14ac:dyDescent="0.2">
      <c r="A461" s="6">
        <f ca="1">IF(COUNTIF($B$1:INDIRECT(CONCATENATE("B", ROW())), B461)=0, "", COUNTIF($B$1:INDIRECT(CONCATENATE("B", ROW())), B461))</f>
        <v>113</v>
      </c>
      <c r="B461" s="41" t="s">
        <v>57</v>
      </c>
      <c r="C461" s="7" t="str">
        <f ca="1">IF(B461="", "", B461&amp;COUNTIF($B$1:INDIRECT(CONCATENATE("B", ROW())), B461))</f>
        <v>Observatory113</v>
      </c>
      <c r="D461" s="6" t="s">
        <v>26</v>
      </c>
      <c r="E461" s="6" t="s">
        <v>34</v>
      </c>
      <c r="F461" s="6">
        <f t="shared" si="64"/>
        <v>448</v>
      </c>
      <c r="G461" s="58" t="str">
        <f t="shared" ref="G461:G522" si="65">CONCATENATE( "0x",DEC2HEX($F461) )</f>
        <v>0x1C0</v>
      </c>
      <c r="H461" s="57" t="s">
        <v>33</v>
      </c>
      <c r="I461" s="8"/>
      <c r="J461" s="6" t="s">
        <v>31</v>
      </c>
      <c r="K461" s="9"/>
      <c r="L461" s="6"/>
      <c r="M461" s="42"/>
      <c r="N461" s="42" t="str">
        <f t="shared" si="63"/>
        <v/>
      </c>
      <c r="O461" s="42"/>
      <c r="P461" s="42"/>
      <c r="Q461" s="265"/>
      <c r="R461" s="10">
        <f t="shared" ref="R461:R524" si="66">IF($B461="", "", IF($J461="Sync", $N461/$Q461, 0))</f>
        <v>0</v>
      </c>
      <c r="S461" s="6"/>
      <c r="T461" s="6"/>
    </row>
    <row r="462" spans="1:20" x14ac:dyDescent="0.2">
      <c r="A462" s="6">
        <f ca="1">IF(COUNTIF($B$1:INDIRECT(CONCATENATE("B", ROW())), B462)=0, "", COUNTIF($B$1:INDIRECT(CONCATENATE("B", ROW())), B462))</f>
        <v>114</v>
      </c>
      <c r="B462" s="41" t="s">
        <v>57</v>
      </c>
      <c r="C462" s="7" t="str">
        <f ca="1">IF(B462="", "", B462&amp;COUNTIF($B$1:INDIRECT(CONCATENATE("B", ROW())), B462))</f>
        <v>Observatory114</v>
      </c>
      <c r="D462" s="6" t="s">
        <v>26</v>
      </c>
      <c r="E462" s="6" t="s">
        <v>34</v>
      </c>
      <c r="F462" s="6">
        <f>$F461+1</f>
        <v>449</v>
      </c>
      <c r="G462" s="58" t="str">
        <f t="shared" si="65"/>
        <v>0x1C1</v>
      </c>
      <c r="H462" s="8" t="s">
        <v>799</v>
      </c>
      <c r="I462" s="8"/>
      <c r="J462" s="6" t="s">
        <v>28</v>
      </c>
      <c r="K462" s="9" t="s">
        <v>29</v>
      </c>
      <c r="L462" s="6" t="s">
        <v>30</v>
      </c>
      <c r="M462" s="42">
        <v>1056</v>
      </c>
      <c r="N462" s="42">
        <f t="shared" si="63"/>
        <v>1056</v>
      </c>
      <c r="O462" s="42">
        <f t="shared" ref="O462:O469" si="67">IF($M462="", "", $M462/8)</f>
        <v>132</v>
      </c>
      <c r="P462" s="42">
        <f t="shared" ref="P462:P469" si="68">IF(N462="", "", N462/8)</f>
        <v>132</v>
      </c>
      <c r="Q462" s="265">
        <v>0.1</v>
      </c>
      <c r="R462" s="10">
        <f t="shared" si="66"/>
        <v>10560</v>
      </c>
      <c r="S462" s="6" t="s">
        <v>946</v>
      </c>
      <c r="T462" s="6" t="s">
        <v>750</v>
      </c>
    </row>
    <row r="463" spans="1:20" x14ac:dyDescent="0.2">
      <c r="A463" s="6">
        <f ca="1">IF(COUNTIF($B$1:INDIRECT(CONCATENATE("B", ROW())), B463)=0, "", COUNTIF($B$1:INDIRECT(CONCATENATE("B", ROW())), B463))</f>
        <v>115</v>
      </c>
      <c r="B463" s="41" t="s">
        <v>57</v>
      </c>
      <c r="C463" s="7" t="str">
        <f ca="1">IF(B463="", "", B463&amp;COUNTIF($B$1:INDIRECT(CONCATENATE("B", ROW())), B463))</f>
        <v>Observatory115</v>
      </c>
      <c r="D463" s="6" t="s">
        <v>26</v>
      </c>
      <c r="E463" s="6" t="s">
        <v>34</v>
      </c>
      <c r="F463" s="6">
        <f>$F462+1</f>
        <v>450</v>
      </c>
      <c r="G463" s="58" t="str">
        <f t="shared" si="65"/>
        <v>0x1C2</v>
      </c>
      <c r="H463" s="8" t="s">
        <v>800</v>
      </c>
      <c r="I463" s="8"/>
      <c r="J463" s="6" t="s">
        <v>28</v>
      </c>
      <c r="K463" s="9" t="s">
        <v>29</v>
      </c>
      <c r="L463" s="6" t="s">
        <v>30</v>
      </c>
      <c r="M463" s="42">
        <v>2336</v>
      </c>
      <c r="N463" s="42">
        <f t="shared" si="63"/>
        <v>2336</v>
      </c>
      <c r="O463" s="42">
        <f t="shared" si="67"/>
        <v>292</v>
      </c>
      <c r="P463" s="264">
        <f t="shared" si="68"/>
        <v>292</v>
      </c>
      <c r="Q463" s="265">
        <v>0.1</v>
      </c>
      <c r="R463" s="10">
        <f t="shared" si="66"/>
        <v>23360</v>
      </c>
      <c r="S463" s="6" t="s">
        <v>947</v>
      </c>
      <c r="T463" s="6" t="s">
        <v>750</v>
      </c>
    </row>
    <row r="464" spans="1:20" x14ac:dyDescent="0.2">
      <c r="A464" s="6">
        <f ca="1">IF(COUNTIF($B$1:INDIRECT(CONCATENATE("B", ROW())), B464)=0, "", COUNTIF($B$1:INDIRECT(CONCATENATE("B", ROW())), B464))</f>
        <v>116</v>
      </c>
      <c r="B464" s="41" t="s">
        <v>57</v>
      </c>
      <c r="C464" s="7" t="str">
        <f ca="1">IF(B464="", "", B464&amp;COUNTIF($B$1:INDIRECT(CONCATENATE("B", ROW())), B464))</f>
        <v>Observatory116</v>
      </c>
      <c r="D464" s="6" t="s">
        <v>26</v>
      </c>
      <c r="E464" s="6" t="s">
        <v>34</v>
      </c>
      <c r="F464" s="6">
        <f>$F463+1</f>
        <v>451</v>
      </c>
      <c r="G464" s="58" t="str">
        <f t="shared" si="65"/>
        <v>0x1C3</v>
      </c>
      <c r="H464" s="8" t="s">
        <v>801</v>
      </c>
      <c r="I464" s="8"/>
      <c r="J464" s="6" t="s">
        <v>28</v>
      </c>
      <c r="K464" s="9" t="s">
        <v>29</v>
      </c>
      <c r="L464" s="6" t="s">
        <v>30</v>
      </c>
      <c r="M464" s="42">
        <v>1024</v>
      </c>
      <c r="N464" s="42">
        <f t="shared" si="63"/>
        <v>1024</v>
      </c>
      <c r="O464" s="42">
        <f t="shared" si="67"/>
        <v>128</v>
      </c>
      <c r="P464" s="42">
        <f t="shared" si="68"/>
        <v>128</v>
      </c>
      <c r="Q464" s="265">
        <v>0.1</v>
      </c>
      <c r="R464" s="10">
        <f t="shared" si="66"/>
        <v>10240</v>
      </c>
      <c r="S464" s="6" t="s">
        <v>948</v>
      </c>
      <c r="T464" s="6" t="s">
        <v>750</v>
      </c>
    </row>
    <row r="465" spans="1:20" x14ac:dyDescent="0.2">
      <c r="A465" s="6">
        <f ca="1">IF(COUNTIF($B$1:INDIRECT(CONCATENATE("B", ROW())), B465)=0, "", COUNTIF($B$1:INDIRECT(CONCATENATE("B", ROW())), B465))</f>
        <v>117</v>
      </c>
      <c r="B465" s="41" t="s">
        <v>57</v>
      </c>
      <c r="C465" s="7" t="str">
        <f ca="1">IF(B465="", "", B465&amp;COUNTIF($B$1:INDIRECT(CONCATENATE("B", ROW())), B465))</f>
        <v>Observatory117</v>
      </c>
      <c r="D465" s="6" t="s">
        <v>26</v>
      </c>
      <c r="E465" s="6" t="s">
        <v>34</v>
      </c>
      <c r="F465" s="6">
        <f>$F464+1</f>
        <v>452</v>
      </c>
      <c r="G465" s="58" t="str">
        <f t="shared" si="65"/>
        <v>0x1C4</v>
      </c>
      <c r="H465" s="8" t="s">
        <v>546</v>
      </c>
      <c r="I465" s="8"/>
      <c r="J465" s="6" t="s">
        <v>28</v>
      </c>
      <c r="K465" s="9" t="s">
        <v>29</v>
      </c>
      <c r="L465" s="6" t="s">
        <v>30</v>
      </c>
      <c r="M465" s="42">
        <v>480</v>
      </c>
      <c r="N465" s="42">
        <f t="shared" si="63"/>
        <v>480</v>
      </c>
      <c r="O465" s="42">
        <f t="shared" si="67"/>
        <v>60</v>
      </c>
      <c r="P465" s="42">
        <f t="shared" si="68"/>
        <v>60</v>
      </c>
      <c r="Q465" s="265">
        <v>0.1</v>
      </c>
      <c r="R465" s="10">
        <f t="shared" si="66"/>
        <v>4800</v>
      </c>
      <c r="S465" s="6" t="s">
        <v>734</v>
      </c>
      <c r="T465" s="6" t="s">
        <v>750</v>
      </c>
    </row>
    <row r="466" spans="1:20" x14ac:dyDescent="0.2">
      <c r="A466" s="6">
        <f ca="1">IF(COUNTIF($B$1:INDIRECT(CONCATENATE("B", ROW())), B466)=0, "", COUNTIF($B$1:INDIRECT(CONCATENATE("B", ROW())), B466))</f>
        <v>118</v>
      </c>
      <c r="B466" s="41" t="s">
        <v>57</v>
      </c>
      <c r="C466" s="7" t="str">
        <f ca="1">IF(B466="", "", B466&amp;COUNTIF($B$1:INDIRECT(CONCATENATE("B", ROW())), B466))</f>
        <v>Observatory118</v>
      </c>
      <c r="D466" s="6" t="s">
        <v>26</v>
      </c>
      <c r="E466" s="6" t="s">
        <v>34</v>
      </c>
      <c r="F466" s="6">
        <f t="shared" si="64"/>
        <v>453</v>
      </c>
      <c r="G466" s="58" t="str">
        <f t="shared" si="65"/>
        <v>0x1C5</v>
      </c>
      <c r="H466" s="8" t="s">
        <v>545</v>
      </c>
      <c r="I466" s="8"/>
      <c r="J466" s="6" t="s">
        <v>28</v>
      </c>
      <c r="K466" s="9" t="s">
        <v>29</v>
      </c>
      <c r="L466" s="6" t="s">
        <v>30</v>
      </c>
      <c r="M466" s="42">
        <v>3072</v>
      </c>
      <c r="N466" s="42">
        <f t="shared" si="63"/>
        <v>3072</v>
      </c>
      <c r="O466" s="42">
        <f t="shared" si="67"/>
        <v>384</v>
      </c>
      <c r="P466" s="42">
        <f t="shared" si="68"/>
        <v>384</v>
      </c>
      <c r="Q466" s="265">
        <v>0.1</v>
      </c>
      <c r="R466" s="10">
        <f t="shared" si="66"/>
        <v>30720</v>
      </c>
      <c r="S466" s="6" t="s">
        <v>735</v>
      </c>
      <c r="T466" s="6" t="s">
        <v>750</v>
      </c>
    </row>
    <row r="467" spans="1:20" x14ac:dyDescent="0.2">
      <c r="A467" s="6">
        <f ca="1">IF(COUNTIF($B$1:INDIRECT(CONCATENATE("B", ROW())), B467)=0, "", COUNTIF($B$1:INDIRECT(CONCATENATE("B", ROW())), B467))</f>
        <v>119</v>
      </c>
      <c r="B467" s="41" t="s">
        <v>57</v>
      </c>
      <c r="C467" s="7" t="str">
        <f ca="1">IF(B467="", "", B467&amp;COUNTIF($B$1:INDIRECT(CONCATENATE("B", ROW())), B467))</f>
        <v>Observatory119</v>
      </c>
      <c r="D467" s="6" t="s">
        <v>26</v>
      </c>
      <c r="E467" s="6" t="s">
        <v>34</v>
      </c>
      <c r="F467" s="6">
        <f t="shared" si="64"/>
        <v>454</v>
      </c>
      <c r="G467" s="58" t="str">
        <f t="shared" si="65"/>
        <v>0x1C6</v>
      </c>
      <c r="H467" s="8" t="s">
        <v>544</v>
      </c>
      <c r="I467" s="8"/>
      <c r="J467" s="6" t="s">
        <v>28</v>
      </c>
      <c r="K467" s="9" t="s">
        <v>29</v>
      </c>
      <c r="L467" s="6" t="s">
        <v>30</v>
      </c>
      <c r="M467" s="42">
        <v>1312</v>
      </c>
      <c r="N467" s="42">
        <f t="shared" si="63"/>
        <v>1312</v>
      </c>
      <c r="O467" s="42">
        <f t="shared" si="67"/>
        <v>164</v>
      </c>
      <c r="P467" s="42">
        <f t="shared" si="68"/>
        <v>164</v>
      </c>
      <c r="Q467" s="265">
        <v>0.1</v>
      </c>
      <c r="R467" s="10">
        <f t="shared" si="66"/>
        <v>13120</v>
      </c>
      <c r="S467" s="6" t="s">
        <v>736</v>
      </c>
      <c r="T467" s="6" t="s">
        <v>750</v>
      </c>
    </row>
    <row r="468" spans="1:20" x14ac:dyDescent="0.2">
      <c r="A468" s="6">
        <f ca="1">IF(COUNTIF($B$1:INDIRECT(CONCATENATE("B", ROW())), B468)=0, "", COUNTIF($B$1:INDIRECT(CONCATENATE("B", ROW())), B468))</f>
        <v>120</v>
      </c>
      <c r="B468" s="41" t="s">
        <v>57</v>
      </c>
      <c r="C468" s="7" t="str">
        <f ca="1">IF(B468="", "", B468&amp;COUNTIF($B$1:INDIRECT(CONCATENATE("B", ROW())), B468))</f>
        <v>Observatory120</v>
      </c>
      <c r="D468" s="6" t="s">
        <v>26</v>
      </c>
      <c r="E468" s="6" t="s">
        <v>34</v>
      </c>
      <c r="F468" s="6">
        <f>$F467+1</f>
        <v>455</v>
      </c>
      <c r="G468" s="58" t="str">
        <f t="shared" si="65"/>
        <v>0x1C7</v>
      </c>
      <c r="H468" s="8" t="s">
        <v>543</v>
      </c>
      <c r="I468" s="8"/>
      <c r="J468" s="6" t="s">
        <v>28</v>
      </c>
      <c r="K468" s="9" t="s">
        <v>29</v>
      </c>
      <c r="L468" s="6" t="s">
        <v>30</v>
      </c>
      <c r="M468" s="42">
        <v>1312</v>
      </c>
      <c r="N468" s="42">
        <f t="shared" si="63"/>
        <v>1312</v>
      </c>
      <c r="O468" s="42">
        <f t="shared" si="67"/>
        <v>164</v>
      </c>
      <c r="P468" s="42">
        <f t="shared" si="68"/>
        <v>164</v>
      </c>
      <c r="Q468" s="265">
        <v>0.1</v>
      </c>
      <c r="R468" s="10">
        <f t="shared" si="66"/>
        <v>13120</v>
      </c>
      <c r="S468" s="6" t="s">
        <v>737</v>
      </c>
      <c r="T468" s="6" t="s">
        <v>750</v>
      </c>
    </row>
    <row r="469" spans="1:20" x14ac:dyDescent="0.2">
      <c r="A469" s="6">
        <f ca="1">IF(COUNTIF($B$1:INDIRECT(CONCATENATE("B", ROW())), B469)=0, "", COUNTIF($B$1:INDIRECT(CONCATENATE("B", ROW())), B469))</f>
        <v>121</v>
      </c>
      <c r="B469" s="41" t="s">
        <v>57</v>
      </c>
      <c r="C469" s="7" t="str">
        <f ca="1">IF(B469="", "", B469&amp;COUNTIF($B$1:INDIRECT(CONCATENATE("B", ROW())), B469))</f>
        <v>Observatory121</v>
      </c>
      <c r="D469" s="6" t="s">
        <v>26</v>
      </c>
      <c r="E469" s="6" t="s">
        <v>34</v>
      </c>
      <c r="F469" s="6">
        <f>$F468+1</f>
        <v>456</v>
      </c>
      <c r="G469" s="58" t="str">
        <f t="shared" si="65"/>
        <v>0x1C8</v>
      </c>
      <c r="H469" s="8" t="s">
        <v>542</v>
      </c>
      <c r="I469" s="8"/>
      <c r="J469" s="6" t="s">
        <v>28</v>
      </c>
      <c r="K469" s="9" t="s">
        <v>29</v>
      </c>
      <c r="L469" s="6" t="s">
        <v>30</v>
      </c>
      <c r="M469" s="42">
        <v>1152</v>
      </c>
      <c r="N469" s="42">
        <f t="shared" si="63"/>
        <v>1152</v>
      </c>
      <c r="O469" s="42">
        <f t="shared" si="67"/>
        <v>144</v>
      </c>
      <c r="P469" s="42">
        <f t="shared" si="68"/>
        <v>144</v>
      </c>
      <c r="Q469" s="265">
        <v>0.1</v>
      </c>
      <c r="R469" s="10">
        <f t="shared" si="66"/>
        <v>11520</v>
      </c>
      <c r="S469" s="6" t="s">
        <v>949</v>
      </c>
      <c r="T469" s="6" t="s">
        <v>750</v>
      </c>
    </row>
    <row r="470" spans="1:20" x14ac:dyDescent="0.2">
      <c r="A470" s="6">
        <f ca="1">IF(COUNTIF($B$1:INDIRECT(CONCATENATE("B", ROW())), B470)=0, "", COUNTIF($B$1:INDIRECT(CONCATENATE("B", ROW())), B470))</f>
        <v>122</v>
      </c>
      <c r="B470" s="41" t="s">
        <v>57</v>
      </c>
      <c r="C470" s="7" t="str">
        <f ca="1">IF(B470="", "", B470&amp;COUNTIF($B$1:INDIRECT(CONCATENATE("B", ROW())), B470))</f>
        <v>Observatory122</v>
      </c>
      <c r="D470" s="6" t="s">
        <v>26</v>
      </c>
      <c r="E470" s="6" t="s">
        <v>34</v>
      </c>
      <c r="F470" s="6">
        <f>$F469+1</f>
        <v>457</v>
      </c>
      <c r="G470" s="58" t="str">
        <f t="shared" si="65"/>
        <v>0x1C9</v>
      </c>
      <c r="H470" s="8" t="s">
        <v>111</v>
      </c>
      <c r="I470" s="7"/>
      <c r="J470" s="6" t="s">
        <v>28</v>
      </c>
      <c r="K470" s="9" t="s">
        <v>29</v>
      </c>
      <c r="L470" s="6" t="s">
        <v>30</v>
      </c>
      <c r="M470" s="61">
        <v>320</v>
      </c>
      <c r="N470" s="42">
        <f t="shared" si="63"/>
        <v>320</v>
      </c>
      <c r="O470" s="42">
        <f t="shared" ref="O470:O479" si="69">IF($M470="", "", $M470/8)</f>
        <v>40</v>
      </c>
      <c r="P470" s="42">
        <f t="shared" ref="P470:P491" si="70">IF(N470="", "", N470/8)</f>
        <v>40</v>
      </c>
      <c r="Q470" s="265">
        <v>1</v>
      </c>
      <c r="R470" s="10">
        <f t="shared" si="66"/>
        <v>320</v>
      </c>
      <c r="S470" s="6" t="s">
        <v>597</v>
      </c>
      <c r="T470" s="6" t="s">
        <v>750</v>
      </c>
    </row>
    <row r="471" spans="1:20" x14ac:dyDescent="0.2">
      <c r="A471" s="6">
        <f ca="1">IF(COUNTIF($B$1:INDIRECT(CONCATENATE("B", ROW())), B471)=0, "", COUNTIF($B$1:INDIRECT(CONCATENATE("B", ROW())), B471))</f>
        <v>123</v>
      </c>
      <c r="B471" s="41" t="s">
        <v>57</v>
      </c>
      <c r="C471" s="7" t="str">
        <f ca="1">IF(B471="", "", B471&amp;COUNTIF($B$1:INDIRECT(CONCATENATE("B", ROW())), B471))</f>
        <v>Observatory123</v>
      </c>
      <c r="D471" s="6" t="s">
        <v>26</v>
      </c>
      <c r="E471" s="6" t="s">
        <v>34</v>
      </c>
      <c r="F471" s="6">
        <f t="shared" si="64"/>
        <v>458</v>
      </c>
      <c r="G471" s="58" t="str">
        <f t="shared" si="65"/>
        <v>0x1CA</v>
      </c>
      <c r="H471" s="8" t="s">
        <v>112</v>
      </c>
      <c r="I471" s="7"/>
      <c r="J471" s="6" t="s">
        <v>28</v>
      </c>
      <c r="K471" s="9" t="s">
        <v>29</v>
      </c>
      <c r="L471" s="6" t="s">
        <v>30</v>
      </c>
      <c r="M471" s="61">
        <v>320</v>
      </c>
      <c r="N471" s="42">
        <f t="shared" si="63"/>
        <v>320</v>
      </c>
      <c r="O471" s="42">
        <f t="shared" si="69"/>
        <v>40</v>
      </c>
      <c r="P471" s="42">
        <f t="shared" si="70"/>
        <v>40</v>
      </c>
      <c r="Q471" s="265">
        <v>1</v>
      </c>
      <c r="R471" s="10">
        <f t="shared" si="66"/>
        <v>320</v>
      </c>
      <c r="S471" s="6" t="s">
        <v>598</v>
      </c>
      <c r="T471" s="6" t="s">
        <v>750</v>
      </c>
    </row>
    <row r="472" spans="1:20" x14ac:dyDescent="0.2">
      <c r="A472" s="6">
        <f ca="1">IF(COUNTIF($B$1:INDIRECT(CONCATENATE("B", ROW())), B472)=0, "", COUNTIF($B$1:INDIRECT(CONCATENATE("B", ROW())), B472))</f>
        <v>124</v>
      </c>
      <c r="B472" s="41" t="s">
        <v>57</v>
      </c>
      <c r="C472" s="7" t="str">
        <f ca="1">IF(B472="", "", B472&amp;COUNTIF($B$1:INDIRECT(CONCATENATE("B", ROW())), B472))</f>
        <v>Observatory124</v>
      </c>
      <c r="D472" s="6" t="s">
        <v>26</v>
      </c>
      <c r="E472" s="6" t="s">
        <v>34</v>
      </c>
      <c r="F472" s="6">
        <f t="shared" si="64"/>
        <v>459</v>
      </c>
      <c r="G472" s="58" t="str">
        <f t="shared" si="65"/>
        <v>0x1CB</v>
      </c>
      <c r="H472" s="8" t="s">
        <v>113</v>
      </c>
      <c r="I472" s="7"/>
      <c r="J472" s="6" t="s">
        <v>28</v>
      </c>
      <c r="K472" s="9" t="s">
        <v>29</v>
      </c>
      <c r="L472" s="6" t="s">
        <v>30</v>
      </c>
      <c r="M472" s="61">
        <v>320</v>
      </c>
      <c r="N472" s="42">
        <f t="shared" si="63"/>
        <v>320</v>
      </c>
      <c r="O472" s="42">
        <f t="shared" si="69"/>
        <v>40</v>
      </c>
      <c r="P472" s="42">
        <f t="shared" si="70"/>
        <v>40</v>
      </c>
      <c r="Q472" s="265">
        <v>1</v>
      </c>
      <c r="R472" s="10">
        <f t="shared" si="66"/>
        <v>320</v>
      </c>
      <c r="S472" s="6" t="s">
        <v>599</v>
      </c>
      <c r="T472" s="6" t="s">
        <v>750</v>
      </c>
    </row>
    <row r="473" spans="1:20" x14ac:dyDescent="0.2">
      <c r="A473" s="6">
        <f ca="1">IF(COUNTIF($B$1:INDIRECT(CONCATENATE("B", ROW())), B473)=0, "", COUNTIF($B$1:INDIRECT(CONCATENATE("B", ROW())), B473))</f>
        <v>125</v>
      </c>
      <c r="B473" s="41" t="s">
        <v>57</v>
      </c>
      <c r="C473" s="7" t="str">
        <f ca="1">IF(B473="", "", B473&amp;COUNTIF($B$1:INDIRECT(CONCATENATE("B", ROW())), B473))</f>
        <v>Observatory125</v>
      </c>
      <c r="D473" s="6" t="s">
        <v>26</v>
      </c>
      <c r="E473" s="6" t="s">
        <v>34</v>
      </c>
      <c r="F473" s="6">
        <f t="shared" ref="F473:F489" si="71">$F472+1</f>
        <v>460</v>
      </c>
      <c r="G473" s="58" t="str">
        <f t="shared" si="65"/>
        <v>0x1CC</v>
      </c>
      <c r="H473" s="8" t="s">
        <v>114</v>
      </c>
      <c r="I473" s="7"/>
      <c r="J473" s="6" t="s">
        <v>28</v>
      </c>
      <c r="K473" s="9" t="s">
        <v>29</v>
      </c>
      <c r="L473" s="6" t="s">
        <v>30</v>
      </c>
      <c r="M473" s="61">
        <v>320</v>
      </c>
      <c r="N473" s="42">
        <f t="shared" si="63"/>
        <v>320</v>
      </c>
      <c r="O473" s="42">
        <f t="shared" si="69"/>
        <v>40</v>
      </c>
      <c r="P473" s="42">
        <f t="shared" si="70"/>
        <v>40</v>
      </c>
      <c r="Q473" s="265">
        <v>1</v>
      </c>
      <c r="R473" s="10">
        <f t="shared" si="66"/>
        <v>320</v>
      </c>
      <c r="S473" s="6" t="s">
        <v>600</v>
      </c>
      <c r="T473" s="6" t="s">
        <v>750</v>
      </c>
    </row>
    <row r="474" spans="1:20" x14ac:dyDescent="0.2">
      <c r="A474" s="6">
        <f ca="1">IF(COUNTIF($B$1:INDIRECT(CONCATENATE("B", ROW())), B474)=0, "", COUNTIF($B$1:INDIRECT(CONCATENATE("B", ROW())), B474))</f>
        <v>126</v>
      </c>
      <c r="B474" s="41" t="s">
        <v>57</v>
      </c>
      <c r="C474" s="7" t="str">
        <f ca="1">IF(B474="", "", B474&amp;COUNTIF($B$1:INDIRECT(CONCATENATE("B", ROW())), B474))</f>
        <v>Observatory126</v>
      </c>
      <c r="D474" s="6" t="s">
        <v>26</v>
      </c>
      <c r="E474" s="6" t="s">
        <v>34</v>
      </c>
      <c r="F474" s="6">
        <f t="shared" si="71"/>
        <v>461</v>
      </c>
      <c r="G474" s="58" t="str">
        <f t="shared" si="65"/>
        <v>0x1CD</v>
      </c>
      <c r="H474" s="8" t="s">
        <v>115</v>
      </c>
      <c r="I474" s="7"/>
      <c r="J474" s="6" t="s">
        <v>28</v>
      </c>
      <c r="K474" s="9" t="s">
        <v>29</v>
      </c>
      <c r="L474" s="6" t="s">
        <v>30</v>
      </c>
      <c r="M474" s="61">
        <v>320</v>
      </c>
      <c r="N474" s="42">
        <f t="shared" si="63"/>
        <v>320</v>
      </c>
      <c r="O474" s="42">
        <f t="shared" si="69"/>
        <v>40</v>
      </c>
      <c r="P474" s="42">
        <f t="shared" si="70"/>
        <v>40</v>
      </c>
      <c r="Q474" s="265">
        <v>1</v>
      </c>
      <c r="R474" s="10">
        <f t="shared" si="66"/>
        <v>320</v>
      </c>
      <c r="S474" s="6" t="s">
        <v>601</v>
      </c>
      <c r="T474" s="6" t="s">
        <v>750</v>
      </c>
    </row>
    <row r="475" spans="1:20" x14ac:dyDescent="0.2">
      <c r="A475" s="6">
        <f ca="1">IF(COUNTIF($B$1:INDIRECT(CONCATENATE("B", ROW())), B475)=0, "", COUNTIF($B$1:INDIRECT(CONCATENATE("B", ROW())), B475))</f>
        <v>127</v>
      </c>
      <c r="B475" s="41" t="s">
        <v>57</v>
      </c>
      <c r="C475" s="7" t="str">
        <f ca="1">IF(B475="", "", B475&amp;COUNTIF($B$1:INDIRECT(CONCATENATE("B", ROW())), B475))</f>
        <v>Observatory127</v>
      </c>
      <c r="D475" s="6" t="s">
        <v>26</v>
      </c>
      <c r="E475" s="6" t="s">
        <v>34</v>
      </c>
      <c r="F475" s="6">
        <f t="shared" si="71"/>
        <v>462</v>
      </c>
      <c r="G475" s="58" t="str">
        <f t="shared" si="65"/>
        <v>0x1CE</v>
      </c>
      <c r="H475" s="8" t="s">
        <v>116</v>
      </c>
      <c r="I475" s="7"/>
      <c r="J475" s="6" t="s">
        <v>28</v>
      </c>
      <c r="K475" s="9" t="s">
        <v>29</v>
      </c>
      <c r="L475" s="6" t="s">
        <v>30</v>
      </c>
      <c r="M475" s="61">
        <v>192</v>
      </c>
      <c r="N475" s="42">
        <f t="shared" si="63"/>
        <v>192</v>
      </c>
      <c r="O475" s="42">
        <f t="shared" si="69"/>
        <v>24</v>
      </c>
      <c r="P475" s="42">
        <f t="shared" si="70"/>
        <v>24</v>
      </c>
      <c r="Q475" s="265">
        <v>0.1</v>
      </c>
      <c r="R475" s="10">
        <f t="shared" si="66"/>
        <v>1920</v>
      </c>
      <c r="S475" s="6" t="s">
        <v>602</v>
      </c>
      <c r="T475" s="6" t="s">
        <v>750</v>
      </c>
    </row>
    <row r="476" spans="1:20" x14ac:dyDescent="0.2">
      <c r="A476" s="6">
        <f ca="1">IF(COUNTIF($B$1:INDIRECT(CONCATENATE("B", ROW())), B476)=0, "", COUNTIF($B$1:INDIRECT(CONCATENATE("B", ROW())), B476))</f>
        <v>128</v>
      </c>
      <c r="B476" s="41" t="s">
        <v>57</v>
      </c>
      <c r="C476" s="7" t="str">
        <f ca="1">IF(B476="", "", B476&amp;COUNTIF($B$1:INDIRECT(CONCATENATE("B", ROW())), B476))</f>
        <v>Observatory128</v>
      </c>
      <c r="D476" s="6" t="s">
        <v>26</v>
      </c>
      <c r="E476" s="6" t="s">
        <v>34</v>
      </c>
      <c r="F476" s="6">
        <f t="shared" si="71"/>
        <v>463</v>
      </c>
      <c r="G476" s="58" t="str">
        <f t="shared" si="65"/>
        <v>0x1CF</v>
      </c>
      <c r="H476" s="8" t="s">
        <v>117</v>
      </c>
      <c r="I476" s="7"/>
      <c r="J476" s="6" t="s">
        <v>28</v>
      </c>
      <c r="K476" s="9" t="s">
        <v>29</v>
      </c>
      <c r="L476" s="6" t="s">
        <v>30</v>
      </c>
      <c r="M476" s="61">
        <v>192</v>
      </c>
      <c r="N476" s="42">
        <f t="shared" si="63"/>
        <v>192</v>
      </c>
      <c r="O476" s="42">
        <f t="shared" si="69"/>
        <v>24</v>
      </c>
      <c r="P476" s="42">
        <f t="shared" si="70"/>
        <v>24</v>
      </c>
      <c r="Q476" s="265">
        <v>0.1</v>
      </c>
      <c r="R476" s="10">
        <f t="shared" si="66"/>
        <v>1920</v>
      </c>
      <c r="S476" s="6" t="s">
        <v>603</v>
      </c>
      <c r="T476" s="6" t="s">
        <v>750</v>
      </c>
    </row>
    <row r="477" spans="1:20" x14ac:dyDescent="0.2">
      <c r="A477" s="6">
        <f ca="1">IF(COUNTIF($B$1:INDIRECT(CONCATENATE("B", ROW())), B477)=0, "", COUNTIF($B$1:INDIRECT(CONCATENATE("B", ROW())), B477))</f>
        <v>129</v>
      </c>
      <c r="B477" s="41" t="s">
        <v>57</v>
      </c>
      <c r="C477" s="7" t="str">
        <f ca="1">IF(B477="", "", B477&amp;COUNTIF($B$1:INDIRECT(CONCATENATE("B", ROW())), B477))</f>
        <v>Observatory129</v>
      </c>
      <c r="D477" s="6" t="s">
        <v>26</v>
      </c>
      <c r="E477" s="6" t="s">
        <v>34</v>
      </c>
      <c r="F477" s="6">
        <f t="shared" si="71"/>
        <v>464</v>
      </c>
      <c r="G477" s="58" t="str">
        <f t="shared" si="65"/>
        <v>0x1D0</v>
      </c>
      <c r="H477" s="8" t="s">
        <v>118</v>
      </c>
      <c r="I477" s="7"/>
      <c r="J477" s="6" t="s">
        <v>28</v>
      </c>
      <c r="K477" s="9" t="s">
        <v>29</v>
      </c>
      <c r="L477" s="6" t="s">
        <v>30</v>
      </c>
      <c r="M477" s="61">
        <v>192</v>
      </c>
      <c r="N477" s="42">
        <f t="shared" si="63"/>
        <v>192</v>
      </c>
      <c r="O477" s="42">
        <f t="shared" si="69"/>
        <v>24</v>
      </c>
      <c r="P477" s="42">
        <f t="shared" si="70"/>
        <v>24</v>
      </c>
      <c r="Q477" s="265">
        <v>0.1</v>
      </c>
      <c r="R477" s="10">
        <f t="shared" si="66"/>
        <v>1920</v>
      </c>
      <c r="S477" s="6" t="s">
        <v>604</v>
      </c>
      <c r="T477" s="6" t="s">
        <v>750</v>
      </c>
    </row>
    <row r="478" spans="1:20" x14ac:dyDescent="0.2">
      <c r="A478" s="6">
        <f ca="1">IF(COUNTIF($B$1:INDIRECT(CONCATENATE("B", ROW())), B478)=0, "", COUNTIF($B$1:INDIRECT(CONCATENATE("B", ROW())), B478))</f>
        <v>130</v>
      </c>
      <c r="B478" s="41" t="s">
        <v>57</v>
      </c>
      <c r="C478" s="7" t="str">
        <f ca="1">IF(B478="", "", B478&amp;COUNTIF($B$1:INDIRECT(CONCATENATE("B", ROW())), B478))</f>
        <v>Observatory130</v>
      </c>
      <c r="D478" s="6" t="s">
        <v>26</v>
      </c>
      <c r="E478" s="6" t="s">
        <v>34</v>
      </c>
      <c r="F478" s="6">
        <f t="shared" si="71"/>
        <v>465</v>
      </c>
      <c r="G478" s="58" t="str">
        <f t="shared" si="65"/>
        <v>0x1D1</v>
      </c>
      <c r="H478" s="8" t="s">
        <v>119</v>
      </c>
      <c r="I478" s="7"/>
      <c r="J478" s="6" t="s">
        <v>28</v>
      </c>
      <c r="K478" s="9" t="s">
        <v>29</v>
      </c>
      <c r="L478" s="6" t="s">
        <v>30</v>
      </c>
      <c r="M478" s="61">
        <v>192</v>
      </c>
      <c r="N478" s="42">
        <f t="shared" si="63"/>
        <v>192</v>
      </c>
      <c r="O478" s="42">
        <f t="shared" si="69"/>
        <v>24</v>
      </c>
      <c r="P478" s="42">
        <f t="shared" si="70"/>
        <v>24</v>
      </c>
      <c r="Q478" s="265">
        <v>0.1</v>
      </c>
      <c r="R478" s="10">
        <f t="shared" si="66"/>
        <v>1920</v>
      </c>
      <c r="S478" s="6" t="s">
        <v>605</v>
      </c>
      <c r="T478" s="6" t="s">
        <v>750</v>
      </c>
    </row>
    <row r="479" spans="1:20" x14ac:dyDescent="0.2">
      <c r="A479" s="6">
        <f ca="1">IF(COUNTIF($B$1:INDIRECT(CONCATENATE("B", ROW())), B479)=0, "", COUNTIF($B$1:INDIRECT(CONCATENATE("B", ROW())), B479))</f>
        <v>131</v>
      </c>
      <c r="B479" s="41" t="s">
        <v>57</v>
      </c>
      <c r="C479" s="7" t="str">
        <f ca="1">IF(B479="", "", B479&amp;COUNTIF($B$1:INDIRECT(CONCATENATE("B", ROW())), B479))</f>
        <v>Observatory131</v>
      </c>
      <c r="D479" s="6" t="s">
        <v>26</v>
      </c>
      <c r="E479" s="6" t="s">
        <v>34</v>
      </c>
      <c r="F479" s="6">
        <f t="shared" si="71"/>
        <v>466</v>
      </c>
      <c r="G479" s="58" t="str">
        <f t="shared" si="65"/>
        <v>0x1D2</v>
      </c>
      <c r="H479" s="8" t="s">
        <v>120</v>
      </c>
      <c r="I479" s="7"/>
      <c r="J479" s="6" t="s">
        <v>28</v>
      </c>
      <c r="K479" s="9" t="s">
        <v>29</v>
      </c>
      <c r="L479" s="6" t="s">
        <v>30</v>
      </c>
      <c r="M479" s="61">
        <v>192</v>
      </c>
      <c r="N479" s="42">
        <f t="shared" si="63"/>
        <v>192</v>
      </c>
      <c r="O479" s="42">
        <f t="shared" si="69"/>
        <v>24</v>
      </c>
      <c r="P479" s="42">
        <f t="shared" si="70"/>
        <v>24</v>
      </c>
      <c r="Q479" s="265">
        <v>0.1</v>
      </c>
      <c r="R479" s="10">
        <f t="shared" si="66"/>
        <v>1920</v>
      </c>
      <c r="S479" s="6" t="s">
        <v>608</v>
      </c>
      <c r="T479" s="6" t="s">
        <v>750</v>
      </c>
    </row>
    <row r="480" spans="1:20" x14ac:dyDescent="0.2">
      <c r="A480" s="6">
        <f ca="1">IF(COUNTIF($B$1:INDIRECT(CONCATENATE("B", ROW())), B480)=0, "", COUNTIF($B$1:INDIRECT(CONCATENATE("B", ROW())), B480))</f>
        <v>132</v>
      </c>
      <c r="B480" s="41" t="s">
        <v>57</v>
      </c>
      <c r="C480" s="7" t="str">
        <f ca="1">IF(B480="", "", B480&amp;COUNTIF($B$1:INDIRECT(CONCATENATE("B", ROW())), B480))</f>
        <v>Observatory132</v>
      </c>
      <c r="D480" s="6" t="s">
        <v>26</v>
      </c>
      <c r="E480" s="6" t="s">
        <v>34</v>
      </c>
      <c r="F480" s="6">
        <f t="shared" si="71"/>
        <v>467</v>
      </c>
      <c r="G480" s="58" t="str">
        <f t="shared" si="65"/>
        <v>0x1D3</v>
      </c>
      <c r="H480" s="8" t="s">
        <v>1094</v>
      </c>
      <c r="I480" s="7"/>
      <c r="J480" s="6" t="s">
        <v>28</v>
      </c>
      <c r="K480" s="9" t="s">
        <v>29</v>
      </c>
      <c r="L480" s="6" t="s">
        <v>30</v>
      </c>
      <c r="M480" s="42">
        <v>1312</v>
      </c>
      <c r="N480" s="42">
        <f t="shared" si="63"/>
        <v>1312</v>
      </c>
      <c r="O480" s="42">
        <f t="shared" ref="O480:O493" si="72">IF($M480="", "", $M480/8)</f>
        <v>164</v>
      </c>
      <c r="P480" s="42">
        <f t="shared" si="70"/>
        <v>164</v>
      </c>
      <c r="Q480" s="265">
        <v>0.1</v>
      </c>
      <c r="R480" s="10">
        <f t="shared" si="66"/>
        <v>13120</v>
      </c>
      <c r="S480" s="6" t="s">
        <v>607</v>
      </c>
      <c r="T480" s="6" t="s">
        <v>750</v>
      </c>
    </row>
    <row r="481" spans="1:20" x14ac:dyDescent="0.2">
      <c r="A481" s="6">
        <f ca="1">IF(COUNTIF($B$1:INDIRECT(CONCATENATE("B", ROW())), B481)=0, "", COUNTIF($B$1:INDIRECT(CONCATENATE("B", ROW())), B481))</f>
        <v>133</v>
      </c>
      <c r="B481" s="41" t="s">
        <v>57</v>
      </c>
      <c r="C481" s="7" t="str">
        <f ca="1">IF(B481="", "", B481&amp;COUNTIF($B$1:INDIRECT(CONCATENATE("B", ROW())), B481))</f>
        <v>Observatory133</v>
      </c>
      <c r="D481" s="6" t="s">
        <v>26</v>
      </c>
      <c r="E481" s="6" t="s">
        <v>34</v>
      </c>
      <c r="F481" s="6">
        <f t="shared" si="71"/>
        <v>468</v>
      </c>
      <c r="G481" s="58" t="str">
        <f t="shared" si="65"/>
        <v>0x1D4</v>
      </c>
      <c r="H481" s="8" t="s">
        <v>1097</v>
      </c>
      <c r="I481" s="7"/>
      <c r="J481" s="6" t="s">
        <v>28</v>
      </c>
      <c r="K481" s="9" t="s">
        <v>29</v>
      </c>
      <c r="L481" s="6" t="s">
        <v>30</v>
      </c>
      <c r="M481" s="42">
        <v>384</v>
      </c>
      <c r="N481" s="42">
        <f t="shared" si="63"/>
        <v>384</v>
      </c>
      <c r="O481" s="42">
        <f t="shared" si="72"/>
        <v>48</v>
      </c>
      <c r="P481" s="42">
        <f t="shared" si="70"/>
        <v>48</v>
      </c>
      <c r="Q481" s="265">
        <v>0.1</v>
      </c>
      <c r="R481" s="10">
        <f t="shared" si="66"/>
        <v>3840</v>
      </c>
      <c r="S481" s="6" t="s">
        <v>609</v>
      </c>
      <c r="T481" s="6" t="s">
        <v>750</v>
      </c>
    </row>
    <row r="482" spans="1:20" ht="10.5" customHeight="1" x14ac:dyDescent="0.2">
      <c r="A482" s="6">
        <f ca="1">IF(COUNTIF($B$1:INDIRECT(CONCATENATE("B", ROW())), B482)=0, "", COUNTIF($B$1:INDIRECT(CONCATENATE("B", ROW())), B482))</f>
        <v>134</v>
      </c>
      <c r="B482" s="41" t="s">
        <v>57</v>
      </c>
      <c r="C482" s="7" t="str">
        <f ca="1">IF(B482="", "", B482&amp;COUNTIF($B$1:INDIRECT(CONCATENATE("B", ROW())), B482))</f>
        <v>Observatory134</v>
      </c>
      <c r="D482" s="6" t="s">
        <v>26</v>
      </c>
      <c r="E482" s="6" t="s">
        <v>34</v>
      </c>
      <c r="F482" s="6">
        <f t="shared" si="71"/>
        <v>469</v>
      </c>
      <c r="G482" s="58" t="str">
        <f t="shared" si="65"/>
        <v>0x1D5</v>
      </c>
      <c r="H482" s="8" t="s">
        <v>1098</v>
      </c>
      <c r="I482" s="7"/>
      <c r="J482" s="6" t="s">
        <v>28</v>
      </c>
      <c r="K482" s="9" t="s">
        <v>29</v>
      </c>
      <c r="L482" s="6" t="s">
        <v>30</v>
      </c>
      <c r="M482" s="42">
        <v>1344</v>
      </c>
      <c r="N482" s="42">
        <f t="shared" si="63"/>
        <v>1344</v>
      </c>
      <c r="O482" s="42">
        <f t="shared" si="72"/>
        <v>168</v>
      </c>
      <c r="P482" s="42">
        <f t="shared" si="70"/>
        <v>168</v>
      </c>
      <c r="Q482" s="265">
        <v>0.1</v>
      </c>
      <c r="R482" s="10">
        <f t="shared" si="66"/>
        <v>13440</v>
      </c>
      <c r="S482" s="6" t="s">
        <v>610</v>
      </c>
      <c r="T482" s="6" t="s">
        <v>750</v>
      </c>
    </row>
    <row r="483" spans="1:20" x14ac:dyDescent="0.2">
      <c r="A483" s="6">
        <f ca="1">IF(COUNTIF($B$1:INDIRECT(CONCATENATE("B", ROW())), B483)=0, "", COUNTIF($B$1:INDIRECT(CONCATENATE("B", ROW())), B483))</f>
        <v>135</v>
      </c>
      <c r="B483" s="41" t="s">
        <v>57</v>
      </c>
      <c r="C483" s="7" t="str">
        <f ca="1">IF(B483="", "", B483&amp;COUNTIF($B$1:INDIRECT(CONCATENATE("B", ROW())), B483))</f>
        <v>Observatory135</v>
      </c>
      <c r="D483" s="6" t="s">
        <v>26</v>
      </c>
      <c r="E483" s="6" t="s">
        <v>34</v>
      </c>
      <c r="F483" s="6">
        <f t="shared" si="71"/>
        <v>470</v>
      </c>
      <c r="G483" s="58" t="str">
        <f t="shared" si="65"/>
        <v>0x1D6</v>
      </c>
      <c r="H483" s="8" t="s">
        <v>1101</v>
      </c>
      <c r="I483" s="7"/>
      <c r="J483" s="6" t="s">
        <v>28</v>
      </c>
      <c r="K483" s="9" t="s">
        <v>29</v>
      </c>
      <c r="L483" s="6" t="s">
        <v>30</v>
      </c>
      <c r="M483" s="42">
        <v>1632</v>
      </c>
      <c r="N483" s="42">
        <f t="shared" si="63"/>
        <v>1632</v>
      </c>
      <c r="O483" s="42">
        <f t="shared" si="72"/>
        <v>204</v>
      </c>
      <c r="P483" s="42">
        <f t="shared" si="70"/>
        <v>204</v>
      </c>
      <c r="Q483" s="265">
        <v>0.1</v>
      </c>
      <c r="R483" s="10">
        <f t="shared" si="66"/>
        <v>16320</v>
      </c>
      <c r="S483" s="6" t="s">
        <v>611</v>
      </c>
      <c r="T483" s="6" t="s">
        <v>750</v>
      </c>
    </row>
    <row r="484" spans="1:20" x14ac:dyDescent="0.2">
      <c r="A484" s="6">
        <f ca="1">IF(COUNTIF($B$1:INDIRECT(CONCATENATE("B", ROW())), B484)=0, "", COUNTIF($B$1:INDIRECT(CONCATENATE("B", ROW())), B484))</f>
        <v>136</v>
      </c>
      <c r="B484" s="41" t="s">
        <v>57</v>
      </c>
      <c r="C484" s="7" t="str">
        <f ca="1">IF(B484="", "", B484&amp;COUNTIF($B$1:INDIRECT(CONCATENATE("B", ROW())), B484))</f>
        <v>Observatory136</v>
      </c>
      <c r="D484" s="6" t="s">
        <v>26</v>
      </c>
      <c r="E484" s="6" t="s">
        <v>34</v>
      </c>
      <c r="F484" s="6">
        <f t="shared" si="71"/>
        <v>471</v>
      </c>
      <c r="G484" s="58" t="str">
        <f t="shared" si="65"/>
        <v>0x1D7</v>
      </c>
      <c r="H484" s="8" t="s">
        <v>1093</v>
      </c>
      <c r="I484" s="7"/>
      <c r="J484" s="6" t="s">
        <v>28</v>
      </c>
      <c r="K484" s="9" t="s">
        <v>29</v>
      </c>
      <c r="L484" s="6" t="s">
        <v>30</v>
      </c>
      <c r="M484" s="42">
        <v>576</v>
      </c>
      <c r="N484" s="42">
        <f t="shared" si="63"/>
        <v>576</v>
      </c>
      <c r="O484" s="42">
        <f t="shared" si="72"/>
        <v>72</v>
      </c>
      <c r="P484" s="42">
        <f t="shared" si="70"/>
        <v>72</v>
      </c>
      <c r="Q484" s="265">
        <v>0.1</v>
      </c>
      <c r="R484" s="10">
        <f t="shared" si="66"/>
        <v>5760</v>
      </c>
      <c r="S484" s="6" t="s">
        <v>612</v>
      </c>
      <c r="T484" s="6" t="s">
        <v>750</v>
      </c>
    </row>
    <row r="485" spans="1:20" x14ac:dyDescent="0.2">
      <c r="A485" s="6">
        <f ca="1">IF(COUNTIF($B$1:INDIRECT(CONCATENATE("B", ROW())), B485)=0, "", COUNTIF($B$1:INDIRECT(CONCATENATE("B", ROW())), B485))</f>
        <v>137</v>
      </c>
      <c r="B485" s="41" t="s">
        <v>57</v>
      </c>
      <c r="C485" s="7" t="str">
        <f ca="1">IF(B485="", "", B485&amp;COUNTIF($B$1:INDIRECT(CONCATENATE("B", ROW())), B485))</f>
        <v>Observatory137</v>
      </c>
      <c r="D485" s="6" t="s">
        <v>26</v>
      </c>
      <c r="E485" s="6" t="s">
        <v>34</v>
      </c>
      <c r="F485" s="6">
        <f t="shared" si="71"/>
        <v>472</v>
      </c>
      <c r="G485" s="58" t="str">
        <f t="shared" si="65"/>
        <v>0x1D8</v>
      </c>
      <c r="H485" s="8" t="s">
        <v>121</v>
      </c>
      <c r="I485" s="7"/>
      <c r="J485" s="6" t="s">
        <v>28</v>
      </c>
      <c r="K485" s="9" t="s">
        <v>29</v>
      </c>
      <c r="L485" s="6" t="s">
        <v>30</v>
      </c>
      <c r="M485" s="42">
        <v>640</v>
      </c>
      <c r="N485" s="42">
        <f t="shared" si="63"/>
        <v>640</v>
      </c>
      <c r="O485" s="42">
        <f t="shared" si="72"/>
        <v>80</v>
      </c>
      <c r="P485" s="42">
        <f t="shared" si="70"/>
        <v>80</v>
      </c>
      <c r="Q485" s="265">
        <v>0.1</v>
      </c>
      <c r="R485" s="10">
        <f t="shared" si="66"/>
        <v>6400</v>
      </c>
      <c r="S485" s="6" t="s">
        <v>613</v>
      </c>
      <c r="T485" s="6" t="s">
        <v>750</v>
      </c>
    </row>
    <row r="486" spans="1:20" x14ac:dyDescent="0.2">
      <c r="A486" s="6">
        <f ca="1">IF(COUNTIF($B$1:INDIRECT(CONCATENATE("B", ROW())), B486)=0, "", COUNTIF($B$1:INDIRECT(CONCATENATE("B", ROW())), B486))</f>
        <v>138</v>
      </c>
      <c r="B486" s="41" t="s">
        <v>57</v>
      </c>
      <c r="C486" s="7" t="str">
        <f ca="1">IF(B486="", "", B486&amp;COUNTIF($B$1:INDIRECT(CONCATENATE("B", ROW())), B486))</f>
        <v>Observatory138</v>
      </c>
      <c r="D486" s="6" t="s">
        <v>26</v>
      </c>
      <c r="E486" s="6" t="s">
        <v>34</v>
      </c>
      <c r="F486" s="6">
        <f t="shared" si="71"/>
        <v>473</v>
      </c>
      <c r="G486" s="58" t="str">
        <f t="shared" si="65"/>
        <v>0x1D9</v>
      </c>
      <c r="H486" s="8" t="s">
        <v>1100</v>
      </c>
      <c r="I486" s="7"/>
      <c r="J486" s="6" t="s">
        <v>28</v>
      </c>
      <c r="K486" s="9" t="s">
        <v>29</v>
      </c>
      <c r="L486" s="6" t="s">
        <v>30</v>
      </c>
      <c r="M486" s="42">
        <v>1856</v>
      </c>
      <c r="N486" s="42">
        <f t="shared" si="63"/>
        <v>1856</v>
      </c>
      <c r="O486" s="42">
        <f t="shared" si="72"/>
        <v>232</v>
      </c>
      <c r="P486" s="42">
        <f t="shared" si="70"/>
        <v>232</v>
      </c>
      <c r="Q486" s="265">
        <v>0.1</v>
      </c>
      <c r="R486" s="10">
        <f t="shared" si="66"/>
        <v>18560</v>
      </c>
      <c r="S486" s="6" t="s">
        <v>614</v>
      </c>
      <c r="T486" s="6" t="s">
        <v>750</v>
      </c>
    </row>
    <row r="487" spans="1:20" x14ac:dyDescent="0.2">
      <c r="A487" s="6">
        <f ca="1">IF(COUNTIF($B$1:INDIRECT(CONCATENATE("B", ROW())), B487)=0, "", COUNTIF($B$1:INDIRECT(CONCATENATE("B", ROW())), B487))</f>
        <v>139</v>
      </c>
      <c r="B487" s="41" t="s">
        <v>57</v>
      </c>
      <c r="C487" s="7" t="str">
        <f ca="1">IF(B487="", "", B487&amp;COUNTIF($B$1:INDIRECT(CONCATENATE("B", ROW())), B487))</f>
        <v>Observatory139</v>
      </c>
      <c r="D487" s="6" t="s">
        <v>26</v>
      </c>
      <c r="E487" s="6" t="s">
        <v>34</v>
      </c>
      <c r="F487" s="6">
        <f t="shared" si="71"/>
        <v>474</v>
      </c>
      <c r="G487" s="58" t="str">
        <f t="shared" si="65"/>
        <v>0x1DA</v>
      </c>
      <c r="H487" s="8" t="s">
        <v>1099</v>
      </c>
      <c r="I487" s="7"/>
      <c r="J487" s="6" t="s">
        <v>28</v>
      </c>
      <c r="K487" s="9" t="s">
        <v>29</v>
      </c>
      <c r="L487" s="6" t="s">
        <v>30</v>
      </c>
      <c r="M487" s="42">
        <v>5120</v>
      </c>
      <c r="N487" s="42">
        <f t="shared" si="63"/>
        <v>5120</v>
      </c>
      <c r="O487" s="42">
        <f t="shared" si="72"/>
        <v>640</v>
      </c>
      <c r="P487" s="42">
        <f t="shared" si="70"/>
        <v>640</v>
      </c>
      <c r="Q487" s="265">
        <v>0.1</v>
      </c>
      <c r="R487" s="10">
        <f t="shared" si="66"/>
        <v>51200</v>
      </c>
      <c r="S487" s="6" t="s">
        <v>615</v>
      </c>
      <c r="T487" s="6" t="s">
        <v>750</v>
      </c>
    </row>
    <row r="488" spans="1:20" x14ac:dyDescent="0.2">
      <c r="A488" s="6">
        <f ca="1">IF(COUNTIF($B$1:INDIRECT(CONCATENATE("B", ROW())), B488)=0, "", COUNTIF($B$1:INDIRECT(CONCATENATE("B", ROW())), B488))</f>
        <v>140</v>
      </c>
      <c r="B488" s="41" t="s">
        <v>57</v>
      </c>
      <c r="C488" s="7" t="str">
        <f ca="1">IF(B488="", "", B488&amp;COUNTIF($B$1:INDIRECT(CONCATENATE("B", ROW())), B488))</f>
        <v>Observatory140</v>
      </c>
      <c r="D488" s="6" t="s">
        <v>26</v>
      </c>
      <c r="E488" s="6" t="s">
        <v>34</v>
      </c>
      <c r="F488" s="6">
        <f t="shared" si="71"/>
        <v>475</v>
      </c>
      <c r="G488" s="58" t="str">
        <f t="shared" si="65"/>
        <v>0x1DB</v>
      </c>
      <c r="H488" s="8" t="s">
        <v>1102</v>
      </c>
      <c r="I488" s="7"/>
      <c r="J488" s="6" t="s">
        <v>28</v>
      </c>
      <c r="K488" s="9" t="s">
        <v>29</v>
      </c>
      <c r="L488" s="6" t="s">
        <v>30</v>
      </c>
      <c r="M488" s="42">
        <v>3008</v>
      </c>
      <c r="N488" s="42">
        <f t="shared" si="63"/>
        <v>3008</v>
      </c>
      <c r="O488" s="42">
        <f>IF($M488="", "", $M488/8)</f>
        <v>376</v>
      </c>
      <c r="P488" s="42">
        <f t="shared" si="70"/>
        <v>376</v>
      </c>
      <c r="Q488" s="265">
        <v>0.1</v>
      </c>
      <c r="R488" s="10">
        <f t="shared" si="66"/>
        <v>30080</v>
      </c>
      <c r="S488" s="6" t="s">
        <v>616</v>
      </c>
      <c r="T488" s="6" t="s">
        <v>750</v>
      </c>
    </row>
    <row r="489" spans="1:20" x14ac:dyDescent="0.2">
      <c r="A489" s="6"/>
      <c r="B489" s="41"/>
      <c r="C489" s="7"/>
      <c r="D489" s="6"/>
      <c r="E489" s="6"/>
      <c r="F489" s="6">
        <f t="shared" si="71"/>
        <v>476</v>
      </c>
      <c r="G489" s="58" t="str">
        <f t="shared" si="65"/>
        <v>0x1DC</v>
      </c>
      <c r="H489" s="8" t="s">
        <v>33</v>
      </c>
      <c r="I489" s="7"/>
      <c r="J489" s="6"/>
      <c r="K489" s="9"/>
      <c r="L489" s="6"/>
      <c r="M489" s="42"/>
      <c r="N489" s="42"/>
      <c r="O489" s="42"/>
      <c r="P489" s="42"/>
      <c r="Q489" s="265"/>
      <c r="R489" s="10"/>
      <c r="S489" s="6"/>
      <c r="T489" s="6"/>
    </row>
    <row r="490" spans="1:20" x14ac:dyDescent="0.2">
      <c r="A490" s="6">
        <f ca="1">IF(COUNTIF($B$1:INDIRECT(CONCATENATE("B", ROW())), B490)=0, "", COUNTIF($B$1:INDIRECT(CONCATENATE("B", ROW())), B490))</f>
        <v>141</v>
      </c>
      <c r="B490" s="41" t="s">
        <v>57</v>
      </c>
      <c r="C490" s="7" t="str">
        <f ca="1">IF(B490="", "", B490&amp;COUNTIF($B$1:INDIRECT(CONCATENATE("B", ROW())), B490))</f>
        <v>Observatory141</v>
      </c>
      <c r="D490" s="6">
        <v>1553</v>
      </c>
      <c r="E490" s="6" t="s">
        <v>27</v>
      </c>
      <c r="F490" s="6">
        <f>$F489+1</f>
        <v>477</v>
      </c>
      <c r="G490" s="58" t="str">
        <f t="shared" si="65"/>
        <v>0x1DD</v>
      </c>
      <c r="H490" s="8" t="s">
        <v>851</v>
      </c>
      <c r="I490" s="7"/>
      <c r="J490" s="6" t="s">
        <v>28</v>
      </c>
      <c r="K490" s="9" t="s">
        <v>35</v>
      </c>
      <c r="L490" s="6" t="s">
        <v>30</v>
      </c>
      <c r="M490" s="42">
        <v>320</v>
      </c>
      <c r="N490" s="42">
        <f t="shared" si="63"/>
        <v>448</v>
      </c>
      <c r="O490" s="42">
        <f t="shared" si="72"/>
        <v>40</v>
      </c>
      <c r="P490" s="42">
        <f t="shared" si="70"/>
        <v>56</v>
      </c>
      <c r="Q490" s="265">
        <v>1</v>
      </c>
      <c r="R490" s="10">
        <f t="shared" si="66"/>
        <v>448</v>
      </c>
      <c r="S490" s="6" t="s">
        <v>1026</v>
      </c>
      <c r="T490" s="6" t="s">
        <v>751</v>
      </c>
    </row>
    <row r="491" spans="1:20" x14ac:dyDescent="0.2">
      <c r="A491" s="6">
        <f ca="1">IF(COUNTIF($B$1:INDIRECT(CONCATENATE("B", ROW())), B491)=0, "", COUNTIF($B$1:INDIRECT(CONCATENATE("B", ROW())), B491))</f>
        <v>142</v>
      </c>
      <c r="B491" s="41" t="s">
        <v>57</v>
      </c>
      <c r="C491" s="7" t="str">
        <f ca="1">IF(B491="", "", B491&amp;COUNTIF($B$1:INDIRECT(CONCATENATE("B", ROW())), B491))</f>
        <v>Observatory142</v>
      </c>
      <c r="D491" s="6">
        <v>1553</v>
      </c>
      <c r="E491" s="6" t="s">
        <v>27</v>
      </c>
      <c r="F491" s="6">
        <f>$F490+1</f>
        <v>478</v>
      </c>
      <c r="G491" s="58" t="str">
        <f t="shared" si="65"/>
        <v>0x1DE</v>
      </c>
      <c r="H491" s="8" t="s">
        <v>852</v>
      </c>
      <c r="I491" s="7"/>
      <c r="J491" s="6" t="s">
        <v>28</v>
      </c>
      <c r="K491" s="9" t="s">
        <v>35</v>
      </c>
      <c r="L491" s="6" t="s">
        <v>30</v>
      </c>
      <c r="M491" s="42">
        <v>272</v>
      </c>
      <c r="N491" s="42">
        <f t="shared" si="63"/>
        <v>400</v>
      </c>
      <c r="O491" s="42">
        <f t="shared" si="72"/>
        <v>34</v>
      </c>
      <c r="P491" s="264">
        <f t="shared" si="70"/>
        <v>50</v>
      </c>
      <c r="Q491" s="265">
        <v>1</v>
      </c>
      <c r="R491" s="10">
        <f t="shared" si="66"/>
        <v>400</v>
      </c>
      <c r="S491" s="6" t="s">
        <v>1027</v>
      </c>
      <c r="T491" s="6" t="s">
        <v>751</v>
      </c>
    </row>
    <row r="492" spans="1:20" x14ac:dyDescent="0.2">
      <c r="A492" s="6">
        <f ca="1">IF(COUNTIF($B$1:INDIRECT(CONCATENATE("B", ROW())), B492)=0, "", COUNTIF($B$1:INDIRECT(CONCATENATE("B", ROW())), B492))</f>
        <v>143</v>
      </c>
      <c r="B492" s="41" t="s">
        <v>57</v>
      </c>
      <c r="C492" s="7" t="str">
        <f ca="1">IF(B492="", "", B492&amp;COUNTIF($B$1:INDIRECT(CONCATENATE("B", ROW())), B492))</f>
        <v>Observatory143</v>
      </c>
      <c r="D492" s="6">
        <v>1553</v>
      </c>
      <c r="E492" s="6" t="s">
        <v>27</v>
      </c>
      <c r="F492" s="6">
        <f t="shared" ref="F492:F511" si="73">$F491+1</f>
        <v>479</v>
      </c>
      <c r="G492" s="58" t="str">
        <f t="shared" si="65"/>
        <v>0x1DF</v>
      </c>
      <c r="H492" s="8" t="s">
        <v>853</v>
      </c>
      <c r="I492" s="7"/>
      <c r="J492" s="6" t="s">
        <v>28</v>
      </c>
      <c r="K492" s="9" t="s">
        <v>35</v>
      </c>
      <c r="L492" s="6" t="s">
        <v>30</v>
      </c>
      <c r="M492" s="42">
        <v>320</v>
      </c>
      <c r="N492" s="42">
        <f t="shared" si="63"/>
        <v>448</v>
      </c>
      <c r="O492" s="42">
        <f t="shared" si="72"/>
        <v>40</v>
      </c>
      <c r="P492" s="42">
        <f>IF(N492="", "", N492/8)</f>
        <v>56</v>
      </c>
      <c r="Q492" s="265">
        <v>1</v>
      </c>
      <c r="R492" s="10">
        <f t="shared" si="66"/>
        <v>448</v>
      </c>
      <c r="S492" s="6" t="s">
        <v>1028</v>
      </c>
      <c r="T492" s="6" t="s">
        <v>751</v>
      </c>
    </row>
    <row r="493" spans="1:20" x14ac:dyDescent="0.2">
      <c r="A493" s="6">
        <f ca="1">IF(COUNTIF($B$1:INDIRECT(CONCATENATE("B", ROW())), B493)=0, "", COUNTIF($B$1:INDIRECT(CONCATENATE("B", ROW())), B493))</f>
        <v>144</v>
      </c>
      <c r="B493" s="41" t="s">
        <v>57</v>
      </c>
      <c r="C493" s="7" t="str">
        <f ca="1">IF(B493="", "", B493&amp;COUNTIF($B$1:INDIRECT(CONCATENATE("B", ROW())), B493))</f>
        <v>Observatory144</v>
      </c>
      <c r="D493" s="6">
        <v>1553</v>
      </c>
      <c r="E493" s="6" t="s">
        <v>27</v>
      </c>
      <c r="F493" s="6">
        <f t="shared" si="73"/>
        <v>480</v>
      </c>
      <c r="G493" s="58" t="str">
        <f t="shared" si="65"/>
        <v>0x1E0</v>
      </c>
      <c r="H493" s="8" t="s">
        <v>854</v>
      </c>
      <c r="I493" s="7"/>
      <c r="J493" s="6" t="s">
        <v>28</v>
      </c>
      <c r="K493" s="9" t="s">
        <v>35</v>
      </c>
      <c r="L493" s="6" t="s">
        <v>30</v>
      </c>
      <c r="M493" s="42">
        <v>272</v>
      </c>
      <c r="N493" s="42">
        <f t="shared" si="63"/>
        <v>400</v>
      </c>
      <c r="O493" s="42">
        <f t="shared" si="72"/>
        <v>34</v>
      </c>
      <c r="P493" s="264">
        <f>IF(N493="", "", N493/8)</f>
        <v>50</v>
      </c>
      <c r="Q493" s="265">
        <v>1</v>
      </c>
      <c r="R493" s="10">
        <f t="shared" si="66"/>
        <v>400</v>
      </c>
      <c r="S493" s="6" t="s">
        <v>1029</v>
      </c>
      <c r="T493" s="6" t="s">
        <v>751</v>
      </c>
    </row>
    <row r="494" spans="1:20" x14ac:dyDescent="0.2">
      <c r="A494" s="6" t="str">
        <f ca="1">IF(COUNTIF($B$1:INDIRECT(CONCATENATE("B", ROW())), B494)=0, "", COUNTIF($B$1:INDIRECT(CONCATENATE("B", ROW())), B494))</f>
        <v/>
      </c>
      <c r="B494" s="41"/>
      <c r="C494" s="7"/>
      <c r="D494" s="6"/>
      <c r="E494" s="6"/>
      <c r="F494" s="6">
        <f t="shared" si="73"/>
        <v>481</v>
      </c>
      <c r="G494" s="58" t="str">
        <f t="shared" si="65"/>
        <v>0x1E1</v>
      </c>
      <c r="H494" s="57" t="s">
        <v>33</v>
      </c>
      <c r="I494" s="7"/>
      <c r="J494" s="6"/>
      <c r="K494" s="9"/>
      <c r="L494" s="6"/>
      <c r="M494" s="42"/>
      <c r="N494" s="42" t="str">
        <f t="shared" si="63"/>
        <v/>
      </c>
      <c r="O494" s="42"/>
      <c r="P494" s="42"/>
      <c r="Q494" s="265"/>
      <c r="R494" s="10" t="str">
        <f t="shared" si="66"/>
        <v/>
      </c>
      <c r="S494" s="6"/>
      <c r="T494" s="6"/>
    </row>
    <row r="495" spans="1:20" x14ac:dyDescent="0.2">
      <c r="A495" s="6" t="str">
        <f ca="1">IF(COUNTIF($B$1:INDIRECT(CONCATENATE("B", ROW())), B495)=0, "", COUNTIF($B$1:INDIRECT(CONCATENATE("B", ROW())), B495))</f>
        <v/>
      </c>
      <c r="B495" s="41"/>
      <c r="C495" s="7"/>
      <c r="D495" s="6"/>
      <c r="E495" s="6"/>
      <c r="F495" s="6">
        <f t="shared" si="73"/>
        <v>482</v>
      </c>
      <c r="G495" s="58" t="str">
        <f t="shared" si="65"/>
        <v>0x1E2</v>
      </c>
      <c r="H495" s="57" t="s">
        <v>33</v>
      </c>
      <c r="I495" s="7"/>
      <c r="J495" s="6"/>
      <c r="K495" s="9"/>
      <c r="L495" s="6"/>
      <c r="M495" s="42"/>
      <c r="N495" s="42" t="str">
        <f t="shared" si="63"/>
        <v/>
      </c>
      <c r="O495" s="42"/>
      <c r="P495" s="42"/>
      <c r="Q495" s="265"/>
      <c r="R495" s="10" t="str">
        <f t="shared" si="66"/>
        <v/>
      </c>
      <c r="S495" s="6"/>
      <c r="T495" s="6"/>
    </row>
    <row r="496" spans="1:20" x14ac:dyDescent="0.2">
      <c r="A496" s="6">
        <f ca="1">IF(COUNTIF($B$1:INDIRECT(CONCATENATE("B", ROW())), B496)=0, "", COUNTIF($B$1:INDIRECT(CONCATENATE("B", ROW())), B496))</f>
        <v>145</v>
      </c>
      <c r="B496" s="41" t="s">
        <v>57</v>
      </c>
      <c r="C496" s="7" t="str">
        <f ca="1">IF(B496="", "", B496&amp;COUNTIF($B$1:INDIRECT(CONCATENATE("B", ROW())), B496))</f>
        <v>Observatory145</v>
      </c>
      <c r="D496" s="6">
        <v>1553</v>
      </c>
      <c r="E496" s="6" t="s">
        <v>27</v>
      </c>
      <c r="F496" s="6">
        <f>$F495+1</f>
        <v>483</v>
      </c>
      <c r="G496" s="58" t="str">
        <f t="shared" si="65"/>
        <v>0x1E3</v>
      </c>
      <c r="H496" s="8" t="s">
        <v>855</v>
      </c>
      <c r="I496" s="7"/>
      <c r="J496" s="261" t="s">
        <v>28</v>
      </c>
      <c r="K496" s="9" t="s">
        <v>35</v>
      </c>
      <c r="L496" s="6" t="s">
        <v>30</v>
      </c>
      <c r="M496" s="42">
        <v>176</v>
      </c>
      <c r="N496" s="42">
        <f t="shared" si="63"/>
        <v>304</v>
      </c>
      <c r="O496" s="42">
        <f t="shared" ref="O496:O505" si="74">IF($M496="", "", $M496/8)</f>
        <v>22</v>
      </c>
      <c r="P496" s="42">
        <f t="shared" ref="P496:P505" si="75">IF(N496="", "", N496/8)</f>
        <v>38</v>
      </c>
      <c r="Q496" s="265">
        <v>1</v>
      </c>
      <c r="R496" s="10">
        <f t="shared" si="66"/>
        <v>304</v>
      </c>
      <c r="S496" s="6" t="s">
        <v>1119</v>
      </c>
      <c r="T496" s="6" t="s">
        <v>751</v>
      </c>
    </row>
    <row r="497" spans="1:20" x14ac:dyDescent="0.2">
      <c r="A497" s="6">
        <f ca="1">IF(COUNTIF($B$1:INDIRECT(CONCATENATE("B", ROW())), B497)=0, "", COUNTIF($B$1:INDIRECT(CONCATENATE("B", ROW())), B497))</f>
        <v>146</v>
      </c>
      <c r="B497" s="41" t="s">
        <v>57</v>
      </c>
      <c r="C497" s="7" t="str">
        <f ca="1">IF(B497="", "", B497&amp;COUNTIF($B$1:INDIRECT(CONCATENATE("B", ROW())), B497))</f>
        <v>Observatory146</v>
      </c>
      <c r="D497" s="6">
        <v>1553</v>
      </c>
      <c r="E497" s="6" t="s">
        <v>27</v>
      </c>
      <c r="F497" s="6">
        <f t="shared" si="73"/>
        <v>484</v>
      </c>
      <c r="G497" s="58" t="str">
        <f t="shared" si="65"/>
        <v>0x1E4</v>
      </c>
      <c r="H497" s="8" t="s">
        <v>856</v>
      </c>
      <c r="I497" s="7"/>
      <c r="J497" s="261" t="s">
        <v>28</v>
      </c>
      <c r="K497" s="9" t="s">
        <v>35</v>
      </c>
      <c r="L497" s="6" t="s">
        <v>30</v>
      </c>
      <c r="M497" s="42">
        <v>176</v>
      </c>
      <c r="N497" s="42">
        <f t="shared" si="63"/>
        <v>304</v>
      </c>
      <c r="O497" s="42">
        <f t="shared" si="74"/>
        <v>22</v>
      </c>
      <c r="P497" s="42">
        <f t="shared" si="75"/>
        <v>38</v>
      </c>
      <c r="Q497" s="265">
        <v>1</v>
      </c>
      <c r="R497" s="10">
        <f t="shared" si="66"/>
        <v>304</v>
      </c>
      <c r="S497" s="6" t="s">
        <v>1120</v>
      </c>
      <c r="T497" s="6" t="s">
        <v>751</v>
      </c>
    </row>
    <row r="498" spans="1:20" ht="12" customHeight="1" x14ac:dyDescent="0.2">
      <c r="A498" s="6">
        <f ca="1">IF(COUNTIF($B$1:INDIRECT(CONCATENATE("B", ROW())), B498)=0, "", COUNTIF($B$1:INDIRECT(CONCATENATE("B", ROW())), B498))</f>
        <v>147</v>
      </c>
      <c r="B498" s="41" t="s">
        <v>57</v>
      </c>
      <c r="C498" s="7" t="str">
        <f ca="1">IF(B498="", "", B498&amp;COUNTIF($B$1:INDIRECT(CONCATENATE("B", ROW())), B498))</f>
        <v>Observatory147</v>
      </c>
      <c r="D498" s="6">
        <v>1553</v>
      </c>
      <c r="E498" s="6" t="s">
        <v>27</v>
      </c>
      <c r="F498" s="6">
        <f>$F497+1</f>
        <v>485</v>
      </c>
      <c r="G498" s="58" t="str">
        <f t="shared" si="65"/>
        <v>0x1E5</v>
      </c>
      <c r="H498" s="8" t="s">
        <v>857</v>
      </c>
      <c r="I498" s="7"/>
      <c r="J498" s="6" t="s">
        <v>28</v>
      </c>
      <c r="K498" s="9" t="s">
        <v>35</v>
      </c>
      <c r="L498" s="6" t="s">
        <v>30</v>
      </c>
      <c r="M498" s="42">
        <v>208</v>
      </c>
      <c r="N498" s="42">
        <f t="shared" si="63"/>
        <v>336</v>
      </c>
      <c r="O498" s="42">
        <f t="shared" si="74"/>
        <v>26</v>
      </c>
      <c r="P498" s="42">
        <f t="shared" si="75"/>
        <v>42</v>
      </c>
      <c r="Q498" s="265">
        <v>0.1</v>
      </c>
      <c r="R498" s="10">
        <f t="shared" si="66"/>
        <v>3360</v>
      </c>
      <c r="S498" s="6" t="s">
        <v>1030</v>
      </c>
      <c r="T498" s="6" t="s">
        <v>751</v>
      </c>
    </row>
    <row r="499" spans="1:20" x14ac:dyDescent="0.2">
      <c r="A499" s="6">
        <f ca="1">IF(COUNTIF($B$1:INDIRECT(CONCATENATE("B", ROW())), B499)=0, "", COUNTIF($B$1:INDIRECT(CONCATENATE("B", ROW())), B499))</f>
        <v>148</v>
      </c>
      <c r="B499" s="41" t="s">
        <v>57</v>
      </c>
      <c r="C499" s="7" t="str">
        <f ca="1">IF(B499="", "", B499&amp;COUNTIF($B$1:INDIRECT(CONCATENATE("B", ROW())), B499))</f>
        <v>Observatory148</v>
      </c>
      <c r="D499" s="6">
        <v>1553</v>
      </c>
      <c r="E499" s="6" t="s">
        <v>27</v>
      </c>
      <c r="F499" s="6">
        <f t="shared" si="73"/>
        <v>486</v>
      </c>
      <c r="G499" s="58" t="str">
        <f t="shared" si="65"/>
        <v>0x1E6</v>
      </c>
      <c r="H499" s="8" t="s">
        <v>858</v>
      </c>
      <c r="I499" s="7"/>
      <c r="J499" s="6" t="s">
        <v>28</v>
      </c>
      <c r="K499" s="9" t="s">
        <v>35</v>
      </c>
      <c r="L499" s="6" t="s">
        <v>30</v>
      </c>
      <c r="M499" s="42">
        <v>208</v>
      </c>
      <c r="N499" s="42">
        <f t="shared" si="63"/>
        <v>336</v>
      </c>
      <c r="O499" s="42">
        <f t="shared" si="74"/>
        <v>26</v>
      </c>
      <c r="P499" s="42">
        <f t="shared" si="75"/>
        <v>42</v>
      </c>
      <c r="Q499" s="265">
        <v>0.1</v>
      </c>
      <c r="R499" s="10">
        <f t="shared" si="66"/>
        <v>3360</v>
      </c>
      <c r="S499" s="6" t="s">
        <v>1031</v>
      </c>
      <c r="T499" s="6" t="s">
        <v>751</v>
      </c>
    </row>
    <row r="500" spans="1:20" ht="12" customHeight="1" x14ac:dyDescent="0.2">
      <c r="A500" s="6">
        <f ca="1">IF(COUNTIF($B$1:INDIRECT(CONCATENATE("B", ROW())), B500)=0, "", COUNTIF($B$1:INDIRECT(CONCATENATE("B", ROW())), B500))</f>
        <v>149</v>
      </c>
      <c r="B500" s="41" t="s">
        <v>57</v>
      </c>
      <c r="C500" s="7" t="str">
        <f ca="1">IF(B500="", "", B500&amp;COUNTIF($B$1:INDIRECT(CONCATENATE("B", ROW())), B500))</f>
        <v>Observatory149</v>
      </c>
      <c r="D500" s="6">
        <v>1553</v>
      </c>
      <c r="E500" s="6" t="s">
        <v>27</v>
      </c>
      <c r="F500" s="6">
        <f t="shared" si="73"/>
        <v>487</v>
      </c>
      <c r="G500" s="58" t="str">
        <f t="shared" si="65"/>
        <v>0x1E7</v>
      </c>
      <c r="H500" s="8" t="s">
        <v>859</v>
      </c>
      <c r="I500" s="7"/>
      <c r="J500" s="6" t="s">
        <v>28</v>
      </c>
      <c r="K500" s="9" t="s">
        <v>35</v>
      </c>
      <c r="L500" s="6" t="s">
        <v>30</v>
      </c>
      <c r="M500" s="42">
        <v>208</v>
      </c>
      <c r="N500" s="42">
        <f t="shared" si="63"/>
        <v>336</v>
      </c>
      <c r="O500" s="42">
        <f t="shared" si="74"/>
        <v>26</v>
      </c>
      <c r="P500" s="42">
        <f t="shared" si="75"/>
        <v>42</v>
      </c>
      <c r="Q500" s="265">
        <v>0.1</v>
      </c>
      <c r="R500" s="10">
        <f t="shared" si="66"/>
        <v>3360</v>
      </c>
      <c r="S500" s="6" t="s">
        <v>1032</v>
      </c>
      <c r="T500" s="6" t="s">
        <v>751</v>
      </c>
    </row>
    <row r="501" spans="1:20" ht="12" customHeight="1" x14ac:dyDescent="0.2">
      <c r="A501" s="6">
        <f ca="1">IF(COUNTIF($B$1:INDIRECT(CONCATENATE("B", ROW())), B501)=0, "", COUNTIF($B$1:INDIRECT(CONCATENATE("B", ROW())), B501))</f>
        <v>150</v>
      </c>
      <c r="B501" s="41" t="s">
        <v>57</v>
      </c>
      <c r="C501" s="7" t="str">
        <f ca="1">IF(B501="", "", B501&amp;COUNTIF($B$1:INDIRECT(CONCATENATE("B", ROW())), B501))</f>
        <v>Observatory150</v>
      </c>
      <c r="D501" s="6">
        <v>1553</v>
      </c>
      <c r="E501" s="6" t="s">
        <v>27</v>
      </c>
      <c r="F501" s="6">
        <f t="shared" si="73"/>
        <v>488</v>
      </c>
      <c r="G501" s="58" t="str">
        <f t="shared" si="65"/>
        <v>0x1E8</v>
      </c>
      <c r="H501" s="8" t="s">
        <v>860</v>
      </c>
      <c r="I501" s="7"/>
      <c r="J501" s="6" t="s">
        <v>28</v>
      </c>
      <c r="K501" s="9" t="s">
        <v>35</v>
      </c>
      <c r="L501" s="6" t="s">
        <v>30</v>
      </c>
      <c r="M501" s="42">
        <v>208</v>
      </c>
      <c r="N501" s="42">
        <f t="shared" si="63"/>
        <v>336</v>
      </c>
      <c r="O501" s="42">
        <f t="shared" si="74"/>
        <v>26</v>
      </c>
      <c r="P501" s="42">
        <f t="shared" si="75"/>
        <v>42</v>
      </c>
      <c r="Q501" s="265">
        <v>0.1</v>
      </c>
      <c r="R501" s="10">
        <f t="shared" si="66"/>
        <v>3360</v>
      </c>
      <c r="S501" s="6" t="s">
        <v>1033</v>
      </c>
      <c r="T501" s="6" t="s">
        <v>751</v>
      </c>
    </row>
    <row r="502" spans="1:20" x14ac:dyDescent="0.2">
      <c r="A502" s="6">
        <f ca="1">IF(COUNTIF($B$1:INDIRECT(CONCATENATE("B", ROW())), B502)=0, "", COUNTIF($B$1:INDIRECT(CONCATENATE("B", ROW())), B502))</f>
        <v>151</v>
      </c>
      <c r="B502" s="41" t="s">
        <v>57</v>
      </c>
      <c r="C502" s="7" t="str">
        <f ca="1">IF(B502="", "", B502&amp;COUNTIF($B$1:INDIRECT(CONCATENATE("B", ROW())), B502))</f>
        <v>Observatory151</v>
      </c>
      <c r="D502" s="6">
        <v>1553</v>
      </c>
      <c r="E502" s="6" t="s">
        <v>27</v>
      </c>
      <c r="F502" s="6">
        <f t="shared" si="73"/>
        <v>489</v>
      </c>
      <c r="G502" s="58" t="str">
        <f t="shared" si="65"/>
        <v>0x1E9</v>
      </c>
      <c r="H502" s="8" t="s">
        <v>845</v>
      </c>
      <c r="I502" s="7"/>
      <c r="J502" s="6" t="s">
        <v>28</v>
      </c>
      <c r="K502" s="9" t="s">
        <v>35</v>
      </c>
      <c r="L502" s="6" t="s">
        <v>30</v>
      </c>
      <c r="M502" s="42">
        <v>416</v>
      </c>
      <c r="N502" s="42">
        <f t="shared" si="63"/>
        <v>544</v>
      </c>
      <c r="O502" s="42">
        <f t="shared" si="74"/>
        <v>52</v>
      </c>
      <c r="P502" s="42">
        <f t="shared" si="75"/>
        <v>68</v>
      </c>
      <c r="Q502" s="265">
        <v>0.1</v>
      </c>
      <c r="R502" s="10">
        <f t="shared" si="66"/>
        <v>5440</v>
      </c>
      <c r="S502" s="6" t="s">
        <v>1055</v>
      </c>
      <c r="T502" s="6" t="s">
        <v>751</v>
      </c>
    </row>
    <row r="503" spans="1:20" x14ac:dyDescent="0.2">
      <c r="A503" s="6">
        <f ca="1">IF(COUNTIF($B$1:INDIRECT(CONCATENATE("B", ROW())), B503)=0, "", COUNTIF($B$1:INDIRECT(CONCATENATE("B", ROW())), B503))</f>
        <v>152</v>
      </c>
      <c r="B503" s="41" t="s">
        <v>57</v>
      </c>
      <c r="C503" s="7" t="str">
        <f ca="1">IF(B503="", "", B503&amp;COUNTIF($B$1:INDIRECT(CONCATENATE("B", ROW())), B503))</f>
        <v>Observatory152</v>
      </c>
      <c r="D503" s="6">
        <v>1553</v>
      </c>
      <c r="E503" s="6" t="s">
        <v>27</v>
      </c>
      <c r="F503" s="6">
        <f>$F502+1</f>
        <v>490</v>
      </c>
      <c r="G503" s="58" t="str">
        <f t="shared" si="65"/>
        <v>0x1EA</v>
      </c>
      <c r="H503" s="8" t="s">
        <v>843</v>
      </c>
      <c r="I503" s="7"/>
      <c r="J503" s="6" t="s">
        <v>28</v>
      </c>
      <c r="K503" s="9" t="s">
        <v>35</v>
      </c>
      <c r="L503" s="6" t="s">
        <v>30</v>
      </c>
      <c r="M503" s="42">
        <v>224</v>
      </c>
      <c r="N503" s="42">
        <f t="shared" si="63"/>
        <v>352</v>
      </c>
      <c r="O503" s="42">
        <f t="shared" si="74"/>
        <v>28</v>
      </c>
      <c r="P503" s="42">
        <f t="shared" si="75"/>
        <v>44</v>
      </c>
      <c r="Q503" s="265">
        <v>0.1</v>
      </c>
      <c r="R503" s="10">
        <f t="shared" si="66"/>
        <v>3520</v>
      </c>
      <c r="S503" s="6" t="s">
        <v>1056</v>
      </c>
      <c r="T503" s="6" t="s">
        <v>751</v>
      </c>
    </row>
    <row r="504" spans="1:20" x14ac:dyDescent="0.2">
      <c r="A504" s="6">
        <f ca="1">IF(COUNTIF($B$1:INDIRECT(CONCATENATE("B", ROW())), B504)=0, "", COUNTIF($B$1:INDIRECT(CONCATENATE("B", ROW())), B504))</f>
        <v>153</v>
      </c>
      <c r="B504" s="41" t="s">
        <v>57</v>
      </c>
      <c r="C504" s="7" t="str">
        <f ca="1">IF(B504="", "", B504&amp;COUNTIF($B$1:INDIRECT(CONCATENATE("B", ROW())), B504))</f>
        <v>Observatory153</v>
      </c>
      <c r="D504" s="6">
        <v>1553</v>
      </c>
      <c r="E504" s="6" t="s">
        <v>27</v>
      </c>
      <c r="F504" s="6">
        <f>$F503+1</f>
        <v>491</v>
      </c>
      <c r="G504" s="58" t="str">
        <f t="shared" si="65"/>
        <v>0x1EB</v>
      </c>
      <c r="H504" s="8" t="s">
        <v>844</v>
      </c>
      <c r="I504" s="7"/>
      <c r="J504" s="6" t="s">
        <v>28</v>
      </c>
      <c r="K504" s="9" t="s">
        <v>35</v>
      </c>
      <c r="L504" s="6" t="s">
        <v>30</v>
      </c>
      <c r="M504" s="42">
        <v>1200</v>
      </c>
      <c r="N504" s="42">
        <f t="shared" si="63"/>
        <v>1328</v>
      </c>
      <c r="O504" s="42">
        <f t="shared" si="74"/>
        <v>150</v>
      </c>
      <c r="P504" s="42">
        <f t="shared" si="75"/>
        <v>166</v>
      </c>
      <c r="Q504" s="265">
        <v>0.1</v>
      </c>
      <c r="R504" s="10">
        <f t="shared" si="66"/>
        <v>13280</v>
      </c>
      <c r="S504" s="6" t="s">
        <v>1058</v>
      </c>
      <c r="T504" s="6" t="s">
        <v>751</v>
      </c>
    </row>
    <row r="505" spans="1:20" x14ac:dyDescent="0.2">
      <c r="A505" s="6">
        <f ca="1">IF(COUNTIF($B$1:INDIRECT(CONCATENATE("B", ROW())), B505)=0, "", COUNTIF($B$1:INDIRECT(CONCATENATE("B", ROW())), B505))</f>
        <v>154</v>
      </c>
      <c r="B505" s="41" t="s">
        <v>57</v>
      </c>
      <c r="C505" s="7" t="str">
        <f ca="1">IF(B505="", "", B505&amp;COUNTIF($B$1:INDIRECT(CONCATENATE("B", ROW())), B505))</f>
        <v>Observatory154</v>
      </c>
      <c r="D505" s="6">
        <v>1553</v>
      </c>
      <c r="E505" s="6" t="s">
        <v>27</v>
      </c>
      <c r="F505" s="6">
        <f>$F504+1</f>
        <v>492</v>
      </c>
      <c r="G505" s="58" t="str">
        <f t="shared" si="65"/>
        <v>0x1EC</v>
      </c>
      <c r="H505" s="8" t="s">
        <v>848</v>
      </c>
      <c r="I505" s="7"/>
      <c r="J505" s="6" t="s">
        <v>28</v>
      </c>
      <c r="K505" s="9" t="s">
        <v>35</v>
      </c>
      <c r="L505" s="6" t="s">
        <v>30</v>
      </c>
      <c r="M505" s="42">
        <v>560</v>
      </c>
      <c r="N505" s="42">
        <f t="shared" si="63"/>
        <v>688</v>
      </c>
      <c r="O505" s="42">
        <f t="shared" si="74"/>
        <v>70</v>
      </c>
      <c r="P505" s="42">
        <f t="shared" si="75"/>
        <v>86</v>
      </c>
      <c r="Q505" s="265">
        <v>0.1</v>
      </c>
      <c r="R505" s="10">
        <f t="shared" si="66"/>
        <v>6880</v>
      </c>
      <c r="S505" s="6" t="s">
        <v>1114</v>
      </c>
      <c r="T505" s="6" t="s">
        <v>751</v>
      </c>
    </row>
    <row r="506" spans="1:20" x14ac:dyDescent="0.2">
      <c r="A506" s="6" t="str">
        <f ca="1">IF(COUNTIF($B$1:INDIRECT(CONCATENATE("B", ROW())), B506)=0, "", COUNTIF($B$1:INDIRECT(CONCATENATE("B", ROW())), B506))</f>
        <v/>
      </c>
      <c r="B506" s="8"/>
      <c r="C506" s="7" t="str">
        <f ca="1">IF(B506="", "", B506&amp;COUNTIF($B$1:INDIRECT(CONCATENATE("B", ROW())), B506))</f>
        <v/>
      </c>
      <c r="D506" s="6"/>
      <c r="E506" s="6" t="s">
        <v>27</v>
      </c>
      <c r="F506" s="6">
        <f t="shared" si="73"/>
        <v>493</v>
      </c>
      <c r="G506" s="58" t="str">
        <f t="shared" si="65"/>
        <v>0x1ED</v>
      </c>
      <c r="H506" s="8" t="s">
        <v>33</v>
      </c>
      <c r="I506" s="7"/>
      <c r="J506" s="6"/>
      <c r="K506" s="9"/>
      <c r="L506" s="6"/>
      <c r="M506" s="42"/>
      <c r="N506" s="42" t="str">
        <f t="shared" si="63"/>
        <v/>
      </c>
      <c r="O506" s="42"/>
      <c r="P506" s="42"/>
      <c r="Q506" s="265"/>
      <c r="R506" s="10" t="str">
        <f t="shared" si="66"/>
        <v/>
      </c>
      <c r="S506" s="6"/>
      <c r="T506" s="6"/>
    </row>
    <row r="507" spans="1:20" x14ac:dyDescent="0.2">
      <c r="A507" s="6">
        <f ca="1">IF(COUNTIF($B$1:INDIRECT(CONCATENATE("B", ROW())), B507)=0, "", COUNTIF($B$1:INDIRECT(CONCATENATE("B", ROW())), B507))</f>
        <v>155</v>
      </c>
      <c r="B507" s="41" t="s">
        <v>57</v>
      </c>
      <c r="C507" s="7" t="str">
        <f ca="1">IF(B507="", "", B507&amp;COUNTIF($B$1:INDIRECT(CONCATENATE("B", ROW())), B507))</f>
        <v>Observatory155</v>
      </c>
      <c r="D507" s="6">
        <v>1553</v>
      </c>
      <c r="E507" s="6" t="s">
        <v>27</v>
      </c>
      <c r="F507" s="6">
        <f t="shared" si="73"/>
        <v>494</v>
      </c>
      <c r="G507" s="58" t="str">
        <f t="shared" si="65"/>
        <v>0x1EE</v>
      </c>
      <c r="H507" s="8" t="s">
        <v>875</v>
      </c>
      <c r="I507" s="7"/>
      <c r="J507" s="6" t="s">
        <v>28</v>
      </c>
      <c r="K507" s="9" t="s">
        <v>35</v>
      </c>
      <c r="L507" s="6" t="s">
        <v>30</v>
      </c>
      <c r="M507" s="42">
        <v>480</v>
      </c>
      <c r="N507" s="42">
        <f t="shared" si="63"/>
        <v>608</v>
      </c>
      <c r="O507" s="42">
        <f>IF($M507="", "", $M507/8)</f>
        <v>60</v>
      </c>
      <c r="P507" s="42">
        <f>IF(N507="", "", N507/8)</f>
        <v>76</v>
      </c>
      <c r="Q507" s="265">
        <v>0.1</v>
      </c>
      <c r="R507" s="10">
        <f t="shared" si="66"/>
        <v>6080</v>
      </c>
      <c r="S507" s="6" t="s">
        <v>1243</v>
      </c>
      <c r="T507" s="6" t="s">
        <v>751</v>
      </c>
    </row>
    <row r="508" spans="1:20" x14ac:dyDescent="0.2">
      <c r="A508" s="6">
        <f ca="1">IF(COUNTIF($B$1:INDIRECT(CONCATENATE("B", ROW())), B508)=0, "", COUNTIF($B$1:INDIRECT(CONCATENATE("B", ROW())), B508))</f>
        <v>156</v>
      </c>
      <c r="B508" s="41" t="s">
        <v>57</v>
      </c>
      <c r="C508" s="7" t="str">
        <f ca="1">IF(B508="", "", B508&amp;COUNTIF($B$1:INDIRECT(CONCATENATE("B", ROW())), B508))</f>
        <v>Observatory156</v>
      </c>
      <c r="D508" s="6">
        <v>1553</v>
      </c>
      <c r="E508" s="6" t="s">
        <v>27</v>
      </c>
      <c r="F508" s="6">
        <f t="shared" si="73"/>
        <v>495</v>
      </c>
      <c r="G508" s="58" t="str">
        <f t="shared" si="65"/>
        <v>0x1EF</v>
      </c>
      <c r="H508" s="8" t="s">
        <v>122</v>
      </c>
      <c r="I508" s="7"/>
      <c r="J508" s="6" t="s">
        <v>28</v>
      </c>
      <c r="K508" s="9" t="s">
        <v>29</v>
      </c>
      <c r="L508" s="6" t="s">
        <v>30</v>
      </c>
      <c r="M508" s="42">
        <v>2816</v>
      </c>
      <c r="N508" s="42">
        <f t="shared" si="63"/>
        <v>2816</v>
      </c>
      <c r="O508" s="42">
        <f>IF($M508="", "", $M508/8)</f>
        <v>352</v>
      </c>
      <c r="P508" s="42">
        <f>IF(N508="", "", N508/8)</f>
        <v>352</v>
      </c>
      <c r="Q508" s="265">
        <v>0.1</v>
      </c>
      <c r="R508" s="10">
        <f t="shared" si="66"/>
        <v>28160</v>
      </c>
      <c r="S508" s="6" t="s">
        <v>617</v>
      </c>
      <c r="T508" s="6" t="s">
        <v>750</v>
      </c>
    </row>
    <row r="509" spans="1:20" x14ac:dyDescent="0.2">
      <c r="A509" s="6">
        <f ca="1">IF(COUNTIF($B$1:INDIRECT(CONCATENATE("B", ROW())), B509)=0, "", COUNTIF($B$1:INDIRECT(CONCATENATE("B", ROW())), B509))</f>
        <v>157</v>
      </c>
      <c r="B509" s="41" t="s">
        <v>57</v>
      </c>
      <c r="C509" s="7" t="str">
        <f ca="1">IF(B509="", "", B509&amp;COUNTIF($B$1:INDIRECT(CONCATENATE("B", ROW())), B509))</f>
        <v>Observatory157</v>
      </c>
      <c r="D509" s="6">
        <v>1553</v>
      </c>
      <c r="E509" s="6" t="s">
        <v>27</v>
      </c>
      <c r="F509" s="6">
        <f t="shared" si="73"/>
        <v>496</v>
      </c>
      <c r="G509" s="58" t="str">
        <f t="shared" si="65"/>
        <v>0x1F0</v>
      </c>
      <c r="H509" s="8" t="s">
        <v>876</v>
      </c>
      <c r="I509" s="7"/>
      <c r="J509" s="6" t="s">
        <v>28</v>
      </c>
      <c r="K509" s="9" t="s">
        <v>35</v>
      </c>
      <c r="L509" s="6" t="s">
        <v>30</v>
      </c>
      <c r="M509" s="42">
        <v>416</v>
      </c>
      <c r="N509" s="42">
        <f t="shared" si="63"/>
        <v>544</v>
      </c>
      <c r="O509" s="42">
        <f>IF($M509="", "", $M509/8)</f>
        <v>52</v>
      </c>
      <c r="P509" s="42">
        <f>IF(N509="", "", N509/8)</f>
        <v>68</v>
      </c>
      <c r="Q509" s="265">
        <v>0.1</v>
      </c>
      <c r="R509" s="10">
        <f t="shared" si="66"/>
        <v>5440</v>
      </c>
      <c r="S509" s="6" t="s">
        <v>982</v>
      </c>
      <c r="T509" s="6" t="s">
        <v>751</v>
      </c>
    </row>
    <row r="510" spans="1:20" x14ac:dyDescent="0.2">
      <c r="A510" s="6" t="str">
        <f ca="1">IF(COUNTIF($B$1:INDIRECT(CONCATENATE("B", ROW())), B510)=0, "", COUNTIF($B$1:INDIRECT(CONCATENATE("B", ROW())), B510))</f>
        <v/>
      </c>
      <c r="B510" s="8"/>
      <c r="C510" s="7" t="str">
        <f ca="1">IF(B510="", "", B510&amp;COUNTIF($B$1:INDIRECT(CONCATENATE("B", ROW())), B510))</f>
        <v/>
      </c>
      <c r="D510" s="6"/>
      <c r="E510" s="6" t="s">
        <v>27</v>
      </c>
      <c r="F510" s="6">
        <f t="shared" si="73"/>
        <v>497</v>
      </c>
      <c r="G510" s="58" t="str">
        <f t="shared" si="65"/>
        <v>0x1F1</v>
      </c>
      <c r="H510" s="8" t="s">
        <v>33</v>
      </c>
      <c r="I510" s="7"/>
      <c r="J510" s="6"/>
      <c r="K510" s="9"/>
      <c r="L510" s="6"/>
      <c r="M510" s="42"/>
      <c r="N510" s="42" t="str">
        <f t="shared" si="63"/>
        <v/>
      </c>
      <c r="O510" s="42"/>
      <c r="P510" s="42"/>
      <c r="Q510" s="265"/>
      <c r="R510" s="10" t="str">
        <f t="shared" si="66"/>
        <v/>
      </c>
      <c r="S510" s="6"/>
      <c r="T510" s="6"/>
    </row>
    <row r="511" spans="1:20" x14ac:dyDescent="0.2">
      <c r="A511" s="6" t="str">
        <f ca="1">IF(COUNTIF($B$1:INDIRECT(CONCATENATE("B", ROW())), B511)=0, "", COUNTIF($B$1:INDIRECT(CONCATENATE("B", ROW())), B511))</f>
        <v/>
      </c>
      <c r="B511" s="8"/>
      <c r="C511" s="7" t="str">
        <f ca="1">IF(B511="", "", B511&amp;COUNTIF($B$1:INDIRECT(CONCATENATE("B", ROW())), B511))</f>
        <v/>
      </c>
      <c r="D511" s="6"/>
      <c r="E511" s="6" t="s">
        <v>27</v>
      </c>
      <c r="F511" s="6">
        <f t="shared" si="73"/>
        <v>498</v>
      </c>
      <c r="G511" s="58" t="str">
        <f t="shared" si="65"/>
        <v>0x1F2</v>
      </c>
      <c r="H511" s="57" t="s">
        <v>33</v>
      </c>
      <c r="I511" s="7"/>
      <c r="J511" s="6"/>
      <c r="K511" s="9"/>
      <c r="L511" s="6"/>
      <c r="M511" s="42"/>
      <c r="N511" s="42" t="str">
        <f t="shared" si="63"/>
        <v/>
      </c>
      <c r="O511" s="42"/>
      <c r="P511" s="42"/>
      <c r="Q511" s="265"/>
      <c r="R511" s="10" t="str">
        <f t="shared" si="66"/>
        <v/>
      </c>
      <c r="S511" s="6"/>
      <c r="T511" s="6"/>
    </row>
    <row r="512" spans="1:20" x14ac:dyDescent="0.2">
      <c r="A512" s="6" t="str">
        <f ca="1">IF(COUNTIF($B$1:INDIRECT(CONCATENATE("B", ROW())), B512)=0, "", COUNTIF($B$1:INDIRECT(CONCATENATE("B", ROW())), B512))</f>
        <v/>
      </c>
      <c r="B512" s="8"/>
      <c r="C512" s="7" t="str">
        <f ca="1">IF(B512="", "", B512&amp;COUNTIF($B$1:INDIRECT(CONCATENATE("B", ROW())), B512))</f>
        <v/>
      </c>
      <c r="D512" s="6"/>
      <c r="E512" s="6" t="s">
        <v>27</v>
      </c>
      <c r="F512" s="6">
        <f t="shared" ref="F512:F550" si="76">$F511+1</f>
        <v>499</v>
      </c>
      <c r="G512" s="58" t="str">
        <f t="shared" si="65"/>
        <v>0x1F3</v>
      </c>
      <c r="H512" s="57" t="s">
        <v>33</v>
      </c>
      <c r="I512" s="7"/>
      <c r="J512" s="6"/>
      <c r="K512" s="9"/>
      <c r="L512" s="6"/>
      <c r="M512" s="42"/>
      <c r="N512" s="42" t="str">
        <f t="shared" si="63"/>
        <v/>
      </c>
      <c r="O512" s="42"/>
      <c r="P512" s="42"/>
      <c r="Q512" s="265"/>
      <c r="R512" s="10" t="str">
        <f t="shared" si="66"/>
        <v/>
      </c>
      <c r="S512" s="6"/>
      <c r="T512" s="6"/>
    </row>
    <row r="513" spans="1:250" x14ac:dyDescent="0.2">
      <c r="A513" s="6">
        <f ca="1">IF(COUNTIF($B$1:INDIRECT(CONCATENATE("B", ROW())), B513)=0, "", COUNTIF($B$1:INDIRECT(CONCATENATE("B", ROW())), B513))</f>
        <v>158</v>
      </c>
      <c r="B513" s="41" t="s">
        <v>57</v>
      </c>
      <c r="C513" s="7" t="str">
        <f ca="1">IF(B513="", "", B513&amp;COUNTIF($B$1:INDIRECT(CONCATENATE("B", ROW())), B513))</f>
        <v>Observatory158</v>
      </c>
      <c r="D513" s="6">
        <v>1553</v>
      </c>
      <c r="E513" s="6" t="s">
        <v>27</v>
      </c>
      <c r="F513" s="6">
        <f t="shared" si="76"/>
        <v>500</v>
      </c>
      <c r="G513" s="58" t="str">
        <f t="shared" si="65"/>
        <v>0x1F4</v>
      </c>
      <c r="H513" s="8" t="s">
        <v>861</v>
      </c>
      <c r="I513" s="7"/>
      <c r="J513" s="6" t="s">
        <v>28</v>
      </c>
      <c r="K513" s="9" t="s">
        <v>35</v>
      </c>
      <c r="L513" s="6" t="s">
        <v>30</v>
      </c>
      <c r="M513" s="42">
        <v>112</v>
      </c>
      <c r="N513" s="42">
        <f t="shared" si="63"/>
        <v>240</v>
      </c>
      <c r="O513" s="42">
        <f t="shared" ref="O513:O523" si="77">IF($M513="", "", $M513/8)</f>
        <v>14</v>
      </c>
      <c r="P513" s="42">
        <f>IF(N513="", "", N513/8)</f>
        <v>30</v>
      </c>
      <c r="Q513" s="265">
        <v>1</v>
      </c>
      <c r="R513" s="10">
        <f t="shared" si="66"/>
        <v>240</v>
      </c>
      <c r="S513" s="6" t="s">
        <v>983</v>
      </c>
      <c r="T513" s="6" t="s">
        <v>751</v>
      </c>
    </row>
    <row r="514" spans="1:250" x14ac:dyDescent="0.2">
      <c r="A514" s="6">
        <f ca="1">IF(COUNTIF($B$1:INDIRECT(CONCATENATE("B", ROW())), B514)=0, "", COUNTIF($B$1:INDIRECT(CONCATENATE("B", ROW())), B514))</f>
        <v>159</v>
      </c>
      <c r="B514" s="41" t="s">
        <v>57</v>
      </c>
      <c r="C514" s="7" t="str">
        <f ca="1">IF(B514="", "", B514&amp;COUNTIF($B$1:INDIRECT(CONCATENATE("B", ROW())), B514))</f>
        <v>Observatory159</v>
      </c>
      <c r="D514" s="6">
        <v>1553</v>
      </c>
      <c r="E514" s="6" t="s">
        <v>27</v>
      </c>
      <c r="F514" s="6">
        <f t="shared" si="76"/>
        <v>501</v>
      </c>
      <c r="G514" s="58" t="str">
        <f t="shared" si="65"/>
        <v>0x1F5</v>
      </c>
      <c r="H514" s="8" t="s">
        <v>862</v>
      </c>
      <c r="I514" s="7"/>
      <c r="J514" s="6" t="s">
        <v>28</v>
      </c>
      <c r="K514" s="9" t="s">
        <v>35</v>
      </c>
      <c r="L514" s="6" t="s">
        <v>30</v>
      </c>
      <c r="M514" s="42">
        <v>112</v>
      </c>
      <c r="N514" s="42">
        <f t="shared" ref="N514:N525" si="78">(IF($K514="CCSDS",$M514,IF($K514="","",IF($K514="RAW",IF($D514=1553,$M514+(12*8)+(4*8),$M514+(12*8))))))</f>
        <v>240</v>
      </c>
      <c r="O514" s="42">
        <f t="shared" si="77"/>
        <v>14</v>
      </c>
      <c r="P514" s="42">
        <f>IF(N514="", "", N514/8)</f>
        <v>30</v>
      </c>
      <c r="Q514" s="265">
        <v>1</v>
      </c>
      <c r="R514" s="10">
        <f t="shared" si="66"/>
        <v>240</v>
      </c>
      <c r="S514" s="6" t="s">
        <v>984</v>
      </c>
      <c r="T514" s="6" t="s">
        <v>751</v>
      </c>
    </row>
    <row r="515" spans="1:250" x14ac:dyDescent="0.2">
      <c r="A515" s="6">
        <f ca="1">IF(COUNTIF($B$1:INDIRECT(CONCATENATE("B", ROW())), B515)=0, "", COUNTIF($B$1:INDIRECT(CONCATENATE("B", ROW())), B515))</f>
        <v>160</v>
      </c>
      <c r="B515" s="41" t="s">
        <v>57</v>
      </c>
      <c r="C515" s="7" t="str">
        <f ca="1">IF(B515="", "", B515&amp;COUNTIF($B$1:INDIRECT(CONCATENATE("B", ROW())), B515))</f>
        <v>Observatory160</v>
      </c>
      <c r="D515" s="6">
        <v>1553</v>
      </c>
      <c r="E515" s="6" t="s">
        <v>27</v>
      </c>
      <c r="F515" s="6">
        <f t="shared" si="76"/>
        <v>502</v>
      </c>
      <c r="G515" s="58" t="str">
        <f t="shared" si="65"/>
        <v>0x1F6</v>
      </c>
      <c r="H515" s="8" t="s">
        <v>863</v>
      </c>
      <c r="I515" s="7"/>
      <c r="J515" s="6" t="s">
        <v>28</v>
      </c>
      <c r="K515" s="9" t="s">
        <v>35</v>
      </c>
      <c r="L515" s="6" t="s">
        <v>30</v>
      </c>
      <c r="M515" s="42">
        <v>112</v>
      </c>
      <c r="N515" s="42">
        <f t="shared" si="78"/>
        <v>240</v>
      </c>
      <c r="O515" s="42">
        <f t="shared" si="77"/>
        <v>14</v>
      </c>
      <c r="P515" s="42">
        <f>IF(N515="", "", N515/8)</f>
        <v>30</v>
      </c>
      <c r="Q515" s="265">
        <v>1</v>
      </c>
      <c r="R515" s="10">
        <f t="shared" si="66"/>
        <v>240</v>
      </c>
      <c r="S515" s="6" t="s">
        <v>985</v>
      </c>
      <c r="T515" s="6" t="s">
        <v>751</v>
      </c>
    </row>
    <row r="516" spans="1:250" x14ac:dyDescent="0.2">
      <c r="A516" s="6">
        <f ca="1">IF(COUNTIF($B$1:INDIRECT(CONCATENATE("B", ROW())), B516)=0, "", COUNTIF($B$1:INDIRECT(CONCATENATE("B", ROW())), B516))</f>
        <v>161</v>
      </c>
      <c r="B516" s="41" t="s">
        <v>57</v>
      </c>
      <c r="C516" s="7" t="str">
        <f ca="1">IF(B516="", "", B516&amp;COUNTIF($B$1:INDIRECT(CONCATENATE("B", ROW())), B516))</f>
        <v>Observatory161</v>
      </c>
      <c r="D516" s="6">
        <v>1553</v>
      </c>
      <c r="E516" s="6" t="s">
        <v>27</v>
      </c>
      <c r="F516" s="6">
        <f>$F515+1</f>
        <v>503</v>
      </c>
      <c r="G516" s="58" t="str">
        <f t="shared" si="65"/>
        <v>0x1F7</v>
      </c>
      <c r="H516" s="8" t="s">
        <v>864</v>
      </c>
      <c r="I516" s="7"/>
      <c r="J516" s="6" t="s">
        <v>28</v>
      </c>
      <c r="K516" s="9" t="s">
        <v>35</v>
      </c>
      <c r="L516" s="6" t="s">
        <v>30</v>
      </c>
      <c r="M516" s="42">
        <v>112</v>
      </c>
      <c r="N516" s="42">
        <f t="shared" si="78"/>
        <v>240</v>
      </c>
      <c r="O516" s="42">
        <f t="shared" si="77"/>
        <v>14</v>
      </c>
      <c r="P516" s="42">
        <f>IF(N516="", "", N516/8)</f>
        <v>30</v>
      </c>
      <c r="Q516" s="265">
        <v>1</v>
      </c>
      <c r="R516" s="10">
        <f t="shared" si="66"/>
        <v>240</v>
      </c>
      <c r="S516" s="6" t="s">
        <v>986</v>
      </c>
      <c r="T516" s="6" t="s">
        <v>751</v>
      </c>
    </row>
    <row r="517" spans="1:250" x14ac:dyDescent="0.2">
      <c r="A517" s="6" t="str">
        <f ca="1">IF(COUNTIF($B$1:INDIRECT(CONCATENATE("B", ROW())), B517)=0, "", COUNTIF($B$1:INDIRECT(CONCATENATE("B", ROW())), B517))</f>
        <v/>
      </c>
      <c r="B517" s="8"/>
      <c r="C517" s="7" t="str">
        <f ca="1">IF(B517="", "", B517&amp;COUNTIF($B$1:INDIRECT(CONCATENATE("B", ROW())), B517))</f>
        <v/>
      </c>
      <c r="D517" s="6"/>
      <c r="E517" s="6"/>
      <c r="F517" s="6">
        <f t="shared" si="76"/>
        <v>504</v>
      </c>
      <c r="G517" s="58" t="str">
        <f t="shared" si="65"/>
        <v>0x1F8</v>
      </c>
      <c r="H517" s="57" t="s">
        <v>33</v>
      </c>
      <c r="I517" s="8"/>
      <c r="J517" s="6"/>
      <c r="K517" s="9"/>
      <c r="L517" s="6"/>
      <c r="M517" s="42"/>
      <c r="N517" s="42" t="str">
        <f t="shared" si="78"/>
        <v/>
      </c>
      <c r="O517" s="42"/>
      <c r="P517" s="42"/>
      <c r="Q517" s="265"/>
      <c r="R517" s="10" t="str">
        <f t="shared" si="66"/>
        <v/>
      </c>
      <c r="S517" s="6"/>
      <c r="T517" s="6"/>
    </row>
    <row r="518" spans="1:250" x14ac:dyDescent="0.2">
      <c r="A518" s="6">
        <f ca="1">IF(COUNTIF($B$1:INDIRECT(CONCATENATE("B", ROW())), B518)=0, "", COUNTIF($B$1:INDIRECT(CONCATENATE("B", ROW())), B518))</f>
        <v>162</v>
      </c>
      <c r="B518" s="41" t="s">
        <v>57</v>
      </c>
      <c r="C518" s="7" t="str">
        <f ca="1">IF(B518="", "", B518&amp;COUNTIF($B$1:INDIRECT(CONCATENATE("B", ROW())), B518))</f>
        <v>Observatory162</v>
      </c>
      <c r="D518" s="6">
        <v>1553</v>
      </c>
      <c r="E518" s="6" t="s">
        <v>27</v>
      </c>
      <c r="F518" s="6">
        <f t="shared" si="76"/>
        <v>505</v>
      </c>
      <c r="G518" s="58" t="str">
        <f t="shared" si="65"/>
        <v>0x1F9</v>
      </c>
      <c r="H518" s="8" t="s">
        <v>846</v>
      </c>
      <c r="I518" s="8"/>
      <c r="J518" s="6" t="s">
        <v>28</v>
      </c>
      <c r="K518" s="9" t="s">
        <v>35</v>
      </c>
      <c r="L518" s="6" t="s">
        <v>30</v>
      </c>
      <c r="M518" s="42">
        <v>416</v>
      </c>
      <c r="N518" s="42">
        <f t="shared" si="78"/>
        <v>544</v>
      </c>
      <c r="O518" s="42">
        <f t="shared" si="77"/>
        <v>52</v>
      </c>
      <c r="P518" s="42">
        <f>IF(N518="", "", N518/8)</f>
        <v>68</v>
      </c>
      <c r="Q518" s="265">
        <v>0.1</v>
      </c>
      <c r="R518" s="10">
        <f t="shared" si="66"/>
        <v>5440</v>
      </c>
      <c r="S518" s="6" t="s">
        <v>987</v>
      </c>
      <c r="T518" s="6" t="s">
        <v>751</v>
      </c>
    </row>
    <row r="519" spans="1:250" x14ac:dyDescent="0.2">
      <c r="A519" s="6">
        <f ca="1">IF(COUNTIF($B$1:INDIRECT(CONCATENATE("B", ROW())), B519)=0, "", COUNTIF($B$1:INDIRECT(CONCATENATE("B", ROW())), B519))</f>
        <v>163</v>
      </c>
      <c r="B519" s="41" t="s">
        <v>57</v>
      </c>
      <c r="C519" s="7" t="str">
        <f ca="1">IF(B519="", "", B519&amp;COUNTIF($B$1:INDIRECT(CONCATENATE("B", ROW())), B519))</f>
        <v>Observatory163</v>
      </c>
      <c r="D519" s="6">
        <v>1553</v>
      </c>
      <c r="E519" s="6" t="s">
        <v>27</v>
      </c>
      <c r="F519" s="6">
        <f t="shared" si="76"/>
        <v>506</v>
      </c>
      <c r="G519" s="58" t="str">
        <f t="shared" si="65"/>
        <v>0x1FA</v>
      </c>
      <c r="H519" s="8" t="s">
        <v>516</v>
      </c>
      <c r="I519" s="8"/>
      <c r="J519" s="6" t="s">
        <v>28</v>
      </c>
      <c r="K519" s="9" t="s">
        <v>35</v>
      </c>
      <c r="L519" s="6" t="s">
        <v>30</v>
      </c>
      <c r="M519" s="42">
        <v>224</v>
      </c>
      <c r="N519" s="42">
        <f t="shared" si="78"/>
        <v>352</v>
      </c>
      <c r="O519" s="42">
        <f t="shared" si="77"/>
        <v>28</v>
      </c>
      <c r="P519" s="42">
        <f>IF(N519="", "", N519/8)</f>
        <v>44</v>
      </c>
      <c r="Q519" s="265">
        <v>0.1</v>
      </c>
      <c r="R519" s="10">
        <f t="shared" si="66"/>
        <v>3520</v>
      </c>
      <c r="S519" s="6" t="s">
        <v>1057</v>
      </c>
      <c r="T519" s="6" t="s">
        <v>751</v>
      </c>
    </row>
    <row r="520" spans="1:250" x14ac:dyDescent="0.2">
      <c r="A520" s="6">
        <f ca="1">IF(COUNTIF($B$1:INDIRECT(CONCATENATE("B", ROW())), B520)=0, "", COUNTIF($B$1:INDIRECT(CONCATENATE("B", ROW())), B520))</f>
        <v>164</v>
      </c>
      <c r="B520" s="41" t="s">
        <v>57</v>
      </c>
      <c r="C520" s="7" t="str">
        <f ca="1">IF(B520="", "", B520&amp;COUNTIF($B$1:INDIRECT(CONCATENATE("B", ROW())), B520))</f>
        <v>Observatory164</v>
      </c>
      <c r="D520" s="6">
        <v>1553</v>
      </c>
      <c r="E520" s="6" t="s">
        <v>27</v>
      </c>
      <c r="F520" s="6">
        <f t="shared" si="76"/>
        <v>507</v>
      </c>
      <c r="G520" s="58" t="str">
        <f t="shared" si="65"/>
        <v>0x1FB</v>
      </c>
      <c r="H520" s="8" t="s">
        <v>847</v>
      </c>
      <c r="I520" s="8"/>
      <c r="J520" s="6" t="s">
        <v>28</v>
      </c>
      <c r="K520" s="9" t="s">
        <v>35</v>
      </c>
      <c r="L520" s="6" t="s">
        <v>30</v>
      </c>
      <c r="M520" s="42">
        <v>416</v>
      </c>
      <c r="N520" s="42">
        <f t="shared" si="78"/>
        <v>544</v>
      </c>
      <c r="O520" s="42">
        <f t="shared" si="77"/>
        <v>52</v>
      </c>
      <c r="P520" s="42">
        <f>IF(N520="", "", N520/8)</f>
        <v>68</v>
      </c>
      <c r="Q520" s="265">
        <v>0.1</v>
      </c>
      <c r="R520" s="10">
        <f t="shared" si="66"/>
        <v>5440</v>
      </c>
      <c r="S520" s="6" t="s">
        <v>989</v>
      </c>
      <c r="T520" s="6" t="s">
        <v>751</v>
      </c>
    </row>
    <row r="521" spans="1:250" x14ac:dyDescent="0.2">
      <c r="A521" s="6">
        <f ca="1">IF(COUNTIF($B$1:INDIRECT(CONCATENATE("B", ROW())), B521)=0, "", COUNTIF($B$1:INDIRECT(CONCATENATE("B", ROW())), B521))</f>
        <v>165</v>
      </c>
      <c r="B521" s="41" t="s">
        <v>57</v>
      </c>
      <c r="C521" s="7" t="str">
        <f ca="1">IF(B521="", "", B521&amp;COUNTIF($B$1:INDIRECT(CONCATENATE("B", ROW())), B521))</f>
        <v>Observatory165</v>
      </c>
      <c r="D521" s="6">
        <v>1553</v>
      </c>
      <c r="E521" s="6" t="s">
        <v>27</v>
      </c>
      <c r="F521" s="6">
        <f>$F520+1</f>
        <v>508</v>
      </c>
      <c r="G521" s="58" t="str">
        <f t="shared" si="65"/>
        <v>0x1FC</v>
      </c>
      <c r="H521" s="8" t="s">
        <v>849</v>
      </c>
      <c r="I521" s="8"/>
      <c r="J521" s="6" t="s">
        <v>28</v>
      </c>
      <c r="K521" s="9" t="s">
        <v>35</v>
      </c>
      <c r="L521" s="6" t="s">
        <v>30</v>
      </c>
      <c r="M521" s="42">
        <v>560</v>
      </c>
      <c r="N521" s="42">
        <f t="shared" si="78"/>
        <v>688</v>
      </c>
      <c r="O521" s="42">
        <f t="shared" si="77"/>
        <v>70</v>
      </c>
      <c r="P521" s="42">
        <f>IF(N521="", "", N521/8)</f>
        <v>86</v>
      </c>
      <c r="Q521" s="265">
        <v>0.1</v>
      </c>
      <c r="R521" s="10">
        <f t="shared" si="66"/>
        <v>6880</v>
      </c>
      <c r="S521" s="6" t="s">
        <v>988</v>
      </c>
      <c r="T521" s="6" t="s">
        <v>751</v>
      </c>
    </row>
    <row r="522" spans="1:250" x14ac:dyDescent="0.2">
      <c r="A522" s="6" t="str">
        <f ca="1">IF(COUNTIF($B$1:INDIRECT(CONCATENATE("B", ROW())), B522)=0, "", COUNTIF($B$1:INDIRECT(CONCATENATE("B", ROW())), B522))</f>
        <v/>
      </c>
      <c r="B522" s="8"/>
      <c r="C522" s="7" t="str">
        <f ca="1">IF(B522="", "", B522&amp;COUNTIF($B$1:INDIRECT(CONCATENATE("B", ROW())), B522))</f>
        <v/>
      </c>
      <c r="D522" s="6"/>
      <c r="E522" s="6"/>
      <c r="F522" s="6">
        <f t="shared" si="76"/>
        <v>509</v>
      </c>
      <c r="G522" s="58" t="str">
        <f t="shared" si="65"/>
        <v>0x1FD</v>
      </c>
      <c r="H522" s="8" t="s">
        <v>33</v>
      </c>
      <c r="I522" s="8"/>
      <c r="J522" s="6"/>
      <c r="K522" s="9"/>
      <c r="L522" s="6"/>
      <c r="M522" s="42"/>
      <c r="N522" s="42" t="str">
        <f t="shared" si="78"/>
        <v/>
      </c>
      <c r="O522" s="42"/>
      <c r="P522" s="42"/>
      <c r="Q522" s="265"/>
      <c r="R522" s="10" t="str">
        <f t="shared" si="66"/>
        <v/>
      </c>
      <c r="S522" s="6"/>
      <c r="T522" s="6"/>
    </row>
    <row r="523" spans="1:250" x14ac:dyDescent="0.2">
      <c r="A523" s="6">
        <f ca="1">IF(COUNTIF($B$1:INDIRECT(CONCATENATE("B", ROW())), B523)=0, "", COUNTIF($B$1:INDIRECT(CONCATENATE("B", ROW())), B523))</f>
        <v>166</v>
      </c>
      <c r="B523" s="41" t="s">
        <v>57</v>
      </c>
      <c r="C523" s="7" t="str">
        <f ca="1">IF(B523="", "", B523&amp;COUNTIF($B$1:INDIRECT(CONCATENATE("B", ROW())), B523))</f>
        <v>Observatory166</v>
      </c>
      <c r="D523" s="6">
        <v>1553</v>
      </c>
      <c r="E523" s="6" t="s">
        <v>27</v>
      </c>
      <c r="F523" s="6">
        <f t="shared" si="76"/>
        <v>510</v>
      </c>
      <c r="G523" s="58" t="str">
        <f t="shared" ref="G523:G587" si="79">CONCATENATE( "0x",DEC2HEX($F523) )</f>
        <v>0x1FE</v>
      </c>
      <c r="H523" s="8" t="s">
        <v>850</v>
      </c>
      <c r="I523" s="8"/>
      <c r="J523" s="6" t="s">
        <v>28</v>
      </c>
      <c r="K523" s="9" t="s">
        <v>35</v>
      </c>
      <c r="L523" s="6" t="s">
        <v>30</v>
      </c>
      <c r="M523" s="42">
        <v>480</v>
      </c>
      <c r="N523" s="42">
        <f t="shared" si="78"/>
        <v>608</v>
      </c>
      <c r="O523" s="42">
        <f t="shared" si="77"/>
        <v>60</v>
      </c>
      <c r="P523" s="42">
        <f>IF(N523="", "", N523/8)</f>
        <v>76</v>
      </c>
      <c r="Q523" s="265">
        <v>0.1</v>
      </c>
      <c r="R523" s="10">
        <f t="shared" si="66"/>
        <v>6080</v>
      </c>
      <c r="S523" s="6" t="s">
        <v>1242</v>
      </c>
      <c r="T523" s="6" t="s">
        <v>751</v>
      </c>
    </row>
    <row r="524" spans="1:250" x14ac:dyDescent="0.2">
      <c r="A524" s="6" t="str">
        <f ca="1">IF(COUNTIF($B$1:INDIRECT(CONCATENATE("B", ROW())), B524)=0, "", COUNTIF($B$1:INDIRECT(CONCATENATE("B", ROW())), B524))</f>
        <v/>
      </c>
      <c r="B524" s="8"/>
      <c r="C524" s="7" t="str">
        <f ca="1">IF(B524="", "", B524&amp;COUNTIF($B$1:INDIRECT(CONCATENATE("B", ROW())), B524))</f>
        <v/>
      </c>
      <c r="D524" s="6"/>
      <c r="E524" s="6"/>
      <c r="F524" s="6">
        <f t="shared" si="76"/>
        <v>511</v>
      </c>
      <c r="G524" s="58" t="str">
        <f t="shared" si="79"/>
        <v>0x1FF</v>
      </c>
      <c r="H524" s="57" t="s">
        <v>33</v>
      </c>
      <c r="I524" s="8"/>
      <c r="J524" s="6"/>
      <c r="K524" s="9"/>
      <c r="L524" s="6"/>
      <c r="M524" s="42"/>
      <c r="N524" s="42" t="str">
        <f t="shared" si="78"/>
        <v/>
      </c>
      <c r="O524" s="42"/>
      <c r="P524" s="42"/>
      <c r="Q524" s="265"/>
      <c r="R524" s="10" t="str">
        <f t="shared" si="66"/>
        <v/>
      </c>
      <c r="S524" s="6"/>
      <c r="T524" s="6"/>
    </row>
    <row r="525" spans="1:250" x14ac:dyDescent="0.2">
      <c r="A525" s="6" t="str">
        <f ca="1">IF(COUNTIF($B$1:INDIRECT(CONCATENATE("B", ROW())), B525)=0, "", COUNTIF($B$1:INDIRECT(CONCATENATE("B", ROW())), B525))</f>
        <v/>
      </c>
      <c r="B525" s="8"/>
      <c r="C525" s="7" t="str">
        <f ca="1">IF(B525="", "", B525&amp;COUNTIF($B$1:INDIRECT(CONCATENATE("B", ROW())), B525))</f>
        <v/>
      </c>
      <c r="D525" s="6"/>
      <c r="E525" s="6"/>
      <c r="F525" s="6"/>
      <c r="G525" s="44"/>
      <c r="H525" s="8" t="s">
        <v>865</v>
      </c>
      <c r="I525" s="8"/>
      <c r="J525" s="6"/>
      <c r="K525" s="9"/>
      <c r="L525" s="6"/>
      <c r="M525" s="42"/>
      <c r="N525" s="42" t="str">
        <f t="shared" si="78"/>
        <v/>
      </c>
      <c r="O525" s="42"/>
      <c r="P525" s="42"/>
      <c r="Q525" s="265"/>
      <c r="R525" s="10" t="str">
        <f t="shared" ref="R525:R589" si="80">IF($B525="", "", IF($J525="Sync", $N525/$Q525, 0))</f>
        <v/>
      </c>
      <c r="S525" s="6"/>
      <c r="T525" s="6"/>
    </row>
    <row r="526" spans="1:250" s="63" customFormat="1" x14ac:dyDescent="0.2">
      <c r="A526" s="6">
        <f ca="1">IF(COUNTIF($B$1:INDIRECT(CONCATENATE("B", ROW())), B526)=0, "", COUNTIF($B$1:INDIRECT(CONCATENATE("B", ROW())), B526))</f>
        <v>167</v>
      </c>
      <c r="B526" s="41" t="s">
        <v>57</v>
      </c>
      <c r="C526" s="7" t="str">
        <f ca="1">IF(B526="", "", B526&amp;COUNTIF($B$1:INDIRECT(CONCATENATE("B", ROW())), B526))</f>
        <v>Observatory167</v>
      </c>
      <c r="D526" s="6">
        <v>1553</v>
      </c>
      <c r="E526" s="6" t="s">
        <v>27</v>
      </c>
      <c r="F526" s="6">
        <f>$F524+1</f>
        <v>512</v>
      </c>
      <c r="G526" s="58" t="str">
        <f t="shared" si="79"/>
        <v>0x200</v>
      </c>
      <c r="H526" s="8" t="s">
        <v>871</v>
      </c>
      <c r="I526" s="8"/>
      <c r="J526" s="6" t="s">
        <v>28</v>
      </c>
      <c r="K526" s="9" t="s">
        <v>35</v>
      </c>
      <c r="L526" s="6" t="s">
        <v>30</v>
      </c>
      <c r="M526" s="42">
        <v>5248</v>
      </c>
      <c r="N526" s="42">
        <f>(IF($K526="CCSDS",$M526,IF($K526="","",IF($K526="RAW",IF($D526=1553,$M526+(12*8)+(4*8),$M526+(12*8))))))</f>
        <v>5376</v>
      </c>
      <c r="O526" s="42">
        <f t="shared" ref="O526:O533" si="81">IF($M526="", "", $M526/8)</f>
        <v>656</v>
      </c>
      <c r="P526" s="42">
        <f t="shared" ref="P526:P533" si="82">IF(N526="", "", N526/8)</f>
        <v>672</v>
      </c>
      <c r="Q526" s="265">
        <v>1</v>
      </c>
      <c r="R526" s="10">
        <f t="shared" si="80"/>
        <v>5376</v>
      </c>
      <c r="S526" s="6" t="s">
        <v>755</v>
      </c>
      <c r="T526" s="6" t="s">
        <v>764</v>
      </c>
      <c r="U526" s="65"/>
      <c r="V526" s="65"/>
      <c r="W526" s="65"/>
      <c r="X526" s="65"/>
      <c r="Y526" s="65"/>
      <c r="Z526" s="65"/>
      <c r="AA526" s="65"/>
      <c r="AB526" s="65"/>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row>
    <row r="527" spans="1:250" s="63" customFormat="1" x14ac:dyDescent="0.2">
      <c r="A527" s="6">
        <f ca="1">IF(COUNTIF($B$1:INDIRECT(CONCATENATE("B", ROW())), B527)=0, "", COUNTIF($B$1:INDIRECT(CONCATENATE("B", ROW())), B527))</f>
        <v>168</v>
      </c>
      <c r="B527" s="41" t="s">
        <v>57</v>
      </c>
      <c r="C527" s="7" t="str">
        <f ca="1">IF(B527="", "", B527&amp;COUNTIF($B$1:INDIRECT(CONCATENATE("B", ROW())), B527))</f>
        <v>Observatory168</v>
      </c>
      <c r="D527" s="6">
        <v>1553</v>
      </c>
      <c r="E527" s="6" t="s">
        <v>27</v>
      </c>
      <c r="F527" s="6">
        <f t="shared" si="76"/>
        <v>513</v>
      </c>
      <c r="G527" s="58" t="str">
        <f t="shared" si="79"/>
        <v>0x201</v>
      </c>
      <c r="H527" s="8" t="s">
        <v>872</v>
      </c>
      <c r="I527" s="8"/>
      <c r="J527" s="6" t="s">
        <v>32</v>
      </c>
      <c r="K527" s="9" t="s">
        <v>35</v>
      </c>
      <c r="L527" s="6" t="s">
        <v>30</v>
      </c>
      <c r="M527" s="42">
        <v>5248</v>
      </c>
      <c r="N527" s="42">
        <f t="shared" ref="N527:N590" si="83">(IF($K527="CCSDS",$M527,IF($K527="","",IF($K527="RAW",IF($D527=1553,$M527+(12*8)+(4*8),$M527+(12*8))))))</f>
        <v>5376</v>
      </c>
      <c r="O527" s="42">
        <f t="shared" si="81"/>
        <v>656</v>
      </c>
      <c r="P527" s="42">
        <f t="shared" si="82"/>
        <v>672</v>
      </c>
      <c r="Q527" s="265"/>
      <c r="R527" s="10">
        <f t="shared" si="80"/>
        <v>0</v>
      </c>
      <c r="S527" s="6"/>
      <c r="T527" s="6"/>
      <c r="U527" s="65"/>
      <c r="V527" s="65"/>
      <c r="W527" s="65"/>
      <c r="X527" s="65"/>
      <c r="Y527" s="65"/>
      <c r="Z527" s="65"/>
      <c r="AA527" s="65"/>
      <c r="AB527" s="65"/>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row>
    <row r="528" spans="1:250" s="63" customFormat="1" x14ac:dyDescent="0.2">
      <c r="A528" s="6">
        <f ca="1">IF(COUNTIF($B$1:INDIRECT(CONCATENATE("B", ROW())), B528)=0, "", COUNTIF($B$1:INDIRECT(CONCATENATE("B", ROW())), B528))</f>
        <v>169</v>
      </c>
      <c r="B528" s="41" t="s">
        <v>57</v>
      </c>
      <c r="C528" s="7" t="str">
        <f ca="1">IF(B528="", "", B528&amp;COUNTIF($B$1:INDIRECT(CONCATENATE("B", ROW())), B528))</f>
        <v>Observatory169</v>
      </c>
      <c r="D528" s="6">
        <v>1553</v>
      </c>
      <c r="E528" s="6" t="s">
        <v>27</v>
      </c>
      <c r="F528" s="6">
        <f t="shared" si="76"/>
        <v>514</v>
      </c>
      <c r="G528" s="58" t="str">
        <f t="shared" si="79"/>
        <v>0x202</v>
      </c>
      <c r="H528" s="8" t="s">
        <v>873</v>
      </c>
      <c r="I528" s="8"/>
      <c r="J528" s="6" t="s">
        <v>28</v>
      </c>
      <c r="K528" s="9" t="s">
        <v>35</v>
      </c>
      <c r="L528" s="6" t="s">
        <v>30</v>
      </c>
      <c r="M528" s="42">
        <v>5248</v>
      </c>
      <c r="N528" s="42">
        <f t="shared" si="83"/>
        <v>5376</v>
      </c>
      <c r="O528" s="42">
        <f t="shared" si="81"/>
        <v>656</v>
      </c>
      <c r="P528" s="42">
        <f t="shared" si="82"/>
        <v>672</v>
      </c>
      <c r="Q528" s="265">
        <v>1</v>
      </c>
      <c r="R528" s="10">
        <f t="shared" si="80"/>
        <v>5376</v>
      </c>
      <c r="S528" s="6" t="s">
        <v>756</v>
      </c>
      <c r="T528" s="6" t="s">
        <v>764</v>
      </c>
      <c r="U528" s="65"/>
      <c r="V528" s="65"/>
      <c r="W528" s="65"/>
      <c r="X528" s="65"/>
      <c r="Y528" s="65"/>
      <c r="Z528" s="65"/>
      <c r="AA528" s="65"/>
      <c r="AB528" s="65"/>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row>
    <row r="529" spans="1:20" x14ac:dyDescent="0.2">
      <c r="A529" s="6">
        <f ca="1">IF(COUNTIF($B$1:INDIRECT(CONCATENATE("B", ROW())), B529)=0, "", COUNTIF($B$1:INDIRECT(CONCATENATE("B", ROW())), B529))</f>
        <v>170</v>
      </c>
      <c r="B529" s="41" t="s">
        <v>57</v>
      </c>
      <c r="C529" s="7" t="str">
        <f ca="1">IF(B529="", "", B529&amp;COUNTIF($B$1:INDIRECT(CONCATENATE("B", ROW())), B529))</f>
        <v>Observatory170</v>
      </c>
      <c r="D529" s="6">
        <v>1553</v>
      </c>
      <c r="E529" s="6" t="s">
        <v>27</v>
      </c>
      <c r="F529" s="6">
        <f t="shared" si="76"/>
        <v>515</v>
      </c>
      <c r="G529" s="58" t="str">
        <f t="shared" si="79"/>
        <v>0x203</v>
      </c>
      <c r="H529" s="8" t="s">
        <v>874</v>
      </c>
      <c r="I529" s="8"/>
      <c r="J529" s="6" t="s">
        <v>32</v>
      </c>
      <c r="K529" s="9" t="s">
        <v>35</v>
      </c>
      <c r="L529" s="6" t="s">
        <v>30</v>
      </c>
      <c r="M529" s="42">
        <v>5248</v>
      </c>
      <c r="N529" s="42">
        <f t="shared" si="83"/>
        <v>5376</v>
      </c>
      <c r="O529" s="42">
        <f t="shared" si="81"/>
        <v>656</v>
      </c>
      <c r="P529" s="42">
        <f>IF(N529="", "", N529/8)</f>
        <v>672</v>
      </c>
      <c r="Q529" s="265"/>
      <c r="R529" s="10">
        <f t="shared" si="80"/>
        <v>0</v>
      </c>
      <c r="S529" s="6"/>
      <c r="T529" s="6"/>
    </row>
    <row r="530" spans="1:20" x14ac:dyDescent="0.2">
      <c r="A530" s="6">
        <f ca="1">IF(COUNTIF($B$1:INDIRECT(CONCATENATE("B", ROW())), B530)=0, "", COUNTIF($B$1:INDIRECT(CONCATENATE("B", ROW())), B530))</f>
        <v>171</v>
      </c>
      <c r="B530" s="41" t="s">
        <v>57</v>
      </c>
      <c r="C530" s="7" t="str">
        <f ca="1">IF(B530="", "", B530&amp;COUNTIF($B$1:INDIRECT(CONCATENATE("B", ROW())), B530))</f>
        <v>Observatory171</v>
      </c>
      <c r="D530" s="6">
        <v>1553</v>
      </c>
      <c r="E530" s="6" t="s">
        <v>27</v>
      </c>
      <c r="F530" s="6">
        <f t="shared" si="76"/>
        <v>516</v>
      </c>
      <c r="G530" s="58" t="str">
        <f t="shared" si="79"/>
        <v>0x204</v>
      </c>
      <c r="H530" s="8" t="s">
        <v>877</v>
      </c>
      <c r="I530" s="8"/>
      <c r="J530" s="6" t="s">
        <v>28</v>
      </c>
      <c r="K530" s="9" t="s">
        <v>35</v>
      </c>
      <c r="L530" s="6" t="s">
        <v>30</v>
      </c>
      <c r="M530" s="42">
        <v>304</v>
      </c>
      <c r="N530" s="42">
        <f t="shared" si="83"/>
        <v>432</v>
      </c>
      <c r="O530" s="42">
        <f t="shared" si="81"/>
        <v>38</v>
      </c>
      <c r="P530" s="42">
        <f t="shared" si="82"/>
        <v>54</v>
      </c>
      <c r="Q530" s="265">
        <v>1</v>
      </c>
      <c r="R530" s="10">
        <f t="shared" si="80"/>
        <v>432</v>
      </c>
      <c r="S530" s="6" t="s">
        <v>1034</v>
      </c>
      <c r="T530" s="6" t="s">
        <v>751</v>
      </c>
    </row>
    <row r="531" spans="1:20" x14ac:dyDescent="0.2">
      <c r="A531" s="6">
        <f ca="1">IF(COUNTIF($B$1:INDIRECT(CONCATENATE("B", ROW())), B531)=0, "", COUNTIF($B$1:INDIRECT(CONCATENATE("B", ROW())), B531))</f>
        <v>172</v>
      </c>
      <c r="B531" s="41" t="s">
        <v>57</v>
      </c>
      <c r="C531" s="7" t="str">
        <f ca="1">IF(B531="", "", B531&amp;COUNTIF($B$1:INDIRECT(CONCATENATE("B", ROW())), B531))</f>
        <v>Observatory172</v>
      </c>
      <c r="D531" s="6">
        <v>1553</v>
      </c>
      <c r="E531" s="6" t="s">
        <v>27</v>
      </c>
      <c r="F531" s="6">
        <f t="shared" si="76"/>
        <v>517</v>
      </c>
      <c r="G531" s="58" t="str">
        <f t="shared" si="79"/>
        <v>0x205</v>
      </c>
      <c r="H531" s="8" t="s">
        <v>878</v>
      </c>
      <c r="I531" s="8"/>
      <c r="J531" s="6" t="s">
        <v>28</v>
      </c>
      <c r="K531" s="9" t="s">
        <v>35</v>
      </c>
      <c r="L531" s="6" t="s">
        <v>30</v>
      </c>
      <c r="M531" s="42">
        <v>48</v>
      </c>
      <c r="N531" s="42">
        <f t="shared" si="83"/>
        <v>176</v>
      </c>
      <c r="O531" s="42">
        <f t="shared" si="81"/>
        <v>6</v>
      </c>
      <c r="P531" s="42">
        <f t="shared" si="82"/>
        <v>22</v>
      </c>
      <c r="Q531" s="265">
        <v>1</v>
      </c>
      <c r="R531" s="10">
        <f t="shared" si="80"/>
        <v>176</v>
      </c>
      <c r="S531" s="6" t="s">
        <v>1035</v>
      </c>
      <c r="T531" s="6" t="s">
        <v>751</v>
      </c>
    </row>
    <row r="532" spans="1:20" x14ac:dyDescent="0.2">
      <c r="A532" s="6">
        <f ca="1">IF(COUNTIF($B$1:INDIRECT(CONCATENATE("B", ROW())), B532)=0, "", COUNTIF($B$1:INDIRECT(CONCATENATE("B", ROW())), B532))</f>
        <v>173</v>
      </c>
      <c r="B532" s="41" t="s">
        <v>57</v>
      </c>
      <c r="C532" s="7" t="str">
        <f ca="1">IF(B532="", "", B532&amp;COUNTIF($B$1:INDIRECT(CONCATENATE("B", ROW())), B532))</f>
        <v>Observatory173</v>
      </c>
      <c r="D532" s="6">
        <v>1553</v>
      </c>
      <c r="E532" s="6" t="s">
        <v>27</v>
      </c>
      <c r="F532" s="6">
        <f t="shared" si="76"/>
        <v>518</v>
      </c>
      <c r="G532" s="58" t="str">
        <f t="shared" si="79"/>
        <v>0x206</v>
      </c>
      <c r="H532" s="8" t="s">
        <v>867</v>
      </c>
      <c r="I532" s="8"/>
      <c r="J532" s="6" t="s">
        <v>28</v>
      </c>
      <c r="K532" s="9" t="s">
        <v>35</v>
      </c>
      <c r="L532" s="6" t="s">
        <v>30</v>
      </c>
      <c r="M532" s="42">
        <v>16</v>
      </c>
      <c r="N532" s="42">
        <f t="shared" si="83"/>
        <v>144</v>
      </c>
      <c r="O532" s="42">
        <f t="shared" si="81"/>
        <v>2</v>
      </c>
      <c r="P532" s="42">
        <f t="shared" si="82"/>
        <v>18</v>
      </c>
      <c r="Q532" s="265">
        <v>1</v>
      </c>
      <c r="R532" s="10">
        <f t="shared" si="80"/>
        <v>144</v>
      </c>
      <c r="S532" s="6" t="s">
        <v>1036</v>
      </c>
      <c r="T532" s="6" t="s">
        <v>751</v>
      </c>
    </row>
    <row r="533" spans="1:20" x14ac:dyDescent="0.2">
      <c r="A533" s="6">
        <f ca="1">IF(COUNTIF($B$1:INDIRECT(CONCATENATE("B", ROW())), B533)=0, "", COUNTIF($B$1:INDIRECT(CONCATENATE("B", ROW())), B533))</f>
        <v>174</v>
      </c>
      <c r="B533" s="41" t="s">
        <v>57</v>
      </c>
      <c r="C533" s="7" t="str">
        <f ca="1">IF(B533="", "", B533&amp;COUNTIF($B$1:INDIRECT(CONCATENATE("B", ROW())), B533))</f>
        <v>Observatory174</v>
      </c>
      <c r="D533" s="6">
        <v>1553</v>
      </c>
      <c r="E533" s="6" t="s">
        <v>27</v>
      </c>
      <c r="F533" s="6">
        <f t="shared" si="76"/>
        <v>519</v>
      </c>
      <c r="G533" s="58" t="str">
        <f t="shared" si="79"/>
        <v>0x207</v>
      </c>
      <c r="H533" s="8" t="s">
        <v>868</v>
      </c>
      <c r="I533" s="8"/>
      <c r="J533" s="6" t="s">
        <v>28</v>
      </c>
      <c r="K533" s="9" t="s">
        <v>35</v>
      </c>
      <c r="L533" s="6" t="s">
        <v>30</v>
      </c>
      <c r="M533" s="42">
        <v>32</v>
      </c>
      <c r="N533" s="42">
        <f t="shared" si="83"/>
        <v>160</v>
      </c>
      <c r="O533" s="42">
        <f t="shared" si="81"/>
        <v>4</v>
      </c>
      <c r="P533" s="42">
        <f t="shared" si="82"/>
        <v>20</v>
      </c>
      <c r="Q533" s="265">
        <v>1</v>
      </c>
      <c r="R533" s="10">
        <f t="shared" si="80"/>
        <v>160</v>
      </c>
      <c r="S533" s="6" t="s">
        <v>1037</v>
      </c>
      <c r="T533" s="6" t="s">
        <v>751</v>
      </c>
    </row>
    <row r="534" spans="1:20" x14ac:dyDescent="0.2">
      <c r="A534" s="6" t="str">
        <f ca="1">IF(COUNTIF($B$1:INDIRECT(CONCATENATE("B", ROW())), B534)=0, "", COUNTIF($B$1:INDIRECT(CONCATENATE("B", ROW())), B534))</f>
        <v/>
      </c>
      <c r="B534" s="8"/>
      <c r="C534" s="6"/>
      <c r="D534" s="6"/>
      <c r="E534" s="6"/>
      <c r="F534" s="6">
        <f t="shared" si="76"/>
        <v>520</v>
      </c>
      <c r="G534" s="58" t="str">
        <f t="shared" si="79"/>
        <v>0x208</v>
      </c>
      <c r="H534" s="8" t="s">
        <v>33</v>
      </c>
      <c r="I534" s="8"/>
      <c r="J534" s="6"/>
      <c r="K534" s="9"/>
      <c r="L534" s="6"/>
      <c r="M534" s="42"/>
      <c r="N534" s="42" t="str">
        <f t="shared" si="83"/>
        <v/>
      </c>
      <c r="O534" s="42"/>
      <c r="P534" s="42"/>
      <c r="Q534" s="265"/>
      <c r="R534" s="10" t="str">
        <f t="shared" si="80"/>
        <v/>
      </c>
      <c r="S534" s="6"/>
      <c r="T534" s="6"/>
    </row>
    <row r="535" spans="1:20" x14ac:dyDescent="0.2">
      <c r="A535" s="6">
        <f ca="1">IF(COUNTIF($B$1:INDIRECT(CONCATENATE("B", ROW())), B535)=0, "", COUNTIF($B$1:INDIRECT(CONCATENATE("B", ROW())), B535))</f>
        <v>175</v>
      </c>
      <c r="B535" s="41" t="s">
        <v>57</v>
      </c>
      <c r="C535" s="7" t="str">
        <f ca="1">IF(B535="", "", B535&amp;COUNTIF($B$1:INDIRECT(CONCATENATE("B", ROW())), B535))</f>
        <v>Observatory175</v>
      </c>
      <c r="D535" s="6">
        <v>1553</v>
      </c>
      <c r="E535" s="6" t="s">
        <v>27</v>
      </c>
      <c r="F535" s="6">
        <f t="shared" si="76"/>
        <v>521</v>
      </c>
      <c r="G535" s="58" t="str">
        <f t="shared" si="79"/>
        <v>0x209</v>
      </c>
      <c r="H535" s="8" t="s">
        <v>879</v>
      </c>
      <c r="I535" s="8"/>
      <c r="J535" s="6" t="s">
        <v>28</v>
      </c>
      <c r="K535" s="9" t="s">
        <v>35</v>
      </c>
      <c r="L535" s="6" t="s">
        <v>30</v>
      </c>
      <c r="M535" s="42">
        <v>304</v>
      </c>
      <c r="N535" s="42">
        <f t="shared" si="83"/>
        <v>432</v>
      </c>
      <c r="O535" s="42">
        <f>IF($M535="", "", $M535/8)</f>
        <v>38</v>
      </c>
      <c r="P535" s="42">
        <f>IF(N535="", "", N535/8)</f>
        <v>54</v>
      </c>
      <c r="Q535" s="265">
        <v>1</v>
      </c>
      <c r="R535" s="10">
        <f t="shared" si="80"/>
        <v>432</v>
      </c>
      <c r="S535" s="6" t="s">
        <v>1038</v>
      </c>
      <c r="T535" s="6" t="s">
        <v>751</v>
      </c>
    </row>
    <row r="536" spans="1:20" x14ac:dyDescent="0.2">
      <c r="A536" s="6">
        <f ca="1">IF(COUNTIF($B$1:INDIRECT(CONCATENATE("B", ROW())), B536)=0, "", COUNTIF($B$1:INDIRECT(CONCATENATE("B", ROW())), B536))</f>
        <v>176</v>
      </c>
      <c r="B536" s="41" t="s">
        <v>57</v>
      </c>
      <c r="C536" s="7" t="str">
        <f ca="1">IF(B536="", "", B536&amp;COUNTIF($B$1:INDIRECT(CONCATENATE("B", ROW())), B536))</f>
        <v>Observatory176</v>
      </c>
      <c r="D536" s="6">
        <v>1553</v>
      </c>
      <c r="E536" s="6" t="s">
        <v>27</v>
      </c>
      <c r="F536" s="6">
        <f t="shared" si="76"/>
        <v>522</v>
      </c>
      <c r="G536" s="58" t="str">
        <f t="shared" si="79"/>
        <v>0x20A</v>
      </c>
      <c r="H536" s="8" t="s">
        <v>880</v>
      </c>
      <c r="I536" s="8"/>
      <c r="J536" s="6" t="s">
        <v>28</v>
      </c>
      <c r="K536" s="9" t="s">
        <v>35</v>
      </c>
      <c r="L536" s="6" t="s">
        <v>30</v>
      </c>
      <c r="M536" s="42">
        <v>48</v>
      </c>
      <c r="N536" s="42">
        <f t="shared" si="83"/>
        <v>176</v>
      </c>
      <c r="O536" s="42">
        <f>IF($M536="", "", $M536/8)</f>
        <v>6</v>
      </c>
      <c r="P536" s="42">
        <f>IF(N536="", "", N536/8)</f>
        <v>22</v>
      </c>
      <c r="Q536" s="265">
        <v>1</v>
      </c>
      <c r="R536" s="10">
        <f t="shared" si="80"/>
        <v>176</v>
      </c>
      <c r="S536" s="6" t="s">
        <v>1039</v>
      </c>
      <c r="T536" s="6" t="s">
        <v>751</v>
      </c>
    </row>
    <row r="537" spans="1:20" x14ac:dyDescent="0.2">
      <c r="A537" s="6">
        <f ca="1">IF(COUNTIF($B$1:INDIRECT(CONCATENATE("B", ROW())), B537)=0, "", COUNTIF($B$1:INDIRECT(CONCATENATE("B", ROW())), B537))</f>
        <v>177</v>
      </c>
      <c r="B537" s="41" t="s">
        <v>57</v>
      </c>
      <c r="C537" s="7" t="str">
        <f ca="1">IF(B537="", "", B537&amp;COUNTIF($B$1:INDIRECT(CONCATENATE("B", ROW())), B537))</f>
        <v>Observatory177</v>
      </c>
      <c r="D537" s="6">
        <v>1553</v>
      </c>
      <c r="E537" s="6" t="s">
        <v>27</v>
      </c>
      <c r="F537" s="6">
        <f t="shared" si="76"/>
        <v>523</v>
      </c>
      <c r="G537" s="58" t="str">
        <f t="shared" si="79"/>
        <v>0x20B</v>
      </c>
      <c r="H537" s="8" t="s">
        <v>869</v>
      </c>
      <c r="I537" s="8"/>
      <c r="J537" s="6" t="s">
        <v>28</v>
      </c>
      <c r="K537" s="9" t="s">
        <v>35</v>
      </c>
      <c r="L537" s="6" t="s">
        <v>30</v>
      </c>
      <c r="M537" s="42">
        <v>16</v>
      </c>
      <c r="N537" s="42">
        <f t="shared" si="83"/>
        <v>144</v>
      </c>
      <c r="O537" s="42">
        <f>IF($M537="", "", $M537/8)</f>
        <v>2</v>
      </c>
      <c r="P537" s="42">
        <f>IF(N537="", "", N537/8)</f>
        <v>18</v>
      </c>
      <c r="Q537" s="265">
        <v>1</v>
      </c>
      <c r="R537" s="10">
        <f t="shared" si="80"/>
        <v>144</v>
      </c>
      <c r="S537" s="6" t="s">
        <v>1040</v>
      </c>
      <c r="T537" s="6" t="s">
        <v>751</v>
      </c>
    </row>
    <row r="538" spans="1:20" x14ac:dyDescent="0.2">
      <c r="A538" s="6">
        <f ca="1">IF(COUNTIF($B$1:INDIRECT(CONCATENATE("B", ROW())), B538)=0, "", COUNTIF($B$1:INDIRECT(CONCATENATE("B", ROW())), B538))</f>
        <v>178</v>
      </c>
      <c r="B538" s="41" t="s">
        <v>57</v>
      </c>
      <c r="C538" s="7" t="str">
        <f ca="1">IF(B538="", "", B538&amp;COUNTIF($B$1:INDIRECT(CONCATENATE("B", ROW())), B538))</f>
        <v>Observatory178</v>
      </c>
      <c r="D538" s="6">
        <v>1553</v>
      </c>
      <c r="E538" s="6" t="s">
        <v>27</v>
      </c>
      <c r="F538" s="6">
        <f t="shared" si="76"/>
        <v>524</v>
      </c>
      <c r="G538" s="58" t="str">
        <f t="shared" si="79"/>
        <v>0x20C</v>
      </c>
      <c r="H538" s="8" t="s">
        <v>870</v>
      </c>
      <c r="I538" s="8"/>
      <c r="J538" s="6" t="s">
        <v>28</v>
      </c>
      <c r="K538" s="9" t="s">
        <v>35</v>
      </c>
      <c r="L538" s="6" t="s">
        <v>30</v>
      </c>
      <c r="M538" s="42">
        <v>32</v>
      </c>
      <c r="N538" s="42">
        <f t="shared" si="83"/>
        <v>160</v>
      </c>
      <c r="O538" s="42">
        <f>IF($M538="", "", $M538/8)</f>
        <v>4</v>
      </c>
      <c r="P538" s="42">
        <f>IF(N538="", "", N538/8)</f>
        <v>20</v>
      </c>
      <c r="Q538" s="265">
        <v>1</v>
      </c>
      <c r="R538" s="10">
        <f t="shared" si="80"/>
        <v>160</v>
      </c>
      <c r="S538" s="6" t="s">
        <v>1041</v>
      </c>
      <c r="T538" s="6" t="s">
        <v>751</v>
      </c>
    </row>
    <row r="539" spans="1:20" x14ac:dyDescent="0.2">
      <c r="A539" s="6">
        <f ca="1">IF(COUNTIF($B$1:INDIRECT(CONCATENATE("B", ROW())), B539)=0, "", COUNTIF($B$1:INDIRECT(CONCATENATE("B", ROW())), B539))</f>
        <v>179</v>
      </c>
      <c r="B539" s="41" t="s">
        <v>57</v>
      </c>
      <c r="C539" s="7" t="str">
        <f ca="1">IF(B539="", "", B539&amp;COUNTIF($B$1:INDIRECT(CONCATENATE("B", ROW())), B539))</f>
        <v>Observatory179</v>
      </c>
      <c r="D539" s="6">
        <v>1553</v>
      </c>
      <c r="E539" s="6" t="s">
        <v>27</v>
      </c>
      <c r="F539" s="6">
        <f t="shared" si="76"/>
        <v>525</v>
      </c>
      <c r="G539" s="58" t="str">
        <f t="shared" si="79"/>
        <v>0x20D</v>
      </c>
      <c r="H539" s="8" t="s">
        <v>1130</v>
      </c>
      <c r="I539" s="8"/>
      <c r="J539" s="6" t="s">
        <v>32</v>
      </c>
      <c r="K539" s="9" t="s">
        <v>35</v>
      </c>
      <c r="L539" s="6" t="s">
        <v>30</v>
      </c>
      <c r="M539" s="42">
        <v>2048</v>
      </c>
      <c r="N539" s="42">
        <f t="shared" si="83"/>
        <v>2176</v>
      </c>
      <c r="O539" s="42">
        <f>IF($M539="", "", $M539/8)</f>
        <v>256</v>
      </c>
      <c r="P539" s="42">
        <f>IF(N539="", "", N539/8)</f>
        <v>272</v>
      </c>
      <c r="Q539" s="265"/>
      <c r="R539" s="10">
        <f t="shared" si="80"/>
        <v>0</v>
      </c>
      <c r="S539" s="6"/>
      <c r="T539" s="6" t="s">
        <v>764</v>
      </c>
    </row>
    <row r="540" spans="1:20" x14ac:dyDescent="0.2">
      <c r="A540" s="6" t="str">
        <f ca="1">IF(COUNTIF($B$1:INDIRECT(CONCATENATE("B", ROW())), B540)=0, "", COUNTIF($B$1:INDIRECT(CONCATENATE("B", ROW())), B540))</f>
        <v/>
      </c>
      <c r="B540" s="41"/>
      <c r="C540" s="7" t="str">
        <f ca="1">IF(B540="", "", B540&amp;COUNTIF($B$1:INDIRECT(CONCATENATE("B", ROW())), B540))</f>
        <v/>
      </c>
      <c r="D540" s="6"/>
      <c r="E540" s="6"/>
      <c r="F540" s="6">
        <f t="shared" si="76"/>
        <v>526</v>
      </c>
      <c r="G540" s="58" t="str">
        <f t="shared" si="79"/>
        <v>0x20E</v>
      </c>
      <c r="H540" s="8" t="s">
        <v>83</v>
      </c>
      <c r="I540" s="8"/>
      <c r="J540" s="6"/>
      <c r="K540" s="9"/>
      <c r="L540" s="6"/>
      <c r="M540" s="42"/>
      <c r="N540" s="42" t="str">
        <f t="shared" si="83"/>
        <v/>
      </c>
      <c r="O540" s="42"/>
      <c r="P540" s="42"/>
      <c r="Q540" s="265"/>
      <c r="R540" s="10" t="str">
        <f t="shared" si="80"/>
        <v/>
      </c>
      <c r="S540" s="6"/>
      <c r="T540" s="6"/>
    </row>
    <row r="541" spans="1:20" x14ac:dyDescent="0.2">
      <c r="A541" s="6" t="str">
        <f ca="1">IF(COUNTIF($B$1:INDIRECT(CONCATENATE("B", ROW())), B541)=0, "", COUNTIF($B$1:INDIRECT(CONCATENATE("B", ROW())), B541))</f>
        <v/>
      </c>
      <c r="B541" s="41"/>
      <c r="C541" s="7" t="str">
        <f ca="1">IF(B541="", "", B541&amp;COUNTIF($B$1:INDIRECT(CONCATENATE("B", ROW())), B541))</f>
        <v/>
      </c>
      <c r="D541" s="6"/>
      <c r="E541" s="6"/>
      <c r="F541" s="6">
        <f t="shared" si="76"/>
        <v>527</v>
      </c>
      <c r="G541" s="58" t="str">
        <f t="shared" si="79"/>
        <v>0x20F</v>
      </c>
      <c r="H541" s="8" t="s">
        <v>84</v>
      </c>
      <c r="I541" s="8"/>
      <c r="J541" s="6"/>
      <c r="K541" s="9"/>
      <c r="L541" s="6"/>
      <c r="M541" s="42"/>
      <c r="N541" s="42" t="str">
        <f t="shared" si="83"/>
        <v/>
      </c>
      <c r="O541" s="42"/>
      <c r="P541" s="42"/>
      <c r="Q541" s="265"/>
      <c r="R541" s="10" t="str">
        <f t="shared" si="80"/>
        <v/>
      </c>
      <c r="S541" s="6"/>
      <c r="T541" s="6"/>
    </row>
    <row r="542" spans="1:20" x14ac:dyDescent="0.2">
      <c r="A542" s="6">
        <f ca="1">IF(COUNTIF($B$1:INDIRECT(CONCATENATE("B", ROW())), B542)=0, "", COUNTIF($B$1:INDIRECT(CONCATENATE("B", ROW())), B542))</f>
        <v>180</v>
      </c>
      <c r="B542" s="41" t="s">
        <v>57</v>
      </c>
      <c r="C542" s="7" t="str">
        <f ca="1">IF(B542="", "", B542&amp;COUNTIF($B$1:INDIRECT(CONCATENATE("B", ROW())), B542))</f>
        <v>Observatory180</v>
      </c>
      <c r="D542" s="6">
        <v>1553</v>
      </c>
      <c r="E542" s="6" t="s">
        <v>27</v>
      </c>
      <c r="F542" s="6">
        <f t="shared" si="76"/>
        <v>528</v>
      </c>
      <c r="G542" s="58" t="str">
        <f t="shared" si="79"/>
        <v>0x210</v>
      </c>
      <c r="H542" s="8" t="s">
        <v>881</v>
      </c>
      <c r="I542" s="8"/>
      <c r="J542" s="6" t="s">
        <v>28</v>
      </c>
      <c r="K542" s="9" t="s">
        <v>35</v>
      </c>
      <c r="L542" s="6" t="s">
        <v>30</v>
      </c>
      <c r="M542" s="42">
        <v>224</v>
      </c>
      <c r="N542" s="42">
        <f t="shared" si="83"/>
        <v>352</v>
      </c>
      <c r="O542" s="42">
        <f>IF($M542="", "", $M542/8)</f>
        <v>28</v>
      </c>
      <c r="P542" s="42">
        <f>IF(N542="", "", N542/8)</f>
        <v>44</v>
      </c>
      <c r="Q542" s="265">
        <v>1</v>
      </c>
      <c r="R542" s="10">
        <f t="shared" si="80"/>
        <v>352</v>
      </c>
      <c r="S542" s="6" t="s">
        <v>990</v>
      </c>
      <c r="T542" s="6" t="s">
        <v>751</v>
      </c>
    </row>
    <row r="543" spans="1:20" x14ac:dyDescent="0.2">
      <c r="A543" s="6">
        <f ca="1">IF(COUNTIF($B$1:INDIRECT(CONCATENATE("B", ROW())), B543)=0, "", COUNTIF($B$1:INDIRECT(CONCATENATE("B", ROW())), B543))</f>
        <v>181</v>
      </c>
      <c r="B543" s="41" t="s">
        <v>57</v>
      </c>
      <c r="C543" s="7" t="str">
        <f ca="1">IF(B543="", "", B543&amp;COUNTIF($B$1:INDIRECT(CONCATENATE("B", ROW())), B543))</f>
        <v>Observatory181</v>
      </c>
      <c r="D543" s="6">
        <v>1553</v>
      </c>
      <c r="E543" s="6" t="s">
        <v>27</v>
      </c>
      <c r="F543" s="6">
        <f t="shared" si="76"/>
        <v>529</v>
      </c>
      <c r="G543" s="58" t="str">
        <f t="shared" si="79"/>
        <v>0x211</v>
      </c>
      <c r="H543" s="8" t="s">
        <v>882</v>
      </c>
      <c r="I543" s="8"/>
      <c r="J543" s="6" t="s">
        <v>28</v>
      </c>
      <c r="K543" s="9" t="s">
        <v>35</v>
      </c>
      <c r="L543" s="6" t="s">
        <v>30</v>
      </c>
      <c r="M543" s="42">
        <v>224</v>
      </c>
      <c r="N543" s="42">
        <f t="shared" si="83"/>
        <v>352</v>
      </c>
      <c r="O543" s="42">
        <f>IF($M543="", "", $M543/8)</f>
        <v>28</v>
      </c>
      <c r="P543" s="42">
        <f>IF(N543="", "", N543/8)</f>
        <v>44</v>
      </c>
      <c r="Q543" s="265">
        <v>1</v>
      </c>
      <c r="R543" s="10">
        <f t="shared" si="80"/>
        <v>352</v>
      </c>
      <c r="S543" s="6" t="s">
        <v>991</v>
      </c>
      <c r="T543" s="6" t="s">
        <v>751</v>
      </c>
    </row>
    <row r="544" spans="1:20" x14ac:dyDescent="0.2">
      <c r="A544" s="6" t="str">
        <f ca="1">IF(COUNTIF($B$1:INDIRECT(CONCATENATE("B", ROW())), B544)=0, "", COUNTIF($B$1:INDIRECT(CONCATENATE("B", ROW())), B544))</f>
        <v/>
      </c>
      <c r="B544" s="8"/>
      <c r="C544" s="7" t="str">
        <f ca="1">IF(B544="", "", B544&amp;COUNTIF($B$1:INDIRECT(CONCATENATE("B", ROW())), B544))</f>
        <v/>
      </c>
      <c r="D544" s="6"/>
      <c r="E544" s="6"/>
      <c r="F544" s="6">
        <f t="shared" si="76"/>
        <v>530</v>
      </c>
      <c r="G544" s="58" t="str">
        <f t="shared" si="79"/>
        <v>0x212</v>
      </c>
      <c r="H544" s="8" t="s">
        <v>33</v>
      </c>
      <c r="I544" s="8"/>
      <c r="J544" s="6"/>
      <c r="K544" s="9"/>
      <c r="L544" s="6"/>
      <c r="M544" s="42"/>
      <c r="N544" s="42" t="str">
        <f t="shared" si="83"/>
        <v/>
      </c>
      <c r="O544" s="42"/>
      <c r="P544" s="42"/>
      <c r="Q544" s="265"/>
      <c r="R544" s="10" t="str">
        <f t="shared" si="80"/>
        <v/>
      </c>
      <c r="S544" s="6"/>
      <c r="T544" s="6"/>
    </row>
    <row r="545" spans="1:22" x14ac:dyDescent="0.2">
      <c r="A545" s="6">
        <f ca="1">IF(COUNTIF($B$1:INDIRECT(CONCATENATE("B", ROW())), B545)=0, "", COUNTIF($B$1:INDIRECT(CONCATENATE("B", ROW())), B545))</f>
        <v>182</v>
      </c>
      <c r="B545" s="41" t="s">
        <v>57</v>
      </c>
      <c r="C545" s="7" t="str">
        <f ca="1">IF(B545="", "", B545&amp;COUNTIF($B$1:INDIRECT(CONCATENATE("B", ROW())), B545))</f>
        <v>Observatory182</v>
      </c>
      <c r="D545" s="6">
        <v>1553</v>
      </c>
      <c r="E545" s="6" t="s">
        <v>27</v>
      </c>
      <c r="F545" s="6">
        <f t="shared" si="76"/>
        <v>531</v>
      </c>
      <c r="G545" s="58" t="str">
        <f t="shared" si="79"/>
        <v>0x213</v>
      </c>
      <c r="H545" s="8" t="s">
        <v>883</v>
      </c>
      <c r="I545" s="8"/>
      <c r="J545" s="6" t="s">
        <v>28</v>
      </c>
      <c r="K545" s="9" t="s">
        <v>35</v>
      </c>
      <c r="L545" s="6" t="s">
        <v>30</v>
      </c>
      <c r="M545" s="42">
        <v>224</v>
      </c>
      <c r="N545" s="42">
        <f t="shared" si="83"/>
        <v>352</v>
      </c>
      <c r="O545" s="42">
        <f>IF($M545="", "", $M545/8)</f>
        <v>28</v>
      </c>
      <c r="P545" s="42">
        <f>IF(N545="", "", N545/8)</f>
        <v>44</v>
      </c>
      <c r="Q545" s="265">
        <v>1</v>
      </c>
      <c r="R545" s="10">
        <f t="shared" si="80"/>
        <v>352</v>
      </c>
      <c r="S545" s="6" t="s">
        <v>992</v>
      </c>
      <c r="T545" s="6" t="s">
        <v>751</v>
      </c>
    </row>
    <row r="546" spans="1:22" x14ac:dyDescent="0.2">
      <c r="A546" s="6">
        <f ca="1">IF(COUNTIF($B$1:INDIRECT(CONCATENATE("B", ROW())), B546)=0, "", COUNTIF($B$1:INDIRECT(CONCATENATE("B", ROW())), B546))</f>
        <v>183</v>
      </c>
      <c r="B546" s="41" t="s">
        <v>57</v>
      </c>
      <c r="C546" s="7" t="str">
        <f ca="1">IF(B546="", "", B546&amp;COUNTIF($B$1:INDIRECT(CONCATENATE("B", ROW())), B546))</f>
        <v>Observatory183</v>
      </c>
      <c r="D546" s="6">
        <v>1553</v>
      </c>
      <c r="E546" s="6" t="s">
        <v>27</v>
      </c>
      <c r="F546" s="6">
        <f t="shared" si="76"/>
        <v>532</v>
      </c>
      <c r="G546" s="58" t="str">
        <f t="shared" si="79"/>
        <v>0x214</v>
      </c>
      <c r="H546" s="8" t="s">
        <v>884</v>
      </c>
      <c r="I546" s="8"/>
      <c r="J546" s="6" t="s">
        <v>28</v>
      </c>
      <c r="K546" s="9" t="s">
        <v>35</v>
      </c>
      <c r="L546" s="6" t="s">
        <v>30</v>
      </c>
      <c r="M546" s="42">
        <v>224</v>
      </c>
      <c r="N546" s="42">
        <f t="shared" si="83"/>
        <v>352</v>
      </c>
      <c r="O546" s="42">
        <f>IF($M546="", "", $M546/8)</f>
        <v>28</v>
      </c>
      <c r="P546" s="42">
        <f>IF(N546="", "", N546/8)</f>
        <v>44</v>
      </c>
      <c r="Q546" s="265">
        <v>1</v>
      </c>
      <c r="R546" s="10">
        <f t="shared" si="80"/>
        <v>352</v>
      </c>
      <c r="S546" s="6" t="s">
        <v>993</v>
      </c>
      <c r="T546" s="6" t="s">
        <v>751</v>
      </c>
    </row>
    <row r="547" spans="1:22" x14ac:dyDescent="0.2">
      <c r="A547" s="6" t="str">
        <f ca="1">IF(COUNTIF($B$1:INDIRECT(CONCATENATE("B", ROW())), B547)=0, "", COUNTIF($B$1:INDIRECT(CONCATENATE("B", ROW())), B547))</f>
        <v/>
      </c>
      <c r="B547" s="8"/>
      <c r="C547" s="7" t="str">
        <f ca="1">IF(B547="", "", B547&amp;COUNTIF($B$1:INDIRECT(CONCATENATE("B", ROW())), B547))</f>
        <v/>
      </c>
      <c r="D547" s="6"/>
      <c r="E547" s="6"/>
      <c r="F547" s="6">
        <f t="shared" si="76"/>
        <v>533</v>
      </c>
      <c r="G547" s="58" t="str">
        <f t="shared" si="79"/>
        <v>0x215</v>
      </c>
      <c r="H547" s="8" t="s">
        <v>33</v>
      </c>
      <c r="I547" s="8"/>
      <c r="J547" s="6"/>
      <c r="K547" s="9"/>
      <c r="L547" s="6"/>
      <c r="M547" s="42"/>
      <c r="N547" s="42" t="str">
        <f t="shared" si="83"/>
        <v/>
      </c>
      <c r="O547" s="42"/>
      <c r="P547" s="42"/>
      <c r="Q547" s="265"/>
      <c r="R547" s="10" t="str">
        <f t="shared" si="80"/>
        <v/>
      </c>
      <c r="S547" s="6"/>
      <c r="T547" s="6"/>
    </row>
    <row r="548" spans="1:22" x14ac:dyDescent="0.2">
      <c r="A548" s="6">
        <f ca="1">IF(COUNTIF($B$1:INDIRECT(CONCATENATE("B", ROW())), B548)=0, "", COUNTIF($B$1:INDIRECT(CONCATENATE("B", ROW())), B548))</f>
        <v>184</v>
      </c>
      <c r="B548" s="41" t="s">
        <v>57</v>
      </c>
      <c r="C548" s="7" t="str">
        <f ca="1">IF(B548="", "", B548&amp;COUNTIF($B$1:INDIRECT(CONCATENATE("B", ROW())), B548))</f>
        <v>Observatory184</v>
      </c>
      <c r="D548" s="6">
        <v>1553</v>
      </c>
      <c r="E548" s="6" t="s">
        <v>27</v>
      </c>
      <c r="F548" s="6">
        <f t="shared" si="76"/>
        <v>534</v>
      </c>
      <c r="G548" s="58" t="str">
        <f t="shared" si="79"/>
        <v>0x216</v>
      </c>
      <c r="H548" s="8" t="s">
        <v>885</v>
      </c>
      <c r="I548" s="8"/>
      <c r="J548" s="6" t="s">
        <v>28</v>
      </c>
      <c r="K548" s="9" t="s">
        <v>35</v>
      </c>
      <c r="L548" s="6" t="s">
        <v>30</v>
      </c>
      <c r="M548" s="42">
        <v>3456</v>
      </c>
      <c r="N548" s="42">
        <f t="shared" si="83"/>
        <v>3584</v>
      </c>
      <c r="O548" s="42">
        <f t="shared" ref="O548:O558" si="84">IF($M548="", "", $M548/8)</f>
        <v>432</v>
      </c>
      <c r="P548" s="42">
        <f t="shared" ref="P548:P557" si="85">IF(N548="", "", N548/8)</f>
        <v>448</v>
      </c>
      <c r="Q548" s="265">
        <v>1</v>
      </c>
      <c r="R548" s="10">
        <f t="shared" si="80"/>
        <v>3584</v>
      </c>
      <c r="S548" s="6" t="s">
        <v>1048</v>
      </c>
      <c r="T548" s="6" t="s">
        <v>752</v>
      </c>
    </row>
    <row r="549" spans="1:22" x14ac:dyDescent="0.2">
      <c r="A549" s="6">
        <f ca="1">IF(COUNTIF($B$1:INDIRECT(CONCATENATE("B", ROW())), B549)=0, "", COUNTIF($B$1:INDIRECT(CONCATENATE("B", ROW())), B549))</f>
        <v>185</v>
      </c>
      <c r="B549" s="41" t="s">
        <v>57</v>
      </c>
      <c r="C549" s="7" t="str">
        <f ca="1">IF(B549="", "", B549&amp;COUNTIF($B$1:INDIRECT(CONCATENATE("B", ROW())), B549))</f>
        <v>Observatory185</v>
      </c>
      <c r="D549" s="6">
        <v>1553</v>
      </c>
      <c r="E549" s="6" t="s">
        <v>27</v>
      </c>
      <c r="F549" s="6">
        <f t="shared" si="76"/>
        <v>535</v>
      </c>
      <c r="G549" s="58" t="str">
        <f t="shared" si="79"/>
        <v>0x217</v>
      </c>
      <c r="H549" s="8" t="s">
        <v>886</v>
      </c>
      <c r="I549" s="8"/>
      <c r="J549" s="6" t="s">
        <v>28</v>
      </c>
      <c r="K549" s="9" t="s">
        <v>35</v>
      </c>
      <c r="L549" s="6" t="s">
        <v>30</v>
      </c>
      <c r="M549" s="42">
        <v>1984</v>
      </c>
      <c r="N549" s="42">
        <f t="shared" si="83"/>
        <v>2112</v>
      </c>
      <c r="O549" s="42">
        <f t="shared" si="84"/>
        <v>248</v>
      </c>
      <c r="P549" s="42">
        <f t="shared" si="85"/>
        <v>264</v>
      </c>
      <c r="Q549" s="265">
        <v>1</v>
      </c>
      <c r="R549" s="10">
        <f t="shared" si="80"/>
        <v>2112</v>
      </c>
      <c r="S549" s="6" t="s">
        <v>1049</v>
      </c>
      <c r="T549" s="6" t="s">
        <v>752</v>
      </c>
    </row>
    <row r="550" spans="1:22" x14ac:dyDescent="0.2">
      <c r="A550" s="6">
        <f ca="1">IF(COUNTIF($B$1:INDIRECT(CONCATENATE("B", ROW())), B550)=0, "", COUNTIF($B$1:INDIRECT(CONCATENATE("B", ROW())), B550))</f>
        <v>186</v>
      </c>
      <c r="B550" s="41" t="s">
        <v>57</v>
      </c>
      <c r="C550" s="7" t="str">
        <f ca="1">IF(B550="", "", B550&amp;COUNTIF($B$1:INDIRECT(CONCATENATE("B", ROW())), B550))</f>
        <v>Observatory186</v>
      </c>
      <c r="D550" s="6">
        <v>1553</v>
      </c>
      <c r="E550" s="6" t="s">
        <v>27</v>
      </c>
      <c r="F550" s="6">
        <f t="shared" si="76"/>
        <v>536</v>
      </c>
      <c r="G550" s="58" t="str">
        <f t="shared" si="79"/>
        <v>0x218</v>
      </c>
      <c r="H550" s="8" t="s">
        <v>887</v>
      </c>
      <c r="I550" s="8"/>
      <c r="J550" s="6" t="s">
        <v>28</v>
      </c>
      <c r="K550" s="9" t="s">
        <v>35</v>
      </c>
      <c r="L550" s="6" t="s">
        <v>30</v>
      </c>
      <c r="M550" s="42">
        <v>5120</v>
      </c>
      <c r="N550" s="42">
        <f t="shared" si="83"/>
        <v>5248</v>
      </c>
      <c r="O550" s="42">
        <f t="shared" si="84"/>
        <v>640</v>
      </c>
      <c r="P550" s="42">
        <f t="shared" si="85"/>
        <v>656</v>
      </c>
      <c r="Q550" s="265">
        <v>1</v>
      </c>
      <c r="R550" s="10">
        <f t="shared" si="80"/>
        <v>5248</v>
      </c>
      <c r="S550" s="6" t="s">
        <v>1050</v>
      </c>
      <c r="T550" s="6" t="s">
        <v>752</v>
      </c>
    </row>
    <row r="551" spans="1:22" x14ac:dyDescent="0.2">
      <c r="A551" s="6">
        <f ca="1">IF(COUNTIF($B$1:INDIRECT(CONCATENATE("B", ROW())), B551)=0, "", COUNTIF($B$1:INDIRECT(CONCATENATE("B", ROW())), B551))</f>
        <v>187</v>
      </c>
      <c r="B551" s="41" t="s">
        <v>57</v>
      </c>
      <c r="C551" s="7" t="str">
        <f ca="1">IF(B551="", "", B551&amp;COUNTIF($B$1:INDIRECT(CONCATENATE("B", ROW())), B551))</f>
        <v>Observatory187</v>
      </c>
      <c r="D551" s="6">
        <v>1553</v>
      </c>
      <c r="E551" s="6" t="s">
        <v>27</v>
      </c>
      <c r="F551" s="6">
        <f t="shared" ref="F551:F573" si="86">$F550+1</f>
        <v>537</v>
      </c>
      <c r="G551" s="58" t="str">
        <f t="shared" si="79"/>
        <v>0x219</v>
      </c>
      <c r="H551" s="8" t="s">
        <v>888</v>
      </c>
      <c r="I551" s="8"/>
      <c r="J551" s="6" t="s">
        <v>28</v>
      </c>
      <c r="K551" s="9" t="s">
        <v>35</v>
      </c>
      <c r="L551" s="6" t="s">
        <v>30</v>
      </c>
      <c r="M551" s="42">
        <v>368</v>
      </c>
      <c r="N551" s="42">
        <f t="shared" si="83"/>
        <v>496</v>
      </c>
      <c r="O551" s="42">
        <f t="shared" si="84"/>
        <v>46</v>
      </c>
      <c r="P551" s="42">
        <f t="shared" si="85"/>
        <v>62</v>
      </c>
      <c r="Q551" s="265">
        <v>1</v>
      </c>
      <c r="R551" s="10">
        <f t="shared" si="80"/>
        <v>496</v>
      </c>
      <c r="S551" s="6" t="s">
        <v>1051</v>
      </c>
      <c r="T551" s="6" t="s">
        <v>752</v>
      </c>
    </row>
    <row r="552" spans="1:22" x14ac:dyDescent="0.2">
      <c r="A552" s="6">
        <f ca="1">IF(COUNTIF($B$1:INDIRECT(CONCATENATE("B", ROW())), B552)=0, "", COUNTIF($B$1:INDIRECT(CONCATENATE("B", ROW())), B552))</f>
        <v>188</v>
      </c>
      <c r="B552" s="41" t="s">
        <v>57</v>
      </c>
      <c r="C552" s="7" t="str">
        <f ca="1">IF(B552="", "", B552&amp;COUNTIF($B$1:INDIRECT(CONCATENATE("B", ROW())), B552))</f>
        <v>Observatory188</v>
      </c>
      <c r="D552" s="6">
        <v>1553</v>
      </c>
      <c r="E552" s="6" t="s">
        <v>27</v>
      </c>
      <c r="F552" s="6">
        <f t="shared" si="86"/>
        <v>538</v>
      </c>
      <c r="G552" s="58" t="str">
        <f t="shared" si="79"/>
        <v>0x21A</v>
      </c>
      <c r="H552" s="8" t="s">
        <v>889</v>
      </c>
      <c r="I552" s="8"/>
      <c r="J552" s="6" t="s">
        <v>28</v>
      </c>
      <c r="K552" s="9" t="s">
        <v>35</v>
      </c>
      <c r="L552" s="6" t="s">
        <v>30</v>
      </c>
      <c r="M552" s="42">
        <v>3456</v>
      </c>
      <c r="N552" s="42">
        <f t="shared" si="83"/>
        <v>3584</v>
      </c>
      <c r="O552" s="42">
        <f t="shared" si="84"/>
        <v>432</v>
      </c>
      <c r="P552" s="42">
        <f t="shared" si="85"/>
        <v>448</v>
      </c>
      <c r="Q552" s="265">
        <v>1</v>
      </c>
      <c r="R552" s="10">
        <f t="shared" si="80"/>
        <v>3584</v>
      </c>
      <c r="S552" s="6" t="s">
        <v>1052</v>
      </c>
      <c r="T552" s="6" t="s">
        <v>752</v>
      </c>
    </row>
    <row r="553" spans="1:22" x14ac:dyDescent="0.2">
      <c r="A553" s="6">
        <f ca="1">IF(COUNTIF($B$1:INDIRECT(CONCATENATE("B", ROW())), B553)=0, "", COUNTIF($B$1:INDIRECT(CONCATENATE("B", ROW())), B553))</f>
        <v>189</v>
      </c>
      <c r="B553" s="41" t="s">
        <v>57</v>
      </c>
      <c r="C553" s="7" t="str">
        <f ca="1">IF(B553="", "", B553&amp;COUNTIF($B$1:INDIRECT(CONCATENATE("B", ROW())), B553))</f>
        <v>Observatory189</v>
      </c>
      <c r="D553" s="6">
        <v>1553</v>
      </c>
      <c r="E553" s="6" t="s">
        <v>27</v>
      </c>
      <c r="F553" s="6">
        <f t="shared" si="86"/>
        <v>539</v>
      </c>
      <c r="G553" s="58" t="str">
        <f t="shared" si="79"/>
        <v>0x21B</v>
      </c>
      <c r="H553" s="8" t="s">
        <v>890</v>
      </c>
      <c r="I553" s="8"/>
      <c r="J553" s="6" t="s">
        <v>28</v>
      </c>
      <c r="K553" s="9" t="s">
        <v>35</v>
      </c>
      <c r="L553" s="6" t="s">
        <v>30</v>
      </c>
      <c r="M553" s="42">
        <v>1984</v>
      </c>
      <c r="N553" s="42">
        <f t="shared" si="83"/>
        <v>2112</v>
      </c>
      <c r="O553" s="42">
        <f t="shared" si="84"/>
        <v>248</v>
      </c>
      <c r="P553" s="42">
        <f t="shared" si="85"/>
        <v>264</v>
      </c>
      <c r="Q553" s="265">
        <v>1</v>
      </c>
      <c r="R553" s="10">
        <f t="shared" si="80"/>
        <v>2112</v>
      </c>
      <c r="S553" s="6" t="s">
        <v>1154</v>
      </c>
      <c r="T553" s="6" t="s">
        <v>752</v>
      </c>
    </row>
    <row r="554" spans="1:22" x14ac:dyDescent="0.2">
      <c r="A554" s="6">
        <f ca="1">IF(COUNTIF($B$1:INDIRECT(CONCATENATE("B", ROW())), B554)=0, "", COUNTIF($B$1:INDIRECT(CONCATENATE("B", ROW())), B554))</f>
        <v>190</v>
      </c>
      <c r="B554" s="41" t="s">
        <v>57</v>
      </c>
      <c r="C554" s="7" t="str">
        <f ca="1">IF(B554="", "", B554&amp;COUNTIF($B$1:INDIRECT(CONCATENATE("B", ROW())), B554))</f>
        <v>Observatory190</v>
      </c>
      <c r="D554" s="6">
        <v>1553</v>
      </c>
      <c r="E554" s="6" t="s">
        <v>27</v>
      </c>
      <c r="F554" s="6">
        <f t="shared" si="86"/>
        <v>540</v>
      </c>
      <c r="G554" s="58" t="str">
        <f t="shared" si="79"/>
        <v>0x21C</v>
      </c>
      <c r="H554" s="8" t="s">
        <v>891</v>
      </c>
      <c r="I554" s="8"/>
      <c r="J554" s="6" t="s">
        <v>28</v>
      </c>
      <c r="K554" s="9" t="s">
        <v>35</v>
      </c>
      <c r="L554" s="6" t="s">
        <v>30</v>
      </c>
      <c r="M554" s="42">
        <v>5120</v>
      </c>
      <c r="N554" s="42">
        <f t="shared" si="83"/>
        <v>5248</v>
      </c>
      <c r="O554" s="42">
        <f t="shared" si="84"/>
        <v>640</v>
      </c>
      <c r="P554" s="42">
        <f t="shared" si="85"/>
        <v>656</v>
      </c>
      <c r="Q554" s="265">
        <v>1</v>
      </c>
      <c r="R554" s="10">
        <f t="shared" si="80"/>
        <v>5248</v>
      </c>
      <c r="S554" s="6" t="s">
        <v>1053</v>
      </c>
      <c r="T554" s="6" t="s">
        <v>752</v>
      </c>
    </row>
    <row r="555" spans="1:22" x14ac:dyDescent="0.2">
      <c r="A555" s="6">
        <f ca="1">IF(COUNTIF($B$1:INDIRECT(CONCATENATE("B", ROW())), B555)=0, "", COUNTIF($B$1:INDIRECT(CONCATENATE("B", ROW())), B555))</f>
        <v>191</v>
      </c>
      <c r="B555" s="41" t="s">
        <v>57</v>
      </c>
      <c r="C555" s="7" t="str">
        <f ca="1">IF(B555="", "", B555&amp;COUNTIF($B$1:INDIRECT(CONCATENATE("B", ROW())), B555))</f>
        <v>Observatory191</v>
      </c>
      <c r="D555" s="6">
        <v>1553</v>
      </c>
      <c r="E555" s="6" t="s">
        <v>27</v>
      </c>
      <c r="F555" s="6">
        <f t="shared" si="86"/>
        <v>541</v>
      </c>
      <c r="G555" s="58" t="str">
        <f t="shared" si="79"/>
        <v>0x21D</v>
      </c>
      <c r="H555" s="8" t="s">
        <v>892</v>
      </c>
      <c r="I555" s="8"/>
      <c r="J555" s="6" t="s">
        <v>28</v>
      </c>
      <c r="K555" s="9" t="s">
        <v>35</v>
      </c>
      <c r="L555" s="6" t="s">
        <v>30</v>
      </c>
      <c r="M555" s="42">
        <v>368</v>
      </c>
      <c r="N555" s="42">
        <f t="shared" si="83"/>
        <v>496</v>
      </c>
      <c r="O555" s="42">
        <f t="shared" si="84"/>
        <v>46</v>
      </c>
      <c r="P555" s="42">
        <f t="shared" si="85"/>
        <v>62</v>
      </c>
      <c r="Q555" s="265">
        <v>1</v>
      </c>
      <c r="R555" s="10">
        <f t="shared" si="80"/>
        <v>496</v>
      </c>
      <c r="S555" s="6" t="s">
        <v>1054</v>
      </c>
      <c r="T555" s="6" t="s">
        <v>752</v>
      </c>
    </row>
    <row r="556" spans="1:22" x14ac:dyDescent="0.2">
      <c r="A556" s="6">
        <f ca="1">IF(COUNTIF($B$1:INDIRECT(CONCATENATE("B", ROW())), B556)=0, "", COUNTIF($B$1:INDIRECT(CONCATENATE("B", ROW())), B556))</f>
        <v>192</v>
      </c>
      <c r="B556" s="41" t="s">
        <v>57</v>
      </c>
      <c r="C556" s="7" t="str">
        <f ca="1">IF(B556="", "", B556&amp;COUNTIF($B$1:INDIRECT(CONCATENATE("B", ROW())), B556))</f>
        <v>Observatory192</v>
      </c>
      <c r="D556" s="6">
        <v>1553</v>
      </c>
      <c r="E556" s="6" t="s">
        <v>27</v>
      </c>
      <c r="F556" s="6">
        <f t="shared" si="86"/>
        <v>542</v>
      </c>
      <c r="G556" s="58" t="str">
        <f t="shared" si="79"/>
        <v>0x21E</v>
      </c>
      <c r="H556" s="8" t="s">
        <v>893</v>
      </c>
      <c r="I556" s="8"/>
      <c r="J556" s="6" t="s">
        <v>28</v>
      </c>
      <c r="K556" s="9" t="s">
        <v>35</v>
      </c>
      <c r="L556" s="6" t="s">
        <v>30</v>
      </c>
      <c r="M556" s="42">
        <v>512</v>
      </c>
      <c r="N556" s="42">
        <f t="shared" si="83"/>
        <v>640</v>
      </c>
      <c r="O556" s="42">
        <f t="shared" si="84"/>
        <v>64</v>
      </c>
      <c r="P556" s="42">
        <f t="shared" si="85"/>
        <v>80</v>
      </c>
      <c r="Q556" s="265">
        <v>1</v>
      </c>
      <c r="R556" s="10">
        <f t="shared" si="80"/>
        <v>640</v>
      </c>
      <c r="S556" s="6" t="s">
        <v>1244</v>
      </c>
      <c r="T556" s="6" t="s">
        <v>751</v>
      </c>
    </row>
    <row r="557" spans="1:22" x14ac:dyDescent="0.2">
      <c r="A557" s="6">
        <f ca="1">IF(COUNTIF($B$1:INDIRECT(CONCATENATE("B", ROW())), B557)=0, "", COUNTIF($B$1:INDIRECT(CONCATENATE("B", ROW())), B557))</f>
        <v>193</v>
      </c>
      <c r="B557" s="41" t="s">
        <v>57</v>
      </c>
      <c r="C557" s="7" t="str">
        <f ca="1">IF(B557="", "", B557&amp;COUNTIF($B$1:INDIRECT(CONCATENATE("B", ROW())), B557))</f>
        <v>Observatory193</v>
      </c>
      <c r="D557" s="6">
        <v>1553</v>
      </c>
      <c r="E557" s="6" t="s">
        <v>27</v>
      </c>
      <c r="F557" s="6">
        <f t="shared" si="86"/>
        <v>543</v>
      </c>
      <c r="G557" s="58" t="str">
        <f t="shared" si="79"/>
        <v>0x21F</v>
      </c>
      <c r="H557" s="8" t="s">
        <v>894</v>
      </c>
      <c r="I557" s="8"/>
      <c r="J557" s="6" t="s">
        <v>28</v>
      </c>
      <c r="K557" s="9" t="s">
        <v>35</v>
      </c>
      <c r="L557" s="6" t="s">
        <v>30</v>
      </c>
      <c r="M557" s="42">
        <v>1984</v>
      </c>
      <c r="N557" s="42">
        <f t="shared" si="83"/>
        <v>2112</v>
      </c>
      <c r="O557" s="42">
        <f t="shared" si="84"/>
        <v>248</v>
      </c>
      <c r="P557" s="42">
        <f t="shared" si="85"/>
        <v>264</v>
      </c>
      <c r="Q557" s="265">
        <v>1</v>
      </c>
      <c r="R557" s="10">
        <f t="shared" si="80"/>
        <v>2112</v>
      </c>
      <c r="S557" s="6" t="s">
        <v>1245</v>
      </c>
      <c r="T557" s="6" t="s">
        <v>751</v>
      </c>
    </row>
    <row r="558" spans="1:22" x14ac:dyDescent="0.2">
      <c r="A558" s="6">
        <f ca="1">IF(COUNTIF($B$1:INDIRECT(CONCATENATE("B", ROW())), B558)=0, "", COUNTIF($B$1:INDIRECT(CONCATENATE("B", ROW())), B558))</f>
        <v>194</v>
      </c>
      <c r="B558" s="41" t="s">
        <v>57</v>
      </c>
      <c r="C558" s="7" t="str">
        <f ca="1">IF(B558="", "", B558&amp;COUNTIF($B$1:INDIRECT(CONCATENATE("B", ROW())), B558))</f>
        <v>Observatory194</v>
      </c>
      <c r="D558" s="6">
        <v>1553</v>
      </c>
      <c r="E558" s="6" t="s">
        <v>27</v>
      </c>
      <c r="F558" s="6">
        <f t="shared" si="86"/>
        <v>544</v>
      </c>
      <c r="G558" s="58" t="str">
        <f t="shared" si="79"/>
        <v>0x220</v>
      </c>
      <c r="H558" s="8" t="s">
        <v>895</v>
      </c>
      <c r="I558" s="8"/>
      <c r="J558" s="6" t="s">
        <v>28</v>
      </c>
      <c r="K558" s="9" t="s">
        <v>35</v>
      </c>
      <c r="L558" s="6" t="s">
        <v>30</v>
      </c>
      <c r="M558" s="42">
        <v>1024</v>
      </c>
      <c r="N558" s="42">
        <f t="shared" si="83"/>
        <v>1152</v>
      </c>
      <c r="O558" s="42">
        <f t="shared" si="84"/>
        <v>128</v>
      </c>
      <c r="P558" s="42">
        <f>IF(N558="", "", N558/8)</f>
        <v>144</v>
      </c>
      <c r="Q558" s="265">
        <v>1</v>
      </c>
      <c r="R558" s="10">
        <f t="shared" si="80"/>
        <v>1152</v>
      </c>
      <c r="S558" s="6" t="s">
        <v>1246</v>
      </c>
      <c r="T558" s="6" t="s">
        <v>751</v>
      </c>
      <c r="U558" s="70"/>
      <c r="V558" s="70"/>
    </row>
    <row r="559" spans="1:22" x14ac:dyDescent="0.2">
      <c r="A559" s="6">
        <f ca="1">IF(COUNTIF($B$1:INDIRECT(CONCATENATE("B", ROW())), B559)=0, "", COUNTIF($B$1:INDIRECT(CONCATENATE("B", ROW())), B559))</f>
        <v>195</v>
      </c>
      <c r="B559" s="41" t="s">
        <v>57</v>
      </c>
      <c r="C559" s="7" t="str">
        <f ca="1">IF(B559="", "", B559&amp;COUNTIF($B$1:INDIRECT(CONCATENATE("B", ROW())), B559))</f>
        <v>Observatory195</v>
      </c>
      <c r="D559" s="6">
        <v>1553</v>
      </c>
      <c r="E559" s="6" t="s">
        <v>27</v>
      </c>
      <c r="F559" s="6">
        <f t="shared" si="86"/>
        <v>545</v>
      </c>
      <c r="G559" s="58" t="str">
        <f t="shared" si="79"/>
        <v>0x221</v>
      </c>
      <c r="H559" s="8" t="s">
        <v>896</v>
      </c>
      <c r="I559" s="8"/>
      <c r="J559" s="6" t="s">
        <v>28</v>
      </c>
      <c r="K559" s="9" t="s">
        <v>35</v>
      </c>
      <c r="L559" s="6" t="s">
        <v>30</v>
      </c>
      <c r="M559" s="42">
        <v>512</v>
      </c>
      <c r="N559" s="42">
        <f t="shared" si="83"/>
        <v>640</v>
      </c>
      <c r="O559" s="42">
        <f>IF($M559="", "", $M559/8)</f>
        <v>64</v>
      </c>
      <c r="P559" s="42">
        <f>IF(N559="", "", N559/8)</f>
        <v>80</v>
      </c>
      <c r="Q559" s="265">
        <v>1</v>
      </c>
      <c r="R559" s="10">
        <f t="shared" si="80"/>
        <v>640</v>
      </c>
      <c r="S559" s="6" t="s">
        <v>1247</v>
      </c>
      <c r="T559" s="6" t="s">
        <v>751</v>
      </c>
    </row>
    <row r="560" spans="1:22" x14ac:dyDescent="0.2">
      <c r="A560" s="6">
        <f ca="1">IF(COUNTIF($B$1:INDIRECT(CONCATENATE("B", ROW())), B560)=0, "", COUNTIF($B$1:INDIRECT(CONCATENATE("B", ROW())), B560))</f>
        <v>196</v>
      </c>
      <c r="B560" s="41" t="s">
        <v>57</v>
      </c>
      <c r="C560" s="7" t="str">
        <f ca="1">IF(B560="", "", B560&amp;COUNTIF($B$1:INDIRECT(CONCATENATE("B", ROW())), B560))</f>
        <v>Observatory196</v>
      </c>
      <c r="D560" s="6">
        <v>1553</v>
      </c>
      <c r="E560" s="6" t="s">
        <v>27</v>
      </c>
      <c r="F560" s="6">
        <f t="shared" si="86"/>
        <v>546</v>
      </c>
      <c r="G560" s="58" t="str">
        <f t="shared" si="79"/>
        <v>0x222</v>
      </c>
      <c r="H560" s="8" t="s">
        <v>897</v>
      </c>
      <c r="I560" s="8"/>
      <c r="J560" s="6" t="s">
        <v>28</v>
      </c>
      <c r="K560" s="9" t="s">
        <v>35</v>
      </c>
      <c r="L560" s="6" t="s">
        <v>30</v>
      </c>
      <c r="M560" s="42">
        <v>1984</v>
      </c>
      <c r="N560" s="42">
        <f t="shared" si="83"/>
        <v>2112</v>
      </c>
      <c r="O560" s="42">
        <f>IF($M560="", "", $M560/8)</f>
        <v>248</v>
      </c>
      <c r="P560" s="42">
        <f>IF(N560="", "", N560/8)</f>
        <v>264</v>
      </c>
      <c r="Q560" s="265">
        <v>1</v>
      </c>
      <c r="R560" s="10">
        <f t="shared" si="80"/>
        <v>2112</v>
      </c>
      <c r="S560" s="6" t="s">
        <v>1248</v>
      </c>
      <c r="T560" s="6" t="s">
        <v>751</v>
      </c>
    </row>
    <row r="561" spans="1:22" x14ac:dyDescent="0.2">
      <c r="A561" s="6">
        <f ca="1">IF(COUNTIF($B$1:INDIRECT(CONCATENATE("B", ROW())), B561)=0, "", COUNTIF($B$1:INDIRECT(CONCATENATE("B", ROW())), B561))</f>
        <v>197</v>
      </c>
      <c r="B561" s="41" t="s">
        <v>57</v>
      </c>
      <c r="C561" s="7" t="str">
        <f ca="1">IF(B561="", "", B561&amp;COUNTIF($B$1:INDIRECT(CONCATENATE("B", ROW())), B561))</f>
        <v>Observatory197</v>
      </c>
      <c r="D561" s="6">
        <v>1553</v>
      </c>
      <c r="E561" s="6" t="s">
        <v>27</v>
      </c>
      <c r="F561" s="6">
        <f t="shared" si="86"/>
        <v>547</v>
      </c>
      <c r="G561" s="58" t="str">
        <f t="shared" si="79"/>
        <v>0x223</v>
      </c>
      <c r="H561" s="8" t="s">
        <v>898</v>
      </c>
      <c r="I561" s="8"/>
      <c r="J561" s="6" t="s">
        <v>28</v>
      </c>
      <c r="K561" s="9" t="s">
        <v>35</v>
      </c>
      <c r="L561" s="6" t="s">
        <v>30</v>
      </c>
      <c r="M561" s="42">
        <v>1024</v>
      </c>
      <c r="N561" s="42">
        <f t="shared" si="83"/>
        <v>1152</v>
      </c>
      <c r="O561" s="42">
        <f>IF($M561="", "", $M561/8)</f>
        <v>128</v>
      </c>
      <c r="P561" s="42">
        <f>IF(N561="", "", N561/8)</f>
        <v>144</v>
      </c>
      <c r="Q561" s="265">
        <v>1</v>
      </c>
      <c r="R561" s="10">
        <f t="shared" si="80"/>
        <v>1152</v>
      </c>
      <c r="S561" s="6" t="s">
        <v>1249</v>
      </c>
      <c r="T561" s="6" t="s">
        <v>751</v>
      </c>
      <c r="U561" s="70"/>
      <c r="V561" s="70"/>
    </row>
    <row r="562" spans="1:22" x14ac:dyDescent="0.2">
      <c r="A562" s="6">
        <f ca="1">IF(COUNTIF($B$1:INDIRECT(CONCATENATE("B", ROW())), B562)=0, "", COUNTIF($B$1:INDIRECT(CONCATENATE("B", ROW())), B562))</f>
        <v>198</v>
      </c>
      <c r="B562" s="41" t="s">
        <v>57</v>
      </c>
      <c r="C562" s="7" t="str">
        <f ca="1">IF(B562="", "", B562&amp;COUNTIF($B$1:INDIRECT(CONCATENATE("B", ROW())), B562))</f>
        <v>Observatory198</v>
      </c>
      <c r="D562" s="6">
        <v>1553</v>
      </c>
      <c r="E562" s="6" t="s">
        <v>27</v>
      </c>
      <c r="F562" s="6">
        <f t="shared" si="86"/>
        <v>548</v>
      </c>
      <c r="G562" s="58" t="str">
        <f t="shared" si="79"/>
        <v>0x224</v>
      </c>
      <c r="H562" s="8" t="s">
        <v>261</v>
      </c>
      <c r="I562" s="8"/>
      <c r="J562" s="6" t="s">
        <v>28</v>
      </c>
      <c r="K562" s="9" t="s">
        <v>35</v>
      </c>
      <c r="L562" s="6" t="s">
        <v>30</v>
      </c>
      <c r="M562" s="42">
        <v>1472</v>
      </c>
      <c r="N562" s="42">
        <f t="shared" si="83"/>
        <v>1600</v>
      </c>
      <c r="O562" s="42">
        <f t="shared" ref="O562:O567" si="87">IF($M562="", "", $M562/8)</f>
        <v>184</v>
      </c>
      <c r="P562" s="42">
        <f t="shared" ref="P562:P567" si="88">IF(N562="", "", N562/8)</f>
        <v>200</v>
      </c>
      <c r="Q562" s="265">
        <v>1</v>
      </c>
      <c r="R562" s="10">
        <f t="shared" si="80"/>
        <v>1600</v>
      </c>
      <c r="S562" s="6" t="s">
        <v>1042</v>
      </c>
      <c r="T562" s="6" t="s">
        <v>751</v>
      </c>
    </row>
    <row r="563" spans="1:22" x14ac:dyDescent="0.2">
      <c r="A563" s="6">
        <f ca="1">IF(COUNTIF($B$1:INDIRECT(CONCATENATE("B", ROW())), B563)=0, "", COUNTIF($B$1:INDIRECT(CONCATENATE("B", ROW())), B563))</f>
        <v>199</v>
      </c>
      <c r="B563" s="41" t="s">
        <v>57</v>
      </c>
      <c r="C563" s="7" t="str">
        <f ca="1">IF(B563="", "", B563&amp;COUNTIF($B$1:INDIRECT(CONCATENATE("B", ROW())), B563))</f>
        <v>Observatory199</v>
      </c>
      <c r="D563" s="6">
        <v>1553</v>
      </c>
      <c r="E563" s="6" t="s">
        <v>27</v>
      </c>
      <c r="F563" s="6">
        <f t="shared" si="86"/>
        <v>549</v>
      </c>
      <c r="G563" s="58" t="str">
        <f t="shared" si="79"/>
        <v>0x225</v>
      </c>
      <c r="H563" s="8" t="s">
        <v>262</v>
      </c>
      <c r="I563" s="8"/>
      <c r="J563" s="6" t="s">
        <v>28</v>
      </c>
      <c r="K563" s="9" t="s">
        <v>35</v>
      </c>
      <c r="L563" s="6" t="s">
        <v>30</v>
      </c>
      <c r="M563" s="42">
        <v>1472</v>
      </c>
      <c r="N563" s="42">
        <f t="shared" si="83"/>
        <v>1600</v>
      </c>
      <c r="O563" s="42">
        <f t="shared" si="87"/>
        <v>184</v>
      </c>
      <c r="P563" s="42">
        <f t="shared" si="88"/>
        <v>200</v>
      </c>
      <c r="Q563" s="265">
        <v>1</v>
      </c>
      <c r="R563" s="10">
        <f t="shared" si="80"/>
        <v>1600</v>
      </c>
      <c r="S563" s="6" t="s">
        <v>1043</v>
      </c>
      <c r="T563" s="6" t="s">
        <v>751</v>
      </c>
    </row>
    <row r="564" spans="1:22" x14ac:dyDescent="0.2">
      <c r="A564" s="6">
        <f ca="1">IF(COUNTIF($B$1:INDIRECT(CONCATENATE("B", ROW())), B564)=0, "", COUNTIF($B$1:INDIRECT(CONCATENATE("B", ROW())), B564))</f>
        <v>200</v>
      </c>
      <c r="B564" s="41" t="s">
        <v>57</v>
      </c>
      <c r="C564" s="7" t="str">
        <f ca="1">IF(B564="", "", B564&amp;COUNTIF($B$1:INDIRECT(CONCATENATE("B", ROW())), B564))</f>
        <v>Observatory200</v>
      </c>
      <c r="D564" s="6">
        <v>1553</v>
      </c>
      <c r="E564" s="6" t="s">
        <v>27</v>
      </c>
      <c r="F564" s="6">
        <f t="shared" si="86"/>
        <v>550</v>
      </c>
      <c r="G564" s="58" t="str">
        <f t="shared" si="79"/>
        <v>0x226</v>
      </c>
      <c r="H564" s="8" t="s">
        <v>263</v>
      </c>
      <c r="I564" s="8"/>
      <c r="J564" s="6" t="s">
        <v>28</v>
      </c>
      <c r="K564" s="9" t="s">
        <v>35</v>
      </c>
      <c r="L564" s="6" t="s">
        <v>30</v>
      </c>
      <c r="M564" s="42">
        <v>1472</v>
      </c>
      <c r="N564" s="42">
        <f t="shared" si="83"/>
        <v>1600</v>
      </c>
      <c r="O564" s="42">
        <f t="shared" si="87"/>
        <v>184</v>
      </c>
      <c r="P564" s="42">
        <f t="shared" si="88"/>
        <v>200</v>
      </c>
      <c r="Q564" s="265">
        <v>1</v>
      </c>
      <c r="R564" s="10">
        <f t="shared" si="80"/>
        <v>1600</v>
      </c>
      <c r="S564" s="6" t="s">
        <v>1044</v>
      </c>
      <c r="T564" s="6" t="s">
        <v>751</v>
      </c>
    </row>
    <row r="565" spans="1:22" x14ac:dyDescent="0.2">
      <c r="A565" s="6">
        <f ca="1">IF(COUNTIF($B$1:INDIRECT(CONCATENATE("B", ROW())), B565)=0, "", COUNTIF($B$1:INDIRECT(CONCATENATE("B", ROW())), B565))</f>
        <v>201</v>
      </c>
      <c r="B565" s="41" t="s">
        <v>57</v>
      </c>
      <c r="C565" s="7" t="str">
        <f ca="1">IF(B565="", "", B565&amp;COUNTIF($B$1:INDIRECT(CONCATENATE("B", ROW())), B565))</f>
        <v>Observatory201</v>
      </c>
      <c r="D565" s="6">
        <v>1553</v>
      </c>
      <c r="E565" s="6" t="s">
        <v>27</v>
      </c>
      <c r="F565" s="6">
        <f t="shared" si="86"/>
        <v>551</v>
      </c>
      <c r="G565" s="58" t="str">
        <f t="shared" si="79"/>
        <v>0x227</v>
      </c>
      <c r="H565" s="8" t="s">
        <v>264</v>
      </c>
      <c r="I565" s="8"/>
      <c r="J565" s="6" t="s">
        <v>28</v>
      </c>
      <c r="K565" s="9" t="s">
        <v>35</v>
      </c>
      <c r="L565" s="6" t="s">
        <v>30</v>
      </c>
      <c r="M565" s="42">
        <v>1472</v>
      </c>
      <c r="N565" s="42">
        <f t="shared" si="83"/>
        <v>1600</v>
      </c>
      <c r="O565" s="42">
        <f t="shared" si="87"/>
        <v>184</v>
      </c>
      <c r="P565" s="42">
        <f t="shared" si="88"/>
        <v>200</v>
      </c>
      <c r="Q565" s="265">
        <v>1</v>
      </c>
      <c r="R565" s="10">
        <f t="shared" si="80"/>
        <v>1600</v>
      </c>
      <c r="S565" s="6" t="s">
        <v>1045</v>
      </c>
      <c r="T565" s="6" t="s">
        <v>751</v>
      </c>
    </row>
    <row r="566" spans="1:22" x14ac:dyDescent="0.2">
      <c r="A566" s="6">
        <f ca="1">IF(COUNTIF($B$1:INDIRECT(CONCATENATE("B", ROW())), B566)=0, "", COUNTIF($B$1:INDIRECT(CONCATENATE("B", ROW())), B566))</f>
        <v>202</v>
      </c>
      <c r="B566" s="41" t="s">
        <v>57</v>
      </c>
      <c r="C566" s="7" t="str">
        <f ca="1">IF(B566="", "", B566&amp;COUNTIF($B$1:INDIRECT(CONCATENATE("B", ROW())), B566))</f>
        <v>Observatory202</v>
      </c>
      <c r="D566" s="6">
        <v>1553</v>
      </c>
      <c r="E566" s="6" t="s">
        <v>27</v>
      </c>
      <c r="F566" s="6">
        <f t="shared" si="86"/>
        <v>552</v>
      </c>
      <c r="G566" s="58" t="str">
        <f t="shared" si="79"/>
        <v>0x228</v>
      </c>
      <c r="H566" s="8" t="s">
        <v>265</v>
      </c>
      <c r="I566" s="8"/>
      <c r="J566" s="6" t="s">
        <v>28</v>
      </c>
      <c r="K566" s="9" t="s">
        <v>35</v>
      </c>
      <c r="L566" s="6" t="s">
        <v>30</v>
      </c>
      <c r="M566" s="42">
        <v>1472</v>
      </c>
      <c r="N566" s="42">
        <f t="shared" si="83"/>
        <v>1600</v>
      </c>
      <c r="O566" s="42">
        <f t="shared" si="87"/>
        <v>184</v>
      </c>
      <c r="P566" s="42">
        <f t="shared" si="88"/>
        <v>200</v>
      </c>
      <c r="Q566" s="265">
        <v>1</v>
      </c>
      <c r="R566" s="10">
        <f t="shared" si="80"/>
        <v>1600</v>
      </c>
      <c r="S566" s="6" t="s">
        <v>1046</v>
      </c>
      <c r="T566" s="6" t="s">
        <v>751</v>
      </c>
    </row>
    <row r="567" spans="1:22" x14ac:dyDescent="0.2">
      <c r="A567" s="6">
        <f ca="1">IF(COUNTIF($B$1:INDIRECT(CONCATENATE("B", ROW())), B567)=0, "", COUNTIF($B$1:INDIRECT(CONCATENATE("B", ROW())), B567))</f>
        <v>203</v>
      </c>
      <c r="B567" s="41" t="s">
        <v>57</v>
      </c>
      <c r="C567" s="7" t="str">
        <f ca="1">IF(B567="", "", B567&amp;COUNTIF($B$1:INDIRECT(CONCATENATE("B", ROW())), B567))</f>
        <v>Observatory203</v>
      </c>
      <c r="D567" s="6">
        <v>1553</v>
      </c>
      <c r="E567" s="6" t="s">
        <v>27</v>
      </c>
      <c r="F567" s="6">
        <f t="shared" si="86"/>
        <v>553</v>
      </c>
      <c r="G567" s="58" t="str">
        <f t="shared" si="79"/>
        <v>0x229</v>
      </c>
      <c r="H567" s="8" t="s">
        <v>379</v>
      </c>
      <c r="I567" s="8"/>
      <c r="J567" s="6" t="s">
        <v>32</v>
      </c>
      <c r="K567" s="9" t="s">
        <v>35</v>
      </c>
      <c r="L567" s="6" t="s">
        <v>30</v>
      </c>
      <c r="M567" s="42">
        <v>512</v>
      </c>
      <c r="N567" s="42">
        <f t="shared" si="83"/>
        <v>640</v>
      </c>
      <c r="O567" s="42">
        <f t="shared" si="87"/>
        <v>64</v>
      </c>
      <c r="P567" s="42">
        <f t="shared" si="88"/>
        <v>80</v>
      </c>
      <c r="Q567" s="265"/>
      <c r="R567" s="10">
        <f t="shared" si="80"/>
        <v>0</v>
      </c>
      <c r="S567" s="6" t="s">
        <v>1047</v>
      </c>
      <c r="T567" s="6" t="s">
        <v>751</v>
      </c>
    </row>
    <row r="568" spans="1:22" x14ac:dyDescent="0.2">
      <c r="A568" s="6" t="str">
        <f ca="1">IF(COUNTIF($B$1:INDIRECT(CONCATENATE("B", ROW())), B568)=0, "", COUNTIF($B$1:INDIRECT(CONCATENATE("B", ROW())), B568))</f>
        <v/>
      </c>
      <c r="B568" s="8"/>
      <c r="C568" s="7" t="str">
        <f ca="1">IF(B568="", "", B568&amp;COUNTIF($B$1:INDIRECT(CONCATENATE("B", ROW())), B568))</f>
        <v/>
      </c>
      <c r="D568" s="6"/>
      <c r="E568" s="6"/>
      <c r="F568" s="6">
        <f t="shared" si="86"/>
        <v>554</v>
      </c>
      <c r="G568" s="58" t="str">
        <f t="shared" si="79"/>
        <v>0x22A</v>
      </c>
      <c r="H568" s="8" t="s">
        <v>33</v>
      </c>
      <c r="I568" s="8"/>
      <c r="J568" s="6"/>
      <c r="K568" s="9"/>
      <c r="L568" s="6"/>
      <c r="M568" s="42"/>
      <c r="N568" s="42" t="str">
        <f t="shared" si="83"/>
        <v/>
      </c>
      <c r="O568" s="42"/>
      <c r="P568" s="42"/>
      <c r="Q568" s="265"/>
      <c r="R568" s="10" t="str">
        <f t="shared" si="80"/>
        <v/>
      </c>
      <c r="S568" s="6"/>
      <c r="T568" s="6"/>
    </row>
    <row r="569" spans="1:22" x14ac:dyDescent="0.2">
      <c r="A569" s="6">
        <f ca="1">IF(COUNTIF($B$1:INDIRECT(CONCATENATE("B", ROW())), B569)=0, "", COUNTIF($B$1:INDIRECT(CONCATENATE("B", ROW())), B569))</f>
        <v>204</v>
      </c>
      <c r="B569" s="41" t="s">
        <v>57</v>
      </c>
      <c r="C569" s="7" t="str">
        <f ca="1">IF(B569="", "", B569&amp;COUNTIF($B$1:INDIRECT(CONCATENATE("B", ROW())), B569))</f>
        <v>Observatory204</v>
      </c>
      <c r="D569" s="6">
        <v>1553</v>
      </c>
      <c r="E569" s="6" t="s">
        <v>27</v>
      </c>
      <c r="F569" s="6">
        <f t="shared" si="86"/>
        <v>555</v>
      </c>
      <c r="G569" s="58" t="str">
        <f t="shared" si="79"/>
        <v>0x22B</v>
      </c>
      <c r="H569" s="7" t="s">
        <v>254</v>
      </c>
      <c r="I569" s="8"/>
      <c r="J569" s="6" t="s">
        <v>28</v>
      </c>
      <c r="K569" s="9" t="s">
        <v>35</v>
      </c>
      <c r="L569" s="6" t="s">
        <v>30</v>
      </c>
      <c r="M569" s="42">
        <v>112</v>
      </c>
      <c r="N569" s="42">
        <f t="shared" si="83"/>
        <v>240</v>
      </c>
      <c r="O569" s="42">
        <f>IF($M569="", "", $M569/8)</f>
        <v>14</v>
      </c>
      <c r="P569" s="42">
        <f>IF(N569="", "", N569/8)</f>
        <v>30</v>
      </c>
      <c r="Q569" s="265">
        <v>1</v>
      </c>
      <c r="R569" s="10">
        <f t="shared" si="80"/>
        <v>240</v>
      </c>
      <c r="S569" s="6" t="s">
        <v>994</v>
      </c>
      <c r="T569" s="6" t="s">
        <v>751</v>
      </c>
    </row>
    <row r="570" spans="1:22" x14ac:dyDescent="0.2">
      <c r="A570" s="6" t="str">
        <f ca="1">IF(COUNTIF($B$1:INDIRECT(CONCATENATE("B", ROW())), B570)=0, "", COUNTIF($B$1:INDIRECT(CONCATENATE("B", ROW())), B570))</f>
        <v/>
      </c>
      <c r="B570" s="8"/>
      <c r="C570" s="7" t="str">
        <f ca="1">IF(B570="", "", B570&amp;COUNTIF($B$1:INDIRECT(CONCATENATE("B", ROW())), B570))</f>
        <v/>
      </c>
      <c r="D570" s="6"/>
      <c r="E570" s="6"/>
      <c r="F570" s="6">
        <f t="shared" si="86"/>
        <v>556</v>
      </c>
      <c r="G570" s="58" t="str">
        <f t="shared" si="79"/>
        <v>0x22C</v>
      </c>
      <c r="H570" s="8" t="s">
        <v>33</v>
      </c>
      <c r="I570" s="8"/>
      <c r="J570" s="6"/>
      <c r="K570" s="9"/>
      <c r="L570" s="6"/>
      <c r="M570" s="42"/>
      <c r="N570" s="42" t="str">
        <f t="shared" si="83"/>
        <v/>
      </c>
      <c r="O570" s="42"/>
      <c r="P570" s="42"/>
      <c r="Q570" s="265"/>
      <c r="R570" s="10" t="str">
        <f t="shared" si="80"/>
        <v/>
      </c>
      <c r="S570" s="6"/>
      <c r="T570" s="6"/>
    </row>
    <row r="571" spans="1:22" x14ac:dyDescent="0.2">
      <c r="A571" s="6">
        <f ca="1">IF(COUNTIF($B$1:INDIRECT(CONCATENATE("B", ROW())), B571)=0, "", COUNTIF($B$1:INDIRECT(CONCATENATE("B", ROW())), B571))</f>
        <v>205</v>
      </c>
      <c r="B571" s="41" t="s">
        <v>57</v>
      </c>
      <c r="C571" s="7" t="str">
        <f ca="1">IF(B571="", "", B571&amp;COUNTIF($B$1:INDIRECT(CONCATENATE("B", ROW())), B571))</f>
        <v>Observatory205</v>
      </c>
      <c r="D571" s="6">
        <v>1553</v>
      </c>
      <c r="E571" s="6" t="s">
        <v>27</v>
      </c>
      <c r="F571" s="6">
        <f t="shared" si="86"/>
        <v>557</v>
      </c>
      <c r="G571" s="58" t="str">
        <f t="shared" si="79"/>
        <v>0x22D</v>
      </c>
      <c r="H571" s="7" t="s">
        <v>255</v>
      </c>
      <c r="I571" s="8"/>
      <c r="J571" s="6" t="s">
        <v>28</v>
      </c>
      <c r="K571" s="9" t="s">
        <v>35</v>
      </c>
      <c r="L571" s="6" t="s">
        <v>30</v>
      </c>
      <c r="M571" s="42">
        <v>112</v>
      </c>
      <c r="N571" s="42">
        <f t="shared" si="83"/>
        <v>240</v>
      </c>
      <c r="O571" s="42">
        <f>IF($M571="", "", $M571/8)</f>
        <v>14</v>
      </c>
      <c r="P571" s="42">
        <f>IF(N571="", "", N571/8)</f>
        <v>30</v>
      </c>
      <c r="Q571" s="265">
        <v>1</v>
      </c>
      <c r="R571" s="10">
        <f t="shared" si="80"/>
        <v>240</v>
      </c>
      <c r="S571" s="6" t="s">
        <v>995</v>
      </c>
      <c r="T571" s="6" t="s">
        <v>751</v>
      </c>
    </row>
    <row r="572" spans="1:22" x14ac:dyDescent="0.2">
      <c r="A572" s="6"/>
      <c r="B572" s="41"/>
      <c r="C572" s="7" t="str">
        <f ca="1">IF(B572="", "", B572&amp;COUNTIF($B$1:INDIRECT(CONCATENATE("B", ROW())), B572))</f>
        <v/>
      </c>
      <c r="D572" s="6"/>
      <c r="E572" s="6"/>
      <c r="F572" s="6">
        <f t="shared" si="86"/>
        <v>558</v>
      </c>
      <c r="G572" s="58" t="str">
        <f t="shared" si="79"/>
        <v>0x22E</v>
      </c>
      <c r="H572" s="8" t="s">
        <v>33</v>
      </c>
      <c r="I572" s="8"/>
      <c r="J572" s="6"/>
      <c r="K572" s="9"/>
      <c r="L572" s="6"/>
      <c r="M572" s="42"/>
      <c r="N572" s="42" t="str">
        <f t="shared" si="83"/>
        <v/>
      </c>
      <c r="O572" s="42"/>
      <c r="P572" s="42"/>
      <c r="Q572" s="265"/>
      <c r="R572" s="10" t="str">
        <f t="shared" si="80"/>
        <v/>
      </c>
      <c r="S572" s="6"/>
      <c r="T572" s="6"/>
    </row>
    <row r="573" spans="1:22" x14ac:dyDescent="0.2">
      <c r="A573" s="6">
        <f ca="1">IF(COUNTIF($B$1:INDIRECT(CONCATENATE("B", ROW())), B573)=0, "", COUNTIF($B$1:INDIRECT(CONCATENATE("B", ROW())), B573))</f>
        <v>206</v>
      </c>
      <c r="B573" s="41" t="s">
        <v>57</v>
      </c>
      <c r="C573" s="7" t="str">
        <f ca="1">IF(B573="", "", B573&amp;COUNTIF($B$1:INDIRECT(CONCATENATE("B", ROW())), B573))</f>
        <v>Observatory206</v>
      </c>
      <c r="D573" s="6">
        <v>1553</v>
      </c>
      <c r="E573" s="6" t="s">
        <v>27</v>
      </c>
      <c r="F573" s="6">
        <f t="shared" si="86"/>
        <v>559</v>
      </c>
      <c r="G573" s="58" t="str">
        <f t="shared" si="79"/>
        <v>0x22F</v>
      </c>
      <c r="H573" s="8" t="s">
        <v>517</v>
      </c>
      <c r="I573" s="8"/>
      <c r="J573" s="261" t="s">
        <v>28</v>
      </c>
      <c r="K573" s="9" t="s">
        <v>35</v>
      </c>
      <c r="L573" s="6" t="s">
        <v>30</v>
      </c>
      <c r="M573" s="42">
        <v>512</v>
      </c>
      <c r="N573" s="42">
        <f t="shared" si="83"/>
        <v>640</v>
      </c>
      <c r="O573" s="42">
        <f t="shared" ref="O573:O590" si="89">IF($M573="", "", $M573/8)</f>
        <v>64</v>
      </c>
      <c r="P573" s="42">
        <f t="shared" ref="P573:P582" si="90">IF(N573="", "", N573/8)</f>
        <v>80</v>
      </c>
      <c r="Q573" s="265">
        <v>1</v>
      </c>
      <c r="R573" s="10">
        <f t="shared" si="80"/>
        <v>640</v>
      </c>
      <c r="S573" s="6" t="s">
        <v>1155</v>
      </c>
      <c r="T573" s="6" t="s">
        <v>751</v>
      </c>
    </row>
    <row r="574" spans="1:22" x14ac:dyDescent="0.2">
      <c r="A574" s="6">
        <f ca="1">IF(COUNTIF($B$1:INDIRECT(CONCATENATE("B", ROW())), B574)=0, "", COUNTIF($B$1:INDIRECT(CONCATENATE("B", ROW())), B574))</f>
        <v>207</v>
      </c>
      <c r="B574" s="41" t="s">
        <v>57</v>
      </c>
      <c r="C574" s="7" t="str">
        <f ca="1">IF(B574="", "", B574&amp;COUNTIF($B$1:INDIRECT(CONCATENATE("B", ROW())), B574))</f>
        <v>Observatory207</v>
      </c>
      <c r="D574" s="6">
        <v>1553</v>
      </c>
      <c r="E574" s="6" t="s">
        <v>27</v>
      </c>
      <c r="F574" s="6">
        <f t="shared" ref="F574:F636" si="91">$F573+1</f>
        <v>560</v>
      </c>
      <c r="G574" s="58" t="str">
        <f t="shared" si="79"/>
        <v>0x230</v>
      </c>
      <c r="H574" s="8" t="s">
        <v>518</v>
      </c>
      <c r="I574" s="8"/>
      <c r="J574" s="6" t="s">
        <v>28</v>
      </c>
      <c r="K574" s="9" t="s">
        <v>35</v>
      </c>
      <c r="L574" s="6" t="s">
        <v>30</v>
      </c>
      <c r="M574" s="42">
        <v>512</v>
      </c>
      <c r="N574" s="42">
        <f t="shared" si="83"/>
        <v>640</v>
      </c>
      <c r="O574" s="42">
        <f t="shared" si="89"/>
        <v>64</v>
      </c>
      <c r="P574" s="42">
        <f t="shared" si="90"/>
        <v>80</v>
      </c>
      <c r="Q574" s="265">
        <v>1</v>
      </c>
      <c r="R574" s="10">
        <f t="shared" si="80"/>
        <v>640</v>
      </c>
      <c r="S574" s="6" t="s">
        <v>1250</v>
      </c>
      <c r="T574" s="6" t="s">
        <v>751</v>
      </c>
    </row>
    <row r="575" spans="1:22" x14ac:dyDescent="0.2">
      <c r="A575" s="6">
        <f ca="1">IF(COUNTIF($B$1:INDIRECT(CONCATENATE("B", ROW())), B575)=0, "", COUNTIF($B$1:INDIRECT(CONCATENATE("B", ROW())), B575))</f>
        <v>208</v>
      </c>
      <c r="B575" s="41" t="s">
        <v>57</v>
      </c>
      <c r="C575" s="7" t="str">
        <f ca="1">IF(B575="", "", B575&amp;COUNTIF($B$1:INDIRECT(CONCATENATE("B", ROW())), B575))</f>
        <v>Observatory208</v>
      </c>
      <c r="D575" s="6">
        <v>1553</v>
      </c>
      <c r="E575" s="6" t="s">
        <v>27</v>
      </c>
      <c r="F575" s="6">
        <f t="shared" si="91"/>
        <v>561</v>
      </c>
      <c r="G575" s="58" t="str">
        <f t="shared" si="79"/>
        <v>0x231</v>
      </c>
      <c r="H575" s="8" t="s">
        <v>519</v>
      </c>
      <c r="I575" s="8"/>
      <c r="J575" s="6" t="s">
        <v>28</v>
      </c>
      <c r="K575" s="9" t="s">
        <v>35</v>
      </c>
      <c r="L575" s="6" t="s">
        <v>30</v>
      </c>
      <c r="M575" s="42">
        <v>512</v>
      </c>
      <c r="N575" s="42">
        <f t="shared" si="83"/>
        <v>640</v>
      </c>
      <c r="O575" s="42">
        <f t="shared" si="89"/>
        <v>64</v>
      </c>
      <c r="P575" s="42">
        <f t="shared" si="90"/>
        <v>80</v>
      </c>
      <c r="Q575" s="265">
        <v>1</v>
      </c>
      <c r="R575" s="10">
        <f t="shared" si="80"/>
        <v>640</v>
      </c>
      <c r="S575" s="6" t="s">
        <v>1251</v>
      </c>
      <c r="T575" s="6" t="s">
        <v>751</v>
      </c>
    </row>
    <row r="576" spans="1:22" x14ac:dyDescent="0.2">
      <c r="A576" s="6">
        <f ca="1">IF(COUNTIF($B$1:INDIRECT(CONCATENATE("B", ROW())), B576)=0, "", COUNTIF($B$1:INDIRECT(CONCATENATE("B", ROW())), B576))</f>
        <v>209</v>
      </c>
      <c r="B576" s="41" t="s">
        <v>57</v>
      </c>
      <c r="C576" s="7" t="str">
        <f ca="1">IF(B576="", "", B576&amp;COUNTIF($B$1:INDIRECT(CONCATENATE("B", ROW())), B576))</f>
        <v>Observatory209</v>
      </c>
      <c r="D576" s="6">
        <v>1553</v>
      </c>
      <c r="E576" s="6" t="s">
        <v>27</v>
      </c>
      <c r="F576" s="6">
        <f t="shared" si="91"/>
        <v>562</v>
      </c>
      <c r="G576" s="58" t="str">
        <f t="shared" si="79"/>
        <v>0x232</v>
      </c>
      <c r="H576" s="8" t="s">
        <v>520</v>
      </c>
      <c r="I576" s="8"/>
      <c r="J576" s="6" t="s">
        <v>28</v>
      </c>
      <c r="K576" s="9" t="s">
        <v>35</v>
      </c>
      <c r="L576" s="6" t="s">
        <v>30</v>
      </c>
      <c r="M576" s="42">
        <v>512</v>
      </c>
      <c r="N576" s="42">
        <f t="shared" si="83"/>
        <v>640</v>
      </c>
      <c r="O576" s="42">
        <f t="shared" si="89"/>
        <v>64</v>
      </c>
      <c r="P576" s="42">
        <f t="shared" si="90"/>
        <v>80</v>
      </c>
      <c r="Q576" s="265">
        <v>1</v>
      </c>
      <c r="R576" s="10">
        <f t="shared" si="80"/>
        <v>640</v>
      </c>
      <c r="S576" s="6" t="s">
        <v>1252</v>
      </c>
      <c r="T576" s="6" t="s">
        <v>751</v>
      </c>
    </row>
    <row r="577" spans="1:20" x14ac:dyDescent="0.2">
      <c r="A577" s="6">
        <f ca="1">IF(COUNTIF($B$1:INDIRECT(CONCATENATE("B", ROW())), B577)=0, "", COUNTIF($B$1:INDIRECT(CONCATENATE("B", ROW())), B577))</f>
        <v>210</v>
      </c>
      <c r="B577" s="41" t="s">
        <v>57</v>
      </c>
      <c r="C577" s="7" t="str">
        <f ca="1">IF(B577="", "", B577&amp;COUNTIF($B$1:INDIRECT(CONCATENATE("B", ROW())), B577))</f>
        <v>Observatory210</v>
      </c>
      <c r="D577" s="6">
        <v>1553</v>
      </c>
      <c r="E577" s="6" t="s">
        <v>27</v>
      </c>
      <c r="F577" s="6">
        <f t="shared" si="91"/>
        <v>563</v>
      </c>
      <c r="G577" s="58" t="str">
        <f t="shared" si="79"/>
        <v>0x233</v>
      </c>
      <c r="H577" s="8" t="s">
        <v>521</v>
      </c>
      <c r="I577" s="8"/>
      <c r="J577" s="6" t="s">
        <v>28</v>
      </c>
      <c r="K577" s="9" t="s">
        <v>35</v>
      </c>
      <c r="L577" s="6" t="s">
        <v>30</v>
      </c>
      <c r="M577" s="42">
        <v>512</v>
      </c>
      <c r="N577" s="42">
        <f t="shared" si="83"/>
        <v>640</v>
      </c>
      <c r="O577" s="42">
        <f t="shared" si="89"/>
        <v>64</v>
      </c>
      <c r="P577" s="42">
        <f t="shared" si="90"/>
        <v>80</v>
      </c>
      <c r="Q577" s="265">
        <v>1</v>
      </c>
      <c r="R577" s="10">
        <f t="shared" si="80"/>
        <v>640</v>
      </c>
      <c r="S577" s="6" t="s">
        <v>1253</v>
      </c>
      <c r="T577" s="6" t="s">
        <v>751</v>
      </c>
    </row>
    <row r="578" spans="1:20" x14ac:dyDescent="0.2">
      <c r="A578" s="6">
        <f ca="1">IF(COUNTIF($B$1:INDIRECT(CONCATENATE("B", ROW())), B578)=0, "", COUNTIF($B$1:INDIRECT(CONCATENATE("B", ROW())), B578))</f>
        <v>211</v>
      </c>
      <c r="B578" s="41" t="s">
        <v>57</v>
      </c>
      <c r="C578" s="7" t="str">
        <f ca="1">IF(B578="", "", B578&amp;COUNTIF($B$1:INDIRECT(CONCATENATE("B", ROW())), B578))</f>
        <v>Observatory211</v>
      </c>
      <c r="D578" s="6">
        <v>1553</v>
      </c>
      <c r="E578" s="6" t="s">
        <v>27</v>
      </c>
      <c r="F578" s="6">
        <f t="shared" si="91"/>
        <v>564</v>
      </c>
      <c r="G578" s="58" t="str">
        <f t="shared" si="79"/>
        <v>0x234</v>
      </c>
      <c r="H578" s="8" t="s">
        <v>522</v>
      </c>
      <c r="I578" s="8"/>
      <c r="J578" s="261" t="s">
        <v>28</v>
      </c>
      <c r="K578" s="9" t="s">
        <v>35</v>
      </c>
      <c r="L578" s="6" t="s">
        <v>30</v>
      </c>
      <c r="M578" s="42">
        <v>512</v>
      </c>
      <c r="N578" s="42">
        <f t="shared" si="83"/>
        <v>640</v>
      </c>
      <c r="O578" s="42">
        <f t="shared" si="89"/>
        <v>64</v>
      </c>
      <c r="P578" s="42">
        <f t="shared" si="90"/>
        <v>80</v>
      </c>
      <c r="Q578" s="265">
        <v>1</v>
      </c>
      <c r="R578" s="10">
        <f t="shared" si="80"/>
        <v>640</v>
      </c>
      <c r="S578" s="6" t="s">
        <v>1258</v>
      </c>
      <c r="T578" s="6" t="s">
        <v>751</v>
      </c>
    </row>
    <row r="579" spans="1:20" x14ac:dyDescent="0.2">
      <c r="A579" s="6">
        <f ca="1">IF(COUNTIF($B$1:INDIRECT(CONCATENATE("B", ROW())), B579)=0, "", COUNTIF($B$1:INDIRECT(CONCATENATE("B", ROW())), B579))</f>
        <v>212</v>
      </c>
      <c r="B579" s="41" t="s">
        <v>57</v>
      </c>
      <c r="C579" s="7" t="str">
        <f ca="1">IF(B579="", "", B579&amp;COUNTIF($B$1:INDIRECT(CONCATENATE("B", ROW())), B579))</f>
        <v>Observatory212</v>
      </c>
      <c r="D579" s="6">
        <v>1553</v>
      </c>
      <c r="E579" s="6" t="s">
        <v>27</v>
      </c>
      <c r="F579" s="6">
        <f t="shared" si="91"/>
        <v>565</v>
      </c>
      <c r="G579" s="58" t="str">
        <f t="shared" si="79"/>
        <v>0x235</v>
      </c>
      <c r="H579" s="8" t="s">
        <v>523</v>
      </c>
      <c r="I579" s="8"/>
      <c r="J579" s="6" t="s">
        <v>28</v>
      </c>
      <c r="K579" s="9" t="s">
        <v>35</v>
      </c>
      <c r="L579" s="6" t="s">
        <v>30</v>
      </c>
      <c r="M579" s="42">
        <v>512</v>
      </c>
      <c r="N579" s="42">
        <f t="shared" si="83"/>
        <v>640</v>
      </c>
      <c r="O579" s="42">
        <f t="shared" si="89"/>
        <v>64</v>
      </c>
      <c r="P579" s="42">
        <f t="shared" si="90"/>
        <v>80</v>
      </c>
      <c r="Q579" s="265">
        <v>1</v>
      </c>
      <c r="R579" s="10">
        <f t="shared" si="80"/>
        <v>640</v>
      </c>
      <c r="S579" s="6" t="s">
        <v>1254</v>
      </c>
      <c r="T579" s="6" t="s">
        <v>751</v>
      </c>
    </row>
    <row r="580" spans="1:20" x14ac:dyDescent="0.2">
      <c r="A580" s="6">
        <f ca="1">IF(COUNTIF($B$1:INDIRECT(CONCATENATE("B", ROW())), B580)=0, "", COUNTIF($B$1:INDIRECT(CONCATENATE("B", ROW())), B580))</f>
        <v>213</v>
      </c>
      <c r="B580" s="41" t="s">
        <v>57</v>
      </c>
      <c r="C580" s="7" t="str">
        <f ca="1">IF(B580="", "", B580&amp;COUNTIF($B$1:INDIRECT(CONCATENATE("B", ROW())), B580))</f>
        <v>Observatory213</v>
      </c>
      <c r="D580" s="6">
        <v>1553</v>
      </c>
      <c r="E580" s="6" t="s">
        <v>27</v>
      </c>
      <c r="F580" s="6">
        <f t="shared" si="91"/>
        <v>566</v>
      </c>
      <c r="G580" s="58" t="str">
        <f t="shared" si="79"/>
        <v>0x236</v>
      </c>
      <c r="H580" s="8" t="s">
        <v>524</v>
      </c>
      <c r="I580" s="8"/>
      <c r="J580" s="6" t="s">
        <v>28</v>
      </c>
      <c r="K580" s="9" t="s">
        <v>35</v>
      </c>
      <c r="L580" s="6" t="s">
        <v>30</v>
      </c>
      <c r="M580" s="42">
        <v>512</v>
      </c>
      <c r="N580" s="42">
        <f t="shared" si="83"/>
        <v>640</v>
      </c>
      <c r="O580" s="42">
        <f t="shared" si="89"/>
        <v>64</v>
      </c>
      <c r="P580" s="42">
        <f t="shared" si="90"/>
        <v>80</v>
      </c>
      <c r="Q580" s="265">
        <v>1</v>
      </c>
      <c r="R580" s="10">
        <f t="shared" si="80"/>
        <v>640</v>
      </c>
      <c r="S580" s="6" t="s">
        <v>1255</v>
      </c>
      <c r="T580" s="6" t="s">
        <v>751</v>
      </c>
    </row>
    <row r="581" spans="1:20" x14ac:dyDescent="0.2">
      <c r="A581" s="6">
        <f ca="1">IF(COUNTIF($B$1:INDIRECT(CONCATENATE("B", ROW())), B581)=0, "", COUNTIF($B$1:INDIRECT(CONCATENATE("B", ROW())), B581))</f>
        <v>214</v>
      </c>
      <c r="B581" s="41" t="s">
        <v>57</v>
      </c>
      <c r="C581" s="7" t="str">
        <f ca="1">IF(B581="", "", B581&amp;COUNTIF($B$1:INDIRECT(CONCATENATE("B", ROW())), B581))</f>
        <v>Observatory214</v>
      </c>
      <c r="D581" s="6">
        <v>1553</v>
      </c>
      <c r="E581" s="6" t="s">
        <v>27</v>
      </c>
      <c r="F581" s="6">
        <f>$F580+1</f>
        <v>567</v>
      </c>
      <c r="G581" s="58" t="str">
        <f t="shared" si="79"/>
        <v>0x237</v>
      </c>
      <c r="H581" s="8" t="s">
        <v>525</v>
      </c>
      <c r="I581" s="8"/>
      <c r="J581" s="6" t="s">
        <v>28</v>
      </c>
      <c r="K581" s="9" t="s">
        <v>35</v>
      </c>
      <c r="L581" s="6" t="s">
        <v>30</v>
      </c>
      <c r="M581" s="42">
        <v>512</v>
      </c>
      <c r="N581" s="42">
        <f t="shared" si="83"/>
        <v>640</v>
      </c>
      <c r="O581" s="42">
        <f t="shared" si="89"/>
        <v>64</v>
      </c>
      <c r="P581" s="42">
        <f t="shared" si="90"/>
        <v>80</v>
      </c>
      <c r="Q581" s="265">
        <v>1</v>
      </c>
      <c r="R581" s="10">
        <f t="shared" si="80"/>
        <v>640</v>
      </c>
      <c r="S581" s="6" t="s">
        <v>1256</v>
      </c>
      <c r="T581" s="6" t="s">
        <v>751</v>
      </c>
    </row>
    <row r="582" spans="1:20" x14ac:dyDescent="0.2">
      <c r="A582" s="6">
        <f ca="1">IF(COUNTIF($B$1:INDIRECT(CONCATENATE("B", ROW())), B582)=0, "", COUNTIF($B$1:INDIRECT(CONCATENATE("B", ROW())), B582))</f>
        <v>215</v>
      </c>
      <c r="B582" s="41" t="s">
        <v>57</v>
      </c>
      <c r="C582" s="7" t="str">
        <f ca="1">IF(B582="", "", B582&amp;COUNTIF($B$1:INDIRECT(CONCATENATE("B", ROW())), B582))</f>
        <v>Observatory215</v>
      </c>
      <c r="D582" s="6">
        <v>1553</v>
      </c>
      <c r="E582" s="6" t="s">
        <v>27</v>
      </c>
      <c r="F582" s="6">
        <f t="shared" si="91"/>
        <v>568</v>
      </c>
      <c r="G582" s="58" t="str">
        <f t="shared" si="79"/>
        <v>0x238</v>
      </c>
      <c r="H582" s="8" t="s">
        <v>526</v>
      </c>
      <c r="I582" s="8"/>
      <c r="J582" s="6" t="s">
        <v>28</v>
      </c>
      <c r="K582" s="9" t="s">
        <v>35</v>
      </c>
      <c r="L582" s="6" t="s">
        <v>30</v>
      </c>
      <c r="M582" s="42">
        <v>512</v>
      </c>
      <c r="N582" s="42">
        <f t="shared" si="83"/>
        <v>640</v>
      </c>
      <c r="O582" s="42">
        <f t="shared" si="89"/>
        <v>64</v>
      </c>
      <c r="P582" s="42">
        <f t="shared" si="90"/>
        <v>80</v>
      </c>
      <c r="Q582" s="265">
        <v>1</v>
      </c>
      <c r="R582" s="10">
        <f t="shared" si="80"/>
        <v>640</v>
      </c>
      <c r="S582" s="6" t="s">
        <v>1257</v>
      </c>
      <c r="T582" s="6" t="s">
        <v>751</v>
      </c>
    </row>
    <row r="583" spans="1:20" x14ac:dyDescent="0.2">
      <c r="A583" s="6" t="str">
        <f ca="1">IF(COUNTIF($B$1:INDIRECT(CONCATENATE("B", ROW())), B583)=0, "", COUNTIF($B$1:INDIRECT(CONCATENATE("B", ROW())), B583))</f>
        <v/>
      </c>
      <c r="B583" s="8"/>
      <c r="C583" s="7" t="str">
        <f ca="1">IF(B583="", "", B583&amp;COUNTIF($B$1:INDIRECT(CONCATENATE("B", ROW())), B583))</f>
        <v/>
      </c>
      <c r="D583" s="6"/>
      <c r="E583" s="6"/>
      <c r="F583" s="6"/>
      <c r="G583" s="44"/>
      <c r="H583" s="8" t="s">
        <v>866</v>
      </c>
      <c r="I583" s="8"/>
      <c r="J583" s="6"/>
      <c r="K583" s="9"/>
      <c r="L583" s="6"/>
      <c r="M583" s="42"/>
      <c r="N583" s="42" t="str">
        <f t="shared" si="83"/>
        <v/>
      </c>
      <c r="O583" s="42"/>
      <c r="P583" s="42"/>
      <c r="Q583" s="265"/>
      <c r="R583" s="10" t="str">
        <f>IF($B583="", "", IF($J583="Sync", $N583/$Q583, 0))</f>
        <v/>
      </c>
      <c r="S583" s="6"/>
      <c r="T583" s="6"/>
    </row>
    <row r="584" spans="1:20" x14ac:dyDescent="0.2">
      <c r="A584" s="6">
        <f ca="1">IF(COUNTIF($B$1:INDIRECT(CONCATENATE("B", ROW())), B584)=0, "", COUNTIF($B$1:INDIRECT(CONCATENATE("B", ROW())), B584))</f>
        <v>216</v>
      </c>
      <c r="B584" s="41" t="s">
        <v>57</v>
      </c>
      <c r="C584" s="7" t="str">
        <f ca="1">IF(B584="", "", B584&amp;COUNTIF($B$1:INDIRECT(CONCATENATE("B", ROW())), B584))</f>
        <v>Observatory216</v>
      </c>
      <c r="D584" s="6">
        <v>1553</v>
      </c>
      <c r="E584" s="6" t="s">
        <v>27</v>
      </c>
      <c r="F584" s="6">
        <f>$F582+1</f>
        <v>569</v>
      </c>
      <c r="G584" s="58" t="str">
        <f t="shared" si="79"/>
        <v>0x239</v>
      </c>
      <c r="H584" s="8" t="s">
        <v>740</v>
      </c>
      <c r="I584" s="8"/>
      <c r="J584" s="6" t="s">
        <v>28</v>
      </c>
      <c r="K584" s="9" t="s">
        <v>29</v>
      </c>
      <c r="L584" s="6" t="s">
        <v>30</v>
      </c>
      <c r="M584" s="42">
        <v>576</v>
      </c>
      <c r="N584" s="42">
        <f t="shared" si="83"/>
        <v>576</v>
      </c>
      <c r="O584" s="42">
        <f t="shared" si="89"/>
        <v>72</v>
      </c>
      <c r="P584" s="42">
        <f t="shared" ref="P584:P590" si="92">IF(N584="", "", N584/8)</f>
        <v>72</v>
      </c>
      <c r="Q584" s="265">
        <v>0.1</v>
      </c>
      <c r="R584" s="10">
        <f t="shared" si="80"/>
        <v>5760</v>
      </c>
      <c r="S584" s="6" t="s">
        <v>618</v>
      </c>
      <c r="T584" s="6" t="s">
        <v>750</v>
      </c>
    </row>
    <row r="585" spans="1:20" x14ac:dyDescent="0.2">
      <c r="A585" s="6">
        <f ca="1">IF(COUNTIF($B$1:INDIRECT(CONCATENATE("B", ROW())), B585)=0, "", COUNTIF($B$1:INDIRECT(CONCATENATE("B", ROW())), B585))</f>
        <v>217</v>
      </c>
      <c r="B585" s="41" t="s">
        <v>57</v>
      </c>
      <c r="C585" s="7" t="str">
        <f ca="1">IF(B585="", "", B585&amp;COUNTIF($B$1:INDIRECT(CONCATENATE("B", ROW())), B585))</f>
        <v>Observatory217</v>
      </c>
      <c r="D585" s="6">
        <v>1553</v>
      </c>
      <c r="E585" s="6" t="s">
        <v>27</v>
      </c>
      <c r="F585" s="6">
        <f t="shared" si="91"/>
        <v>570</v>
      </c>
      <c r="G585" s="58" t="str">
        <f t="shared" si="79"/>
        <v>0x23A</v>
      </c>
      <c r="H585" s="8" t="s">
        <v>741</v>
      </c>
      <c r="I585" s="8"/>
      <c r="J585" s="6" t="s">
        <v>28</v>
      </c>
      <c r="K585" s="9" t="s">
        <v>29</v>
      </c>
      <c r="L585" s="6" t="s">
        <v>30</v>
      </c>
      <c r="M585" s="42">
        <v>896</v>
      </c>
      <c r="N585" s="42">
        <f t="shared" si="83"/>
        <v>896</v>
      </c>
      <c r="O585" s="42">
        <f t="shared" si="89"/>
        <v>112</v>
      </c>
      <c r="P585" s="42">
        <f t="shared" si="92"/>
        <v>112</v>
      </c>
      <c r="Q585" s="265">
        <v>0.1</v>
      </c>
      <c r="R585" s="10">
        <f t="shared" si="80"/>
        <v>8960</v>
      </c>
      <c r="S585" s="6" t="s">
        <v>619</v>
      </c>
      <c r="T585" s="6" t="s">
        <v>750</v>
      </c>
    </row>
    <row r="586" spans="1:20" x14ac:dyDescent="0.2">
      <c r="A586" s="6">
        <f ca="1">IF(COUNTIF($B$1:INDIRECT(CONCATENATE("B", ROW())), B586)=0, "", COUNTIF($B$1:INDIRECT(CONCATENATE("B", ROW())), B586))</f>
        <v>218</v>
      </c>
      <c r="B586" s="41" t="s">
        <v>57</v>
      </c>
      <c r="C586" s="7" t="str">
        <f ca="1">IF(B586="", "", B586&amp;COUNTIF($B$1:INDIRECT(CONCATENATE("B", ROW())), B586))</f>
        <v>Observatory218</v>
      </c>
      <c r="D586" s="6">
        <v>1553</v>
      </c>
      <c r="E586" s="6" t="s">
        <v>27</v>
      </c>
      <c r="F586" s="6">
        <f t="shared" si="91"/>
        <v>571</v>
      </c>
      <c r="G586" s="58" t="str">
        <f t="shared" si="79"/>
        <v>0x23B</v>
      </c>
      <c r="H586" s="8" t="s">
        <v>742</v>
      </c>
      <c r="I586" s="8"/>
      <c r="J586" s="6" t="s">
        <v>28</v>
      </c>
      <c r="K586" s="9" t="s">
        <v>29</v>
      </c>
      <c r="L586" s="6" t="s">
        <v>30</v>
      </c>
      <c r="M586" s="42">
        <v>800</v>
      </c>
      <c r="N586" s="42">
        <f t="shared" si="83"/>
        <v>800</v>
      </c>
      <c r="O586" s="42">
        <f t="shared" si="89"/>
        <v>100</v>
      </c>
      <c r="P586" s="42">
        <f t="shared" si="92"/>
        <v>100</v>
      </c>
      <c r="Q586" s="265">
        <v>0.1</v>
      </c>
      <c r="R586" s="10">
        <f t="shared" si="80"/>
        <v>8000</v>
      </c>
      <c r="S586" s="6" t="s">
        <v>1121</v>
      </c>
      <c r="T586" s="6" t="s">
        <v>750</v>
      </c>
    </row>
    <row r="587" spans="1:20" x14ac:dyDescent="0.2">
      <c r="A587" s="6">
        <f ca="1">IF(COUNTIF($B$1:INDIRECT(CONCATENATE("B", ROW())), B587)=0, "", COUNTIF($B$1:INDIRECT(CONCATENATE("B", ROW())), B587))</f>
        <v>219</v>
      </c>
      <c r="B587" s="41" t="s">
        <v>57</v>
      </c>
      <c r="C587" s="7" t="str">
        <f ca="1">IF(B587="", "", B587&amp;COUNTIF($B$1:INDIRECT(CONCATENATE("B", ROW())), B587))</f>
        <v>Observatory219</v>
      </c>
      <c r="D587" s="6">
        <v>1553</v>
      </c>
      <c r="E587" s="6" t="s">
        <v>27</v>
      </c>
      <c r="F587" s="6">
        <f t="shared" si="91"/>
        <v>572</v>
      </c>
      <c r="G587" s="58" t="str">
        <f t="shared" si="79"/>
        <v>0x23C</v>
      </c>
      <c r="H587" s="8" t="s">
        <v>743</v>
      </c>
      <c r="I587" s="8"/>
      <c r="J587" s="6" t="s">
        <v>28</v>
      </c>
      <c r="K587" s="9" t="s">
        <v>29</v>
      </c>
      <c r="L587" s="6" t="s">
        <v>30</v>
      </c>
      <c r="M587" s="42">
        <v>1120</v>
      </c>
      <c r="N587" s="42">
        <f t="shared" si="83"/>
        <v>1120</v>
      </c>
      <c r="O587" s="42">
        <f t="shared" si="89"/>
        <v>140</v>
      </c>
      <c r="P587" s="42">
        <f t="shared" si="92"/>
        <v>140</v>
      </c>
      <c r="Q587" s="265">
        <v>0.1</v>
      </c>
      <c r="R587" s="10">
        <f t="shared" si="80"/>
        <v>11200</v>
      </c>
      <c r="S587" s="6" t="s">
        <v>1122</v>
      </c>
      <c r="T587" s="6" t="s">
        <v>750</v>
      </c>
    </row>
    <row r="588" spans="1:20" x14ac:dyDescent="0.2">
      <c r="A588" s="6">
        <f ca="1">IF(COUNTIF($B$1:INDIRECT(CONCATENATE("B", ROW())), B588)=0, "", COUNTIF($B$1:INDIRECT(CONCATENATE("B", ROW())), B588))</f>
        <v>220</v>
      </c>
      <c r="B588" s="41" t="s">
        <v>57</v>
      </c>
      <c r="C588" s="7" t="str">
        <f ca="1">IF(B588="", "", B588&amp;COUNTIF($B$1:INDIRECT(CONCATENATE("B", ROW())), B588))</f>
        <v>Observatory220</v>
      </c>
      <c r="D588" s="6">
        <v>1553</v>
      </c>
      <c r="E588" s="6" t="s">
        <v>27</v>
      </c>
      <c r="F588" s="6">
        <f t="shared" si="91"/>
        <v>573</v>
      </c>
      <c r="G588" s="58" t="str">
        <f t="shared" ref="G588:G652" si="93">CONCATENATE( "0x",DEC2HEX($F588) )</f>
        <v>0x23D</v>
      </c>
      <c r="H588" s="8" t="s">
        <v>744</v>
      </c>
      <c r="I588" s="8"/>
      <c r="J588" s="6" t="s">
        <v>28</v>
      </c>
      <c r="K588" s="9" t="s">
        <v>29</v>
      </c>
      <c r="L588" s="6" t="s">
        <v>30</v>
      </c>
      <c r="M588" s="42">
        <v>1760</v>
      </c>
      <c r="N588" s="42">
        <f t="shared" si="83"/>
        <v>1760</v>
      </c>
      <c r="O588" s="42">
        <f t="shared" si="89"/>
        <v>220</v>
      </c>
      <c r="P588" s="42">
        <f t="shared" si="92"/>
        <v>220</v>
      </c>
      <c r="Q588" s="265">
        <v>0.1</v>
      </c>
      <c r="R588" s="10">
        <f t="shared" si="80"/>
        <v>17600</v>
      </c>
      <c r="S588" s="6" t="s">
        <v>1125</v>
      </c>
      <c r="T588" s="6" t="s">
        <v>750</v>
      </c>
    </row>
    <row r="589" spans="1:20" x14ac:dyDescent="0.2">
      <c r="A589" s="6">
        <f ca="1">IF(COUNTIF($B$1:INDIRECT(CONCATENATE("B", ROW())), B589)=0, "", COUNTIF($B$1:INDIRECT(CONCATENATE("B", ROW())), B589))</f>
        <v>221</v>
      </c>
      <c r="B589" s="41" t="s">
        <v>57</v>
      </c>
      <c r="C589" s="7" t="str">
        <f ca="1">IF(B589="", "", B589&amp;COUNTIF($B$1:INDIRECT(CONCATENATE("B", ROW())), B589))</f>
        <v>Observatory221</v>
      </c>
      <c r="D589" s="6">
        <v>1553</v>
      </c>
      <c r="E589" s="6" t="s">
        <v>27</v>
      </c>
      <c r="F589" s="6">
        <f t="shared" si="91"/>
        <v>574</v>
      </c>
      <c r="G589" s="58" t="str">
        <f t="shared" si="93"/>
        <v>0x23E</v>
      </c>
      <c r="H589" s="8" t="s">
        <v>745</v>
      </c>
      <c r="I589" s="8"/>
      <c r="J589" s="6" t="s">
        <v>28</v>
      </c>
      <c r="K589" s="9" t="s">
        <v>29</v>
      </c>
      <c r="L589" s="6" t="s">
        <v>30</v>
      </c>
      <c r="M589" s="42">
        <v>1024</v>
      </c>
      <c r="N589" s="42">
        <f t="shared" si="83"/>
        <v>1024</v>
      </c>
      <c r="O589" s="42">
        <f t="shared" si="89"/>
        <v>128</v>
      </c>
      <c r="P589" s="42">
        <f t="shared" si="92"/>
        <v>128</v>
      </c>
      <c r="Q589" s="265">
        <v>0.1</v>
      </c>
      <c r="R589" s="10">
        <f t="shared" si="80"/>
        <v>10240</v>
      </c>
      <c r="S589" s="6" t="s">
        <v>1123</v>
      </c>
      <c r="T589" s="6" t="s">
        <v>750</v>
      </c>
    </row>
    <row r="590" spans="1:20" x14ac:dyDescent="0.2">
      <c r="A590" s="6">
        <f ca="1">IF(COUNTIF($B$1:INDIRECT(CONCATENATE("B", ROW())), B590)=0, "", COUNTIF($B$1:INDIRECT(CONCATENATE("B", ROW())), B590))</f>
        <v>222</v>
      </c>
      <c r="B590" s="41" t="s">
        <v>57</v>
      </c>
      <c r="C590" s="7" t="str">
        <f ca="1">IF(B590="", "", B590&amp;COUNTIF($B$1:INDIRECT(CONCATENATE("B", ROW())), B590))</f>
        <v>Observatory222</v>
      </c>
      <c r="D590" s="6">
        <v>1553</v>
      </c>
      <c r="E590" s="6" t="s">
        <v>27</v>
      </c>
      <c r="F590" s="6">
        <f t="shared" si="91"/>
        <v>575</v>
      </c>
      <c r="G590" s="58" t="str">
        <f t="shared" si="93"/>
        <v>0x23F</v>
      </c>
      <c r="H590" s="8" t="s">
        <v>746</v>
      </c>
      <c r="I590" s="8"/>
      <c r="J590" s="6" t="s">
        <v>28</v>
      </c>
      <c r="K590" s="9" t="s">
        <v>29</v>
      </c>
      <c r="L590" s="6" t="s">
        <v>30</v>
      </c>
      <c r="M590" s="42">
        <v>640</v>
      </c>
      <c r="N590" s="42">
        <f t="shared" si="83"/>
        <v>640</v>
      </c>
      <c r="O590" s="42">
        <f t="shared" si="89"/>
        <v>80</v>
      </c>
      <c r="P590" s="42">
        <f t="shared" si="92"/>
        <v>80</v>
      </c>
      <c r="Q590" s="265">
        <v>0.1</v>
      </c>
      <c r="R590" s="10">
        <f>IF($B590="", "", IF($J590="Sync", $N590/$Q590, 0))</f>
        <v>6400</v>
      </c>
      <c r="S590" s="6" t="s">
        <v>1124</v>
      </c>
      <c r="T590" s="6" t="s">
        <v>750</v>
      </c>
    </row>
    <row r="591" spans="1:20" x14ac:dyDescent="0.2">
      <c r="A591" s="6" t="str">
        <f ca="1">IF(COUNTIF($B$1:INDIRECT(CONCATENATE("B", ROW())), B591)=0, "", COUNTIF($B$1:INDIRECT(CONCATENATE("B", ROW())), B591))</f>
        <v/>
      </c>
      <c r="B591" s="8"/>
      <c r="C591" s="7" t="str">
        <f ca="1">IF(B591="", "", B591&amp;COUNTIF($B$1:INDIRECT(CONCATENATE("B", ROW())), B591))</f>
        <v/>
      </c>
      <c r="D591" s="6"/>
      <c r="E591" s="6"/>
      <c r="F591" s="6"/>
      <c r="G591" s="44"/>
      <c r="H591" s="8" t="s">
        <v>239</v>
      </c>
      <c r="I591" s="8"/>
      <c r="J591" s="6"/>
      <c r="K591" s="9"/>
      <c r="L591" s="6"/>
      <c r="M591" s="42"/>
      <c r="N591" s="42" t="str">
        <f t="shared" ref="N591:N593" si="94">(IF($K591="CCSDS",$M591,IF($K591="","",IF($K591="RAW",IF($D591=1553,$M591+(12*8)+(4*8),$M591+(12*8))))))</f>
        <v/>
      </c>
      <c r="O591" s="42"/>
      <c r="P591" s="42"/>
      <c r="Q591" s="265"/>
      <c r="R591" s="10" t="str">
        <f>IF($B591="", "", IF($J591="Sync", $N591/$Q591, 0))</f>
        <v/>
      </c>
      <c r="S591" s="6"/>
      <c r="T591" s="6"/>
    </row>
    <row r="592" spans="1:20" x14ac:dyDescent="0.2">
      <c r="A592" s="6">
        <f ca="1">IF(COUNTIF($B$1:INDIRECT(CONCATENATE("B", ROW())), B592)=0, "", COUNTIF($B$1:INDIRECT(CONCATENATE("B", ROW())), B592))</f>
        <v>223</v>
      </c>
      <c r="B592" s="41" t="s">
        <v>57</v>
      </c>
      <c r="C592" s="7" t="str">
        <f ca="1">IF(B592="", "", B592&amp;COUNTIF($B$1:INDIRECT(CONCATENATE("B", ROW())), B592))</f>
        <v>Observatory223</v>
      </c>
      <c r="D592" s="6" t="s">
        <v>36</v>
      </c>
      <c r="E592" s="6" t="s">
        <v>27</v>
      </c>
      <c r="F592" s="6">
        <f>$F590+1</f>
        <v>576</v>
      </c>
      <c r="G592" s="58" t="str">
        <f t="shared" si="93"/>
        <v>0x240</v>
      </c>
      <c r="H592" s="8" t="s">
        <v>395</v>
      </c>
      <c r="I592" s="8"/>
      <c r="J592" s="6" t="s">
        <v>31</v>
      </c>
      <c r="K592" s="9"/>
      <c r="L592" s="6"/>
      <c r="M592" s="42"/>
      <c r="N592" s="42" t="str">
        <f t="shared" si="94"/>
        <v/>
      </c>
      <c r="O592" s="42"/>
      <c r="P592" s="42"/>
      <c r="Q592" s="265"/>
      <c r="R592" s="10">
        <f t="shared" ref="R592:R593" si="95">IF($B592="", "", IF($J592="Sync", $N592/$Q592, 0))</f>
        <v>0</v>
      </c>
      <c r="S592" s="6"/>
      <c r="T592" s="6"/>
    </row>
    <row r="593" spans="1:20" x14ac:dyDescent="0.2">
      <c r="A593" s="6">
        <f ca="1">IF(COUNTIF($B$1:INDIRECT(CONCATENATE("B", ROW())), B593)=0, "", COUNTIF($B$1:INDIRECT(CONCATENATE("B", ROW())), B593))</f>
        <v>224</v>
      </c>
      <c r="B593" s="41" t="s">
        <v>57</v>
      </c>
      <c r="C593" s="7" t="str">
        <f ca="1">IF(B593="", "", B593&amp;COUNTIF($B$1:INDIRECT(CONCATENATE("B", ROW())), B593))</f>
        <v>Observatory224</v>
      </c>
      <c r="D593" s="6" t="s">
        <v>36</v>
      </c>
      <c r="E593" s="6" t="s">
        <v>27</v>
      </c>
      <c r="F593" s="6">
        <f t="shared" si="91"/>
        <v>577</v>
      </c>
      <c r="G593" s="58" t="str">
        <f t="shared" si="93"/>
        <v>0x241</v>
      </c>
      <c r="H593" s="8" t="s">
        <v>395</v>
      </c>
      <c r="I593" s="8"/>
      <c r="J593" s="6" t="s">
        <v>31</v>
      </c>
      <c r="K593" s="9"/>
      <c r="L593" s="6"/>
      <c r="M593" s="42"/>
      <c r="N593" s="42" t="str">
        <f t="shared" si="94"/>
        <v/>
      </c>
      <c r="O593" s="42"/>
      <c r="P593" s="42"/>
      <c r="Q593" s="265"/>
      <c r="R593" s="10">
        <f t="shared" si="95"/>
        <v>0</v>
      </c>
      <c r="S593" s="6"/>
      <c r="T593" s="6"/>
    </row>
    <row r="594" spans="1:20" x14ac:dyDescent="0.2">
      <c r="A594" s="6">
        <f ca="1">IF(COUNTIF($B$1:INDIRECT(CONCATENATE("B", ROW())), B594)=0, "", COUNTIF($B$1:INDIRECT(CONCATENATE("B", ROW())), B594))</f>
        <v>225</v>
      </c>
      <c r="B594" s="41" t="s">
        <v>57</v>
      </c>
      <c r="C594" s="7" t="str">
        <f ca="1">IF(B594="", "", B594&amp;COUNTIF($B$1:INDIRECT(CONCATENATE("B", ROW())), B594))</f>
        <v>Observatory225</v>
      </c>
      <c r="D594" s="6" t="s">
        <v>36</v>
      </c>
      <c r="E594" s="6" t="s">
        <v>27</v>
      </c>
      <c r="F594" s="6">
        <f t="shared" si="91"/>
        <v>578</v>
      </c>
      <c r="G594" s="58" t="str">
        <f t="shared" si="93"/>
        <v>0x242</v>
      </c>
      <c r="H594" s="8" t="s">
        <v>396</v>
      </c>
      <c r="I594" s="8"/>
      <c r="J594" s="6" t="s">
        <v>28</v>
      </c>
      <c r="K594" s="9" t="s">
        <v>35</v>
      </c>
      <c r="L594" s="6" t="s">
        <v>30</v>
      </c>
      <c r="M594" s="42">
        <v>1888</v>
      </c>
      <c r="N594" s="42">
        <f>(IF($K594="CCSDS",$M594,IF($K594="","",IF($K594="RAW",IF($D594=1553,$M594+(12*8)+(4*8),$M594+(14*8))))))</f>
        <v>2000</v>
      </c>
      <c r="O594" s="42">
        <f t="shared" ref="O594:O635" si="96">IF($M594="", "", $M594/8)</f>
        <v>236</v>
      </c>
      <c r="P594" s="42">
        <f t="shared" ref="P594:P604" si="97">IF(N594="", "", N594/8)</f>
        <v>250</v>
      </c>
      <c r="Q594" s="265">
        <v>5</v>
      </c>
      <c r="R594" s="10">
        <f t="shared" ref="R594:R653" si="98">IF($B594="", "", IF($J594="Sync", $N594/$Q594, 0))</f>
        <v>400</v>
      </c>
      <c r="S594" s="6" t="s">
        <v>1259</v>
      </c>
      <c r="T594" s="6" t="s">
        <v>751</v>
      </c>
    </row>
    <row r="595" spans="1:20" x14ac:dyDescent="0.2">
      <c r="A595" s="6">
        <f ca="1">IF(COUNTIF($B$1:INDIRECT(CONCATENATE("B", ROW())), B595)=0, "", COUNTIF($B$1:INDIRECT(CONCATENATE("B", ROW())), B595))</f>
        <v>226</v>
      </c>
      <c r="B595" s="41" t="s">
        <v>57</v>
      </c>
      <c r="C595" s="7" t="str">
        <f ca="1">IF(B595="", "", B595&amp;COUNTIF($B$1:INDIRECT(CONCATENATE("B", ROW())), B595))</f>
        <v>Observatory226</v>
      </c>
      <c r="D595" s="6" t="s">
        <v>36</v>
      </c>
      <c r="E595" s="6" t="s">
        <v>27</v>
      </c>
      <c r="F595" s="6">
        <f t="shared" si="91"/>
        <v>579</v>
      </c>
      <c r="G595" s="58" t="str">
        <f t="shared" si="93"/>
        <v>0x243</v>
      </c>
      <c r="H595" s="8" t="s">
        <v>397</v>
      </c>
      <c r="I595" s="8"/>
      <c r="J595" s="6" t="s">
        <v>28</v>
      </c>
      <c r="K595" s="9" t="s">
        <v>35</v>
      </c>
      <c r="L595" s="6" t="s">
        <v>30</v>
      </c>
      <c r="M595" s="42">
        <v>1664</v>
      </c>
      <c r="N595" s="42">
        <f t="shared" ref="N595:N656" si="99">(IF($K595="CCSDS",$M595,IF($K595="","",IF($K595="RAW",IF($D595=1553,$M595+(12*8)+(4*8),$M595+(14*8))))))</f>
        <v>1776</v>
      </c>
      <c r="O595" s="42">
        <f t="shared" si="96"/>
        <v>208</v>
      </c>
      <c r="P595" s="42">
        <f t="shared" si="97"/>
        <v>222</v>
      </c>
      <c r="Q595" s="265">
        <v>30</v>
      </c>
      <c r="R595" s="10">
        <f t="shared" si="98"/>
        <v>59.2</v>
      </c>
      <c r="S595" s="6" t="s">
        <v>1260</v>
      </c>
      <c r="T595" s="6" t="s">
        <v>751</v>
      </c>
    </row>
    <row r="596" spans="1:20" x14ac:dyDescent="0.2">
      <c r="A596" s="6">
        <f ca="1">IF(COUNTIF($B$1:INDIRECT(CONCATENATE("B", ROW())), B596)=0, "", COUNTIF($B$1:INDIRECT(CONCATENATE("B", ROW())), B596))</f>
        <v>227</v>
      </c>
      <c r="B596" s="41" t="s">
        <v>57</v>
      </c>
      <c r="C596" s="7" t="str">
        <f ca="1">IF(B596="", "", B596&amp;COUNTIF($B$1:INDIRECT(CONCATENATE("B", ROW())), B596))</f>
        <v>Observatory227</v>
      </c>
      <c r="D596" s="6" t="s">
        <v>36</v>
      </c>
      <c r="E596" s="6" t="s">
        <v>27</v>
      </c>
      <c r="F596" s="6">
        <f t="shared" si="91"/>
        <v>580</v>
      </c>
      <c r="G596" s="58" t="str">
        <f t="shared" si="93"/>
        <v>0x244</v>
      </c>
      <c r="H596" s="8" t="s">
        <v>398</v>
      </c>
      <c r="I596" s="8"/>
      <c r="J596" s="6" t="s">
        <v>28</v>
      </c>
      <c r="K596" s="9" t="s">
        <v>35</v>
      </c>
      <c r="L596" s="6" t="s">
        <v>30</v>
      </c>
      <c r="M596" s="42">
        <v>1600</v>
      </c>
      <c r="N596" s="42">
        <f t="shared" si="99"/>
        <v>1712</v>
      </c>
      <c r="O596" s="42">
        <f t="shared" si="96"/>
        <v>200</v>
      </c>
      <c r="P596" s="42">
        <f t="shared" si="97"/>
        <v>214</v>
      </c>
      <c r="Q596" s="265">
        <v>5</v>
      </c>
      <c r="R596" s="10">
        <f t="shared" si="98"/>
        <v>342.4</v>
      </c>
      <c r="S596" s="6" t="s">
        <v>996</v>
      </c>
      <c r="T596" s="6" t="s">
        <v>751</v>
      </c>
    </row>
    <row r="597" spans="1:20" x14ac:dyDescent="0.2">
      <c r="A597" s="6">
        <f ca="1">IF(COUNTIF($B$1:INDIRECT(CONCATENATE("B", ROW())), B597)=0, "", COUNTIF($B$1:INDIRECT(CONCATENATE("B", ROW())), B597))</f>
        <v>228</v>
      </c>
      <c r="B597" s="41" t="s">
        <v>57</v>
      </c>
      <c r="C597" s="7" t="str">
        <f ca="1">IF(B597="", "", B597&amp;COUNTIF($B$1:INDIRECT(CONCATENATE("B", ROW())), B597))</f>
        <v>Observatory228</v>
      </c>
      <c r="D597" s="6" t="s">
        <v>36</v>
      </c>
      <c r="E597" s="6" t="s">
        <v>27</v>
      </c>
      <c r="F597" s="6">
        <f t="shared" si="91"/>
        <v>581</v>
      </c>
      <c r="G597" s="58" t="str">
        <f t="shared" si="93"/>
        <v>0x245</v>
      </c>
      <c r="H597" s="8" t="s">
        <v>399</v>
      </c>
      <c r="I597" s="8"/>
      <c r="J597" s="6" t="s">
        <v>28</v>
      </c>
      <c r="K597" s="9" t="s">
        <v>35</v>
      </c>
      <c r="L597" s="6" t="s">
        <v>30</v>
      </c>
      <c r="M597" s="42">
        <v>128</v>
      </c>
      <c r="N597" s="42">
        <f t="shared" si="99"/>
        <v>240</v>
      </c>
      <c r="O597" s="42">
        <f t="shared" si="96"/>
        <v>16</v>
      </c>
      <c r="P597" s="42">
        <f t="shared" si="97"/>
        <v>30</v>
      </c>
      <c r="Q597" s="265">
        <v>1</v>
      </c>
      <c r="R597" s="10">
        <f t="shared" si="98"/>
        <v>240</v>
      </c>
      <c r="S597" s="6" t="s">
        <v>1261</v>
      </c>
      <c r="T597" s="6" t="s">
        <v>751</v>
      </c>
    </row>
    <row r="598" spans="1:20" x14ac:dyDescent="0.2">
      <c r="A598" s="6">
        <f ca="1">IF(COUNTIF($B$1:INDIRECT(CONCATENATE("B", ROW())), B598)=0, "", COUNTIF($B$1:INDIRECT(CONCATENATE("B", ROW())), B598))</f>
        <v>229</v>
      </c>
      <c r="B598" s="41" t="s">
        <v>57</v>
      </c>
      <c r="C598" s="7" t="str">
        <f ca="1">IF(B598="", "", B598&amp;COUNTIF($B$1:INDIRECT(CONCATENATE("B", ROW())), B598))</f>
        <v>Observatory229</v>
      </c>
      <c r="D598" s="6" t="s">
        <v>36</v>
      </c>
      <c r="E598" s="6" t="s">
        <v>27</v>
      </c>
      <c r="F598" s="6">
        <f t="shared" si="91"/>
        <v>582</v>
      </c>
      <c r="G598" s="58" t="str">
        <f t="shared" si="93"/>
        <v>0x246</v>
      </c>
      <c r="H598" s="8" t="s">
        <v>400</v>
      </c>
      <c r="I598" s="8"/>
      <c r="J598" s="6" t="s">
        <v>28</v>
      </c>
      <c r="K598" s="9" t="s">
        <v>35</v>
      </c>
      <c r="L598" s="6" t="s">
        <v>30</v>
      </c>
      <c r="M598" s="42">
        <v>448</v>
      </c>
      <c r="N598" s="42">
        <f t="shared" si="99"/>
        <v>560</v>
      </c>
      <c r="O598" s="42">
        <f t="shared" si="96"/>
        <v>56</v>
      </c>
      <c r="P598" s="42">
        <f t="shared" si="97"/>
        <v>70</v>
      </c>
      <c r="Q598" s="265">
        <v>30</v>
      </c>
      <c r="R598" s="10">
        <f t="shared" si="98"/>
        <v>18.666666666666668</v>
      </c>
      <c r="S598" s="6" t="s">
        <v>1262</v>
      </c>
      <c r="T598" s="6" t="s">
        <v>751</v>
      </c>
    </row>
    <row r="599" spans="1:20" x14ac:dyDescent="0.2">
      <c r="A599" s="6">
        <f ca="1">IF(COUNTIF($B$1:INDIRECT(CONCATENATE("B", ROW())), B599)=0, "", COUNTIF($B$1:INDIRECT(CONCATENATE("B", ROW())), B599))</f>
        <v>230</v>
      </c>
      <c r="B599" s="41" t="s">
        <v>57</v>
      </c>
      <c r="C599" s="7" t="str">
        <f ca="1">IF(B599="", "", B599&amp;COUNTIF($B$1:INDIRECT(CONCATENATE("B", ROW())), B599))</f>
        <v>Observatory230</v>
      </c>
      <c r="D599" s="6" t="s">
        <v>36</v>
      </c>
      <c r="E599" s="6" t="s">
        <v>27</v>
      </c>
      <c r="F599" s="6">
        <f t="shared" si="91"/>
        <v>583</v>
      </c>
      <c r="G599" s="58" t="str">
        <f t="shared" si="93"/>
        <v>0x247</v>
      </c>
      <c r="H599" s="8" t="s">
        <v>401</v>
      </c>
      <c r="I599" s="8"/>
      <c r="J599" s="6" t="s">
        <v>28</v>
      </c>
      <c r="K599" s="9" t="s">
        <v>35</v>
      </c>
      <c r="L599" s="6" t="s">
        <v>30</v>
      </c>
      <c r="M599" s="42">
        <v>608</v>
      </c>
      <c r="N599" s="42">
        <f t="shared" si="99"/>
        <v>720</v>
      </c>
      <c r="O599" s="42">
        <f t="shared" si="96"/>
        <v>76</v>
      </c>
      <c r="P599" s="42">
        <f t="shared" si="97"/>
        <v>90</v>
      </c>
      <c r="Q599" s="265">
        <v>5</v>
      </c>
      <c r="R599" s="10">
        <f t="shared" si="98"/>
        <v>144</v>
      </c>
      <c r="S599" s="6" t="s">
        <v>1263</v>
      </c>
      <c r="T599" s="6" t="s">
        <v>751</v>
      </c>
    </row>
    <row r="600" spans="1:20" x14ac:dyDescent="0.2">
      <c r="A600" s="6">
        <f ca="1">IF(COUNTIF($B$1:INDIRECT(CONCATENATE("B", ROW())), B600)=0, "", COUNTIF($B$1:INDIRECT(CONCATENATE("B", ROW())), B600))</f>
        <v>231</v>
      </c>
      <c r="B600" s="41" t="s">
        <v>57</v>
      </c>
      <c r="C600" s="7" t="str">
        <f ca="1">IF(B600="", "", B600&amp;COUNTIF($B$1:INDIRECT(CONCATENATE("B", ROW())), B600))</f>
        <v>Observatory231</v>
      </c>
      <c r="D600" s="6" t="s">
        <v>36</v>
      </c>
      <c r="E600" s="6" t="s">
        <v>27</v>
      </c>
      <c r="F600" s="6">
        <f t="shared" si="91"/>
        <v>584</v>
      </c>
      <c r="G600" s="58" t="str">
        <f t="shared" si="93"/>
        <v>0x248</v>
      </c>
      <c r="H600" s="8" t="s">
        <v>402</v>
      </c>
      <c r="I600" s="8"/>
      <c r="J600" s="6" t="s">
        <v>28</v>
      </c>
      <c r="K600" s="9" t="s">
        <v>35</v>
      </c>
      <c r="L600" s="6" t="s">
        <v>30</v>
      </c>
      <c r="M600" s="42">
        <v>2800</v>
      </c>
      <c r="N600" s="42">
        <f t="shared" si="99"/>
        <v>2912</v>
      </c>
      <c r="O600" s="42">
        <f t="shared" si="96"/>
        <v>350</v>
      </c>
      <c r="P600" s="42">
        <f t="shared" si="97"/>
        <v>364</v>
      </c>
      <c r="Q600" s="265">
        <v>1</v>
      </c>
      <c r="R600" s="10">
        <f t="shared" si="98"/>
        <v>2912</v>
      </c>
      <c r="S600" s="6" t="s">
        <v>1264</v>
      </c>
      <c r="T600" s="6" t="s">
        <v>751</v>
      </c>
    </row>
    <row r="601" spans="1:20" x14ac:dyDescent="0.2">
      <c r="A601" s="6">
        <f ca="1">IF(COUNTIF($B$1:INDIRECT(CONCATENATE("B", ROW())), B601)=0, "", COUNTIF($B$1:INDIRECT(CONCATENATE("B", ROW())), B601))</f>
        <v>232</v>
      </c>
      <c r="B601" s="41" t="s">
        <v>57</v>
      </c>
      <c r="C601" s="7" t="str">
        <f ca="1">IF(B601="", "", B601&amp;COUNTIF($B$1:INDIRECT(CONCATENATE("B", ROW())), B601))</f>
        <v>Observatory232</v>
      </c>
      <c r="D601" s="6" t="s">
        <v>36</v>
      </c>
      <c r="E601" s="6" t="s">
        <v>27</v>
      </c>
      <c r="F601" s="6">
        <f t="shared" si="91"/>
        <v>585</v>
      </c>
      <c r="G601" s="58" t="str">
        <f t="shared" si="93"/>
        <v>0x249</v>
      </c>
      <c r="H601" s="8" t="s">
        <v>403</v>
      </c>
      <c r="I601" s="8"/>
      <c r="J601" s="6" t="s">
        <v>28</v>
      </c>
      <c r="K601" s="9" t="s">
        <v>35</v>
      </c>
      <c r="L601" s="6" t="s">
        <v>30</v>
      </c>
      <c r="M601" s="42">
        <v>2752</v>
      </c>
      <c r="N601" s="42">
        <f t="shared" si="99"/>
        <v>2864</v>
      </c>
      <c r="O601" s="42">
        <f t="shared" si="96"/>
        <v>344</v>
      </c>
      <c r="P601" s="42">
        <f t="shared" si="97"/>
        <v>358</v>
      </c>
      <c r="Q601" s="265">
        <v>5</v>
      </c>
      <c r="R601" s="10">
        <f t="shared" si="98"/>
        <v>572.79999999999995</v>
      </c>
      <c r="S601" s="6" t="s">
        <v>1265</v>
      </c>
      <c r="T601" s="6" t="s">
        <v>751</v>
      </c>
    </row>
    <row r="602" spans="1:20" x14ac:dyDescent="0.2">
      <c r="A602" s="6">
        <f ca="1">IF(COUNTIF($B$1:INDIRECT(CONCATENATE("B", ROW())), B602)=0, "", COUNTIF($B$1:INDIRECT(CONCATENATE("B", ROW())), B602))</f>
        <v>233</v>
      </c>
      <c r="B602" s="41" t="s">
        <v>57</v>
      </c>
      <c r="C602" s="7" t="str">
        <f ca="1">IF(B602="", "", B602&amp;COUNTIF($B$1:INDIRECT(CONCATENATE("B", ROW())), B602))</f>
        <v>Observatory233</v>
      </c>
      <c r="D602" s="6" t="s">
        <v>36</v>
      </c>
      <c r="E602" s="6" t="s">
        <v>27</v>
      </c>
      <c r="F602" s="6">
        <f t="shared" si="91"/>
        <v>586</v>
      </c>
      <c r="G602" s="58" t="str">
        <f t="shared" si="93"/>
        <v>0x24A</v>
      </c>
      <c r="H602" s="8" t="s">
        <v>404</v>
      </c>
      <c r="I602" s="8"/>
      <c r="J602" s="6" t="s">
        <v>28</v>
      </c>
      <c r="K602" s="9" t="s">
        <v>35</v>
      </c>
      <c r="L602" s="6" t="s">
        <v>30</v>
      </c>
      <c r="M602" s="42">
        <v>2928</v>
      </c>
      <c r="N602" s="42">
        <f t="shared" si="99"/>
        <v>3040</v>
      </c>
      <c r="O602" s="42">
        <f t="shared" si="96"/>
        <v>366</v>
      </c>
      <c r="P602" s="42">
        <f t="shared" si="97"/>
        <v>380</v>
      </c>
      <c r="Q602" s="265">
        <v>5</v>
      </c>
      <c r="R602" s="10">
        <f t="shared" si="98"/>
        <v>608</v>
      </c>
      <c r="S602" s="6" t="s">
        <v>1307</v>
      </c>
      <c r="T602" s="6" t="s">
        <v>751</v>
      </c>
    </row>
    <row r="603" spans="1:20" x14ac:dyDescent="0.2">
      <c r="A603" s="6">
        <f ca="1">IF(COUNTIF($B$1:INDIRECT(CONCATENATE("B", ROW())), B603)=0, "", COUNTIF($B$1:INDIRECT(CONCATENATE("B", ROW())), B603))</f>
        <v>234</v>
      </c>
      <c r="B603" s="41" t="s">
        <v>57</v>
      </c>
      <c r="C603" s="7" t="str">
        <f ca="1">IF(B603="", "", B603&amp;COUNTIF($B$1:INDIRECT(CONCATENATE("B", ROW())), B603))</f>
        <v>Observatory234</v>
      </c>
      <c r="D603" s="6" t="s">
        <v>36</v>
      </c>
      <c r="E603" s="6" t="s">
        <v>27</v>
      </c>
      <c r="F603" s="6">
        <f t="shared" si="91"/>
        <v>587</v>
      </c>
      <c r="G603" s="58" t="str">
        <f t="shared" si="93"/>
        <v>0x24B</v>
      </c>
      <c r="H603" s="8" t="s">
        <v>405</v>
      </c>
      <c r="I603" s="8"/>
      <c r="J603" s="6" t="s">
        <v>28</v>
      </c>
      <c r="K603" s="9" t="s">
        <v>35</v>
      </c>
      <c r="L603" s="6" t="s">
        <v>30</v>
      </c>
      <c r="M603" s="42">
        <v>2816</v>
      </c>
      <c r="N603" s="42">
        <f t="shared" si="99"/>
        <v>2928</v>
      </c>
      <c r="O603" s="42">
        <f t="shared" si="96"/>
        <v>352</v>
      </c>
      <c r="P603" s="42">
        <f t="shared" si="97"/>
        <v>366</v>
      </c>
      <c r="Q603" s="265">
        <v>5</v>
      </c>
      <c r="R603" s="10">
        <f t="shared" si="98"/>
        <v>585.6</v>
      </c>
      <c r="S603" s="6" t="s">
        <v>1308</v>
      </c>
      <c r="T603" s="6" t="s">
        <v>751</v>
      </c>
    </row>
    <row r="604" spans="1:20" x14ac:dyDescent="0.2">
      <c r="A604" s="6">
        <f ca="1">IF(COUNTIF($B$1:INDIRECT(CONCATENATE("B", ROW())), B604)=0, "", COUNTIF($B$1:INDIRECT(CONCATENATE("B", ROW())), B604))</f>
        <v>235</v>
      </c>
      <c r="B604" s="41" t="s">
        <v>57</v>
      </c>
      <c r="C604" s="7" t="str">
        <f ca="1">IF(B604="", "", B604&amp;COUNTIF($B$1:INDIRECT(CONCATENATE("B", ROW())), B604))</f>
        <v>Observatory235</v>
      </c>
      <c r="D604" s="6" t="s">
        <v>36</v>
      </c>
      <c r="E604" s="6" t="s">
        <v>27</v>
      </c>
      <c r="F604" s="6">
        <f t="shared" si="91"/>
        <v>588</v>
      </c>
      <c r="G604" s="58" t="str">
        <f t="shared" si="93"/>
        <v>0x24C</v>
      </c>
      <c r="H604" s="8" t="s">
        <v>406</v>
      </c>
      <c r="I604" s="8"/>
      <c r="J604" s="6" t="s">
        <v>28</v>
      </c>
      <c r="K604" s="9" t="s">
        <v>35</v>
      </c>
      <c r="L604" s="6" t="s">
        <v>30</v>
      </c>
      <c r="M604" s="42">
        <v>704</v>
      </c>
      <c r="N604" s="42">
        <f t="shared" si="99"/>
        <v>816</v>
      </c>
      <c r="O604" s="42">
        <f t="shared" si="96"/>
        <v>88</v>
      </c>
      <c r="P604" s="42">
        <f t="shared" si="97"/>
        <v>102</v>
      </c>
      <c r="Q604" s="265">
        <v>1</v>
      </c>
      <c r="R604" s="10">
        <f t="shared" si="98"/>
        <v>816</v>
      </c>
      <c r="S604" s="6" t="s">
        <v>1309</v>
      </c>
      <c r="T604" s="6" t="s">
        <v>751</v>
      </c>
    </row>
    <row r="605" spans="1:20" x14ac:dyDescent="0.2">
      <c r="A605" s="6">
        <f ca="1">IF(COUNTIF($B$1:INDIRECT(CONCATENATE("B", ROW())), B605)=0, "", COUNTIF($B$1:INDIRECT(CONCATENATE("B", ROW())), B605))</f>
        <v>236</v>
      </c>
      <c r="B605" s="41" t="s">
        <v>57</v>
      </c>
      <c r="C605" s="7" t="str">
        <f ca="1">IF(B605="", "", B605&amp;COUNTIF($B$1:INDIRECT(CONCATENATE("B", ROW())), B605))</f>
        <v>Observatory236</v>
      </c>
      <c r="D605" s="6" t="s">
        <v>36</v>
      </c>
      <c r="E605" s="6" t="s">
        <v>27</v>
      </c>
      <c r="F605" s="6">
        <f t="shared" si="91"/>
        <v>589</v>
      </c>
      <c r="G605" s="58" t="str">
        <f t="shared" si="93"/>
        <v>0x24D</v>
      </c>
      <c r="H605" s="8" t="s">
        <v>395</v>
      </c>
      <c r="I605" s="8"/>
      <c r="J605" s="6" t="s">
        <v>31</v>
      </c>
      <c r="K605" s="9"/>
      <c r="L605" s="6"/>
      <c r="M605" s="42"/>
      <c r="N605" s="42" t="str">
        <f t="shared" ref="N605" si="100">(IF($K605="CCSDS",$M605,IF($K605="","",IF($K605="RAW",IF($D605=1553,$M605+(12*8)+(4*8),$M605+(12*8))))))</f>
        <v/>
      </c>
      <c r="O605" s="42"/>
      <c r="P605" s="42"/>
      <c r="Q605" s="265"/>
      <c r="R605" s="10">
        <f t="shared" si="98"/>
        <v>0</v>
      </c>
      <c r="S605" s="6"/>
      <c r="T605" s="6"/>
    </row>
    <row r="606" spans="1:20" x14ac:dyDescent="0.2">
      <c r="A606" s="6">
        <f ca="1">IF(COUNTIF($B$1:INDIRECT(CONCATENATE("B", ROW())), B606)=0, "", COUNTIF($B$1:INDIRECT(CONCATENATE("B", ROW())), B606))</f>
        <v>237</v>
      </c>
      <c r="B606" s="41" t="s">
        <v>57</v>
      </c>
      <c r="C606" s="7" t="str">
        <f ca="1">IF(B606="", "", B606&amp;COUNTIF($B$1:INDIRECT(CONCATENATE("B", ROW())), B606))</f>
        <v>Observatory237</v>
      </c>
      <c r="D606" s="6" t="s">
        <v>36</v>
      </c>
      <c r="E606" s="6" t="s">
        <v>27</v>
      </c>
      <c r="F606" s="6">
        <f t="shared" si="91"/>
        <v>590</v>
      </c>
      <c r="G606" s="58" t="str">
        <f t="shared" si="93"/>
        <v>0x24E</v>
      </c>
      <c r="H606" s="8" t="s">
        <v>1183</v>
      </c>
      <c r="I606" s="8"/>
      <c r="J606" s="6" t="s">
        <v>28</v>
      </c>
      <c r="K606" s="9" t="s">
        <v>35</v>
      </c>
      <c r="L606" s="6" t="s">
        <v>30</v>
      </c>
      <c r="M606" s="42">
        <v>1088</v>
      </c>
      <c r="N606" s="42">
        <f t="shared" si="99"/>
        <v>1200</v>
      </c>
      <c r="O606" s="42">
        <f t="shared" si="96"/>
        <v>136</v>
      </c>
      <c r="P606" s="42">
        <f>IF(N606="", "", N606/8)</f>
        <v>150</v>
      </c>
      <c r="Q606" s="265">
        <v>5</v>
      </c>
      <c r="R606" s="10">
        <f t="shared" si="98"/>
        <v>240</v>
      </c>
      <c r="S606" s="6" t="s">
        <v>1310</v>
      </c>
      <c r="T606" s="6" t="s">
        <v>751</v>
      </c>
    </row>
    <row r="607" spans="1:20" x14ac:dyDescent="0.2">
      <c r="A607" s="6">
        <f ca="1">IF(COUNTIF($B$1:INDIRECT(CONCATENATE("B", ROW())), B607)=0, "", COUNTIF($B$1:INDIRECT(CONCATENATE("B", ROW())), B607))</f>
        <v>238</v>
      </c>
      <c r="B607" s="41" t="s">
        <v>57</v>
      </c>
      <c r="C607" s="7" t="str">
        <f ca="1">IF(B607="", "", B607&amp;COUNTIF($B$1:INDIRECT(CONCATENATE("B", ROW())), B607))</f>
        <v>Observatory238</v>
      </c>
      <c r="D607" s="6" t="s">
        <v>36</v>
      </c>
      <c r="E607" s="6" t="s">
        <v>27</v>
      </c>
      <c r="F607" s="6">
        <f t="shared" si="91"/>
        <v>591</v>
      </c>
      <c r="G607" s="58" t="str">
        <f t="shared" si="93"/>
        <v>0x24F</v>
      </c>
      <c r="H607" s="8" t="s">
        <v>407</v>
      </c>
      <c r="I607" s="8"/>
      <c r="J607" s="6" t="s">
        <v>28</v>
      </c>
      <c r="K607" s="9" t="s">
        <v>35</v>
      </c>
      <c r="L607" s="6" t="s">
        <v>30</v>
      </c>
      <c r="M607" s="42">
        <v>896</v>
      </c>
      <c r="N607" s="42">
        <f t="shared" si="99"/>
        <v>1008</v>
      </c>
      <c r="O607" s="42">
        <f t="shared" si="96"/>
        <v>112</v>
      </c>
      <c r="P607" s="42">
        <f>IF(N607="", "", N607/8)</f>
        <v>126</v>
      </c>
      <c r="Q607" s="265">
        <v>30</v>
      </c>
      <c r="R607" s="10">
        <f t="shared" si="98"/>
        <v>33.6</v>
      </c>
      <c r="S607" s="6" t="s">
        <v>1311</v>
      </c>
      <c r="T607" s="6" t="s">
        <v>751</v>
      </c>
    </row>
    <row r="608" spans="1:20" x14ac:dyDescent="0.2">
      <c r="A608" s="6">
        <f ca="1">IF(COUNTIF($B$1:INDIRECT(CONCATENATE("B", ROW())), B608)=0, "", COUNTIF($B$1:INDIRECT(CONCATENATE("B", ROW())), B608))</f>
        <v>239</v>
      </c>
      <c r="B608" s="41" t="s">
        <v>57</v>
      </c>
      <c r="C608" s="7" t="str">
        <f ca="1">IF(B608="", "", B608&amp;COUNTIF($B$1:INDIRECT(CONCATENATE("B", ROW())), B608))</f>
        <v>Observatory239</v>
      </c>
      <c r="D608" s="6" t="s">
        <v>36</v>
      </c>
      <c r="E608" s="6" t="s">
        <v>27</v>
      </c>
      <c r="F608" s="6">
        <f t="shared" si="91"/>
        <v>592</v>
      </c>
      <c r="G608" s="58" t="str">
        <f t="shared" si="93"/>
        <v>0x250</v>
      </c>
      <c r="H608" s="8" t="s">
        <v>408</v>
      </c>
      <c r="I608" s="266" t="s">
        <v>1374</v>
      </c>
      <c r="J608" s="6" t="s">
        <v>28</v>
      </c>
      <c r="K608" s="9" t="s">
        <v>35</v>
      </c>
      <c r="L608" s="6" t="s">
        <v>30</v>
      </c>
      <c r="M608" s="42">
        <v>2320</v>
      </c>
      <c r="N608" s="42">
        <f t="shared" si="99"/>
        <v>2432</v>
      </c>
      <c r="O608" s="42">
        <f t="shared" si="96"/>
        <v>290</v>
      </c>
      <c r="P608" s="264">
        <f>IF(N608="", "", N608/8)</f>
        <v>304</v>
      </c>
      <c r="Q608" s="265">
        <v>30</v>
      </c>
      <c r="R608" s="10">
        <f t="shared" si="98"/>
        <v>81.066666666666663</v>
      </c>
      <c r="S608" s="6" t="s">
        <v>1266</v>
      </c>
      <c r="T608" s="6" t="s">
        <v>751</v>
      </c>
    </row>
    <row r="609" spans="1:20" x14ac:dyDescent="0.2">
      <c r="A609" s="6">
        <f ca="1">IF(COUNTIF($B$1:INDIRECT(CONCATENATE("B", ROW())), B609)=0, "", COUNTIF($B$1:INDIRECT(CONCATENATE("B", ROW())), B609))</f>
        <v>240</v>
      </c>
      <c r="B609" s="41" t="s">
        <v>57</v>
      </c>
      <c r="C609" s="7" t="str">
        <f ca="1">IF(B609="", "", B609&amp;COUNTIF($B$1:INDIRECT(CONCATENATE("B", ROW())), B609))</f>
        <v>Observatory240</v>
      </c>
      <c r="D609" s="6" t="s">
        <v>36</v>
      </c>
      <c r="E609" s="6" t="s">
        <v>27</v>
      </c>
      <c r="F609" s="6">
        <f t="shared" si="91"/>
        <v>593</v>
      </c>
      <c r="G609" s="58" t="str">
        <f t="shared" si="93"/>
        <v>0x251</v>
      </c>
      <c r="H609" s="8" t="s">
        <v>1184</v>
      </c>
      <c r="I609" s="8"/>
      <c r="J609" s="6" t="s">
        <v>28</v>
      </c>
      <c r="K609" s="9" t="s">
        <v>35</v>
      </c>
      <c r="L609" s="6" t="s">
        <v>30</v>
      </c>
      <c r="M609" s="42">
        <v>1088</v>
      </c>
      <c r="N609" s="42">
        <f t="shared" si="99"/>
        <v>1200</v>
      </c>
      <c r="O609" s="42">
        <f t="shared" si="96"/>
        <v>136</v>
      </c>
      <c r="P609" s="42">
        <f>IF(N609="", "", N609/8)</f>
        <v>150</v>
      </c>
      <c r="Q609" s="265">
        <v>30</v>
      </c>
      <c r="R609" s="10">
        <f t="shared" si="98"/>
        <v>40</v>
      </c>
      <c r="S609" s="6" t="s">
        <v>1284</v>
      </c>
      <c r="T609" s="6" t="s">
        <v>751</v>
      </c>
    </row>
    <row r="610" spans="1:20" x14ac:dyDescent="0.2">
      <c r="A610" s="6">
        <f ca="1">IF(COUNTIF($B$1:INDIRECT(CONCATENATE("B", ROW())), B610)=0, "", COUNTIF($B$1:INDIRECT(CONCATENATE("B", ROW())), B610))</f>
        <v>241</v>
      </c>
      <c r="B610" s="41" t="s">
        <v>57</v>
      </c>
      <c r="C610" s="7" t="str">
        <f ca="1">IF(B610="", "", B610&amp;COUNTIF($B$1:INDIRECT(CONCATENATE("B", ROW())), B610))</f>
        <v>Observatory241</v>
      </c>
      <c r="D610" s="6" t="s">
        <v>36</v>
      </c>
      <c r="E610" s="6" t="s">
        <v>27</v>
      </c>
      <c r="F610" s="6">
        <f t="shared" si="91"/>
        <v>594</v>
      </c>
      <c r="G610" s="58" t="str">
        <f t="shared" si="93"/>
        <v>0x252</v>
      </c>
      <c r="H610" s="8" t="s">
        <v>409</v>
      </c>
      <c r="I610" s="8"/>
      <c r="J610" s="6" t="s">
        <v>32</v>
      </c>
      <c r="K610" s="9" t="s">
        <v>35</v>
      </c>
      <c r="L610" s="6" t="s">
        <v>30</v>
      </c>
      <c r="M610" s="42">
        <v>160</v>
      </c>
      <c r="N610" s="42">
        <f t="shared" si="99"/>
        <v>272</v>
      </c>
      <c r="O610" s="42">
        <f t="shared" si="96"/>
        <v>20</v>
      </c>
      <c r="P610" s="42">
        <f>IF(N610="", "", N610/8)</f>
        <v>34</v>
      </c>
      <c r="Q610" s="265"/>
      <c r="R610" s="10">
        <f t="shared" si="98"/>
        <v>0</v>
      </c>
      <c r="S610" s="6" t="s">
        <v>1267</v>
      </c>
      <c r="T610" s="6" t="s">
        <v>751</v>
      </c>
    </row>
    <row r="611" spans="1:20" x14ac:dyDescent="0.2">
      <c r="A611" s="6">
        <f ca="1">IF(COUNTIF($B$1:INDIRECT(CONCATENATE("B", ROW())), B611)=0, "", COUNTIF($B$1:INDIRECT(CONCATENATE("B", ROW())), B611))</f>
        <v>242</v>
      </c>
      <c r="B611" s="41" t="s">
        <v>57</v>
      </c>
      <c r="C611" s="7" t="str">
        <f ca="1">IF(B611="", "", B611&amp;COUNTIF($B$1:INDIRECT(CONCATENATE("B", ROW())), B611))</f>
        <v>Observatory242</v>
      </c>
      <c r="D611" s="6" t="s">
        <v>36</v>
      </c>
      <c r="E611" s="6" t="s">
        <v>27</v>
      </c>
      <c r="F611" s="6">
        <f t="shared" si="91"/>
        <v>595</v>
      </c>
      <c r="G611" s="58" t="str">
        <f t="shared" si="93"/>
        <v>0x253</v>
      </c>
      <c r="H611" s="8" t="s">
        <v>410</v>
      </c>
      <c r="I611" s="8"/>
      <c r="J611" s="6" t="s">
        <v>32</v>
      </c>
      <c r="K611" s="9" t="s">
        <v>35</v>
      </c>
      <c r="L611" s="6" t="s">
        <v>30</v>
      </c>
      <c r="M611" s="42">
        <v>2080</v>
      </c>
      <c r="N611" s="42">
        <f t="shared" si="99"/>
        <v>2192</v>
      </c>
      <c r="O611" s="42">
        <f t="shared" si="96"/>
        <v>260</v>
      </c>
      <c r="P611" s="42">
        <f t="shared" ref="P611:P622" si="101">IF(N611="", "", N611/8)</f>
        <v>274</v>
      </c>
      <c r="Q611" s="265"/>
      <c r="R611" s="10">
        <f t="shared" si="98"/>
        <v>0</v>
      </c>
      <c r="S611" s="6" t="s">
        <v>1268</v>
      </c>
      <c r="T611" s="6" t="s">
        <v>751</v>
      </c>
    </row>
    <row r="612" spans="1:20" x14ac:dyDescent="0.2">
      <c r="A612" s="6">
        <f ca="1">IF(COUNTIF($B$1:INDIRECT(CONCATENATE("B", ROW())), B612)=0, "", COUNTIF($B$1:INDIRECT(CONCATENATE("B", ROW())), B612))</f>
        <v>243</v>
      </c>
      <c r="B612" s="41" t="s">
        <v>57</v>
      </c>
      <c r="C612" s="7" t="str">
        <f ca="1">IF(B612="", "", B612&amp;COUNTIF($B$1:INDIRECT(CONCATENATE("B", ROW())), B612))</f>
        <v>Observatory243</v>
      </c>
      <c r="D612" s="6" t="s">
        <v>36</v>
      </c>
      <c r="E612" s="6" t="s">
        <v>27</v>
      </c>
      <c r="F612" s="6">
        <f t="shared" si="91"/>
        <v>596</v>
      </c>
      <c r="G612" s="58" t="str">
        <f t="shared" si="93"/>
        <v>0x254</v>
      </c>
      <c r="H612" s="8" t="s">
        <v>411</v>
      </c>
      <c r="I612" s="8"/>
      <c r="J612" s="6" t="s">
        <v>32</v>
      </c>
      <c r="K612" s="9" t="s">
        <v>35</v>
      </c>
      <c r="L612" s="6" t="s">
        <v>30</v>
      </c>
      <c r="M612" s="42">
        <v>832</v>
      </c>
      <c r="N612" s="42">
        <f t="shared" si="99"/>
        <v>944</v>
      </c>
      <c r="O612" s="42">
        <f t="shared" si="96"/>
        <v>104</v>
      </c>
      <c r="P612" s="42">
        <f t="shared" si="101"/>
        <v>118</v>
      </c>
      <c r="Q612" s="265"/>
      <c r="R612" s="10">
        <f t="shared" si="98"/>
        <v>0</v>
      </c>
      <c r="S612" s="6" t="s">
        <v>1269</v>
      </c>
      <c r="T612" s="6" t="s">
        <v>751</v>
      </c>
    </row>
    <row r="613" spans="1:20" x14ac:dyDescent="0.2">
      <c r="A613" s="6">
        <f ca="1">IF(COUNTIF($B$1:INDIRECT(CONCATENATE("B", ROW())), B613)=0, "", COUNTIF($B$1:INDIRECT(CONCATENATE("B", ROW())), B613))</f>
        <v>244</v>
      </c>
      <c r="B613" s="41" t="s">
        <v>57</v>
      </c>
      <c r="C613" s="7" t="str">
        <f ca="1">IF(B613="", "", B613&amp;COUNTIF($B$1:INDIRECT(CONCATENATE("B", ROW())), B613))</f>
        <v>Observatory244</v>
      </c>
      <c r="D613" s="6" t="s">
        <v>36</v>
      </c>
      <c r="E613" s="6" t="s">
        <v>27</v>
      </c>
      <c r="F613" s="6">
        <f t="shared" si="91"/>
        <v>597</v>
      </c>
      <c r="G613" s="58" t="str">
        <f t="shared" si="93"/>
        <v>0x255</v>
      </c>
      <c r="H613" s="8" t="s">
        <v>412</v>
      </c>
      <c r="I613" s="8"/>
      <c r="J613" s="6" t="s">
        <v>32</v>
      </c>
      <c r="K613" s="9" t="s">
        <v>35</v>
      </c>
      <c r="L613" s="6" t="s">
        <v>30</v>
      </c>
      <c r="M613" s="42">
        <v>3136</v>
      </c>
      <c r="N613" s="42">
        <f t="shared" si="99"/>
        <v>3248</v>
      </c>
      <c r="O613" s="42">
        <f t="shared" si="96"/>
        <v>392</v>
      </c>
      <c r="P613" s="42">
        <f t="shared" si="101"/>
        <v>406</v>
      </c>
      <c r="Q613" s="265"/>
      <c r="R613" s="10">
        <f t="shared" si="98"/>
        <v>0</v>
      </c>
      <c r="S613" s="6" t="s">
        <v>1270</v>
      </c>
      <c r="T613" s="6" t="s">
        <v>751</v>
      </c>
    </row>
    <row r="614" spans="1:20" x14ac:dyDescent="0.2">
      <c r="A614" s="6">
        <f ca="1">IF(COUNTIF($B$1:INDIRECT(CONCATENATE("B", ROW())), B614)=0, "", COUNTIF($B$1:INDIRECT(CONCATENATE("B", ROW())), B614))</f>
        <v>245</v>
      </c>
      <c r="B614" s="41" t="s">
        <v>57</v>
      </c>
      <c r="C614" s="7" t="str">
        <f ca="1">IF(B614="", "", B614&amp;COUNTIF($B$1:INDIRECT(CONCATENATE("B", ROW())), B614))</f>
        <v>Observatory245</v>
      </c>
      <c r="D614" s="6" t="s">
        <v>36</v>
      </c>
      <c r="E614" s="6" t="s">
        <v>27</v>
      </c>
      <c r="F614" s="6">
        <f t="shared" si="91"/>
        <v>598</v>
      </c>
      <c r="G614" s="58" t="str">
        <f t="shared" si="93"/>
        <v>0x256</v>
      </c>
      <c r="H614" s="8" t="s">
        <v>413</v>
      </c>
      <c r="I614" s="8"/>
      <c r="J614" s="6" t="s">
        <v>32</v>
      </c>
      <c r="K614" s="9" t="s">
        <v>35</v>
      </c>
      <c r="L614" s="6" t="s">
        <v>30</v>
      </c>
      <c r="M614" s="42">
        <v>1184</v>
      </c>
      <c r="N614" s="42">
        <f t="shared" si="99"/>
        <v>1296</v>
      </c>
      <c r="O614" s="42">
        <f t="shared" si="96"/>
        <v>148</v>
      </c>
      <c r="P614" s="42">
        <f t="shared" si="101"/>
        <v>162</v>
      </c>
      <c r="Q614" s="265"/>
      <c r="R614" s="10">
        <f t="shared" si="98"/>
        <v>0</v>
      </c>
      <c r="S614" s="6" t="s">
        <v>1271</v>
      </c>
      <c r="T614" s="6" t="s">
        <v>751</v>
      </c>
    </row>
    <row r="615" spans="1:20" x14ac:dyDescent="0.2">
      <c r="A615" s="6">
        <f ca="1">IF(COUNTIF($B$1:INDIRECT(CONCATENATE("B", ROW())), B615)=0, "", COUNTIF($B$1:INDIRECT(CONCATENATE("B", ROW())), B615))</f>
        <v>246</v>
      </c>
      <c r="B615" s="41" t="s">
        <v>57</v>
      </c>
      <c r="C615" s="7" t="str">
        <f ca="1">IF(B615="", "", B615&amp;COUNTIF($B$1:INDIRECT(CONCATENATE("B", ROW())), B615))</f>
        <v>Observatory246</v>
      </c>
      <c r="D615" s="6" t="s">
        <v>36</v>
      </c>
      <c r="E615" s="6" t="s">
        <v>27</v>
      </c>
      <c r="F615" s="6">
        <f t="shared" si="91"/>
        <v>599</v>
      </c>
      <c r="G615" s="58" t="str">
        <f t="shared" si="93"/>
        <v>0x257</v>
      </c>
      <c r="H615" s="8" t="s">
        <v>395</v>
      </c>
      <c r="I615" s="8"/>
      <c r="J615" s="6" t="s">
        <v>31</v>
      </c>
      <c r="K615" s="9"/>
      <c r="L615" s="6"/>
      <c r="M615" s="42"/>
      <c r="N615" s="42" t="str">
        <f t="shared" ref="N615" si="102">(IF($K615="CCSDS",$M615,IF($K615="","",IF($K615="RAW",IF($D615=1553,$M615+(12*8)+(4*8),$M615+(12*8))))))</f>
        <v/>
      </c>
      <c r="O615" s="42"/>
      <c r="P615" s="42"/>
      <c r="Q615" s="265"/>
      <c r="R615" s="10">
        <f t="shared" si="98"/>
        <v>0</v>
      </c>
      <c r="S615" s="6"/>
      <c r="T615" s="6"/>
    </row>
    <row r="616" spans="1:20" x14ac:dyDescent="0.2">
      <c r="A616" s="6">
        <f ca="1">IF(COUNTIF($B$1:INDIRECT(CONCATENATE("B", ROW())), B616)=0, "", COUNTIF($B$1:INDIRECT(CONCATENATE("B", ROW())), B616))</f>
        <v>247</v>
      </c>
      <c r="B616" s="41" t="s">
        <v>57</v>
      </c>
      <c r="C616" s="7" t="str">
        <f ca="1">IF(B616="", "", B616&amp;COUNTIF($B$1:INDIRECT(CONCATENATE("B", ROW())), B616))</f>
        <v>Observatory247</v>
      </c>
      <c r="D616" s="6" t="s">
        <v>36</v>
      </c>
      <c r="E616" s="6" t="s">
        <v>27</v>
      </c>
      <c r="F616" s="6">
        <f t="shared" si="91"/>
        <v>600</v>
      </c>
      <c r="G616" s="58" t="str">
        <f t="shared" si="93"/>
        <v>0x258</v>
      </c>
      <c r="H616" s="8" t="s">
        <v>1174</v>
      </c>
      <c r="I616" s="8"/>
      <c r="J616" s="6" t="s">
        <v>32</v>
      </c>
      <c r="K616" s="9" t="s">
        <v>35</v>
      </c>
      <c r="L616" s="6" t="s">
        <v>30</v>
      </c>
      <c r="M616" s="42">
        <v>128</v>
      </c>
      <c r="N616" s="42">
        <f t="shared" si="99"/>
        <v>240</v>
      </c>
      <c r="O616" s="42">
        <f t="shared" si="96"/>
        <v>16</v>
      </c>
      <c r="P616" s="42">
        <f t="shared" si="101"/>
        <v>30</v>
      </c>
      <c r="Q616" s="265"/>
      <c r="R616" s="10">
        <f t="shared" si="98"/>
        <v>0</v>
      </c>
      <c r="S616" s="6" t="s">
        <v>1283</v>
      </c>
      <c r="T616" s="6" t="s">
        <v>751</v>
      </c>
    </row>
    <row r="617" spans="1:20" x14ac:dyDescent="0.2">
      <c r="A617" s="6">
        <f ca="1">IF(COUNTIF($B$1:INDIRECT(CONCATENATE("B", ROW())), B617)=0, "", COUNTIF($B$1:INDIRECT(CONCATENATE("B", ROW())), B617))</f>
        <v>248</v>
      </c>
      <c r="B617" s="41" t="s">
        <v>57</v>
      </c>
      <c r="C617" s="7" t="str">
        <f ca="1">IF(B617="", "", B617&amp;COUNTIF($B$1:INDIRECT(CONCATENATE("B", ROW())), B617))</f>
        <v>Observatory248</v>
      </c>
      <c r="D617" s="6" t="s">
        <v>36</v>
      </c>
      <c r="E617" s="6" t="s">
        <v>27</v>
      </c>
      <c r="F617" s="6">
        <f t="shared" si="91"/>
        <v>601</v>
      </c>
      <c r="G617" s="58" t="str">
        <f t="shared" si="93"/>
        <v>0x259</v>
      </c>
      <c r="H617" s="8" t="s">
        <v>414</v>
      </c>
      <c r="I617" s="8"/>
      <c r="J617" s="6" t="s">
        <v>32</v>
      </c>
      <c r="K617" s="9" t="s">
        <v>35</v>
      </c>
      <c r="L617" s="6" t="s">
        <v>30</v>
      </c>
      <c r="M617" s="42">
        <v>2176</v>
      </c>
      <c r="N617" s="42">
        <f t="shared" si="99"/>
        <v>2288</v>
      </c>
      <c r="O617" s="42">
        <f t="shared" si="96"/>
        <v>272</v>
      </c>
      <c r="P617" s="42">
        <f t="shared" si="101"/>
        <v>286</v>
      </c>
      <c r="Q617" s="265"/>
      <c r="R617" s="10">
        <f t="shared" si="98"/>
        <v>0</v>
      </c>
      <c r="S617" s="6" t="s">
        <v>1272</v>
      </c>
      <c r="T617" s="6" t="s">
        <v>751</v>
      </c>
    </row>
    <row r="618" spans="1:20" x14ac:dyDescent="0.2">
      <c r="A618" s="6">
        <f ca="1">IF(COUNTIF($B$1:INDIRECT(CONCATENATE("B", ROW())), B618)=0, "", COUNTIF($B$1:INDIRECT(CONCATENATE("B", ROW())), B618))</f>
        <v>249</v>
      </c>
      <c r="B618" s="41" t="s">
        <v>57</v>
      </c>
      <c r="C618" s="7" t="str">
        <f ca="1">IF(B618="", "", B618&amp;COUNTIF($B$1:INDIRECT(CONCATENATE("B", ROW())), B618))</f>
        <v>Observatory249</v>
      </c>
      <c r="D618" s="6" t="s">
        <v>36</v>
      </c>
      <c r="E618" s="6" t="s">
        <v>27</v>
      </c>
      <c r="F618" s="6">
        <f t="shared" si="91"/>
        <v>602</v>
      </c>
      <c r="G618" s="58" t="str">
        <f t="shared" si="93"/>
        <v>0x25A</v>
      </c>
      <c r="H618" s="8" t="s">
        <v>415</v>
      </c>
      <c r="I618" s="8"/>
      <c r="J618" s="6" t="s">
        <v>32</v>
      </c>
      <c r="K618" s="9" t="s">
        <v>35</v>
      </c>
      <c r="L618" s="6" t="s">
        <v>30</v>
      </c>
      <c r="M618" s="42">
        <v>160</v>
      </c>
      <c r="N618" s="42">
        <f t="shared" si="99"/>
        <v>272</v>
      </c>
      <c r="O618" s="42">
        <f t="shared" si="96"/>
        <v>20</v>
      </c>
      <c r="P618" s="42">
        <f t="shared" si="101"/>
        <v>34</v>
      </c>
      <c r="Q618" s="265"/>
      <c r="R618" s="10">
        <f t="shared" si="98"/>
        <v>0</v>
      </c>
      <c r="S618" s="6" t="s">
        <v>1312</v>
      </c>
      <c r="T618" s="6" t="s">
        <v>751</v>
      </c>
    </row>
    <row r="619" spans="1:20" ht="11.25" customHeight="1" x14ac:dyDescent="0.2">
      <c r="A619" s="6">
        <f ca="1">IF(COUNTIF($B$1:INDIRECT(CONCATENATE("B", ROW())), B619)=0, "", COUNTIF($B$1:INDIRECT(CONCATENATE("B", ROW())), B619))</f>
        <v>250</v>
      </c>
      <c r="B619" s="41" t="s">
        <v>57</v>
      </c>
      <c r="C619" s="7" t="str">
        <f ca="1">IF(B619="", "", B619&amp;COUNTIF($B$1:INDIRECT(CONCATENATE("B", ROW())), B619))</f>
        <v>Observatory250</v>
      </c>
      <c r="D619" s="6" t="s">
        <v>36</v>
      </c>
      <c r="E619" s="6" t="s">
        <v>27</v>
      </c>
      <c r="F619" s="6">
        <f t="shared" si="91"/>
        <v>603</v>
      </c>
      <c r="G619" s="58" t="str">
        <f t="shared" si="93"/>
        <v>0x25B</v>
      </c>
      <c r="H619" s="8" t="s">
        <v>997</v>
      </c>
      <c r="I619" s="8"/>
      <c r="J619" s="6" t="s">
        <v>32</v>
      </c>
      <c r="K619" s="9" t="s">
        <v>35</v>
      </c>
      <c r="L619" s="6" t="s">
        <v>30</v>
      </c>
      <c r="M619" s="42">
        <v>800</v>
      </c>
      <c r="N619" s="42">
        <f t="shared" si="99"/>
        <v>912</v>
      </c>
      <c r="O619" s="42">
        <f t="shared" si="96"/>
        <v>100</v>
      </c>
      <c r="P619" s="42">
        <f>IF(N619="", "", N619/8)</f>
        <v>114</v>
      </c>
      <c r="Q619" s="265"/>
      <c r="R619" s="10">
        <f t="shared" si="98"/>
        <v>0</v>
      </c>
      <c r="S619" s="6" t="s">
        <v>1313</v>
      </c>
      <c r="T619" s="6" t="s">
        <v>751</v>
      </c>
    </row>
    <row r="620" spans="1:20" ht="11.25" customHeight="1" x14ac:dyDescent="0.2">
      <c r="A620" s="6">
        <f ca="1">IF(COUNTIF($B$1:INDIRECT(CONCATENATE("B", ROW())), B620)=0, "", COUNTIF($B$1:INDIRECT(CONCATENATE("B", ROW())), B620))</f>
        <v>251</v>
      </c>
      <c r="B620" s="41" t="s">
        <v>57</v>
      </c>
      <c r="C620" s="7" t="str">
        <f ca="1">IF(B620="", "", B620&amp;COUNTIF($B$1:INDIRECT(CONCATENATE("B", ROW())), B620))</f>
        <v>Observatory251</v>
      </c>
      <c r="D620" s="6" t="s">
        <v>36</v>
      </c>
      <c r="E620" s="6" t="s">
        <v>27</v>
      </c>
      <c r="F620" s="6">
        <f t="shared" si="91"/>
        <v>604</v>
      </c>
      <c r="G620" s="58" t="str">
        <f t="shared" si="93"/>
        <v>0x25C</v>
      </c>
      <c r="H620" s="8" t="s">
        <v>998</v>
      </c>
      <c r="I620" s="8"/>
      <c r="J620" s="6" t="s">
        <v>32</v>
      </c>
      <c r="K620" s="9" t="s">
        <v>35</v>
      </c>
      <c r="L620" s="6" t="s">
        <v>30</v>
      </c>
      <c r="M620" s="42">
        <v>832</v>
      </c>
      <c r="N620" s="42">
        <f t="shared" si="99"/>
        <v>944</v>
      </c>
      <c r="O620" s="42">
        <f t="shared" si="96"/>
        <v>104</v>
      </c>
      <c r="P620" s="42">
        <f>IF(N620="", "", N620/8)</f>
        <v>118</v>
      </c>
      <c r="Q620" s="265"/>
      <c r="R620" s="10">
        <f t="shared" si="98"/>
        <v>0</v>
      </c>
      <c r="S620" s="6" t="s">
        <v>1314</v>
      </c>
      <c r="T620" s="6" t="s">
        <v>751</v>
      </c>
    </row>
    <row r="621" spans="1:20" x14ac:dyDescent="0.2">
      <c r="A621" s="6">
        <f ca="1">IF(COUNTIF($B$1:INDIRECT(CONCATENATE("B", ROW())), B621)=0, "", COUNTIF($B$1:INDIRECT(CONCATENATE("B", ROW())), B621))</f>
        <v>252</v>
      </c>
      <c r="B621" s="41" t="s">
        <v>57</v>
      </c>
      <c r="C621" s="7" t="str">
        <f ca="1">IF(B621="", "", B621&amp;COUNTIF($B$1:INDIRECT(CONCATENATE("B", ROW())), B621))</f>
        <v>Observatory252</v>
      </c>
      <c r="D621" s="6" t="s">
        <v>36</v>
      </c>
      <c r="E621" s="6" t="s">
        <v>27</v>
      </c>
      <c r="F621" s="6">
        <f t="shared" si="91"/>
        <v>605</v>
      </c>
      <c r="G621" s="58" t="str">
        <f t="shared" si="93"/>
        <v>0x25D</v>
      </c>
      <c r="H621" s="8" t="s">
        <v>416</v>
      </c>
      <c r="I621" s="8"/>
      <c r="J621" s="6" t="s">
        <v>28</v>
      </c>
      <c r="K621" s="9" t="s">
        <v>35</v>
      </c>
      <c r="L621" s="6" t="s">
        <v>30</v>
      </c>
      <c r="M621" s="42">
        <v>1344</v>
      </c>
      <c r="N621" s="42">
        <f t="shared" si="99"/>
        <v>1456</v>
      </c>
      <c r="O621" s="42">
        <f t="shared" si="96"/>
        <v>168</v>
      </c>
      <c r="P621" s="42">
        <f t="shared" si="101"/>
        <v>182</v>
      </c>
      <c r="Q621" s="265">
        <v>30</v>
      </c>
      <c r="R621" s="10">
        <f t="shared" si="98"/>
        <v>48.533333333333331</v>
      </c>
      <c r="S621" s="6" t="s">
        <v>1315</v>
      </c>
      <c r="T621" s="6" t="s">
        <v>751</v>
      </c>
    </row>
    <row r="622" spans="1:20" x14ac:dyDescent="0.2">
      <c r="A622" s="6">
        <f ca="1">IF(COUNTIF($B$1:INDIRECT(CONCATENATE("B", ROW())), B622)=0, "", COUNTIF($B$1:INDIRECT(CONCATENATE("B", ROW())), B622))</f>
        <v>253</v>
      </c>
      <c r="B622" s="41" t="s">
        <v>57</v>
      </c>
      <c r="C622" s="7" t="str">
        <f ca="1">IF(B622="", "", B622&amp;COUNTIF($B$1:INDIRECT(CONCATENATE("B", ROW())), B622))</f>
        <v>Observatory253</v>
      </c>
      <c r="D622" s="6" t="s">
        <v>36</v>
      </c>
      <c r="E622" s="6" t="s">
        <v>27</v>
      </c>
      <c r="F622" s="6">
        <f t="shared" si="91"/>
        <v>606</v>
      </c>
      <c r="G622" s="58" t="str">
        <f t="shared" si="93"/>
        <v>0x25E</v>
      </c>
      <c r="H622" s="8" t="s">
        <v>999</v>
      </c>
      <c r="I622" s="8"/>
      <c r="J622" s="261" t="s">
        <v>28</v>
      </c>
      <c r="K622" s="9" t="s">
        <v>35</v>
      </c>
      <c r="L622" s="6" t="s">
        <v>30</v>
      </c>
      <c r="M622" s="42">
        <v>768</v>
      </c>
      <c r="N622" s="42">
        <f t="shared" si="99"/>
        <v>880</v>
      </c>
      <c r="O622" s="42">
        <f t="shared" si="96"/>
        <v>96</v>
      </c>
      <c r="P622" s="42">
        <f t="shared" si="101"/>
        <v>110</v>
      </c>
      <c r="Q622" s="265">
        <v>0.5</v>
      </c>
      <c r="R622" s="10">
        <f t="shared" si="98"/>
        <v>1760</v>
      </c>
      <c r="S622" s="6" t="s">
        <v>1316</v>
      </c>
      <c r="T622" s="6" t="s">
        <v>751</v>
      </c>
    </row>
    <row r="623" spans="1:20" x14ac:dyDescent="0.2">
      <c r="A623" s="6">
        <f ca="1">IF(COUNTIF($B$1:INDIRECT(CONCATENATE("B", ROW())), B623)=0, "", COUNTIF($B$1:INDIRECT(CONCATENATE("B", ROW())), B623))</f>
        <v>254</v>
      </c>
      <c r="B623" s="41" t="s">
        <v>57</v>
      </c>
      <c r="C623" s="7" t="str">
        <f ca="1">IF(B623="", "", B623&amp;COUNTIF($B$1:INDIRECT(CONCATENATE("B", ROW())), B623))</f>
        <v>Observatory254</v>
      </c>
      <c r="D623" s="6" t="s">
        <v>36</v>
      </c>
      <c r="E623" s="6" t="s">
        <v>27</v>
      </c>
      <c r="F623" s="6">
        <f t="shared" si="91"/>
        <v>607</v>
      </c>
      <c r="G623" s="58" t="str">
        <f t="shared" si="93"/>
        <v>0x25F</v>
      </c>
      <c r="H623" s="8" t="s">
        <v>1000</v>
      </c>
      <c r="I623" s="8"/>
      <c r="J623" s="6" t="s">
        <v>28</v>
      </c>
      <c r="K623" s="9" t="s">
        <v>35</v>
      </c>
      <c r="L623" s="6" t="s">
        <v>30</v>
      </c>
      <c r="M623" s="42">
        <v>1888</v>
      </c>
      <c r="N623" s="42">
        <f t="shared" si="99"/>
        <v>2000</v>
      </c>
      <c r="O623" s="42">
        <f t="shared" si="96"/>
        <v>236</v>
      </c>
      <c r="P623" s="42">
        <f>IF(N623="", "", N623/8)</f>
        <v>250</v>
      </c>
      <c r="Q623" s="265">
        <v>1</v>
      </c>
      <c r="R623" s="10">
        <f t="shared" si="98"/>
        <v>2000</v>
      </c>
      <c r="S623" s="6" t="s">
        <v>1317</v>
      </c>
      <c r="T623" s="6" t="s">
        <v>751</v>
      </c>
    </row>
    <row r="624" spans="1:20" x14ac:dyDescent="0.2">
      <c r="A624" s="6">
        <f ca="1">IF(COUNTIF($B$1:INDIRECT(CONCATENATE("B", ROW())), B624)=0, "", COUNTIF($B$1:INDIRECT(CONCATENATE("B", ROW())), B624))</f>
        <v>255</v>
      </c>
      <c r="B624" s="41" t="s">
        <v>57</v>
      </c>
      <c r="C624" s="7" t="str">
        <f ca="1">IF(B624="", "", B624&amp;COUNTIF($B$1:INDIRECT(CONCATENATE("B", ROW())), B624))</f>
        <v>Observatory255</v>
      </c>
      <c r="D624" s="6" t="s">
        <v>36</v>
      </c>
      <c r="E624" s="6" t="s">
        <v>27</v>
      </c>
      <c r="F624" s="6">
        <f t="shared" si="91"/>
        <v>608</v>
      </c>
      <c r="G624" s="58" t="str">
        <f t="shared" si="93"/>
        <v>0x260</v>
      </c>
      <c r="H624" s="8" t="s">
        <v>738</v>
      </c>
      <c r="I624" s="8"/>
      <c r="J624" s="261" t="s">
        <v>28</v>
      </c>
      <c r="K624" s="9" t="s">
        <v>35</v>
      </c>
      <c r="L624" s="6" t="s">
        <v>30</v>
      </c>
      <c r="M624" s="42">
        <v>2144</v>
      </c>
      <c r="N624" s="42">
        <f t="shared" si="99"/>
        <v>2256</v>
      </c>
      <c r="O624" s="42">
        <f t="shared" si="96"/>
        <v>268</v>
      </c>
      <c r="P624" s="42">
        <f>IF(N624="", "", N624/8)</f>
        <v>282</v>
      </c>
      <c r="Q624" s="265">
        <v>60</v>
      </c>
      <c r="R624" s="10">
        <f t="shared" si="98"/>
        <v>37.6</v>
      </c>
      <c r="S624" s="6" t="s">
        <v>1273</v>
      </c>
      <c r="T624" s="6" t="s">
        <v>751</v>
      </c>
    </row>
    <row r="625" spans="1:20" x14ac:dyDescent="0.2">
      <c r="A625" s="6">
        <f ca="1">IF(COUNTIF($B$1:INDIRECT(CONCATENATE("B", ROW())), B625)=0, "", COUNTIF($B$1:INDIRECT(CONCATENATE("B", ROW())), B625))</f>
        <v>256</v>
      </c>
      <c r="B625" s="41" t="s">
        <v>57</v>
      </c>
      <c r="C625" s="7" t="str">
        <f ca="1">IF(B625="", "", B625&amp;COUNTIF($B$1:INDIRECT(CONCATENATE("B", ROW())), B625))</f>
        <v>Observatory256</v>
      </c>
      <c r="D625" s="6" t="s">
        <v>36</v>
      </c>
      <c r="E625" s="6" t="s">
        <v>27</v>
      </c>
      <c r="F625" s="6">
        <f>$F624+1</f>
        <v>609</v>
      </c>
      <c r="G625" s="58" t="str">
        <f t="shared" si="93"/>
        <v>0x261</v>
      </c>
      <c r="H625" s="8" t="s">
        <v>1001</v>
      </c>
      <c r="I625" s="8"/>
      <c r="J625" s="6" t="s">
        <v>28</v>
      </c>
      <c r="K625" s="9" t="s">
        <v>35</v>
      </c>
      <c r="L625" s="6" t="s">
        <v>30</v>
      </c>
      <c r="M625" s="42">
        <v>768</v>
      </c>
      <c r="N625" s="42">
        <f t="shared" si="99"/>
        <v>880</v>
      </c>
      <c r="O625" s="42">
        <f t="shared" si="96"/>
        <v>96</v>
      </c>
      <c r="P625" s="42">
        <f t="shared" ref="P625:P634" si="103">IF(N625="", "", N625/8)</f>
        <v>110</v>
      </c>
      <c r="Q625" s="265">
        <v>30</v>
      </c>
      <c r="R625" s="10">
        <f t="shared" si="98"/>
        <v>29.333333333333332</v>
      </c>
      <c r="S625" s="6" t="s">
        <v>1274</v>
      </c>
      <c r="T625" s="6" t="s">
        <v>751</v>
      </c>
    </row>
    <row r="626" spans="1:20" x14ac:dyDescent="0.2">
      <c r="A626" s="6">
        <f ca="1">IF(COUNTIF($B$1:INDIRECT(CONCATENATE("B", ROW())), B626)=0, "", COUNTIF($B$1:INDIRECT(CONCATENATE("B", ROW())), B626))</f>
        <v>257</v>
      </c>
      <c r="B626" s="41" t="s">
        <v>57</v>
      </c>
      <c r="C626" s="7" t="str">
        <f ca="1">IF(B626="", "", B626&amp;COUNTIF($B$1:INDIRECT(CONCATENATE("B", ROW())), B626))</f>
        <v>Observatory257</v>
      </c>
      <c r="D626" s="6" t="s">
        <v>36</v>
      </c>
      <c r="E626" s="6" t="s">
        <v>27</v>
      </c>
      <c r="F626" s="6">
        <f t="shared" si="91"/>
        <v>610</v>
      </c>
      <c r="G626" s="58" t="str">
        <f t="shared" si="93"/>
        <v>0x262</v>
      </c>
      <c r="H626" s="8" t="s">
        <v>1002</v>
      </c>
      <c r="I626" s="8"/>
      <c r="J626" s="6" t="s">
        <v>32</v>
      </c>
      <c r="K626" s="9" t="s">
        <v>35</v>
      </c>
      <c r="L626" s="6" t="s">
        <v>30</v>
      </c>
      <c r="M626" s="42">
        <v>864</v>
      </c>
      <c r="N626" s="42">
        <f t="shared" si="99"/>
        <v>976</v>
      </c>
      <c r="O626" s="42">
        <f t="shared" si="96"/>
        <v>108</v>
      </c>
      <c r="P626" s="42">
        <f t="shared" si="103"/>
        <v>122</v>
      </c>
      <c r="Q626" s="265"/>
      <c r="R626" s="10">
        <f t="shared" si="98"/>
        <v>0</v>
      </c>
      <c r="S626" s="6" t="s">
        <v>1275</v>
      </c>
      <c r="T626" s="6" t="s">
        <v>751</v>
      </c>
    </row>
    <row r="627" spans="1:20" x14ac:dyDescent="0.2">
      <c r="A627" s="6">
        <f ca="1">IF(COUNTIF($B$1:INDIRECT(CONCATENATE("B", ROW())), B627)=0, "", COUNTIF($B$1:INDIRECT(CONCATENATE("B", ROW())), B627))</f>
        <v>258</v>
      </c>
      <c r="B627" s="41" t="s">
        <v>57</v>
      </c>
      <c r="C627" s="7" t="str">
        <f ca="1">IF(B627="", "", B627&amp;COUNTIF($B$1:INDIRECT(CONCATENATE("B", ROW())), B627))</f>
        <v>Observatory258</v>
      </c>
      <c r="D627" s="6" t="s">
        <v>36</v>
      </c>
      <c r="E627" s="6" t="s">
        <v>27</v>
      </c>
      <c r="F627" s="6">
        <f t="shared" si="91"/>
        <v>611</v>
      </c>
      <c r="G627" s="58" t="str">
        <f t="shared" si="93"/>
        <v>0x263</v>
      </c>
      <c r="H627" s="8" t="s">
        <v>1003</v>
      </c>
      <c r="I627" s="8"/>
      <c r="J627" s="6" t="s">
        <v>32</v>
      </c>
      <c r="K627" s="9" t="s">
        <v>35</v>
      </c>
      <c r="L627" s="6" t="s">
        <v>30</v>
      </c>
      <c r="M627" s="42">
        <v>1376</v>
      </c>
      <c r="N627" s="42">
        <f t="shared" si="99"/>
        <v>1488</v>
      </c>
      <c r="O627" s="42">
        <f t="shared" si="96"/>
        <v>172</v>
      </c>
      <c r="P627" s="42">
        <f t="shared" si="103"/>
        <v>186</v>
      </c>
      <c r="Q627" s="265"/>
      <c r="R627" s="10">
        <f t="shared" si="98"/>
        <v>0</v>
      </c>
      <c r="S627" s="6" t="s">
        <v>1276</v>
      </c>
      <c r="T627" s="6" t="s">
        <v>751</v>
      </c>
    </row>
    <row r="628" spans="1:20" ht="11.25" customHeight="1" x14ac:dyDescent="0.2">
      <c r="A628" s="6">
        <f ca="1">IF(COUNTIF($B$1:INDIRECT(CONCATENATE("B", ROW())), B628)=0, "", COUNTIF($B$1:INDIRECT(CONCATENATE("B", ROW())), B628))</f>
        <v>259</v>
      </c>
      <c r="B628" s="41" t="s">
        <v>57</v>
      </c>
      <c r="C628" s="7" t="str">
        <f ca="1">IF(B628="", "", B628&amp;COUNTIF($B$1:INDIRECT(CONCATENATE("B", ROW())), B628))</f>
        <v>Observatory259</v>
      </c>
      <c r="D628" s="6" t="s">
        <v>36</v>
      </c>
      <c r="E628" s="6" t="s">
        <v>27</v>
      </c>
      <c r="F628" s="6">
        <f t="shared" si="91"/>
        <v>612</v>
      </c>
      <c r="G628" s="58" t="str">
        <f t="shared" si="93"/>
        <v>0x264</v>
      </c>
      <c r="H628" s="8" t="s">
        <v>1004</v>
      </c>
      <c r="I628" s="8"/>
      <c r="J628" s="6" t="s">
        <v>32</v>
      </c>
      <c r="K628" s="9" t="s">
        <v>35</v>
      </c>
      <c r="L628" s="6" t="s">
        <v>30</v>
      </c>
      <c r="M628" s="42">
        <v>508</v>
      </c>
      <c r="N628" s="42">
        <f t="shared" si="99"/>
        <v>620</v>
      </c>
      <c r="O628" s="42">
        <f t="shared" si="96"/>
        <v>63.5</v>
      </c>
      <c r="P628" s="42">
        <f>IF(N628="", "", N628/8)</f>
        <v>77.5</v>
      </c>
      <c r="Q628" s="265"/>
      <c r="R628" s="10">
        <f t="shared" si="98"/>
        <v>0</v>
      </c>
      <c r="S628" s="6" t="s">
        <v>1277</v>
      </c>
      <c r="T628" s="6" t="s">
        <v>751</v>
      </c>
    </row>
    <row r="629" spans="1:20" ht="11.25" customHeight="1" x14ac:dyDescent="0.2">
      <c r="A629" s="6">
        <f ca="1">IF(COUNTIF($B$1:INDIRECT(CONCATENATE("B", ROW())), B629)=0, "", COUNTIF($B$1:INDIRECT(CONCATENATE("B", ROW())), B629))</f>
        <v>260</v>
      </c>
      <c r="B629" s="41" t="s">
        <v>57</v>
      </c>
      <c r="C629" s="7" t="str">
        <f ca="1">IF(B629="", "", B629&amp;COUNTIF($B$1:INDIRECT(CONCATENATE("B", ROW())), B629))</f>
        <v>Observatory260</v>
      </c>
      <c r="D629" s="6" t="s">
        <v>36</v>
      </c>
      <c r="E629" s="6" t="s">
        <v>27</v>
      </c>
      <c r="F629" s="6">
        <f t="shared" si="91"/>
        <v>613</v>
      </c>
      <c r="G629" s="58" t="str">
        <f t="shared" si="93"/>
        <v>0x265</v>
      </c>
      <c r="H629" s="8" t="s">
        <v>1005</v>
      </c>
      <c r="I629" s="8"/>
      <c r="J629" s="6" t="s">
        <v>32</v>
      </c>
      <c r="K629" s="9" t="s">
        <v>35</v>
      </c>
      <c r="L629" s="6" t="s">
        <v>30</v>
      </c>
      <c r="M629" s="42">
        <v>1312</v>
      </c>
      <c r="N629" s="42">
        <f t="shared" si="99"/>
        <v>1424</v>
      </c>
      <c r="O629" s="42">
        <f t="shared" si="96"/>
        <v>164</v>
      </c>
      <c r="P629" s="42">
        <f t="shared" si="103"/>
        <v>178</v>
      </c>
      <c r="Q629" s="265"/>
      <c r="R629" s="10">
        <f t="shared" si="98"/>
        <v>0</v>
      </c>
      <c r="S629" s="6" t="s">
        <v>1278</v>
      </c>
      <c r="T629" s="6" t="s">
        <v>751</v>
      </c>
    </row>
    <row r="630" spans="1:20" x14ac:dyDescent="0.2">
      <c r="A630" s="6">
        <f ca="1">IF(COUNTIF($B$1:INDIRECT(CONCATENATE("B", ROW())), B630)=0, "", COUNTIF($B$1:INDIRECT(CONCATENATE("B", ROW())), B630))</f>
        <v>261</v>
      </c>
      <c r="B630" s="41" t="s">
        <v>57</v>
      </c>
      <c r="C630" s="7" t="str">
        <f ca="1">IF(B630="", "", B630&amp;COUNTIF($B$1:INDIRECT(CONCATENATE("B", ROW())), B630))</f>
        <v>Observatory261</v>
      </c>
      <c r="D630" s="6" t="s">
        <v>36</v>
      </c>
      <c r="E630" s="6" t="s">
        <v>27</v>
      </c>
      <c r="F630" s="6">
        <f t="shared" si="91"/>
        <v>614</v>
      </c>
      <c r="G630" s="58" t="str">
        <f t="shared" si="93"/>
        <v>0x266</v>
      </c>
      <c r="H630" s="8" t="s">
        <v>1006</v>
      </c>
      <c r="I630" s="8"/>
      <c r="J630" s="6" t="s">
        <v>32</v>
      </c>
      <c r="K630" s="9" t="s">
        <v>35</v>
      </c>
      <c r="L630" s="6" t="s">
        <v>30</v>
      </c>
      <c r="M630" s="42">
        <v>256</v>
      </c>
      <c r="N630" s="42">
        <f t="shared" si="99"/>
        <v>368</v>
      </c>
      <c r="O630" s="42">
        <f t="shared" si="96"/>
        <v>32</v>
      </c>
      <c r="P630" s="42">
        <f t="shared" si="103"/>
        <v>46</v>
      </c>
      <c r="Q630" s="265"/>
      <c r="R630" s="10">
        <f t="shared" si="98"/>
        <v>0</v>
      </c>
      <c r="S630" s="6" t="s">
        <v>1279</v>
      </c>
      <c r="T630" s="6" t="s">
        <v>751</v>
      </c>
    </row>
    <row r="631" spans="1:20" x14ac:dyDescent="0.2">
      <c r="A631" s="6">
        <f ca="1">IF(COUNTIF($B$1:INDIRECT(CONCATENATE("B", ROW())), B631)=0, "", COUNTIF($B$1:INDIRECT(CONCATENATE("B", ROW())), B631))</f>
        <v>262</v>
      </c>
      <c r="B631" s="41" t="s">
        <v>57</v>
      </c>
      <c r="C631" s="7" t="str">
        <f ca="1">IF(B631="", "", B631&amp;COUNTIF($B$1:INDIRECT(CONCATENATE("B", ROW())), B631))</f>
        <v>Observatory262</v>
      </c>
      <c r="D631" s="6" t="s">
        <v>36</v>
      </c>
      <c r="E631" s="6" t="s">
        <v>27</v>
      </c>
      <c r="F631" s="6">
        <f t="shared" si="91"/>
        <v>615</v>
      </c>
      <c r="G631" s="58" t="str">
        <f t="shared" si="93"/>
        <v>0x267</v>
      </c>
      <c r="H631" s="8" t="s">
        <v>1007</v>
      </c>
      <c r="I631" s="8"/>
      <c r="J631" s="6" t="s">
        <v>32</v>
      </c>
      <c r="K631" s="9" t="s">
        <v>35</v>
      </c>
      <c r="L631" s="6" t="s">
        <v>30</v>
      </c>
      <c r="M631" s="42">
        <v>2464</v>
      </c>
      <c r="N631" s="42">
        <f t="shared" si="99"/>
        <v>2576</v>
      </c>
      <c r="O631" s="42">
        <f t="shared" si="96"/>
        <v>308</v>
      </c>
      <c r="P631" s="42">
        <f t="shared" si="103"/>
        <v>322</v>
      </c>
      <c r="Q631" s="265"/>
      <c r="R631" s="10">
        <f t="shared" si="98"/>
        <v>0</v>
      </c>
      <c r="S631" s="6" t="s">
        <v>1280</v>
      </c>
      <c r="T631" s="6" t="s">
        <v>751</v>
      </c>
    </row>
    <row r="632" spans="1:20" x14ac:dyDescent="0.2">
      <c r="A632" s="6">
        <f ca="1">IF(COUNTIF($B$1:INDIRECT(CONCATENATE("B", ROW())), B632)=0, "", COUNTIF($B$1:INDIRECT(CONCATENATE("B", ROW())), B632))</f>
        <v>263</v>
      </c>
      <c r="B632" s="41" t="s">
        <v>57</v>
      </c>
      <c r="C632" s="7" t="str">
        <f ca="1">IF(B632="", "", B632&amp;COUNTIF($B$1:INDIRECT(CONCATENATE("B", ROW())), B632))</f>
        <v>Observatory263</v>
      </c>
      <c r="D632" s="6" t="s">
        <v>36</v>
      </c>
      <c r="E632" s="6" t="s">
        <v>27</v>
      </c>
      <c r="F632" s="6">
        <f t="shared" si="91"/>
        <v>616</v>
      </c>
      <c r="G632" s="58" t="str">
        <f t="shared" si="93"/>
        <v>0x268</v>
      </c>
      <c r="H632" s="8" t="s">
        <v>1008</v>
      </c>
      <c r="I632" s="8"/>
      <c r="J632" s="6" t="s">
        <v>32</v>
      </c>
      <c r="K632" s="9" t="s">
        <v>35</v>
      </c>
      <c r="L632" s="6" t="s">
        <v>30</v>
      </c>
      <c r="M632" s="42">
        <v>576</v>
      </c>
      <c r="N632" s="42">
        <f t="shared" si="99"/>
        <v>688</v>
      </c>
      <c r="O632" s="42">
        <f t="shared" si="96"/>
        <v>72</v>
      </c>
      <c r="P632" s="42">
        <f t="shared" si="103"/>
        <v>86</v>
      </c>
      <c r="Q632" s="265"/>
      <c r="R632" s="10">
        <f t="shared" si="98"/>
        <v>0</v>
      </c>
      <c r="S632" s="6" t="s">
        <v>1281</v>
      </c>
      <c r="T632" s="6" t="s">
        <v>751</v>
      </c>
    </row>
    <row r="633" spans="1:20" x14ac:dyDescent="0.2">
      <c r="A633" s="6">
        <f ca="1">IF(COUNTIF($B$1:INDIRECT(CONCATENATE("B", ROW())), B633)=0, "", COUNTIF($B$1:INDIRECT(CONCATENATE("B", ROW())), B633))</f>
        <v>264</v>
      </c>
      <c r="B633" s="41" t="s">
        <v>57</v>
      </c>
      <c r="C633" s="7" t="str">
        <f ca="1">IF(B633="", "", B633&amp;COUNTIF($B$1:INDIRECT(CONCATENATE("B", ROW())), B633))</f>
        <v>Observatory264</v>
      </c>
      <c r="D633" s="6" t="s">
        <v>36</v>
      </c>
      <c r="E633" s="6" t="s">
        <v>27</v>
      </c>
      <c r="F633" s="6">
        <f t="shared" si="91"/>
        <v>617</v>
      </c>
      <c r="G633" s="58" t="str">
        <f t="shared" si="93"/>
        <v>0x269</v>
      </c>
      <c r="H633" s="8" t="s">
        <v>1009</v>
      </c>
      <c r="I633" s="8"/>
      <c r="J633" s="6" t="s">
        <v>32</v>
      </c>
      <c r="K633" s="9" t="s">
        <v>35</v>
      </c>
      <c r="L633" s="6" t="s">
        <v>30</v>
      </c>
      <c r="M633" s="42">
        <v>2176</v>
      </c>
      <c r="N633" s="42">
        <f t="shared" si="99"/>
        <v>2288</v>
      </c>
      <c r="O633" s="42">
        <f t="shared" si="96"/>
        <v>272</v>
      </c>
      <c r="P633" s="42">
        <f t="shared" si="103"/>
        <v>286</v>
      </c>
      <c r="Q633" s="265"/>
      <c r="R633" s="10">
        <f t="shared" si="98"/>
        <v>0</v>
      </c>
      <c r="S633" s="6" t="s">
        <v>1282</v>
      </c>
      <c r="T633" s="6" t="s">
        <v>751</v>
      </c>
    </row>
    <row r="634" spans="1:20" x14ac:dyDescent="0.2">
      <c r="A634" s="6">
        <f ca="1">IF(COUNTIF($B$1:INDIRECT(CONCATENATE("B", ROW())), B634)=0, "", COUNTIF($B$1:INDIRECT(CONCATENATE("B", ROW())), B634))</f>
        <v>265</v>
      </c>
      <c r="B634" s="41" t="s">
        <v>57</v>
      </c>
      <c r="C634" s="7" t="str">
        <f ca="1">IF(B634="", "", B634&amp;COUNTIF($B$1:INDIRECT(CONCATENATE("B", ROW())), B634))</f>
        <v>Observatory265</v>
      </c>
      <c r="D634" s="6" t="s">
        <v>36</v>
      </c>
      <c r="E634" s="6" t="s">
        <v>27</v>
      </c>
      <c r="F634" s="6">
        <f t="shared" si="91"/>
        <v>618</v>
      </c>
      <c r="G634" s="58" t="str">
        <f t="shared" si="93"/>
        <v>0x26A</v>
      </c>
      <c r="H634" s="8" t="s">
        <v>417</v>
      </c>
      <c r="I634" s="8"/>
      <c r="J634" s="6" t="s">
        <v>32</v>
      </c>
      <c r="K634" s="9" t="s">
        <v>35</v>
      </c>
      <c r="L634" s="6" t="s">
        <v>30</v>
      </c>
      <c r="M634" s="42">
        <v>1952</v>
      </c>
      <c r="N634" s="42">
        <f t="shared" si="99"/>
        <v>2064</v>
      </c>
      <c r="O634" s="42">
        <f t="shared" si="96"/>
        <v>244</v>
      </c>
      <c r="P634" s="42">
        <f t="shared" si="103"/>
        <v>258</v>
      </c>
      <c r="Q634" s="265"/>
      <c r="R634" s="10">
        <f t="shared" si="98"/>
        <v>0</v>
      </c>
      <c r="S634" s="6" t="s">
        <v>1318</v>
      </c>
      <c r="T634" s="6" t="s">
        <v>751</v>
      </c>
    </row>
    <row r="635" spans="1:20" x14ac:dyDescent="0.2">
      <c r="A635" s="6">
        <f ca="1">IF(COUNTIF($B$1:INDIRECT(CONCATENATE("B", ROW())), B635)=0, "", COUNTIF($B$1:INDIRECT(CONCATENATE("B", ROW())), B635))</f>
        <v>266</v>
      </c>
      <c r="B635" s="41" t="s">
        <v>57</v>
      </c>
      <c r="C635" s="7" t="str">
        <f ca="1">IF(B635="", "", B635&amp;COUNTIF($B$1:INDIRECT(CONCATENATE("B", ROW())), B635))</f>
        <v>Observatory266</v>
      </c>
      <c r="D635" s="6" t="s">
        <v>36</v>
      </c>
      <c r="E635" s="6" t="s">
        <v>27</v>
      </c>
      <c r="F635" s="6">
        <f t="shared" si="91"/>
        <v>619</v>
      </c>
      <c r="G635" s="58" t="str">
        <f t="shared" si="93"/>
        <v>0x26B</v>
      </c>
      <c r="H635" s="8" t="s">
        <v>418</v>
      </c>
      <c r="I635" s="8"/>
      <c r="J635" s="6" t="s">
        <v>32</v>
      </c>
      <c r="K635" s="9" t="s">
        <v>35</v>
      </c>
      <c r="L635" s="6" t="s">
        <v>30</v>
      </c>
      <c r="M635" s="42">
        <v>1088</v>
      </c>
      <c r="N635" s="42">
        <f t="shared" si="99"/>
        <v>1200</v>
      </c>
      <c r="O635" s="42">
        <f t="shared" si="96"/>
        <v>136</v>
      </c>
      <c r="P635" s="42">
        <f>IF(N635="", "", N635/8)</f>
        <v>150</v>
      </c>
      <c r="Q635" s="265"/>
      <c r="R635" s="10">
        <f t="shared" si="98"/>
        <v>0</v>
      </c>
      <c r="S635" s="6" t="s">
        <v>1319</v>
      </c>
      <c r="T635" s="6" t="s">
        <v>751</v>
      </c>
    </row>
    <row r="636" spans="1:20" x14ac:dyDescent="0.2">
      <c r="A636" s="6"/>
      <c r="B636" s="41"/>
      <c r="C636" s="7"/>
      <c r="D636" s="6"/>
      <c r="E636" s="6"/>
      <c r="F636" s="6">
        <f t="shared" si="91"/>
        <v>620</v>
      </c>
      <c r="G636" s="58" t="str">
        <f t="shared" si="93"/>
        <v>0x26C</v>
      </c>
      <c r="H636" s="8" t="s">
        <v>395</v>
      </c>
      <c r="I636" s="8"/>
      <c r="J636" s="6"/>
      <c r="K636" s="9"/>
      <c r="L636" s="6"/>
      <c r="M636" s="42"/>
      <c r="N636" s="42" t="str">
        <f t="shared" si="99"/>
        <v/>
      </c>
      <c r="O636" s="42"/>
      <c r="P636" s="42"/>
      <c r="Q636" s="265"/>
      <c r="R636" s="10" t="str">
        <f t="shared" si="98"/>
        <v/>
      </c>
      <c r="S636" s="6"/>
      <c r="T636" s="6"/>
    </row>
    <row r="637" spans="1:20" x14ac:dyDescent="0.2">
      <c r="A637" s="6" t="str">
        <f ca="1">IF(COUNTIF($B$1:INDIRECT(CONCATENATE("B", ROW())), B637)=0, "", COUNTIF($B$1:INDIRECT(CONCATENATE("B", ROW())), B637))</f>
        <v/>
      </c>
      <c r="B637" s="41"/>
      <c r="C637" s="7"/>
      <c r="D637" s="6"/>
      <c r="E637" s="6"/>
      <c r="F637" s="6">
        <f t="shared" ref="F637:F685" si="104">$F636+1</f>
        <v>621</v>
      </c>
      <c r="G637" s="58" t="str">
        <f t="shared" si="93"/>
        <v>0x26D</v>
      </c>
      <c r="H637" s="8" t="s">
        <v>395</v>
      </c>
      <c r="I637" s="8"/>
      <c r="J637" s="6"/>
      <c r="K637" s="9"/>
      <c r="L637" s="6"/>
      <c r="M637" s="42"/>
      <c r="N637" s="42" t="str">
        <f t="shared" si="99"/>
        <v/>
      </c>
      <c r="O637" s="42"/>
      <c r="P637" s="42"/>
      <c r="Q637" s="265"/>
      <c r="R637" s="10" t="str">
        <f t="shared" si="98"/>
        <v/>
      </c>
      <c r="S637" s="6"/>
      <c r="T637" s="6"/>
    </row>
    <row r="638" spans="1:20" x14ac:dyDescent="0.2">
      <c r="A638" s="6" t="str">
        <f ca="1">IF(COUNTIF($B$1:INDIRECT(CONCATENATE("B", ROW())), B638)=0, "", COUNTIF($B$1:INDIRECT(CONCATENATE("B", ROW())), B638))</f>
        <v/>
      </c>
      <c r="B638" s="41"/>
      <c r="C638" s="7"/>
      <c r="D638" s="6"/>
      <c r="E638" s="6"/>
      <c r="F638" s="6">
        <f t="shared" si="104"/>
        <v>622</v>
      </c>
      <c r="G638" s="58" t="str">
        <f t="shared" si="93"/>
        <v>0x26E</v>
      </c>
      <c r="H638" s="8" t="s">
        <v>395</v>
      </c>
      <c r="I638" s="8"/>
      <c r="J638" s="6"/>
      <c r="K638" s="9"/>
      <c r="L638" s="6"/>
      <c r="M638" s="42"/>
      <c r="N638" s="42" t="str">
        <f t="shared" si="99"/>
        <v/>
      </c>
      <c r="O638" s="42"/>
      <c r="P638" s="42"/>
      <c r="Q638" s="265"/>
      <c r="R638" s="10" t="str">
        <f t="shared" si="98"/>
        <v/>
      </c>
      <c r="S638" s="6"/>
      <c r="T638" s="6"/>
    </row>
    <row r="639" spans="1:20" x14ac:dyDescent="0.2">
      <c r="A639" s="6" t="str">
        <f ca="1">IF(COUNTIF($B$1:INDIRECT(CONCATENATE("B", ROW())), B639)=0, "", COUNTIF($B$1:INDIRECT(CONCATENATE("B", ROW())), B639))</f>
        <v/>
      </c>
      <c r="B639" s="41"/>
      <c r="C639" s="7"/>
      <c r="D639" s="6"/>
      <c r="E639" s="6"/>
      <c r="F639" s="6">
        <f t="shared" si="104"/>
        <v>623</v>
      </c>
      <c r="G639" s="58" t="str">
        <f t="shared" si="93"/>
        <v>0x26F</v>
      </c>
      <c r="H639" s="8" t="s">
        <v>395</v>
      </c>
      <c r="I639" s="8"/>
      <c r="J639" s="6"/>
      <c r="K639" s="9"/>
      <c r="L639" s="6"/>
      <c r="M639" s="42"/>
      <c r="N639" s="42" t="str">
        <f t="shared" si="99"/>
        <v/>
      </c>
      <c r="O639" s="42"/>
      <c r="P639" s="42"/>
      <c r="Q639" s="265"/>
      <c r="R639" s="10" t="str">
        <f t="shared" si="98"/>
        <v/>
      </c>
      <c r="S639" s="6"/>
      <c r="T639" s="6"/>
    </row>
    <row r="640" spans="1:20" x14ac:dyDescent="0.2">
      <c r="A640" s="6" t="str">
        <f ca="1">IF(COUNTIF($B$1:INDIRECT(CONCATENATE("B", ROW())), B640)=0, "", COUNTIF($B$1:INDIRECT(CONCATENATE("B", ROW())), B640))</f>
        <v/>
      </c>
      <c r="B640" s="41"/>
      <c r="C640" s="7"/>
      <c r="D640" s="6"/>
      <c r="E640" s="6"/>
      <c r="F640" s="6">
        <f t="shared" si="104"/>
        <v>624</v>
      </c>
      <c r="G640" s="58" t="str">
        <f t="shared" si="93"/>
        <v>0x270</v>
      </c>
      <c r="H640" s="8" t="s">
        <v>395</v>
      </c>
      <c r="I640" s="8"/>
      <c r="J640" s="6"/>
      <c r="K640" s="9"/>
      <c r="L640" s="6"/>
      <c r="M640" s="42"/>
      <c r="N640" s="42" t="str">
        <f t="shared" si="99"/>
        <v/>
      </c>
      <c r="O640" s="42"/>
      <c r="P640" s="42"/>
      <c r="Q640" s="265"/>
      <c r="R640" s="10" t="str">
        <f t="shared" si="98"/>
        <v/>
      </c>
      <c r="S640" s="6"/>
      <c r="T640" s="6"/>
    </row>
    <row r="641" spans="1:20" x14ac:dyDescent="0.2">
      <c r="A641" s="6" t="str">
        <f ca="1">IF(COUNTIF($B$1:INDIRECT(CONCATENATE("B", ROW())), B641)=0, "", COUNTIF($B$1:INDIRECT(CONCATENATE("B", ROW())), B641))</f>
        <v/>
      </c>
      <c r="B641" s="41"/>
      <c r="C641" s="7"/>
      <c r="D641" s="6"/>
      <c r="E641" s="6"/>
      <c r="F641" s="6">
        <f t="shared" si="104"/>
        <v>625</v>
      </c>
      <c r="G641" s="58" t="str">
        <f t="shared" si="93"/>
        <v>0x271</v>
      </c>
      <c r="H641" s="8" t="s">
        <v>395</v>
      </c>
      <c r="I641" s="8"/>
      <c r="J641" s="6"/>
      <c r="K641" s="9"/>
      <c r="L641" s="6"/>
      <c r="M641" s="42"/>
      <c r="N641" s="42" t="str">
        <f t="shared" si="99"/>
        <v/>
      </c>
      <c r="O641" s="42"/>
      <c r="P641" s="42"/>
      <c r="Q641" s="265"/>
      <c r="R641" s="10" t="str">
        <f t="shared" si="98"/>
        <v/>
      </c>
      <c r="S641" s="6"/>
      <c r="T641" s="6"/>
    </row>
    <row r="642" spans="1:20" x14ac:dyDescent="0.2">
      <c r="A642" s="6" t="str">
        <f ca="1">IF(COUNTIF($B$1:INDIRECT(CONCATENATE("B", ROW())), B642)=0, "", COUNTIF($B$1:INDIRECT(CONCATENATE("B", ROW())), B642))</f>
        <v/>
      </c>
      <c r="B642" s="41"/>
      <c r="C642" s="7"/>
      <c r="D642" s="6"/>
      <c r="E642" s="6"/>
      <c r="F642" s="6">
        <f t="shared" si="104"/>
        <v>626</v>
      </c>
      <c r="G642" s="58" t="str">
        <f t="shared" si="93"/>
        <v>0x272</v>
      </c>
      <c r="H642" s="8" t="s">
        <v>395</v>
      </c>
      <c r="I642" s="8"/>
      <c r="J642" s="6"/>
      <c r="K642" s="9"/>
      <c r="L642" s="6"/>
      <c r="M642" s="42"/>
      <c r="N642" s="42" t="str">
        <f t="shared" si="99"/>
        <v/>
      </c>
      <c r="O642" s="42"/>
      <c r="P642" s="42"/>
      <c r="Q642" s="265"/>
      <c r="R642" s="10" t="str">
        <f t="shared" si="98"/>
        <v/>
      </c>
      <c r="S642" s="6"/>
      <c r="T642" s="6"/>
    </row>
    <row r="643" spans="1:20" x14ac:dyDescent="0.2">
      <c r="A643" s="6" t="str">
        <f ca="1">IF(COUNTIF($B$1:INDIRECT(CONCATENATE("B", ROW())), B643)=0, "", COUNTIF($B$1:INDIRECT(CONCATENATE("B", ROW())), B643))</f>
        <v/>
      </c>
      <c r="B643" s="41"/>
      <c r="C643" s="7"/>
      <c r="D643" s="6"/>
      <c r="E643" s="6"/>
      <c r="F643" s="6">
        <f t="shared" si="104"/>
        <v>627</v>
      </c>
      <c r="G643" s="58" t="str">
        <f t="shared" si="93"/>
        <v>0x273</v>
      </c>
      <c r="H643" s="8" t="s">
        <v>395</v>
      </c>
      <c r="I643" s="8"/>
      <c r="J643" s="6"/>
      <c r="K643" s="9"/>
      <c r="L643" s="6"/>
      <c r="M643" s="42"/>
      <c r="N643" s="42" t="str">
        <f t="shared" si="99"/>
        <v/>
      </c>
      <c r="O643" s="42"/>
      <c r="P643" s="42"/>
      <c r="Q643" s="265"/>
      <c r="R643" s="10" t="str">
        <f t="shared" si="98"/>
        <v/>
      </c>
      <c r="S643" s="6"/>
      <c r="T643" s="6"/>
    </row>
    <row r="644" spans="1:20" x14ac:dyDescent="0.2">
      <c r="A644" s="6" t="str">
        <f ca="1">IF(COUNTIF($B$1:INDIRECT(CONCATENATE("B", ROW())), B644)=0, "", COUNTIF($B$1:INDIRECT(CONCATENATE("B", ROW())), B644))</f>
        <v/>
      </c>
      <c r="B644" s="41"/>
      <c r="C644" s="7"/>
      <c r="D644" s="6"/>
      <c r="E644" s="6"/>
      <c r="F644" s="6">
        <f t="shared" si="104"/>
        <v>628</v>
      </c>
      <c r="G644" s="58" t="str">
        <f t="shared" si="93"/>
        <v>0x274</v>
      </c>
      <c r="H644" s="8" t="s">
        <v>395</v>
      </c>
      <c r="I644" s="8"/>
      <c r="J644" s="6"/>
      <c r="K644" s="9"/>
      <c r="L644" s="6"/>
      <c r="M644" s="42"/>
      <c r="N644" s="42" t="str">
        <f t="shared" si="99"/>
        <v/>
      </c>
      <c r="O644" s="42"/>
      <c r="P644" s="42"/>
      <c r="Q644" s="265"/>
      <c r="R644" s="10" t="str">
        <f t="shared" si="98"/>
        <v/>
      </c>
      <c r="S644" s="6"/>
      <c r="T644" s="6"/>
    </row>
    <row r="645" spans="1:20" x14ac:dyDescent="0.2">
      <c r="A645" s="6" t="str">
        <f ca="1">IF(COUNTIF($B$1:INDIRECT(CONCATENATE("B", ROW())), B645)=0, "", COUNTIF($B$1:INDIRECT(CONCATENATE("B", ROW())), B645))</f>
        <v/>
      </c>
      <c r="B645" s="41"/>
      <c r="C645" s="7"/>
      <c r="D645" s="6"/>
      <c r="E645" s="6"/>
      <c r="F645" s="6">
        <f t="shared" si="104"/>
        <v>629</v>
      </c>
      <c r="G645" s="58" t="str">
        <f t="shared" si="93"/>
        <v>0x275</v>
      </c>
      <c r="H645" s="8" t="s">
        <v>395</v>
      </c>
      <c r="I645" s="8"/>
      <c r="J645" s="6"/>
      <c r="K645" s="9"/>
      <c r="L645" s="6"/>
      <c r="M645" s="42"/>
      <c r="N645" s="42" t="str">
        <f t="shared" si="99"/>
        <v/>
      </c>
      <c r="O645" s="42"/>
      <c r="P645" s="42"/>
      <c r="Q645" s="265"/>
      <c r="R645" s="10" t="str">
        <f t="shared" si="98"/>
        <v/>
      </c>
      <c r="S645" s="6"/>
      <c r="T645" s="6"/>
    </row>
    <row r="646" spans="1:20" x14ac:dyDescent="0.2">
      <c r="A646" s="6" t="str">
        <f ca="1">IF(COUNTIF($B$1:INDIRECT(CONCATENATE("B", ROW())), B646)=0, "", COUNTIF($B$1:INDIRECT(CONCATENATE("B", ROW())), B646))</f>
        <v/>
      </c>
      <c r="B646" s="41"/>
      <c r="C646" s="7"/>
      <c r="D646" s="6"/>
      <c r="E646" s="6"/>
      <c r="F646" s="6">
        <f t="shared" si="104"/>
        <v>630</v>
      </c>
      <c r="G646" s="58" t="str">
        <f t="shared" si="93"/>
        <v>0x276</v>
      </c>
      <c r="H646" s="8" t="s">
        <v>395</v>
      </c>
      <c r="I646" s="8"/>
      <c r="J646" s="6"/>
      <c r="K646" s="9"/>
      <c r="L646" s="6"/>
      <c r="M646" s="42"/>
      <c r="N646" s="42" t="str">
        <f t="shared" si="99"/>
        <v/>
      </c>
      <c r="O646" s="42"/>
      <c r="P646" s="42"/>
      <c r="Q646" s="265"/>
      <c r="R646" s="10" t="str">
        <f t="shared" si="98"/>
        <v/>
      </c>
      <c r="S646" s="6"/>
      <c r="T646" s="6"/>
    </row>
    <row r="647" spans="1:20" x14ac:dyDescent="0.2">
      <c r="A647" s="6" t="str">
        <f ca="1">IF(COUNTIF($B$1:INDIRECT(CONCATENATE("B", ROW())), B647)=0, "", COUNTIF($B$1:INDIRECT(CONCATENATE("B", ROW())), B647))</f>
        <v/>
      </c>
      <c r="B647" s="41"/>
      <c r="C647" s="7"/>
      <c r="D647" s="6"/>
      <c r="E647" s="6"/>
      <c r="F647" s="6">
        <f t="shared" si="104"/>
        <v>631</v>
      </c>
      <c r="G647" s="58" t="str">
        <f t="shared" si="93"/>
        <v>0x277</v>
      </c>
      <c r="H647" s="8" t="s">
        <v>395</v>
      </c>
      <c r="I647" s="8"/>
      <c r="J647" s="6"/>
      <c r="K647" s="9"/>
      <c r="L647" s="6"/>
      <c r="M647" s="42"/>
      <c r="N647" s="42" t="str">
        <f t="shared" si="99"/>
        <v/>
      </c>
      <c r="O647" s="42"/>
      <c r="P647" s="42"/>
      <c r="Q647" s="265"/>
      <c r="R647" s="10" t="str">
        <f t="shared" si="98"/>
        <v/>
      </c>
      <c r="S647" s="6"/>
      <c r="T647" s="6"/>
    </row>
    <row r="648" spans="1:20" x14ac:dyDescent="0.2">
      <c r="A648" s="6" t="str">
        <f ca="1">IF(COUNTIF($B$1:INDIRECT(CONCATENATE("B", ROW())), B648)=0, "", COUNTIF($B$1:INDIRECT(CONCATENATE("B", ROW())), B648))</f>
        <v/>
      </c>
      <c r="B648" s="41"/>
      <c r="C648" s="7"/>
      <c r="D648" s="6"/>
      <c r="E648" s="6"/>
      <c r="F648" s="6">
        <f t="shared" si="104"/>
        <v>632</v>
      </c>
      <c r="G648" s="58" t="str">
        <f t="shared" si="93"/>
        <v>0x278</v>
      </c>
      <c r="H648" s="8" t="s">
        <v>395</v>
      </c>
      <c r="I648" s="8"/>
      <c r="J648" s="6"/>
      <c r="K648" s="9"/>
      <c r="L648" s="6"/>
      <c r="M648" s="42"/>
      <c r="N648" s="42" t="str">
        <f t="shared" si="99"/>
        <v/>
      </c>
      <c r="O648" s="42"/>
      <c r="P648" s="42"/>
      <c r="Q648" s="265"/>
      <c r="R648" s="10" t="str">
        <f t="shared" si="98"/>
        <v/>
      </c>
      <c r="S648" s="6"/>
      <c r="T648" s="6"/>
    </row>
    <row r="649" spans="1:20" x14ac:dyDescent="0.2">
      <c r="A649" s="6" t="str">
        <f ca="1">IF(COUNTIF($B$1:INDIRECT(CONCATENATE("B", ROW())), B649)=0, "", COUNTIF($B$1:INDIRECT(CONCATENATE("B", ROW())), B649))</f>
        <v/>
      </c>
      <c r="B649" s="41"/>
      <c r="C649" s="7"/>
      <c r="D649" s="6"/>
      <c r="E649" s="6"/>
      <c r="F649" s="6">
        <f t="shared" si="104"/>
        <v>633</v>
      </c>
      <c r="G649" s="58" t="str">
        <f t="shared" si="93"/>
        <v>0x279</v>
      </c>
      <c r="H649" s="8" t="s">
        <v>395</v>
      </c>
      <c r="I649" s="8"/>
      <c r="J649" s="6"/>
      <c r="K649" s="9"/>
      <c r="L649" s="6"/>
      <c r="M649" s="42"/>
      <c r="N649" s="42" t="str">
        <f t="shared" si="99"/>
        <v/>
      </c>
      <c r="O649" s="42"/>
      <c r="P649" s="42"/>
      <c r="Q649" s="265"/>
      <c r="R649" s="10" t="str">
        <f t="shared" si="98"/>
        <v/>
      </c>
      <c r="S649" s="6"/>
      <c r="T649" s="6"/>
    </row>
    <row r="650" spans="1:20" x14ac:dyDescent="0.2">
      <c r="A650" s="6" t="str">
        <f ca="1">IF(COUNTIF($B$1:INDIRECT(CONCATENATE("B", ROW())), B650)=0, "", COUNTIF($B$1:INDIRECT(CONCATENATE("B", ROW())), B650))</f>
        <v/>
      </c>
      <c r="B650" s="41"/>
      <c r="C650" s="7"/>
      <c r="D650" s="6"/>
      <c r="E650" s="6"/>
      <c r="F650" s="6">
        <f t="shared" si="104"/>
        <v>634</v>
      </c>
      <c r="G650" s="58" t="str">
        <f t="shared" si="93"/>
        <v>0x27A</v>
      </c>
      <c r="H650" s="8" t="s">
        <v>395</v>
      </c>
      <c r="I650" s="8"/>
      <c r="J650" s="6"/>
      <c r="K650" s="9"/>
      <c r="L650" s="6"/>
      <c r="M650" s="42"/>
      <c r="N650" s="42" t="str">
        <f t="shared" si="99"/>
        <v/>
      </c>
      <c r="O650" s="42"/>
      <c r="P650" s="42"/>
      <c r="Q650" s="265"/>
      <c r="R650" s="10" t="str">
        <f t="shared" si="98"/>
        <v/>
      </c>
      <c r="S650" s="6"/>
      <c r="T650" s="6"/>
    </row>
    <row r="651" spans="1:20" x14ac:dyDescent="0.2">
      <c r="A651" s="6" t="str">
        <f ca="1">IF(COUNTIF($B$1:INDIRECT(CONCATENATE("B", ROW())), B651)=0, "", COUNTIF($B$1:INDIRECT(CONCATENATE("B", ROW())), B651))</f>
        <v/>
      </c>
      <c r="B651" s="41"/>
      <c r="C651" s="7"/>
      <c r="D651" s="6"/>
      <c r="E651" s="6"/>
      <c r="F651" s="6">
        <f t="shared" si="104"/>
        <v>635</v>
      </c>
      <c r="G651" s="58" t="str">
        <f t="shared" si="93"/>
        <v>0x27B</v>
      </c>
      <c r="H651" s="8" t="s">
        <v>395</v>
      </c>
      <c r="I651" s="8"/>
      <c r="J651" s="6"/>
      <c r="K651" s="9"/>
      <c r="L651" s="6"/>
      <c r="M651" s="42"/>
      <c r="N651" s="42" t="str">
        <f t="shared" si="99"/>
        <v/>
      </c>
      <c r="O651" s="42"/>
      <c r="P651" s="42"/>
      <c r="Q651" s="265"/>
      <c r="R651" s="10" t="str">
        <f t="shared" si="98"/>
        <v/>
      </c>
      <c r="S651" s="6"/>
      <c r="T651" s="6"/>
    </row>
    <row r="652" spans="1:20" x14ac:dyDescent="0.2">
      <c r="A652" s="6" t="str">
        <f ca="1">IF(COUNTIF($B$1:INDIRECT(CONCATENATE("B", ROW())), B652)=0, "", COUNTIF($B$1:INDIRECT(CONCATENATE("B", ROW())), B652))</f>
        <v/>
      </c>
      <c r="B652" s="41"/>
      <c r="C652" s="7"/>
      <c r="D652" s="6"/>
      <c r="E652" s="6"/>
      <c r="F652" s="6">
        <f>$F651+1</f>
        <v>636</v>
      </c>
      <c r="G652" s="58" t="str">
        <f t="shared" si="93"/>
        <v>0x27C</v>
      </c>
      <c r="H652" s="8" t="s">
        <v>395</v>
      </c>
      <c r="I652" s="8"/>
      <c r="J652" s="6"/>
      <c r="K652" s="9"/>
      <c r="L652" s="6"/>
      <c r="M652" s="42"/>
      <c r="N652" s="42" t="str">
        <f t="shared" si="99"/>
        <v/>
      </c>
      <c r="O652" s="42"/>
      <c r="P652" s="42"/>
      <c r="Q652" s="265"/>
      <c r="R652" s="10" t="str">
        <f t="shared" si="98"/>
        <v/>
      </c>
      <c r="S652" s="6"/>
      <c r="T652" s="6"/>
    </row>
    <row r="653" spans="1:20" x14ac:dyDescent="0.2">
      <c r="A653" s="6" t="str">
        <f ca="1">IF(COUNTIF($B$1:INDIRECT(CONCATENATE("B", ROW())), B653)=0, "", COUNTIF($B$1:INDIRECT(CONCATENATE("B", ROW())), B653))</f>
        <v/>
      </c>
      <c r="B653" s="41"/>
      <c r="C653" s="7"/>
      <c r="D653" s="6"/>
      <c r="E653" s="6"/>
      <c r="F653" s="6">
        <f t="shared" si="104"/>
        <v>637</v>
      </c>
      <c r="G653" s="58" t="str">
        <f t="shared" ref="G653:G715" si="105">CONCATENATE( "0x",DEC2HEX($F653) )</f>
        <v>0x27D</v>
      </c>
      <c r="H653" s="8" t="s">
        <v>395</v>
      </c>
      <c r="I653" s="8"/>
      <c r="J653" s="6"/>
      <c r="K653" s="9"/>
      <c r="L653" s="6"/>
      <c r="M653" s="42"/>
      <c r="N653" s="42" t="str">
        <f t="shared" si="99"/>
        <v/>
      </c>
      <c r="O653" s="42"/>
      <c r="P653" s="42"/>
      <c r="Q653" s="265"/>
      <c r="R653" s="10" t="str">
        <f t="shared" si="98"/>
        <v/>
      </c>
      <c r="S653" s="6"/>
      <c r="T653" s="6"/>
    </row>
    <row r="654" spans="1:20" x14ac:dyDescent="0.2">
      <c r="A654" s="6" t="str">
        <f ca="1">IF(COUNTIF($B$1:INDIRECT(CONCATENATE("B", ROW())), B654)=0, "", COUNTIF($B$1:INDIRECT(CONCATENATE("B", ROW())), B654))</f>
        <v/>
      </c>
      <c r="B654" s="41"/>
      <c r="C654" s="7"/>
      <c r="D654" s="6"/>
      <c r="E654" s="6"/>
      <c r="F654" s="6">
        <f t="shared" si="104"/>
        <v>638</v>
      </c>
      <c r="G654" s="58" t="str">
        <f t="shared" si="105"/>
        <v>0x27E</v>
      </c>
      <c r="H654" s="8" t="s">
        <v>395</v>
      </c>
      <c r="I654" s="8"/>
      <c r="J654" s="6"/>
      <c r="K654" s="9"/>
      <c r="L654" s="6"/>
      <c r="M654" s="42"/>
      <c r="N654" s="42" t="str">
        <f t="shared" si="99"/>
        <v/>
      </c>
      <c r="O654" s="42"/>
      <c r="P654" s="42"/>
      <c r="Q654" s="265"/>
      <c r="R654" s="10" t="str">
        <f t="shared" ref="R654:R716" si="106">IF($B654="", "", IF($J654="Sync", $N654/$Q654, 0))</f>
        <v/>
      </c>
      <c r="S654" s="6"/>
      <c r="T654" s="6"/>
    </row>
    <row r="655" spans="1:20" x14ac:dyDescent="0.2">
      <c r="A655" s="6" t="str">
        <f ca="1">IF(COUNTIF($B$1:INDIRECT(CONCATENATE("B", ROW())), B655)=0, "", COUNTIF($B$1:INDIRECT(CONCATENATE("B", ROW())), B655))</f>
        <v/>
      </c>
      <c r="B655" s="41"/>
      <c r="C655" s="7"/>
      <c r="D655" s="6"/>
      <c r="E655" s="6"/>
      <c r="F655" s="6">
        <f t="shared" si="104"/>
        <v>639</v>
      </c>
      <c r="G655" s="58" t="str">
        <f t="shared" si="105"/>
        <v>0x27F</v>
      </c>
      <c r="H655" s="8" t="s">
        <v>395</v>
      </c>
      <c r="I655" s="8"/>
      <c r="J655" s="6"/>
      <c r="K655" s="9"/>
      <c r="L655" s="6"/>
      <c r="M655" s="42"/>
      <c r="N655" s="42" t="str">
        <f t="shared" si="99"/>
        <v/>
      </c>
      <c r="O655" s="42"/>
      <c r="P655" s="42"/>
      <c r="Q655" s="265"/>
      <c r="R655" s="10" t="str">
        <f t="shared" si="106"/>
        <v/>
      </c>
      <c r="S655" s="6"/>
      <c r="T655" s="6"/>
    </row>
    <row r="656" spans="1:20" x14ac:dyDescent="0.2">
      <c r="A656" s="6" t="str">
        <f ca="1">IF(COUNTIF($B$1:INDIRECT(CONCATENATE("B", ROW())), B656)=0, "", COUNTIF($B$1:INDIRECT(CONCATENATE("B", ROW())), B656))</f>
        <v/>
      </c>
      <c r="B656" s="8"/>
      <c r="C656" s="6"/>
      <c r="D656" s="6"/>
      <c r="E656" s="6"/>
      <c r="F656" s="6"/>
      <c r="G656" s="44"/>
      <c r="H656" s="8" t="s">
        <v>380</v>
      </c>
      <c r="I656" s="8"/>
      <c r="J656" s="6"/>
      <c r="K656" s="9"/>
      <c r="L656" s="6"/>
      <c r="M656" s="42"/>
      <c r="N656" s="42" t="str">
        <f t="shared" si="99"/>
        <v/>
      </c>
      <c r="O656" s="42"/>
      <c r="P656" s="42"/>
      <c r="Q656" s="265"/>
      <c r="R656" s="10" t="str">
        <f t="shared" si="106"/>
        <v/>
      </c>
      <c r="S656" s="6"/>
      <c r="T656" s="6"/>
    </row>
    <row r="657" spans="1:20" x14ac:dyDescent="0.2">
      <c r="A657" s="6">
        <f ca="1">IF(COUNTIF($B$1:INDIRECT(CONCATENATE("B", ROW())), B657)=0, "", COUNTIF($B$1:INDIRECT(CONCATENATE("B", ROW())), B657))</f>
        <v>267</v>
      </c>
      <c r="B657" s="41" t="s">
        <v>57</v>
      </c>
      <c r="C657" s="7" t="str">
        <f ca="1">IF(B657="", "", B657&amp;COUNTIF($B$1:INDIRECT(CONCATENATE("B", ROW())), B657))</f>
        <v>Observatory267</v>
      </c>
      <c r="D657" s="6">
        <v>1553</v>
      </c>
      <c r="E657" s="6" t="s">
        <v>27</v>
      </c>
      <c r="F657" s="6">
        <f>F655+1</f>
        <v>640</v>
      </c>
      <c r="G657" s="58" t="str">
        <f t="shared" si="105"/>
        <v>0x280</v>
      </c>
      <c r="H657" s="8" t="s">
        <v>381</v>
      </c>
      <c r="I657" s="8"/>
      <c r="J657" s="6" t="s">
        <v>28</v>
      </c>
      <c r="K657" s="9" t="s">
        <v>29</v>
      </c>
      <c r="L657" s="6" t="s">
        <v>30</v>
      </c>
      <c r="M657" s="42">
        <v>512</v>
      </c>
      <c r="N657" s="42">
        <f t="shared" ref="N657:N718" si="107">(IF($K657="CCSDS",$M657,IF($K657="","",IF($K657="RAW",IF($D657=1553,$M657+(12*8)+(4*8),$M657+(12*8))))))</f>
        <v>512</v>
      </c>
      <c r="O657" s="42">
        <f>IF($M657="", "", $M657/8)</f>
        <v>64</v>
      </c>
      <c r="P657" s="42">
        <f>IF(N657="", "", N657/8)</f>
        <v>64</v>
      </c>
      <c r="Q657" s="265">
        <v>0.5</v>
      </c>
      <c r="R657" s="10">
        <f t="shared" si="106"/>
        <v>1024</v>
      </c>
      <c r="S657" s="6" t="s">
        <v>620</v>
      </c>
      <c r="T657" s="6" t="s">
        <v>764</v>
      </c>
    </row>
    <row r="658" spans="1:20" x14ac:dyDescent="0.2">
      <c r="A658" s="6">
        <f ca="1">IF(COUNTIF($B$1:INDIRECT(CONCATENATE("B", ROW())), B658)=0, "", COUNTIF($B$1:INDIRECT(CONCATENATE("B", ROW())), B658))</f>
        <v>268</v>
      </c>
      <c r="B658" s="41" t="s">
        <v>57</v>
      </c>
      <c r="C658" s="7" t="str">
        <f ca="1">IF(B658="", "", B658&amp;COUNTIF($B$1:INDIRECT(CONCATENATE("B", ROW())), B658))</f>
        <v>Observatory268</v>
      </c>
      <c r="D658" s="6">
        <v>1553</v>
      </c>
      <c r="E658" s="6" t="s">
        <v>27</v>
      </c>
      <c r="F658" s="6">
        <f t="shared" si="104"/>
        <v>641</v>
      </c>
      <c r="G658" s="58" t="str">
        <f t="shared" si="105"/>
        <v>0x281</v>
      </c>
      <c r="H658" s="8" t="s">
        <v>382</v>
      </c>
      <c r="I658" s="8"/>
      <c r="J658" s="261" t="s">
        <v>28</v>
      </c>
      <c r="K658" s="262" t="s">
        <v>29</v>
      </c>
      <c r="L658" s="261" t="s">
        <v>30</v>
      </c>
      <c r="M658" s="264">
        <v>512</v>
      </c>
      <c r="N658" s="264">
        <f t="shared" si="107"/>
        <v>512</v>
      </c>
      <c r="O658" s="264">
        <f t="shared" ref="O658:O665" si="108">IF($M658="", "", $M658/8)</f>
        <v>64</v>
      </c>
      <c r="P658" s="264">
        <f t="shared" ref="P658:P665" si="109">IF(N658="", "", N658/8)</f>
        <v>64</v>
      </c>
      <c r="Q658" s="265">
        <v>0.5</v>
      </c>
      <c r="R658" s="263">
        <f t="shared" si="106"/>
        <v>1024</v>
      </c>
      <c r="S658" s="6" t="s">
        <v>622</v>
      </c>
      <c r="T658" s="6" t="s">
        <v>764</v>
      </c>
    </row>
    <row r="659" spans="1:20" x14ac:dyDescent="0.2">
      <c r="A659" s="6">
        <f ca="1">IF(COUNTIF($B$1:INDIRECT(CONCATENATE("B", ROW())), B659)=0, "", COUNTIF($B$1:INDIRECT(CONCATENATE("B", ROW())), B659))</f>
        <v>269</v>
      </c>
      <c r="B659" s="41" t="s">
        <v>57</v>
      </c>
      <c r="C659" s="7" t="str">
        <f ca="1">IF(B659="", "", B659&amp;COUNTIF($B$1:INDIRECT(CONCATENATE("B", ROW())), B659))</f>
        <v>Observatory269</v>
      </c>
      <c r="D659" s="6">
        <v>1553</v>
      </c>
      <c r="E659" s="6" t="s">
        <v>27</v>
      </c>
      <c r="F659" s="6">
        <f t="shared" si="104"/>
        <v>642</v>
      </c>
      <c r="G659" s="58" t="str">
        <f t="shared" si="105"/>
        <v>0x282</v>
      </c>
      <c r="H659" s="8" t="s">
        <v>383</v>
      </c>
      <c r="I659" s="8"/>
      <c r="J659" s="261" t="s">
        <v>28</v>
      </c>
      <c r="K659" s="262" t="s">
        <v>29</v>
      </c>
      <c r="L659" s="261" t="s">
        <v>30</v>
      </c>
      <c r="M659" s="264">
        <v>512</v>
      </c>
      <c r="N659" s="264">
        <f t="shared" si="107"/>
        <v>512</v>
      </c>
      <c r="O659" s="264">
        <f t="shared" si="108"/>
        <v>64</v>
      </c>
      <c r="P659" s="264">
        <f t="shared" si="109"/>
        <v>64</v>
      </c>
      <c r="Q659" s="265">
        <v>0.5</v>
      </c>
      <c r="R659" s="263">
        <f t="shared" si="106"/>
        <v>1024</v>
      </c>
      <c r="S659" s="6" t="s">
        <v>626</v>
      </c>
      <c r="T659" s="6" t="s">
        <v>764</v>
      </c>
    </row>
    <row r="660" spans="1:20" x14ac:dyDescent="0.2">
      <c r="A660" s="6">
        <f ca="1">IF(COUNTIF($B$1:INDIRECT(CONCATENATE("B", ROW())), B660)=0, "", COUNTIF($B$1:INDIRECT(CONCATENATE("B", ROW())), B660))</f>
        <v>270</v>
      </c>
      <c r="B660" s="41" t="s">
        <v>57</v>
      </c>
      <c r="C660" s="7" t="str">
        <f ca="1">IF(B660="", "", B660&amp;COUNTIF($B$1:INDIRECT(CONCATENATE("B", ROW())), B660))</f>
        <v>Observatory270</v>
      </c>
      <c r="D660" s="6">
        <v>1553</v>
      </c>
      <c r="E660" s="6" t="s">
        <v>27</v>
      </c>
      <c r="F660" s="6">
        <f t="shared" si="104"/>
        <v>643</v>
      </c>
      <c r="G660" s="58" t="str">
        <f t="shared" si="105"/>
        <v>0x283</v>
      </c>
      <c r="H660" s="8" t="s">
        <v>384</v>
      </c>
      <c r="I660" s="8"/>
      <c r="J660" s="261" t="s">
        <v>28</v>
      </c>
      <c r="K660" s="262" t="s">
        <v>29</v>
      </c>
      <c r="L660" s="261" t="s">
        <v>30</v>
      </c>
      <c r="M660" s="264">
        <v>512</v>
      </c>
      <c r="N660" s="264">
        <f t="shared" si="107"/>
        <v>512</v>
      </c>
      <c r="O660" s="264">
        <f t="shared" si="108"/>
        <v>64</v>
      </c>
      <c r="P660" s="264">
        <f t="shared" si="109"/>
        <v>64</v>
      </c>
      <c r="Q660" s="265">
        <v>0.5</v>
      </c>
      <c r="R660" s="263">
        <f t="shared" si="106"/>
        <v>1024</v>
      </c>
      <c r="S660" s="6" t="s">
        <v>628</v>
      </c>
      <c r="T660" s="6" t="s">
        <v>764</v>
      </c>
    </row>
    <row r="661" spans="1:20" x14ac:dyDescent="0.2">
      <c r="A661" s="6">
        <f ca="1">IF(COUNTIF($B$1:INDIRECT(CONCATENATE("B", ROW())), B661)=0, "", COUNTIF($B$1:INDIRECT(CONCATENATE("B", ROW())), B661))</f>
        <v>271</v>
      </c>
      <c r="B661" s="41" t="s">
        <v>57</v>
      </c>
      <c r="C661" s="7" t="str">
        <f ca="1">IF(B661="", "", B661&amp;COUNTIF($B$1:INDIRECT(CONCATENATE("B", ROW())), B661))</f>
        <v>Observatory271</v>
      </c>
      <c r="D661" s="6">
        <v>1553</v>
      </c>
      <c r="E661" s="6" t="s">
        <v>27</v>
      </c>
      <c r="F661" s="6">
        <f t="shared" si="104"/>
        <v>644</v>
      </c>
      <c r="G661" s="58" t="str">
        <f t="shared" si="105"/>
        <v>0x284</v>
      </c>
      <c r="H661" s="8" t="s">
        <v>385</v>
      </c>
      <c r="I661" s="8"/>
      <c r="J661" s="261" t="s">
        <v>28</v>
      </c>
      <c r="K661" s="262" t="s">
        <v>29</v>
      </c>
      <c r="L661" s="261" t="s">
        <v>30</v>
      </c>
      <c r="M661" s="264">
        <v>512</v>
      </c>
      <c r="N661" s="264">
        <f t="shared" si="107"/>
        <v>512</v>
      </c>
      <c r="O661" s="264">
        <f t="shared" si="108"/>
        <v>64</v>
      </c>
      <c r="P661" s="264">
        <f t="shared" si="109"/>
        <v>64</v>
      </c>
      <c r="Q661" s="265">
        <v>0.5</v>
      </c>
      <c r="R661" s="263">
        <f t="shared" si="106"/>
        <v>1024</v>
      </c>
      <c r="S661" s="6" t="s">
        <v>627</v>
      </c>
      <c r="T661" s="6" t="s">
        <v>764</v>
      </c>
    </row>
    <row r="662" spans="1:20" x14ac:dyDescent="0.2">
      <c r="A662" s="6">
        <f ca="1">IF(COUNTIF($B$1:INDIRECT(CONCATENATE("B", ROW())), B662)=0, "", COUNTIF($B$1:INDIRECT(CONCATENATE("B", ROW())), B662))</f>
        <v>272</v>
      </c>
      <c r="B662" s="41" t="s">
        <v>57</v>
      </c>
      <c r="C662" s="7" t="str">
        <f ca="1">IF(B662="", "", B662&amp;COUNTIF($B$1:INDIRECT(CONCATENATE("B", ROW())), B662))</f>
        <v>Observatory272</v>
      </c>
      <c r="D662" s="6">
        <v>1553</v>
      </c>
      <c r="E662" s="6" t="s">
        <v>27</v>
      </c>
      <c r="F662" s="6">
        <f t="shared" si="104"/>
        <v>645</v>
      </c>
      <c r="G662" s="58" t="str">
        <f t="shared" si="105"/>
        <v>0x285</v>
      </c>
      <c r="H662" s="8" t="s">
        <v>64</v>
      </c>
      <c r="I662" s="8"/>
      <c r="J662" s="261" t="s">
        <v>28</v>
      </c>
      <c r="K662" s="262" t="s">
        <v>29</v>
      </c>
      <c r="L662" s="261" t="s">
        <v>30</v>
      </c>
      <c r="M662" s="264">
        <v>512</v>
      </c>
      <c r="N662" s="264">
        <f t="shared" si="107"/>
        <v>512</v>
      </c>
      <c r="O662" s="264">
        <f t="shared" si="108"/>
        <v>64</v>
      </c>
      <c r="P662" s="264">
        <f t="shared" si="109"/>
        <v>64</v>
      </c>
      <c r="Q662" s="265">
        <v>0.5</v>
      </c>
      <c r="R662" s="263">
        <f t="shared" si="106"/>
        <v>1024</v>
      </c>
      <c r="S662" s="6" t="s">
        <v>623</v>
      </c>
      <c r="T662" s="6" t="s">
        <v>764</v>
      </c>
    </row>
    <row r="663" spans="1:20" x14ac:dyDescent="0.2">
      <c r="A663" s="6">
        <f ca="1">IF(COUNTIF($B$1:INDIRECT(CONCATENATE("B", ROW())), B663)=0, "", COUNTIF($B$1:INDIRECT(CONCATENATE("B", ROW())), B663))</f>
        <v>273</v>
      </c>
      <c r="B663" s="41" t="s">
        <v>57</v>
      </c>
      <c r="C663" s="7" t="str">
        <f ca="1">IF(B663="", "", B663&amp;COUNTIF($B$1:INDIRECT(CONCATENATE("B", ROW())), B663))</f>
        <v>Observatory273</v>
      </c>
      <c r="D663" s="6">
        <v>1553</v>
      </c>
      <c r="E663" s="6" t="s">
        <v>27</v>
      </c>
      <c r="F663" s="6">
        <f t="shared" si="104"/>
        <v>646</v>
      </c>
      <c r="G663" s="58" t="str">
        <f t="shared" si="105"/>
        <v>0x286</v>
      </c>
      <c r="H663" s="8" t="s">
        <v>386</v>
      </c>
      <c r="I663" s="8"/>
      <c r="J663" s="261" t="s">
        <v>28</v>
      </c>
      <c r="K663" s="262" t="s">
        <v>29</v>
      </c>
      <c r="L663" s="261" t="s">
        <v>30</v>
      </c>
      <c r="M663" s="264">
        <v>512</v>
      </c>
      <c r="N663" s="264">
        <f t="shared" si="107"/>
        <v>512</v>
      </c>
      <c r="O663" s="264">
        <f t="shared" si="108"/>
        <v>64</v>
      </c>
      <c r="P663" s="264">
        <f t="shared" si="109"/>
        <v>64</v>
      </c>
      <c r="Q663" s="265">
        <v>0.5</v>
      </c>
      <c r="R663" s="263">
        <f t="shared" si="106"/>
        <v>1024</v>
      </c>
      <c r="S663" s="6" t="s">
        <v>621</v>
      </c>
      <c r="T663" s="6" t="s">
        <v>764</v>
      </c>
    </row>
    <row r="664" spans="1:20" x14ac:dyDescent="0.2">
      <c r="A664" s="6">
        <f ca="1">IF(COUNTIF($B$1:INDIRECT(CONCATENATE("B", ROW())), B664)=0, "", COUNTIF($B$1:INDIRECT(CONCATENATE("B", ROW())), B664))</f>
        <v>274</v>
      </c>
      <c r="B664" s="41" t="s">
        <v>57</v>
      </c>
      <c r="C664" s="7" t="str">
        <f ca="1">IF(B664="", "", B664&amp;COUNTIF($B$1:INDIRECT(CONCATENATE("B", ROW())), B664))</f>
        <v>Observatory274</v>
      </c>
      <c r="D664" s="6">
        <v>1553</v>
      </c>
      <c r="E664" s="6" t="s">
        <v>27</v>
      </c>
      <c r="F664" s="6">
        <f t="shared" si="104"/>
        <v>647</v>
      </c>
      <c r="G664" s="58" t="str">
        <f t="shared" si="105"/>
        <v>0x287</v>
      </c>
      <c r="H664" s="8" t="s">
        <v>65</v>
      </c>
      <c r="I664" s="8"/>
      <c r="J664" s="261" t="s">
        <v>28</v>
      </c>
      <c r="K664" s="262" t="s">
        <v>29</v>
      </c>
      <c r="L664" s="261" t="s">
        <v>30</v>
      </c>
      <c r="M664" s="264">
        <v>512</v>
      </c>
      <c r="N664" s="264">
        <f t="shared" si="107"/>
        <v>512</v>
      </c>
      <c r="O664" s="264">
        <f t="shared" si="108"/>
        <v>64</v>
      </c>
      <c r="P664" s="264">
        <f t="shared" si="109"/>
        <v>64</v>
      </c>
      <c r="Q664" s="265">
        <v>0.5</v>
      </c>
      <c r="R664" s="263">
        <f t="shared" si="106"/>
        <v>1024</v>
      </c>
      <c r="S664" s="6" t="s">
        <v>625</v>
      </c>
      <c r="T664" s="6" t="s">
        <v>764</v>
      </c>
    </row>
    <row r="665" spans="1:20" x14ac:dyDescent="0.2">
      <c r="A665" s="6">
        <f ca="1">IF(COUNTIF($B$1:INDIRECT(CONCATENATE("B", ROW())), B665)=0, "", COUNTIF($B$1:INDIRECT(CONCATENATE("B", ROW())), B665))</f>
        <v>275</v>
      </c>
      <c r="B665" s="41" t="s">
        <v>57</v>
      </c>
      <c r="C665" s="7" t="str">
        <f ca="1">IF(B665="", "", B665&amp;COUNTIF($B$1:INDIRECT(CONCATENATE("B", ROW())), B665))</f>
        <v>Observatory275</v>
      </c>
      <c r="D665" s="6">
        <v>1553</v>
      </c>
      <c r="E665" s="6" t="s">
        <v>27</v>
      </c>
      <c r="F665" s="6">
        <f t="shared" si="104"/>
        <v>648</v>
      </c>
      <c r="G665" s="58" t="str">
        <f t="shared" si="105"/>
        <v>0x288</v>
      </c>
      <c r="H665" s="8" t="s">
        <v>387</v>
      </c>
      <c r="I665" s="8"/>
      <c r="J665" s="261" t="s">
        <v>28</v>
      </c>
      <c r="K665" s="262" t="s">
        <v>29</v>
      </c>
      <c r="L665" s="261" t="s">
        <v>30</v>
      </c>
      <c r="M665" s="264">
        <v>512</v>
      </c>
      <c r="N665" s="264">
        <f t="shared" si="107"/>
        <v>512</v>
      </c>
      <c r="O665" s="264">
        <f t="shared" si="108"/>
        <v>64</v>
      </c>
      <c r="P665" s="264">
        <f t="shared" si="109"/>
        <v>64</v>
      </c>
      <c r="Q665" s="265">
        <v>0.5</v>
      </c>
      <c r="R665" s="263">
        <f t="shared" si="106"/>
        <v>1024</v>
      </c>
      <c r="S665" s="6" t="s">
        <v>624</v>
      </c>
      <c r="T665" s="6" t="s">
        <v>764</v>
      </c>
    </row>
    <row r="666" spans="1:20" x14ac:dyDescent="0.2">
      <c r="A666" s="6" t="str">
        <f ca="1">IF(COUNTIF($B$1:INDIRECT(CONCATENATE("B", ROW())), B666)=0, "", COUNTIF($B$1:INDIRECT(CONCATENATE("B", ROW())), B666))</f>
        <v/>
      </c>
      <c r="B666" s="8"/>
      <c r="C666" s="7"/>
      <c r="D666" s="6"/>
      <c r="E666" s="6"/>
      <c r="F666" s="6">
        <f t="shared" si="104"/>
        <v>649</v>
      </c>
      <c r="G666" s="58" t="str">
        <f t="shared" si="105"/>
        <v>0x289</v>
      </c>
      <c r="H666" s="8" t="s">
        <v>66</v>
      </c>
      <c r="I666" s="8"/>
      <c r="J666" s="6"/>
      <c r="K666" s="9"/>
      <c r="L666" s="6"/>
      <c r="M666" s="42"/>
      <c r="N666" s="42" t="str">
        <f t="shared" si="107"/>
        <v/>
      </c>
      <c r="O666" s="42"/>
      <c r="P666" s="42"/>
      <c r="Q666" s="265"/>
      <c r="R666" s="10" t="str">
        <f t="shared" si="106"/>
        <v/>
      </c>
      <c r="S666" s="6"/>
      <c r="T666" s="6"/>
    </row>
    <row r="667" spans="1:20" x14ac:dyDescent="0.2">
      <c r="A667" s="6" t="str">
        <f ca="1">IF(COUNTIF($B$1:INDIRECT(CONCATENATE("B", ROW())), B667)=0, "", COUNTIF($B$1:INDIRECT(CONCATENATE("B", ROW())), B667))</f>
        <v/>
      </c>
      <c r="B667" s="8"/>
      <c r="C667" s="7"/>
      <c r="D667" s="6"/>
      <c r="E667" s="6"/>
      <c r="F667" s="6">
        <f t="shared" si="104"/>
        <v>650</v>
      </c>
      <c r="G667" s="58" t="str">
        <f t="shared" si="105"/>
        <v>0x28A</v>
      </c>
      <c r="H667" s="8" t="s">
        <v>66</v>
      </c>
      <c r="I667" s="8"/>
      <c r="J667" s="6"/>
      <c r="K667" s="9"/>
      <c r="L667" s="6"/>
      <c r="M667" s="42"/>
      <c r="N667" s="42" t="str">
        <f t="shared" si="107"/>
        <v/>
      </c>
      <c r="O667" s="42"/>
      <c r="P667" s="42"/>
      <c r="Q667" s="265"/>
      <c r="R667" s="10" t="str">
        <f t="shared" si="106"/>
        <v/>
      </c>
      <c r="S667" s="6"/>
      <c r="T667" s="6"/>
    </row>
    <row r="668" spans="1:20" x14ac:dyDescent="0.2">
      <c r="A668" s="6" t="str">
        <f ca="1">IF(COUNTIF($B$1:INDIRECT(CONCATENATE("B", ROW())), B668)=0, "", COUNTIF($B$1:INDIRECT(CONCATENATE("B", ROW())), B668))</f>
        <v/>
      </c>
      <c r="B668" s="8"/>
      <c r="C668" s="7"/>
      <c r="D668" s="6"/>
      <c r="E668" s="6"/>
      <c r="F668" s="6">
        <f t="shared" si="104"/>
        <v>651</v>
      </c>
      <c r="G668" s="58" t="str">
        <f t="shared" si="105"/>
        <v>0x28B</v>
      </c>
      <c r="H668" s="8" t="s">
        <v>66</v>
      </c>
      <c r="I668" s="8"/>
      <c r="J668" s="6"/>
      <c r="K668" s="9"/>
      <c r="L668" s="6"/>
      <c r="M668" s="42"/>
      <c r="N668" s="42" t="str">
        <f t="shared" si="107"/>
        <v/>
      </c>
      <c r="O668" s="42"/>
      <c r="P668" s="42"/>
      <c r="Q668" s="265"/>
      <c r="R668" s="10" t="str">
        <f t="shared" si="106"/>
        <v/>
      </c>
      <c r="S668" s="6"/>
      <c r="T668" s="6"/>
    </row>
    <row r="669" spans="1:20" x14ac:dyDescent="0.2">
      <c r="A669" s="6" t="str">
        <f ca="1">IF(COUNTIF($B$1:INDIRECT(CONCATENATE("B", ROW())), B669)=0, "", COUNTIF($B$1:INDIRECT(CONCATENATE("B", ROW())), B669))</f>
        <v/>
      </c>
      <c r="B669" s="8"/>
      <c r="C669" s="7"/>
      <c r="D669" s="6"/>
      <c r="E669" s="6"/>
      <c r="F669" s="6">
        <f t="shared" si="104"/>
        <v>652</v>
      </c>
      <c r="G669" s="58" t="str">
        <f t="shared" si="105"/>
        <v>0x28C</v>
      </c>
      <c r="H669" s="8" t="s">
        <v>66</v>
      </c>
      <c r="I669" s="8"/>
      <c r="J669" s="6"/>
      <c r="K669" s="9"/>
      <c r="L669" s="6"/>
      <c r="M669" s="42"/>
      <c r="N669" s="42" t="str">
        <f t="shared" si="107"/>
        <v/>
      </c>
      <c r="O669" s="42"/>
      <c r="P669" s="42"/>
      <c r="Q669" s="265"/>
      <c r="R669" s="10" t="str">
        <f t="shared" si="106"/>
        <v/>
      </c>
      <c r="S669" s="6"/>
      <c r="T669" s="6"/>
    </row>
    <row r="670" spans="1:20" x14ac:dyDescent="0.2">
      <c r="A670" s="6" t="str">
        <f ca="1">IF(COUNTIF($B$1:INDIRECT(CONCATENATE("B", ROW())), B670)=0, "", COUNTIF($B$1:INDIRECT(CONCATENATE("B", ROW())), B670))</f>
        <v/>
      </c>
      <c r="B670" s="8"/>
      <c r="C670" s="7"/>
      <c r="D670" s="6"/>
      <c r="E670" s="6"/>
      <c r="F670" s="6">
        <f t="shared" si="104"/>
        <v>653</v>
      </c>
      <c r="G670" s="58" t="str">
        <f t="shared" si="105"/>
        <v>0x28D</v>
      </c>
      <c r="H670" s="8" t="s">
        <v>66</v>
      </c>
      <c r="I670" s="8"/>
      <c r="J670" s="6"/>
      <c r="K670" s="9"/>
      <c r="L670" s="6"/>
      <c r="M670" s="42"/>
      <c r="N670" s="42" t="str">
        <f t="shared" si="107"/>
        <v/>
      </c>
      <c r="O670" s="42"/>
      <c r="P670" s="42"/>
      <c r="Q670" s="265"/>
      <c r="R670" s="10" t="str">
        <f t="shared" si="106"/>
        <v/>
      </c>
      <c r="S670" s="6"/>
      <c r="T670" s="6"/>
    </row>
    <row r="671" spans="1:20" x14ac:dyDescent="0.2">
      <c r="A671" s="6" t="str">
        <f ca="1">IF(COUNTIF($B$1:INDIRECT(CONCATENATE("B", ROW())), B671)=0, "", COUNTIF($B$1:INDIRECT(CONCATENATE("B", ROW())), B671))</f>
        <v/>
      </c>
      <c r="B671" s="8"/>
      <c r="C671" s="7"/>
      <c r="D671" s="6"/>
      <c r="E671" s="6"/>
      <c r="F671" s="6">
        <f t="shared" si="104"/>
        <v>654</v>
      </c>
      <c r="G671" s="58" t="str">
        <f t="shared" si="105"/>
        <v>0x28E</v>
      </c>
      <c r="H671" s="8" t="s">
        <v>66</v>
      </c>
      <c r="I671" s="8"/>
      <c r="J671" s="6"/>
      <c r="K671" s="9"/>
      <c r="L671" s="6"/>
      <c r="M671" s="42"/>
      <c r="N671" s="42" t="str">
        <f t="shared" si="107"/>
        <v/>
      </c>
      <c r="O671" s="42"/>
      <c r="P671" s="42"/>
      <c r="Q671" s="265"/>
      <c r="R671" s="10" t="str">
        <f t="shared" si="106"/>
        <v/>
      </c>
      <c r="S671" s="6"/>
      <c r="T671" s="6"/>
    </row>
    <row r="672" spans="1:20" x14ac:dyDescent="0.2">
      <c r="A672" s="6" t="str">
        <f ca="1">IF(COUNTIF($B$1:INDIRECT(CONCATENATE("B", ROW())), B672)=0, "", COUNTIF($B$1:INDIRECT(CONCATENATE("B", ROW())), B672))</f>
        <v/>
      </c>
      <c r="B672" s="8"/>
      <c r="C672" s="7"/>
      <c r="D672" s="6"/>
      <c r="E672" s="6"/>
      <c r="F672" s="6">
        <f t="shared" si="104"/>
        <v>655</v>
      </c>
      <c r="G672" s="58" t="str">
        <f t="shared" si="105"/>
        <v>0x28F</v>
      </c>
      <c r="H672" s="8" t="s">
        <v>66</v>
      </c>
      <c r="I672" s="8"/>
      <c r="J672" s="6"/>
      <c r="K672" s="9"/>
      <c r="L672" s="6"/>
      <c r="M672" s="42"/>
      <c r="N672" s="42" t="str">
        <f t="shared" si="107"/>
        <v/>
      </c>
      <c r="O672" s="42"/>
      <c r="P672" s="42"/>
      <c r="Q672" s="265"/>
      <c r="R672" s="10" t="str">
        <f t="shared" si="106"/>
        <v/>
      </c>
      <c r="S672" s="6"/>
      <c r="T672" s="6"/>
    </row>
    <row r="673" spans="1:20" x14ac:dyDescent="0.2">
      <c r="A673" s="6">
        <f ca="1">IF(COUNTIF($B$1:INDIRECT(CONCATENATE("B", ROW())), B673)=0, "", COUNTIF($B$1:INDIRECT(CONCATENATE("B", ROW())), B673))</f>
        <v>276</v>
      </c>
      <c r="B673" s="41" t="s">
        <v>57</v>
      </c>
      <c r="C673" s="7" t="str">
        <f ca="1">IF(B673="", "", B673&amp;COUNTIF($B$1:INDIRECT(CONCATENATE("B", ROW())), B673))</f>
        <v>Observatory276</v>
      </c>
      <c r="D673" s="6" t="s">
        <v>26</v>
      </c>
      <c r="E673" s="6" t="s">
        <v>27</v>
      </c>
      <c r="F673" s="6">
        <f t="shared" si="104"/>
        <v>656</v>
      </c>
      <c r="G673" s="58" t="str">
        <f t="shared" si="105"/>
        <v>0x290</v>
      </c>
      <c r="H673" s="8" t="s">
        <v>1368</v>
      </c>
      <c r="I673" s="8"/>
      <c r="J673" s="6" t="s">
        <v>28</v>
      </c>
      <c r="K673" s="9" t="s">
        <v>29</v>
      </c>
      <c r="L673" s="6" t="s">
        <v>30</v>
      </c>
      <c r="M673" s="42">
        <v>800</v>
      </c>
      <c r="N673" s="42">
        <f t="shared" si="107"/>
        <v>800</v>
      </c>
      <c r="O673" s="42">
        <f>IF($M673="", "", $M673/8)</f>
        <v>100</v>
      </c>
      <c r="P673" s="42">
        <f>IF(N673="", "", N673/8)</f>
        <v>100</v>
      </c>
      <c r="Q673" s="265">
        <v>4</v>
      </c>
      <c r="R673" s="263">
        <f t="shared" si="106"/>
        <v>200</v>
      </c>
      <c r="S673" s="6"/>
      <c r="T673" s="6" t="s">
        <v>1293</v>
      </c>
    </row>
    <row r="674" spans="1:20" x14ac:dyDescent="0.2">
      <c r="A674" s="6" t="str">
        <f ca="1">IF(COUNTIF($B$1:INDIRECT(CONCATENATE("B", ROW())), B674)=0, "", COUNTIF($B$1:INDIRECT(CONCATENATE("B", ROW())), B674))</f>
        <v/>
      </c>
      <c r="B674" s="8"/>
      <c r="C674" s="7"/>
      <c r="D674" s="6"/>
      <c r="E674" s="6"/>
      <c r="F674" s="6">
        <f t="shared" si="104"/>
        <v>657</v>
      </c>
      <c r="G674" s="58" t="str">
        <f t="shared" si="105"/>
        <v>0x291</v>
      </c>
      <c r="H674" s="8" t="s">
        <v>66</v>
      </c>
      <c r="I674" s="8"/>
      <c r="J674" s="6"/>
      <c r="K674" s="9"/>
      <c r="L674" s="6"/>
      <c r="M674" s="42"/>
      <c r="N674" s="42" t="str">
        <f t="shared" si="107"/>
        <v/>
      </c>
      <c r="O674" s="42"/>
      <c r="P674" s="42"/>
      <c r="Q674" s="265"/>
      <c r="R674" s="10" t="str">
        <f t="shared" si="106"/>
        <v/>
      </c>
      <c r="S674" s="6"/>
      <c r="T674" s="6"/>
    </row>
    <row r="675" spans="1:20" x14ac:dyDescent="0.2">
      <c r="A675" s="6" t="str">
        <f ca="1">IF(COUNTIF($B$1:INDIRECT(CONCATENATE("B", ROW())), B675)=0, "", COUNTIF($B$1:INDIRECT(CONCATENATE("B", ROW())), B675))</f>
        <v/>
      </c>
      <c r="B675" s="8"/>
      <c r="C675" s="7"/>
      <c r="D675" s="6"/>
      <c r="E675" s="6"/>
      <c r="F675" s="6">
        <f t="shared" si="104"/>
        <v>658</v>
      </c>
      <c r="G675" s="58" t="str">
        <f t="shared" si="105"/>
        <v>0x292</v>
      </c>
      <c r="H675" s="8" t="s">
        <v>66</v>
      </c>
      <c r="I675" s="8"/>
      <c r="J675" s="6"/>
      <c r="K675" s="9"/>
      <c r="L675" s="6"/>
      <c r="M675" s="42"/>
      <c r="N675" s="42" t="str">
        <f t="shared" si="107"/>
        <v/>
      </c>
      <c r="O675" s="42"/>
      <c r="P675" s="42"/>
      <c r="Q675" s="265"/>
      <c r="R675" s="10" t="str">
        <f t="shared" si="106"/>
        <v/>
      </c>
      <c r="S675" s="6"/>
      <c r="T675" s="6"/>
    </row>
    <row r="676" spans="1:20" x14ac:dyDescent="0.2">
      <c r="A676" s="6" t="str">
        <f ca="1">IF(COUNTIF($B$1:INDIRECT(CONCATENATE("B", ROW())), B676)=0, "", COUNTIF($B$1:INDIRECT(CONCATENATE("B", ROW())), B676))</f>
        <v/>
      </c>
      <c r="B676" s="8"/>
      <c r="C676" s="7"/>
      <c r="D676" s="6"/>
      <c r="E676" s="6"/>
      <c r="F676" s="6">
        <f t="shared" si="104"/>
        <v>659</v>
      </c>
      <c r="G676" s="58" t="str">
        <f t="shared" si="105"/>
        <v>0x293</v>
      </c>
      <c r="H676" s="8" t="s">
        <v>66</v>
      </c>
      <c r="I676" s="8"/>
      <c r="J676" s="6"/>
      <c r="K676" s="9"/>
      <c r="L676" s="6"/>
      <c r="M676" s="42"/>
      <c r="N676" s="42" t="str">
        <f t="shared" si="107"/>
        <v/>
      </c>
      <c r="O676" s="42"/>
      <c r="P676" s="42"/>
      <c r="Q676" s="265"/>
      <c r="R676" s="10" t="str">
        <f t="shared" si="106"/>
        <v/>
      </c>
      <c r="S676" s="6"/>
      <c r="T676" s="6"/>
    </row>
    <row r="677" spans="1:20" x14ac:dyDescent="0.2">
      <c r="A677" s="6" t="str">
        <f ca="1">IF(COUNTIF($B$1:INDIRECT(CONCATENATE("B", ROW())), B677)=0, "", COUNTIF($B$1:INDIRECT(CONCATENATE("B", ROW())), B677))</f>
        <v/>
      </c>
      <c r="B677" s="8"/>
      <c r="C677" s="7"/>
      <c r="D677" s="6"/>
      <c r="E677" s="6"/>
      <c r="F677" s="6">
        <f>$F676+1</f>
        <v>660</v>
      </c>
      <c r="G677" s="58" t="str">
        <f t="shared" si="105"/>
        <v>0x294</v>
      </c>
      <c r="H677" s="8" t="s">
        <v>66</v>
      </c>
      <c r="I677" s="8"/>
      <c r="J677" s="6"/>
      <c r="K677" s="9"/>
      <c r="L677" s="6"/>
      <c r="M677" s="42"/>
      <c r="N677" s="42" t="str">
        <f t="shared" si="107"/>
        <v/>
      </c>
      <c r="O677" s="42"/>
      <c r="P677" s="42"/>
      <c r="Q677" s="265"/>
      <c r="R677" s="10" t="str">
        <f t="shared" si="106"/>
        <v/>
      </c>
      <c r="S677" s="6"/>
      <c r="T677" s="6"/>
    </row>
    <row r="678" spans="1:20" x14ac:dyDescent="0.2">
      <c r="A678" s="6" t="str">
        <f ca="1">IF(COUNTIF($B$1:INDIRECT(CONCATENATE("B", ROW())), B678)=0, "", COUNTIF($B$1:INDIRECT(CONCATENATE("B", ROW())), B678))</f>
        <v/>
      </c>
      <c r="B678" s="8"/>
      <c r="C678" s="7"/>
      <c r="D678" s="6"/>
      <c r="E678" s="6"/>
      <c r="F678" s="6">
        <f t="shared" si="104"/>
        <v>661</v>
      </c>
      <c r="G678" s="58" t="str">
        <f t="shared" si="105"/>
        <v>0x295</v>
      </c>
      <c r="H678" s="8" t="s">
        <v>66</v>
      </c>
      <c r="I678" s="8"/>
      <c r="J678" s="6"/>
      <c r="K678" s="9"/>
      <c r="L678" s="6"/>
      <c r="M678" s="42"/>
      <c r="N678" s="42" t="str">
        <f t="shared" si="107"/>
        <v/>
      </c>
      <c r="O678" s="42"/>
      <c r="P678" s="42"/>
      <c r="Q678" s="265"/>
      <c r="R678" s="10" t="str">
        <f t="shared" si="106"/>
        <v/>
      </c>
      <c r="S678" s="6"/>
      <c r="T678" s="6"/>
    </row>
    <row r="679" spans="1:20" x14ac:dyDescent="0.2">
      <c r="A679" s="6" t="str">
        <f ca="1">IF(COUNTIF($B$1:INDIRECT(CONCATENATE("B", ROW())), B679)=0, "", COUNTIF($B$1:INDIRECT(CONCATENATE("B", ROW())), B679))</f>
        <v/>
      </c>
      <c r="B679" s="8"/>
      <c r="C679" s="7"/>
      <c r="D679" s="6"/>
      <c r="E679" s="6"/>
      <c r="F679" s="6">
        <f t="shared" si="104"/>
        <v>662</v>
      </c>
      <c r="G679" s="58" t="str">
        <f t="shared" si="105"/>
        <v>0x296</v>
      </c>
      <c r="H679" s="8" t="s">
        <v>66</v>
      </c>
      <c r="I679" s="8"/>
      <c r="J679" s="6"/>
      <c r="K679" s="9"/>
      <c r="L679" s="6"/>
      <c r="M679" s="42"/>
      <c r="N679" s="42" t="str">
        <f t="shared" si="107"/>
        <v/>
      </c>
      <c r="O679" s="42"/>
      <c r="P679" s="42"/>
      <c r="Q679" s="265"/>
      <c r="R679" s="10" t="str">
        <f t="shared" si="106"/>
        <v/>
      </c>
      <c r="S679" s="6"/>
      <c r="T679" s="6"/>
    </row>
    <row r="680" spans="1:20" x14ac:dyDescent="0.2">
      <c r="A680" s="6" t="str">
        <f ca="1">IF(COUNTIF($B$1:INDIRECT(CONCATENATE("B", ROW())), B680)=0, "", COUNTIF($B$1:INDIRECT(CONCATENATE("B", ROW())), B680))</f>
        <v/>
      </c>
      <c r="B680" s="8"/>
      <c r="C680" s="7"/>
      <c r="D680" s="6"/>
      <c r="E680" s="6"/>
      <c r="F680" s="6">
        <f t="shared" si="104"/>
        <v>663</v>
      </c>
      <c r="G680" s="58" t="str">
        <f t="shared" si="105"/>
        <v>0x297</v>
      </c>
      <c r="H680" s="8" t="s">
        <v>66</v>
      </c>
      <c r="I680" s="8"/>
      <c r="J680" s="6"/>
      <c r="K680" s="9"/>
      <c r="L680" s="6"/>
      <c r="M680" s="42"/>
      <c r="N680" s="42" t="str">
        <f t="shared" si="107"/>
        <v/>
      </c>
      <c r="O680" s="42"/>
      <c r="P680" s="42"/>
      <c r="Q680" s="265"/>
      <c r="R680" s="10" t="str">
        <f t="shared" si="106"/>
        <v/>
      </c>
      <c r="S680" s="6"/>
      <c r="T680" s="6"/>
    </row>
    <row r="681" spans="1:20" x14ac:dyDescent="0.2">
      <c r="A681" s="6" t="str">
        <f ca="1">IF(COUNTIF($B$1:INDIRECT(CONCATENATE("B", ROW())), B681)=0, "", COUNTIF($B$1:INDIRECT(CONCATENATE("B", ROW())), B681))</f>
        <v/>
      </c>
      <c r="B681" s="8"/>
      <c r="C681" s="7"/>
      <c r="D681" s="6"/>
      <c r="E681" s="6"/>
      <c r="F681" s="6">
        <f t="shared" si="104"/>
        <v>664</v>
      </c>
      <c r="G681" s="58" t="str">
        <f t="shared" si="105"/>
        <v>0x298</v>
      </c>
      <c r="H681" s="8" t="s">
        <v>66</v>
      </c>
      <c r="I681" s="8"/>
      <c r="J681" s="6"/>
      <c r="K681" s="9"/>
      <c r="L681" s="6"/>
      <c r="M681" s="42"/>
      <c r="N681" s="42" t="str">
        <f t="shared" si="107"/>
        <v/>
      </c>
      <c r="O681" s="42"/>
      <c r="P681" s="42"/>
      <c r="Q681" s="265"/>
      <c r="R681" s="10" t="str">
        <f t="shared" si="106"/>
        <v/>
      </c>
      <c r="S681" s="6"/>
      <c r="T681" s="6"/>
    </row>
    <row r="682" spans="1:20" x14ac:dyDescent="0.2">
      <c r="A682" s="6" t="str">
        <f ca="1">IF(COUNTIF($B$1:INDIRECT(CONCATENATE("B", ROW())), B682)=0, "", COUNTIF($B$1:INDIRECT(CONCATENATE("B", ROW())), B682))</f>
        <v/>
      </c>
      <c r="B682" s="8"/>
      <c r="C682" s="7"/>
      <c r="D682" s="6"/>
      <c r="E682" s="6"/>
      <c r="F682" s="6">
        <f t="shared" si="104"/>
        <v>665</v>
      </c>
      <c r="G682" s="58" t="str">
        <f t="shared" si="105"/>
        <v>0x299</v>
      </c>
      <c r="H682" s="8" t="s">
        <v>66</v>
      </c>
      <c r="I682" s="8"/>
      <c r="J682" s="6"/>
      <c r="K682" s="9"/>
      <c r="L682" s="6"/>
      <c r="M682" s="42"/>
      <c r="N682" s="42" t="str">
        <f t="shared" si="107"/>
        <v/>
      </c>
      <c r="O682" s="42"/>
      <c r="P682" s="42"/>
      <c r="Q682" s="265"/>
      <c r="R682" s="10" t="str">
        <f t="shared" si="106"/>
        <v/>
      </c>
      <c r="S682" s="6"/>
      <c r="T682" s="6"/>
    </row>
    <row r="683" spans="1:20" x14ac:dyDescent="0.2">
      <c r="A683" s="6" t="str">
        <f ca="1">IF(COUNTIF($B$1:INDIRECT(CONCATENATE("B", ROW())), B683)=0, "", COUNTIF($B$1:INDIRECT(CONCATENATE("B", ROW())), B683))</f>
        <v/>
      </c>
      <c r="B683" s="8"/>
      <c r="C683" s="7"/>
      <c r="D683" s="6"/>
      <c r="E683" s="6"/>
      <c r="F683" s="6">
        <f t="shared" si="104"/>
        <v>666</v>
      </c>
      <c r="G683" s="58" t="str">
        <f t="shared" si="105"/>
        <v>0x29A</v>
      </c>
      <c r="H683" s="8" t="s">
        <v>66</v>
      </c>
      <c r="I683" s="8"/>
      <c r="J683" s="6"/>
      <c r="K683" s="9"/>
      <c r="L683" s="6"/>
      <c r="M683" s="42"/>
      <c r="N683" s="42" t="str">
        <f t="shared" si="107"/>
        <v/>
      </c>
      <c r="O683" s="42"/>
      <c r="P683" s="42"/>
      <c r="Q683" s="265"/>
      <c r="R683" s="10" t="str">
        <f t="shared" si="106"/>
        <v/>
      </c>
      <c r="S683" s="6"/>
      <c r="T683" s="6"/>
    </row>
    <row r="684" spans="1:20" x14ac:dyDescent="0.2">
      <c r="A684" s="6" t="str">
        <f ca="1">IF(COUNTIF($B$1:INDIRECT(CONCATENATE("B", ROW())), B684)=0, "", COUNTIF($B$1:INDIRECT(CONCATENATE("B", ROW())), B684))</f>
        <v/>
      </c>
      <c r="B684" s="8"/>
      <c r="C684" s="7"/>
      <c r="D684" s="6"/>
      <c r="E684" s="6"/>
      <c r="F684" s="6">
        <f t="shared" si="104"/>
        <v>667</v>
      </c>
      <c r="G684" s="58" t="str">
        <f t="shared" si="105"/>
        <v>0x29B</v>
      </c>
      <c r="H684" s="8" t="s">
        <v>66</v>
      </c>
      <c r="I684" s="8"/>
      <c r="J684" s="6"/>
      <c r="K684" s="9"/>
      <c r="L684" s="6"/>
      <c r="M684" s="42"/>
      <c r="N684" s="42" t="str">
        <f t="shared" si="107"/>
        <v/>
      </c>
      <c r="O684" s="42"/>
      <c r="P684" s="42"/>
      <c r="Q684" s="265"/>
      <c r="R684" s="10" t="str">
        <f t="shared" si="106"/>
        <v/>
      </c>
      <c r="S684" s="6"/>
      <c r="T684" s="6"/>
    </row>
    <row r="685" spans="1:20" x14ac:dyDescent="0.2">
      <c r="A685" s="6" t="str">
        <f ca="1">IF(COUNTIF($B$1:INDIRECT(CONCATENATE("B", ROW())), B685)=0, "", COUNTIF($B$1:INDIRECT(CONCATENATE("B", ROW())), B685))</f>
        <v/>
      </c>
      <c r="B685" s="8"/>
      <c r="C685" s="7"/>
      <c r="D685" s="6"/>
      <c r="E685" s="6"/>
      <c r="F685" s="6">
        <f t="shared" si="104"/>
        <v>668</v>
      </c>
      <c r="G685" s="58" t="str">
        <f t="shared" si="105"/>
        <v>0x29C</v>
      </c>
      <c r="H685" s="8" t="s">
        <v>66</v>
      </c>
      <c r="I685" s="8"/>
      <c r="J685" s="6"/>
      <c r="K685" s="9"/>
      <c r="L685" s="6"/>
      <c r="M685" s="42"/>
      <c r="N685" s="42" t="str">
        <f t="shared" si="107"/>
        <v/>
      </c>
      <c r="O685" s="42"/>
      <c r="P685" s="42"/>
      <c r="Q685" s="265"/>
      <c r="R685" s="10" t="str">
        <f t="shared" si="106"/>
        <v/>
      </c>
      <c r="S685" s="6"/>
      <c r="T685" s="6"/>
    </row>
    <row r="686" spans="1:20" x14ac:dyDescent="0.2">
      <c r="A686" s="6" t="str">
        <f ca="1">IF(COUNTIF($B$1:INDIRECT(CONCATENATE("B", ROW())), B686)=0, "", COUNTIF($B$1:INDIRECT(CONCATENATE("B", ROW())), B686))</f>
        <v/>
      </c>
      <c r="B686" s="8"/>
      <c r="C686" s="7"/>
      <c r="D686" s="6"/>
      <c r="E686" s="6"/>
      <c r="F686" s="6">
        <f t="shared" ref="F686:F691" si="110">$F685+1</f>
        <v>669</v>
      </c>
      <c r="G686" s="58" t="str">
        <f t="shared" si="105"/>
        <v>0x29D</v>
      </c>
      <c r="H686" s="8" t="s">
        <v>66</v>
      </c>
      <c r="I686" s="8"/>
      <c r="J686" s="6"/>
      <c r="K686" s="9"/>
      <c r="L686" s="6"/>
      <c r="M686" s="42"/>
      <c r="N686" s="42" t="str">
        <f t="shared" si="107"/>
        <v/>
      </c>
      <c r="O686" s="42"/>
      <c r="P686" s="42"/>
      <c r="Q686" s="265"/>
      <c r="R686" s="10" t="str">
        <f t="shared" si="106"/>
        <v/>
      </c>
      <c r="S686" s="6"/>
      <c r="T686" s="6"/>
    </row>
    <row r="687" spans="1:20" x14ac:dyDescent="0.2">
      <c r="A687" s="6" t="str">
        <f ca="1">IF(COUNTIF($B$1:INDIRECT(CONCATENATE("B", ROW())), B687)=0, "", COUNTIF($B$1:INDIRECT(CONCATENATE("B", ROW())), B687))</f>
        <v/>
      </c>
      <c r="B687" s="8"/>
      <c r="C687" s="7"/>
      <c r="D687" s="6"/>
      <c r="E687" s="6"/>
      <c r="F687" s="6">
        <f t="shared" si="110"/>
        <v>670</v>
      </c>
      <c r="G687" s="58" t="str">
        <f t="shared" si="105"/>
        <v>0x29E</v>
      </c>
      <c r="H687" s="8" t="s">
        <v>66</v>
      </c>
      <c r="I687" s="8"/>
      <c r="J687" s="6"/>
      <c r="K687" s="9"/>
      <c r="L687" s="6"/>
      <c r="M687" s="42"/>
      <c r="N687" s="42" t="str">
        <f t="shared" si="107"/>
        <v/>
      </c>
      <c r="O687" s="42"/>
      <c r="P687" s="42"/>
      <c r="Q687" s="265"/>
      <c r="R687" s="10" t="str">
        <f t="shared" si="106"/>
        <v/>
      </c>
      <c r="S687" s="6"/>
      <c r="T687" s="6"/>
    </row>
    <row r="688" spans="1:20" x14ac:dyDescent="0.2">
      <c r="A688" s="6" t="str">
        <f ca="1">IF(COUNTIF($B$1:INDIRECT(CONCATENATE("B", ROW())), B688)=0, "", COUNTIF($B$1:INDIRECT(CONCATENATE("B", ROW())), B688))</f>
        <v/>
      </c>
      <c r="B688" s="8"/>
      <c r="C688" s="7"/>
      <c r="D688" s="6"/>
      <c r="E688" s="6"/>
      <c r="F688" s="6">
        <f t="shared" si="110"/>
        <v>671</v>
      </c>
      <c r="G688" s="58" t="str">
        <f t="shared" si="105"/>
        <v>0x29F</v>
      </c>
      <c r="H688" s="8" t="s">
        <v>66</v>
      </c>
      <c r="I688" s="8"/>
      <c r="J688" s="6"/>
      <c r="K688" s="9"/>
      <c r="L688" s="6"/>
      <c r="M688" s="42"/>
      <c r="N688" s="42" t="str">
        <f t="shared" si="107"/>
        <v/>
      </c>
      <c r="O688" s="42"/>
      <c r="P688" s="42"/>
      <c r="Q688" s="265"/>
      <c r="R688" s="10" t="str">
        <f t="shared" si="106"/>
        <v/>
      </c>
      <c r="S688" s="6"/>
      <c r="T688" s="6"/>
    </row>
    <row r="689" spans="1:20" x14ac:dyDescent="0.2">
      <c r="A689" s="6">
        <f ca="1">IF(COUNTIF($B$1:INDIRECT(CONCATENATE("B", ROW())), B689)=0, "", COUNTIF($B$1:INDIRECT(CONCATENATE("B", ROW())), B689))</f>
        <v>277</v>
      </c>
      <c r="B689" s="41" t="s">
        <v>57</v>
      </c>
      <c r="C689" s="7" t="str">
        <f ca="1">IF(B689="", "", B689&amp;COUNTIF($B$1:INDIRECT(CONCATENATE("B", ROW())), B689))</f>
        <v>Observatory277</v>
      </c>
      <c r="D689" s="6">
        <v>1553</v>
      </c>
      <c r="E689" s="6" t="s">
        <v>27</v>
      </c>
      <c r="F689" s="6">
        <f t="shared" si="110"/>
        <v>672</v>
      </c>
      <c r="G689" s="58" t="str">
        <f t="shared" si="105"/>
        <v>0x2A0</v>
      </c>
      <c r="H689" s="8" t="s">
        <v>388</v>
      </c>
      <c r="I689" s="8"/>
      <c r="J689" s="6" t="s">
        <v>28</v>
      </c>
      <c r="K689" s="9" t="s">
        <v>29</v>
      </c>
      <c r="L689" s="6" t="s">
        <v>30</v>
      </c>
      <c r="M689" s="42">
        <v>512</v>
      </c>
      <c r="N689" s="42">
        <f t="shared" si="107"/>
        <v>512</v>
      </c>
      <c r="O689" s="42">
        <f>IF($M689="", "", $M689/8)</f>
        <v>64</v>
      </c>
      <c r="P689" s="42">
        <f>IF(N689="", "", N689/8)</f>
        <v>64</v>
      </c>
      <c r="Q689" s="265">
        <v>0.5</v>
      </c>
      <c r="R689" s="10">
        <f t="shared" si="106"/>
        <v>1024</v>
      </c>
      <c r="S689" s="6" t="s">
        <v>636</v>
      </c>
      <c r="T689" s="6" t="s">
        <v>764</v>
      </c>
    </row>
    <row r="690" spans="1:20" x14ac:dyDescent="0.2">
      <c r="A690" s="6">
        <f ca="1">IF(COUNTIF($B$1:INDIRECT(CONCATENATE("B", ROW())), B690)=0, "", COUNTIF($B$1:INDIRECT(CONCATENATE("B", ROW())), B690))</f>
        <v>278</v>
      </c>
      <c r="B690" s="41" t="s">
        <v>57</v>
      </c>
      <c r="C690" s="7" t="str">
        <f ca="1">IF(B690="", "", B690&amp;COUNTIF($B$1:INDIRECT(CONCATENATE("B", ROW())), B690))</f>
        <v>Observatory278</v>
      </c>
      <c r="D690" s="6">
        <v>1553</v>
      </c>
      <c r="E690" s="6" t="s">
        <v>27</v>
      </c>
      <c r="F690" s="6">
        <f t="shared" si="110"/>
        <v>673</v>
      </c>
      <c r="G690" s="58" t="str">
        <f t="shared" si="105"/>
        <v>0x2A1</v>
      </c>
      <c r="H690" s="8" t="s">
        <v>389</v>
      </c>
      <c r="I690" s="8"/>
      <c r="J690" s="261" t="s">
        <v>28</v>
      </c>
      <c r="K690" s="262" t="s">
        <v>29</v>
      </c>
      <c r="L690" s="261" t="s">
        <v>30</v>
      </c>
      <c r="M690" s="264">
        <v>512</v>
      </c>
      <c r="N690" s="264">
        <f t="shared" si="107"/>
        <v>512</v>
      </c>
      <c r="O690" s="264">
        <f t="shared" ref="O690:O697" si="111">IF($M690="", "", $M690/8)</f>
        <v>64</v>
      </c>
      <c r="P690" s="264">
        <f t="shared" ref="P690:P697" si="112">IF(N690="", "", N690/8)</f>
        <v>64</v>
      </c>
      <c r="Q690" s="265">
        <v>0.5</v>
      </c>
      <c r="R690" s="263">
        <f t="shared" si="106"/>
        <v>1024</v>
      </c>
      <c r="S690" s="6" t="s">
        <v>630</v>
      </c>
      <c r="T690" s="6" t="s">
        <v>764</v>
      </c>
    </row>
    <row r="691" spans="1:20" x14ac:dyDescent="0.2">
      <c r="A691" s="6">
        <f ca="1">IF(COUNTIF($B$1:INDIRECT(CONCATENATE("B", ROW())), B691)=0, "", COUNTIF($B$1:INDIRECT(CONCATENATE("B", ROW())), B691))</f>
        <v>279</v>
      </c>
      <c r="B691" s="41" t="s">
        <v>57</v>
      </c>
      <c r="C691" s="7" t="str">
        <f ca="1">IF(B691="", "", B691&amp;COUNTIF($B$1:INDIRECT(CONCATENATE("B", ROW())), B691))</f>
        <v>Observatory279</v>
      </c>
      <c r="D691" s="6">
        <v>1553</v>
      </c>
      <c r="E691" s="6" t="s">
        <v>27</v>
      </c>
      <c r="F691" s="6">
        <f t="shared" si="110"/>
        <v>674</v>
      </c>
      <c r="G691" s="58" t="str">
        <f t="shared" si="105"/>
        <v>0x2A2</v>
      </c>
      <c r="H691" s="8" t="s">
        <v>390</v>
      </c>
      <c r="I691" s="8"/>
      <c r="J691" s="261" t="s">
        <v>28</v>
      </c>
      <c r="K691" s="262" t="s">
        <v>29</v>
      </c>
      <c r="L691" s="261" t="s">
        <v>30</v>
      </c>
      <c r="M691" s="264">
        <v>512</v>
      </c>
      <c r="N691" s="264">
        <f t="shared" si="107"/>
        <v>512</v>
      </c>
      <c r="O691" s="264">
        <f t="shared" si="111"/>
        <v>64</v>
      </c>
      <c r="P691" s="264">
        <f t="shared" si="112"/>
        <v>64</v>
      </c>
      <c r="Q691" s="265">
        <v>0.5</v>
      </c>
      <c r="R691" s="263">
        <f t="shared" si="106"/>
        <v>1024</v>
      </c>
      <c r="S691" s="6" t="s">
        <v>634</v>
      </c>
      <c r="T691" s="6" t="s">
        <v>764</v>
      </c>
    </row>
    <row r="692" spans="1:20" x14ac:dyDescent="0.2">
      <c r="A692" s="6">
        <f ca="1">IF(COUNTIF($B$1:INDIRECT(CONCATENATE("B", ROW())), B692)=0, "", COUNTIF($B$1:INDIRECT(CONCATENATE("B", ROW())), B692))</f>
        <v>280</v>
      </c>
      <c r="B692" s="41" t="s">
        <v>57</v>
      </c>
      <c r="C692" s="7" t="str">
        <f ca="1">IF(B692="", "", B692&amp;COUNTIF($B$1:INDIRECT(CONCATENATE("B", ROW())), B692))</f>
        <v>Observatory280</v>
      </c>
      <c r="D692" s="6">
        <v>1553</v>
      </c>
      <c r="E692" s="6" t="s">
        <v>27</v>
      </c>
      <c r="F692" s="6">
        <f>$F691+1</f>
        <v>675</v>
      </c>
      <c r="G692" s="58" t="str">
        <f t="shared" si="105"/>
        <v>0x2A3</v>
      </c>
      <c r="H692" s="8" t="s">
        <v>391</v>
      </c>
      <c r="I692" s="8"/>
      <c r="J692" s="261" t="s">
        <v>28</v>
      </c>
      <c r="K692" s="262" t="s">
        <v>29</v>
      </c>
      <c r="L692" s="261" t="s">
        <v>30</v>
      </c>
      <c r="M692" s="264">
        <v>512</v>
      </c>
      <c r="N692" s="264">
        <f t="shared" si="107"/>
        <v>512</v>
      </c>
      <c r="O692" s="264">
        <f t="shared" si="111"/>
        <v>64</v>
      </c>
      <c r="P692" s="264">
        <f t="shared" si="112"/>
        <v>64</v>
      </c>
      <c r="Q692" s="265">
        <v>0.5</v>
      </c>
      <c r="R692" s="263">
        <f t="shared" si="106"/>
        <v>1024</v>
      </c>
      <c r="S692" s="6" t="s">
        <v>637</v>
      </c>
      <c r="T692" s="6" t="s">
        <v>764</v>
      </c>
    </row>
    <row r="693" spans="1:20" x14ac:dyDescent="0.2">
      <c r="A693" s="6">
        <f ca="1">IF(COUNTIF($B$1:INDIRECT(CONCATENATE("B", ROW())), B693)=0, "", COUNTIF($B$1:INDIRECT(CONCATENATE("B", ROW())), B693))</f>
        <v>281</v>
      </c>
      <c r="B693" s="41" t="s">
        <v>57</v>
      </c>
      <c r="C693" s="7" t="str">
        <f ca="1">IF(B693="", "", B693&amp;COUNTIF($B$1:INDIRECT(CONCATENATE("B", ROW())), B693))</f>
        <v>Observatory281</v>
      </c>
      <c r="D693" s="6">
        <v>1553</v>
      </c>
      <c r="E693" s="6" t="s">
        <v>27</v>
      </c>
      <c r="F693" s="6">
        <f>$F692+1</f>
        <v>676</v>
      </c>
      <c r="G693" s="58" t="str">
        <f t="shared" si="105"/>
        <v>0x2A4</v>
      </c>
      <c r="H693" s="8" t="s">
        <v>392</v>
      </c>
      <c r="I693" s="8"/>
      <c r="J693" s="261" t="s">
        <v>28</v>
      </c>
      <c r="K693" s="262" t="s">
        <v>29</v>
      </c>
      <c r="L693" s="261" t="s">
        <v>30</v>
      </c>
      <c r="M693" s="264">
        <v>512</v>
      </c>
      <c r="N693" s="264">
        <f t="shared" si="107"/>
        <v>512</v>
      </c>
      <c r="O693" s="264">
        <f t="shared" si="111"/>
        <v>64</v>
      </c>
      <c r="P693" s="264">
        <f t="shared" si="112"/>
        <v>64</v>
      </c>
      <c r="Q693" s="265">
        <v>0.5</v>
      </c>
      <c r="R693" s="263">
        <f t="shared" si="106"/>
        <v>1024</v>
      </c>
      <c r="S693" s="6" t="s">
        <v>635</v>
      </c>
      <c r="T693" s="6" t="s">
        <v>764</v>
      </c>
    </row>
    <row r="694" spans="1:20" x14ac:dyDescent="0.2">
      <c r="A694" s="6">
        <f ca="1">IF(COUNTIF($B$1:INDIRECT(CONCATENATE("B", ROW())), B694)=0, "", COUNTIF($B$1:INDIRECT(CONCATENATE("B", ROW())), B694))</f>
        <v>282</v>
      </c>
      <c r="B694" s="41" t="s">
        <v>57</v>
      </c>
      <c r="C694" s="7" t="str">
        <f ca="1">IF(B694="", "", B694&amp;COUNTIF($B$1:INDIRECT(CONCATENATE("B", ROW())), B694))</f>
        <v>Observatory282</v>
      </c>
      <c r="D694" s="6">
        <v>1553</v>
      </c>
      <c r="E694" s="6" t="s">
        <v>27</v>
      </c>
      <c r="F694" s="6">
        <f t="shared" ref="F694:F699" si="113">$F693+1</f>
        <v>677</v>
      </c>
      <c r="G694" s="58" t="str">
        <f t="shared" si="105"/>
        <v>0x2A5</v>
      </c>
      <c r="H694" s="8" t="s">
        <v>61</v>
      </c>
      <c r="I694" s="8"/>
      <c r="J694" s="261" t="s">
        <v>28</v>
      </c>
      <c r="K694" s="262" t="s">
        <v>29</v>
      </c>
      <c r="L694" s="261" t="s">
        <v>30</v>
      </c>
      <c r="M694" s="264">
        <v>512</v>
      </c>
      <c r="N694" s="264">
        <f t="shared" si="107"/>
        <v>512</v>
      </c>
      <c r="O694" s="264">
        <f t="shared" si="111"/>
        <v>64</v>
      </c>
      <c r="P694" s="264">
        <f t="shared" si="112"/>
        <v>64</v>
      </c>
      <c r="Q694" s="265">
        <v>0.5</v>
      </c>
      <c r="R694" s="263">
        <f t="shared" si="106"/>
        <v>1024</v>
      </c>
      <c r="S694" s="6" t="s">
        <v>631</v>
      </c>
      <c r="T694" s="6" t="s">
        <v>764</v>
      </c>
    </row>
    <row r="695" spans="1:20" x14ac:dyDescent="0.2">
      <c r="A695" s="6">
        <f ca="1">IF(COUNTIF($B$1:INDIRECT(CONCATENATE("B", ROW())), B695)=0, "", COUNTIF($B$1:INDIRECT(CONCATENATE("B", ROW())), B695))</f>
        <v>283</v>
      </c>
      <c r="B695" s="41" t="s">
        <v>57</v>
      </c>
      <c r="C695" s="7" t="str">
        <f ca="1">IF(B695="", "", B695&amp;COUNTIF($B$1:INDIRECT(CONCATENATE("B", ROW())), B695))</f>
        <v>Observatory283</v>
      </c>
      <c r="D695" s="6">
        <v>1553</v>
      </c>
      <c r="E695" s="6" t="s">
        <v>27</v>
      </c>
      <c r="F695" s="6">
        <f t="shared" si="113"/>
        <v>678</v>
      </c>
      <c r="G695" s="58" t="str">
        <f t="shared" si="105"/>
        <v>0x2A6</v>
      </c>
      <c r="H695" s="8" t="s">
        <v>393</v>
      </c>
      <c r="I695" s="8"/>
      <c r="J695" s="261" t="s">
        <v>28</v>
      </c>
      <c r="K695" s="262" t="s">
        <v>29</v>
      </c>
      <c r="L695" s="261" t="s">
        <v>30</v>
      </c>
      <c r="M695" s="264">
        <v>512</v>
      </c>
      <c r="N695" s="264">
        <f t="shared" si="107"/>
        <v>512</v>
      </c>
      <c r="O695" s="264">
        <f t="shared" si="111"/>
        <v>64</v>
      </c>
      <c r="P695" s="264">
        <f t="shared" si="112"/>
        <v>64</v>
      </c>
      <c r="Q695" s="265">
        <v>0.5</v>
      </c>
      <c r="R695" s="263">
        <f t="shared" si="106"/>
        <v>1024</v>
      </c>
      <c r="S695" s="6" t="s">
        <v>629</v>
      </c>
      <c r="T695" s="6" t="s">
        <v>764</v>
      </c>
    </row>
    <row r="696" spans="1:20" x14ac:dyDescent="0.2">
      <c r="A696" s="6">
        <f ca="1">IF(COUNTIF($B$1:INDIRECT(CONCATENATE("B", ROW())), B696)=0, "", COUNTIF($B$1:INDIRECT(CONCATENATE("B", ROW())), B696))</f>
        <v>284</v>
      </c>
      <c r="B696" s="41" t="s">
        <v>57</v>
      </c>
      <c r="C696" s="7" t="str">
        <f ca="1">IF(B696="", "", B696&amp;COUNTIF($B$1:INDIRECT(CONCATENATE("B", ROW())), B696))</f>
        <v>Observatory284</v>
      </c>
      <c r="D696" s="6">
        <v>1553</v>
      </c>
      <c r="E696" s="6" t="s">
        <v>27</v>
      </c>
      <c r="F696" s="6">
        <f t="shared" si="113"/>
        <v>679</v>
      </c>
      <c r="G696" s="58" t="str">
        <f t="shared" si="105"/>
        <v>0x2A7</v>
      </c>
      <c r="H696" s="8" t="s">
        <v>62</v>
      </c>
      <c r="I696" s="8"/>
      <c r="J696" s="261" t="s">
        <v>28</v>
      </c>
      <c r="K696" s="262" t="s">
        <v>29</v>
      </c>
      <c r="L696" s="261" t="s">
        <v>30</v>
      </c>
      <c r="M696" s="264">
        <v>512</v>
      </c>
      <c r="N696" s="264">
        <f t="shared" si="107"/>
        <v>512</v>
      </c>
      <c r="O696" s="264">
        <f t="shared" si="111"/>
        <v>64</v>
      </c>
      <c r="P696" s="264">
        <f t="shared" si="112"/>
        <v>64</v>
      </c>
      <c r="Q696" s="265">
        <v>0.5</v>
      </c>
      <c r="R696" s="263">
        <f t="shared" si="106"/>
        <v>1024</v>
      </c>
      <c r="S696" s="6" t="s">
        <v>633</v>
      </c>
      <c r="T696" s="6" t="s">
        <v>764</v>
      </c>
    </row>
    <row r="697" spans="1:20" x14ac:dyDescent="0.2">
      <c r="A697" s="6">
        <f ca="1">IF(COUNTIF($B$1:INDIRECT(CONCATENATE("B", ROW())), B697)=0, "", COUNTIF($B$1:INDIRECT(CONCATENATE("B", ROW())), B697))</f>
        <v>285</v>
      </c>
      <c r="B697" s="41" t="s">
        <v>57</v>
      </c>
      <c r="C697" s="7" t="str">
        <f ca="1">IF(B697="", "", B697&amp;COUNTIF($B$1:INDIRECT(CONCATENATE("B", ROW())), B697))</f>
        <v>Observatory285</v>
      </c>
      <c r="D697" s="6">
        <v>1553</v>
      </c>
      <c r="E697" s="6" t="s">
        <v>27</v>
      </c>
      <c r="F697" s="6">
        <f t="shared" si="113"/>
        <v>680</v>
      </c>
      <c r="G697" s="58" t="str">
        <f t="shared" si="105"/>
        <v>0x2A8</v>
      </c>
      <c r="H697" s="8" t="s">
        <v>394</v>
      </c>
      <c r="I697" s="8"/>
      <c r="J697" s="261" t="s">
        <v>28</v>
      </c>
      <c r="K697" s="262" t="s">
        <v>29</v>
      </c>
      <c r="L697" s="261" t="s">
        <v>30</v>
      </c>
      <c r="M697" s="264">
        <v>512</v>
      </c>
      <c r="N697" s="264">
        <f t="shared" si="107"/>
        <v>512</v>
      </c>
      <c r="O697" s="264">
        <f t="shared" si="111"/>
        <v>64</v>
      </c>
      <c r="P697" s="264">
        <f t="shared" si="112"/>
        <v>64</v>
      </c>
      <c r="Q697" s="265">
        <v>0.5</v>
      </c>
      <c r="R697" s="263">
        <f t="shared" si="106"/>
        <v>1024</v>
      </c>
      <c r="S697" s="6" t="s">
        <v>632</v>
      </c>
      <c r="T697" s="6" t="s">
        <v>764</v>
      </c>
    </row>
    <row r="698" spans="1:20" x14ac:dyDescent="0.2">
      <c r="A698" s="6" t="str">
        <f ca="1">IF(COUNTIF($B$1:INDIRECT(CONCATENATE("B", ROW())), B698)=0, "", COUNTIF($B$1:INDIRECT(CONCATENATE("B", ROW())), B698))</f>
        <v/>
      </c>
      <c r="B698" s="8"/>
      <c r="C698" s="6"/>
      <c r="D698" s="6"/>
      <c r="E698" s="6"/>
      <c r="F698" s="6">
        <f t="shared" si="113"/>
        <v>681</v>
      </c>
      <c r="G698" s="58" t="str">
        <f t="shared" si="105"/>
        <v>0x2A9</v>
      </c>
      <c r="H698" s="8" t="s">
        <v>63</v>
      </c>
      <c r="I698" s="8"/>
      <c r="J698" s="6"/>
      <c r="K698" s="9"/>
      <c r="L698" s="6"/>
      <c r="M698" s="42"/>
      <c r="N698" s="42" t="str">
        <f t="shared" si="107"/>
        <v/>
      </c>
      <c r="O698" s="42"/>
      <c r="P698" s="42"/>
      <c r="Q698" s="265"/>
      <c r="R698" s="10" t="str">
        <f t="shared" si="106"/>
        <v/>
      </c>
      <c r="S698" s="6"/>
      <c r="T698" s="6"/>
    </row>
    <row r="699" spans="1:20" x14ac:dyDescent="0.2">
      <c r="A699" s="6" t="str">
        <f ca="1">IF(COUNTIF($B$1:INDIRECT(CONCATENATE("B", ROW())), B699)=0, "", COUNTIF($B$1:INDIRECT(CONCATENATE("B", ROW())), B699))</f>
        <v/>
      </c>
      <c r="B699" s="8"/>
      <c r="C699" s="6"/>
      <c r="D699" s="6"/>
      <c r="E699" s="6"/>
      <c r="F699" s="6">
        <f t="shared" si="113"/>
        <v>682</v>
      </c>
      <c r="G699" s="58" t="str">
        <f t="shared" si="105"/>
        <v>0x2AA</v>
      </c>
      <c r="H699" s="8" t="s">
        <v>63</v>
      </c>
      <c r="I699" s="8"/>
      <c r="J699" s="6"/>
      <c r="K699" s="9"/>
      <c r="L699" s="6"/>
      <c r="M699" s="42"/>
      <c r="N699" s="42" t="str">
        <f t="shared" si="107"/>
        <v/>
      </c>
      <c r="O699" s="42"/>
      <c r="P699" s="42"/>
      <c r="Q699" s="265"/>
      <c r="R699" s="10" t="str">
        <f t="shared" si="106"/>
        <v/>
      </c>
      <c r="S699" s="6"/>
      <c r="T699" s="6"/>
    </row>
    <row r="700" spans="1:20" x14ac:dyDescent="0.2">
      <c r="A700" s="6" t="str">
        <f ca="1">IF(COUNTIF($B$1:INDIRECT(CONCATENATE("B", ROW())), B700)=0, "", COUNTIF($B$1:INDIRECT(CONCATENATE("B", ROW())), B700))</f>
        <v/>
      </c>
      <c r="B700" s="8"/>
      <c r="C700" s="6"/>
      <c r="D700" s="6"/>
      <c r="E700" s="6"/>
      <c r="F700" s="6">
        <f t="shared" ref="F700:F707" si="114">$F699+1</f>
        <v>683</v>
      </c>
      <c r="G700" s="58" t="str">
        <f t="shared" si="105"/>
        <v>0x2AB</v>
      </c>
      <c r="H700" s="8" t="s">
        <v>63</v>
      </c>
      <c r="I700" s="8"/>
      <c r="J700" s="6"/>
      <c r="K700" s="9"/>
      <c r="L700" s="6"/>
      <c r="M700" s="42"/>
      <c r="N700" s="42" t="str">
        <f t="shared" si="107"/>
        <v/>
      </c>
      <c r="O700" s="42"/>
      <c r="P700" s="42"/>
      <c r="Q700" s="265"/>
      <c r="R700" s="10" t="str">
        <f t="shared" si="106"/>
        <v/>
      </c>
      <c r="S700" s="6"/>
      <c r="T700" s="6"/>
    </row>
    <row r="701" spans="1:20" x14ac:dyDescent="0.2">
      <c r="A701" s="6" t="str">
        <f ca="1">IF(COUNTIF($B$1:INDIRECT(CONCATENATE("B", ROW())), B701)=0, "", COUNTIF($B$1:INDIRECT(CONCATENATE("B", ROW())), B701))</f>
        <v/>
      </c>
      <c r="B701" s="8"/>
      <c r="C701" s="6"/>
      <c r="D701" s="6"/>
      <c r="E701" s="6"/>
      <c r="F701" s="6">
        <f t="shared" si="114"/>
        <v>684</v>
      </c>
      <c r="G701" s="58" t="str">
        <f t="shared" si="105"/>
        <v>0x2AC</v>
      </c>
      <c r="H701" s="8" t="s">
        <v>63</v>
      </c>
      <c r="I701" s="8"/>
      <c r="J701" s="6"/>
      <c r="K701" s="9"/>
      <c r="L701" s="6"/>
      <c r="M701" s="42"/>
      <c r="N701" s="42" t="str">
        <f t="shared" si="107"/>
        <v/>
      </c>
      <c r="O701" s="42"/>
      <c r="P701" s="42"/>
      <c r="Q701" s="265"/>
      <c r="R701" s="10" t="str">
        <f t="shared" si="106"/>
        <v/>
      </c>
      <c r="S701" s="6"/>
      <c r="T701" s="6"/>
    </row>
    <row r="702" spans="1:20" x14ac:dyDescent="0.2">
      <c r="A702" s="6" t="str">
        <f ca="1">IF(COUNTIF($B$1:INDIRECT(CONCATENATE("B", ROW())), B702)=0, "", COUNTIF($B$1:INDIRECT(CONCATENATE("B", ROW())), B702))</f>
        <v/>
      </c>
      <c r="B702" s="8"/>
      <c r="C702" s="6"/>
      <c r="D702" s="6"/>
      <c r="E702" s="6"/>
      <c r="F702" s="6">
        <f t="shared" si="114"/>
        <v>685</v>
      </c>
      <c r="G702" s="58" t="str">
        <f t="shared" si="105"/>
        <v>0x2AD</v>
      </c>
      <c r="H702" s="8" t="s">
        <v>63</v>
      </c>
      <c r="I702" s="8"/>
      <c r="J702" s="6"/>
      <c r="K702" s="9"/>
      <c r="L702" s="6"/>
      <c r="M702" s="42"/>
      <c r="N702" s="42" t="str">
        <f t="shared" si="107"/>
        <v/>
      </c>
      <c r="O702" s="42"/>
      <c r="P702" s="42"/>
      <c r="Q702" s="265"/>
      <c r="R702" s="10" t="str">
        <f t="shared" si="106"/>
        <v/>
      </c>
      <c r="S702" s="6"/>
      <c r="T702" s="6"/>
    </row>
    <row r="703" spans="1:20" x14ac:dyDescent="0.2">
      <c r="A703" s="6" t="str">
        <f ca="1">IF(COUNTIF($B$1:INDIRECT(CONCATENATE("B", ROW())), B703)=0, "", COUNTIF($B$1:INDIRECT(CONCATENATE("B", ROW())), B703))</f>
        <v/>
      </c>
      <c r="B703" s="8"/>
      <c r="C703" s="6"/>
      <c r="D703" s="6"/>
      <c r="E703" s="6"/>
      <c r="F703" s="6">
        <f t="shared" si="114"/>
        <v>686</v>
      </c>
      <c r="G703" s="58" t="str">
        <f t="shared" si="105"/>
        <v>0x2AE</v>
      </c>
      <c r="H703" s="8" t="s">
        <v>63</v>
      </c>
      <c r="I703" s="8"/>
      <c r="J703" s="6"/>
      <c r="K703" s="9"/>
      <c r="L703" s="6"/>
      <c r="M703" s="42"/>
      <c r="N703" s="42" t="str">
        <f t="shared" si="107"/>
        <v/>
      </c>
      <c r="O703" s="42"/>
      <c r="P703" s="42"/>
      <c r="Q703" s="265"/>
      <c r="R703" s="10" t="str">
        <f t="shared" si="106"/>
        <v/>
      </c>
      <c r="S703" s="6"/>
      <c r="T703" s="6"/>
    </row>
    <row r="704" spans="1:20" x14ac:dyDescent="0.2">
      <c r="A704" s="6" t="str">
        <f ca="1">IF(COUNTIF($B$1:INDIRECT(CONCATENATE("B", ROW())), B704)=0, "", COUNTIF($B$1:INDIRECT(CONCATENATE("B", ROW())), B704))</f>
        <v/>
      </c>
      <c r="B704" s="8"/>
      <c r="C704" s="6"/>
      <c r="D704" s="6"/>
      <c r="E704" s="6"/>
      <c r="F704" s="6">
        <f t="shared" si="114"/>
        <v>687</v>
      </c>
      <c r="G704" s="58" t="str">
        <f t="shared" si="105"/>
        <v>0x2AF</v>
      </c>
      <c r="H704" s="8" t="s">
        <v>63</v>
      </c>
      <c r="I704" s="8"/>
      <c r="J704" s="6"/>
      <c r="K704" s="9"/>
      <c r="L704" s="6"/>
      <c r="M704" s="42"/>
      <c r="N704" s="42" t="str">
        <f t="shared" si="107"/>
        <v/>
      </c>
      <c r="O704" s="42"/>
      <c r="P704" s="42"/>
      <c r="Q704" s="265"/>
      <c r="R704" s="10" t="str">
        <f t="shared" si="106"/>
        <v/>
      </c>
      <c r="S704" s="6"/>
      <c r="T704" s="6"/>
    </row>
    <row r="705" spans="1:20" x14ac:dyDescent="0.2">
      <c r="A705" s="6" t="str">
        <f ca="1">IF(COUNTIF($B$1:INDIRECT(CONCATENATE("B", ROW())), B705)=0, "", COUNTIF($B$1:INDIRECT(CONCATENATE("B", ROW())), B705))</f>
        <v/>
      </c>
      <c r="B705" s="8"/>
      <c r="C705" s="6"/>
      <c r="D705" s="6"/>
      <c r="E705" s="6"/>
      <c r="F705" s="6"/>
      <c r="G705" s="58"/>
      <c r="H705" s="8" t="s">
        <v>238</v>
      </c>
      <c r="I705" s="8"/>
      <c r="J705" s="6"/>
      <c r="K705" s="9"/>
      <c r="L705" s="6"/>
      <c r="M705" s="42"/>
      <c r="N705" s="42" t="str">
        <f t="shared" si="107"/>
        <v/>
      </c>
      <c r="O705" s="42"/>
      <c r="P705" s="42"/>
      <c r="Q705" s="265"/>
      <c r="R705" s="10" t="str">
        <f t="shared" si="106"/>
        <v/>
      </c>
      <c r="S705" s="6"/>
      <c r="T705" s="6"/>
    </row>
    <row r="706" spans="1:20" ht="11.25" customHeight="1" x14ac:dyDescent="0.2">
      <c r="A706" s="6">
        <f ca="1">IF(COUNTIF($B$1:INDIRECT(CONCATENATE("B", ROW())), B706)=0, "", COUNTIF($B$1:INDIRECT(CONCATENATE("B", ROW())), B706))</f>
        <v>286</v>
      </c>
      <c r="B706" s="41" t="s">
        <v>57</v>
      </c>
      <c r="C706" s="7" t="str">
        <f ca="1">IF(B706="", "", B706&amp;COUNTIF($B$1:INDIRECT(CONCATENATE("B", ROW())), B706))</f>
        <v>Observatory286</v>
      </c>
      <c r="D706" s="6" t="s">
        <v>26</v>
      </c>
      <c r="E706" s="6" t="s">
        <v>34</v>
      </c>
      <c r="F706" s="6">
        <f>$F704+1</f>
        <v>688</v>
      </c>
      <c r="G706" s="58" t="str">
        <f t="shared" si="105"/>
        <v>0x2B0</v>
      </c>
      <c r="H706" s="8" t="s">
        <v>72</v>
      </c>
      <c r="I706" s="8"/>
      <c r="J706" s="6" t="s">
        <v>28</v>
      </c>
      <c r="K706" s="9" t="s">
        <v>29</v>
      </c>
      <c r="L706" s="6" t="s">
        <v>30</v>
      </c>
      <c r="M706" s="42">
        <v>672</v>
      </c>
      <c r="N706" s="42">
        <f t="shared" si="107"/>
        <v>672</v>
      </c>
      <c r="O706" s="42">
        <f t="shared" ref="O706:O715" si="115">IF($M706="", "", $M706/8)</f>
        <v>84</v>
      </c>
      <c r="P706" s="42">
        <f t="shared" ref="P706:P715" si="116">IF(N706="", "", N706/8)</f>
        <v>84</v>
      </c>
      <c r="Q706" s="265">
        <v>0.1</v>
      </c>
      <c r="R706" s="10">
        <f t="shared" si="106"/>
        <v>6720</v>
      </c>
      <c r="S706" s="6" t="s">
        <v>646</v>
      </c>
      <c r="T706" s="6" t="s">
        <v>750</v>
      </c>
    </row>
    <row r="707" spans="1:20" x14ac:dyDescent="0.2">
      <c r="A707" s="6">
        <f ca="1">IF(COUNTIF($B$1:INDIRECT(CONCATENATE("B", ROW())), B707)=0, "", COUNTIF($B$1:INDIRECT(CONCATENATE("B", ROW())), B707))</f>
        <v>287</v>
      </c>
      <c r="B707" s="41" t="s">
        <v>57</v>
      </c>
      <c r="C707" s="7" t="str">
        <f ca="1">IF(B707="", "", B707&amp;COUNTIF($B$1:INDIRECT(CONCATENATE("B", ROW())), B707))</f>
        <v>Observatory287</v>
      </c>
      <c r="D707" s="6" t="s">
        <v>26</v>
      </c>
      <c r="E707" s="6" t="s">
        <v>34</v>
      </c>
      <c r="F707" s="6">
        <f t="shared" si="114"/>
        <v>689</v>
      </c>
      <c r="G707" s="58" t="str">
        <f t="shared" si="105"/>
        <v>0x2B1</v>
      </c>
      <c r="H707" s="8" t="s">
        <v>73</v>
      </c>
      <c r="I707" s="8"/>
      <c r="J707" s="6" t="s">
        <v>28</v>
      </c>
      <c r="K707" s="9" t="s">
        <v>29</v>
      </c>
      <c r="L707" s="6" t="s">
        <v>30</v>
      </c>
      <c r="M707" s="42">
        <v>320</v>
      </c>
      <c r="N707" s="42">
        <f t="shared" si="107"/>
        <v>320</v>
      </c>
      <c r="O707" s="42">
        <f t="shared" si="115"/>
        <v>40</v>
      </c>
      <c r="P707" s="42">
        <f t="shared" si="116"/>
        <v>40</v>
      </c>
      <c r="Q707" s="265">
        <v>0.1</v>
      </c>
      <c r="R707" s="10">
        <f t="shared" si="106"/>
        <v>3200</v>
      </c>
      <c r="S707" s="6" t="s">
        <v>644</v>
      </c>
      <c r="T707" s="6" t="s">
        <v>750</v>
      </c>
    </row>
    <row r="708" spans="1:20" x14ac:dyDescent="0.2">
      <c r="A708" s="6">
        <f ca="1">IF(COUNTIF($B$1:INDIRECT(CONCATENATE("B", ROW())), B708)=0, "", COUNTIF($B$1:INDIRECT(CONCATENATE("B", ROW())), B708))</f>
        <v>288</v>
      </c>
      <c r="B708" s="41" t="s">
        <v>57</v>
      </c>
      <c r="C708" s="7" t="str">
        <f ca="1">IF(B708="", "", B708&amp;COUNTIF($B$1:INDIRECT(CONCATENATE("B", ROW())), B708))</f>
        <v>Observatory288</v>
      </c>
      <c r="D708" s="6" t="s">
        <v>26</v>
      </c>
      <c r="E708" s="6" t="s">
        <v>34</v>
      </c>
      <c r="F708" s="6">
        <f>$F707+1</f>
        <v>690</v>
      </c>
      <c r="G708" s="58" t="str">
        <f t="shared" si="105"/>
        <v>0x2B2</v>
      </c>
      <c r="H708" s="8" t="s">
        <v>74</v>
      </c>
      <c r="I708" s="8"/>
      <c r="J708" s="6" t="s">
        <v>28</v>
      </c>
      <c r="K708" s="9" t="s">
        <v>29</v>
      </c>
      <c r="L708" s="6" t="s">
        <v>30</v>
      </c>
      <c r="M708" s="42">
        <v>736</v>
      </c>
      <c r="N708" s="42">
        <f t="shared" si="107"/>
        <v>736</v>
      </c>
      <c r="O708" s="42">
        <f t="shared" si="115"/>
        <v>92</v>
      </c>
      <c r="P708" s="42">
        <f t="shared" si="116"/>
        <v>92</v>
      </c>
      <c r="Q708" s="265">
        <v>0.1</v>
      </c>
      <c r="R708" s="10">
        <f t="shared" si="106"/>
        <v>7360</v>
      </c>
      <c r="S708" s="6" t="s">
        <v>642</v>
      </c>
      <c r="T708" s="6" t="s">
        <v>750</v>
      </c>
    </row>
    <row r="709" spans="1:20" x14ac:dyDescent="0.2">
      <c r="A709" s="6">
        <f ca="1">IF(COUNTIF($B$1:INDIRECT(CONCATENATE("B", ROW())), B709)=0, "", COUNTIF($B$1:INDIRECT(CONCATENATE("B", ROW())), B709))</f>
        <v>289</v>
      </c>
      <c r="B709" s="41" t="s">
        <v>57</v>
      </c>
      <c r="C709" s="7" t="str">
        <f ca="1">IF(B709="", "", B709&amp;COUNTIF($B$1:INDIRECT(CONCATENATE("B", ROW())), B709))</f>
        <v>Observatory289</v>
      </c>
      <c r="D709" s="6" t="s">
        <v>26</v>
      </c>
      <c r="E709" s="6" t="s">
        <v>34</v>
      </c>
      <c r="F709" s="6">
        <f>$F708+1</f>
        <v>691</v>
      </c>
      <c r="G709" s="58" t="str">
        <f t="shared" si="105"/>
        <v>0x2B3</v>
      </c>
      <c r="H709" s="8" t="s">
        <v>75</v>
      </c>
      <c r="I709" s="8"/>
      <c r="J709" s="6" t="s">
        <v>28</v>
      </c>
      <c r="K709" s="9" t="s">
        <v>29</v>
      </c>
      <c r="L709" s="6" t="s">
        <v>30</v>
      </c>
      <c r="M709" s="42">
        <v>896</v>
      </c>
      <c r="N709" s="42">
        <f t="shared" si="107"/>
        <v>896</v>
      </c>
      <c r="O709" s="42">
        <f t="shared" si="115"/>
        <v>112</v>
      </c>
      <c r="P709" s="42">
        <f t="shared" si="116"/>
        <v>112</v>
      </c>
      <c r="Q709" s="265">
        <v>0.1</v>
      </c>
      <c r="R709" s="10">
        <f t="shared" si="106"/>
        <v>8960</v>
      </c>
      <c r="S709" s="6" t="s">
        <v>638</v>
      </c>
      <c r="T709" s="6" t="s">
        <v>750</v>
      </c>
    </row>
    <row r="710" spans="1:20" x14ac:dyDescent="0.2">
      <c r="A710" s="6">
        <f ca="1">IF(COUNTIF($B$1:INDIRECT(CONCATENATE("B", ROW())), B710)=0, "", COUNTIF($B$1:INDIRECT(CONCATENATE("B", ROW())), B710))</f>
        <v>290</v>
      </c>
      <c r="B710" s="41" t="s">
        <v>57</v>
      </c>
      <c r="C710" s="7" t="str">
        <f ca="1">IF(B710="", "", B710&amp;COUNTIF($B$1:INDIRECT(CONCATENATE("B", ROW())), B710))</f>
        <v>Observatory290</v>
      </c>
      <c r="D710" s="6" t="s">
        <v>26</v>
      </c>
      <c r="E710" s="6" t="s">
        <v>34</v>
      </c>
      <c r="F710" s="6">
        <f>$F709+1</f>
        <v>692</v>
      </c>
      <c r="G710" s="58" t="str">
        <f t="shared" si="105"/>
        <v>0x2B4</v>
      </c>
      <c r="H710" s="8" t="s">
        <v>76</v>
      </c>
      <c r="I710" s="8"/>
      <c r="J710" s="6" t="s">
        <v>28</v>
      </c>
      <c r="K710" s="9" t="s">
        <v>29</v>
      </c>
      <c r="L710" s="6" t="s">
        <v>30</v>
      </c>
      <c r="M710" s="42">
        <v>320</v>
      </c>
      <c r="N710" s="42">
        <f t="shared" si="107"/>
        <v>320</v>
      </c>
      <c r="O710" s="42">
        <f t="shared" si="115"/>
        <v>40</v>
      </c>
      <c r="P710" s="42">
        <f t="shared" si="116"/>
        <v>40</v>
      </c>
      <c r="Q710" s="265">
        <v>0.1</v>
      </c>
      <c r="R710" s="10">
        <f t="shared" si="106"/>
        <v>3200</v>
      </c>
      <c r="S710" s="6" t="s">
        <v>643</v>
      </c>
      <c r="T710" s="6" t="s">
        <v>750</v>
      </c>
    </row>
    <row r="711" spans="1:20" x14ac:dyDescent="0.2">
      <c r="A711" s="6">
        <f ca="1">IF(COUNTIF($B$1:INDIRECT(CONCATENATE("B", ROW())), B711)=0, "", COUNTIF($B$1:INDIRECT(CONCATENATE("B", ROW())), B711))</f>
        <v>291</v>
      </c>
      <c r="B711" s="41" t="s">
        <v>57</v>
      </c>
      <c r="C711" s="7" t="str">
        <f ca="1">IF(B711="", "", B711&amp;COUNTIF($B$1:INDIRECT(CONCATENATE("B", ROW())), B711))</f>
        <v>Observatory291</v>
      </c>
      <c r="D711" s="6" t="s">
        <v>26</v>
      </c>
      <c r="E711" s="6" t="s">
        <v>34</v>
      </c>
      <c r="F711" s="6">
        <f>$F710+1</f>
        <v>693</v>
      </c>
      <c r="G711" s="58" t="str">
        <f t="shared" si="105"/>
        <v>0x2B5</v>
      </c>
      <c r="H711" s="8" t="s">
        <v>77</v>
      </c>
      <c r="I711" s="8"/>
      <c r="J711" s="6" t="s">
        <v>28</v>
      </c>
      <c r="K711" s="9" t="s">
        <v>29</v>
      </c>
      <c r="L711" s="6" t="s">
        <v>30</v>
      </c>
      <c r="M711" s="42">
        <v>832</v>
      </c>
      <c r="N711" s="42">
        <f t="shared" si="107"/>
        <v>832</v>
      </c>
      <c r="O711" s="42">
        <f t="shared" si="115"/>
        <v>104</v>
      </c>
      <c r="P711" s="42">
        <f t="shared" si="116"/>
        <v>104</v>
      </c>
      <c r="Q711" s="265">
        <v>0.1</v>
      </c>
      <c r="R711" s="10">
        <f t="shared" si="106"/>
        <v>8320</v>
      </c>
      <c r="S711" s="6" t="s">
        <v>640</v>
      </c>
      <c r="T711" s="6" t="s">
        <v>750</v>
      </c>
    </row>
    <row r="712" spans="1:20" x14ac:dyDescent="0.2">
      <c r="A712" s="6">
        <f ca="1">IF(COUNTIF($B$1:INDIRECT(CONCATENATE("B", ROW())), B712)=0, "", COUNTIF($B$1:INDIRECT(CONCATENATE("B", ROW())), B712))</f>
        <v>292</v>
      </c>
      <c r="B712" s="41" t="s">
        <v>57</v>
      </c>
      <c r="C712" s="7" t="str">
        <f ca="1">IF(B712="", "", B712&amp;COUNTIF($B$1:INDIRECT(CONCATENATE("B", ROW())), B712))</f>
        <v>Observatory292</v>
      </c>
      <c r="D712" s="6" t="s">
        <v>26</v>
      </c>
      <c r="E712" s="6" t="s">
        <v>34</v>
      </c>
      <c r="F712" s="6">
        <f t="shared" ref="F712:F742" si="117">$F711+1</f>
        <v>694</v>
      </c>
      <c r="G712" s="58" t="str">
        <f t="shared" si="105"/>
        <v>0x2B6</v>
      </c>
      <c r="H712" s="8" t="s">
        <v>78</v>
      </c>
      <c r="I712" s="8"/>
      <c r="J712" s="6" t="s">
        <v>28</v>
      </c>
      <c r="K712" s="9" t="s">
        <v>29</v>
      </c>
      <c r="L712" s="6" t="s">
        <v>30</v>
      </c>
      <c r="M712" s="42">
        <v>512</v>
      </c>
      <c r="N712" s="42">
        <f t="shared" si="107"/>
        <v>512</v>
      </c>
      <c r="O712" s="42">
        <f t="shared" si="115"/>
        <v>64</v>
      </c>
      <c r="P712" s="42">
        <f t="shared" si="116"/>
        <v>64</v>
      </c>
      <c r="Q712" s="265">
        <v>0.1</v>
      </c>
      <c r="R712" s="10">
        <f t="shared" si="106"/>
        <v>5120</v>
      </c>
      <c r="S712" s="6" t="s">
        <v>639</v>
      </c>
      <c r="T712" s="6" t="s">
        <v>750</v>
      </c>
    </row>
    <row r="713" spans="1:20" x14ac:dyDescent="0.2">
      <c r="A713" s="6">
        <f ca="1">IF(COUNTIF($B$1:INDIRECT(CONCATENATE("B", ROW())), B713)=0, "", COUNTIF($B$1:INDIRECT(CONCATENATE("B", ROW())), B713))</f>
        <v>293</v>
      </c>
      <c r="B713" s="41" t="s">
        <v>57</v>
      </c>
      <c r="C713" s="7" t="str">
        <f ca="1">IF(B713="", "", B713&amp;COUNTIF($B$1:INDIRECT(CONCATENATE("B", ROW())), B713))</f>
        <v>Observatory293</v>
      </c>
      <c r="D713" s="6" t="s">
        <v>26</v>
      </c>
      <c r="E713" s="6" t="s">
        <v>34</v>
      </c>
      <c r="F713" s="6">
        <f>$F712+1</f>
        <v>695</v>
      </c>
      <c r="G713" s="58" t="str">
        <f t="shared" si="105"/>
        <v>0x2B7</v>
      </c>
      <c r="H713" s="8" t="s">
        <v>79</v>
      </c>
      <c r="I713" s="8"/>
      <c r="J713" s="6" t="s">
        <v>28</v>
      </c>
      <c r="K713" s="9" t="s">
        <v>29</v>
      </c>
      <c r="L713" s="6" t="s">
        <v>30</v>
      </c>
      <c r="M713" s="42">
        <v>640</v>
      </c>
      <c r="N713" s="42">
        <f t="shared" si="107"/>
        <v>640</v>
      </c>
      <c r="O713" s="42">
        <f t="shared" si="115"/>
        <v>80</v>
      </c>
      <c r="P713" s="42">
        <f t="shared" si="116"/>
        <v>80</v>
      </c>
      <c r="Q713" s="265">
        <v>0.1</v>
      </c>
      <c r="R713" s="10">
        <f t="shared" si="106"/>
        <v>6400</v>
      </c>
      <c r="S713" s="6" t="s">
        <v>645</v>
      </c>
      <c r="T713" s="6" t="s">
        <v>750</v>
      </c>
    </row>
    <row r="714" spans="1:20" x14ac:dyDescent="0.2">
      <c r="A714" s="6">
        <f ca="1">IF(COUNTIF($B$1:INDIRECT(CONCATENATE("B", ROW())), B714)=0, "", COUNTIF($B$1:INDIRECT(CONCATENATE("B", ROW())), B714))</f>
        <v>294</v>
      </c>
      <c r="B714" s="41" t="s">
        <v>57</v>
      </c>
      <c r="C714" s="7" t="str">
        <f ca="1">IF(B714="", "", B714&amp;COUNTIF($B$1:INDIRECT(CONCATENATE("B", ROW())), B714))</f>
        <v>Observatory294</v>
      </c>
      <c r="D714" s="6" t="s">
        <v>26</v>
      </c>
      <c r="E714" s="6" t="s">
        <v>34</v>
      </c>
      <c r="F714" s="6">
        <f>$F713+1</f>
        <v>696</v>
      </c>
      <c r="G714" s="58" t="str">
        <f t="shared" si="105"/>
        <v>0x2B8</v>
      </c>
      <c r="H714" s="8" t="s">
        <v>80</v>
      </c>
      <c r="I714" s="8"/>
      <c r="J714" s="6" t="s">
        <v>28</v>
      </c>
      <c r="K714" s="9" t="s">
        <v>29</v>
      </c>
      <c r="L714" s="6" t="s">
        <v>30</v>
      </c>
      <c r="M714" s="42">
        <v>224</v>
      </c>
      <c r="N714" s="42">
        <f t="shared" si="107"/>
        <v>224</v>
      </c>
      <c r="O714" s="42">
        <f t="shared" si="115"/>
        <v>28</v>
      </c>
      <c r="P714" s="42">
        <f t="shared" si="116"/>
        <v>28</v>
      </c>
      <c r="Q714" s="265">
        <v>0.1</v>
      </c>
      <c r="R714" s="10">
        <f t="shared" si="106"/>
        <v>2240</v>
      </c>
      <c r="S714" s="6" t="s">
        <v>641</v>
      </c>
      <c r="T714" s="6" t="s">
        <v>750</v>
      </c>
    </row>
    <row r="715" spans="1:20" x14ac:dyDescent="0.2">
      <c r="A715" s="6">
        <f ca="1">IF(COUNTIF($B$1:INDIRECT(CONCATENATE("B", ROW())), B715)=0, "", COUNTIF($B$1:INDIRECT(CONCATENATE("B", ROW())), B715))</f>
        <v>295</v>
      </c>
      <c r="B715" s="41" t="s">
        <v>57</v>
      </c>
      <c r="C715" s="7" t="str">
        <f ca="1">IF(B715="", "", B715&amp;COUNTIF($B$1:INDIRECT(CONCATENATE("B", ROW())), B715))</f>
        <v>Observatory295</v>
      </c>
      <c r="D715" s="6" t="s">
        <v>26</v>
      </c>
      <c r="E715" s="6" t="s">
        <v>34</v>
      </c>
      <c r="F715" s="6">
        <f>$F714+1</f>
        <v>697</v>
      </c>
      <c r="G715" s="58" t="str">
        <f t="shared" si="105"/>
        <v>0x2B9</v>
      </c>
      <c r="H715" s="8" t="s">
        <v>81</v>
      </c>
      <c r="I715" s="8"/>
      <c r="J715" s="6" t="s">
        <v>28</v>
      </c>
      <c r="K715" s="9" t="s">
        <v>29</v>
      </c>
      <c r="L715" s="6" t="s">
        <v>30</v>
      </c>
      <c r="M715" s="42">
        <v>768</v>
      </c>
      <c r="N715" s="42">
        <f t="shared" si="107"/>
        <v>768</v>
      </c>
      <c r="O715" s="42">
        <f t="shared" si="115"/>
        <v>96</v>
      </c>
      <c r="P715" s="42">
        <f t="shared" si="116"/>
        <v>96</v>
      </c>
      <c r="Q715" s="265">
        <v>0.1</v>
      </c>
      <c r="R715" s="10">
        <f t="shared" si="106"/>
        <v>7680</v>
      </c>
      <c r="S715" s="6" t="s">
        <v>647</v>
      </c>
      <c r="T715" s="6" t="s">
        <v>750</v>
      </c>
    </row>
    <row r="716" spans="1:20" x14ac:dyDescent="0.2">
      <c r="A716" s="6">
        <f ca="1">IF(COUNTIF($B$1:INDIRECT(CONCATENATE("B", ROW())), B716)=0, "", COUNTIF($B$1:INDIRECT(CONCATENATE("B", ROW())), B716))</f>
        <v>296</v>
      </c>
      <c r="B716" s="41" t="s">
        <v>57</v>
      </c>
      <c r="C716" s="7" t="str">
        <f ca="1">IF(B716="", "", B716&amp;COUNTIF($B$1:INDIRECT(CONCATENATE("B", ROW())), B716))</f>
        <v>Observatory296</v>
      </c>
      <c r="D716" s="6" t="s">
        <v>26</v>
      </c>
      <c r="E716" s="6" t="s">
        <v>34</v>
      </c>
      <c r="F716" s="6">
        <f t="shared" si="117"/>
        <v>698</v>
      </c>
      <c r="G716" s="58" t="str">
        <f t="shared" ref="G716:G721" si="118">CONCATENATE( "0x",DEC2HEX($F716) )</f>
        <v>0x2BA</v>
      </c>
      <c r="H716" s="8" t="s">
        <v>539</v>
      </c>
      <c r="I716" s="8"/>
      <c r="J716" s="6" t="s">
        <v>28</v>
      </c>
      <c r="K716" s="9" t="s">
        <v>29</v>
      </c>
      <c r="L716" s="6" t="s">
        <v>30</v>
      </c>
      <c r="M716" s="42">
        <v>1088</v>
      </c>
      <c r="N716" s="42">
        <f t="shared" si="107"/>
        <v>1088</v>
      </c>
      <c r="O716" s="42">
        <f t="shared" ref="O716:O718" si="119">IF($M716="", "", $M716/8)</f>
        <v>136</v>
      </c>
      <c r="P716" s="42">
        <f t="shared" ref="P716:P718" si="120">IF(N716="", "", N716/8)</f>
        <v>136</v>
      </c>
      <c r="Q716" s="265">
        <v>0.1</v>
      </c>
      <c r="R716" s="10">
        <f t="shared" si="106"/>
        <v>10880</v>
      </c>
      <c r="S716" s="6" t="s">
        <v>648</v>
      </c>
      <c r="T716" s="6" t="s">
        <v>750</v>
      </c>
    </row>
    <row r="717" spans="1:20" x14ac:dyDescent="0.2">
      <c r="A717" s="6"/>
      <c r="B717" s="41"/>
      <c r="C717" s="7"/>
      <c r="D717" s="6"/>
      <c r="E717" s="6"/>
      <c r="F717" s="6">
        <f>$F716+1</f>
        <v>699</v>
      </c>
      <c r="G717" s="58" t="str">
        <f t="shared" si="118"/>
        <v>0x2BB</v>
      </c>
      <c r="H717" s="8" t="s">
        <v>33</v>
      </c>
      <c r="I717" s="8"/>
      <c r="J717" s="6"/>
      <c r="K717" s="9"/>
      <c r="L717" s="6"/>
      <c r="M717" s="42"/>
      <c r="N717" s="42"/>
      <c r="O717" s="42"/>
      <c r="P717" s="42"/>
      <c r="Q717" s="265"/>
      <c r="R717" s="10"/>
      <c r="S717" s="6"/>
      <c r="T717" s="6"/>
    </row>
    <row r="718" spans="1:20" x14ac:dyDescent="0.2">
      <c r="A718" s="6">
        <f ca="1">IF(COUNTIF($B$1:INDIRECT(CONCATENATE("B", ROW())), B718)=0, "", COUNTIF($B$1:INDIRECT(CONCATENATE("B", ROW())), B718))</f>
        <v>297</v>
      </c>
      <c r="B718" s="41" t="s">
        <v>57</v>
      </c>
      <c r="C718" s="7" t="str">
        <f ca="1">IF(B718="", "", B718&amp;COUNTIF($B$1:INDIRECT(CONCATENATE("B", ROW())), B718))</f>
        <v>Observatory297</v>
      </c>
      <c r="D718" s="6" t="s">
        <v>26</v>
      </c>
      <c r="E718" s="6" t="s">
        <v>34</v>
      </c>
      <c r="F718" s="6">
        <f>$F717+1</f>
        <v>700</v>
      </c>
      <c r="G718" s="58" t="str">
        <f t="shared" si="118"/>
        <v>0x2BC</v>
      </c>
      <c r="H718" s="8" t="s">
        <v>777</v>
      </c>
      <c r="I718" s="8"/>
      <c r="J718" s="6" t="s">
        <v>28</v>
      </c>
      <c r="K718" s="9" t="s">
        <v>29</v>
      </c>
      <c r="L718" s="6" t="s">
        <v>30</v>
      </c>
      <c r="M718" s="42">
        <v>384</v>
      </c>
      <c r="N718" s="42">
        <f t="shared" si="107"/>
        <v>384</v>
      </c>
      <c r="O718" s="42">
        <f t="shared" si="119"/>
        <v>48</v>
      </c>
      <c r="P718" s="42">
        <f t="shared" si="120"/>
        <v>48</v>
      </c>
      <c r="Q718" s="265">
        <v>0.1</v>
      </c>
      <c r="R718" s="10">
        <f t="shared" ref="R718:R766" si="121">IF($B718="", "", IF($J718="Sync", $N718/$Q718, 0))</f>
        <v>3840</v>
      </c>
      <c r="S718" s="6" t="s">
        <v>950</v>
      </c>
      <c r="T718" s="6" t="s">
        <v>1293</v>
      </c>
    </row>
    <row r="719" spans="1:20" x14ac:dyDescent="0.2">
      <c r="A719" s="6"/>
      <c r="B719" s="41"/>
      <c r="C719" s="7"/>
      <c r="D719" s="6"/>
      <c r="E719" s="6"/>
      <c r="F719" s="6">
        <f>$F718+1</f>
        <v>701</v>
      </c>
      <c r="G719" s="58" t="str">
        <f t="shared" si="118"/>
        <v>0x2BD</v>
      </c>
      <c r="H719" s="8" t="s">
        <v>33</v>
      </c>
      <c r="I719" s="8"/>
      <c r="J719" s="6"/>
      <c r="K719" s="9"/>
      <c r="L719" s="6"/>
      <c r="M719" s="42"/>
      <c r="N719" s="42"/>
      <c r="O719" s="42"/>
      <c r="P719" s="42"/>
      <c r="Q719" s="265"/>
      <c r="R719" s="10"/>
      <c r="S719" s="6"/>
      <c r="T719" s="6"/>
    </row>
    <row r="720" spans="1:20" x14ac:dyDescent="0.2">
      <c r="A720" s="6"/>
      <c r="B720" s="41"/>
      <c r="C720" s="7"/>
      <c r="D720" s="6"/>
      <c r="E720" s="6"/>
      <c r="F720" s="6">
        <f t="shared" si="117"/>
        <v>702</v>
      </c>
      <c r="G720" s="58" t="str">
        <f t="shared" si="118"/>
        <v>0x2BE</v>
      </c>
      <c r="H720" s="8" t="s">
        <v>33</v>
      </c>
      <c r="I720" s="8"/>
      <c r="J720" s="6"/>
      <c r="K720" s="9"/>
      <c r="L720" s="6"/>
      <c r="M720" s="42"/>
      <c r="N720" s="42"/>
      <c r="O720" s="42"/>
      <c r="P720" s="42"/>
      <c r="Q720" s="265"/>
      <c r="R720" s="10"/>
      <c r="S720" s="6"/>
      <c r="T720" s="6"/>
    </row>
    <row r="721" spans="1:20" x14ac:dyDescent="0.2">
      <c r="A721" s="6">
        <f ca="1">IF(COUNTIF($B$1:INDIRECT(CONCATENATE("B", ROW())), B721)=0, "", COUNTIF($B$1:INDIRECT(CONCATENATE("B", ROW())), B721))</f>
        <v>298</v>
      </c>
      <c r="B721" s="41" t="s">
        <v>57</v>
      </c>
      <c r="C721" s="7" t="str">
        <f ca="1">IF(B721="", "", B721&amp;COUNTIF($B$1:INDIRECT(CONCATENATE("B", ROW())), B721))</f>
        <v>Observatory298</v>
      </c>
      <c r="D721" s="6" t="s">
        <v>26</v>
      </c>
      <c r="E721" s="6" t="s">
        <v>34</v>
      </c>
      <c r="F721" s="6">
        <f>$F720+1</f>
        <v>703</v>
      </c>
      <c r="G721" s="58" t="str">
        <f t="shared" si="118"/>
        <v>0x2BF</v>
      </c>
      <c r="H721" s="8" t="s">
        <v>1238</v>
      </c>
      <c r="I721" s="8"/>
      <c r="J721" s="6" t="s">
        <v>28</v>
      </c>
      <c r="K721" s="9" t="s">
        <v>29</v>
      </c>
      <c r="L721" s="6" t="s">
        <v>30</v>
      </c>
      <c r="M721" s="42">
        <v>1488</v>
      </c>
      <c r="N721" s="42">
        <f t="shared" ref="N721" si="122">(IF($K721="CCSDS",$M721,IF($K721="","",IF($K721="RAW",IF($D721=1553,$M721+(12*8)+(4*8),$M721+(12*8))))))</f>
        <v>1488</v>
      </c>
      <c r="O721" s="42">
        <f t="shared" ref="O721" si="123">IF($M721="", "", $M721/8)</f>
        <v>186</v>
      </c>
      <c r="P721" s="42">
        <f t="shared" ref="P721" si="124">IF(N721="", "", N721/8)</f>
        <v>186</v>
      </c>
      <c r="Q721" s="265">
        <v>0.1</v>
      </c>
      <c r="R721" s="10">
        <f t="shared" si="121"/>
        <v>14880</v>
      </c>
      <c r="S721" s="6"/>
      <c r="T721" s="6" t="s">
        <v>1293</v>
      </c>
    </row>
    <row r="722" spans="1:20" x14ac:dyDescent="0.2">
      <c r="A722" s="6" t="str">
        <f ca="1">IF(COUNTIF($B$1:INDIRECT(CONCATENATE("B", ROW())), B722)=0, "", COUNTIF($B$1:INDIRECT(CONCATENATE("B", ROW())), B722))</f>
        <v/>
      </c>
      <c r="B722" s="8"/>
      <c r="C722" s="7" t="str">
        <f ca="1">IF(B722="", "", B722&amp;COUNTIF($B$1:INDIRECT(CONCATENATE("B", ROW())), B722))</f>
        <v/>
      </c>
      <c r="D722" s="6"/>
      <c r="E722" s="6"/>
      <c r="F722" s="6"/>
      <c r="G722" s="44"/>
      <c r="H722" s="8" t="s">
        <v>240</v>
      </c>
      <c r="I722" s="8"/>
      <c r="J722" s="6"/>
      <c r="K722" s="9"/>
      <c r="L722" s="6"/>
      <c r="M722" s="42"/>
      <c r="N722" s="42" t="str">
        <f t="shared" ref="N722:N724" si="125">(IF($K722="CCSDS",$M722,IF($K722="","",IF($K722="RAW",IF($D722=1553,$M722+(12*8)+(4*8),$M722+(12*8))))))</f>
        <v/>
      </c>
      <c r="O722" s="42"/>
      <c r="P722" s="42"/>
      <c r="Q722" s="265"/>
      <c r="R722" s="10" t="str">
        <f t="shared" si="121"/>
        <v/>
      </c>
      <c r="S722" s="6"/>
      <c r="T722" s="6"/>
    </row>
    <row r="723" spans="1:20" x14ac:dyDescent="0.2">
      <c r="A723" s="6">
        <f ca="1">IF(COUNTIF($B$1:INDIRECT(CONCATENATE("B", ROW())), B723)=0, "", COUNTIF($B$1:INDIRECT(CONCATENATE("B", ROW())), B723))</f>
        <v>299</v>
      </c>
      <c r="B723" s="41" t="s">
        <v>57</v>
      </c>
      <c r="C723" s="7" t="str">
        <f ca="1">IF(B723="", "", B723&amp;COUNTIF($B$1:INDIRECT(CONCATENATE("B", ROW())), B723))</f>
        <v>Observatory299</v>
      </c>
      <c r="D723" s="6" t="s">
        <v>36</v>
      </c>
      <c r="E723" s="6" t="s">
        <v>27</v>
      </c>
      <c r="F723" s="6">
        <f>$F721+1</f>
        <v>704</v>
      </c>
      <c r="G723" s="58" t="str">
        <f t="shared" ref="G723:G786" si="126">CONCATENATE( "0x",DEC2HEX($F723) )</f>
        <v>0x2C0</v>
      </c>
      <c r="H723" s="8" t="s">
        <v>419</v>
      </c>
      <c r="I723" s="8"/>
      <c r="J723" s="6" t="s">
        <v>31</v>
      </c>
      <c r="K723" s="9"/>
      <c r="L723" s="6"/>
      <c r="M723" s="42"/>
      <c r="N723" s="42" t="str">
        <f t="shared" si="125"/>
        <v/>
      </c>
      <c r="O723" s="42"/>
      <c r="P723" s="42"/>
      <c r="Q723" s="265"/>
      <c r="R723" s="10">
        <f t="shared" si="121"/>
        <v>0</v>
      </c>
      <c r="S723" s="6"/>
      <c r="T723" s="6"/>
    </row>
    <row r="724" spans="1:20" x14ac:dyDescent="0.2">
      <c r="A724" s="6">
        <f ca="1">IF(COUNTIF($B$1:INDIRECT(CONCATENATE("B", ROW())), B724)=0, "", COUNTIF($B$1:INDIRECT(CONCATENATE("B", ROW())), B724))</f>
        <v>300</v>
      </c>
      <c r="B724" s="41" t="s">
        <v>57</v>
      </c>
      <c r="C724" s="7" t="str">
        <f ca="1">IF(B724="", "", B724&amp;COUNTIF($B$1:INDIRECT(CONCATENATE("B", ROW())), B724))</f>
        <v>Observatory300</v>
      </c>
      <c r="D724" s="6" t="s">
        <v>36</v>
      </c>
      <c r="E724" s="6" t="s">
        <v>27</v>
      </c>
      <c r="F724" s="6">
        <f>$F723+1</f>
        <v>705</v>
      </c>
      <c r="G724" s="58" t="str">
        <f t="shared" si="126"/>
        <v>0x2C1</v>
      </c>
      <c r="H724" s="8" t="s">
        <v>419</v>
      </c>
      <c r="I724" s="8"/>
      <c r="J724" s="6" t="s">
        <v>31</v>
      </c>
      <c r="K724" s="9"/>
      <c r="L724" s="6"/>
      <c r="M724" s="42"/>
      <c r="N724" s="42" t="str">
        <f t="shared" si="125"/>
        <v/>
      </c>
      <c r="O724" s="42"/>
      <c r="P724" s="42"/>
      <c r="Q724" s="265"/>
      <c r="R724" s="10">
        <f t="shared" si="121"/>
        <v>0</v>
      </c>
      <c r="S724" s="6"/>
      <c r="T724" s="6"/>
    </row>
    <row r="725" spans="1:20" x14ac:dyDescent="0.2">
      <c r="A725" s="6">
        <f ca="1">IF(COUNTIF($B$1:INDIRECT(CONCATENATE("B", ROW())), B725)=0, "", COUNTIF($B$1:INDIRECT(CONCATENATE("B", ROW())), B725))</f>
        <v>301</v>
      </c>
      <c r="B725" s="41" t="s">
        <v>57</v>
      </c>
      <c r="C725" s="7" t="str">
        <f ca="1">IF(B725="", "", B725&amp;COUNTIF($B$1:INDIRECT(CONCATENATE("B", ROW())), B725))</f>
        <v>Observatory301</v>
      </c>
      <c r="D725" s="6" t="s">
        <v>36</v>
      </c>
      <c r="E725" s="6" t="s">
        <v>27</v>
      </c>
      <c r="F725" s="6">
        <f t="shared" si="117"/>
        <v>706</v>
      </c>
      <c r="G725" s="58" t="str">
        <f t="shared" si="126"/>
        <v>0x2C2</v>
      </c>
      <c r="H725" s="8" t="s">
        <v>420</v>
      </c>
      <c r="I725" s="8"/>
      <c r="J725" s="6" t="s">
        <v>28</v>
      </c>
      <c r="K725" s="9" t="s">
        <v>35</v>
      </c>
      <c r="L725" s="6" t="s">
        <v>30</v>
      </c>
      <c r="M725" s="42">
        <v>1888</v>
      </c>
      <c r="N725" s="42">
        <f t="shared" ref="N725:N786" si="127">(IF($K725="CCSDS",$M725,IF($K725="","",IF($K725="RAW",IF($D725=1553,$M725+(12*8)+(4*8),$M725+(14*8))))))</f>
        <v>2000</v>
      </c>
      <c r="O725" s="42">
        <f t="shared" ref="O725:O766" si="128">IF($M725="", "", $M725/8)</f>
        <v>236</v>
      </c>
      <c r="P725" s="42">
        <f t="shared" ref="P725:P735" si="129">IF(N725="", "", N725/8)</f>
        <v>250</v>
      </c>
      <c r="Q725" s="265">
        <v>5</v>
      </c>
      <c r="R725" s="10">
        <f t="shared" si="121"/>
        <v>400</v>
      </c>
      <c r="S725" s="6" t="s">
        <v>1320</v>
      </c>
      <c r="T725" s="6" t="s">
        <v>751</v>
      </c>
    </row>
    <row r="726" spans="1:20" x14ac:dyDescent="0.2">
      <c r="A726" s="6">
        <f ca="1">IF(COUNTIF($B$1:INDIRECT(CONCATENATE("B", ROW())), B726)=0, "", COUNTIF($B$1:INDIRECT(CONCATENATE("B", ROW())), B726))</f>
        <v>302</v>
      </c>
      <c r="B726" s="41" t="s">
        <v>57</v>
      </c>
      <c r="C726" s="7" t="str">
        <f ca="1">IF(B726="", "", B726&amp;COUNTIF($B$1:INDIRECT(CONCATENATE("B", ROW())), B726))</f>
        <v>Observatory302</v>
      </c>
      <c r="D726" s="6" t="s">
        <v>36</v>
      </c>
      <c r="E726" s="6" t="s">
        <v>27</v>
      </c>
      <c r="F726" s="6">
        <f t="shared" si="117"/>
        <v>707</v>
      </c>
      <c r="G726" s="58" t="str">
        <f t="shared" si="126"/>
        <v>0x2C3</v>
      </c>
      <c r="H726" s="8" t="s">
        <v>421</v>
      </c>
      <c r="I726" s="8"/>
      <c r="J726" s="6" t="s">
        <v>28</v>
      </c>
      <c r="K726" s="9" t="s">
        <v>35</v>
      </c>
      <c r="L726" s="6" t="s">
        <v>30</v>
      </c>
      <c r="M726" s="42">
        <v>1664</v>
      </c>
      <c r="N726" s="42">
        <f t="shared" si="127"/>
        <v>1776</v>
      </c>
      <c r="O726" s="42">
        <f t="shared" si="128"/>
        <v>208</v>
      </c>
      <c r="P726" s="42">
        <f t="shared" si="129"/>
        <v>222</v>
      </c>
      <c r="Q726" s="265">
        <v>30</v>
      </c>
      <c r="R726" s="10">
        <f t="shared" si="121"/>
        <v>59.2</v>
      </c>
      <c r="S726" s="6" t="s">
        <v>1321</v>
      </c>
      <c r="T726" s="6" t="s">
        <v>751</v>
      </c>
    </row>
    <row r="727" spans="1:20" x14ac:dyDescent="0.2">
      <c r="A727" s="6">
        <f ca="1">IF(COUNTIF($B$1:INDIRECT(CONCATENATE("B", ROW())), B727)=0, "", COUNTIF($B$1:INDIRECT(CONCATENATE("B", ROW())), B727))</f>
        <v>303</v>
      </c>
      <c r="B727" s="41" t="s">
        <v>57</v>
      </c>
      <c r="C727" s="7" t="str">
        <f ca="1">IF(B727="", "", B727&amp;COUNTIF($B$1:INDIRECT(CONCATENATE("B", ROW())), B727))</f>
        <v>Observatory303</v>
      </c>
      <c r="D727" s="6" t="s">
        <v>36</v>
      </c>
      <c r="E727" s="6" t="s">
        <v>27</v>
      </c>
      <c r="F727" s="6">
        <f t="shared" si="117"/>
        <v>708</v>
      </c>
      <c r="G727" s="58" t="str">
        <f t="shared" si="126"/>
        <v>0x2C4</v>
      </c>
      <c r="H727" s="8" t="s">
        <v>422</v>
      </c>
      <c r="I727" s="8"/>
      <c r="J727" s="6" t="s">
        <v>28</v>
      </c>
      <c r="K727" s="9" t="s">
        <v>35</v>
      </c>
      <c r="L727" s="6" t="s">
        <v>30</v>
      </c>
      <c r="M727" s="42">
        <v>1600</v>
      </c>
      <c r="N727" s="42">
        <f t="shared" si="127"/>
        <v>1712</v>
      </c>
      <c r="O727" s="42">
        <f t="shared" si="128"/>
        <v>200</v>
      </c>
      <c r="P727" s="42">
        <f t="shared" si="129"/>
        <v>214</v>
      </c>
      <c r="Q727" s="265">
        <v>5</v>
      </c>
      <c r="R727" s="10">
        <f t="shared" si="121"/>
        <v>342.4</v>
      </c>
      <c r="S727" s="6" t="s">
        <v>1322</v>
      </c>
      <c r="T727" s="6" t="s">
        <v>751</v>
      </c>
    </row>
    <row r="728" spans="1:20" x14ac:dyDescent="0.2">
      <c r="A728" s="6">
        <f ca="1">IF(COUNTIF($B$1:INDIRECT(CONCATENATE("B", ROW())), B728)=0, "", COUNTIF($B$1:INDIRECT(CONCATENATE("B", ROW())), B728))</f>
        <v>304</v>
      </c>
      <c r="B728" s="41" t="s">
        <v>57</v>
      </c>
      <c r="C728" s="7" t="str">
        <f ca="1">IF(B728="", "", B728&amp;COUNTIF($B$1:INDIRECT(CONCATENATE("B", ROW())), B728))</f>
        <v>Observatory304</v>
      </c>
      <c r="D728" s="6" t="s">
        <v>36</v>
      </c>
      <c r="E728" s="6" t="s">
        <v>27</v>
      </c>
      <c r="F728" s="6">
        <f t="shared" si="117"/>
        <v>709</v>
      </c>
      <c r="G728" s="58" t="str">
        <f t="shared" si="126"/>
        <v>0x2C5</v>
      </c>
      <c r="H728" s="8" t="s">
        <v>423</v>
      </c>
      <c r="I728" s="8"/>
      <c r="J728" s="6" t="s">
        <v>28</v>
      </c>
      <c r="K728" s="9" t="s">
        <v>35</v>
      </c>
      <c r="L728" s="6" t="s">
        <v>30</v>
      </c>
      <c r="M728" s="42">
        <v>128</v>
      </c>
      <c r="N728" s="42">
        <f t="shared" si="127"/>
        <v>240</v>
      </c>
      <c r="O728" s="42">
        <f t="shared" si="128"/>
        <v>16</v>
      </c>
      <c r="P728" s="42">
        <f t="shared" si="129"/>
        <v>30</v>
      </c>
      <c r="Q728" s="265">
        <v>1</v>
      </c>
      <c r="R728" s="10">
        <f t="shared" si="121"/>
        <v>240</v>
      </c>
      <c r="S728" s="6" t="s">
        <v>1323</v>
      </c>
      <c r="T728" s="6" t="s">
        <v>751</v>
      </c>
    </row>
    <row r="729" spans="1:20" x14ac:dyDescent="0.2">
      <c r="A729" s="6">
        <f ca="1">IF(COUNTIF($B$1:INDIRECT(CONCATENATE("B", ROW())), B729)=0, "", COUNTIF($B$1:INDIRECT(CONCATENATE("B", ROW())), B729))</f>
        <v>305</v>
      </c>
      <c r="B729" s="41" t="s">
        <v>57</v>
      </c>
      <c r="C729" s="7" t="str">
        <f ca="1">IF(B729="", "", B729&amp;COUNTIF($B$1:INDIRECT(CONCATENATE("B", ROW())), B729))</f>
        <v>Observatory305</v>
      </c>
      <c r="D729" s="6" t="s">
        <v>36</v>
      </c>
      <c r="E729" s="6" t="s">
        <v>27</v>
      </c>
      <c r="F729" s="6">
        <f t="shared" si="117"/>
        <v>710</v>
      </c>
      <c r="G729" s="58" t="str">
        <f t="shared" si="126"/>
        <v>0x2C6</v>
      </c>
      <c r="H729" s="8" t="s">
        <v>424</v>
      </c>
      <c r="I729" s="8"/>
      <c r="J729" s="6" t="s">
        <v>28</v>
      </c>
      <c r="K729" s="9" t="s">
        <v>35</v>
      </c>
      <c r="L729" s="6" t="s">
        <v>30</v>
      </c>
      <c r="M729" s="42">
        <v>448</v>
      </c>
      <c r="N729" s="42">
        <f t="shared" si="127"/>
        <v>560</v>
      </c>
      <c r="O729" s="42">
        <f t="shared" si="128"/>
        <v>56</v>
      </c>
      <c r="P729" s="42">
        <f t="shared" si="129"/>
        <v>70</v>
      </c>
      <c r="Q729" s="265">
        <v>30</v>
      </c>
      <c r="R729" s="10">
        <f t="shared" si="121"/>
        <v>18.666666666666668</v>
      </c>
      <c r="S729" s="6" t="s">
        <v>1324</v>
      </c>
      <c r="T729" s="6" t="s">
        <v>751</v>
      </c>
    </row>
    <row r="730" spans="1:20" x14ac:dyDescent="0.2">
      <c r="A730" s="6">
        <f ca="1">IF(COUNTIF($B$1:INDIRECT(CONCATENATE("B", ROW())), B730)=0, "", COUNTIF($B$1:INDIRECT(CONCATENATE("B", ROW())), B730))</f>
        <v>306</v>
      </c>
      <c r="B730" s="41" t="s">
        <v>57</v>
      </c>
      <c r="C730" s="7" t="str">
        <f ca="1">IF(B730="", "", B730&amp;COUNTIF($B$1:INDIRECT(CONCATENATE("B", ROW())), B730))</f>
        <v>Observatory306</v>
      </c>
      <c r="D730" s="6" t="s">
        <v>36</v>
      </c>
      <c r="E730" s="6" t="s">
        <v>27</v>
      </c>
      <c r="F730" s="6">
        <f t="shared" si="117"/>
        <v>711</v>
      </c>
      <c r="G730" s="58" t="str">
        <f t="shared" si="126"/>
        <v>0x2C7</v>
      </c>
      <c r="H730" s="8" t="s">
        <v>425</v>
      </c>
      <c r="I730" s="8"/>
      <c r="J730" s="6" t="s">
        <v>28</v>
      </c>
      <c r="K730" s="9" t="s">
        <v>35</v>
      </c>
      <c r="L730" s="6" t="s">
        <v>30</v>
      </c>
      <c r="M730" s="42">
        <v>608</v>
      </c>
      <c r="N730" s="42">
        <f t="shared" si="127"/>
        <v>720</v>
      </c>
      <c r="O730" s="42">
        <f t="shared" si="128"/>
        <v>76</v>
      </c>
      <c r="P730" s="42">
        <f t="shared" si="129"/>
        <v>90</v>
      </c>
      <c r="Q730" s="265">
        <v>5</v>
      </c>
      <c r="R730" s="10">
        <f t="shared" si="121"/>
        <v>144</v>
      </c>
      <c r="S730" s="6" t="s">
        <v>1325</v>
      </c>
      <c r="T730" s="6" t="s">
        <v>751</v>
      </c>
    </row>
    <row r="731" spans="1:20" x14ac:dyDescent="0.2">
      <c r="A731" s="6">
        <f ca="1">IF(COUNTIF($B$1:INDIRECT(CONCATENATE("B", ROW())), B731)=0, "", COUNTIF($B$1:INDIRECT(CONCATENATE("B", ROW())), B731))</f>
        <v>307</v>
      </c>
      <c r="B731" s="41" t="s">
        <v>57</v>
      </c>
      <c r="C731" s="7" t="str">
        <f ca="1">IF(B731="", "", B731&amp;COUNTIF($B$1:INDIRECT(CONCATENATE("B", ROW())), B731))</f>
        <v>Observatory307</v>
      </c>
      <c r="D731" s="6" t="s">
        <v>36</v>
      </c>
      <c r="E731" s="6" t="s">
        <v>27</v>
      </c>
      <c r="F731" s="6">
        <f t="shared" si="117"/>
        <v>712</v>
      </c>
      <c r="G731" s="58" t="str">
        <f t="shared" si="126"/>
        <v>0x2C8</v>
      </c>
      <c r="H731" s="8" t="s">
        <v>426</v>
      </c>
      <c r="I731" s="8"/>
      <c r="J731" s="6" t="s">
        <v>28</v>
      </c>
      <c r="K731" s="9" t="s">
        <v>35</v>
      </c>
      <c r="L731" s="6" t="s">
        <v>30</v>
      </c>
      <c r="M731" s="42">
        <v>2800</v>
      </c>
      <c r="N731" s="42">
        <f t="shared" si="127"/>
        <v>2912</v>
      </c>
      <c r="O731" s="42">
        <f t="shared" si="128"/>
        <v>350</v>
      </c>
      <c r="P731" s="42">
        <f t="shared" si="129"/>
        <v>364</v>
      </c>
      <c r="Q731" s="265">
        <v>1</v>
      </c>
      <c r="R731" s="10">
        <f t="shared" si="121"/>
        <v>2912</v>
      </c>
      <c r="S731" s="6" t="s">
        <v>1326</v>
      </c>
      <c r="T731" s="6" t="s">
        <v>751</v>
      </c>
    </row>
    <row r="732" spans="1:20" x14ac:dyDescent="0.2">
      <c r="A732" s="6">
        <f ca="1">IF(COUNTIF($B$1:INDIRECT(CONCATENATE("B", ROW())), B732)=0, "", COUNTIF($B$1:INDIRECT(CONCATENATE("B", ROW())), B732))</f>
        <v>308</v>
      </c>
      <c r="B732" s="41" t="s">
        <v>57</v>
      </c>
      <c r="C732" s="7" t="str">
        <f ca="1">IF(B732="", "", B732&amp;COUNTIF($B$1:INDIRECT(CONCATENATE("B", ROW())), B732))</f>
        <v>Observatory308</v>
      </c>
      <c r="D732" s="6" t="s">
        <v>36</v>
      </c>
      <c r="E732" s="6" t="s">
        <v>27</v>
      </c>
      <c r="F732" s="6">
        <f t="shared" si="117"/>
        <v>713</v>
      </c>
      <c r="G732" s="58" t="str">
        <f t="shared" si="126"/>
        <v>0x2C9</v>
      </c>
      <c r="H732" s="8" t="s">
        <v>427</v>
      </c>
      <c r="I732" s="8"/>
      <c r="J732" s="6" t="s">
        <v>28</v>
      </c>
      <c r="K732" s="9" t="s">
        <v>35</v>
      </c>
      <c r="L732" s="6" t="s">
        <v>30</v>
      </c>
      <c r="M732" s="42">
        <v>2752</v>
      </c>
      <c r="N732" s="42">
        <f t="shared" si="127"/>
        <v>2864</v>
      </c>
      <c r="O732" s="42">
        <f t="shared" si="128"/>
        <v>344</v>
      </c>
      <c r="P732" s="42">
        <f t="shared" si="129"/>
        <v>358</v>
      </c>
      <c r="Q732" s="265">
        <v>5</v>
      </c>
      <c r="R732" s="10">
        <f t="shared" si="121"/>
        <v>572.79999999999995</v>
      </c>
      <c r="S732" s="6" t="s">
        <v>1327</v>
      </c>
      <c r="T732" s="6" t="s">
        <v>751</v>
      </c>
    </row>
    <row r="733" spans="1:20" x14ac:dyDescent="0.2">
      <c r="A733" s="6">
        <f ca="1">IF(COUNTIF($B$1:INDIRECT(CONCATENATE("B", ROW())), B733)=0, "", COUNTIF($B$1:INDIRECT(CONCATENATE("B", ROW())), B733))</f>
        <v>309</v>
      </c>
      <c r="B733" s="41" t="s">
        <v>57</v>
      </c>
      <c r="C733" s="7" t="str">
        <f ca="1">IF(B733="", "", B733&amp;COUNTIF($B$1:INDIRECT(CONCATENATE("B", ROW())), B733))</f>
        <v>Observatory309</v>
      </c>
      <c r="D733" s="6" t="s">
        <v>36</v>
      </c>
      <c r="E733" s="6" t="s">
        <v>27</v>
      </c>
      <c r="F733" s="6">
        <f t="shared" si="117"/>
        <v>714</v>
      </c>
      <c r="G733" s="58" t="str">
        <f t="shared" si="126"/>
        <v>0x2CA</v>
      </c>
      <c r="H733" s="8" t="s">
        <v>428</v>
      </c>
      <c r="I733" s="8"/>
      <c r="J733" s="6" t="s">
        <v>28</v>
      </c>
      <c r="K733" s="9" t="s">
        <v>35</v>
      </c>
      <c r="L733" s="6" t="s">
        <v>30</v>
      </c>
      <c r="M733" s="42">
        <v>2928</v>
      </c>
      <c r="N733" s="42">
        <f t="shared" si="127"/>
        <v>3040</v>
      </c>
      <c r="O733" s="42">
        <f t="shared" si="128"/>
        <v>366</v>
      </c>
      <c r="P733" s="42">
        <f t="shared" si="129"/>
        <v>380</v>
      </c>
      <c r="Q733" s="265">
        <v>5</v>
      </c>
      <c r="R733" s="10">
        <f t="shared" si="121"/>
        <v>608</v>
      </c>
      <c r="S733" s="6" t="s">
        <v>1347</v>
      </c>
      <c r="T733" s="6" t="s">
        <v>751</v>
      </c>
    </row>
    <row r="734" spans="1:20" x14ac:dyDescent="0.2">
      <c r="A734" s="6">
        <f ca="1">IF(COUNTIF($B$1:INDIRECT(CONCATENATE("B", ROW())), B734)=0, "", COUNTIF($B$1:INDIRECT(CONCATENATE("B", ROW())), B734))</f>
        <v>310</v>
      </c>
      <c r="B734" s="41" t="s">
        <v>57</v>
      </c>
      <c r="C734" s="7" t="str">
        <f ca="1">IF(B734="", "", B734&amp;COUNTIF($B$1:INDIRECT(CONCATENATE("B", ROW())), B734))</f>
        <v>Observatory310</v>
      </c>
      <c r="D734" s="6" t="s">
        <v>36</v>
      </c>
      <c r="E734" s="6" t="s">
        <v>27</v>
      </c>
      <c r="F734" s="6">
        <f t="shared" si="117"/>
        <v>715</v>
      </c>
      <c r="G734" s="58" t="str">
        <f t="shared" si="126"/>
        <v>0x2CB</v>
      </c>
      <c r="H734" s="8" t="s">
        <v>429</v>
      </c>
      <c r="I734" s="8"/>
      <c r="J734" s="6" t="s">
        <v>28</v>
      </c>
      <c r="K734" s="9" t="s">
        <v>35</v>
      </c>
      <c r="L734" s="6" t="s">
        <v>30</v>
      </c>
      <c r="M734" s="42">
        <v>2816</v>
      </c>
      <c r="N734" s="42">
        <f t="shared" si="127"/>
        <v>2928</v>
      </c>
      <c r="O734" s="42">
        <f t="shared" si="128"/>
        <v>352</v>
      </c>
      <c r="P734" s="42">
        <f t="shared" si="129"/>
        <v>366</v>
      </c>
      <c r="Q734" s="265">
        <v>5</v>
      </c>
      <c r="R734" s="10">
        <f t="shared" si="121"/>
        <v>585.6</v>
      </c>
      <c r="S734" s="6" t="s">
        <v>1348</v>
      </c>
      <c r="T734" s="6" t="s">
        <v>751</v>
      </c>
    </row>
    <row r="735" spans="1:20" x14ac:dyDescent="0.2">
      <c r="A735" s="6">
        <f ca="1">IF(COUNTIF($B$1:INDIRECT(CONCATENATE("B", ROW())), B735)=0, "", COUNTIF($B$1:INDIRECT(CONCATENATE("B", ROW())), B735))</f>
        <v>311</v>
      </c>
      <c r="B735" s="41" t="s">
        <v>57</v>
      </c>
      <c r="C735" s="7" t="str">
        <f ca="1">IF(B735="", "", B735&amp;COUNTIF($B$1:INDIRECT(CONCATENATE("B", ROW())), B735))</f>
        <v>Observatory311</v>
      </c>
      <c r="D735" s="6" t="s">
        <v>36</v>
      </c>
      <c r="E735" s="6" t="s">
        <v>27</v>
      </c>
      <c r="F735" s="6">
        <f t="shared" si="117"/>
        <v>716</v>
      </c>
      <c r="G735" s="58" t="str">
        <f t="shared" si="126"/>
        <v>0x2CC</v>
      </c>
      <c r="H735" s="8" t="s">
        <v>430</v>
      </c>
      <c r="I735" s="8"/>
      <c r="J735" s="6" t="s">
        <v>28</v>
      </c>
      <c r="K735" s="9" t="s">
        <v>35</v>
      </c>
      <c r="L735" s="6" t="s">
        <v>30</v>
      </c>
      <c r="M735" s="42">
        <v>704</v>
      </c>
      <c r="N735" s="42">
        <f t="shared" si="127"/>
        <v>816</v>
      </c>
      <c r="O735" s="42">
        <f t="shared" si="128"/>
        <v>88</v>
      </c>
      <c r="P735" s="42">
        <f t="shared" si="129"/>
        <v>102</v>
      </c>
      <c r="Q735" s="265">
        <v>1</v>
      </c>
      <c r="R735" s="10">
        <f t="shared" si="121"/>
        <v>816</v>
      </c>
      <c r="S735" s="6" t="s">
        <v>1349</v>
      </c>
      <c r="T735" s="6" t="s">
        <v>751</v>
      </c>
    </row>
    <row r="736" spans="1:20" x14ac:dyDescent="0.2">
      <c r="A736" s="6">
        <f ca="1">IF(COUNTIF($B$1:INDIRECT(CONCATENATE("B", ROW())), B736)=0, "", COUNTIF($B$1:INDIRECT(CONCATENATE("B", ROW())), B736))</f>
        <v>312</v>
      </c>
      <c r="B736" s="41" t="s">
        <v>57</v>
      </c>
      <c r="C736" s="7" t="str">
        <f ca="1">IF(B736="", "", B736&amp;COUNTIF($B$1:INDIRECT(CONCATENATE("B", ROW())), B736))</f>
        <v>Observatory312</v>
      </c>
      <c r="D736" s="6" t="s">
        <v>36</v>
      </c>
      <c r="E736" s="6" t="s">
        <v>27</v>
      </c>
      <c r="F736" s="6">
        <f t="shared" si="117"/>
        <v>717</v>
      </c>
      <c r="G736" s="58" t="str">
        <f t="shared" si="126"/>
        <v>0x2CD</v>
      </c>
      <c r="H736" s="8" t="s">
        <v>419</v>
      </c>
      <c r="I736" s="8"/>
      <c r="J736" s="6" t="s">
        <v>31</v>
      </c>
      <c r="K736" s="9"/>
      <c r="L736" s="6"/>
      <c r="M736" s="42"/>
      <c r="N736" s="42" t="str">
        <f t="shared" ref="N736" si="130">(IF($K736="CCSDS",$M736,IF($K736="","",IF($K736="RAW",IF($D736=1553,$M736+(12*8)+(4*8),$M736+(12*8))))))</f>
        <v/>
      </c>
      <c r="O736" s="42"/>
      <c r="P736" s="42"/>
      <c r="Q736" s="265"/>
      <c r="R736" s="10">
        <f t="shared" si="121"/>
        <v>0</v>
      </c>
      <c r="S736" s="6"/>
      <c r="T736" s="6"/>
    </row>
    <row r="737" spans="1:20" x14ac:dyDescent="0.2">
      <c r="A737" s="6">
        <f ca="1">IF(COUNTIF($B$1:INDIRECT(CONCATENATE("B", ROW())), B737)=0, "", COUNTIF($B$1:INDIRECT(CONCATENATE("B", ROW())), B737))</f>
        <v>313</v>
      </c>
      <c r="B737" s="41" t="s">
        <v>57</v>
      </c>
      <c r="C737" s="7" t="str">
        <f ca="1">IF(B737="", "", B737&amp;COUNTIF($B$1:INDIRECT(CONCATENATE("B", ROW())), B737))</f>
        <v>Observatory313</v>
      </c>
      <c r="D737" s="6" t="s">
        <v>36</v>
      </c>
      <c r="E737" s="6" t="s">
        <v>27</v>
      </c>
      <c r="F737" s="6">
        <f t="shared" si="117"/>
        <v>718</v>
      </c>
      <c r="G737" s="58" t="str">
        <f t="shared" si="126"/>
        <v>0x2CE</v>
      </c>
      <c r="H737" s="8" t="s">
        <v>1186</v>
      </c>
      <c r="I737" s="8"/>
      <c r="J737" s="6" t="s">
        <v>28</v>
      </c>
      <c r="K737" s="9" t="s">
        <v>35</v>
      </c>
      <c r="L737" s="6" t="s">
        <v>30</v>
      </c>
      <c r="M737" s="42">
        <v>1088</v>
      </c>
      <c r="N737" s="42">
        <f t="shared" si="127"/>
        <v>1200</v>
      </c>
      <c r="O737" s="42">
        <f t="shared" si="128"/>
        <v>136</v>
      </c>
      <c r="P737" s="42">
        <f>IF(N737="", "", N737/8)</f>
        <v>150</v>
      </c>
      <c r="Q737" s="265">
        <v>5</v>
      </c>
      <c r="R737" s="10">
        <f t="shared" si="121"/>
        <v>240</v>
      </c>
      <c r="S737" s="6" t="s">
        <v>1350</v>
      </c>
      <c r="T737" s="6" t="s">
        <v>751</v>
      </c>
    </row>
    <row r="738" spans="1:20" x14ac:dyDescent="0.2">
      <c r="A738" s="6">
        <f ca="1">IF(COUNTIF($B$1:INDIRECT(CONCATENATE("B", ROW())), B738)=0, "", COUNTIF($B$1:INDIRECT(CONCATENATE("B", ROW())), B738))</f>
        <v>314</v>
      </c>
      <c r="B738" s="41" t="s">
        <v>57</v>
      </c>
      <c r="C738" s="7" t="str">
        <f ca="1">IF(B738="", "", B738&amp;COUNTIF($B$1:INDIRECT(CONCATENATE("B", ROW())), B738))</f>
        <v>Observatory314</v>
      </c>
      <c r="D738" s="6" t="s">
        <v>36</v>
      </c>
      <c r="E738" s="6" t="s">
        <v>27</v>
      </c>
      <c r="F738" s="6">
        <f t="shared" si="117"/>
        <v>719</v>
      </c>
      <c r="G738" s="58" t="str">
        <f t="shared" si="126"/>
        <v>0x2CF</v>
      </c>
      <c r="H738" s="8" t="s">
        <v>431</v>
      </c>
      <c r="I738" s="8"/>
      <c r="J738" s="6" t="s">
        <v>28</v>
      </c>
      <c r="K738" s="9" t="s">
        <v>35</v>
      </c>
      <c r="L738" s="6" t="s">
        <v>30</v>
      </c>
      <c r="M738" s="42">
        <v>896</v>
      </c>
      <c r="N738" s="42">
        <f t="shared" si="127"/>
        <v>1008</v>
      </c>
      <c r="O738" s="42">
        <f t="shared" si="128"/>
        <v>112</v>
      </c>
      <c r="P738" s="42">
        <f>IF(N738="", "", N738/8)</f>
        <v>126</v>
      </c>
      <c r="Q738" s="265">
        <v>30</v>
      </c>
      <c r="R738" s="10">
        <f t="shared" si="121"/>
        <v>33.6</v>
      </c>
      <c r="S738" s="6" t="s">
        <v>1351</v>
      </c>
      <c r="T738" s="6" t="s">
        <v>751</v>
      </c>
    </row>
    <row r="739" spans="1:20" x14ac:dyDescent="0.2">
      <c r="A739" s="6">
        <f ca="1">IF(COUNTIF($B$1:INDIRECT(CONCATENATE("B", ROW())), B739)=0, "", COUNTIF($B$1:INDIRECT(CONCATENATE("B", ROW())), B739))</f>
        <v>315</v>
      </c>
      <c r="B739" s="41" t="s">
        <v>57</v>
      </c>
      <c r="C739" s="7" t="str">
        <f ca="1">IF(B739="", "", B739&amp;COUNTIF($B$1:INDIRECT(CONCATENATE("B", ROW())), B739))</f>
        <v>Observatory315</v>
      </c>
      <c r="D739" s="6" t="s">
        <v>36</v>
      </c>
      <c r="E739" s="6" t="s">
        <v>27</v>
      </c>
      <c r="F739" s="6">
        <f t="shared" si="117"/>
        <v>720</v>
      </c>
      <c r="G739" s="58" t="str">
        <f t="shared" si="126"/>
        <v>0x2D0</v>
      </c>
      <c r="H739" s="8" t="s">
        <v>432</v>
      </c>
      <c r="I739" s="266" t="s">
        <v>1374</v>
      </c>
      <c r="J739" s="6" t="s">
        <v>28</v>
      </c>
      <c r="K739" s="9" t="s">
        <v>35</v>
      </c>
      <c r="L739" s="6" t="s">
        <v>30</v>
      </c>
      <c r="M739" s="42">
        <v>2320</v>
      </c>
      <c r="N739" s="42">
        <f t="shared" si="127"/>
        <v>2432</v>
      </c>
      <c r="O739" s="42">
        <f t="shared" si="128"/>
        <v>290</v>
      </c>
      <c r="P739" s="264">
        <f>IF(N739="", "", N739/8)</f>
        <v>304</v>
      </c>
      <c r="Q739" s="265">
        <v>30</v>
      </c>
      <c r="R739" s="10">
        <f t="shared" si="121"/>
        <v>81.066666666666663</v>
      </c>
      <c r="S739" s="6" t="s">
        <v>1328</v>
      </c>
      <c r="T739" s="6" t="s">
        <v>751</v>
      </c>
    </row>
    <row r="740" spans="1:20" x14ac:dyDescent="0.2">
      <c r="A740" s="6">
        <f ca="1">IF(COUNTIF($B$1:INDIRECT(CONCATENATE("B", ROW())), B740)=0, "", COUNTIF($B$1:INDIRECT(CONCATENATE("B", ROW())), B740))</f>
        <v>316</v>
      </c>
      <c r="B740" s="41" t="s">
        <v>57</v>
      </c>
      <c r="C740" s="7" t="str">
        <f ca="1">IF(B740="", "", B740&amp;COUNTIF($B$1:INDIRECT(CONCATENATE("B", ROW())), B740))</f>
        <v>Observatory316</v>
      </c>
      <c r="D740" s="6" t="s">
        <v>36</v>
      </c>
      <c r="E740" s="6" t="s">
        <v>27</v>
      </c>
      <c r="F740" s="6">
        <f t="shared" si="117"/>
        <v>721</v>
      </c>
      <c r="G740" s="58" t="str">
        <f t="shared" si="126"/>
        <v>0x2D1</v>
      </c>
      <c r="H740" s="8" t="s">
        <v>1185</v>
      </c>
      <c r="I740" s="8"/>
      <c r="J740" s="6" t="s">
        <v>28</v>
      </c>
      <c r="K740" s="9" t="s">
        <v>35</v>
      </c>
      <c r="L740" s="6" t="s">
        <v>30</v>
      </c>
      <c r="M740" s="42">
        <v>1088</v>
      </c>
      <c r="N740" s="42">
        <f t="shared" si="127"/>
        <v>1200</v>
      </c>
      <c r="O740" s="42">
        <f t="shared" si="128"/>
        <v>136</v>
      </c>
      <c r="P740" s="42">
        <f>IF(N740="", "", N740/8)</f>
        <v>150</v>
      </c>
      <c r="Q740" s="265">
        <v>30</v>
      </c>
      <c r="R740" s="10">
        <f t="shared" si="121"/>
        <v>40</v>
      </c>
      <c r="S740" s="6" t="s">
        <v>1329</v>
      </c>
      <c r="T740" s="6" t="s">
        <v>751</v>
      </c>
    </row>
    <row r="741" spans="1:20" x14ac:dyDescent="0.2">
      <c r="A741" s="6">
        <f ca="1">IF(COUNTIF($B$1:INDIRECT(CONCATENATE("B", ROW())), B741)=0, "", COUNTIF($B$1:INDIRECT(CONCATENATE("B", ROW())), B741))</f>
        <v>317</v>
      </c>
      <c r="B741" s="41" t="s">
        <v>57</v>
      </c>
      <c r="C741" s="7" t="str">
        <f ca="1">IF(B741="", "", B741&amp;COUNTIF($B$1:INDIRECT(CONCATENATE("B", ROW())), B741))</f>
        <v>Observatory317</v>
      </c>
      <c r="D741" s="6" t="s">
        <v>36</v>
      </c>
      <c r="E741" s="6" t="s">
        <v>27</v>
      </c>
      <c r="F741" s="6">
        <f t="shared" si="117"/>
        <v>722</v>
      </c>
      <c r="G741" s="58" t="str">
        <f t="shared" si="126"/>
        <v>0x2D2</v>
      </c>
      <c r="H741" s="8" t="s">
        <v>433</v>
      </c>
      <c r="I741" s="8"/>
      <c r="J741" s="6" t="s">
        <v>32</v>
      </c>
      <c r="K741" s="9" t="s">
        <v>35</v>
      </c>
      <c r="L741" s="6" t="s">
        <v>30</v>
      </c>
      <c r="M741" s="42">
        <v>160</v>
      </c>
      <c r="N741" s="42">
        <f t="shared" si="127"/>
        <v>272</v>
      </c>
      <c r="O741" s="42">
        <f t="shared" si="128"/>
        <v>20</v>
      </c>
      <c r="P741" s="42">
        <f>IF(N741="", "", N741/8)</f>
        <v>34</v>
      </c>
      <c r="Q741" s="265"/>
      <c r="R741" s="10">
        <f t="shared" si="121"/>
        <v>0</v>
      </c>
      <c r="S741" s="6" t="s">
        <v>1330</v>
      </c>
      <c r="T741" s="6" t="s">
        <v>751</v>
      </c>
    </row>
    <row r="742" spans="1:20" x14ac:dyDescent="0.2">
      <c r="A742" s="6">
        <f ca="1">IF(COUNTIF($B$1:INDIRECT(CONCATENATE("B", ROW())), B742)=0, "", COUNTIF($B$1:INDIRECT(CONCATENATE("B", ROW())), B742))</f>
        <v>318</v>
      </c>
      <c r="B742" s="41" t="s">
        <v>57</v>
      </c>
      <c r="C742" s="7" t="str">
        <f ca="1">IF(B742="", "", B742&amp;COUNTIF($B$1:INDIRECT(CONCATENATE("B", ROW())), B742))</f>
        <v>Observatory318</v>
      </c>
      <c r="D742" s="6" t="s">
        <v>36</v>
      </c>
      <c r="E742" s="6" t="s">
        <v>27</v>
      </c>
      <c r="F742" s="6">
        <f t="shared" si="117"/>
        <v>723</v>
      </c>
      <c r="G742" s="58" t="str">
        <f t="shared" si="126"/>
        <v>0x2D3</v>
      </c>
      <c r="H742" s="8" t="s">
        <v>434</v>
      </c>
      <c r="I742" s="8"/>
      <c r="J742" s="6" t="s">
        <v>32</v>
      </c>
      <c r="K742" s="9" t="s">
        <v>35</v>
      </c>
      <c r="L742" s="6" t="s">
        <v>30</v>
      </c>
      <c r="M742" s="42">
        <v>2080</v>
      </c>
      <c r="N742" s="42">
        <f t="shared" si="127"/>
        <v>2192</v>
      </c>
      <c r="O742" s="42">
        <f t="shared" si="128"/>
        <v>260</v>
      </c>
      <c r="P742" s="42">
        <f t="shared" ref="P742:P745" si="131">IF(N742="", "", N742/8)</f>
        <v>274</v>
      </c>
      <c r="Q742" s="265"/>
      <c r="R742" s="10">
        <f t="shared" si="121"/>
        <v>0</v>
      </c>
      <c r="S742" s="6" t="s">
        <v>1331</v>
      </c>
      <c r="T742" s="6" t="s">
        <v>751</v>
      </c>
    </row>
    <row r="743" spans="1:20" x14ac:dyDescent="0.2">
      <c r="A743" s="6">
        <f ca="1">IF(COUNTIF($B$1:INDIRECT(CONCATENATE("B", ROW())), B743)=0, "", COUNTIF($B$1:INDIRECT(CONCATENATE("B", ROW())), B743))</f>
        <v>319</v>
      </c>
      <c r="B743" s="41" t="s">
        <v>57</v>
      </c>
      <c r="C743" s="7" t="str">
        <f ca="1">IF(B743="", "", B743&amp;COUNTIF($B$1:INDIRECT(CONCATENATE("B", ROW())), B743))</f>
        <v>Observatory319</v>
      </c>
      <c r="D743" s="6" t="s">
        <v>36</v>
      </c>
      <c r="E743" s="6" t="s">
        <v>27</v>
      </c>
      <c r="F743" s="6">
        <f>$F742+1</f>
        <v>724</v>
      </c>
      <c r="G743" s="58" t="str">
        <f t="shared" si="126"/>
        <v>0x2D4</v>
      </c>
      <c r="H743" s="8" t="s">
        <v>440</v>
      </c>
      <c r="I743" s="8"/>
      <c r="J743" s="6" t="s">
        <v>32</v>
      </c>
      <c r="K743" s="9" t="s">
        <v>35</v>
      </c>
      <c r="L743" s="6" t="s">
        <v>30</v>
      </c>
      <c r="M743" s="42">
        <v>832</v>
      </c>
      <c r="N743" s="42">
        <f t="shared" si="127"/>
        <v>944</v>
      </c>
      <c r="O743" s="42">
        <f t="shared" si="128"/>
        <v>104</v>
      </c>
      <c r="P743" s="42">
        <f t="shared" si="131"/>
        <v>118</v>
      </c>
      <c r="Q743" s="265"/>
      <c r="R743" s="10">
        <f t="shared" si="121"/>
        <v>0</v>
      </c>
      <c r="S743" s="6" t="s">
        <v>1332</v>
      </c>
      <c r="T743" s="6" t="s">
        <v>751</v>
      </c>
    </row>
    <row r="744" spans="1:20" x14ac:dyDescent="0.2">
      <c r="A744" s="6">
        <f ca="1">IF(COUNTIF($B$1:INDIRECT(CONCATENATE("B", ROW())), B744)=0, "", COUNTIF($B$1:INDIRECT(CONCATENATE("B", ROW())), B744))</f>
        <v>320</v>
      </c>
      <c r="B744" s="41" t="s">
        <v>57</v>
      </c>
      <c r="C744" s="7" t="str">
        <f ca="1">IF(B744="", "", B744&amp;COUNTIF($B$1:INDIRECT(CONCATENATE("B", ROW())), B744))</f>
        <v>Observatory320</v>
      </c>
      <c r="D744" s="6" t="s">
        <v>36</v>
      </c>
      <c r="E744" s="6" t="s">
        <v>27</v>
      </c>
      <c r="F744" s="6">
        <f>$F743+1</f>
        <v>725</v>
      </c>
      <c r="G744" s="58" t="str">
        <f t="shared" si="126"/>
        <v>0x2D5</v>
      </c>
      <c r="H744" s="8" t="s">
        <v>435</v>
      </c>
      <c r="I744" s="8"/>
      <c r="J744" s="6" t="s">
        <v>32</v>
      </c>
      <c r="K744" s="9" t="s">
        <v>35</v>
      </c>
      <c r="L744" s="6" t="s">
        <v>30</v>
      </c>
      <c r="M744" s="42">
        <v>3136</v>
      </c>
      <c r="N744" s="42">
        <f t="shared" si="127"/>
        <v>3248</v>
      </c>
      <c r="O744" s="42">
        <f t="shared" si="128"/>
        <v>392</v>
      </c>
      <c r="P744" s="42">
        <f t="shared" si="131"/>
        <v>406</v>
      </c>
      <c r="Q744" s="265"/>
      <c r="R744" s="10">
        <f t="shared" si="121"/>
        <v>0</v>
      </c>
      <c r="S744" s="6" t="s">
        <v>1333</v>
      </c>
      <c r="T744" s="6" t="s">
        <v>751</v>
      </c>
    </row>
    <row r="745" spans="1:20" x14ac:dyDescent="0.2">
      <c r="A745" s="6">
        <f ca="1">IF(COUNTIF($B$1:INDIRECT(CONCATENATE("B", ROW())), B745)=0, "", COUNTIF($B$1:INDIRECT(CONCATENATE("B", ROW())), B745))</f>
        <v>321</v>
      </c>
      <c r="B745" s="41" t="s">
        <v>57</v>
      </c>
      <c r="C745" s="7" t="str">
        <f ca="1">IF(B745="", "", B745&amp;COUNTIF($B$1:INDIRECT(CONCATENATE("B", ROW())), B745))</f>
        <v>Observatory321</v>
      </c>
      <c r="D745" s="6" t="s">
        <v>36</v>
      </c>
      <c r="E745" s="6" t="s">
        <v>27</v>
      </c>
      <c r="F745" s="6">
        <f>$F744+1</f>
        <v>726</v>
      </c>
      <c r="G745" s="58" t="str">
        <f t="shared" si="126"/>
        <v>0x2D6</v>
      </c>
      <c r="H745" s="8" t="s">
        <v>441</v>
      </c>
      <c r="I745" s="8"/>
      <c r="J745" s="6" t="s">
        <v>32</v>
      </c>
      <c r="K745" s="9" t="s">
        <v>35</v>
      </c>
      <c r="L745" s="6" t="s">
        <v>30</v>
      </c>
      <c r="M745" s="42">
        <v>1184</v>
      </c>
      <c r="N745" s="42">
        <f t="shared" si="127"/>
        <v>1296</v>
      </c>
      <c r="O745" s="42">
        <f t="shared" si="128"/>
        <v>148</v>
      </c>
      <c r="P745" s="42">
        <f t="shared" si="131"/>
        <v>162</v>
      </c>
      <c r="Q745" s="265"/>
      <c r="R745" s="10">
        <f t="shared" si="121"/>
        <v>0</v>
      </c>
      <c r="S745" s="6" t="s">
        <v>1334</v>
      </c>
      <c r="T745" s="6" t="s">
        <v>751</v>
      </c>
    </row>
    <row r="746" spans="1:20" x14ac:dyDescent="0.2">
      <c r="A746" s="6">
        <f ca="1">IF(COUNTIF($B$1:INDIRECT(CONCATENATE("B", ROW())), B746)=0, "", COUNTIF($B$1:INDIRECT(CONCATENATE("B", ROW())), B746))</f>
        <v>322</v>
      </c>
      <c r="B746" s="41" t="s">
        <v>57</v>
      </c>
      <c r="C746" s="7" t="str">
        <f ca="1">IF(B746="", "", B746&amp;COUNTIF($B$1:INDIRECT(CONCATENATE("B", ROW())), B746))</f>
        <v>Observatory322</v>
      </c>
      <c r="D746" s="6" t="s">
        <v>36</v>
      </c>
      <c r="E746" s="6" t="s">
        <v>27</v>
      </c>
      <c r="F746" s="6">
        <f t="shared" ref="F746:F772" si="132">$F745+1</f>
        <v>727</v>
      </c>
      <c r="G746" s="58" t="str">
        <f t="shared" si="126"/>
        <v>0x2D7</v>
      </c>
      <c r="H746" s="8" t="s">
        <v>419</v>
      </c>
      <c r="I746" s="8"/>
      <c r="J746" s="6" t="s">
        <v>31</v>
      </c>
      <c r="K746" s="9"/>
      <c r="L746" s="6"/>
      <c r="M746" s="42"/>
      <c r="N746" s="42" t="str">
        <f t="shared" ref="N746" si="133">(IF($K746="CCSDS",$M746,IF($K746="","",IF($K746="RAW",IF($D746=1553,$M746+(12*8)+(4*8),$M746+(12*8))))))</f>
        <v/>
      </c>
      <c r="O746" s="42"/>
      <c r="P746" s="42"/>
      <c r="Q746" s="265"/>
      <c r="R746" s="10">
        <f t="shared" si="121"/>
        <v>0</v>
      </c>
      <c r="S746" s="6"/>
      <c r="T746" s="6"/>
    </row>
    <row r="747" spans="1:20" x14ac:dyDescent="0.2">
      <c r="A747" s="6">
        <f ca="1">IF(COUNTIF($B$1:INDIRECT(CONCATENATE("B", ROW())), B747)=0, "", COUNTIF($B$1:INDIRECT(CONCATENATE("B", ROW())), B747))</f>
        <v>323</v>
      </c>
      <c r="B747" s="41" t="s">
        <v>57</v>
      </c>
      <c r="C747" s="7" t="str">
        <f ca="1">IF(B747="", "", B747&amp;COUNTIF($B$1:INDIRECT(CONCATENATE("B", ROW())), B747))</f>
        <v>Observatory323</v>
      </c>
      <c r="D747" s="6" t="s">
        <v>36</v>
      </c>
      <c r="E747" s="6" t="s">
        <v>27</v>
      </c>
      <c r="F747" s="6">
        <f t="shared" si="132"/>
        <v>728</v>
      </c>
      <c r="G747" s="58" t="str">
        <f t="shared" si="126"/>
        <v>0x2D8</v>
      </c>
      <c r="H747" s="8" t="s">
        <v>1175</v>
      </c>
      <c r="I747" s="8"/>
      <c r="J747" s="6" t="s">
        <v>32</v>
      </c>
      <c r="K747" s="9" t="s">
        <v>35</v>
      </c>
      <c r="L747" s="6" t="s">
        <v>30</v>
      </c>
      <c r="M747" s="42">
        <v>128</v>
      </c>
      <c r="N747" s="42">
        <f t="shared" si="127"/>
        <v>240</v>
      </c>
      <c r="O747" s="42">
        <f t="shared" si="128"/>
        <v>16</v>
      </c>
      <c r="P747" s="42">
        <f t="shared" ref="P747:P749" si="134">IF(N747="", "", N747/8)</f>
        <v>30</v>
      </c>
      <c r="Q747" s="265"/>
      <c r="R747" s="10">
        <f t="shared" si="121"/>
        <v>0</v>
      </c>
      <c r="S747" s="6" t="s">
        <v>1335</v>
      </c>
      <c r="T747" s="6" t="s">
        <v>751</v>
      </c>
    </row>
    <row r="748" spans="1:20" x14ac:dyDescent="0.2">
      <c r="A748" s="6">
        <f ca="1">IF(COUNTIF($B$1:INDIRECT(CONCATENATE("B", ROW())), B748)=0, "", COUNTIF($B$1:INDIRECT(CONCATENATE("B", ROW())), B748))</f>
        <v>324</v>
      </c>
      <c r="B748" s="41" t="s">
        <v>57</v>
      </c>
      <c r="C748" s="7" t="str">
        <f ca="1">IF(B748="", "", B748&amp;COUNTIF($B$1:INDIRECT(CONCATENATE("B", ROW())), B748))</f>
        <v>Observatory324</v>
      </c>
      <c r="D748" s="6" t="s">
        <v>36</v>
      </c>
      <c r="E748" s="6" t="s">
        <v>27</v>
      </c>
      <c r="F748" s="6">
        <f t="shared" si="132"/>
        <v>729</v>
      </c>
      <c r="G748" s="58" t="str">
        <f t="shared" si="126"/>
        <v>0x2D9</v>
      </c>
      <c r="H748" s="8" t="s">
        <v>436</v>
      </c>
      <c r="I748" s="8"/>
      <c r="J748" s="6" t="s">
        <v>32</v>
      </c>
      <c r="K748" s="9" t="s">
        <v>35</v>
      </c>
      <c r="L748" s="6" t="s">
        <v>30</v>
      </c>
      <c r="M748" s="42">
        <v>2176</v>
      </c>
      <c r="N748" s="42">
        <f t="shared" si="127"/>
        <v>2288</v>
      </c>
      <c r="O748" s="42">
        <f t="shared" si="128"/>
        <v>272</v>
      </c>
      <c r="P748" s="42">
        <f t="shared" si="134"/>
        <v>286</v>
      </c>
      <c r="Q748" s="265"/>
      <c r="R748" s="10">
        <f t="shared" si="121"/>
        <v>0</v>
      </c>
      <c r="S748" s="6" t="s">
        <v>1336</v>
      </c>
      <c r="T748" s="6" t="s">
        <v>751</v>
      </c>
    </row>
    <row r="749" spans="1:20" x14ac:dyDescent="0.2">
      <c r="A749" s="6">
        <f ca="1">IF(COUNTIF($B$1:INDIRECT(CONCATENATE("B", ROW())), B749)=0, "", COUNTIF($B$1:INDIRECT(CONCATENATE("B", ROW())), B749))</f>
        <v>325</v>
      </c>
      <c r="B749" s="41" t="s">
        <v>57</v>
      </c>
      <c r="C749" s="7" t="str">
        <f ca="1">IF(B749="", "", B749&amp;COUNTIF($B$1:INDIRECT(CONCATENATE("B", ROW())), B749))</f>
        <v>Observatory325</v>
      </c>
      <c r="D749" s="6" t="s">
        <v>36</v>
      </c>
      <c r="E749" s="6" t="s">
        <v>27</v>
      </c>
      <c r="F749" s="6">
        <f t="shared" si="132"/>
        <v>730</v>
      </c>
      <c r="G749" s="58" t="str">
        <f t="shared" si="126"/>
        <v>0x2DA</v>
      </c>
      <c r="H749" s="8" t="s">
        <v>442</v>
      </c>
      <c r="I749" s="8"/>
      <c r="J749" s="6" t="s">
        <v>32</v>
      </c>
      <c r="K749" s="9" t="s">
        <v>35</v>
      </c>
      <c r="L749" s="6" t="s">
        <v>30</v>
      </c>
      <c r="M749" s="42">
        <v>160</v>
      </c>
      <c r="N749" s="42">
        <f t="shared" si="127"/>
        <v>272</v>
      </c>
      <c r="O749" s="42">
        <f t="shared" si="128"/>
        <v>20</v>
      </c>
      <c r="P749" s="42">
        <f t="shared" si="134"/>
        <v>34</v>
      </c>
      <c r="Q749" s="265"/>
      <c r="R749" s="10">
        <f t="shared" si="121"/>
        <v>0</v>
      </c>
      <c r="S749" s="6" t="s">
        <v>1352</v>
      </c>
      <c r="T749" s="6" t="s">
        <v>751</v>
      </c>
    </row>
    <row r="750" spans="1:20" x14ac:dyDescent="0.2">
      <c r="A750" s="6">
        <f ca="1">IF(COUNTIF($B$1:INDIRECT(CONCATENATE("B", ROW())), B750)=0, "", COUNTIF($B$1:INDIRECT(CONCATENATE("B", ROW())), B750))</f>
        <v>326</v>
      </c>
      <c r="B750" s="41" t="s">
        <v>57</v>
      </c>
      <c r="C750" s="7" t="str">
        <f ca="1">IF(B750="", "", B750&amp;COUNTIF($B$1:INDIRECT(CONCATENATE("B", ROW())), B750))</f>
        <v>Observatory326</v>
      </c>
      <c r="D750" s="6" t="s">
        <v>36</v>
      </c>
      <c r="E750" s="6" t="s">
        <v>27</v>
      </c>
      <c r="F750" s="6">
        <f t="shared" si="132"/>
        <v>731</v>
      </c>
      <c r="G750" s="58" t="str">
        <f t="shared" si="126"/>
        <v>0x2DB</v>
      </c>
      <c r="H750" s="8" t="s">
        <v>1010</v>
      </c>
      <c r="I750" s="8"/>
      <c r="J750" s="6" t="s">
        <v>32</v>
      </c>
      <c r="K750" s="9" t="s">
        <v>35</v>
      </c>
      <c r="L750" s="6" t="s">
        <v>30</v>
      </c>
      <c r="M750" s="42">
        <v>800</v>
      </c>
      <c r="N750" s="42">
        <f t="shared" si="127"/>
        <v>912</v>
      </c>
      <c r="O750" s="42">
        <f t="shared" si="128"/>
        <v>100</v>
      </c>
      <c r="P750" s="42">
        <f>IF(N750="", "", N750/8)</f>
        <v>114</v>
      </c>
      <c r="Q750" s="265"/>
      <c r="R750" s="10">
        <f t="shared" si="121"/>
        <v>0</v>
      </c>
      <c r="S750" s="6" t="s">
        <v>1353</v>
      </c>
      <c r="T750" s="6" t="s">
        <v>751</v>
      </c>
    </row>
    <row r="751" spans="1:20" x14ac:dyDescent="0.2">
      <c r="A751" s="6">
        <f ca="1">IF(COUNTIF($B$1:INDIRECT(CONCATENATE("B", ROW())), B751)=0, "", COUNTIF($B$1:INDIRECT(CONCATENATE("B", ROW())), B751))</f>
        <v>327</v>
      </c>
      <c r="B751" s="41" t="s">
        <v>57</v>
      </c>
      <c r="C751" s="7" t="str">
        <f ca="1">IF(B751="", "", B751&amp;COUNTIF($B$1:INDIRECT(CONCATENATE("B", ROW())), B751))</f>
        <v>Observatory327</v>
      </c>
      <c r="D751" s="6" t="s">
        <v>36</v>
      </c>
      <c r="E751" s="6" t="s">
        <v>27</v>
      </c>
      <c r="F751" s="6">
        <f t="shared" si="132"/>
        <v>732</v>
      </c>
      <c r="G751" s="58" t="str">
        <f t="shared" si="126"/>
        <v>0x2DC</v>
      </c>
      <c r="H751" s="8" t="s">
        <v>1011</v>
      </c>
      <c r="I751" s="8"/>
      <c r="J751" s="6" t="s">
        <v>32</v>
      </c>
      <c r="K751" s="9" t="s">
        <v>35</v>
      </c>
      <c r="L751" s="6" t="s">
        <v>30</v>
      </c>
      <c r="M751" s="42">
        <v>832</v>
      </c>
      <c r="N751" s="42">
        <f t="shared" si="127"/>
        <v>944</v>
      </c>
      <c r="O751" s="42">
        <f t="shared" si="128"/>
        <v>104</v>
      </c>
      <c r="P751" s="42">
        <f>IF(N751="", "", N751/8)</f>
        <v>118</v>
      </c>
      <c r="Q751" s="265"/>
      <c r="R751" s="10">
        <f t="shared" si="121"/>
        <v>0</v>
      </c>
      <c r="S751" s="6" t="s">
        <v>1354</v>
      </c>
      <c r="T751" s="6" t="s">
        <v>751</v>
      </c>
    </row>
    <row r="752" spans="1:20" x14ac:dyDescent="0.2">
      <c r="A752" s="6">
        <f ca="1">IF(COUNTIF($B$1:INDIRECT(CONCATENATE("B", ROW())), B752)=0, "", COUNTIF($B$1:INDIRECT(CONCATENATE("B", ROW())), B752))</f>
        <v>328</v>
      </c>
      <c r="B752" s="41" t="s">
        <v>57</v>
      </c>
      <c r="C752" s="7" t="str">
        <f ca="1">IF(B752="", "", B752&amp;COUNTIF($B$1:INDIRECT(CONCATENATE("B", ROW())), B752))</f>
        <v>Observatory328</v>
      </c>
      <c r="D752" s="6" t="s">
        <v>36</v>
      </c>
      <c r="E752" s="6" t="s">
        <v>27</v>
      </c>
      <c r="F752" s="6">
        <f t="shared" si="132"/>
        <v>733</v>
      </c>
      <c r="G752" s="58" t="str">
        <f t="shared" si="126"/>
        <v>0x2DD</v>
      </c>
      <c r="H752" s="8" t="s">
        <v>437</v>
      </c>
      <c r="I752" s="8"/>
      <c r="J752" s="6" t="s">
        <v>28</v>
      </c>
      <c r="K752" s="9" t="s">
        <v>35</v>
      </c>
      <c r="L752" s="6" t="s">
        <v>30</v>
      </c>
      <c r="M752" s="42">
        <v>1344</v>
      </c>
      <c r="N752" s="42">
        <f t="shared" si="127"/>
        <v>1456</v>
      </c>
      <c r="O752" s="42">
        <f t="shared" si="128"/>
        <v>168</v>
      </c>
      <c r="P752" s="42">
        <f t="shared" ref="P752:P753" si="135">IF(N752="", "", N752/8)</f>
        <v>182</v>
      </c>
      <c r="Q752" s="265">
        <v>30</v>
      </c>
      <c r="R752" s="10">
        <f t="shared" si="121"/>
        <v>48.533333333333331</v>
      </c>
      <c r="S752" s="6" t="s">
        <v>1355</v>
      </c>
      <c r="T752" s="6" t="s">
        <v>751</v>
      </c>
    </row>
    <row r="753" spans="1:20" x14ac:dyDescent="0.2">
      <c r="A753" s="6">
        <f ca="1">IF(COUNTIF($B$1:INDIRECT(CONCATENATE("B", ROW())), B753)=0, "", COUNTIF($B$1:INDIRECT(CONCATENATE("B", ROW())), B753))</f>
        <v>329</v>
      </c>
      <c r="B753" s="41" t="s">
        <v>57</v>
      </c>
      <c r="C753" s="7" t="str">
        <f ca="1">IF(B753="", "", B753&amp;COUNTIF($B$1:INDIRECT(CONCATENATE("B", ROW())), B753))</f>
        <v>Observatory329</v>
      </c>
      <c r="D753" s="6" t="s">
        <v>36</v>
      </c>
      <c r="E753" s="6" t="s">
        <v>27</v>
      </c>
      <c r="F753" s="6">
        <f t="shared" si="132"/>
        <v>734</v>
      </c>
      <c r="G753" s="58" t="str">
        <f t="shared" si="126"/>
        <v>0x2DE</v>
      </c>
      <c r="H753" s="8" t="s">
        <v>1012</v>
      </c>
      <c r="I753" s="8"/>
      <c r="J753" s="261" t="s">
        <v>28</v>
      </c>
      <c r="K753" s="9" t="s">
        <v>35</v>
      </c>
      <c r="L753" s="6" t="s">
        <v>30</v>
      </c>
      <c r="M753" s="42">
        <v>768</v>
      </c>
      <c r="N753" s="42">
        <f t="shared" si="127"/>
        <v>880</v>
      </c>
      <c r="O753" s="42">
        <f t="shared" si="128"/>
        <v>96</v>
      </c>
      <c r="P753" s="42">
        <f t="shared" si="135"/>
        <v>110</v>
      </c>
      <c r="Q753" s="265">
        <v>0.5</v>
      </c>
      <c r="R753" s="10">
        <f t="shared" si="121"/>
        <v>1760</v>
      </c>
      <c r="S753" s="6" t="s">
        <v>1356</v>
      </c>
      <c r="T753" s="6" t="s">
        <v>751</v>
      </c>
    </row>
    <row r="754" spans="1:20" x14ac:dyDescent="0.2">
      <c r="A754" s="6">
        <f ca="1">IF(COUNTIF($B$1:INDIRECT(CONCATENATE("B", ROW())), B754)=0, "", COUNTIF($B$1:INDIRECT(CONCATENATE("B", ROW())), B754))</f>
        <v>330</v>
      </c>
      <c r="B754" s="41" t="s">
        <v>57</v>
      </c>
      <c r="C754" s="7" t="str">
        <f ca="1">IF(B754="", "", B754&amp;COUNTIF($B$1:INDIRECT(CONCATENATE("B", ROW())), B754))</f>
        <v>Observatory330</v>
      </c>
      <c r="D754" s="6" t="s">
        <v>36</v>
      </c>
      <c r="E754" s="6" t="s">
        <v>27</v>
      </c>
      <c r="F754" s="6">
        <f>$F753+1</f>
        <v>735</v>
      </c>
      <c r="G754" s="58" t="str">
        <f t="shared" si="126"/>
        <v>0x2DF</v>
      </c>
      <c r="H754" s="8" t="s">
        <v>1013</v>
      </c>
      <c r="I754" s="8"/>
      <c r="J754" s="6" t="s">
        <v>28</v>
      </c>
      <c r="K754" s="9" t="s">
        <v>35</v>
      </c>
      <c r="L754" s="6" t="s">
        <v>30</v>
      </c>
      <c r="M754" s="42">
        <v>1888</v>
      </c>
      <c r="N754" s="42">
        <f t="shared" si="127"/>
        <v>2000</v>
      </c>
      <c r="O754" s="42">
        <f t="shared" si="128"/>
        <v>236</v>
      </c>
      <c r="P754" s="42">
        <f>IF(N754="", "", N754/8)</f>
        <v>250</v>
      </c>
      <c r="Q754" s="265">
        <v>1</v>
      </c>
      <c r="R754" s="10">
        <f t="shared" si="121"/>
        <v>2000</v>
      </c>
      <c r="S754" s="6" t="s">
        <v>1357</v>
      </c>
      <c r="T754" s="6" t="s">
        <v>751</v>
      </c>
    </row>
    <row r="755" spans="1:20" x14ac:dyDescent="0.2">
      <c r="A755" s="6">
        <f ca="1">IF(COUNTIF($B$1:INDIRECT(CONCATENATE("B", ROW())), B755)=0, "", COUNTIF($B$1:INDIRECT(CONCATENATE("B", ROW())), B755))</f>
        <v>331</v>
      </c>
      <c r="B755" s="41" t="s">
        <v>57</v>
      </c>
      <c r="C755" s="7" t="str">
        <f ca="1">IF(B755="", "", B755&amp;COUNTIF($B$1:INDIRECT(CONCATENATE("B", ROW())), B755))</f>
        <v>Observatory331</v>
      </c>
      <c r="D755" s="6" t="s">
        <v>36</v>
      </c>
      <c r="E755" s="6" t="s">
        <v>27</v>
      </c>
      <c r="F755" s="6">
        <f>$F754+1</f>
        <v>736</v>
      </c>
      <c r="G755" s="58" t="str">
        <f t="shared" si="126"/>
        <v>0x2E0</v>
      </c>
      <c r="H755" s="8" t="s">
        <v>739</v>
      </c>
      <c r="I755" s="8"/>
      <c r="J755" s="261" t="s">
        <v>28</v>
      </c>
      <c r="K755" s="9" t="s">
        <v>35</v>
      </c>
      <c r="L755" s="6" t="s">
        <v>30</v>
      </c>
      <c r="M755" s="42">
        <v>2144</v>
      </c>
      <c r="N755" s="42">
        <f t="shared" si="127"/>
        <v>2256</v>
      </c>
      <c r="O755" s="42">
        <f t="shared" si="128"/>
        <v>268</v>
      </c>
      <c r="P755" s="42">
        <f>IF(N755="", "", N755/8)</f>
        <v>282</v>
      </c>
      <c r="Q755" s="265">
        <v>60</v>
      </c>
      <c r="R755" s="10">
        <f t="shared" si="121"/>
        <v>37.6</v>
      </c>
      <c r="S755" s="6" t="s">
        <v>1337</v>
      </c>
      <c r="T755" s="6" t="s">
        <v>751</v>
      </c>
    </row>
    <row r="756" spans="1:20" x14ac:dyDescent="0.2">
      <c r="A756" s="6">
        <f ca="1">IF(COUNTIF($B$1:INDIRECT(CONCATENATE("B", ROW())), B756)=0, "", COUNTIF($B$1:INDIRECT(CONCATENATE("B", ROW())), B756))</f>
        <v>332</v>
      </c>
      <c r="B756" s="41" t="s">
        <v>57</v>
      </c>
      <c r="C756" s="7" t="str">
        <f ca="1">IF(B756="", "", B756&amp;COUNTIF($B$1:INDIRECT(CONCATENATE("B", ROW())), B756))</f>
        <v>Observatory332</v>
      </c>
      <c r="D756" s="6" t="s">
        <v>36</v>
      </c>
      <c r="E756" s="6" t="s">
        <v>27</v>
      </c>
      <c r="F756" s="6">
        <f>$F755+1</f>
        <v>737</v>
      </c>
      <c r="G756" s="58" t="str">
        <f t="shared" si="126"/>
        <v>0x2E1</v>
      </c>
      <c r="H756" s="8" t="s">
        <v>1014</v>
      </c>
      <c r="I756" s="8"/>
      <c r="J756" s="6" t="s">
        <v>28</v>
      </c>
      <c r="K756" s="9" t="s">
        <v>35</v>
      </c>
      <c r="L756" s="6" t="s">
        <v>30</v>
      </c>
      <c r="M756" s="42">
        <v>768</v>
      </c>
      <c r="N756" s="42">
        <f t="shared" si="127"/>
        <v>880</v>
      </c>
      <c r="O756" s="42">
        <f t="shared" si="128"/>
        <v>96</v>
      </c>
      <c r="P756" s="42">
        <f t="shared" ref="P756:P765" si="136">IF(N756="", "", N756/8)</f>
        <v>110</v>
      </c>
      <c r="Q756" s="265">
        <v>30</v>
      </c>
      <c r="R756" s="10">
        <f t="shared" si="121"/>
        <v>29.333333333333332</v>
      </c>
      <c r="S756" s="6" t="s">
        <v>1338</v>
      </c>
      <c r="T756" s="6" t="s">
        <v>751</v>
      </c>
    </row>
    <row r="757" spans="1:20" x14ac:dyDescent="0.2">
      <c r="A757" s="6">
        <f ca="1">IF(COUNTIF($B$1:INDIRECT(CONCATENATE("B", ROW())), B757)=0, "", COUNTIF($B$1:INDIRECT(CONCATENATE("B", ROW())), B757))</f>
        <v>333</v>
      </c>
      <c r="B757" s="41" t="s">
        <v>57</v>
      </c>
      <c r="C757" s="7" t="str">
        <f ca="1">IF(B757="", "", B757&amp;COUNTIF($B$1:INDIRECT(CONCATENATE("B", ROW())), B757))</f>
        <v>Observatory333</v>
      </c>
      <c r="D757" s="6" t="s">
        <v>36</v>
      </c>
      <c r="E757" s="6" t="s">
        <v>27</v>
      </c>
      <c r="F757" s="6">
        <f t="shared" si="132"/>
        <v>738</v>
      </c>
      <c r="G757" s="58" t="str">
        <f t="shared" si="126"/>
        <v>0x2E2</v>
      </c>
      <c r="H757" s="8" t="s">
        <v>1015</v>
      </c>
      <c r="I757" s="8"/>
      <c r="J757" s="6" t="s">
        <v>32</v>
      </c>
      <c r="K757" s="9" t="s">
        <v>35</v>
      </c>
      <c r="L757" s="6" t="s">
        <v>30</v>
      </c>
      <c r="M757" s="42">
        <v>864</v>
      </c>
      <c r="N757" s="42">
        <f t="shared" si="127"/>
        <v>976</v>
      </c>
      <c r="O757" s="42">
        <f t="shared" si="128"/>
        <v>108</v>
      </c>
      <c r="P757" s="42">
        <f t="shared" si="136"/>
        <v>122</v>
      </c>
      <c r="Q757" s="265"/>
      <c r="R757" s="10">
        <f t="shared" si="121"/>
        <v>0</v>
      </c>
      <c r="S757" s="6" t="s">
        <v>1339</v>
      </c>
      <c r="T757" s="6" t="s">
        <v>751</v>
      </c>
    </row>
    <row r="758" spans="1:20" x14ac:dyDescent="0.2">
      <c r="A758" s="6">
        <f ca="1">IF(COUNTIF($B$1:INDIRECT(CONCATENATE("B", ROW())), B758)=0, "", COUNTIF($B$1:INDIRECT(CONCATENATE("B", ROW())), B758))</f>
        <v>334</v>
      </c>
      <c r="B758" s="41" t="s">
        <v>57</v>
      </c>
      <c r="C758" s="7" t="str">
        <f ca="1">IF(B758="", "", B758&amp;COUNTIF($B$1:INDIRECT(CONCATENATE("B", ROW())), B758))</f>
        <v>Observatory334</v>
      </c>
      <c r="D758" s="6" t="s">
        <v>36</v>
      </c>
      <c r="E758" s="6" t="s">
        <v>27</v>
      </c>
      <c r="F758" s="6">
        <f t="shared" si="132"/>
        <v>739</v>
      </c>
      <c r="G758" s="58" t="str">
        <f t="shared" si="126"/>
        <v>0x2E3</v>
      </c>
      <c r="H758" s="8" t="s">
        <v>1016</v>
      </c>
      <c r="I758" s="8"/>
      <c r="J758" s="6" t="s">
        <v>32</v>
      </c>
      <c r="K758" s="9" t="s">
        <v>35</v>
      </c>
      <c r="L758" s="6" t="s">
        <v>30</v>
      </c>
      <c r="M758" s="42">
        <v>1376</v>
      </c>
      <c r="N758" s="42">
        <f t="shared" si="127"/>
        <v>1488</v>
      </c>
      <c r="O758" s="42">
        <f t="shared" si="128"/>
        <v>172</v>
      </c>
      <c r="P758" s="42">
        <f t="shared" si="136"/>
        <v>186</v>
      </c>
      <c r="Q758" s="265"/>
      <c r="R758" s="10">
        <f t="shared" si="121"/>
        <v>0</v>
      </c>
      <c r="S758" s="6" t="s">
        <v>1340</v>
      </c>
      <c r="T758" s="6" t="s">
        <v>751</v>
      </c>
    </row>
    <row r="759" spans="1:20" x14ac:dyDescent="0.2">
      <c r="A759" s="6">
        <f ca="1">IF(COUNTIF($B$1:INDIRECT(CONCATENATE("B", ROW())), B759)=0, "", COUNTIF($B$1:INDIRECT(CONCATENATE("B", ROW())), B759))</f>
        <v>335</v>
      </c>
      <c r="B759" s="41" t="s">
        <v>57</v>
      </c>
      <c r="C759" s="7" t="str">
        <f ca="1">IF(B759="", "", B759&amp;COUNTIF($B$1:INDIRECT(CONCATENATE("B", ROW())), B759))</f>
        <v>Observatory335</v>
      </c>
      <c r="D759" s="6" t="s">
        <v>36</v>
      </c>
      <c r="E759" s="6" t="s">
        <v>27</v>
      </c>
      <c r="F759" s="6">
        <f t="shared" si="132"/>
        <v>740</v>
      </c>
      <c r="G759" s="58" t="str">
        <f t="shared" si="126"/>
        <v>0x2E4</v>
      </c>
      <c r="H759" s="8" t="s">
        <v>1017</v>
      </c>
      <c r="I759" s="8"/>
      <c r="J759" s="6" t="s">
        <v>32</v>
      </c>
      <c r="K759" s="9" t="s">
        <v>35</v>
      </c>
      <c r="L759" s="6" t="s">
        <v>30</v>
      </c>
      <c r="M759" s="42">
        <v>508</v>
      </c>
      <c r="N759" s="42">
        <f t="shared" si="127"/>
        <v>620</v>
      </c>
      <c r="O759" s="42">
        <f t="shared" si="128"/>
        <v>63.5</v>
      </c>
      <c r="P759" s="42">
        <f t="shared" si="136"/>
        <v>77.5</v>
      </c>
      <c r="Q759" s="265"/>
      <c r="R759" s="10">
        <f t="shared" si="121"/>
        <v>0</v>
      </c>
      <c r="S759" s="6" t="s">
        <v>1341</v>
      </c>
      <c r="T759" s="6" t="s">
        <v>751</v>
      </c>
    </row>
    <row r="760" spans="1:20" ht="12.75" customHeight="1" x14ac:dyDescent="0.2">
      <c r="A760" s="6">
        <f ca="1">IF(COUNTIF($B$1:INDIRECT(CONCATENATE("B", ROW())), B760)=0, "", COUNTIF($B$1:INDIRECT(CONCATENATE("B", ROW())), B760))</f>
        <v>336</v>
      </c>
      <c r="B760" s="41" t="s">
        <v>57</v>
      </c>
      <c r="C760" s="7" t="str">
        <f ca="1">IF(B760="", "", B760&amp;COUNTIF($B$1:INDIRECT(CONCATENATE("B", ROW())), B760))</f>
        <v>Observatory336</v>
      </c>
      <c r="D760" s="6" t="s">
        <v>36</v>
      </c>
      <c r="E760" s="6" t="s">
        <v>27</v>
      </c>
      <c r="F760" s="6">
        <f t="shared" si="132"/>
        <v>741</v>
      </c>
      <c r="G760" s="58" t="str">
        <f t="shared" si="126"/>
        <v>0x2E5</v>
      </c>
      <c r="H760" s="8" t="s">
        <v>1018</v>
      </c>
      <c r="I760" s="8"/>
      <c r="J760" s="6" t="s">
        <v>32</v>
      </c>
      <c r="K760" s="9" t="s">
        <v>35</v>
      </c>
      <c r="L760" s="6" t="s">
        <v>30</v>
      </c>
      <c r="M760" s="42">
        <v>1312</v>
      </c>
      <c r="N760" s="42">
        <f t="shared" si="127"/>
        <v>1424</v>
      </c>
      <c r="O760" s="42">
        <f t="shared" si="128"/>
        <v>164</v>
      </c>
      <c r="P760" s="42">
        <f t="shared" si="136"/>
        <v>178</v>
      </c>
      <c r="Q760" s="265"/>
      <c r="R760" s="10">
        <f t="shared" si="121"/>
        <v>0</v>
      </c>
      <c r="S760" s="6" t="s">
        <v>1342</v>
      </c>
      <c r="T760" s="6" t="s">
        <v>751</v>
      </c>
    </row>
    <row r="761" spans="1:20" x14ac:dyDescent="0.2">
      <c r="A761" s="6">
        <f ca="1">IF(COUNTIF($B$1:INDIRECT(CONCATENATE("B", ROW())), B761)=0, "", COUNTIF($B$1:INDIRECT(CONCATENATE("B", ROW())), B761))</f>
        <v>337</v>
      </c>
      <c r="B761" s="41" t="s">
        <v>57</v>
      </c>
      <c r="C761" s="7" t="str">
        <f ca="1">IF(B761="", "", B761&amp;COUNTIF($B$1:INDIRECT(CONCATENATE("B", ROW())), B761))</f>
        <v>Observatory337</v>
      </c>
      <c r="D761" s="6" t="s">
        <v>36</v>
      </c>
      <c r="E761" s="6" t="s">
        <v>27</v>
      </c>
      <c r="F761" s="6">
        <f t="shared" si="132"/>
        <v>742</v>
      </c>
      <c r="G761" s="58" t="str">
        <f t="shared" si="126"/>
        <v>0x2E6</v>
      </c>
      <c r="H761" s="8" t="s">
        <v>1019</v>
      </c>
      <c r="I761" s="8"/>
      <c r="J761" s="6" t="s">
        <v>32</v>
      </c>
      <c r="K761" s="9" t="s">
        <v>35</v>
      </c>
      <c r="L761" s="6" t="s">
        <v>30</v>
      </c>
      <c r="M761" s="42">
        <v>256</v>
      </c>
      <c r="N761" s="42">
        <f t="shared" si="127"/>
        <v>368</v>
      </c>
      <c r="O761" s="42">
        <f t="shared" si="128"/>
        <v>32</v>
      </c>
      <c r="P761" s="42">
        <f t="shared" si="136"/>
        <v>46</v>
      </c>
      <c r="Q761" s="265"/>
      <c r="R761" s="10">
        <f t="shared" si="121"/>
        <v>0</v>
      </c>
      <c r="S761" s="6" t="s">
        <v>1343</v>
      </c>
      <c r="T761" s="6" t="s">
        <v>751</v>
      </c>
    </row>
    <row r="762" spans="1:20" x14ac:dyDescent="0.2">
      <c r="A762" s="6">
        <f ca="1">IF(COUNTIF($B$1:INDIRECT(CONCATENATE("B", ROW())), B762)=0, "", COUNTIF($B$1:INDIRECT(CONCATENATE("B", ROW())), B762))</f>
        <v>338</v>
      </c>
      <c r="B762" s="41" t="s">
        <v>57</v>
      </c>
      <c r="C762" s="7" t="str">
        <f ca="1">IF(B762="", "", B762&amp;COUNTIF($B$1:INDIRECT(CONCATENATE("B", ROW())), B762))</f>
        <v>Observatory338</v>
      </c>
      <c r="D762" s="6" t="s">
        <v>36</v>
      </c>
      <c r="E762" s="6" t="s">
        <v>27</v>
      </c>
      <c r="F762" s="6">
        <f t="shared" si="132"/>
        <v>743</v>
      </c>
      <c r="G762" s="58" t="str">
        <f t="shared" si="126"/>
        <v>0x2E7</v>
      </c>
      <c r="H762" s="8" t="s">
        <v>1020</v>
      </c>
      <c r="I762" s="8"/>
      <c r="J762" s="6" t="s">
        <v>32</v>
      </c>
      <c r="K762" s="9" t="s">
        <v>35</v>
      </c>
      <c r="L762" s="6" t="s">
        <v>30</v>
      </c>
      <c r="M762" s="42">
        <v>2464</v>
      </c>
      <c r="N762" s="42">
        <f t="shared" si="127"/>
        <v>2576</v>
      </c>
      <c r="O762" s="42">
        <f t="shared" si="128"/>
        <v>308</v>
      </c>
      <c r="P762" s="42">
        <f t="shared" si="136"/>
        <v>322</v>
      </c>
      <c r="Q762" s="265"/>
      <c r="R762" s="10">
        <f t="shared" si="121"/>
        <v>0</v>
      </c>
      <c r="S762" s="6" t="s">
        <v>1344</v>
      </c>
      <c r="T762" s="6" t="s">
        <v>751</v>
      </c>
    </row>
    <row r="763" spans="1:20" x14ac:dyDescent="0.2">
      <c r="A763" s="6">
        <f ca="1">IF(COUNTIF($B$1:INDIRECT(CONCATENATE("B", ROW())), B763)=0, "", COUNTIF($B$1:INDIRECT(CONCATENATE("B", ROW())), B763))</f>
        <v>339</v>
      </c>
      <c r="B763" s="41" t="s">
        <v>57</v>
      </c>
      <c r="C763" s="7" t="str">
        <f ca="1">IF(B763="", "", B763&amp;COUNTIF($B$1:INDIRECT(CONCATENATE("B", ROW())), B763))</f>
        <v>Observatory339</v>
      </c>
      <c r="D763" s="6" t="s">
        <v>36</v>
      </c>
      <c r="E763" s="6" t="s">
        <v>27</v>
      </c>
      <c r="F763" s="6">
        <f t="shared" si="132"/>
        <v>744</v>
      </c>
      <c r="G763" s="58" t="str">
        <f t="shared" si="126"/>
        <v>0x2E8</v>
      </c>
      <c r="H763" s="8" t="s">
        <v>1021</v>
      </c>
      <c r="I763" s="8"/>
      <c r="J763" s="6" t="s">
        <v>32</v>
      </c>
      <c r="K763" s="9" t="s">
        <v>35</v>
      </c>
      <c r="L763" s="6" t="s">
        <v>30</v>
      </c>
      <c r="M763" s="42">
        <v>576</v>
      </c>
      <c r="N763" s="42">
        <f t="shared" si="127"/>
        <v>688</v>
      </c>
      <c r="O763" s="42">
        <f t="shared" si="128"/>
        <v>72</v>
      </c>
      <c r="P763" s="42">
        <f t="shared" si="136"/>
        <v>86</v>
      </c>
      <c r="Q763" s="265"/>
      <c r="R763" s="10">
        <f t="shared" si="121"/>
        <v>0</v>
      </c>
      <c r="S763" s="6" t="s">
        <v>1345</v>
      </c>
      <c r="T763" s="6" t="s">
        <v>751</v>
      </c>
    </row>
    <row r="764" spans="1:20" x14ac:dyDescent="0.2">
      <c r="A764" s="6">
        <f ca="1">IF(COUNTIF($B$1:INDIRECT(CONCATENATE("B", ROW())), B764)=0, "", COUNTIF($B$1:INDIRECT(CONCATENATE("B", ROW())), B764))</f>
        <v>340</v>
      </c>
      <c r="B764" s="41" t="s">
        <v>57</v>
      </c>
      <c r="C764" s="7" t="str">
        <f ca="1">IF(B764="", "", B764&amp;COUNTIF($B$1:INDIRECT(CONCATENATE("B", ROW())), B764))</f>
        <v>Observatory340</v>
      </c>
      <c r="D764" s="6" t="s">
        <v>36</v>
      </c>
      <c r="E764" s="6" t="s">
        <v>27</v>
      </c>
      <c r="F764" s="6">
        <f t="shared" si="132"/>
        <v>745</v>
      </c>
      <c r="G764" s="58" t="str">
        <f t="shared" si="126"/>
        <v>0x2E9</v>
      </c>
      <c r="H764" s="8" t="s">
        <v>1022</v>
      </c>
      <c r="I764" s="8"/>
      <c r="J764" s="6" t="s">
        <v>32</v>
      </c>
      <c r="K764" s="9" t="s">
        <v>35</v>
      </c>
      <c r="L764" s="6" t="s">
        <v>30</v>
      </c>
      <c r="M764" s="42">
        <v>2176</v>
      </c>
      <c r="N764" s="42">
        <f t="shared" si="127"/>
        <v>2288</v>
      </c>
      <c r="O764" s="42">
        <f t="shared" si="128"/>
        <v>272</v>
      </c>
      <c r="P764" s="42">
        <f t="shared" si="136"/>
        <v>286</v>
      </c>
      <c r="Q764" s="265"/>
      <c r="R764" s="10">
        <f t="shared" si="121"/>
        <v>0</v>
      </c>
      <c r="S764" s="6" t="s">
        <v>1346</v>
      </c>
      <c r="T764" s="6" t="s">
        <v>751</v>
      </c>
    </row>
    <row r="765" spans="1:20" x14ac:dyDescent="0.2">
      <c r="A765" s="6">
        <f ca="1">IF(COUNTIF($B$1:INDIRECT(CONCATENATE("B", ROW())), B765)=0, "", COUNTIF($B$1:INDIRECT(CONCATENATE("B", ROW())), B765))</f>
        <v>341</v>
      </c>
      <c r="B765" s="41" t="s">
        <v>57</v>
      </c>
      <c r="C765" s="7" t="str">
        <f ca="1">IF(B765="", "", B765&amp;COUNTIF($B$1:INDIRECT(CONCATENATE("B", ROW())), B765))</f>
        <v>Observatory341</v>
      </c>
      <c r="D765" s="6" t="s">
        <v>36</v>
      </c>
      <c r="E765" s="6" t="s">
        <v>27</v>
      </c>
      <c r="F765" s="6">
        <f t="shared" si="132"/>
        <v>746</v>
      </c>
      <c r="G765" s="58" t="str">
        <f t="shared" si="126"/>
        <v>0x2EA</v>
      </c>
      <c r="H765" s="8" t="s">
        <v>438</v>
      </c>
      <c r="I765" s="8"/>
      <c r="J765" s="6" t="s">
        <v>32</v>
      </c>
      <c r="K765" s="9" t="s">
        <v>35</v>
      </c>
      <c r="L765" s="6" t="s">
        <v>30</v>
      </c>
      <c r="M765" s="42">
        <v>1952</v>
      </c>
      <c r="N765" s="42">
        <f t="shared" si="127"/>
        <v>2064</v>
      </c>
      <c r="O765" s="42">
        <f t="shared" si="128"/>
        <v>244</v>
      </c>
      <c r="P765" s="42">
        <f t="shared" si="136"/>
        <v>258</v>
      </c>
      <c r="Q765" s="265"/>
      <c r="R765" s="10">
        <f t="shared" si="121"/>
        <v>0</v>
      </c>
      <c r="S765" s="6" t="s">
        <v>1358</v>
      </c>
      <c r="T765" s="6" t="s">
        <v>751</v>
      </c>
    </row>
    <row r="766" spans="1:20" x14ac:dyDescent="0.2">
      <c r="A766" s="6">
        <f ca="1">IF(COUNTIF($B$1:INDIRECT(CONCATENATE("B", ROW())), B766)=0, "", COUNTIF($B$1:INDIRECT(CONCATENATE("B", ROW())), B766))</f>
        <v>342</v>
      </c>
      <c r="B766" s="41" t="s">
        <v>57</v>
      </c>
      <c r="C766" s="7" t="str">
        <f ca="1">IF(B766="", "", B766&amp;COUNTIF($B$1:INDIRECT(CONCATENATE("B", ROW())), B766))</f>
        <v>Observatory342</v>
      </c>
      <c r="D766" s="6" t="s">
        <v>36</v>
      </c>
      <c r="E766" s="6" t="s">
        <v>27</v>
      </c>
      <c r="F766" s="6">
        <f t="shared" si="132"/>
        <v>747</v>
      </c>
      <c r="G766" s="58" t="str">
        <f t="shared" si="126"/>
        <v>0x2EB</v>
      </c>
      <c r="H766" s="8" t="s">
        <v>439</v>
      </c>
      <c r="I766" s="8"/>
      <c r="J766" s="6" t="s">
        <v>32</v>
      </c>
      <c r="K766" s="9" t="s">
        <v>35</v>
      </c>
      <c r="L766" s="6" t="s">
        <v>30</v>
      </c>
      <c r="M766" s="42">
        <v>1088</v>
      </c>
      <c r="N766" s="42">
        <f t="shared" si="127"/>
        <v>1200</v>
      </c>
      <c r="O766" s="42">
        <f t="shared" si="128"/>
        <v>136</v>
      </c>
      <c r="P766" s="42">
        <f>IF(N766="", "", N766/8)</f>
        <v>150</v>
      </c>
      <c r="Q766" s="265"/>
      <c r="R766" s="10">
        <f t="shared" si="121"/>
        <v>0</v>
      </c>
      <c r="S766" s="6" t="s">
        <v>1359</v>
      </c>
      <c r="T766" s="6" t="s">
        <v>751</v>
      </c>
    </row>
    <row r="767" spans="1:20" x14ac:dyDescent="0.2">
      <c r="A767" s="6"/>
      <c r="B767" s="41"/>
      <c r="C767" s="7"/>
      <c r="D767" s="6"/>
      <c r="E767" s="6"/>
      <c r="F767" s="6">
        <f t="shared" si="132"/>
        <v>748</v>
      </c>
      <c r="G767" s="58" t="str">
        <f t="shared" si="126"/>
        <v>0x2EC</v>
      </c>
      <c r="H767" s="8" t="s">
        <v>419</v>
      </c>
      <c r="I767" s="8"/>
      <c r="J767" s="6"/>
      <c r="K767" s="9"/>
      <c r="L767" s="6"/>
      <c r="M767" s="42"/>
      <c r="N767" s="42" t="str">
        <f t="shared" si="127"/>
        <v/>
      </c>
      <c r="O767" s="42"/>
      <c r="P767" s="42"/>
      <c r="Q767" s="265"/>
      <c r="R767" s="10"/>
      <c r="S767" s="6"/>
      <c r="T767" s="6"/>
    </row>
    <row r="768" spans="1:20" x14ac:dyDescent="0.2">
      <c r="A768" s="6"/>
      <c r="B768" s="41"/>
      <c r="C768" s="7"/>
      <c r="D768" s="6"/>
      <c r="E768" s="6"/>
      <c r="F768" s="6">
        <f t="shared" si="132"/>
        <v>749</v>
      </c>
      <c r="G768" s="58" t="str">
        <f t="shared" si="126"/>
        <v>0x2ED</v>
      </c>
      <c r="H768" s="8" t="s">
        <v>419</v>
      </c>
      <c r="I768" s="8"/>
      <c r="J768" s="6"/>
      <c r="K768" s="9"/>
      <c r="L768" s="6"/>
      <c r="M768" s="42"/>
      <c r="N768" s="42" t="str">
        <f t="shared" si="127"/>
        <v/>
      </c>
      <c r="O768" s="42"/>
      <c r="P768" s="42"/>
      <c r="Q768" s="265"/>
      <c r="R768" s="10"/>
      <c r="S768" s="6"/>
      <c r="T768" s="6"/>
    </row>
    <row r="769" spans="1:20" x14ac:dyDescent="0.2">
      <c r="A769" s="6"/>
      <c r="B769" s="41"/>
      <c r="C769" s="7"/>
      <c r="D769" s="6"/>
      <c r="E769" s="6"/>
      <c r="F769" s="6">
        <f t="shared" si="132"/>
        <v>750</v>
      </c>
      <c r="G769" s="58" t="str">
        <f t="shared" si="126"/>
        <v>0x2EE</v>
      </c>
      <c r="H769" s="8" t="s">
        <v>419</v>
      </c>
      <c r="I769" s="8"/>
      <c r="J769" s="6"/>
      <c r="K769" s="9"/>
      <c r="L769" s="6"/>
      <c r="M769" s="42"/>
      <c r="N769" s="42" t="str">
        <f t="shared" si="127"/>
        <v/>
      </c>
      <c r="O769" s="42"/>
      <c r="P769" s="42"/>
      <c r="Q769" s="265"/>
      <c r="R769" s="10"/>
      <c r="S769" s="6"/>
      <c r="T769" s="6"/>
    </row>
    <row r="770" spans="1:20" x14ac:dyDescent="0.2">
      <c r="A770" s="6"/>
      <c r="B770" s="41"/>
      <c r="C770" s="7"/>
      <c r="D770" s="6"/>
      <c r="E770" s="6"/>
      <c r="F770" s="6">
        <f t="shared" si="132"/>
        <v>751</v>
      </c>
      <c r="G770" s="58" t="str">
        <f t="shared" si="126"/>
        <v>0x2EF</v>
      </c>
      <c r="H770" s="8" t="s">
        <v>419</v>
      </c>
      <c r="I770" s="8"/>
      <c r="J770" s="6"/>
      <c r="K770" s="9"/>
      <c r="L770" s="6"/>
      <c r="M770" s="42"/>
      <c r="N770" s="42" t="str">
        <f t="shared" si="127"/>
        <v/>
      </c>
      <c r="O770" s="42"/>
      <c r="P770" s="42"/>
      <c r="Q770" s="265"/>
      <c r="R770" s="10"/>
      <c r="S770" s="6"/>
      <c r="T770" s="6"/>
    </row>
    <row r="771" spans="1:20" x14ac:dyDescent="0.2">
      <c r="A771" s="6"/>
      <c r="B771" s="41"/>
      <c r="C771" s="7"/>
      <c r="D771" s="6"/>
      <c r="E771" s="6"/>
      <c r="F771" s="6">
        <f t="shared" si="132"/>
        <v>752</v>
      </c>
      <c r="G771" s="58" t="str">
        <f t="shared" si="126"/>
        <v>0x2F0</v>
      </c>
      <c r="H771" s="8" t="s">
        <v>419</v>
      </c>
      <c r="I771" s="8"/>
      <c r="J771" s="6"/>
      <c r="K771" s="9"/>
      <c r="L771" s="6"/>
      <c r="M771" s="42"/>
      <c r="N771" s="42" t="str">
        <f t="shared" si="127"/>
        <v/>
      </c>
      <c r="O771" s="42"/>
      <c r="P771" s="42"/>
      <c r="Q771" s="265"/>
      <c r="R771" s="10"/>
      <c r="S771" s="6"/>
      <c r="T771" s="6"/>
    </row>
    <row r="772" spans="1:20" x14ac:dyDescent="0.2">
      <c r="A772" s="6"/>
      <c r="B772" s="41"/>
      <c r="C772" s="7"/>
      <c r="D772" s="6"/>
      <c r="E772" s="6"/>
      <c r="F772" s="6">
        <f t="shared" si="132"/>
        <v>753</v>
      </c>
      <c r="G772" s="58" t="str">
        <f t="shared" si="126"/>
        <v>0x2F1</v>
      </c>
      <c r="H772" s="8" t="s">
        <v>419</v>
      </c>
      <c r="I772" s="8"/>
      <c r="J772" s="6"/>
      <c r="K772" s="9"/>
      <c r="L772" s="6"/>
      <c r="M772" s="42"/>
      <c r="N772" s="42" t="str">
        <f t="shared" si="127"/>
        <v/>
      </c>
      <c r="O772" s="42"/>
      <c r="P772" s="42"/>
      <c r="Q772" s="265"/>
      <c r="R772" s="10"/>
      <c r="S772" s="6"/>
      <c r="T772" s="6"/>
    </row>
    <row r="773" spans="1:20" x14ac:dyDescent="0.2">
      <c r="A773" s="6"/>
      <c r="B773" s="41"/>
      <c r="C773" s="7"/>
      <c r="D773" s="6"/>
      <c r="E773" s="6"/>
      <c r="F773" s="6">
        <f>$F772+1</f>
        <v>754</v>
      </c>
      <c r="G773" s="58" t="str">
        <f t="shared" si="126"/>
        <v>0x2F2</v>
      </c>
      <c r="H773" s="8" t="s">
        <v>419</v>
      </c>
      <c r="I773" s="8"/>
      <c r="J773" s="6"/>
      <c r="K773" s="9"/>
      <c r="L773" s="6"/>
      <c r="M773" s="42"/>
      <c r="N773" s="42" t="str">
        <f t="shared" si="127"/>
        <v/>
      </c>
      <c r="O773" s="42"/>
      <c r="P773" s="42"/>
      <c r="Q773" s="265"/>
      <c r="R773" s="10"/>
      <c r="S773" s="6"/>
      <c r="T773" s="6"/>
    </row>
    <row r="774" spans="1:20" x14ac:dyDescent="0.2">
      <c r="A774" s="6"/>
      <c r="B774" s="41"/>
      <c r="C774" s="7"/>
      <c r="D774" s="6"/>
      <c r="E774" s="6"/>
      <c r="F774" s="6">
        <f t="shared" ref="F774:F784" si="137">$F773+1</f>
        <v>755</v>
      </c>
      <c r="G774" s="58" t="str">
        <f t="shared" si="126"/>
        <v>0x2F3</v>
      </c>
      <c r="H774" s="8" t="s">
        <v>419</v>
      </c>
      <c r="I774" s="8"/>
      <c r="J774" s="6"/>
      <c r="K774" s="9"/>
      <c r="L774" s="6"/>
      <c r="M774" s="42"/>
      <c r="N774" s="42" t="str">
        <f t="shared" si="127"/>
        <v/>
      </c>
      <c r="O774" s="42"/>
      <c r="P774" s="42"/>
      <c r="Q774" s="265"/>
      <c r="R774" s="10"/>
      <c r="S774" s="6"/>
      <c r="T774" s="6"/>
    </row>
    <row r="775" spans="1:20" x14ac:dyDescent="0.2">
      <c r="A775" s="6"/>
      <c r="B775" s="41"/>
      <c r="C775" s="7"/>
      <c r="D775" s="6"/>
      <c r="E775" s="6"/>
      <c r="F775" s="6">
        <f t="shared" si="137"/>
        <v>756</v>
      </c>
      <c r="G775" s="58" t="str">
        <f t="shared" si="126"/>
        <v>0x2F4</v>
      </c>
      <c r="H775" s="8" t="s">
        <v>419</v>
      </c>
      <c r="I775" s="8"/>
      <c r="J775" s="6"/>
      <c r="K775" s="9"/>
      <c r="L775" s="6"/>
      <c r="M775" s="42"/>
      <c r="N775" s="42" t="str">
        <f t="shared" si="127"/>
        <v/>
      </c>
      <c r="O775" s="42"/>
      <c r="P775" s="42"/>
      <c r="Q775" s="265"/>
      <c r="R775" s="10"/>
      <c r="S775" s="6"/>
      <c r="T775" s="6"/>
    </row>
    <row r="776" spans="1:20" x14ac:dyDescent="0.2">
      <c r="A776" s="6"/>
      <c r="B776" s="41"/>
      <c r="C776" s="7"/>
      <c r="D776" s="6"/>
      <c r="E776" s="6"/>
      <c r="F776" s="6">
        <f t="shared" si="137"/>
        <v>757</v>
      </c>
      <c r="G776" s="58" t="str">
        <f t="shared" si="126"/>
        <v>0x2F5</v>
      </c>
      <c r="H776" s="8" t="s">
        <v>419</v>
      </c>
      <c r="I776" s="8"/>
      <c r="J776" s="6"/>
      <c r="K776" s="9"/>
      <c r="L776" s="6"/>
      <c r="M776" s="42"/>
      <c r="N776" s="42" t="str">
        <f t="shared" si="127"/>
        <v/>
      </c>
      <c r="O776" s="42"/>
      <c r="P776" s="42"/>
      <c r="Q776" s="265"/>
      <c r="R776" s="10"/>
      <c r="S776" s="6"/>
      <c r="T776" s="6"/>
    </row>
    <row r="777" spans="1:20" x14ac:dyDescent="0.2">
      <c r="A777" s="6"/>
      <c r="B777" s="41"/>
      <c r="C777" s="7"/>
      <c r="D777" s="6"/>
      <c r="E777" s="6"/>
      <c r="F777" s="6">
        <f t="shared" si="137"/>
        <v>758</v>
      </c>
      <c r="G777" s="58" t="str">
        <f t="shared" si="126"/>
        <v>0x2F6</v>
      </c>
      <c r="H777" s="8" t="s">
        <v>419</v>
      </c>
      <c r="I777" s="8"/>
      <c r="J777" s="6"/>
      <c r="K777" s="9"/>
      <c r="L777" s="6"/>
      <c r="M777" s="42"/>
      <c r="N777" s="42" t="str">
        <f t="shared" si="127"/>
        <v/>
      </c>
      <c r="O777" s="42"/>
      <c r="P777" s="42"/>
      <c r="Q777" s="265"/>
      <c r="R777" s="10"/>
      <c r="S777" s="6"/>
      <c r="T777" s="6"/>
    </row>
    <row r="778" spans="1:20" x14ac:dyDescent="0.2">
      <c r="A778" s="6"/>
      <c r="B778" s="41"/>
      <c r="C778" s="7"/>
      <c r="D778" s="6"/>
      <c r="E778" s="6"/>
      <c r="F778" s="6">
        <f>$F777+1</f>
        <v>759</v>
      </c>
      <c r="G778" s="58" t="str">
        <f t="shared" si="126"/>
        <v>0x2F7</v>
      </c>
      <c r="H778" s="8" t="s">
        <v>419</v>
      </c>
      <c r="I778" s="8"/>
      <c r="J778" s="6"/>
      <c r="K778" s="9"/>
      <c r="L778" s="6"/>
      <c r="M778" s="42"/>
      <c r="N778" s="42" t="str">
        <f t="shared" si="127"/>
        <v/>
      </c>
      <c r="O778" s="42"/>
      <c r="P778" s="42"/>
      <c r="Q778" s="265"/>
      <c r="R778" s="10"/>
      <c r="S778" s="6"/>
      <c r="T778" s="6"/>
    </row>
    <row r="779" spans="1:20" x14ac:dyDescent="0.2">
      <c r="A779" s="6"/>
      <c r="B779" s="41"/>
      <c r="C779" s="7"/>
      <c r="D779" s="6"/>
      <c r="E779" s="6"/>
      <c r="F779" s="6">
        <f>$F778+1</f>
        <v>760</v>
      </c>
      <c r="G779" s="58" t="str">
        <f t="shared" si="126"/>
        <v>0x2F8</v>
      </c>
      <c r="H779" s="8" t="s">
        <v>419</v>
      </c>
      <c r="I779" s="8"/>
      <c r="J779" s="6"/>
      <c r="K779" s="9"/>
      <c r="L779" s="6"/>
      <c r="M779" s="42"/>
      <c r="N779" s="42" t="str">
        <f t="shared" si="127"/>
        <v/>
      </c>
      <c r="O779" s="42"/>
      <c r="P779" s="42"/>
      <c r="Q779" s="265"/>
      <c r="R779" s="10"/>
      <c r="S779" s="6"/>
      <c r="T779" s="6"/>
    </row>
    <row r="780" spans="1:20" x14ac:dyDescent="0.2">
      <c r="A780" s="6"/>
      <c r="B780" s="41"/>
      <c r="C780" s="7"/>
      <c r="D780" s="6"/>
      <c r="E780" s="6"/>
      <c r="F780" s="6">
        <f>$F779+1</f>
        <v>761</v>
      </c>
      <c r="G780" s="58" t="str">
        <f t="shared" si="126"/>
        <v>0x2F9</v>
      </c>
      <c r="H780" s="8" t="s">
        <v>419</v>
      </c>
      <c r="I780" s="8"/>
      <c r="J780" s="6"/>
      <c r="K780" s="9"/>
      <c r="L780" s="6"/>
      <c r="M780" s="42"/>
      <c r="N780" s="42" t="str">
        <f t="shared" si="127"/>
        <v/>
      </c>
      <c r="O780" s="42"/>
      <c r="P780" s="42"/>
      <c r="Q780" s="265"/>
      <c r="R780" s="10"/>
      <c r="S780" s="6"/>
      <c r="T780" s="6"/>
    </row>
    <row r="781" spans="1:20" x14ac:dyDescent="0.2">
      <c r="A781" s="6"/>
      <c r="B781" s="41"/>
      <c r="C781" s="7"/>
      <c r="D781" s="6"/>
      <c r="E781" s="6"/>
      <c r="F781" s="6">
        <f t="shared" si="137"/>
        <v>762</v>
      </c>
      <c r="G781" s="58" t="str">
        <f t="shared" si="126"/>
        <v>0x2FA</v>
      </c>
      <c r="H781" s="8" t="s">
        <v>419</v>
      </c>
      <c r="I781" s="8"/>
      <c r="J781" s="6"/>
      <c r="K781" s="9"/>
      <c r="L781" s="6"/>
      <c r="M781" s="42"/>
      <c r="N781" s="42" t="str">
        <f t="shared" si="127"/>
        <v/>
      </c>
      <c r="O781" s="42"/>
      <c r="P781" s="42"/>
      <c r="Q781" s="265"/>
      <c r="R781" s="10"/>
      <c r="S781" s="6"/>
      <c r="T781" s="6"/>
    </row>
    <row r="782" spans="1:20" x14ac:dyDescent="0.2">
      <c r="A782" s="6"/>
      <c r="B782" s="41"/>
      <c r="C782" s="7"/>
      <c r="D782" s="6"/>
      <c r="E782" s="6"/>
      <c r="F782" s="6">
        <f t="shared" si="137"/>
        <v>763</v>
      </c>
      <c r="G782" s="58" t="str">
        <f t="shared" si="126"/>
        <v>0x2FB</v>
      </c>
      <c r="H782" s="8" t="s">
        <v>419</v>
      </c>
      <c r="I782" s="8"/>
      <c r="J782" s="6"/>
      <c r="K782" s="9"/>
      <c r="L782" s="6"/>
      <c r="M782" s="42"/>
      <c r="N782" s="42" t="str">
        <f t="shared" si="127"/>
        <v/>
      </c>
      <c r="O782" s="42"/>
      <c r="P782" s="42"/>
      <c r="Q782" s="265"/>
      <c r="R782" s="10"/>
      <c r="S782" s="6"/>
      <c r="T782" s="6"/>
    </row>
    <row r="783" spans="1:20" x14ac:dyDescent="0.2">
      <c r="A783" s="6"/>
      <c r="B783" s="41"/>
      <c r="C783" s="7"/>
      <c r="D783" s="6"/>
      <c r="E783" s="6"/>
      <c r="F783" s="6">
        <f t="shared" si="137"/>
        <v>764</v>
      </c>
      <c r="G783" s="58" t="str">
        <f t="shared" si="126"/>
        <v>0x2FC</v>
      </c>
      <c r="H783" s="8" t="s">
        <v>419</v>
      </c>
      <c r="I783" s="8"/>
      <c r="J783" s="6"/>
      <c r="K783" s="9"/>
      <c r="L783" s="6"/>
      <c r="M783" s="42"/>
      <c r="N783" s="42" t="str">
        <f t="shared" si="127"/>
        <v/>
      </c>
      <c r="O783" s="42"/>
      <c r="P783" s="42"/>
      <c r="Q783" s="265"/>
      <c r="R783" s="10"/>
      <c r="S783" s="6"/>
      <c r="T783" s="6"/>
    </row>
    <row r="784" spans="1:20" x14ac:dyDescent="0.2">
      <c r="A784" s="6"/>
      <c r="B784" s="41"/>
      <c r="C784" s="7"/>
      <c r="D784" s="6"/>
      <c r="E784" s="6"/>
      <c r="F784" s="6">
        <f t="shared" si="137"/>
        <v>765</v>
      </c>
      <c r="G784" s="58" t="str">
        <f t="shared" si="126"/>
        <v>0x2FD</v>
      </c>
      <c r="H784" s="8" t="s">
        <v>419</v>
      </c>
      <c r="I784" s="8"/>
      <c r="J784" s="6"/>
      <c r="K784" s="9"/>
      <c r="L784" s="6"/>
      <c r="M784" s="42"/>
      <c r="N784" s="42" t="str">
        <f t="shared" si="127"/>
        <v/>
      </c>
      <c r="O784" s="42"/>
      <c r="P784" s="42"/>
      <c r="Q784" s="265"/>
      <c r="R784" s="10"/>
      <c r="S784" s="6"/>
      <c r="T784" s="6"/>
    </row>
    <row r="785" spans="1:250" x14ac:dyDescent="0.2">
      <c r="A785" s="6"/>
      <c r="B785" s="41"/>
      <c r="C785" s="7"/>
      <c r="D785" s="6"/>
      <c r="E785" s="6"/>
      <c r="F785" s="6">
        <f>$F784+1</f>
        <v>766</v>
      </c>
      <c r="G785" s="58" t="str">
        <f t="shared" si="126"/>
        <v>0x2FE</v>
      </c>
      <c r="H785" s="8" t="s">
        <v>419</v>
      </c>
      <c r="I785" s="8"/>
      <c r="J785" s="6"/>
      <c r="K785" s="9"/>
      <c r="L785" s="6"/>
      <c r="M785" s="42"/>
      <c r="N785" s="42" t="str">
        <f t="shared" si="127"/>
        <v/>
      </c>
      <c r="O785" s="42"/>
      <c r="P785" s="42"/>
      <c r="Q785" s="265"/>
      <c r="R785" s="10"/>
      <c r="S785" s="6"/>
      <c r="T785" s="6"/>
    </row>
    <row r="786" spans="1:250" x14ac:dyDescent="0.2">
      <c r="A786" s="6"/>
      <c r="B786" s="41"/>
      <c r="C786" s="7"/>
      <c r="D786" s="6"/>
      <c r="E786" s="6"/>
      <c r="F786" s="6">
        <f>$F785+1</f>
        <v>767</v>
      </c>
      <c r="G786" s="58" t="str">
        <f t="shared" si="126"/>
        <v>0x2FF</v>
      </c>
      <c r="H786" s="8" t="s">
        <v>419</v>
      </c>
      <c r="I786" s="8"/>
      <c r="J786" s="6"/>
      <c r="K786" s="9"/>
      <c r="L786" s="6"/>
      <c r="M786" s="42"/>
      <c r="N786" s="42" t="str">
        <f t="shared" si="127"/>
        <v/>
      </c>
      <c r="O786" s="42"/>
      <c r="P786" s="42"/>
      <c r="Q786" s="265"/>
      <c r="R786" s="10"/>
      <c r="S786" s="6"/>
      <c r="T786" s="6"/>
    </row>
    <row r="787" spans="1:250" s="50" customFormat="1" x14ac:dyDescent="0.2">
      <c r="A787" s="6" t="str">
        <f ca="1">IF(COUNTIF($B$1:INDIRECT(CONCATENATE("B", ROW())), B787)=0, "", COUNTIF($B$1:INDIRECT(CONCATENATE("B", ROW())), B787))</f>
        <v/>
      </c>
      <c r="B787" s="49"/>
      <c r="C787" s="49"/>
      <c r="D787" s="49"/>
      <c r="E787" s="49"/>
      <c r="F787" s="46"/>
      <c r="G787" s="46"/>
      <c r="H787" s="49"/>
      <c r="I787" s="49"/>
      <c r="J787" s="49"/>
      <c r="K787" s="47"/>
      <c r="L787" s="46"/>
      <c r="M787" s="47"/>
      <c r="N787" s="48"/>
      <c r="O787" s="48"/>
      <c r="P787" s="48"/>
      <c r="Q787" s="48"/>
      <c r="R787" s="49"/>
      <c r="S787" s="49"/>
      <c r="T787" s="49"/>
      <c r="U787" s="65"/>
      <c r="V787" s="65"/>
      <c r="W787" s="65"/>
      <c r="X787" s="65"/>
      <c r="Y787" s="65"/>
      <c r="Z787" s="65"/>
      <c r="AA787" s="65"/>
      <c r="AB787" s="65"/>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row>
    <row r="788" spans="1:250" s="50" customFormat="1" x14ac:dyDescent="0.2">
      <c r="A788" s="6" t="str">
        <f ca="1">IF(COUNTIF($B$1:INDIRECT(CONCATENATE("B", ROW())), B788)=0, "", COUNTIF($B$1:INDIRECT(CONCATENATE("B", ROW())), B788))</f>
        <v/>
      </c>
      <c r="B788" s="8"/>
      <c r="C788" s="6"/>
      <c r="D788" s="6"/>
      <c r="E788" s="6"/>
      <c r="F788" s="6"/>
      <c r="G788" s="58"/>
      <c r="H788" s="8" t="s">
        <v>241</v>
      </c>
      <c r="I788" s="8"/>
      <c r="J788" s="6"/>
      <c r="K788" s="9"/>
      <c r="L788" s="6"/>
      <c r="M788" s="42"/>
      <c r="N788" s="42"/>
      <c r="O788" s="42"/>
      <c r="P788" s="42"/>
      <c r="Q788" s="265"/>
      <c r="R788" s="10"/>
      <c r="S788" s="6"/>
      <c r="T788" s="6"/>
      <c r="U788" s="65"/>
      <c r="V788" s="65"/>
      <c r="W788" s="65"/>
      <c r="X788" s="65"/>
      <c r="Y788" s="65"/>
      <c r="Z788" s="65"/>
      <c r="AA788" s="65"/>
      <c r="AB788" s="65"/>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row>
    <row r="789" spans="1:250" s="50" customFormat="1" x14ac:dyDescent="0.2">
      <c r="A789" s="6">
        <f ca="1">IF(COUNTIF($B$1:INDIRECT(CONCATENATE("B", ROW())), B789)=0, "", COUNTIF($B$1:INDIRECT(CONCATENATE("B", ROW())), B789))</f>
        <v>1</v>
      </c>
      <c r="B789" s="41" t="s">
        <v>38</v>
      </c>
      <c r="C789" s="7" t="str">
        <f ca="1">IF(B789="", "", B789&amp;COUNTIF($B$1:INDIRECT(CONCATENATE("B", ROW())), B789))</f>
        <v>Ground1</v>
      </c>
      <c r="D789" s="6"/>
      <c r="E789" s="6"/>
      <c r="F789" s="6">
        <v>3072</v>
      </c>
      <c r="G789" s="58" t="str">
        <f t="shared" ref="G789:G852" si="138">CONCATENATE( "0x",DEC2HEX($F789) )</f>
        <v>0xC00</v>
      </c>
      <c r="H789" s="8" t="s">
        <v>246</v>
      </c>
      <c r="I789" s="8"/>
      <c r="J789" s="6" t="s">
        <v>28</v>
      </c>
      <c r="K789" s="9" t="s">
        <v>35</v>
      </c>
      <c r="L789" s="6" t="s">
        <v>30</v>
      </c>
      <c r="M789" s="42">
        <v>160</v>
      </c>
      <c r="N789" s="42">
        <f t="shared" ref="N789:N820" si="139">(IF($K789="CCSDS",$M789,IF($K789="","",IF($K789="RAW",$M789+(12*8)))))</f>
        <v>256</v>
      </c>
      <c r="O789" s="42">
        <f t="shared" ref="O789:O852" si="140">IF($M789="", "", $M789/8)</f>
        <v>20</v>
      </c>
      <c r="P789" s="42">
        <f t="shared" ref="P789:P852" si="141">IF(N789="", "", N789/8)</f>
        <v>32</v>
      </c>
      <c r="Q789" s="265">
        <v>1</v>
      </c>
      <c r="R789" s="10">
        <f t="shared" ref="R789:R820" si="142">IF($B789="", "", IF($J789="Sync", $N789/$Q789, 0))</f>
        <v>256</v>
      </c>
      <c r="S789" s="6"/>
      <c r="T789" s="6"/>
      <c r="U789" s="65"/>
      <c r="V789" s="65"/>
      <c r="W789" s="65"/>
      <c r="X789" s="65"/>
      <c r="Y789" s="65"/>
      <c r="Z789" s="65"/>
      <c r="AA789" s="65"/>
      <c r="AB789" s="65"/>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row>
    <row r="790" spans="1:250" s="50" customFormat="1" x14ac:dyDescent="0.2">
      <c r="A790" s="6">
        <f ca="1">IF(COUNTIF($B$1:INDIRECT(CONCATENATE("B", ROW())), B790)=0, "", COUNTIF($B$1:INDIRECT(CONCATENATE("B", ROW())), B790))</f>
        <v>2</v>
      </c>
      <c r="B790" s="41" t="s">
        <v>38</v>
      </c>
      <c r="C790" s="7" t="str">
        <f ca="1">IF(B790="", "", B790&amp;COUNTIF($B$1:INDIRECT(CONCATENATE("B", ROW())), B790))</f>
        <v>Ground2</v>
      </c>
      <c r="D790" s="6"/>
      <c r="E790" s="6"/>
      <c r="F790" s="6">
        <f t="shared" ref="F790:F805" si="143">$F789+1</f>
        <v>3073</v>
      </c>
      <c r="G790" s="58" t="str">
        <f t="shared" si="138"/>
        <v>0xC01</v>
      </c>
      <c r="H790" s="8" t="s">
        <v>246</v>
      </c>
      <c r="I790" s="8"/>
      <c r="J790" s="6" t="s">
        <v>28</v>
      </c>
      <c r="K790" s="9" t="s">
        <v>35</v>
      </c>
      <c r="L790" s="6" t="s">
        <v>30</v>
      </c>
      <c r="M790" s="42">
        <v>160</v>
      </c>
      <c r="N790" s="42">
        <f t="shared" si="139"/>
        <v>256</v>
      </c>
      <c r="O790" s="42">
        <f t="shared" si="140"/>
        <v>20</v>
      </c>
      <c r="P790" s="42">
        <f t="shared" si="141"/>
        <v>32</v>
      </c>
      <c r="Q790" s="265">
        <v>1</v>
      </c>
      <c r="R790" s="10">
        <f t="shared" si="142"/>
        <v>256</v>
      </c>
      <c r="S790" s="6"/>
      <c r="T790" s="6"/>
      <c r="U790" s="65"/>
      <c r="V790" s="65"/>
      <c r="W790" s="65"/>
      <c r="X790" s="65"/>
      <c r="Y790" s="65"/>
      <c r="Z790" s="65"/>
      <c r="AA790" s="65"/>
      <c r="AB790" s="65"/>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row>
    <row r="791" spans="1:250" s="50" customFormat="1" x14ac:dyDescent="0.2">
      <c r="A791" s="6">
        <f ca="1">IF(COUNTIF($B$1:INDIRECT(CONCATENATE("B", ROW())), B791)=0, "", COUNTIF($B$1:INDIRECT(CONCATENATE("B", ROW())), B791))</f>
        <v>3</v>
      </c>
      <c r="B791" s="41" t="s">
        <v>38</v>
      </c>
      <c r="C791" s="7" t="str">
        <f ca="1">IF(B791="", "", B791&amp;COUNTIF($B$1:INDIRECT(CONCATENATE("B", ROW())), B791))</f>
        <v>Ground3</v>
      </c>
      <c r="D791" s="6"/>
      <c r="E791" s="6"/>
      <c r="F791" s="6">
        <f t="shared" si="143"/>
        <v>3074</v>
      </c>
      <c r="G791" s="58" t="str">
        <f t="shared" si="138"/>
        <v>0xC02</v>
      </c>
      <c r="H791" s="8" t="s">
        <v>246</v>
      </c>
      <c r="I791" s="8"/>
      <c r="J791" s="6" t="s">
        <v>28</v>
      </c>
      <c r="K791" s="9" t="s">
        <v>35</v>
      </c>
      <c r="L791" s="6" t="s">
        <v>30</v>
      </c>
      <c r="M791" s="42">
        <v>160</v>
      </c>
      <c r="N791" s="42">
        <f t="shared" si="139"/>
        <v>256</v>
      </c>
      <c r="O791" s="42">
        <f t="shared" si="140"/>
        <v>20</v>
      </c>
      <c r="P791" s="42">
        <f t="shared" si="141"/>
        <v>32</v>
      </c>
      <c r="Q791" s="265">
        <v>1</v>
      </c>
      <c r="R791" s="10">
        <f t="shared" si="142"/>
        <v>256</v>
      </c>
      <c r="S791" s="6"/>
      <c r="T791" s="6"/>
      <c r="U791" s="65"/>
      <c r="V791" s="65"/>
      <c r="W791" s="65"/>
      <c r="X791" s="65"/>
      <c r="Y791" s="65"/>
      <c r="Z791" s="65"/>
      <c r="AA791" s="65"/>
      <c r="AB791" s="65"/>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row>
    <row r="792" spans="1:250" s="50" customFormat="1" x14ac:dyDescent="0.2">
      <c r="A792" s="6">
        <f ca="1">IF(COUNTIF($B$1:INDIRECT(CONCATENATE("B", ROW())), B792)=0, "", COUNTIF($B$1:INDIRECT(CONCATENATE("B", ROW())), B792))</f>
        <v>4</v>
      </c>
      <c r="B792" s="41" t="s">
        <v>38</v>
      </c>
      <c r="C792" s="7" t="str">
        <f ca="1">IF(B792="", "", B792&amp;COUNTIF($B$1:INDIRECT(CONCATENATE("B", ROW())), B792))</f>
        <v>Ground4</v>
      </c>
      <c r="D792" s="6"/>
      <c r="E792" s="6"/>
      <c r="F792" s="6">
        <f t="shared" si="143"/>
        <v>3075</v>
      </c>
      <c r="G792" s="58" t="str">
        <f t="shared" si="138"/>
        <v>0xC03</v>
      </c>
      <c r="H792" s="8" t="s">
        <v>246</v>
      </c>
      <c r="I792" s="8"/>
      <c r="J792" s="6" t="s">
        <v>28</v>
      </c>
      <c r="K792" s="9" t="s">
        <v>35</v>
      </c>
      <c r="L792" s="6" t="s">
        <v>30</v>
      </c>
      <c r="M792" s="42">
        <v>160</v>
      </c>
      <c r="N792" s="42">
        <f t="shared" si="139"/>
        <v>256</v>
      </c>
      <c r="O792" s="42">
        <f t="shared" si="140"/>
        <v>20</v>
      </c>
      <c r="P792" s="42">
        <f t="shared" si="141"/>
        <v>32</v>
      </c>
      <c r="Q792" s="265">
        <v>1</v>
      </c>
      <c r="R792" s="10">
        <f t="shared" si="142"/>
        <v>256</v>
      </c>
      <c r="S792" s="6"/>
      <c r="T792" s="6"/>
      <c r="U792" s="65"/>
      <c r="V792" s="65"/>
      <c r="W792" s="65"/>
      <c r="X792" s="65"/>
      <c r="Y792" s="65"/>
      <c r="Z792" s="65"/>
      <c r="AA792" s="65"/>
      <c r="AB792" s="65"/>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row>
    <row r="793" spans="1:250" s="50" customFormat="1" x14ac:dyDescent="0.2">
      <c r="A793" s="6">
        <f ca="1">IF(COUNTIF($B$1:INDIRECT(CONCATENATE("B", ROW())), B793)=0, "", COUNTIF($B$1:INDIRECT(CONCATENATE("B", ROW())), B793))</f>
        <v>5</v>
      </c>
      <c r="B793" s="41" t="s">
        <v>38</v>
      </c>
      <c r="C793" s="7" t="str">
        <f ca="1">IF(B793="", "", B793&amp;COUNTIF($B$1:INDIRECT(CONCATENATE("B", ROW())), B793))</f>
        <v>Ground5</v>
      </c>
      <c r="D793" s="6"/>
      <c r="E793" s="6"/>
      <c r="F793" s="6">
        <f t="shared" si="143"/>
        <v>3076</v>
      </c>
      <c r="G793" s="58" t="str">
        <f t="shared" si="138"/>
        <v>0xC04</v>
      </c>
      <c r="H793" s="8" t="s">
        <v>246</v>
      </c>
      <c r="I793" s="8"/>
      <c r="J793" s="6" t="s">
        <v>28</v>
      </c>
      <c r="K793" s="9" t="s">
        <v>35</v>
      </c>
      <c r="L793" s="6" t="s">
        <v>30</v>
      </c>
      <c r="M793" s="42">
        <v>160</v>
      </c>
      <c r="N793" s="42">
        <f t="shared" si="139"/>
        <v>256</v>
      </c>
      <c r="O793" s="42">
        <f t="shared" si="140"/>
        <v>20</v>
      </c>
      <c r="P793" s="42">
        <f t="shared" si="141"/>
        <v>32</v>
      </c>
      <c r="Q793" s="265">
        <v>1</v>
      </c>
      <c r="R793" s="10">
        <f t="shared" si="142"/>
        <v>256</v>
      </c>
      <c r="S793" s="6"/>
      <c r="T793" s="6"/>
      <c r="U793" s="65"/>
      <c r="V793" s="65"/>
      <c r="W793" s="65"/>
      <c r="X793" s="65"/>
      <c r="Y793" s="65"/>
      <c r="Z793" s="65"/>
      <c r="AA793" s="65"/>
      <c r="AB793" s="65"/>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row>
    <row r="794" spans="1:250" s="50" customFormat="1" x14ac:dyDescent="0.2">
      <c r="A794" s="6">
        <f ca="1">IF(COUNTIF($B$1:INDIRECT(CONCATENATE("B", ROW())), B794)=0, "", COUNTIF($B$1:INDIRECT(CONCATENATE("B", ROW())), B794))</f>
        <v>6</v>
      </c>
      <c r="B794" s="41" t="s">
        <v>38</v>
      </c>
      <c r="C794" s="7" t="str">
        <f ca="1">IF(B794="", "", B794&amp;COUNTIF($B$1:INDIRECT(CONCATENATE("B", ROW())), B794))</f>
        <v>Ground6</v>
      </c>
      <c r="D794" s="6"/>
      <c r="E794" s="6"/>
      <c r="F794" s="6">
        <f t="shared" si="143"/>
        <v>3077</v>
      </c>
      <c r="G794" s="58" t="str">
        <f t="shared" si="138"/>
        <v>0xC05</v>
      </c>
      <c r="H794" s="8" t="s">
        <v>246</v>
      </c>
      <c r="I794" s="8"/>
      <c r="J794" s="6" t="s">
        <v>28</v>
      </c>
      <c r="K794" s="9" t="s">
        <v>35</v>
      </c>
      <c r="L794" s="6" t="s">
        <v>30</v>
      </c>
      <c r="M794" s="42">
        <v>160</v>
      </c>
      <c r="N794" s="42">
        <f t="shared" si="139"/>
        <v>256</v>
      </c>
      <c r="O794" s="42">
        <f t="shared" si="140"/>
        <v>20</v>
      </c>
      <c r="P794" s="42">
        <f t="shared" si="141"/>
        <v>32</v>
      </c>
      <c r="Q794" s="265">
        <v>1</v>
      </c>
      <c r="R794" s="10">
        <f t="shared" si="142"/>
        <v>256</v>
      </c>
      <c r="S794" s="6"/>
      <c r="T794" s="6"/>
      <c r="U794" s="65"/>
      <c r="V794" s="65"/>
      <c r="W794" s="65"/>
      <c r="X794" s="65"/>
      <c r="Y794" s="65"/>
      <c r="Z794" s="65"/>
      <c r="AA794" s="65"/>
      <c r="AB794" s="65"/>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row>
    <row r="795" spans="1:250" s="50" customFormat="1" x14ac:dyDescent="0.2">
      <c r="A795" s="6">
        <f ca="1">IF(COUNTIF($B$1:INDIRECT(CONCATENATE("B", ROW())), B795)=0, "", COUNTIF($B$1:INDIRECT(CONCATENATE("B", ROW())), B795))</f>
        <v>7</v>
      </c>
      <c r="B795" s="41" t="s">
        <v>38</v>
      </c>
      <c r="C795" s="7" t="str">
        <f ca="1">IF(B795="", "", B795&amp;COUNTIF($B$1:INDIRECT(CONCATENATE("B", ROW())), B795))</f>
        <v>Ground7</v>
      </c>
      <c r="D795" s="6"/>
      <c r="E795" s="6"/>
      <c r="F795" s="6">
        <f t="shared" si="143"/>
        <v>3078</v>
      </c>
      <c r="G795" s="58" t="str">
        <f t="shared" si="138"/>
        <v>0xC06</v>
      </c>
      <c r="H795" s="8" t="s">
        <v>246</v>
      </c>
      <c r="I795" s="8"/>
      <c r="J795" s="6" t="s">
        <v>28</v>
      </c>
      <c r="K795" s="9" t="s">
        <v>35</v>
      </c>
      <c r="L795" s="6" t="s">
        <v>30</v>
      </c>
      <c r="M795" s="42">
        <v>160</v>
      </c>
      <c r="N795" s="42">
        <f t="shared" si="139"/>
        <v>256</v>
      </c>
      <c r="O795" s="42">
        <f t="shared" si="140"/>
        <v>20</v>
      </c>
      <c r="P795" s="42">
        <f t="shared" si="141"/>
        <v>32</v>
      </c>
      <c r="Q795" s="265">
        <v>1</v>
      </c>
      <c r="R795" s="10">
        <f t="shared" si="142"/>
        <v>256</v>
      </c>
      <c r="S795" s="6"/>
      <c r="T795" s="6"/>
      <c r="U795" s="65"/>
      <c r="V795" s="65"/>
      <c r="W795" s="65"/>
      <c r="X795" s="65"/>
      <c r="Y795" s="65"/>
      <c r="Z795" s="65"/>
      <c r="AA795" s="65"/>
      <c r="AB795" s="65"/>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row>
    <row r="796" spans="1:250" s="50" customFormat="1" x14ac:dyDescent="0.2">
      <c r="A796" s="6">
        <f ca="1">IF(COUNTIF($B$1:INDIRECT(CONCATENATE("B", ROW())), B796)=0, "", COUNTIF($B$1:INDIRECT(CONCATENATE("B", ROW())), B796))</f>
        <v>8</v>
      </c>
      <c r="B796" s="41" t="s">
        <v>38</v>
      </c>
      <c r="C796" s="7" t="str">
        <f ca="1">IF(B796="", "", B796&amp;COUNTIF($B$1:INDIRECT(CONCATENATE("B", ROW())), B796))</f>
        <v>Ground8</v>
      </c>
      <c r="D796" s="6"/>
      <c r="E796" s="6"/>
      <c r="F796" s="6">
        <f t="shared" si="143"/>
        <v>3079</v>
      </c>
      <c r="G796" s="58" t="str">
        <f t="shared" si="138"/>
        <v>0xC07</v>
      </c>
      <c r="H796" s="8" t="s">
        <v>246</v>
      </c>
      <c r="I796" s="8"/>
      <c r="J796" s="6" t="s">
        <v>28</v>
      </c>
      <c r="K796" s="9" t="s">
        <v>35</v>
      </c>
      <c r="L796" s="6" t="s">
        <v>30</v>
      </c>
      <c r="M796" s="42">
        <v>160</v>
      </c>
      <c r="N796" s="42">
        <f t="shared" si="139"/>
        <v>256</v>
      </c>
      <c r="O796" s="42">
        <f t="shared" si="140"/>
        <v>20</v>
      </c>
      <c r="P796" s="42">
        <f t="shared" si="141"/>
        <v>32</v>
      </c>
      <c r="Q796" s="265">
        <v>1</v>
      </c>
      <c r="R796" s="10">
        <f t="shared" si="142"/>
        <v>256</v>
      </c>
      <c r="S796" s="6"/>
      <c r="T796" s="6"/>
      <c r="U796" s="65"/>
      <c r="V796" s="65"/>
      <c r="W796" s="65"/>
      <c r="X796" s="65"/>
      <c r="Y796" s="65"/>
      <c r="Z796" s="65"/>
      <c r="AA796" s="65"/>
      <c r="AB796" s="65"/>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row>
    <row r="797" spans="1:250" s="50" customFormat="1" x14ac:dyDescent="0.2">
      <c r="A797" s="6">
        <f ca="1">IF(COUNTIF($B$1:INDIRECT(CONCATENATE("B", ROW())), B797)=0, "", COUNTIF($B$1:INDIRECT(CONCATENATE("B", ROW())), B797))</f>
        <v>9</v>
      </c>
      <c r="B797" s="41" t="s">
        <v>38</v>
      </c>
      <c r="C797" s="7" t="str">
        <f ca="1">IF(B797="", "", B797&amp;COUNTIF($B$1:INDIRECT(CONCATENATE("B", ROW())), B797))</f>
        <v>Ground9</v>
      </c>
      <c r="D797" s="6"/>
      <c r="E797" s="6"/>
      <c r="F797" s="6">
        <f t="shared" si="143"/>
        <v>3080</v>
      </c>
      <c r="G797" s="58" t="str">
        <f t="shared" si="138"/>
        <v>0xC08</v>
      </c>
      <c r="H797" s="8" t="s">
        <v>246</v>
      </c>
      <c r="I797" s="8"/>
      <c r="J797" s="6" t="s">
        <v>28</v>
      </c>
      <c r="K797" s="9" t="s">
        <v>35</v>
      </c>
      <c r="L797" s="6" t="s">
        <v>30</v>
      </c>
      <c r="M797" s="42">
        <v>160</v>
      </c>
      <c r="N797" s="42">
        <f t="shared" si="139"/>
        <v>256</v>
      </c>
      <c r="O797" s="42">
        <f t="shared" si="140"/>
        <v>20</v>
      </c>
      <c r="P797" s="42">
        <f t="shared" si="141"/>
        <v>32</v>
      </c>
      <c r="Q797" s="265">
        <v>1</v>
      </c>
      <c r="R797" s="10">
        <f t="shared" si="142"/>
        <v>256</v>
      </c>
      <c r="S797" s="6"/>
      <c r="T797" s="6"/>
      <c r="U797" s="65"/>
      <c r="V797" s="65"/>
      <c r="W797" s="65"/>
      <c r="X797" s="65"/>
      <c r="Y797" s="65"/>
      <c r="Z797" s="65"/>
      <c r="AA797" s="65"/>
      <c r="AB797" s="65"/>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row>
    <row r="798" spans="1:250" s="50" customFormat="1" x14ac:dyDescent="0.2">
      <c r="A798" s="6">
        <f ca="1">IF(COUNTIF($B$1:INDIRECT(CONCATENATE("B", ROW())), B798)=0, "", COUNTIF($B$1:INDIRECT(CONCATENATE("B", ROW())), B798))</f>
        <v>10</v>
      </c>
      <c r="B798" s="41" t="s">
        <v>38</v>
      </c>
      <c r="C798" s="7" t="str">
        <f ca="1">IF(B798="", "", B798&amp;COUNTIF($B$1:INDIRECT(CONCATENATE("B", ROW())), B798))</f>
        <v>Ground10</v>
      </c>
      <c r="D798" s="6"/>
      <c r="E798" s="6"/>
      <c r="F798" s="6">
        <f t="shared" si="143"/>
        <v>3081</v>
      </c>
      <c r="G798" s="58" t="str">
        <f t="shared" si="138"/>
        <v>0xC09</v>
      </c>
      <c r="H798" s="8" t="s">
        <v>246</v>
      </c>
      <c r="I798" s="8"/>
      <c r="J798" s="6" t="s">
        <v>28</v>
      </c>
      <c r="K798" s="9" t="s">
        <v>35</v>
      </c>
      <c r="L798" s="6" t="s">
        <v>30</v>
      </c>
      <c r="M798" s="42">
        <v>160</v>
      </c>
      <c r="N798" s="42">
        <f t="shared" si="139"/>
        <v>256</v>
      </c>
      <c r="O798" s="42">
        <f t="shared" si="140"/>
        <v>20</v>
      </c>
      <c r="P798" s="42">
        <f t="shared" si="141"/>
        <v>32</v>
      </c>
      <c r="Q798" s="265">
        <v>1</v>
      </c>
      <c r="R798" s="10">
        <f t="shared" si="142"/>
        <v>256</v>
      </c>
      <c r="S798" s="6"/>
      <c r="T798" s="6"/>
      <c r="U798" s="65"/>
      <c r="V798" s="65"/>
      <c r="W798" s="65"/>
      <c r="X798" s="65"/>
      <c r="Y798" s="65"/>
      <c r="Z798" s="65"/>
      <c r="AA798" s="65"/>
      <c r="AB798" s="65"/>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row>
    <row r="799" spans="1:250" s="50" customFormat="1" x14ac:dyDescent="0.2">
      <c r="A799" s="6">
        <f ca="1">IF(COUNTIF($B$1:INDIRECT(CONCATENATE("B", ROW())), B799)=0, "", COUNTIF($B$1:INDIRECT(CONCATENATE("B", ROW())), B799))</f>
        <v>11</v>
      </c>
      <c r="B799" s="41" t="s">
        <v>38</v>
      </c>
      <c r="C799" s="7" t="str">
        <f ca="1">IF(B799="", "", B799&amp;COUNTIF($B$1:INDIRECT(CONCATENATE("B", ROW())), B799))</f>
        <v>Ground11</v>
      </c>
      <c r="D799" s="6"/>
      <c r="E799" s="6"/>
      <c r="F799" s="6">
        <f t="shared" si="143"/>
        <v>3082</v>
      </c>
      <c r="G799" s="58" t="str">
        <f t="shared" si="138"/>
        <v>0xC0A</v>
      </c>
      <c r="H799" s="8" t="s">
        <v>246</v>
      </c>
      <c r="I799" s="8"/>
      <c r="J799" s="6" t="s">
        <v>28</v>
      </c>
      <c r="K799" s="9" t="s">
        <v>35</v>
      </c>
      <c r="L799" s="6" t="s">
        <v>30</v>
      </c>
      <c r="M799" s="42">
        <v>160</v>
      </c>
      <c r="N799" s="42">
        <f t="shared" si="139"/>
        <v>256</v>
      </c>
      <c r="O799" s="42">
        <f t="shared" si="140"/>
        <v>20</v>
      </c>
      <c r="P799" s="42">
        <f t="shared" si="141"/>
        <v>32</v>
      </c>
      <c r="Q799" s="265">
        <v>1</v>
      </c>
      <c r="R799" s="10">
        <f t="shared" si="142"/>
        <v>256</v>
      </c>
      <c r="S799" s="6"/>
      <c r="T799" s="6"/>
      <c r="U799" s="65"/>
      <c r="V799" s="65"/>
      <c r="W799" s="65"/>
      <c r="X799" s="65"/>
      <c r="Y799" s="65"/>
      <c r="Z799" s="65"/>
      <c r="AA799" s="65"/>
      <c r="AB799" s="65"/>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row>
    <row r="800" spans="1:250" s="50" customFormat="1" x14ac:dyDescent="0.2">
      <c r="A800" s="6">
        <f ca="1">IF(COUNTIF($B$1:INDIRECT(CONCATENATE("B", ROW())), B800)=0, "", COUNTIF($B$1:INDIRECT(CONCATENATE("B", ROW())), B800))</f>
        <v>12</v>
      </c>
      <c r="B800" s="41" t="s">
        <v>38</v>
      </c>
      <c r="C800" s="7" t="str">
        <f ca="1">IF(B800="", "", B800&amp;COUNTIF($B$1:INDIRECT(CONCATENATE("B", ROW())), B800))</f>
        <v>Ground12</v>
      </c>
      <c r="D800" s="6"/>
      <c r="E800" s="6"/>
      <c r="F800" s="6">
        <f t="shared" si="143"/>
        <v>3083</v>
      </c>
      <c r="G800" s="58" t="str">
        <f t="shared" si="138"/>
        <v>0xC0B</v>
      </c>
      <c r="H800" s="8" t="s">
        <v>246</v>
      </c>
      <c r="I800" s="8"/>
      <c r="J800" s="6" t="s">
        <v>28</v>
      </c>
      <c r="K800" s="9" t="s">
        <v>35</v>
      </c>
      <c r="L800" s="6" t="s">
        <v>30</v>
      </c>
      <c r="M800" s="42">
        <v>160</v>
      </c>
      <c r="N800" s="42">
        <f t="shared" si="139"/>
        <v>256</v>
      </c>
      <c r="O800" s="42">
        <f t="shared" si="140"/>
        <v>20</v>
      </c>
      <c r="P800" s="42">
        <f t="shared" si="141"/>
        <v>32</v>
      </c>
      <c r="Q800" s="265">
        <v>1</v>
      </c>
      <c r="R800" s="10">
        <f t="shared" si="142"/>
        <v>256</v>
      </c>
      <c r="S800" s="6"/>
      <c r="T800" s="6"/>
      <c r="U800" s="65"/>
      <c r="V800" s="65"/>
      <c r="W800" s="65"/>
      <c r="X800" s="65"/>
      <c r="Y800" s="65"/>
      <c r="Z800" s="65"/>
      <c r="AA800" s="65"/>
      <c r="AB800" s="65"/>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row>
    <row r="801" spans="1:250" s="50" customFormat="1" x14ac:dyDescent="0.2">
      <c r="A801" s="6">
        <f ca="1">IF(COUNTIF($B$1:INDIRECT(CONCATENATE("B", ROW())), B801)=0, "", COUNTIF($B$1:INDIRECT(CONCATENATE("B", ROW())), B801))</f>
        <v>13</v>
      </c>
      <c r="B801" s="41" t="s">
        <v>38</v>
      </c>
      <c r="C801" s="7" t="str">
        <f ca="1">IF(B801="", "", B801&amp;COUNTIF($B$1:INDIRECT(CONCATENATE("B", ROW())), B801))</f>
        <v>Ground13</v>
      </c>
      <c r="D801" s="6"/>
      <c r="E801" s="6"/>
      <c r="F801" s="6">
        <f t="shared" si="143"/>
        <v>3084</v>
      </c>
      <c r="G801" s="58" t="str">
        <f t="shared" si="138"/>
        <v>0xC0C</v>
      </c>
      <c r="H801" s="8" t="s">
        <v>246</v>
      </c>
      <c r="I801" s="8"/>
      <c r="J801" s="6" t="s">
        <v>28</v>
      </c>
      <c r="K801" s="9" t="s">
        <v>35</v>
      </c>
      <c r="L801" s="6" t="s">
        <v>30</v>
      </c>
      <c r="M801" s="42">
        <v>160</v>
      </c>
      <c r="N801" s="42">
        <f t="shared" si="139"/>
        <v>256</v>
      </c>
      <c r="O801" s="42">
        <f t="shared" si="140"/>
        <v>20</v>
      </c>
      <c r="P801" s="42">
        <f t="shared" si="141"/>
        <v>32</v>
      </c>
      <c r="Q801" s="265">
        <v>1</v>
      </c>
      <c r="R801" s="10">
        <f t="shared" si="142"/>
        <v>256</v>
      </c>
      <c r="S801" s="6"/>
      <c r="T801" s="6"/>
      <c r="U801" s="65"/>
      <c r="V801" s="65"/>
      <c r="W801" s="65"/>
      <c r="X801" s="65"/>
      <c r="Y801" s="65"/>
      <c r="Z801" s="65"/>
      <c r="AA801" s="65"/>
      <c r="AB801" s="65"/>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row>
    <row r="802" spans="1:250" s="50" customFormat="1" x14ac:dyDescent="0.2">
      <c r="A802" s="6">
        <f ca="1">IF(COUNTIF($B$1:INDIRECT(CONCATENATE("B", ROW())), B802)=0, "", COUNTIF($B$1:INDIRECT(CONCATENATE("B", ROW())), B802))</f>
        <v>14</v>
      </c>
      <c r="B802" s="41" t="s">
        <v>38</v>
      </c>
      <c r="C802" s="7" t="str">
        <f ca="1">IF(B802="", "", B802&amp;COUNTIF($B$1:INDIRECT(CONCATENATE("B", ROW())), B802))</f>
        <v>Ground14</v>
      </c>
      <c r="D802" s="6"/>
      <c r="E802" s="6"/>
      <c r="F802" s="6">
        <f t="shared" si="143"/>
        <v>3085</v>
      </c>
      <c r="G802" s="58" t="str">
        <f t="shared" si="138"/>
        <v>0xC0D</v>
      </c>
      <c r="H802" s="8" t="s">
        <v>246</v>
      </c>
      <c r="I802" s="8"/>
      <c r="J802" s="6" t="s">
        <v>28</v>
      </c>
      <c r="K802" s="9" t="s">
        <v>35</v>
      </c>
      <c r="L802" s="6" t="s">
        <v>30</v>
      </c>
      <c r="M802" s="42">
        <v>160</v>
      </c>
      <c r="N802" s="42">
        <f t="shared" si="139"/>
        <v>256</v>
      </c>
      <c r="O802" s="42">
        <f t="shared" si="140"/>
        <v>20</v>
      </c>
      <c r="P802" s="42">
        <f t="shared" si="141"/>
        <v>32</v>
      </c>
      <c r="Q802" s="265">
        <v>1</v>
      </c>
      <c r="R802" s="10">
        <f t="shared" si="142"/>
        <v>256</v>
      </c>
      <c r="S802" s="6"/>
      <c r="T802" s="6"/>
      <c r="U802" s="65"/>
      <c r="V802" s="65"/>
      <c r="W802" s="65"/>
      <c r="X802" s="65"/>
      <c r="Y802" s="65"/>
      <c r="Z802" s="65"/>
      <c r="AA802" s="65"/>
      <c r="AB802" s="65"/>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row>
    <row r="803" spans="1:250" s="50" customFormat="1" x14ac:dyDescent="0.2">
      <c r="A803" s="6">
        <f ca="1">IF(COUNTIF($B$1:INDIRECT(CONCATENATE("B", ROW())), B803)=0, "", COUNTIF($B$1:INDIRECT(CONCATENATE("B", ROW())), B803))</f>
        <v>15</v>
      </c>
      <c r="B803" s="41" t="s">
        <v>38</v>
      </c>
      <c r="C803" s="7" t="str">
        <f ca="1">IF(B803="", "", B803&amp;COUNTIF($B$1:INDIRECT(CONCATENATE("B", ROW())), B803))</f>
        <v>Ground15</v>
      </c>
      <c r="D803" s="6"/>
      <c r="E803" s="6"/>
      <c r="F803" s="6">
        <f t="shared" si="143"/>
        <v>3086</v>
      </c>
      <c r="G803" s="58" t="str">
        <f t="shared" si="138"/>
        <v>0xC0E</v>
      </c>
      <c r="H803" s="8" t="s">
        <v>246</v>
      </c>
      <c r="I803" s="8"/>
      <c r="J803" s="6" t="s">
        <v>28</v>
      </c>
      <c r="K803" s="9" t="s">
        <v>35</v>
      </c>
      <c r="L803" s="6" t="s">
        <v>30</v>
      </c>
      <c r="M803" s="42">
        <v>160</v>
      </c>
      <c r="N803" s="42">
        <f t="shared" si="139"/>
        <v>256</v>
      </c>
      <c r="O803" s="42">
        <f t="shared" si="140"/>
        <v>20</v>
      </c>
      <c r="P803" s="42">
        <f t="shared" si="141"/>
        <v>32</v>
      </c>
      <c r="Q803" s="265">
        <v>1</v>
      </c>
      <c r="R803" s="10">
        <f t="shared" si="142"/>
        <v>256</v>
      </c>
      <c r="S803" s="6"/>
      <c r="T803" s="6"/>
      <c r="U803" s="65"/>
      <c r="V803" s="65"/>
      <c r="W803" s="65"/>
      <c r="X803" s="65"/>
      <c r="Y803" s="65"/>
      <c r="Z803" s="65"/>
      <c r="AA803" s="65"/>
      <c r="AB803" s="65"/>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row>
    <row r="804" spans="1:250" s="50" customFormat="1" x14ac:dyDescent="0.2">
      <c r="A804" s="6">
        <f ca="1">IF(COUNTIF($B$1:INDIRECT(CONCATENATE("B", ROW())), B804)=0, "", COUNTIF($B$1:INDIRECT(CONCATENATE("B", ROW())), B804))</f>
        <v>16</v>
      </c>
      <c r="B804" s="41" t="s">
        <v>38</v>
      </c>
      <c r="C804" s="7" t="str">
        <f ca="1">IF(B804="", "", B804&amp;COUNTIF($B$1:INDIRECT(CONCATENATE("B", ROW())), B804))</f>
        <v>Ground16</v>
      </c>
      <c r="D804" s="6"/>
      <c r="E804" s="6"/>
      <c r="F804" s="6">
        <f t="shared" si="143"/>
        <v>3087</v>
      </c>
      <c r="G804" s="58" t="str">
        <f t="shared" si="138"/>
        <v>0xC0F</v>
      </c>
      <c r="H804" s="8" t="s">
        <v>246</v>
      </c>
      <c r="I804" s="8"/>
      <c r="J804" s="6" t="s">
        <v>28</v>
      </c>
      <c r="K804" s="9" t="s">
        <v>35</v>
      </c>
      <c r="L804" s="6" t="s">
        <v>30</v>
      </c>
      <c r="M804" s="42">
        <v>160</v>
      </c>
      <c r="N804" s="42">
        <f t="shared" si="139"/>
        <v>256</v>
      </c>
      <c r="O804" s="42">
        <f t="shared" si="140"/>
        <v>20</v>
      </c>
      <c r="P804" s="42">
        <f t="shared" si="141"/>
        <v>32</v>
      </c>
      <c r="Q804" s="265">
        <v>1</v>
      </c>
      <c r="R804" s="10">
        <f t="shared" si="142"/>
        <v>256</v>
      </c>
      <c r="S804" s="6"/>
      <c r="T804" s="6"/>
      <c r="U804" s="65"/>
      <c r="V804" s="65"/>
      <c r="W804" s="65"/>
      <c r="X804" s="65"/>
      <c r="Y804" s="65"/>
      <c r="Z804" s="65"/>
      <c r="AA804" s="65"/>
      <c r="AB804" s="65"/>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row>
    <row r="805" spans="1:250" s="50" customFormat="1" x14ac:dyDescent="0.2">
      <c r="A805" s="6">
        <f ca="1">IF(COUNTIF($B$1:INDIRECT(CONCATENATE("B", ROW())), B805)=0, "", COUNTIF($B$1:INDIRECT(CONCATENATE("B", ROW())), B805))</f>
        <v>17</v>
      </c>
      <c r="B805" s="41" t="s">
        <v>38</v>
      </c>
      <c r="C805" s="7" t="str">
        <f ca="1">IF(B805="", "", B805&amp;COUNTIF($B$1:INDIRECT(CONCATENATE("B", ROW())), B805))</f>
        <v>Ground17</v>
      </c>
      <c r="D805" s="6"/>
      <c r="E805" s="6"/>
      <c r="F805" s="6">
        <f t="shared" si="143"/>
        <v>3088</v>
      </c>
      <c r="G805" s="58" t="str">
        <f t="shared" si="138"/>
        <v>0xC10</v>
      </c>
      <c r="H805" s="8" t="s">
        <v>246</v>
      </c>
      <c r="I805" s="8"/>
      <c r="J805" s="6" t="s">
        <v>28</v>
      </c>
      <c r="K805" s="9" t="s">
        <v>35</v>
      </c>
      <c r="L805" s="6" t="s">
        <v>30</v>
      </c>
      <c r="M805" s="42">
        <v>160</v>
      </c>
      <c r="N805" s="42">
        <f t="shared" si="139"/>
        <v>256</v>
      </c>
      <c r="O805" s="42">
        <f t="shared" si="140"/>
        <v>20</v>
      </c>
      <c r="P805" s="42">
        <f t="shared" si="141"/>
        <v>32</v>
      </c>
      <c r="Q805" s="265">
        <v>1</v>
      </c>
      <c r="R805" s="10">
        <f t="shared" si="142"/>
        <v>256</v>
      </c>
      <c r="S805" s="6"/>
      <c r="T805" s="6"/>
      <c r="U805" s="65"/>
      <c r="V805" s="65"/>
      <c r="W805" s="65"/>
      <c r="X805" s="65"/>
      <c r="Y805" s="65"/>
      <c r="Z805" s="65"/>
      <c r="AA805" s="65"/>
      <c r="AB805" s="65"/>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row>
    <row r="806" spans="1:250" s="50" customFormat="1" x14ac:dyDescent="0.2">
      <c r="A806" s="6">
        <f ca="1">IF(COUNTIF($B$1:INDIRECT(CONCATENATE("B", ROW())), B806)=0, "", COUNTIF($B$1:INDIRECT(CONCATENATE("B", ROW())), B806))</f>
        <v>18</v>
      </c>
      <c r="B806" s="41" t="s">
        <v>38</v>
      </c>
      <c r="C806" s="7" t="str">
        <f ca="1">IF(B806="", "", B806&amp;COUNTIF($B$1:INDIRECT(CONCATENATE("B", ROW())), B806))</f>
        <v>Ground18</v>
      </c>
      <c r="D806" s="6"/>
      <c r="E806" s="6"/>
      <c r="F806" s="6">
        <f t="shared" ref="F806:F821" si="144">$F805+1</f>
        <v>3089</v>
      </c>
      <c r="G806" s="58" t="str">
        <f t="shared" si="138"/>
        <v>0xC11</v>
      </c>
      <c r="H806" s="8" t="s">
        <v>246</v>
      </c>
      <c r="I806" s="8"/>
      <c r="J806" s="6" t="s">
        <v>28</v>
      </c>
      <c r="K806" s="9" t="s">
        <v>35</v>
      </c>
      <c r="L806" s="6" t="s">
        <v>30</v>
      </c>
      <c r="M806" s="42">
        <v>160</v>
      </c>
      <c r="N806" s="42">
        <f t="shared" si="139"/>
        <v>256</v>
      </c>
      <c r="O806" s="42">
        <f t="shared" si="140"/>
        <v>20</v>
      </c>
      <c r="P806" s="42">
        <f t="shared" si="141"/>
        <v>32</v>
      </c>
      <c r="Q806" s="265">
        <v>1</v>
      </c>
      <c r="R806" s="10">
        <f t="shared" si="142"/>
        <v>256</v>
      </c>
      <c r="S806" s="6"/>
      <c r="T806" s="6"/>
      <c r="U806" s="65"/>
      <c r="V806" s="65"/>
      <c r="W806" s="65"/>
      <c r="X806" s="65"/>
      <c r="Y806" s="65"/>
      <c r="Z806" s="65"/>
      <c r="AA806" s="65"/>
      <c r="AB806" s="65"/>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row>
    <row r="807" spans="1:250" s="50" customFormat="1" x14ac:dyDescent="0.2">
      <c r="A807" s="6">
        <f ca="1">IF(COUNTIF($B$1:INDIRECT(CONCATENATE("B", ROW())), B807)=0, "", COUNTIF($B$1:INDIRECT(CONCATENATE("B", ROW())), B807))</f>
        <v>19</v>
      </c>
      <c r="B807" s="41" t="s">
        <v>38</v>
      </c>
      <c r="C807" s="7" t="str">
        <f ca="1">IF(B807="", "", B807&amp;COUNTIF($B$1:INDIRECT(CONCATENATE("B", ROW())), B807))</f>
        <v>Ground19</v>
      </c>
      <c r="D807" s="6"/>
      <c r="E807" s="6"/>
      <c r="F807" s="6">
        <f t="shared" si="144"/>
        <v>3090</v>
      </c>
      <c r="G807" s="58" t="str">
        <f t="shared" si="138"/>
        <v>0xC12</v>
      </c>
      <c r="H807" s="8" t="s">
        <v>246</v>
      </c>
      <c r="I807" s="8"/>
      <c r="J807" s="6" t="s">
        <v>28</v>
      </c>
      <c r="K807" s="9" t="s">
        <v>35</v>
      </c>
      <c r="L807" s="6" t="s">
        <v>30</v>
      </c>
      <c r="M807" s="42">
        <v>160</v>
      </c>
      <c r="N807" s="42">
        <f t="shared" si="139"/>
        <v>256</v>
      </c>
      <c r="O807" s="42">
        <f t="shared" si="140"/>
        <v>20</v>
      </c>
      <c r="P807" s="42">
        <f t="shared" si="141"/>
        <v>32</v>
      </c>
      <c r="Q807" s="265">
        <v>1</v>
      </c>
      <c r="R807" s="10">
        <f t="shared" si="142"/>
        <v>256</v>
      </c>
      <c r="S807" s="6"/>
      <c r="T807" s="6"/>
      <c r="U807" s="65"/>
      <c r="V807" s="65"/>
      <c r="W807" s="65"/>
      <c r="X807" s="65"/>
      <c r="Y807" s="65"/>
      <c r="Z807" s="65"/>
      <c r="AA807" s="65"/>
      <c r="AB807" s="65"/>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row>
    <row r="808" spans="1:250" s="50" customFormat="1" x14ac:dyDescent="0.2">
      <c r="A808" s="6">
        <f ca="1">IF(COUNTIF($B$1:INDIRECT(CONCATENATE("B", ROW())), B808)=0, "", COUNTIF($B$1:INDIRECT(CONCATENATE("B", ROW())), B808))</f>
        <v>20</v>
      </c>
      <c r="B808" s="41" t="s">
        <v>38</v>
      </c>
      <c r="C808" s="7" t="str">
        <f ca="1">IF(B808="", "", B808&amp;COUNTIF($B$1:INDIRECT(CONCATENATE("B", ROW())), B808))</f>
        <v>Ground20</v>
      </c>
      <c r="D808" s="6"/>
      <c r="E808" s="6"/>
      <c r="F808" s="6">
        <f t="shared" si="144"/>
        <v>3091</v>
      </c>
      <c r="G808" s="58" t="str">
        <f t="shared" si="138"/>
        <v>0xC13</v>
      </c>
      <c r="H808" s="8" t="s">
        <v>246</v>
      </c>
      <c r="I808" s="8"/>
      <c r="J808" s="6" t="s">
        <v>28</v>
      </c>
      <c r="K808" s="9" t="s">
        <v>35</v>
      </c>
      <c r="L808" s="6" t="s">
        <v>30</v>
      </c>
      <c r="M808" s="42">
        <v>160</v>
      </c>
      <c r="N808" s="42">
        <f t="shared" si="139"/>
        <v>256</v>
      </c>
      <c r="O808" s="42">
        <f t="shared" si="140"/>
        <v>20</v>
      </c>
      <c r="P808" s="42">
        <f t="shared" si="141"/>
        <v>32</v>
      </c>
      <c r="Q808" s="265">
        <v>1</v>
      </c>
      <c r="R808" s="10">
        <f t="shared" si="142"/>
        <v>256</v>
      </c>
      <c r="S808" s="6"/>
      <c r="T808" s="6"/>
      <c r="U808" s="65"/>
      <c r="V808" s="65"/>
      <c r="W808" s="65"/>
      <c r="X808" s="65"/>
      <c r="Y808" s="65"/>
      <c r="Z808" s="65"/>
      <c r="AA808" s="65"/>
      <c r="AB808" s="65"/>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row>
    <row r="809" spans="1:250" s="50" customFormat="1" x14ac:dyDescent="0.2">
      <c r="A809" s="6">
        <f ca="1">IF(COUNTIF($B$1:INDIRECT(CONCATENATE("B", ROW())), B809)=0, "", COUNTIF($B$1:INDIRECT(CONCATENATE("B", ROW())), B809))</f>
        <v>21</v>
      </c>
      <c r="B809" s="41" t="s">
        <v>38</v>
      </c>
      <c r="C809" s="7" t="str">
        <f ca="1">IF(B809="", "", B809&amp;COUNTIF($B$1:INDIRECT(CONCATENATE("B", ROW())), B809))</f>
        <v>Ground21</v>
      </c>
      <c r="D809" s="6"/>
      <c r="E809" s="6"/>
      <c r="F809" s="6">
        <f t="shared" si="144"/>
        <v>3092</v>
      </c>
      <c r="G809" s="58" t="str">
        <f t="shared" si="138"/>
        <v>0xC14</v>
      </c>
      <c r="H809" s="8" t="s">
        <v>246</v>
      </c>
      <c r="I809" s="8"/>
      <c r="J809" s="6" t="s">
        <v>28</v>
      </c>
      <c r="K809" s="9" t="s">
        <v>35</v>
      </c>
      <c r="L809" s="6" t="s">
        <v>30</v>
      </c>
      <c r="M809" s="42">
        <v>160</v>
      </c>
      <c r="N809" s="42">
        <f t="shared" si="139"/>
        <v>256</v>
      </c>
      <c r="O809" s="42">
        <f t="shared" si="140"/>
        <v>20</v>
      </c>
      <c r="P809" s="42">
        <f t="shared" si="141"/>
        <v>32</v>
      </c>
      <c r="Q809" s="265">
        <v>1</v>
      </c>
      <c r="R809" s="10">
        <f t="shared" si="142"/>
        <v>256</v>
      </c>
      <c r="S809" s="6"/>
      <c r="T809" s="6"/>
      <c r="U809" s="65"/>
      <c r="V809" s="65"/>
      <c r="W809" s="65"/>
      <c r="X809" s="65"/>
      <c r="Y809" s="65"/>
      <c r="Z809" s="65"/>
      <c r="AA809" s="65"/>
      <c r="AB809" s="65"/>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row>
    <row r="810" spans="1:250" s="50" customFormat="1" x14ac:dyDescent="0.2">
      <c r="A810" s="6">
        <f ca="1">IF(COUNTIF($B$1:INDIRECT(CONCATENATE("B", ROW())), B810)=0, "", COUNTIF($B$1:INDIRECT(CONCATENATE("B", ROW())), B810))</f>
        <v>22</v>
      </c>
      <c r="B810" s="41" t="s">
        <v>38</v>
      </c>
      <c r="C810" s="7" t="str">
        <f ca="1">IF(B810="", "", B810&amp;COUNTIF($B$1:INDIRECT(CONCATENATE("B", ROW())), B810))</f>
        <v>Ground22</v>
      </c>
      <c r="D810" s="6"/>
      <c r="E810" s="6"/>
      <c r="F810" s="6">
        <f t="shared" si="144"/>
        <v>3093</v>
      </c>
      <c r="G810" s="58" t="str">
        <f t="shared" si="138"/>
        <v>0xC15</v>
      </c>
      <c r="H810" s="8" t="s">
        <v>246</v>
      </c>
      <c r="I810" s="8"/>
      <c r="J810" s="6" t="s">
        <v>28</v>
      </c>
      <c r="K810" s="9" t="s">
        <v>35</v>
      </c>
      <c r="L810" s="6" t="s">
        <v>30</v>
      </c>
      <c r="M810" s="42">
        <v>160</v>
      </c>
      <c r="N810" s="42">
        <f t="shared" si="139"/>
        <v>256</v>
      </c>
      <c r="O810" s="42">
        <f t="shared" si="140"/>
        <v>20</v>
      </c>
      <c r="P810" s="42">
        <f t="shared" si="141"/>
        <v>32</v>
      </c>
      <c r="Q810" s="265">
        <v>1</v>
      </c>
      <c r="R810" s="10">
        <f t="shared" si="142"/>
        <v>256</v>
      </c>
      <c r="S810" s="6"/>
      <c r="T810" s="6"/>
      <c r="U810" s="65"/>
      <c r="V810" s="65"/>
      <c r="W810" s="65"/>
      <c r="X810" s="65"/>
      <c r="Y810" s="65"/>
      <c r="Z810" s="65"/>
      <c r="AA810" s="65"/>
      <c r="AB810" s="65"/>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row>
    <row r="811" spans="1:250" s="50" customFormat="1" x14ac:dyDescent="0.2">
      <c r="A811" s="6">
        <f ca="1">IF(COUNTIF($B$1:INDIRECT(CONCATENATE("B", ROW())), B811)=0, "", COUNTIF($B$1:INDIRECT(CONCATENATE("B", ROW())), B811))</f>
        <v>23</v>
      </c>
      <c r="B811" s="41" t="s">
        <v>38</v>
      </c>
      <c r="C811" s="7" t="str">
        <f ca="1">IF(B811="", "", B811&amp;COUNTIF($B$1:INDIRECT(CONCATENATE("B", ROW())), B811))</f>
        <v>Ground23</v>
      </c>
      <c r="D811" s="6"/>
      <c r="E811" s="6"/>
      <c r="F811" s="6">
        <f t="shared" si="144"/>
        <v>3094</v>
      </c>
      <c r="G811" s="58" t="str">
        <f t="shared" si="138"/>
        <v>0xC16</v>
      </c>
      <c r="H811" s="8" t="s">
        <v>246</v>
      </c>
      <c r="I811" s="8"/>
      <c r="J811" s="6" t="s">
        <v>28</v>
      </c>
      <c r="K811" s="9" t="s">
        <v>35</v>
      </c>
      <c r="L811" s="6" t="s">
        <v>30</v>
      </c>
      <c r="M811" s="42">
        <v>160</v>
      </c>
      <c r="N811" s="42">
        <f t="shared" si="139"/>
        <v>256</v>
      </c>
      <c r="O811" s="42">
        <f t="shared" si="140"/>
        <v>20</v>
      </c>
      <c r="P811" s="42">
        <f t="shared" si="141"/>
        <v>32</v>
      </c>
      <c r="Q811" s="265">
        <v>1</v>
      </c>
      <c r="R811" s="10">
        <f t="shared" si="142"/>
        <v>256</v>
      </c>
      <c r="S811" s="6"/>
      <c r="T811" s="6"/>
      <c r="U811" s="65"/>
      <c r="V811" s="65"/>
      <c r="W811" s="65"/>
      <c r="X811" s="65"/>
      <c r="Y811" s="65"/>
      <c r="Z811" s="65"/>
      <c r="AA811" s="65"/>
      <c r="AB811" s="65"/>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row>
    <row r="812" spans="1:250" s="50" customFormat="1" x14ac:dyDescent="0.2">
      <c r="A812" s="6">
        <f ca="1">IF(COUNTIF($B$1:INDIRECT(CONCATENATE("B", ROW())), B812)=0, "", COUNTIF($B$1:INDIRECT(CONCATENATE("B", ROW())), B812))</f>
        <v>24</v>
      </c>
      <c r="B812" s="41" t="s">
        <v>38</v>
      </c>
      <c r="C812" s="7" t="str">
        <f ca="1">IF(B812="", "", B812&amp;COUNTIF($B$1:INDIRECT(CONCATENATE("B", ROW())), B812))</f>
        <v>Ground24</v>
      </c>
      <c r="D812" s="6"/>
      <c r="E812" s="6"/>
      <c r="F812" s="6">
        <f t="shared" si="144"/>
        <v>3095</v>
      </c>
      <c r="G812" s="58" t="str">
        <f t="shared" si="138"/>
        <v>0xC17</v>
      </c>
      <c r="H812" s="8" t="s">
        <v>246</v>
      </c>
      <c r="I812" s="8"/>
      <c r="J812" s="6" t="s">
        <v>28</v>
      </c>
      <c r="K812" s="9" t="s">
        <v>35</v>
      </c>
      <c r="L812" s="6" t="s">
        <v>30</v>
      </c>
      <c r="M812" s="42">
        <v>160</v>
      </c>
      <c r="N812" s="42">
        <f t="shared" si="139"/>
        <v>256</v>
      </c>
      <c r="O812" s="42">
        <f t="shared" si="140"/>
        <v>20</v>
      </c>
      <c r="P812" s="42">
        <f t="shared" si="141"/>
        <v>32</v>
      </c>
      <c r="Q812" s="265">
        <v>1</v>
      </c>
      <c r="R812" s="10">
        <f t="shared" si="142"/>
        <v>256</v>
      </c>
      <c r="S812" s="6"/>
      <c r="T812" s="6"/>
      <c r="U812" s="65"/>
      <c r="V812" s="65"/>
      <c r="W812" s="65"/>
      <c r="X812" s="65"/>
      <c r="Y812" s="65"/>
      <c r="Z812" s="65"/>
      <c r="AA812" s="65"/>
      <c r="AB812" s="65"/>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row>
    <row r="813" spans="1:250" s="50" customFormat="1" x14ac:dyDescent="0.2">
      <c r="A813" s="6">
        <f ca="1">IF(COUNTIF($B$1:INDIRECT(CONCATENATE("B", ROW())), B813)=0, "", COUNTIF($B$1:INDIRECT(CONCATENATE("B", ROW())), B813))</f>
        <v>25</v>
      </c>
      <c r="B813" s="41" t="s">
        <v>38</v>
      </c>
      <c r="C813" s="7" t="str">
        <f ca="1">IF(B813="", "", B813&amp;COUNTIF($B$1:INDIRECT(CONCATENATE("B", ROW())), B813))</f>
        <v>Ground25</v>
      </c>
      <c r="D813" s="6"/>
      <c r="E813" s="6"/>
      <c r="F813" s="6">
        <f t="shared" si="144"/>
        <v>3096</v>
      </c>
      <c r="G813" s="58" t="str">
        <f t="shared" si="138"/>
        <v>0xC18</v>
      </c>
      <c r="H813" s="8" t="s">
        <v>246</v>
      </c>
      <c r="I813" s="8"/>
      <c r="J813" s="6" t="s">
        <v>28</v>
      </c>
      <c r="K813" s="9" t="s">
        <v>35</v>
      </c>
      <c r="L813" s="6" t="s">
        <v>30</v>
      </c>
      <c r="M813" s="42">
        <v>160</v>
      </c>
      <c r="N813" s="42">
        <f t="shared" si="139"/>
        <v>256</v>
      </c>
      <c r="O813" s="42">
        <f t="shared" si="140"/>
        <v>20</v>
      </c>
      <c r="P813" s="42">
        <f t="shared" si="141"/>
        <v>32</v>
      </c>
      <c r="Q813" s="265">
        <v>1</v>
      </c>
      <c r="R813" s="10">
        <f t="shared" si="142"/>
        <v>256</v>
      </c>
      <c r="S813" s="6"/>
      <c r="T813" s="6"/>
      <c r="U813" s="65"/>
      <c r="V813" s="65"/>
      <c r="W813" s="65"/>
      <c r="X813" s="65"/>
      <c r="Y813" s="65"/>
      <c r="Z813" s="65"/>
      <c r="AA813" s="65"/>
      <c r="AB813" s="65"/>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row>
    <row r="814" spans="1:250" s="50" customFormat="1" x14ac:dyDescent="0.2">
      <c r="A814" s="6">
        <f ca="1">IF(COUNTIF($B$1:INDIRECT(CONCATENATE("B", ROW())), B814)=0, "", COUNTIF($B$1:INDIRECT(CONCATENATE("B", ROW())), B814))</f>
        <v>26</v>
      </c>
      <c r="B814" s="41" t="s">
        <v>38</v>
      </c>
      <c r="C814" s="7" t="str">
        <f ca="1">IF(B814="", "", B814&amp;COUNTIF($B$1:INDIRECT(CONCATENATE("B", ROW())), B814))</f>
        <v>Ground26</v>
      </c>
      <c r="D814" s="6"/>
      <c r="E814" s="6"/>
      <c r="F814" s="6">
        <f t="shared" si="144"/>
        <v>3097</v>
      </c>
      <c r="G814" s="58" t="str">
        <f t="shared" si="138"/>
        <v>0xC19</v>
      </c>
      <c r="H814" s="8" t="s">
        <v>246</v>
      </c>
      <c r="I814" s="8"/>
      <c r="J814" s="6" t="s">
        <v>28</v>
      </c>
      <c r="K814" s="9" t="s">
        <v>35</v>
      </c>
      <c r="L814" s="6" t="s">
        <v>30</v>
      </c>
      <c r="M814" s="42">
        <v>160</v>
      </c>
      <c r="N814" s="42">
        <f t="shared" si="139"/>
        <v>256</v>
      </c>
      <c r="O814" s="42">
        <f t="shared" si="140"/>
        <v>20</v>
      </c>
      <c r="P814" s="42">
        <f t="shared" si="141"/>
        <v>32</v>
      </c>
      <c r="Q814" s="265">
        <v>1</v>
      </c>
      <c r="R814" s="10">
        <f t="shared" si="142"/>
        <v>256</v>
      </c>
      <c r="S814" s="6"/>
      <c r="T814" s="6"/>
      <c r="U814" s="65"/>
      <c r="V814" s="65"/>
      <c r="W814" s="65"/>
      <c r="X814" s="65"/>
      <c r="Y814" s="65"/>
      <c r="Z814" s="65"/>
      <c r="AA814" s="65"/>
      <c r="AB814" s="65"/>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row>
    <row r="815" spans="1:250" s="50" customFormat="1" x14ac:dyDescent="0.2">
      <c r="A815" s="6">
        <f ca="1">IF(COUNTIF($B$1:INDIRECT(CONCATENATE("B", ROW())), B815)=0, "", COUNTIF($B$1:INDIRECT(CONCATENATE("B", ROW())), B815))</f>
        <v>27</v>
      </c>
      <c r="B815" s="41" t="s">
        <v>38</v>
      </c>
      <c r="C815" s="7" t="str">
        <f ca="1">IF(B815="", "", B815&amp;COUNTIF($B$1:INDIRECT(CONCATENATE("B", ROW())), B815))</f>
        <v>Ground27</v>
      </c>
      <c r="D815" s="6"/>
      <c r="E815" s="6"/>
      <c r="F815" s="6">
        <f t="shared" si="144"/>
        <v>3098</v>
      </c>
      <c r="G815" s="58" t="str">
        <f t="shared" si="138"/>
        <v>0xC1A</v>
      </c>
      <c r="H815" s="8" t="s">
        <v>247</v>
      </c>
      <c r="I815" s="8"/>
      <c r="J815" s="6" t="s">
        <v>28</v>
      </c>
      <c r="K815" s="9" t="s">
        <v>35</v>
      </c>
      <c r="L815" s="6" t="s">
        <v>30</v>
      </c>
      <c r="M815" s="42">
        <v>160</v>
      </c>
      <c r="N815" s="42">
        <f t="shared" si="139"/>
        <v>256</v>
      </c>
      <c r="O815" s="42">
        <f t="shared" si="140"/>
        <v>20</v>
      </c>
      <c r="P815" s="42">
        <f t="shared" si="141"/>
        <v>32</v>
      </c>
      <c r="Q815" s="265">
        <v>1</v>
      </c>
      <c r="R815" s="10">
        <f t="shared" si="142"/>
        <v>256</v>
      </c>
      <c r="S815" s="6"/>
      <c r="T815" s="6"/>
      <c r="U815" s="65"/>
      <c r="V815" s="65"/>
      <c r="W815" s="65"/>
      <c r="X815" s="65"/>
      <c r="Y815" s="65"/>
      <c r="Z815" s="65"/>
      <c r="AA815" s="65"/>
      <c r="AB815" s="65"/>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row>
    <row r="816" spans="1:250" s="50" customFormat="1" x14ac:dyDescent="0.2">
      <c r="A816" s="6">
        <f ca="1">IF(COUNTIF($B$1:INDIRECT(CONCATENATE("B", ROW())), B816)=0, "", COUNTIF($B$1:INDIRECT(CONCATENATE("B", ROW())), B816))</f>
        <v>28</v>
      </c>
      <c r="B816" s="41" t="s">
        <v>38</v>
      </c>
      <c r="C816" s="7" t="str">
        <f ca="1">IF(B816="", "", B816&amp;COUNTIF($B$1:INDIRECT(CONCATENATE("B", ROW())), B816))</f>
        <v>Ground28</v>
      </c>
      <c r="D816" s="6"/>
      <c r="E816" s="6"/>
      <c r="F816" s="6">
        <f t="shared" si="144"/>
        <v>3099</v>
      </c>
      <c r="G816" s="58" t="str">
        <f t="shared" si="138"/>
        <v>0xC1B</v>
      </c>
      <c r="H816" s="8" t="s">
        <v>247</v>
      </c>
      <c r="I816" s="8"/>
      <c r="J816" s="6" t="s">
        <v>28</v>
      </c>
      <c r="K816" s="9" t="s">
        <v>35</v>
      </c>
      <c r="L816" s="6" t="s">
        <v>30</v>
      </c>
      <c r="M816" s="42">
        <v>160</v>
      </c>
      <c r="N816" s="42">
        <f t="shared" si="139"/>
        <v>256</v>
      </c>
      <c r="O816" s="42">
        <f t="shared" si="140"/>
        <v>20</v>
      </c>
      <c r="P816" s="42">
        <f t="shared" si="141"/>
        <v>32</v>
      </c>
      <c r="Q816" s="265">
        <v>1</v>
      </c>
      <c r="R816" s="10">
        <f t="shared" si="142"/>
        <v>256</v>
      </c>
      <c r="S816" s="6"/>
      <c r="T816" s="6"/>
      <c r="U816" s="65"/>
      <c r="V816" s="65"/>
      <c r="W816" s="65"/>
      <c r="X816" s="65"/>
      <c r="Y816" s="65"/>
      <c r="Z816" s="65"/>
      <c r="AA816" s="65"/>
      <c r="AB816" s="65"/>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row>
    <row r="817" spans="1:250" s="50" customFormat="1" x14ac:dyDescent="0.2">
      <c r="A817" s="6">
        <f ca="1">IF(COUNTIF($B$1:INDIRECT(CONCATENATE("B", ROW())), B817)=0, "", COUNTIF($B$1:INDIRECT(CONCATENATE("B", ROW())), B817))</f>
        <v>29</v>
      </c>
      <c r="B817" s="41" t="s">
        <v>38</v>
      </c>
      <c r="C817" s="7" t="str">
        <f ca="1">IF(B817="", "", B817&amp;COUNTIF($B$1:INDIRECT(CONCATENATE("B", ROW())), B817))</f>
        <v>Ground29</v>
      </c>
      <c r="D817" s="6"/>
      <c r="E817" s="6"/>
      <c r="F817" s="6">
        <f t="shared" si="144"/>
        <v>3100</v>
      </c>
      <c r="G817" s="58" t="str">
        <f t="shared" si="138"/>
        <v>0xC1C</v>
      </c>
      <c r="H817" s="8" t="s">
        <v>247</v>
      </c>
      <c r="I817" s="8"/>
      <c r="J817" s="6" t="s">
        <v>28</v>
      </c>
      <c r="K817" s="9" t="s">
        <v>35</v>
      </c>
      <c r="L817" s="6" t="s">
        <v>30</v>
      </c>
      <c r="M817" s="42">
        <v>160</v>
      </c>
      <c r="N817" s="42">
        <f t="shared" si="139"/>
        <v>256</v>
      </c>
      <c r="O817" s="42">
        <f t="shared" si="140"/>
        <v>20</v>
      </c>
      <c r="P817" s="42">
        <f t="shared" si="141"/>
        <v>32</v>
      </c>
      <c r="Q817" s="265">
        <v>1</v>
      </c>
      <c r="R817" s="10">
        <f t="shared" si="142"/>
        <v>256</v>
      </c>
      <c r="S817" s="6"/>
      <c r="T817" s="6"/>
      <c r="U817" s="65"/>
      <c r="V817" s="65"/>
      <c r="W817" s="65"/>
      <c r="X817" s="65"/>
      <c r="Y817" s="65"/>
      <c r="Z817" s="65"/>
      <c r="AA817" s="65"/>
      <c r="AB817" s="65"/>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row>
    <row r="818" spans="1:250" s="50" customFormat="1" x14ac:dyDescent="0.2">
      <c r="A818" s="6">
        <f ca="1">IF(COUNTIF($B$1:INDIRECT(CONCATENATE("B", ROW())), B818)=0, "", COUNTIF($B$1:INDIRECT(CONCATENATE("B", ROW())), B818))</f>
        <v>30</v>
      </c>
      <c r="B818" s="41" t="s">
        <v>38</v>
      </c>
      <c r="C818" s="7" t="str">
        <f ca="1">IF(B818="", "", B818&amp;COUNTIF($B$1:INDIRECT(CONCATENATE("B", ROW())), B818))</f>
        <v>Ground30</v>
      </c>
      <c r="D818" s="6"/>
      <c r="E818" s="6"/>
      <c r="F818" s="6">
        <f t="shared" si="144"/>
        <v>3101</v>
      </c>
      <c r="G818" s="58" t="str">
        <f t="shared" si="138"/>
        <v>0xC1D</v>
      </c>
      <c r="H818" s="8" t="s">
        <v>247</v>
      </c>
      <c r="I818" s="8"/>
      <c r="J818" s="6" t="s">
        <v>28</v>
      </c>
      <c r="K818" s="9" t="s">
        <v>35</v>
      </c>
      <c r="L818" s="6" t="s">
        <v>30</v>
      </c>
      <c r="M818" s="42">
        <v>160</v>
      </c>
      <c r="N818" s="42">
        <f t="shared" si="139"/>
        <v>256</v>
      </c>
      <c r="O818" s="42">
        <f t="shared" si="140"/>
        <v>20</v>
      </c>
      <c r="P818" s="42">
        <f t="shared" si="141"/>
        <v>32</v>
      </c>
      <c r="Q818" s="265">
        <v>1</v>
      </c>
      <c r="R818" s="10">
        <f t="shared" si="142"/>
        <v>256</v>
      </c>
      <c r="S818" s="6"/>
      <c r="T818" s="6"/>
      <c r="U818" s="65"/>
      <c r="V818" s="65"/>
      <c r="W818" s="65"/>
      <c r="X818" s="65"/>
      <c r="Y818" s="65"/>
      <c r="Z818" s="65"/>
      <c r="AA818" s="65"/>
      <c r="AB818" s="65"/>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row>
    <row r="819" spans="1:250" s="50" customFormat="1" x14ac:dyDescent="0.2">
      <c r="A819" s="6">
        <f ca="1">IF(COUNTIF($B$1:INDIRECT(CONCATENATE("B", ROW())), B819)=0, "", COUNTIF($B$1:INDIRECT(CONCATENATE("B", ROW())), B819))</f>
        <v>31</v>
      </c>
      <c r="B819" s="41" t="s">
        <v>38</v>
      </c>
      <c r="C819" s="7" t="str">
        <f ca="1">IF(B819="", "", B819&amp;COUNTIF($B$1:INDIRECT(CONCATENATE("B", ROW())), B819))</f>
        <v>Ground31</v>
      </c>
      <c r="D819" s="6"/>
      <c r="E819" s="6"/>
      <c r="F819" s="6">
        <f t="shared" si="144"/>
        <v>3102</v>
      </c>
      <c r="G819" s="58" t="str">
        <f t="shared" si="138"/>
        <v>0xC1E</v>
      </c>
      <c r="H819" s="8" t="s">
        <v>247</v>
      </c>
      <c r="I819" s="8"/>
      <c r="J819" s="6" t="s">
        <v>28</v>
      </c>
      <c r="K819" s="9" t="s">
        <v>35</v>
      </c>
      <c r="L819" s="6" t="s">
        <v>30</v>
      </c>
      <c r="M819" s="42">
        <v>160</v>
      </c>
      <c r="N819" s="42">
        <f t="shared" si="139"/>
        <v>256</v>
      </c>
      <c r="O819" s="42">
        <f t="shared" si="140"/>
        <v>20</v>
      </c>
      <c r="P819" s="42">
        <f t="shared" si="141"/>
        <v>32</v>
      </c>
      <c r="Q819" s="265">
        <v>1</v>
      </c>
      <c r="R819" s="10">
        <f t="shared" si="142"/>
        <v>256</v>
      </c>
      <c r="S819" s="6"/>
      <c r="T819" s="6"/>
      <c r="U819" s="65"/>
      <c r="V819" s="65"/>
      <c r="W819" s="65"/>
      <c r="X819" s="65"/>
      <c r="Y819" s="65"/>
      <c r="Z819" s="65"/>
      <c r="AA819" s="65"/>
      <c r="AB819" s="65"/>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row>
    <row r="820" spans="1:250" s="50" customFormat="1" x14ac:dyDescent="0.2">
      <c r="A820" s="6">
        <f ca="1">IF(COUNTIF($B$1:INDIRECT(CONCATENATE("B", ROW())), B820)=0, "", COUNTIF($B$1:INDIRECT(CONCATENATE("B", ROW())), B820))</f>
        <v>32</v>
      </c>
      <c r="B820" s="41" t="s">
        <v>38</v>
      </c>
      <c r="C820" s="7" t="str">
        <f ca="1">IF(B820="", "", B820&amp;COUNTIF($B$1:INDIRECT(CONCATENATE("B", ROW())), B820))</f>
        <v>Ground32</v>
      </c>
      <c r="D820" s="6"/>
      <c r="E820" s="6"/>
      <c r="F820" s="6">
        <f t="shared" si="144"/>
        <v>3103</v>
      </c>
      <c r="G820" s="58" t="str">
        <f t="shared" si="138"/>
        <v>0xC1F</v>
      </c>
      <c r="H820" s="8" t="s">
        <v>247</v>
      </c>
      <c r="I820" s="8"/>
      <c r="J820" s="6" t="s">
        <v>28</v>
      </c>
      <c r="K820" s="9" t="s">
        <v>35</v>
      </c>
      <c r="L820" s="6" t="s">
        <v>30</v>
      </c>
      <c r="M820" s="42">
        <v>160</v>
      </c>
      <c r="N820" s="42">
        <f t="shared" si="139"/>
        <v>256</v>
      </c>
      <c r="O820" s="42">
        <f t="shared" si="140"/>
        <v>20</v>
      </c>
      <c r="P820" s="42">
        <f t="shared" si="141"/>
        <v>32</v>
      </c>
      <c r="Q820" s="265">
        <v>1</v>
      </c>
      <c r="R820" s="10">
        <f t="shared" si="142"/>
        <v>256</v>
      </c>
      <c r="S820" s="6"/>
      <c r="T820" s="6"/>
      <c r="U820" s="65"/>
      <c r="V820" s="65"/>
      <c r="W820" s="65"/>
      <c r="X820" s="65"/>
      <c r="Y820" s="65"/>
      <c r="Z820" s="65"/>
      <c r="AA820" s="65"/>
      <c r="AB820" s="65"/>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row>
    <row r="821" spans="1:250" s="50" customFormat="1" x14ac:dyDescent="0.2">
      <c r="A821" s="6">
        <f ca="1">IF(COUNTIF($B$1:INDIRECT(CONCATENATE("B", ROW())), B821)=0, "", COUNTIF($B$1:INDIRECT(CONCATENATE("B", ROW())), B821))</f>
        <v>33</v>
      </c>
      <c r="B821" s="41" t="s">
        <v>38</v>
      </c>
      <c r="C821" s="7" t="str">
        <f ca="1">IF(B821="", "", B821&amp;COUNTIF($B$1:INDIRECT(CONCATENATE("B", ROW())), B821))</f>
        <v>Ground33</v>
      </c>
      <c r="D821" s="6"/>
      <c r="E821" s="6"/>
      <c r="F821" s="6">
        <f t="shared" si="144"/>
        <v>3104</v>
      </c>
      <c r="G821" s="58" t="str">
        <f t="shared" si="138"/>
        <v>0xC20</v>
      </c>
      <c r="H821" s="8" t="s">
        <v>247</v>
      </c>
      <c r="I821" s="8"/>
      <c r="J821" s="6" t="s">
        <v>28</v>
      </c>
      <c r="K821" s="9" t="s">
        <v>35</v>
      </c>
      <c r="L821" s="6" t="s">
        <v>30</v>
      </c>
      <c r="M821" s="42">
        <v>160</v>
      </c>
      <c r="N821" s="42">
        <f t="shared" ref="N821:N852" si="145">(IF($K821="CCSDS",$M821,IF($K821="","",IF($K821="RAW",$M821+(12*8)))))</f>
        <v>256</v>
      </c>
      <c r="O821" s="42">
        <f t="shared" si="140"/>
        <v>20</v>
      </c>
      <c r="P821" s="42">
        <f t="shared" si="141"/>
        <v>32</v>
      </c>
      <c r="Q821" s="265">
        <v>1</v>
      </c>
      <c r="R821" s="10">
        <f t="shared" ref="R821:R852" si="146">IF($B821="", "", IF($J821="Sync", $N821/$Q821, 0))</f>
        <v>256</v>
      </c>
      <c r="S821" s="6"/>
      <c r="T821" s="6"/>
      <c r="U821" s="65"/>
      <c r="V821" s="65"/>
      <c r="W821" s="65"/>
      <c r="X821" s="65"/>
      <c r="Y821" s="65"/>
      <c r="Z821" s="65"/>
      <c r="AA821" s="65"/>
      <c r="AB821" s="65"/>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row>
    <row r="822" spans="1:250" s="50" customFormat="1" x14ac:dyDescent="0.2">
      <c r="A822" s="6">
        <f ca="1">IF(COUNTIF($B$1:INDIRECT(CONCATENATE("B", ROW())), B822)=0, "", COUNTIF($B$1:INDIRECT(CONCATENATE("B", ROW())), B822))</f>
        <v>34</v>
      </c>
      <c r="B822" s="41" t="s">
        <v>38</v>
      </c>
      <c r="C822" s="7" t="str">
        <f ca="1">IF(B822="", "", B822&amp;COUNTIF($B$1:INDIRECT(CONCATENATE("B", ROW())), B822))</f>
        <v>Ground34</v>
      </c>
      <c r="D822" s="6"/>
      <c r="E822" s="6"/>
      <c r="F822" s="6">
        <f t="shared" ref="F822:F837" si="147">$F821+1</f>
        <v>3105</v>
      </c>
      <c r="G822" s="58" t="str">
        <f t="shared" si="138"/>
        <v>0xC21</v>
      </c>
      <c r="H822" s="8" t="s">
        <v>247</v>
      </c>
      <c r="I822" s="8"/>
      <c r="J822" s="6" t="s">
        <v>28</v>
      </c>
      <c r="K822" s="9" t="s">
        <v>35</v>
      </c>
      <c r="L822" s="6" t="s">
        <v>30</v>
      </c>
      <c r="M822" s="42">
        <v>160</v>
      </c>
      <c r="N822" s="42">
        <f t="shared" si="145"/>
        <v>256</v>
      </c>
      <c r="O822" s="42">
        <f t="shared" si="140"/>
        <v>20</v>
      </c>
      <c r="P822" s="42">
        <f t="shared" si="141"/>
        <v>32</v>
      </c>
      <c r="Q822" s="265">
        <v>1</v>
      </c>
      <c r="R822" s="10">
        <f t="shared" si="146"/>
        <v>256</v>
      </c>
      <c r="S822" s="6"/>
      <c r="T822" s="6"/>
      <c r="U822" s="65"/>
      <c r="V822" s="65"/>
      <c r="W822" s="65"/>
      <c r="X822" s="65"/>
      <c r="Y822" s="65"/>
      <c r="Z822" s="65"/>
      <c r="AA822" s="65"/>
      <c r="AB822" s="65"/>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row>
    <row r="823" spans="1:250" s="50" customFormat="1" x14ac:dyDescent="0.2">
      <c r="A823" s="6">
        <f ca="1">IF(COUNTIF($B$1:INDIRECT(CONCATENATE("B", ROW())), B823)=0, "", COUNTIF($B$1:INDIRECT(CONCATENATE("B", ROW())), B823))</f>
        <v>35</v>
      </c>
      <c r="B823" s="41" t="s">
        <v>38</v>
      </c>
      <c r="C823" s="7" t="str">
        <f ca="1">IF(B823="", "", B823&amp;COUNTIF($B$1:INDIRECT(CONCATENATE("B", ROW())), B823))</f>
        <v>Ground35</v>
      </c>
      <c r="D823" s="6"/>
      <c r="E823" s="6"/>
      <c r="F823" s="6">
        <f t="shared" si="147"/>
        <v>3106</v>
      </c>
      <c r="G823" s="58" t="str">
        <f t="shared" si="138"/>
        <v>0xC22</v>
      </c>
      <c r="H823" s="8" t="s">
        <v>247</v>
      </c>
      <c r="I823" s="8"/>
      <c r="J823" s="6" t="s">
        <v>28</v>
      </c>
      <c r="K823" s="9" t="s">
        <v>35</v>
      </c>
      <c r="L823" s="6" t="s">
        <v>30</v>
      </c>
      <c r="M823" s="42">
        <v>160</v>
      </c>
      <c r="N823" s="42">
        <f t="shared" si="145"/>
        <v>256</v>
      </c>
      <c r="O823" s="42">
        <f t="shared" si="140"/>
        <v>20</v>
      </c>
      <c r="P823" s="42">
        <f t="shared" si="141"/>
        <v>32</v>
      </c>
      <c r="Q823" s="265">
        <v>1</v>
      </c>
      <c r="R823" s="10">
        <f t="shared" si="146"/>
        <v>256</v>
      </c>
      <c r="S823" s="6"/>
      <c r="T823" s="6"/>
      <c r="U823" s="65"/>
      <c r="V823" s="65"/>
      <c r="W823" s="65"/>
      <c r="X823" s="65"/>
      <c r="Y823" s="65"/>
      <c r="Z823" s="65"/>
      <c r="AA823" s="65"/>
      <c r="AB823" s="65"/>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row>
    <row r="824" spans="1:250" s="50" customFormat="1" x14ac:dyDescent="0.2">
      <c r="A824" s="6">
        <f ca="1">IF(COUNTIF($B$1:INDIRECT(CONCATENATE("B", ROW())), B824)=0, "", COUNTIF($B$1:INDIRECT(CONCATENATE("B", ROW())), B824))</f>
        <v>36</v>
      </c>
      <c r="B824" s="41" t="s">
        <v>38</v>
      </c>
      <c r="C824" s="7" t="str">
        <f ca="1">IF(B824="", "", B824&amp;COUNTIF($B$1:INDIRECT(CONCATENATE("B", ROW())), B824))</f>
        <v>Ground36</v>
      </c>
      <c r="D824" s="6"/>
      <c r="E824" s="6"/>
      <c r="F824" s="6">
        <f t="shared" si="147"/>
        <v>3107</v>
      </c>
      <c r="G824" s="58" t="str">
        <f t="shared" si="138"/>
        <v>0xC23</v>
      </c>
      <c r="H824" s="8" t="s">
        <v>247</v>
      </c>
      <c r="I824" s="8"/>
      <c r="J824" s="6" t="s">
        <v>28</v>
      </c>
      <c r="K824" s="9" t="s">
        <v>35</v>
      </c>
      <c r="L824" s="6" t="s">
        <v>30</v>
      </c>
      <c r="M824" s="42">
        <v>160</v>
      </c>
      <c r="N824" s="42">
        <f t="shared" si="145"/>
        <v>256</v>
      </c>
      <c r="O824" s="42">
        <f t="shared" si="140"/>
        <v>20</v>
      </c>
      <c r="P824" s="42">
        <f t="shared" si="141"/>
        <v>32</v>
      </c>
      <c r="Q824" s="265">
        <v>1</v>
      </c>
      <c r="R824" s="10">
        <f t="shared" si="146"/>
        <v>256</v>
      </c>
      <c r="S824" s="6"/>
      <c r="T824" s="6"/>
      <c r="U824" s="65"/>
      <c r="V824" s="65"/>
      <c r="W824" s="65"/>
      <c r="X824" s="65"/>
      <c r="Y824" s="65"/>
      <c r="Z824" s="65"/>
      <c r="AA824" s="65"/>
      <c r="AB824" s="65"/>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row>
    <row r="825" spans="1:250" s="50" customFormat="1" x14ac:dyDescent="0.2">
      <c r="A825" s="6">
        <f ca="1">IF(COUNTIF($B$1:INDIRECT(CONCATENATE("B", ROW())), B825)=0, "", COUNTIF($B$1:INDIRECT(CONCATENATE("B", ROW())), B825))</f>
        <v>37</v>
      </c>
      <c r="B825" s="41" t="s">
        <v>38</v>
      </c>
      <c r="C825" s="7" t="str">
        <f ca="1">IF(B825="", "", B825&amp;COUNTIF($B$1:INDIRECT(CONCATENATE("B", ROW())), B825))</f>
        <v>Ground37</v>
      </c>
      <c r="D825" s="6"/>
      <c r="E825" s="6"/>
      <c r="F825" s="6">
        <f t="shared" si="147"/>
        <v>3108</v>
      </c>
      <c r="G825" s="58" t="str">
        <f t="shared" si="138"/>
        <v>0xC24</v>
      </c>
      <c r="H825" s="8" t="s">
        <v>247</v>
      </c>
      <c r="I825" s="8"/>
      <c r="J825" s="6" t="s">
        <v>28</v>
      </c>
      <c r="K825" s="9" t="s">
        <v>35</v>
      </c>
      <c r="L825" s="6" t="s">
        <v>30</v>
      </c>
      <c r="M825" s="42">
        <v>160</v>
      </c>
      <c r="N825" s="42">
        <f t="shared" si="145"/>
        <v>256</v>
      </c>
      <c r="O825" s="42">
        <f t="shared" si="140"/>
        <v>20</v>
      </c>
      <c r="P825" s="42">
        <f t="shared" si="141"/>
        <v>32</v>
      </c>
      <c r="Q825" s="265">
        <v>1</v>
      </c>
      <c r="R825" s="10">
        <f t="shared" si="146"/>
        <v>256</v>
      </c>
      <c r="S825" s="6"/>
      <c r="T825" s="6"/>
      <c r="U825" s="65"/>
      <c r="V825" s="65"/>
      <c r="W825" s="65"/>
      <c r="X825" s="65"/>
      <c r="Y825" s="65"/>
      <c r="Z825" s="65"/>
      <c r="AA825" s="65"/>
      <c r="AB825" s="65"/>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row>
    <row r="826" spans="1:250" s="50" customFormat="1" x14ac:dyDescent="0.2">
      <c r="A826" s="6">
        <f ca="1">IF(COUNTIF($B$1:INDIRECT(CONCATENATE("B", ROW())), B826)=0, "", COUNTIF($B$1:INDIRECT(CONCATENATE("B", ROW())), B826))</f>
        <v>38</v>
      </c>
      <c r="B826" s="41" t="s">
        <v>38</v>
      </c>
      <c r="C826" s="7" t="str">
        <f ca="1">IF(B826="", "", B826&amp;COUNTIF($B$1:INDIRECT(CONCATENATE("B", ROW())), B826))</f>
        <v>Ground38</v>
      </c>
      <c r="D826" s="6"/>
      <c r="E826" s="6"/>
      <c r="F826" s="6">
        <f t="shared" si="147"/>
        <v>3109</v>
      </c>
      <c r="G826" s="58" t="str">
        <f t="shared" si="138"/>
        <v>0xC25</v>
      </c>
      <c r="H826" s="8" t="s">
        <v>247</v>
      </c>
      <c r="I826" s="8"/>
      <c r="J826" s="6" t="s">
        <v>28</v>
      </c>
      <c r="K826" s="9" t="s">
        <v>35</v>
      </c>
      <c r="L826" s="6" t="s">
        <v>30</v>
      </c>
      <c r="M826" s="42">
        <v>160</v>
      </c>
      <c r="N826" s="42">
        <f t="shared" si="145"/>
        <v>256</v>
      </c>
      <c r="O826" s="42">
        <f t="shared" si="140"/>
        <v>20</v>
      </c>
      <c r="P826" s="42">
        <f t="shared" si="141"/>
        <v>32</v>
      </c>
      <c r="Q826" s="265">
        <v>1</v>
      </c>
      <c r="R826" s="10">
        <f t="shared" si="146"/>
        <v>256</v>
      </c>
      <c r="S826" s="6"/>
      <c r="T826" s="6"/>
      <c r="U826" s="65"/>
      <c r="V826" s="65"/>
      <c r="W826" s="65"/>
      <c r="X826" s="65"/>
      <c r="Y826" s="65"/>
      <c r="Z826" s="65"/>
      <c r="AA826" s="65"/>
      <c r="AB826" s="65"/>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row>
    <row r="827" spans="1:250" s="50" customFormat="1" x14ac:dyDescent="0.2">
      <c r="A827" s="6">
        <f ca="1">IF(COUNTIF($B$1:INDIRECT(CONCATENATE("B", ROW())), B827)=0, "", COUNTIF($B$1:INDIRECT(CONCATENATE("B", ROW())), B827))</f>
        <v>39</v>
      </c>
      <c r="B827" s="41" t="s">
        <v>38</v>
      </c>
      <c r="C827" s="7" t="str">
        <f ca="1">IF(B827="", "", B827&amp;COUNTIF($B$1:INDIRECT(CONCATENATE("B", ROW())), B827))</f>
        <v>Ground39</v>
      </c>
      <c r="D827" s="6"/>
      <c r="E827" s="6"/>
      <c r="F827" s="6">
        <f t="shared" si="147"/>
        <v>3110</v>
      </c>
      <c r="G827" s="58" t="str">
        <f t="shared" si="138"/>
        <v>0xC26</v>
      </c>
      <c r="H827" s="8" t="s">
        <v>247</v>
      </c>
      <c r="I827" s="8"/>
      <c r="J827" s="6" t="s">
        <v>28</v>
      </c>
      <c r="K827" s="9" t="s">
        <v>35</v>
      </c>
      <c r="L827" s="6" t="s">
        <v>30</v>
      </c>
      <c r="M827" s="42">
        <v>160</v>
      </c>
      <c r="N827" s="42">
        <f t="shared" si="145"/>
        <v>256</v>
      </c>
      <c r="O827" s="42">
        <f t="shared" si="140"/>
        <v>20</v>
      </c>
      <c r="P827" s="42">
        <f t="shared" si="141"/>
        <v>32</v>
      </c>
      <c r="Q827" s="265">
        <v>1</v>
      </c>
      <c r="R827" s="10">
        <f t="shared" si="146"/>
        <v>256</v>
      </c>
      <c r="S827" s="6"/>
      <c r="T827" s="6"/>
      <c r="U827" s="65"/>
      <c r="V827" s="65"/>
      <c r="W827" s="65"/>
      <c r="X827" s="65"/>
      <c r="Y827" s="65"/>
      <c r="Z827" s="65"/>
      <c r="AA827" s="65"/>
      <c r="AB827" s="65"/>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row>
    <row r="828" spans="1:250" s="50" customFormat="1" x14ac:dyDescent="0.2">
      <c r="A828" s="6">
        <f ca="1">IF(COUNTIF($B$1:INDIRECT(CONCATENATE("B", ROW())), B828)=0, "", COUNTIF($B$1:INDIRECT(CONCATENATE("B", ROW())), B828))</f>
        <v>40</v>
      </c>
      <c r="B828" s="41" t="s">
        <v>38</v>
      </c>
      <c r="C828" s="7" t="str">
        <f ca="1">IF(B828="", "", B828&amp;COUNTIF($B$1:INDIRECT(CONCATENATE("B", ROW())), B828))</f>
        <v>Ground40</v>
      </c>
      <c r="D828" s="6"/>
      <c r="E828" s="6"/>
      <c r="F828" s="6">
        <f t="shared" si="147"/>
        <v>3111</v>
      </c>
      <c r="G828" s="58" t="str">
        <f t="shared" si="138"/>
        <v>0xC27</v>
      </c>
      <c r="H828" s="8" t="s">
        <v>247</v>
      </c>
      <c r="I828" s="8"/>
      <c r="J828" s="6" t="s">
        <v>28</v>
      </c>
      <c r="K828" s="9" t="s">
        <v>35</v>
      </c>
      <c r="L828" s="6" t="s">
        <v>30</v>
      </c>
      <c r="M828" s="42">
        <v>160</v>
      </c>
      <c r="N828" s="42">
        <f t="shared" si="145"/>
        <v>256</v>
      </c>
      <c r="O828" s="42">
        <f t="shared" si="140"/>
        <v>20</v>
      </c>
      <c r="P828" s="42">
        <f t="shared" si="141"/>
        <v>32</v>
      </c>
      <c r="Q828" s="265">
        <v>1</v>
      </c>
      <c r="R828" s="10">
        <f t="shared" si="146"/>
        <v>256</v>
      </c>
      <c r="S828" s="6"/>
      <c r="T828" s="6"/>
      <c r="U828" s="65"/>
      <c r="V828" s="65"/>
      <c r="W828" s="65"/>
      <c r="X828" s="65"/>
      <c r="Y828" s="65"/>
      <c r="Z828" s="65"/>
      <c r="AA828" s="65"/>
      <c r="AB828" s="65"/>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row>
    <row r="829" spans="1:250" s="50" customFormat="1" x14ac:dyDescent="0.2">
      <c r="A829" s="6">
        <f ca="1">IF(COUNTIF($B$1:INDIRECT(CONCATENATE("B", ROW())), B829)=0, "", COUNTIF($B$1:INDIRECT(CONCATENATE("B", ROW())), B829))</f>
        <v>41</v>
      </c>
      <c r="B829" s="41" t="s">
        <v>38</v>
      </c>
      <c r="C829" s="7" t="str">
        <f ca="1">IF(B829="", "", B829&amp;COUNTIF($B$1:INDIRECT(CONCATENATE("B", ROW())), B829))</f>
        <v>Ground41</v>
      </c>
      <c r="D829" s="6"/>
      <c r="E829" s="6"/>
      <c r="F829" s="6">
        <f t="shared" si="147"/>
        <v>3112</v>
      </c>
      <c r="G829" s="58" t="str">
        <f t="shared" si="138"/>
        <v>0xC28</v>
      </c>
      <c r="H829" s="8" t="s">
        <v>247</v>
      </c>
      <c r="I829" s="8"/>
      <c r="J829" s="6" t="s">
        <v>28</v>
      </c>
      <c r="K829" s="9" t="s">
        <v>35</v>
      </c>
      <c r="L829" s="6" t="s">
        <v>30</v>
      </c>
      <c r="M829" s="42">
        <v>160</v>
      </c>
      <c r="N829" s="42">
        <f t="shared" si="145"/>
        <v>256</v>
      </c>
      <c r="O829" s="42">
        <f t="shared" si="140"/>
        <v>20</v>
      </c>
      <c r="P829" s="42">
        <f t="shared" si="141"/>
        <v>32</v>
      </c>
      <c r="Q829" s="265">
        <v>1</v>
      </c>
      <c r="R829" s="10">
        <f t="shared" si="146"/>
        <v>256</v>
      </c>
      <c r="S829" s="6"/>
      <c r="T829" s="6"/>
      <c r="U829" s="65"/>
      <c r="V829" s="65"/>
      <c r="W829" s="65"/>
      <c r="X829" s="65"/>
      <c r="Y829" s="65"/>
      <c r="Z829" s="65"/>
      <c r="AA829" s="65"/>
      <c r="AB829" s="65"/>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row>
    <row r="830" spans="1:250" s="50" customFormat="1" x14ac:dyDescent="0.2">
      <c r="A830" s="6">
        <f ca="1">IF(COUNTIF($B$1:INDIRECT(CONCATENATE("B", ROW())), B830)=0, "", COUNTIF($B$1:INDIRECT(CONCATENATE("B", ROW())), B830))</f>
        <v>42</v>
      </c>
      <c r="B830" s="41" t="s">
        <v>38</v>
      </c>
      <c r="C830" s="7" t="str">
        <f ca="1">IF(B830="", "", B830&amp;COUNTIF($B$1:INDIRECT(CONCATENATE("B", ROW())), B830))</f>
        <v>Ground42</v>
      </c>
      <c r="D830" s="6"/>
      <c r="E830" s="6"/>
      <c r="F830" s="6">
        <f t="shared" si="147"/>
        <v>3113</v>
      </c>
      <c r="G830" s="58" t="str">
        <f t="shared" si="138"/>
        <v>0xC29</v>
      </c>
      <c r="H830" s="8" t="s">
        <v>247</v>
      </c>
      <c r="I830" s="8"/>
      <c r="J830" s="6" t="s">
        <v>28</v>
      </c>
      <c r="K830" s="9" t="s">
        <v>35</v>
      </c>
      <c r="L830" s="6" t="s">
        <v>30</v>
      </c>
      <c r="M830" s="42">
        <v>160</v>
      </c>
      <c r="N830" s="42">
        <f t="shared" si="145"/>
        <v>256</v>
      </c>
      <c r="O830" s="42">
        <f t="shared" si="140"/>
        <v>20</v>
      </c>
      <c r="P830" s="42">
        <f t="shared" si="141"/>
        <v>32</v>
      </c>
      <c r="Q830" s="265">
        <v>1</v>
      </c>
      <c r="R830" s="10">
        <f t="shared" si="146"/>
        <v>256</v>
      </c>
      <c r="S830" s="6"/>
      <c r="T830" s="6"/>
      <c r="U830" s="65"/>
      <c r="V830" s="65"/>
      <c r="W830" s="65"/>
      <c r="X830" s="65"/>
      <c r="Y830" s="65"/>
      <c r="Z830" s="65"/>
      <c r="AA830" s="65"/>
      <c r="AB830" s="65"/>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row>
    <row r="831" spans="1:250" s="50" customFormat="1" x14ac:dyDescent="0.2">
      <c r="A831" s="6">
        <f ca="1">IF(COUNTIF($B$1:INDIRECT(CONCATENATE("B", ROW())), B831)=0, "", COUNTIF($B$1:INDIRECT(CONCATENATE("B", ROW())), B831))</f>
        <v>43</v>
      </c>
      <c r="B831" s="41" t="s">
        <v>38</v>
      </c>
      <c r="C831" s="7" t="str">
        <f ca="1">IF(B831="", "", B831&amp;COUNTIF($B$1:INDIRECT(CONCATENATE("B", ROW())), B831))</f>
        <v>Ground43</v>
      </c>
      <c r="D831" s="6"/>
      <c r="E831" s="6"/>
      <c r="F831" s="6">
        <f t="shared" si="147"/>
        <v>3114</v>
      </c>
      <c r="G831" s="58" t="str">
        <f t="shared" si="138"/>
        <v>0xC2A</v>
      </c>
      <c r="H831" s="8" t="s">
        <v>247</v>
      </c>
      <c r="I831" s="8"/>
      <c r="J831" s="6" t="s">
        <v>28</v>
      </c>
      <c r="K831" s="9" t="s">
        <v>35</v>
      </c>
      <c r="L831" s="6" t="s">
        <v>30</v>
      </c>
      <c r="M831" s="42">
        <v>160</v>
      </c>
      <c r="N831" s="42">
        <f t="shared" si="145"/>
        <v>256</v>
      </c>
      <c r="O831" s="42">
        <f t="shared" si="140"/>
        <v>20</v>
      </c>
      <c r="P831" s="42">
        <f t="shared" si="141"/>
        <v>32</v>
      </c>
      <c r="Q831" s="265">
        <v>1</v>
      </c>
      <c r="R831" s="10">
        <f t="shared" si="146"/>
        <v>256</v>
      </c>
      <c r="S831" s="6"/>
      <c r="T831" s="6"/>
      <c r="U831" s="65"/>
      <c r="V831" s="65"/>
      <c r="W831" s="65"/>
      <c r="X831" s="65"/>
      <c r="Y831" s="65"/>
      <c r="Z831" s="65"/>
      <c r="AA831" s="65"/>
      <c r="AB831" s="65"/>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row>
    <row r="832" spans="1:250" s="50" customFormat="1" x14ac:dyDescent="0.2">
      <c r="A832" s="6">
        <f ca="1">IF(COUNTIF($B$1:INDIRECT(CONCATENATE("B", ROW())), B832)=0, "", COUNTIF($B$1:INDIRECT(CONCATENATE("B", ROW())), B832))</f>
        <v>44</v>
      </c>
      <c r="B832" s="41" t="s">
        <v>38</v>
      </c>
      <c r="C832" s="7" t="str">
        <f ca="1">IF(B832="", "", B832&amp;COUNTIF($B$1:INDIRECT(CONCATENATE("B", ROW())), B832))</f>
        <v>Ground44</v>
      </c>
      <c r="D832" s="6"/>
      <c r="E832" s="6"/>
      <c r="F832" s="6">
        <f t="shared" si="147"/>
        <v>3115</v>
      </c>
      <c r="G832" s="58" t="str">
        <f t="shared" si="138"/>
        <v>0xC2B</v>
      </c>
      <c r="H832" s="8" t="s">
        <v>247</v>
      </c>
      <c r="I832" s="8"/>
      <c r="J832" s="6" t="s">
        <v>28</v>
      </c>
      <c r="K832" s="9" t="s">
        <v>35</v>
      </c>
      <c r="L832" s="6" t="s">
        <v>30</v>
      </c>
      <c r="M832" s="42">
        <v>160</v>
      </c>
      <c r="N832" s="42">
        <f t="shared" si="145"/>
        <v>256</v>
      </c>
      <c r="O832" s="42">
        <f t="shared" si="140"/>
        <v>20</v>
      </c>
      <c r="P832" s="42">
        <f t="shared" si="141"/>
        <v>32</v>
      </c>
      <c r="Q832" s="265">
        <v>1</v>
      </c>
      <c r="R832" s="10">
        <f t="shared" si="146"/>
        <v>256</v>
      </c>
      <c r="S832" s="6"/>
      <c r="T832" s="6"/>
      <c r="U832" s="65"/>
      <c r="V832" s="65"/>
      <c r="W832" s="65"/>
      <c r="X832" s="65"/>
      <c r="Y832" s="65"/>
      <c r="Z832" s="65"/>
      <c r="AA832" s="65"/>
      <c r="AB832" s="65"/>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row>
    <row r="833" spans="1:250" s="50" customFormat="1" x14ac:dyDescent="0.2">
      <c r="A833" s="6">
        <f ca="1">IF(COUNTIF($B$1:INDIRECT(CONCATENATE("B", ROW())), B833)=0, "", COUNTIF($B$1:INDIRECT(CONCATENATE("B", ROW())), B833))</f>
        <v>45</v>
      </c>
      <c r="B833" s="41" t="s">
        <v>38</v>
      </c>
      <c r="C833" s="7" t="str">
        <f ca="1">IF(B833="", "", B833&amp;COUNTIF($B$1:INDIRECT(CONCATENATE("B", ROW())), B833))</f>
        <v>Ground45</v>
      </c>
      <c r="D833" s="6"/>
      <c r="E833" s="6"/>
      <c r="F833" s="6">
        <f t="shared" si="147"/>
        <v>3116</v>
      </c>
      <c r="G833" s="58" t="str">
        <f t="shared" si="138"/>
        <v>0xC2C</v>
      </c>
      <c r="H833" s="8" t="s">
        <v>247</v>
      </c>
      <c r="I833" s="8"/>
      <c r="J833" s="6" t="s">
        <v>28</v>
      </c>
      <c r="K833" s="9" t="s">
        <v>35</v>
      </c>
      <c r="L833" s="6" t="s">
        <v>30</v>
      </c>
      <c r="M833" s="42">
        <v>160</v>
      </c>
      <c r="N833" s="42">
        <f t="shared" si="145"/>
        <v>256</v>
      </c>
      <c r="O833" s="42">
        <f t="shared" si="140"/>
        <v>20</v>
      </c>
      <c r="P833" s="42">
        <f t="shared" si="141"/>
        <v>32</v>
      </c>
      <c r="Q833" s="265">
        <v>1</v>
      </c>
      <c r="R833" s="10">
        <f t="shared" si="146"/>
        <v>256</v>
      </c>
      <c r="S833" s="6"/>
      <c r="T833" s="6"/>
      <c r="U833" s="65"/>
      <c r="V833" s="65"/>
      <c r="W833" s="65"/>
      <c r="X833" s="65"/>
      <c r="Y833" s="65"/>
      <c r="Z833" s="65"/>
      <c r="AA833" s="65"/>
      <c r="AB833" s="65"/>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row>
    <row r="834" spans="1:250" s="50" customFormat="1" x14ac:dyDescent="0.2">
      <c r="A834" s="6">
        <f ca="1">IF(COUNTIF($B$1:INDIRECT(CONCATENATE("B", ROW())), B834)=0, "", COUNTIF($B$1:INDIRECT(CONCATENATE("B", ROW())), B834))</f>
        <v>46</v>
      </c>
      <c r="B834" s="41" t="s">
        <v>38</v>
      </c>
      <c r="C834" s="7" t="str">
        <f ca="1">IF(B834="", "", B834&amp;COUNTIF($B$1:INDIRECT(CONCATENATE("B", ROW())), B834))</f>
        <v>Ground46</v>
      </c>
      <c r="D834" s="6"/>
      <c r="E834" s="6"/>
      <c r="F834" s="6">
        <f t="shared" si="147"/>
        <v>3117</v>
      </c>
      <c r="G834" s="58" t="str">
        <f t="shared" si="138"/>
        <v>0xC2D</v>
      </c>
      <c r="H834" s="8" t="s">
        <v>247</v>
      </c>
      <c r="I834" s="8"/>
      <c r="J834" s="6" t="s">
        <v>28</v>
      </c>
      <c r="K834" s="9" t="s">
        <v>35</v>
      </c>
      <c r="L834" s="6" t="s">
        <v>30</v>
      </c>
      <c r="M834" s="42">
        <v>160</v>
      </c>
      <c r="N834" s="42">
        <f t="shared" si="145"/>
        <v>256</v>
      </c>
      <c r="O834" s="42">
        <f t="shared" si="140"/>
        <v>20</v>
      </c>
      <c r="P834" s="42">
        <f t="shared" si="141"/>
        <v>32</v>
      </c>
      <c r="Q834" s="265">
        <v>1</v>
      </c>
      <c r="R834" s="10">
        <f t="shared" si="146"/>
        <v>256</v>
      </c>
      <c r="S834" s="6"/>
      <c r="T834" s="6"/>
      <c r="U834" s="65"/>
      <c r="V834" s="65"/>
      <c r="W834" s="65"/>
      <c r="X834" s="65"/>
      <c r="Y834" s="65"/>
      <c r="Z834" s="65"/>
      <c r="AA834" s="65"/>
      <c r="AB834" s="65"/>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row>
    <row r="835" spans="1:250" s="50" customFormat="1" x14ac:dyDescent="0.2">
      <c r="A835" s="6">
        <f ca="1">IF(COUNTIF($B$1:INDIRECT(CONCATENATE("B", ROW())), B835)=0, "", COUNTIF($B$1:INDIRECT(CONCATENATE("B", ROW())), B835))</f>
        <v>47</v>
      </c>
      <c r="B835" s="41" t="s">
        <v>38</v>
      </c>
      <c r="C835" s="7" t="str">
        <f ca="1">IF(B835="", "", B835&amp;COUNTIF($B$1:INDIRECT(CONCATENATE("B", ROW())), B835))</f>
        <v>Ground47</v>
      </c>
      <c r="D835" s="6"/>
      <c r="E835" s="6"/>
      <c r="F835" s="6">
        <f t="shared" si="147"/>
        <v>3118</v>
      </c>
      <c r="G835" s="58" t="str">
        <f t="shared" si="138"/>
        <v>0xC2E</v>
      </c>
      <c r="H835" s="8" t="s">
        <v>247</v>
      </c>
      <c r="I835" s="8"/>
      <c r="J835" s="6" t="s">
        <v>28</v>
      </c>
      <c r="K835" s="9" t="s">
        <v>35</v>
      </c>
      <c r="L835" s="6" t="s">
        <v>30</v>
      </c>
      <c r="M835" s="42">
        <v>160</v>
      </c>
      <c r="N835" s="42">
        <f t="shared" si="145"/>
        <v>256</v>
      </c>
      <c r="O835" s="42">
        <f t="shared" si="140"/>
        <v>20</v>
      </c>
      <c r="P835" s="42">
        <f t="shared" si="141"/>
        <v>32</v>
      </c>
      <c r="Q835" s="265">
        <v>1</v>
      </c>
      <c r="R835" s="10">
        <f t="shared" si="146"/>
        <v>256</v>
      </c>
      <c r="S835" s="6"/>
      <c r="T835" s="6"/>
      <c r="U835" s="65"/>
      <c r="V835" s="65"/>
      <c r="W835" s="65"/>
      <c r="X835" s="65"/>
      <c r="Y835" s="65"/>
      <c r="Z835" s="65"/>
      <c r="AA835" s="65"/>
      <c r="AB835" s="65"/>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row>
    <row r="836" spans="1:250" s="50" customFormat="1" x14ac:dyDescent="0.2">
      <c r="A836" s="6">
        <f ca="1">IF(COUNTIF($B$1:INDIRECT(CONCATENATE("B", ROW())), B836)=0, "", COUNTIF($B$1:INDIRECT(CONCATENATE("B", ROW())), B836))</f>
        <v>48</v>
      </c>
      <c r="B836" s="41" t="s">
        <v>38</v>
      </c>
      <c r="C836" s="7" t="str">
        <f ca="1">IF(B836="", "", B836&amp;COUNTIF($B$1:INDIRECT(CONCATENATE("B", ROW())), B836))</f>
        <v>Ground48</v>
      </c>
      <c r="D836" s="6"/>
      <c r="E836" s="6"/>
      <c r="F836" s="6">
        <f t="shared" si="147"/>
        <v>3119</v>
      </c>
      <c r="G836" s="58" t="str">
        <f t="shared" si="138"/>
        <v>0xC2F</v>
      </c>
      <c r="H836" s="8" t="s">
        <v>247</v>
      </c>
      <c r="I836" s="8"/>
      <c r="J836" s="6" t="s">
        <v>28</v>
      </c>
      <c r="K836" s="9" t="s">
        <v>35</v>
      </c>
      <c r="L836" s="6" t="s">
        <v>30</v>
      </c>
      <c r="M836" s="42">
        <v>160</v>
      </c>
      <c r="N836" s="42">
        <f t="shared" si="145"/>
        <v>256</v>
      </c>
      <c r="O836" s="42">
        <f t="shared" si="140"/>
        <v>20</v>
      </c>
      <c r="P836" s="42">
        <f t="shared" si="141"/>
        <v>32</v>
      </c>
      <c r="Q836" s="265">
        <v>1</v>
      </c>
      <c r="R836" s="10">
        <f t="shared" si="146"/>
        <v>256</v>
      </c>
      <c r="S836" s="6"/>
      <c r="T836" s="6"/>
      <c r="U836" s="65"/>
      <c r="V836" s="65"/>
      <c r="W836" s="65"/>
      <c r="X836" s="65"/>
      <c r="Y836" s="65"/>
      <c r="Z836" s="65"/>
      <c r="AA836" s="65"/>
      <c r="AB836" s="65"/>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row>
    <row r="837" spans="1:250" s="50" customFormat="1" x14ac:dyDescent="0.2">
      <c r="A837" s="6">
        <f ca="1">IF(COUNTIF($B$1:INDIRECT(CONCATENATE("B", ROW())), B837)=0, "", COUNTIF($B$1:INDIRECT(CONCATENATE("B", ROW())), B837))</f>
        <v>49</v>
      </c>
      <c r="B837" s="41" t="s">
        <v>38</v>
      </c>
      <c r="C837" s="7" t="str">
        <f ca="1">IF(B837="", "", B837&amp;COUNTIF($B$1:INDIRECT(CONCATENATE("B", ROW())), B837))</f>
        <v>Ground49</v>
      </c>
      <c r="D837" s="6"/>
      <c r="E837" s="6"/>
      <c r="F837" s="6">
        <f t="shared" si="147"/>
        <v>3120</v>
      </c>
      <c r="G837" s="58" t="str">
        <f t="shared" si="138"/>
        <v>0xC30</v>
      </c>
      <c r="H837" s="8" t="s">
        <v>247</v>
      </c>
      <c r="I837" s="8"/>
      <c r="J837" s="6" t="s">
        <v>28</v>
      </c>
      <c r="K837" s="9" t="s">
        <v>35</v>
      </c>
      <c r="L837" s="6" t="s">
        <v>30</v>
      </c>
      <c r="M837" s="42">
        <v>160</v>
      </c>
      <c r="N837" s="42">
        <f t="shared" si="145"/>
        <v>256</v>
      </c>
      <c r="O837" s="42">
        <f t="shared" si="140"/>
        <v>20</v>
      </c>
      <c r="P837" s="42">
        <f t="shared" si="141"/>
        <v>32</v>
      </c>
      <c r="Q837" s="265">
        <v>1</v>
      </c>
      <c r="R837" s="10">
        <f t="shared" si="146"/>
        <v>256</v>
      </c>
      <c r="S837" s="6"/>
      <c r="T837" s="6"/>
      <c r="U837" s="65"/>
      <c r="V837" s="65"/>
      <c r="W837" s="65"/>
      <c r="X837" s="65"/>
      <c r="Y837" s="65"/>
      <c r="Z837" s="65"/>
      <c r="AA837" s="65"/>
      <c r="AB837" s="65"/>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row>
    <row r="838" spans="1:250" s="50" customFormat="1" x14ac:dyDescent="0.2">
      <c r="A838" s="6">
        <f ca="1">IF(COUNTIF($B$1:INDIRECT(CONCATENATE("B", ROW())), B838)=0, "", COUNTIF($B$1:INDIRECT(CONCATENATE("B", ROW())), B838))</f>
        <v>50</v>
      </c>
      <c r="B838" s="41" t="s">
        <v>38</v>
      </c>
      <c r="C838" s="7" t="str">
        <f ca="1">IF(B838="", "", B838&amp;COUNTIF($B$1:INDIRECT(CONCATENATE("B", ROW())), B838))</f>
        <v>Ground50</v>
      </c>
      <c r="D838" s="6"/>
      <c r="E838" s="6"/>
      <c r="F838" s="6">
        <f t="shared" ref="F838:F853" si="148">$F837+1</f>
        <v>3121</v>
      </c>
      <c r="G838" s="58" t="str">
        <f t="shared" si="138"/>
        <v>0xC31</v>
      </c>
      <c r="H838" s="8" t="s">
        <v>247</v>
      </c>
      <c r="I838" s="8"/>
      <c r="J838" s="6" t="s">
        <v>28</v>
      </c>
      <c r="K838" s="9" t="s">
        <v>35</v>
      </c>
      <c r="L838" s="6" t="s">
        <v>30</v>
      </c>
      <c r="M838" s="42">
        <v>160</v>
      </c>
      <c r="N838" s="42">
        <f t="shared" si="145"/>
        <v>256</v>
      </c>
      <c r="O838" s="42">
        <f t="shared" si="140"/>
        <v>20</v>
      </c>
      <c r="P838" s="42">
        <f t="shared" si="141"/>
        <v>32</v>
      </c>
      <c r="Q838" s="265">
        <v>1</v>
      </c>
      <c r="R838" s="10">
        <f t="shared" si="146"/>
        <v>256</v>
      </c>
      <c r="S838" s="6"/>
      <c r="T838" s="6"/>
      <c r="U838" s="65"/>
      <c r="V838" s="65"/>
      <c r="W838" s="65"/>
      <c r="X838" s="65"/>
      <c r="Y838" s="65"/>
      <c r="Z838" s="65"/>
      <c r="AA838" s="65"/>
      <c r="AB838" s="65"/>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row>
    <row r="839" spans="1:250" s="50" customFormat="1" x14ac:dyDescent="0.2">
      <c r="A839" s="6">
        <f ca="1">IF(COUNTIF($B$1:INDIRECT(CONCATENATE("B", ROW())), B839)=0, "", COUNTIF($B$1:INDIRECT(CONCATENATE("B", ROW())), B839))</f>
        <v>51</v>
      </c>
      <c r="B839" s="41" t="s">
        <v>38</v>
      </c>
      <c r="C839" s="7" t="str">
        <f ca="1">IF(B839="", "", B839&amp;COUNTIF($B$1:INDIRECT(CONCATENATE("B", ROW())), B839))</f>
        <v>Ground51</v>
      </c>
      <c r="D839" s="6"/>
      <c r="E839" s="6"/>
      <c r="F839" s="6">
        <f t="shared" si="148"/>
        <v>3122</v>
      </c>
      <c r="G839" s="58" t="str">
        <f t="shared" si="138"/>
        <v>0xC32</v>
      </c>
      <c r="H839" s="8" t="s">
        <v>247</v>
      </c>
      <c r="I839" s="8"/>
      <c r="J839" s="6" t="s">
        <v>28</v>
      </c>
      <c r="K839" s="9" t="s">
        <v>35</v>
      </c>
      <c r="L839" s="6" t="s">
        <v>30</v>
      </c>
      <c r="M839" s="42">
        <v>160</v>
      </c>
      <c r="N839" s="42">
        <f t="shared" si="145"/>
        <v>256</v>
      </c>
      <c r="O839" s="42">
        <f t="shared" si="140"/>
        <v>20</v>
      </c>
      <c r="P839" s="42">
        <f t="shared" si="141"/>
        <v>32</v>
      </c>
      <c r="Q839" s="265">
        <v>1</v>
      </c>
      <c r="R839" s="10">
        <f t="shared" si="146"/>
        <v>256</v>
      </c>
      <c r="S839" s="6"/>
      <c r="T839" s="6"/>
      <c r="U839" s="65"/>
      <c r="V839" s="65"/>
      <c r="W839" s="65"/>
      <c r="X839" s="65"/>
      <c r="Y839" s="65"/>
      <c r="Z839" s="65"/>
      <c r="AA839" s="65"/>
      <c r="AB839" s="65"/>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row>
    <row r="840" spans="1:250" s="50" customFormat="1" x14ac:dyDescent="0.2">
      <c r="A840" s="6">
        <f ca="1">IF(COUNTIF($B$1:INDIRECT(CONCATENATE("B", ROW())), B840)=0, "", COUNTIF($B$1:INDIRECT(CONCATENATE("B", ROW())), B840))</f>
        <v>52</v>
      </c>
      <c r="B840" s="41" t="s">
        <v>38</v>
      </c>
      <c r="C840" s="7" t="str">
        <f ca="1">IF(B840="", "", B840&amp;COUNTIF($B$1:INDIRECT(CONCATENATE("B", ROW())), B840))</f>
        <v>Ground52</v>
      </c>
      <c r="D840" s="6"/>
      <c r="E840" s="6"/>
      <c r="F840" s="6">
        <f t="shared" si="148"/>
        <v>3123</v>
      </c>
      <c r="G840" s="58" t="str">
        <f t="shared" si="138"/>
        <v>0xC33</v>
      </c>
      <c r="H840" s="8" t="s">
        <v>247</v>
      </c>
      <c r="I840" s="8"/>
      <c r="J840" s="6" t="s">
        <v>28</v>
      </c>
      <c r="K840" s="9" t="s">
        <v>35</v>
      </c>
      <c r="L840" s="6" t="s">
        <v>30</v>
      </c>
      <c r="M840" s="42">
        <v>160</v>
      </c>
      <c r="N840" s="42">
        <f t="shared" si="145"/>
        <v>256</v>
      </c>
      <c r="O840" s="42">
        <f t="shared" si="140"/>
        <v>20</v>
      </c>
      <c r="P840" s="42">
        <f t="shared" si="141"/>
        <v>32</v>
      </c>
      <c r="Q840" s="265">
        <v>1</v>
      </c>
      <c r="R840" s="10">
        <f t="shared" si="146"/>
        <v>256</v>
      </c>
      <c r="S840" s="6"/>
      <c r="T840" s="6"/>
      <c r="U840" s="65"/>
      <c r="V840" s="65"/>
      <c r="W840" s="65"/>
      <c r="X840" s="65"/>
      <c r="Y840" s="65"/>
      <c r="Z840" s="65"/>
      <c r="AA840" s="65"/>
      <c r="AB840" s="65"/>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row>
    <row r="841" spans="1:250" s="50" customFormat="1" x14ac:dyDescent="0.2">
      <c r="A841" s="6">
        <f ca="1">IF(COUNTIF($B$1:INDIRECT(CONCATENATE("B", ROW())), B841)=0, "", COUNTIF($B$1:INDIRECT(CONCATENATE("B", ROW())), B841))</f>
        <v>53</v>
      </c>
      <c r="B841" s="41" t="s">
        <v>38</v>
      </c>
      <c r="C841" s="7" t="str">
        <f ca="1">IF(B841="", "", B841&amp;COUNTIF($B$1:INDIRECT(CONCATENATE("B", ROW())), B841))</f>
        <v>Ground53</v>
      </c>
      <c r="D841" s="6"/>
      <c r="E841" s="6"/>
      <c r="F841" s="6">
        <f t="shared" si="148"/>
        <v>3124</v>
      </c>
      <c r="G841" s="58" t="str">
        <f t="shared" si="138"/>
        <v>0xC34</v>
      </c>
      <c r="H841" s="8" t="s">
        <v>248</v>
      </c>
      <c r="I841" s="8"/>
      <c r="J841" s="6" t="s">
        <v>28</v>
      </c>
      <c r="K841" s="9" t="s">
        <v>35</v>
      </c>
      <c r="L841" s="6" t="s">
        <v>30</v>
      </c>
      <c r="M841" s="42">
        <v>160</v>
      </c>
      <c r="N841" s="42">
        <f t="shared" si="145"/>
        <v>256</v>
      </c>
      <c r="O841" s="42">
        <f t="shared" si="140"/>
        <v>20</v>
      </c>
      <c r="P841" s="42">
        <f t="shared" si="141"/>
        <v>32</v>
      </c>
      <c r="Q841" s="265">
        <v>1</v>
      </c>
      <c r="R841" s="10">
        <f t="shared" si="146"/>
        <v>256</v>
      </c>
      <c r="S841" s="6"/>
      <c r="T841" s="6"/>
      <c r="U841" s="65"/>
      <c r="V841" s="65"/>
      <c r="W841" s="65"/>
      <c r="X841" s="65"/>
      <c r="Y841" s="65"/>
      <c r="Z841" s="65"/>
      <c r="AA841" s="65"/>
      <c r="AB841" s="65"/>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row>
    <row r="842" spans="1:250" s="50" customFormat="1" x14ac:dyDescent="0.2">
      <c r="A842" s="6">
        <f ca="1">IF(COUNTIF($B$1:INDIRECT(CONCATENATE("B", ROW())), B842)=0, "", COUNTIF($B$1:INDIRECT(CONCATENATE("B", ROW())), B842))</f>
        <v>54</v>
      </c>
      <c r="B842" s="41" t="s">
        <v>38</v>
      </c>
      <c r="C842" s="7" t="str">
        <f ca="1">IF(B842="", "", B842&amp;COUNTIF($B$1:INDIRECT(CONCATENATE("B", ROW())), B842))</f>
        <v>Ground54</v>
      </c>
      <c r="D842" s="6"/>
      <c r="E842" s="6"/>
      <c r="F842" s="6">
        <f t="shared" si="148"/>
        <v>3125</v>
      </c>
      <c r="G842" s="58" t="str">
        <f t="shared" si="138"/>
        <v>0xC35</v>
      </c>
      <c r="H842" s="8" t="s">
        <v>248</v>
      </c>
      <c r="I842" s="8"/>
      <c r="J842" s="6" t="s">
        <v>28</v>
      </c>
      <c r="K842" s="9" t="s">
        <v>35</v>
      </c>
      <c r="L842" s="6" t="s">
        <v>30</v>
      </c>
      <c r="M842" s="42">
        <v>160</v>
      </c>
      <c r="N842" s="42">
        <f t="shared" si="145"/>
        <v>256</v>
      </c>
      <c r="O842" s="42">
        <f t="shared" si="140"/>
        <v>20</v>
      </c>
      <c r="P842" s="42">
        <f t="shared" si="141"/>
        <v>32</v>
      </c>
      <c r="Q842" s="265">
        <v>1</v>
      </c>
      <c r="R842" s="10">
        <f t="shared" si="146"/>
        <v>256</v>
      </c>
      <c r="S842" s="6"/>
      <c r="T842" s="6"/>
      <c r="U842" s="65"/>
      <c r="V842" s="65"/>
      <c r="W842" s="65"/>
      <c r="X842" s="65"/>
      <c r="Y842" s="65"/>
      <c r="Z842" s="65"/>
      <c r="AA842" s="65"/>
      <c r="AB842" s="65"/>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row>
    <row r="843" spans="1:250" s="50" customFormat="1" x14ac:dyDescent="0.2">
      <c r="A843" s="6">
        <f ca="1">IF(COUNTIF($B$1:INDIRECT(CONCATENATE("B", ROW())), B843)=0, "", COUNTIF($B$1:INDIRECT(CONCATENATE("B", ROW())), B843))</f>
        <v>55</v>
      </c>
      <c r="B843" s="41" t="s">
        <v>38</v>
      </c>
      <c r="C843" s="7" t="str">
        <f ca="1">IF(B843="", "", B843&amp;COUNTIF($B$1:INDIRECT(CONCATENATE("B", ROW())), B843))</f>
        <v>Ground55</v>
      </c>
      <c r="D843" s="6"/>
      <c r="E843" s="6"/>
      <c r="F843" s="6">
        <f t="shared" si="148"/>
        <v>3126</v>
      </c>
      <c r="G843" s="58" t="str">
        <f t="shared" si="138"/>
        <v>0xC36</v>
      </c>
      <c r="H843" s="8" t="s">
        <v>248</v>
      </c>
      <c r="I843" s="8"/>
      <c r="J843" s="6" t="s">
        <v>28</v>
      </c>
      <c r="K843" s="9" t="s">
        <v>35</v>
      </c>
      <c r="L843" s="6" t="s">
        <v>30</v>
      </c>
      <c r="M843" s="42">
        <v>160</v>
      </c>
      <c r="N843" s="42">
        <f t="shared" si="145"/>
        <v>256</v>
      </c>
      <c r="O843" s="42">
        <f t="shared" si="140"/>
        <v>20</v>
      </c>
      <c r="P843" s="42">
        <f t="shared" si="141"/>
        <v>32</v>
      </c>
      <c r="Q843" s="265">
        <v>1</v>
      </c>
      <c r="R843" s="10">
        <f t="shared" si="146"/>
        <v>256</v>
      </c>
      <c r="S843" s="6"/>
      <c r="T843" s="6"/>
      <c r="U843" s="65"/>
      <c r="V843" s="65"/>
      <c r="W843" s="65"/>
      <c r="X843" s="65"/>
      <c r="Y843" s="65"/>
      <c r="Z843" s="65"/>
      <c r="AA843" s="65"/>
      <c r="AB843" s="65"/>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row>
    <row r="844" spans="1:250" s="50" customFormat="1" x14ac:dyDescent="0.2">
      <c r="A844" s="6">
        <f ca="1">IF(COUNTIF($B$1:INDIRECT(CONCATENATE("B", ROW())), B844)=0, "", COUNTIF($B$1:INDIRECT(CONCATENATE("B", ROW())), B844))</f>
        <v>56</v>
      </c>
      <c r="B844" s="41" t="s">
        <v>38</v>
      </c>
      <c r="C844" s="7" t="str">
        <f ca="1">IF(B844="", "", B844&amp;COUNTIF($B$1:INDIRECT(CONCATENATE("B", ROW())), B844))</f>
        <v>Ground56</v>
      </c>
      <c r="D844" s="6"/>
      <c r="E844" s="6"/>
      <c r="F844" s="6">
        <f t="shared" si="148"/>
        <v>3127</v>
      </c>
      <c r="G844" s="58" t="str">
        <f t="shared" si="138"/>
        <v>0xC37</v>
      </c>
      <c r="H844" s="8" t="s">
        <v>248</v>
      </c>
      <c r="I844" s="8"/>
      <c r="J844" s="6" t="s">
        <v>28</v>
      </c>
      <c r="K844" s="9" t="s">
        <v>35</v>
      </c>
      <c r="L844" s="6" t="s">
        <v>30</v>
      </c>
      <c r="M844" s="42">
        <v>160</v>
      </c>
      <c r="N844" s="42">
        <f t="shared" si="145"/>
        <v>256</v>
      </c>
      <c r="O844" s="42">
        <f t="shared" si="140"/>
        <v>20</v>
      </c>
      <c r="P844" s="42">
        <f t="shared" si="141"/>
        <v>32</v>
      </c>
      <c r="Q844" s="265">
        <v>1</v>
      </c>
      <c r="R844" s="10">
        <f t="shared" si="146"/>
        <v>256</v>
      </c>
      <c r="S844" s="6"/>
      <c r="T844" s="6"/>
      <c r="U844" s="65"/>
      <c r="V844" s="65"/>
      <c r="W844" s="65"/>
      <c r="X844" s="65"/>
      <c r="Y844" s="65"/>
      <c r="Z844" s="65"/>
      <c r="AA844" s="65"/>
      <c r="AB844" s="65"/>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row>
    <row r="845" spans="1:250" s="50" customFormat="1" x14ac:dyDescent="0.2">
      <c r="A845" s="6">
        <f ca="1">IF(COUNTIF($B$1:INDIRECT(CONCATENATE("B", ROW())), B845)=0, "", COUNTIF($B$1:INDIRECT(CONCATENATE("B", ROW())), B845))</f>
        <v>57</v>
      </c>
      <c r="B845" s="41" t="s">
        <v>38</v>
      </c>
      <c r="C845" s="7" t="str">
        <f ca="1">IF(B845="", "", B845&amp;COUNTIF($B$1:INDIRECT(CONCATENATE("B", ROW())), B845))</f>
        <v>Ground57</v>
      </c>
      <c r="D845" s="6"/>
      <c r="E845" s="6"/>
      <c r="F845" s="6">
        <f t="shared" si="148"/>
        <v>3128</v>
      </c>
      <c r="G845" s="58" t="str">
        <f t="shared" si="138"/>
        <v>0xC38</v>
      </c>
      <c r="H845" s="8" t="s">
        <v>248</v>
      </c>
      <c r="I845" s="8"/>
      <c r="J845" s="6" t="s">
        <v>28</v>
      </c>
      <c r="K845" s="9" t="s">
        <v>35</v>
      </c>
      <c r="L845" s="6" t="s">
        <v>30</v>
      </c>
      <c r="M845" s="42">
        <v>160</v>
      </c>
      <c r="N845" s="42">
        <f t="shared" si="145"/>
        <v>256</v>
      </c>
      <c r="O845" s="42">
        <f t="shared" si="140"/>
        <v>20</v>
      </c>
      <c r="P845" s="42">
        <f t="shared" si="141"/>
        <v>32</v>
      </c>
      <c r="Q845" s="265">
        <v>1</v>
      </c>
      <c r="R845" s="10">
        <f t="shared" si="146"/>
        <v>256</v>
      </c>
      <c r="S845" s="6"/>
      <c r="T845" s="6"/>
      <c r="U845" s="65"/>
      <c r="V845" s="65"/>
      <c r="W845" s="65"/>
      <c r="X845" s="65"/>
      <c r="Y845" s="65"/>
      <c r="Z845" s="65"/>
      <c r="AA845" s="65"/>
      <c r="AB845" s="65"/>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row>
    <row r="846" spans="1:250" s="50" customFormat="1" x14ac:dyDescent="0.2">
      <c r="A846" s="6">
        <f ca="1">IF(COUNTIF($B$1:INDIRECT(CONCATENATE("B", ROW())), B846)=0, "", COUNTIF($B$1:INDIRECT(CONCATENATE("B", ROW())), B846))</f>
        <v>58</v>
      </c>
      <c r="B846" s="41" t="s">
        <v>38</v>
      </c>
      <c r="C846" s="7" t="str">
        <f ca="1">IF(B846="", "", B846&amp;COUNTIF($B$1:INDIRECT(CONCATENATE("B", ROW())), B846))</f>
        <v>Ground58</v>
      </c>
      <c r="D846" s="6"/>
      <c r="E846" s="6"/>
      <c r="F846" s="6">
        <f t="shared" si="148"/>
        <v>3129</v>
      </c>
      <c r="G846" s="58" t="str">
        <f t="shared" si="138"/>
        <v>0xC39</v>
      </c>
      <c r="H846" s="8" t="s">
        <v>248</v>
      </c>
      <c r="I846" s="8"/>
      <c r="J846" s="6" t="s">
        <v>28</v>
      </c>
      <c r="K846" s="9" t="s">
        <v>35</v>
      </c>
      <c r="L846" s="6" t="s">
        <v>30</v>
      </c>
      <c r="M846" s="42">
        <v>160</v>
      </c>
      <c r="N846" s="42">
        <f t="shared" si="145"/>
        <v>256</v>
      </c>
      <c r="O846" s="42">
        <f t="shared" si="140"/>
        <v>20</v>
      </c>
      <c r="P846" s="42">
        <f t="shared" si="141"/>
        <v>32</v>
      </c>
      <c r="Q846" s="265">
        <v>1</v>
      </c>
      <c r="R846" s="10">
        <f t="shared" si="146"/>
        <v>256</v>
      </c>
      <c r="S846" s="6"/>
      <c r="T846" s="6"/>
      <c r="U846" s="65"/>
      <c r="V846" s="65"/>
      <c r="W846" s="65"/>
      <c r="X846" s="65"/>
      <c r="Y846" s="65"/>
      <c r="Z846" s="65"/>
      <c r="AA846" s="65"/>
      <c r="AB846" s="65"/>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row>
    <row r="847" spans="1:250" s="50" customFormat="1" x14ac:dyDescent="0.2">
      <c r="A847" s="6">
        <f ca="1">IF(COUNTIF($B$1:INDIRECT(CONCATENATE("B", ROW())), B847)=0, "", COUNTIF($B$1:INDIRECT(CONCATENATE("B", ROW())), B847))</f>
        <v>59</v>
      </c>
      <c r="B847" s="41" t="s">
        <v>38</v>
      </c>
      <c r="C847" s="7" t="str">
        <f ca="1">IF(B847="", "", B847&amp;COUNTIF($B$1:INDIRECT(CONCATENATE("B", ROW())), B847))</f>
        <v>Ground59</v>
      </c>
      <c r="D847" s="6"/>
      <c r="E847" s="6"/>
      <c r="F847" s="6">
        <f t="shared" si="148"/>
        <v>3130</v>
      </c>
      <c r="G847" s="58" t="str">
        <f t="shared" si="138"/>
        <v>0xC3A</v>
      </c>
      <c r="H847" s="8" t="s">
        <v>248</v>
      </c>
      <c r="I847" s="8"/>
      <c r="J847" s="6" t="s">
        <v>28</v>
      </c>
      <c r="K847" s="9" t="s">
        <v>35</v>
      </c>
      <c r="L847" s="6" t="s">
        <v>30</v>
      </c>
      <c r="M847" s="42">
        <v>160</v>
      </c>
      <c r="N847" s="42">
        <f t="shared" si="145"/>
        <v>256</v>
      </c>
      <c r="O847" s="42">
        <f t="shared" si="140"/>
        <v>20</v>
      </c>
      <c r="P847" s="42">
        <f t="shared" si="141"/>
        <v>32</v>
      </c>
      <c r="Q847" s="265">
        <v>1</v>
      </c>
      <c r="R847" s="10">
        <f t="shared" si="146"/>
        <v>256</v>
      </c>
      <c r="S847" s="6"/>
      <c r="T847" s="6"/>
      <c r="U847" s="65"/>
      <c r="V847" s="65"/>
      <c r="W847" s="65"/>
      <c r="X847" s="65"/>
      <c r="Y847" s="65"/>
      <c r="Z847" s="65"/>
      <c r="AA847" s="65"/>
      <c r="AB847" s="65"/>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row>
    <row r="848" spans="1:250" s="50" customFormat="1" x14ac:dyDescent="0.2">
      <c r="A848" s="6">
        <f ca="1">IF(COUNTIF($B$1:INDIRECT(CONCATENATE("B", ROW())), B848)=0, "", COUNTIF($B$1:INDIRECT(CONCATENATE("B", ROW())), B848))</f>
        <v>60</v>
      </c>
      <c r="B848" s="41" t="s">
        <v>38</v>
      </c>
      <c r="C848" s="7" t="str">
        <f ca="1">IF(B848="", "", B848&amp;COUNTIF($B$1:INDIRECT(CONCATENATE("B", ROW())), B848))</f>
        <v>Ground60</v>
      </c>
      <c r="D848" s="6"/>
      <c r="E848" s="6"/>
      <c r="F848" s="6">
        <f t="shared" si="148"/>
        <v>3131</v>
      </c>
      <c r="G848" s="58" t="str">
        <f t="shared" si="138"/>
        <v>0xC3B</v>
      </c>
      <c r="H848" s="8" t="s">
        <v>248</v>
      </c>
      <c r="I848" s="8"/>
      <c r="J848" s="6" t="s">
        <v>28</v>
      </c>
      <c r="K848" s="9" t="s">
        <v>35</v>
      </c>
      <c r="L848" s="6" t="s">
        <v>30</v>
      </c>
      <c r="M848" s="42">
        <v>160</v>
      </c>
      <c r="N848" s="42">
        <f t="shared" si="145"/>
        <v>256</v>
      </c>
      <c r="O848" s="42">
        <f t="shared" si="140"/>
        <v>20</v>
      </c>
      <c r="P848" s="42">
        <f t="shared" si="141"/>
        <v>32</v>
      </c>
      <c r="Q848" s="265">
        <v>1</v>
      </c>
      <c r="R848" s="10">
        <f t="shared" si="146"/>
        <v>256</v>
      </c>
      <c r="S848" s="6"/>
      <c r="T848" s="6"/>
      <c r="U848" s="65"/>
      <c r="V848" s="65"/>
      <c r="W848" s="65"/>
      <c r="X848" s="65"/>
      <c r="Y848" s="65"/>
      <c r="Z848" s="65"/>
      <c r="AA848" s="65"/>
      <c r="AB848" s="65"/>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row>
    <row r="849" spans="1:250" s="50" customFormat="1" x14ac:dyDescent="0.2">
      <c r="A849" s="6">
        <f ca="1">IF(COUNTIF($B$1:INDIRECT(CONCATENATE("B", ROW())), B849)=0, "", COUNTIF($B$1:INDIRECT(CONCATENATE("B", ROW())), B849))</f>
        <v>61</v>
      </c>
      <c r="B849" s="41" t="s">
        <v>38</v>
      </c>
      <c r="C849" s="7" t="str">
        <f ca="1">IF(B849="", "", B849&amp;COUNTIF($B$1:INDIRECT(CONCATENATE("B", ROW())), B849))</f>
        <v>Ground61</v>
      </c>
      <c r="D849" s="6"/>
      <c r="E849" s="6"/>
      <c r="F849" s="6">
        <f t="shared" si="148"/>
        <v>3132</v>
      </c>
      <c r="G849" s="58" t="str">
        <f t="shared" si="138"/>
        <v>0xC3C</v>
      </c>
      <c r="H849" s="8" t="s">
        <v>248</v>
      </c>
      <c r="I849" s="8"/>
      <c r="J849" s="6" t="s">
        <v>28</v>
      </c>
      <c r="K849" s="9" t="s">
        <v>35</v>
      </c>
      <c r="L849" s="6" t="s">
        <v>30</v>
      </c>
      <c r="M849" s="42">
        <v>160</v>
      </c>
      <c r="N849" s="42">
        <f t="shared" si="145"/>
        <v>256</v>
      </c>
      <c r="O849" s="42">
        <f t="shared" si="140"/>
        <v>20</v>
      </c>
      <c r="P849" s="42">
        <f t="shared" si="141"/>
        <v>32</v>
      </c>
      <c r="Q849" s="265">
        <v>1</v>
      </c>
      <c r="R849" s="10">
        <f t="shared" si="146"/>
        <v>256</v>
      </c>
      <c r="S849" s="6"/>
      <c r="T849" s="6"/>
      <c r="U849" s="65"/>
      <c r="V849" s="65"/>
      <c r="W849" s="65"/>
      <c r="X849" s="65"/>
      <c r="Y849" s="65"/>
      <c r="Z849" s="65"/>
      <c r="AA849" s="65"/>
      <c r="AB849" s="65"/>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row>
    <row r="850" spans="1:250" s="50" customFormat="1" x14ac:dyDescent="0.2">
      <c r="A850" s="6">
        <f ca="1">IF(COUNTIF($B$1:INDIRECT(CONCATENATE("B", ROW())), B850)=0, "", COUNTIF($B$1:INDIRECT(CONCATENATE("B", ROW())), B850))</f>
        <v>62</v>
      </c>
      <c r="B850" s="41" t="s">
        <v>38</v>
      </c>
      <c r="C850" s="7" t="str">
        <f ca="1">IF(B850="", "", B850&amp;COUNTIF($B$1:INDIRECT(CONCATENATE("B", ROW())), B850))</f>
        <v>Ground62</v>
      </c>
      <c r="D850" s="6"/>
      <c r="E850" s="6"/>
      <c r="F850" s="6">
        <f t="shared" si="148"/>
        <v>3133</v>
      </c>
      <c r="G850" s="58" t="str">
        <f t="shared" si="138"/>
        <v>0xC3D</v>
      </c>
      <c r="H850" s="8" t="s">
        <v>248</v>
      </c>
      <c r="I850" s="8"/>
      <c r="J850" s="6" t="s">
        <v>28</v>
      </c>
      <c r="K850" s="9" t="s">
        <v>35</v>
      </c>
      <c r="L850" s="6" t="s">
        <v>30</v>
      </c>
      <c r="M850" s="42">
        <v>160</v>
      </c>
      <c r="N850" s="42">
        <f t="shared" si="145"/>
        <v>256</v>
      </c>
      <c r="O850" s="42">
        <f t="shared" si="140"/>
        <v>20</v>
      </c>
      <c r="P850" s="42">
        <f t="shared" si="141"/>
        <v>32</v>
      </c>
      <c r="Q850" s="265">
        <v>1</v>
      </c>
      <c r="R850" s="10">
        <f t="shared" si="146"/>
        <v>256</v>
      </c>
      <c r="S850" s="6"/>
      <c r="T850" s="6"/>
      <c r="U850" s="65"/>
      <c r="V850" s="65"/>
      <c r="W850" s="65"/>
      <c r="X850" s="65"/>
      <c r="Y850" s="65"/>
      <c r="Z850" s="65"/>
      <c r="AA850" s="65"/>
      <c r="AB850" s="65"/>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row>
    <row r="851" spans="1:250" s="50" customFormat="1" x14ac:dyDescent="0.2">
      <c r="A851" s="6">
        <f ca="1">IF(COUNTIF($B$1:INDIRECT(CONCATENATE("B", ROW())), B851)=0, "", COUNTIF($B$1:INDIRECT(CONCATENATE("B", ROW())), B851))</f>
        <v>63</v>
      </c>
      <c r="B851" s="41" t="s">
        <v>38</v>
      </c>
      <c r="C851" s="7" t="str">
        <f ca="1">IF(B851="", "", B851&amp;COUNTIF($B$1:INDIRECT(CONCATENATE("B", ROW())), B851))</f>
        <v>Ground63</v>
      </c>
      <c r="D851" s="6"/>
      <c r="E851" s="6"/>
      <c r="F851" s="6">
        <f t="shared" si="148"/>
        <v>3134</v>
      </c>
      <c r="G851" s="58" t="str">
        <f t="shared" si="138"/>
        <v>0xC3E</v>
      </c>
      <c r="H851" s="8" t="s">
        <v>248</v>
      </c>
      <c r="I851" s="8"/>
      <c r="J851" s="6" t="s">
        <v>28</v>
      </c>
      <c r="K851" s="9" t="s">
        <v>35</v>
      </c>
      <c r="L851" s="6" t="s">
        <v>30</v>
      </c>
      <c r="M851" s="42">
        <v>160</v>
      </c>
      <c r="N851" s="42">
        <f t="shared" si="145"/>
        <v>256</v>
      </c>
      <c r="O851" s="42">
        <f t="shared" si="140"/>
        <v>20</v>
      </c>
      <c r="P851" s="42">
        <f t="shared" si="141"/>
        <v>32</v>
      </c>
      <c r="Q851" s="265">
        <v>1</v>
      </c>
      <c r="R851" s="10">
        <f t="shared" si="146"/>
        <v>256</v>
      </c>
      <c r="S851" s="6"/>
      <c r="T851" s="6"/>
      <c r="U851" s="65"/>
      <c r="V851" s="65"/>
      <c r="W851" s="65"/>
      <c r="X851" s="65"/>
      <c r="Y851" s="65"/>
      <c r="Z851" s="65"/>
      <c r="AA851" s="65"/>
      <c r="AB851" s="65"/>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row>
    <row r="852" spans="1:250" s="50" customFormat="1" x14ac:dyDescent="0.2">
      <c r="A852" s="6">
        <f ca="1">IF(COUNTIF($B$1:INDIRECT(CONCATENATE("B", ROW())), B852)=0, "", COUNTIF($B$1:INDIRECT(CONCATENATE("B", ROW())), B852))</f>
        <v>64</v>
      </c>
      <c r="B852" s="41" t="s">
        <v>38</v>
      </c>
      <c r="C852" s="7" t="str">
        <f ca="1">IF(B852="", "", B852&amp;COUNTIF($B$1:INDIRECT(CONCATENATE("B", ROW())), B852))</f>
        <v>Ground64</v>
      </c>
      <c r="D852" s="6"/>
      <c r="E852" s="6"/>
      <c r="F852" s="6">
        <f t="shared" si="148"/>
        <v>3135</v>
      </c>
      <c r="G852" s="58" t="str">
        <f t="shared" si="138"/>
        <v>0xC3F</v>
      </c>
      <c r="H852" s="8" t="s">
        <v>248</v>
      </c>
      <c r="I852" s="8"/>
      <c r="J852" s="6" t="s">
        <v>28</v>
      </c>
      <c r="K852" s="9" t="s">
        <v>35</v>
      </c>
      <c r="L852" s="6" t="s">
        <v>30</v>
      </c>
      <c r="M852" s="42">
        <v>160</v>
      </c>
      <c r="N852" s="42">
        <f t="shared" si="145"/>
        <v>256</v>
      </c>
      <c r="O852" s="42">
        <f t="shared" si="140"/>
        <v>20</v>
      </c>
      <c r="P852" s="42">
        <f t="shared" si="141"/>
        <v>32</v>
      </c>
      <c r="Q852" s="265">
        <v>1</v>
      </c>
      <c r="R852" s="10">
        <f t="shared" si="146"/>
        <v>256</v>
      </c>
      <c r="S852" s="6"/>
      <c r="T852" s="6"/>
      <c r="U852" s="65"/>
      <c r="V852" s="65"/>
      <c r="W852" s="65"/>
      <c r="X852" s="65"/>
      <c r="Y852" s="65"/>
      <c r="Z852" s="65"/>
      <c r="AA852" s="65"/>
      <c r="AB852" s="65"/>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row>
    <row r="853" spans="1:250" s="50" customFormat="1" x14ac:dyDescent="0.2">
      <c r="A853" s="6">
        <f ca="1">IF(COUNTIF($B$1:INDIRECT(CONCATENATE("B", ROW())), B853)=0, "", COUNTIF($B$1:INDIRECT(CONCATENATE("B", ROW())), B853))</f>
        <v>65</v>
      </c>
      <c r="B853" s="41" t="s">
        <v>38</v>
      </c>
      <c r="C853" s="7" t="str">
        <f ca="1">IF(B853="", "", B853&amp;COUNTIF($B$1:INDIRECT(CONCATENATE("B", ROW())), B853))</f>
        <v>Ground65</v>
      </c>
      <c r="D853" s="6"/>
      <c r="E853" s="6"/>
      <c r="F853" s="6">
        <f t="shared" si="148"/>
        <v>3136</v>
      </c>
      <c r="G853" s="58" t="str">
        <f t="shared" ref="G853:G884" si="149">CONCATENATE( "0x",DEC2HEX($F853) )</f>
        <v>0xC40</v>
      </c>
      <c r="H853" s="8" t="s">
        <v>248</v>
      </c>
      <c r="I853" s="8"/>
      <c r="J853" s="6" t="s">
        <v>28</v>
      </c>
      <c r="K853" s="9" t="s">
        <v>35</v>
      </c>
      <c r="L853" s="6" t="s">
        <v>30</v>
      </c>
      <c r="M853" s="42">
        <v>160</v>
      </c>
      <c r="N853" s="42">
        <f t="shared" ref="N853:N884" si="150">(IF($K853="CCSDS",$M853,IF($K853="","",IF($K853="RAW",$M853+(12*8)))))</f>
        <v>256</v>
      </c>
      <c r="O853" s="42">
        <f t="shared" ref="O853:O884" si="151">IF($M853="", "", $M853/8)</f>
        <v>20</v>
      </c>
      <c r="P853" s="42">
        <f t="shared" ref="P853:P884" si="152">IF(N853="", "", N853/8)</f>
        <v>32</v>
      </c>
      <c r="Q853" s="265">
        <v>1</v>
      </c>
      <c r="R853" s="10">
        <f t="shared" ref="R853:R884" si="153">IF($B853="", "", IF($J853="Sync", $N853/$Q853, 0))</f>
        <v>256</v>
      </c>
      <c r="S853" s="6"/>
      <c r="T853" s="6"/>
      <c r="U853" s="65"/>
      <c r="V853" s="65"/>
      <c r="W853" s="65"/>
      <c r="X853" s="65"/>
      <c r="Y853" s="65"/>
      <c r="Z853" s="65"/>
      <c r="AA853" s="65"/>
      <c r="AB853" s="65"/>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row>
    <row r="854" spans="1:250" s="50" customFormat="1" x14ac:dyDescent="0.2">
      <c r="A854" s="6">
        <f ca="1">IF(COUNTIF($B$1:INDIRECT(CONCATENATE("B", ROW())), B854)=0, "", COUNTIF($B$1:INDIRECT(CONCATENATE("B", ROW())), B854))</f>
        <v>66</v>
      </c>
      <c r="B854" s="41" t="s">
        <v>38</v>
      </c>
      <c r="C854" s="7" t="str">
        <f ca="1">IF(B854="", "", B854&amp;COUNTIF($B$1:INDIRECT(CONCATENATE("B", ROW())), B854))</f>
        <v>Ground66</v>
      </c>
      <c r="D854" s="6"/>
      <c r="E854" s="6"/>
      <c r="F854" s="6">
        <f t="shared" ref="F854:F869" si="154">$F853+1</f>
        <v>3137</v>
      </c>
      <c r="G854" s="58" t="str">
        <f t="shared" si="149"/>
        <v>0xC41</v>
      </c>
      <c r="H854" s="8" t="s">
        <v>248</v>
      </c>
      <c r="I854" s="8"/>
      <c r="J854" s="6" t="s">
        <v>28</v>
      </c>
      <c r="K854" s="9" t="s">
        <v>35</v>
      </c>
      <c r="L854" s="6" t="s">
        <v>30</v>
      </c>
      <c r="M854" s="42">
        <v>160</v>
      </c>
      <c r="N854" s="42">
        <f t="shared" si="150"/>
        <v>256</v>
      </c>
      <c r="O854" s="42">
        <f t="shared" si="151"/>
        <v>20</v>
      </c>
      <c r="P854" s="42">
        <f t="shared" si="152"/>
        <v>32</v>
      </c>
      <c r="Q854" s="265">
        <v>1</v>
      </c>
      <c r="R854" s="10">
        <f t="shared" si="153"/>
        <v>256</v>
      </c>
      <c r="S854" s="6"/>
      <c r="T854" s="6"/>
      <c r="U854" s="65"/>
      <c r="V854" s="65"/>
      <c r="W854" s="65"/>
      <c r="X854" s="65"/>
      <c r="Y854" s="65"/>
      <c r="Z854" s="65"/>
      <c r="AA854" s="65"/>
      <c r="AB854" s="65"/>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row>
    <row r="855" spans="1:250" s="50" customFormat="1" x14ac:dyDescent="0.2">
      <c r="A855" s="6">
        <f ca="1">IF(COUNTIF($B$1:INDIRECT(CONCATENATE("B", ROW())), B855)=0, "", COUNTIF($B$1:INDIRECT(CONCATENATE("B", ROW())), B855))</f>
        <v>67</v>
      </c>
      <c r="B855" s="41" t="s">
        <v>38</v>
      </c>
      <c r="C855" s="7" t="str">
        <f ca="1">IF(B855="", "", B855&amp;COUNTIF($B$1:INDIRECT(CONCATENATE("B", ROW())), B855))</f>
        <v>Ground67</v>
      </c>
      <c r="D855" s="6"/>
      <c r="E855" s="6"/>
      <c r="F855" s="6">
        <f t="shared" si="154"/>
        <v>3138</v>
      </c>
      <c r="G855" s="58" t="str">
        <f t="shared" si="149"/>
        <v>0xC42</v>
      </c>
      <c r="H855" s="8" t="s">
        <v>248</v>
      </c>
      <c r="I855" s="8"/>
      <c r="J855" s="6" t="s">
        <v>28</v>
      </c>
      <c r="K855" s="9" t="s">
        <v>35</v>
      </c>
      <c r="L855" s="6" t="s">
        <v>30</v>
      </c>
      <c r="M855" s="42">
        <v>160</v>
      </c>
      <c r="N855" s="42">
        <f t="shared" si="150"/>
        <v>256</v>
      </c>
      <c r="O855" s="42">
        <f t="shared" si="151"/>
        <v>20</v>
      </c>
      <c r="P855" s="42">
        <f t="shared" si="152"/>
        <v>32</v>
      </c>
      <c r="Q855" s="265">
        <v>1</v>
      </c>
      <c r="R855" s="10">
        <f t="shared" si="153"/>
        <v>256</v>
      </c>
      <c r="S855" s="6"/>
      <c r="T855" s="6"/>
      <c r="U855" s="65"/>
      <c r="V855" s="65"/>
      <c r="W855" s="65"/>
      <c r="X855" s="65"/>
      <c r="Y855" s="65"/>
      <c r="Z855" s="65"/>
      <c r="AA855" s="65"/>
      <c r="AB855" s="65"/>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row>
    <row r="856" spans="1:250" s="50" customFormat="1" x14ac:dyDescent="0.2">
      <c r="A856" s="6">
        <f ca="1">IF(COUNTIF($B$1:INDIRECT(CONCATENATE("B", ROW())), B856)=0, "", COUNTIF($B$1:INDIRECT(CONCATENATE("B", ROW())), B856))</f>
        <v>68</v>
      </c>
      <c r="B856" s="41" t="s">
        <v>38</v>
      </c>
      <c r="C856" s="7" t="str">
        <f ca="1">IF(B856="", "", B856&amp;COUNTIF($B$1:INDIRECT(CONCATENATE("B", ROW())), B856))</f>
        <v>Ground68</v>
      </c>
      <c r="D856" s="6"/>
      <c r="E856" s="6"/>
      <c r="F856" s="6">
        <f t="shared" si="154"/>
        <v>3139</v>
      </c>
      <c r="G856" s="58" t="str">
        <f t="shared" si="149"/>
        <v>0xC43</v>
      </c>
      <c r="H856" s="8" t="s">
        <v>248</v>
      </c>
      <c r="I856" s="8"/>
      <c r="J856" s="6" t="s">
        <v>28</v>
      </c>
      <c r="K856" s="9" t="s">
        <v>35</v>
      </c>
      <c r="L856" s="6" t="s">
        <v>30</v>
      </c>
      <c r="M856" s="42">
        <v>160</v>
      </c>
      <c r="N856" s="42">
        <f t="shared" si="150"/>
        <v>256</v>
      </c>
      <c r="O856" s="42">
        <f t="shared" si="151"/>
        <v>20</v>
      </c>
      <c r="P856" s="42">
        <f t="shared" si="152"/>
        <v>32</v>
      </c>
      <c r="Q856" s="265">
        <v>1</v>
      </c>
      <c r="R856" s="10">
        <f t="shared" si="153"/>
        <v>256</v>
      </c>
      <c r="S856" s="6"/>
      <c r="T856" s="6"/>
      <c r="U856" s="65"/>
      <c r="V856" s="65"/>
      <c r="W856" s="65"/>
      <c r="X856" s="65"/>
      <c r="Y856" s="65"/>
      <c r="Z856" s="65"/>
      <c r="AA856" s="65"/>
      <c r="AB856" s="65"/>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row>
    <row r="857" spans="1:250" s="50" customFormat="1" x14ac:dyDescent="0.2">
      <c r="A857" s="6">
        <f ca="1">IF(COUNTIF($B$1:INDIRECT(CONCATENATE("B", ROW())), B857)=0, "", COUNTIF($B$1:INDIRECT(CONCATENATE("B", ROW())), B857))</f>
        <v>69</v>
      </c>
      <c r="B857" s="41" t="s">
        <v>38</v>
      </c>
      <c r="C857" s="7" t="str">
        <f ca="1">IF(B857="", "", B857&amp;COUNTIF($B$1:INDIRECT(CONCATENATE("B", ROW())), B857))</f>
        <v>Ground69</v>
      </c>
      <c r="D857" s="6"/>
      <c r="E857" s="6"/>
      <c r="F857" s="6">
        <f t="shared" si="154"/>
        <v>3140</v>
      </c>
      <c r="G857" s="58" t="str">
        <f t="shared" si="149"/>
        <v>0xC44</v>
      </c>
      <c r="H857" s="8" t="s">
        <v>248</v>
      </c>
      <c r="I857" s="8"/>
      <c r="J857" s="6" t="s">
        <v>28</v>
      </c>
      <c r="K857" s="9" t="s">
        <v>35</v>
      </c>
      <c r="L857" s="6" t="s">
        <v>30</v>
      </c>
      <c r="M857" s="42">
        <v>160</v>
      </c>
      <c r="N857" s="42">
        <f t="shared" si="150"/>
        <v>256</v>
      </c>
      <c r="O857" s="42">
        <f t="shared" si="151"/>
        <v>20</v>
      </c>
      <c r="P857" s="42">
        <f t="shared" si="152"/>
        <v>32</v>
      </c>
      <c r="Q857" s="265">
        <v>1</v>
      </c>
      <c r="R857" s="10">
        <f t="shared" si="153"/>
        <v>256</v>
      </c>
      <c r="S857" s="6"/>
      <c r="T857" s="6"/>
      <c r="U857" s="65"/>
      <c r="V857" s="65"/>
      <c r="W857" s="65"/>
      <c r="X857" s="65"/>
      <c r="Y857" s="65"/>
      <c r="Z857" s="65"/>
      <c r="AA857" s="65"/>
      <c r="AB857" s="65"/>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row>
    <row r="858" spans="1:250" s="50" customFormat="1" x14ac:dyDescent="0.2">
      <c r="A858" s="6">
        <f ca="1">IF(COUNTIF($B$1:INDIRECT(CONCATENATE("B", ROW())), B858)=0, "", COUNTIF($B$1:INDIRECT(CONCATENATE("B", ROW())), B858))</f>
        <v>70</v>
      </c>
      <c r="B858" s="41" t="s">
        <v>38</v>
      </c>
      <c r="C858" s="7" t="str">
        <f ca="1">IF(B858="", "", B858&amp;COUNTIF($B$1:INDIRECT(CONCATENATE("B", ROW())), B858))</f>
        <v>Ground70</v>
      </c>
      <c r="D858" s="6"/>
      <c r="E858" s="6"/>
      <c r="F858" s="6">
        <f t="shared" si="154"/>
        <v>3141</v>
      </c>
      <c r="G858" s="58" t="str">
        <f t="shared" si="149"/>
        <v>0xC45</v>
      </c>
      <c r="H858" s="8" t="s">
        <v>248</v>
      </c>
      <c r="I858" s="8"/>
      <c r="J858" s="6" t="s">
        <v>28</v>
      </c>
      <c r="K858" s="9" t="s">
        <v>35</v>
      </c>
      <c r="L858" s="6" t="s">
        <v>30</v>
      </c>
      <c r="M858" s="42">
        <v>160</v>
      </c>
      <c r="N858" s="42">
        <f t="shared" si="150"/>
        <v>256</v>
      </c>
      <c r="O858" s="42">
        <f t="shared" si="151"/>
        <v>20</v>
      </c>
      <c r="P858" s="42">
        <f t="shared" si="152"/>
        <v>32</v>
      </c>
      <c r="Q858" s="265">
        <v>1</v>
      </c>
      <c r="R858" s="10">
        <f t="shared" si="153"/>
        <v>256</v>
      </c>
      <c r="S858" s="6"/>
      <c r="T858" s="6"/>
      <c r="U858" s="65"/>
      <c r="V858" s="65"/>
      <c r="W858" s="65"/>
      <c r="X858" s="65"/>
      <c r="Y858" s="65"/>
      <c r="Z858" s="65"/>
      <c r="AA858" s="65"/>
      <c r="AB858" s="65"/>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row>
    <row r="859" spans="1:250" s="50" customFormat="1" x14ac:dyDescent="0.2">
      <c r="A859" s="6">
        <f ca="1">IF(COUNTIF($B$1:INDIRECT(CONCATENATE("B", ROW())), B859)=0, "", COUNTIF($B$1:INDIRECT(CONCATENATE("B", ROW())), B859))</f>
        <v>71</v>
      </c>
      <c r="B859" s="41" t="s">
        <v>38</v>
      </c>
      <c r="C859" s="7" t="str">
        <f ca="1">IF(B859="", "", B859&amp;COUNTIF($B$1:INDIRECT(CONCATENATE("B", ROW())), B859))</f>
        <v>Ground71</v>
      </c>
      <c r="D859" s="6"/>
      <c r="E859" s="6"/>
      <c r="F859" s="6">
        <f t="shared" si="154"/>
        <v>3142</v>
      </c>
      <c r="G859" s="58" t="str">
        <f t="shared" si="149"/>
        <v>0xC46</v>
      </c>
      <c r="H859" s="8" t="s">
        <v>248</v>
      </c>
      <c r="I859" s="8"/>
      <c r="J859" s="6" t="s">
        <v>28</v>
      </c>
      <c r="K859" s="9" t="s">
        <v>35</v>
      </c>
      <c r="L859" s="6" t="s">
        <v>30</v>
      </c>
      <c r="M859" s="42">
        <v>160</v>
      </c>
      <c r="N859" s="42">
        <f t="shared" si="150"/>
        <v>256</v>
      </c>
      <c r="O859" s="42">
        <f t="shared" si="151"/>
        <v>20</v>
      </c>
      <c r="P859" s="42">
        <f t="shared" si="152"/>
        <v>32</v>
      </c>
      <c r="Q859" s="265">
        <v>1</v>
      </c>
      <c r="R859" s="10">
        <f t="shared" si="153"/>
        <v>256</v>
      </c>
      <c r="S859" s="6"/>
      <c r="T859" s="6"/>
      <c r="U859" s="65"/>
      <c r="V859" s="65"/>
      <c r="W859" s="65"/>
      <c r="X859" s="65"/>
      <c r="Y859" s="65"/>
      <c r="Z859" s="65"/>
      <c r="AA859" s="65"/>
      <c r="AB859" s="65"/>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row>
    <row r="860" spans="1:250" s="50" customFormat="1" x14ac:dyDescent="0.2">
      <c r="A860" s="6">
        <f ca="1">IF(COUNTIF($B$1:INDIRECT(CONCATENATE("B", ROW())), B860)=0, "", COUNTIF($B$1:INDIRECT(CONCATENATE("B", ROW())), B860))</f>
        <v>72</v>
      </c>
      <c r="B860" s="41" t="s">
        <v>38</v>
      </c>
      <c r="C860" s="7" t="str">
        <f ca="1">IF(B860="", "", B860&amp;COUNTIF($B$1:INDIRECT(CONCATENATE("B", ROW())), B860))</f>
        <v>Ground72</v>
      </c>
      <c r="D860" s="6"/>
      <c r="E860" s="6"/>
      <c r="F860" s="6">
        <f t="shared" si="154"/>
        <v>3143</v>
      </c>
      <c r="G860" s="58" t="str">
        <f t="shared" si="149"/>
        <v>0xC47</v>
      </c>
      <c r="H860" s="8" t="s">
        <v>248</v>
      </c>
      <c r="I860" s="8"/>
      <c r="J860" s="6" t="s">
        <v>28</v>
      </c>
      <c r="K860" s="9" t="s">
        <v>35</v>
      </c>
      <c r="L860" s="6" t="s">
        <v>30</v>
      </c>
      <c r="M860" s="42">
        <v>160</v>
      </c>
      <c r="N860" s="42">
        <f t="shared" si="150"/>
        <v>256</v>
      </c>
      <c r="O860" s="42">
        <f t="shared" si="151"/>
        <v>20</v>
      </c>
      <c r="P860" s="42">
        <f t="shared" si="152"/>
        <v>32</v>
      </c>
      <c r="Q860" s="265">
        <v>1</v>
      </c>
      <c r="R860" s="10">
        <f t="shared" si="153"/>
        <v>256</v>
      </c>
      <c r="S860" s="6"/>
      <c r="T860" s="6"/>
      <c r="U860" s="65"/>
      <c r="V860" s="65"/>
      <c r="W860" s="65"/>
      <c r="X860" s="65"/>
      <c r="Y860" s="65"/>
      <c r="Z860" s="65"/>
      <c r="AA860" s="65"/>
      <c r="AB860" s="65"/>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row>
    <row r="861" spans="1:250" s="50" customFormat="1" x14ac:dyDescent="0.2">
      <c r="A861" s="6">
        <f ca="1">IF(COUNTIF($B$1:INDIRECT(CONCATENATE("B", ROW())), B861)=0, "", COUNTIF($B$1:INDIRECT(CONCATENATE("B", ROW())), B861))</f>
        <v>73</v>
      </c>
      <c r="B861" s="41" t="s">
        <v>38</v>
      </c>
      <c r="C861" s="7" t="str">
        <f ca="1">IF(B861="", "", B861&amp;COUNTIF($B$1:INDIRECT(CONCATENATE("B", ROW())), B861))</f>
        <v>Ground73</v>
      </c>
      <c r="D861" s="6"/>
      <c r="E861" s="6"/>
      <c r="F861" s="6">
        <f t="shared" si="154"/>
        <v>3144</v>
      </c>
      <c r="G861" s="58" t="str">
        <f t="shared" si="149"/>
        <v>0xC48</v>
      </c>
      <c r="H861" s="8" t="s">
        <v>248</v>
      </c>
      <c r="I861" s="8"/>
      <c r="J861" s="6" t="s">
        <v>28</v>
      </c>
      <c r="K861" s="9" t="s">
        <v>35</v>
      </c>
      <c r="L861" s="6" t="s">
        <v>30</v>
      </c>
      <c r="M861" s="42">
        <v>160</v>
      </c>
      <c r="N861" s="42">
        <f t="shared" si="150"/>
        <v>256</v>
      </c>
      <c r="O861" s="42">
        <f t="shared" si="151"/>
        <v>20</v>
      </c>
      <c r="P861" s="42">
        <f t="shared" si="152"/>
        <v>32</v>
      </c>
      <c r="Q861" s="265">
        <v>1</v>
      </c>
      <c r="R861" s="10">
        <f t="shared" si="153"/>
        <v>256</v>
      </c>
      <c r="S861" s="6"/>
      <c r="T861" s="6"/>
      <c r="U861" s="65"/>
      <c r="V861" s="65"/>
      <c r="W861" s="65"/>
      <c r="X861" s="65"/>
      <c r="Y861" s="65"/>
      <c r="Z861" s="65"/>
      <c r="AA861" s="65"/>
      <c r="AB861" s="65"/>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row>
    <row r="862" spans="1:250" s="50" customFormat="1" x14ac:dyDescent="0.2">
      <c r="A862" s="6">
        <f ca="1">IF(COUNTIF($B$1:INDIRECT(CONCATENATE("B", ROW())), B862)=0, "", COUNTIF($B$1:INDIRECT(CONCATENATE("B", ROW())), B862))</f>
        <v>74</v>
      </c>
      <c r="B862" s="41" t="s">
        <v>38</v>
      </c>
      <c r="C862" s="7" t="str">
        <f ca="1">IF(B862="", "", B862&amp;COUNTIF($B$1:INDIRECT(CONCATENATE("B", ROW())), B862))</f>
        <v>Ground74</v>
      </c>
      <c r="D862" s="6"/>
      <c r="E862" s="6"/>
      <c r="F862" s="6">
        <f t="shared" si="154"/>
        <v>3145</v>
      </c>
      <c r="G862" s="58" t="str">
        <f t="shared" si="149"/>
        <v>0xC49</v>
      </c>
      <c r="H862" s="8" t="s">
        <v>248</v>
      </c>
      <c r="I862" s="8"/>
      <c r="J862" s="6" t="s">
        <v>28</v>
      </c>
      <c r="K862" s="9" t="s">
        <v>35</v>
      </c>
      <c r="L862" s="6" t="s">
        <v>30</v>
      </c>
      <c r="M862" s="42">
        <v>160</v>
      </c>
      <c r="N862" s="42">
        <f t="shared" si="150"/>
        <v>256</v>
      </c>
      <c r="O862" s="42">
        <f t="shared" si="151"/>
        <v>20</v>
      </c>
      <c r="P862" s="42">
        <f t="shared" si="152"/>
        <v>32</v>
      </c>
      <c r="Q862" s="265">
        <v>1</v>
      </c>
      <c r="R862" s="10">
        <f t="shared" si="153"/>
        <v>256</v>
      </c>
      <c r="S862" s="6"/>
      <c r="T862" s="6"/>
      <c r="U862" s="65"/>
      <c r="V862" s="65"/>
      <c r="W862" s="65"/>
      <c r="X862" s="65"/>
      <c r="Y862" s="65"/>
      <c r="Z862" s="65"/>
      <c r="AA862" s="65"/>
      <c r="AB862" s="65"/>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row>
    <row r="863" spans="1:250" s="50" customFormat="1" x14ac:dyDescent="0.2">
      <c r="A863" s="6">
        <f ca="1">IF(COUNTIF($B$1:INDIRECT(CONCATENATE("B", ROW())), B863)=0, "", COUNTIF($B$1:INDIRECT(CONCATENATE("B", ROW())), B863))</f>
        <v>75</v>
      </c>
      <c r="B863" s="41" t="s">
        <v>38</v>
      </c>
      <c r="C863" s="7" t="str">
        <f ca="1">IF(B863="", "", B863&amp;COUNTIF($B$1:INDIRECT(CONCATENATE("B", ROW())), B863))</f>
        <v>Ground75</v>
      </c>
      <c r="D863" s="6"/>
      <c r="E863" s="6"/>
      <c r="F863" s="6">
        <f t="shared" si="154"/>
        <v>3146</v>
      </c>
      <c r="G863" s="58" t="str">
        <f t="shared" si="149"/>
        <v>0xC4A</v>
      </c>
      <c r="H863" s="8" t="s">
        <v>248</v>
      </c>
      <c r="I863" s="8"/>
      <c r="J863" s="6" t="s">
        <v>28</v>
      </c>
      <c r="K863" s="9" t="s">
        <v>35</v>
      </c>
      <c r="L863" s="6" t="s">
        <v>30</v>
      </c>
      <c r="M863" s="42">
        <v>160</v>
      </c>
      <c r="N863" s="42">
        <f t="shared" si="150"/>
        <v>256</v>
      </c>
      <c r="O863" s="42">
        <f t="shared" si="151"/>
        <v>20</v>
      </c>
      <c r="P863" s="42">
        <f t="shared" si="152"/>
        <v>32</v>
      </c>
      <c r="Q863" s="265">
        <v>1</v>
      </c>
      <c r="R863" s="10">
        <f t="shared" si="153"/>
        <v>256</v>
      </c>
      <c r="S863" s="6"/>
      <c r="T863" s="6"/>
      <c r="U863" s="65"/>
      <c r="V863" s="65"/>
      <c r="W863" s="65"/>
      <c r="X863" s="65"/>
      <c r="Y863" s="65"/>
      <c r="Z863" s="65"/>
      <c r="AA863" s="65"/>
      <c r="AB863" s="65"/>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row>
    <row r="864" spans="1:250" s="50" customFormat="1" x14ac:dyDescent="0.2">
      <c r="A864" s="6">
        <f ca="1">IF(COUNTIF($B$1:INDIRECT(CONCATENATE("B", ROW())), B864)=0, "", COUNTIF($B$1:INDIRECT(CONCATENATE("B", ROW())), B864))</f>
        <v>76</v>
      </c>
      <c r="B864" s="41" t="s">
        <v>38</v>
      </c>
      <c r="C864" s="7" t="str">
        <f ca="1">IF(B864="", "", B864&amp;COUNTIF($B$1:INDIRECT(CONCATENATE("B", ROW())), B864))</f>
        <v>Ground76</v>
      </c>
      <c r="D864" s="6"/>
      <c r="E864" s="6"/>
      <c r="F864" s="6">
        <f t="shared" si="154"/>
        <v>3147</v>
      </c>
      <c r="G864" s="58" t="str">
        <f t="shared" si="149"/>
        <v>0xC4B</v>
      </c>
      <c r="H864" s="8" t="s">
        <v>248</v>
      </c>
      <c r="I864" s="8"/>
      <c r="J864" s="6" t="s">
        <v>28</v>
      </c>
      <c r="K864" s="9" t="s">
        <v>35</v>
      </c>
      <c r="L864" s="6" t="s">
        <v>30</v>
      </c>
      <c r="M864" s="42">
        <v>160</v>
      </c>
      <c r="N864" s="42">
        <f t="shared" si="150"/>
        <v>256</v>
      </c>
      <c r="O864" s="42">
        <f t="shared" si="151"/>
        <v>20</v>
      </c>
      <c r="P864" s="42">
        <f t="shared" si="152"/>
        <v>32</v>
      </c>
      <c r="Q864" s="265">
        <v>1</v>
      </c>
      <c r="R864" s="10">
        <f t="shared" si="153"/>
        <v>256</v>
      </c>
      <c r="S864" s="6"/>
      <c r="T864" s="6"/>
      <c r="U864" s="65"/>
      <c r="V864" s="65"/>
      <c r="W864" s="65"/>
      <c r="X864" s="65"/>
      <c r="Y864" s="65"/>
      <c r="Z864" s="65"/>
      <c r="AA864" s="65"/>
      <c r="AB864" s="65"/>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row>
    <row r="865" spans="1:250" s="50" customFormat="1" x14ac:dyDescent="0.2">
      <c r="A865" s="6">
        <f ca="1">IF(COUNTIF($B$1:INDIRECT(CONCATENATE("B", ROW())), B865)=0, "", COUNTIF($B$1:INDIRECT(CONCATENATE("B", ROW())), B865))</f>
        <v>77</v>
      </c>
      <c r="B865" s="41" t="s">
        <v>38</v>
      </c>
      <c r="C865" s="7" t="str">
        <f ca="1">IF(B865="", "", B865&amp;COUNTIF($B$1:INDIRECT(CONCATENATE("B", ROW())), B865))</f>
        <v>Ground77</v>
      </c>
      <c r="D865" s="6"/>
      <c r="E865" s="6"/>
      <c r="F865" s="6">
        <f t="shared" si="154"/>
        <v>3148</v>
      </c>
      <c r="G865" s="58" t="str">
        <f t="shared" si="149"/>
        <v>0xC4C</v>
      </c>
      <c r="H865" s="8" t="s">
        <v>248</v>
      </c>
      <c r="I865" s="8"/>
      <c r="J865" s="6" t="s">
        <v>28</v>
      </c>
      <c r="K865" s="9" t="s">
        <v>35</v>
      </c>
      <c r="L865" s="6" t="s">
        <v>30</v>
      </c>
      <c r="M865" s="42">
        <v>160</v>
      </c>
      <c r="N865" s="42">
        <f t="shared" si="150"/>
        <v>256</v>
      </c>
      <c r="O865" s="42">
        <f t="shared" si="151"/>
        <v>20</v>
      </c>
      <c r="P865" s="42">
        <f t="shared" si="152"/>
        <v>32</v>
      </c>
      <c r="Q865" s="265">
        <v>1</v>
      </c>
      <c r="R865" s="10">
        <f t="shared" si="153"/>
        <v>256</v>
      </c>
      <c r="S865" s="6"/>
      <c r="T865" s="6"/>
      <c r="U865" s="65"/>
      <c r="V865" s="65"/>
      <c r="W865" s="65"/>
      <c r="X865" s="65"/>
      <c r="Y865" s="65"/>
      <c r="Z865" s="65"/>
      <c r="AA865" s="65"/>
      <c r="AB865" s="65"/>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row>
    <row r="866" spans="1:250" s="50" customFormat="1" x14ac:dyDescent="0.2">
      <c r="A866" s="6">
        <f ca="1">IF(COUNTIF($B$1:INDIRECT(CONCATENATE("B", ROW())), B866)=0, "", COUNTIF($B$1:INDIRECT(CONCATENATE("B", ROW())), B866))</f>
        <v>78</v>
      </c>
      <c r="B866" s="41" t="s">
        <v>38</v>
      </c>
      <c r="C866" s="7" t="str">
        <f ca="1">IF(B866="", "", B866&amp;COUNTIF($B$1:INDIRECT(CONCATENATE("B", ROW())), B866))</f>
        <v>Ground78</v>
      </c>
      <c r="D866" s="6"/>
      <c r="E866" s="6"/>
      <c r="F866" s="6">
        <f t="shared" si="154"/>
        <v>3149</v>
      </c>
      <c r="G866" s="58" t="str">
        <f t="shared" si="149"/>
        <v>0xC4D</v>
      </c>
      <c r="H866" s="8" t="s">
        <v>248</v>
      </c>
      <c r="I866" s="8"/>
      <c r="J866" s="6" t="s">
        <v>28</v>
      </c>
      <c r="K866" s="9" t="s">
        <v>35</v>
      </c>
      <c r="L866" s="6" t="s">
        <v>30</v>
      </c>
      <c r="M866" s="42">
        <v>160</v>
      </c>
      <c r="N866" s="42">
        <f t="shared" si="150"/>
        <v>256</v>
      </c>
      <c r="O866" s="42">
        <f t="shared" si="151"/>
        <v>20</v>
      </c>
      <c r="P866" s="42">
        <f t="shared" si="152"/>
        <v>32</v>
      </c>
      <c r="Q866" s="265">
        <v>1</v>
      </c>
      <c r="R866" s="10">
        <f t="shared" si="153"/>
        <v>256</v>
      </c>
      <c r="S866" s="6"/>
      <c r="T866" s="6"/>
      <c r="U866" s="65"/>
      <c r="V866" s="65"/>
      <c r="W866" s="65"/>
      <c r="X866" s="65"/>
      <c r="Y866" s="65"/>
      <c r="Z866" s="65"/>
      <c r="AA866" s="65"/>
      <c r="AB866" s="65"/>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row>
    <row r="867" spans="1:250" s="50" customFormat="1" x14ac:dyDescent="0.2">
      <c r="A867" s="6">
        <f ca="1">IF(COUNTIF($B$1:INDIRECT(CONCATENATE("B", ROW())), B867)=0, "", COUNTIF($B$1:INDIRECT(CONCATENATE("B", ROW())), B867))</f>
        <v>79</v>
      </c>
      <c r="B867" s="41" t="s">
        <v>38</v>
      </c>
      <c r="C867" s="7" t="str">
        <f ca="1">IF(B867="", "", B867&amp;COUNTIF($B$1:INDIRECT(CONCATENATE("B", ROW())), B867))</f>
        <v>Ground79</v>
      </c>
      <c r="D867" s="6"/>
      <c r="E867" s="6"/>
      <c r="F867" s="6">
        <f t="shared" si="154"/>
        <v>3150</v>
      </c>
      <c r="G867" s="58" t="str">
        <f t="shared" si="149"/>
        <v>0xC4E</v>
      </c>
      <c r="H867" s="8" t="s">
        <v>248</v>
      </c>
      <c r="I867" s="8"/>
      <c r="J867" s="6" t="s">
        <v>28</v>
      </c>
      <c r="K867" s="9" t="s">
        <v>35</v>
      </c>
      <c r="L867" s="6" t="s">
        <v>30</v>
      </c>
      <c r="M867" s="42">
        <v>160</v>
      </c>
      <c r="N867" s="42">
        <f t="shared" si="150"/>
        <v>256</v>
      </c>
      <c r="O867" s="42">
        <f t="shared" si="151"/>
        <v>20</v>
      </c>
      <c r="P867" s="42">
        <f t="shared" si="152"/>
        <v>32</v>
      </c>
      <c r="Q867" s="265">
        <v>1</v>
      </c>
      <c r="R867" s="10">
        <f t="shared" si="153"/>
        <v>256</v>
      </c>
      <c r="S867" s="6"/>
      <c r="T867" s="6"/>
      <c r="U867" s="65"/>
      <c r="V867" s="65"/>
      <c r="W867" s="65"/>
      <c r="X867" s="65"/>
      <c r="Y867" s="65"/>
      <c r="Z867" s="65"/>
      <c r="AA867" s="65"/>
      <c r="AB867" s="65"/>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row>
    <row r="868" spans="1:250" s="50" customFormat="1" x14ac:dyDescent="0.2">
      <c r="A868" s="6">
        <f ca="1">IF(COUNTIF($B$1:INDIRECT(CONCATENATE("B", ROW())), B868)=0, "", COUNTIF($B$1:INDIRECT(CONCATENATE("B", ROW())), B868))</f>
        <v>80</v>
      </c>
      <c r="B868" s="41" t="s">
        <v>38</v>
      </c>
      <c r="C868" s="7" t="str">
        <f ca="1">IF(B868="", "", B868&amp;COUNTIF($B$1:INDIRECT(CONCATENATE("B", ROW())), B868))</f>
        <v>Ground80</v>
      </c>
      <c r="D868" s="6"/>
      <c r="E868" s="6"/>
      <c r="F868" s="6">
        <f t="shared" si="154"/>
        <v>3151</v>
      </c>
      <c r="G868" s="58" t="str">
        <f t="shared" si="149"/>
        <v>0xC4F</v>
      </c>
      <c r="H868" s="8" t="s">
        <v>248</v>
      </c>
      <c r="I868" s="8"/>
      <c r="J868" s="6" t="s">
        <v>28</v>
      </c>
      <c r="K868" s="9" t="s">
        <v>35</v>
      </c>
      <c r="L868" s="6" t="s">
        <v>30</v>
      </c>
      <c r="M868" s="42">
        <v>160</v>
      </c>
      <c r="N868" s="42">
        <f t="shared" si="150"/>
        <v>256</v>
      </c>
      <c r="O868" s="42">
        <f t="shared" si="151"/>
        <v>20</v>
      </c>
      <c r="P868" s="42">
        <f t="shared" si="152"/>
        <v>32</v>
      </c>
      <c r="Q868" s="265">
        <v>1</v>
      </c>
      <c r="R868" s="10">
        <f t="shared" si="153"/>
        <v>256</v>
      </c>
      <c r="S868" s="6"/>
      <c r="T868" s="6"/>
      <c r="U868" s="65"/>
      <c r="V868" s="65"/>
      <c r="W868" s="65"/>
      <c r="X868" s="65"/>
      <c r="Y868" s="65"/>
      <c r="Z868" s="65"/>
      <c r="AA868" s="65"/>
      <c r="AB868" s="65"/>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row>
    <row r="869" spans="1:250" s="50" customFormat="1" x14ac:dyDescent="0.2">
      <c r="A869" s="6">
        <f ca="1">IF(COUNTIF($B$1:INDIRECT(CONCATENATE("B", ROW())), B869)=0, "", COUNTIF($B$1:INDIRECT(CONCATENATE("B", ROW())), B869))</f>
        <v>81</v>
      </c>
      <c r="B869" s="41" t="s">
        <v>38</v>
      </c>
      <c r="C869" s="7" t="str">
        <f ca="1">IF(B869="", "", B869&amp;COUNTIF($B$1:INDIRECT(CONCATENATE("B", ROW())), B869))</f>
        <v>Ground81</v>
      </c>
      <c r="D869" s="6"/>
      <c r="E869" s="6"/>
      <c r="F869" s="6">
        <f t="shared" si="154"/>
        <v>3152</v>
      </c>
      <c r="G869" s="58" t="str">
        <f t="shared" si="149"/>
        <v>0xC50</v>
      </c>
      <c r="H869" s="8" t="s">
        <v>248</v>
      </c>
      <c r="I869" s="8"/>
      <c r="J869" s="6" t="s">
        <v>28</v>
      </c>
      <c r="K869" s="9" t="s">
        <v>35</v>
      </c>
      <c r="L869" s="6" t="s">
        <v>30</v>
      </c>
      <c r="M869" s="42">
        <v>160</v>
      </c>
      <c r="N869" s="42">
        <f t="shared" si="150"/>
        <v>256</v>
      </c>
      <c r="O869" s="42">
        <f t="shared" si="151"/>
        <v>20</v>
      </c>
      <c r="P869" s="42">
        <f t="shared" si="152"/>
        <v>32</v>
      </c>
      <c r="Q869" s="265">
        <v>1</v>
      </c>
      <c r="R869" s="10">
        <f t="shared" si="153"/>
        <v>256</v>
      </c>
      <c r="S869" s="6"/>
      <c r="T869" s="6"/>
      <c r="U869" s="65"/>
      <c r="V869" s="65"/>
      <c r="W869" s="65"/>
      <c r="X869" s="65"/>
      <c r="Y869" s="65"/>
      <c r="Z869" s="65"/>
      <c r="AA869" s="65"/>
      <c r="AB869" s="65"/>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row>
    <row r="870" spans="1:250" s="50" customFormat="1" x14ac:dyDescent="0.2">
      <c r="A870" s="6">
        <f ca="1">IF(COUNTIF($B$1:INDIRECT(CONCATENATE("B", ROW())), B870)=0, "", COUNTIF($B$1:INDIRECT(CONCATENATE("B", ROW())), B870))</f>
        <v>82</v>
      </c>
      <c r="B870" s="41" t="s">
        <v>38</v>
      </c>
      <c r="C870" s="7" t="str">
        <f ca="1">IF(B870="", "", B870&amp;COUNTIF($B$1:INDIRECT(CONCATENATE("B", ROW())), B870))</f>
        <v>Ground82</v>
      </c>
      <c r="D870" s="6"/>
      <c r="E870" s="6"/>
      <c r="F870" s="6">
        <f t="shared" ref="F870:F885" si="155">$F869+1</f>
        <v>3153</v>
      </c>
      <c r="G870" s="58" t="str">
        <f t="shared" si="149"/>
        <v>0xC51</v>
      </c>
      <c r="H870" s="8" t="s">
        <v>248</v>
      </c>
      <c r="I870" s="8"/>
      <c r="J870" s="6" t="s">
        <v>28</v>
      </c>
      <c r="K870" s="9" t="s">
        <v>35</v>
      </c>
      <c r="L870" s="6" t="s">
        <v>30</v>
      </c>
      <c r="M870" s="42">
        <v>160</v>
      </c>
      <c r="N870" s="42">
        <f t="shared" si="150"/>
        <v>256</v>
      </c>
      <c r="O870" s="42">
        <f t="shared" si="151"/>
        <v>20</v>
      </c>
      <c r="P870" s="42">
        <f t="shared" si="152"/>
        <v>32</v>
      </c>
      <c r="Q870" s="265">
        <v>1</v>
      </c>
      <c r="R870" s="10">
        <f t="shared" si="153"/>
        <v>256</v>
      </c>
      <c r="S870" s="6"/>
      <c r="T870" s="6"/>
      <c r="U870" s="65"/>
      <c r="V870" s="65"/>
      <c r="W870" s="65"/>
      <c r="X870" s="65"/>
      <c r="Y870" s="65"/>
      <c r="Z870" s="65"/>
      <c r="AA870" s="65"/>
      <c r="AB870" s="65"/>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row>
    <row r="871" spans="1:250" s="50" customFormat="1" x14ac:dyDescent="0.2">
      <c r="A871" s="6">
        <f ca="1">IF(COUNTIF($B$1:INDIRECT(CONCATENATE("B", ROW())), B871)=0, "", COUNTIF($B$1:INDIRECT(CONCATENATE("B", ROW())), B871))</f>
        <v>83</v>
      </c>
      <c r="B871" s="41" t="s">
        <v>38</v>
      </c>
      <c r="C871" s="7" t="str">
        <f ca="1">IF(B871="", "", B871&amp;COUNTIF($B$1:INDIRECT(CONCATENATE("B", ROW())), B871))</f>
        <v>Ground83</v>
      </c>
      <c r="D871" s="6"/>
      <c r="E871" s="6"/>
      <c r="F871" s="6">
        <f t="shared" si="155"/>
        <v>3154</v>
      </c>
      <c r="G871" s="58" t="str">
        <f t="shared" si="149"/>
        <v>0xC52</v>
      </c>
      <c r="H871" s="8" t="s">
        <v>249</v>
      </c>
      <c r="I871" s="8"/>
      <c r="J871" s="6" t="s">
        <v>28</v>
      </c>
      <c r="K871" s="9" t="s">
        <v>35</v>
      </c>
      <c r="L871" s="6" t="s">
        <v>30</v>
      </c>
      <c r="M871" s="42">
        <v>160</v>
      </c>
      <c r="N871" s="42">
        <f t="shared" si="150"/>
        <v>256</v>
      </c>
      <c r="O871" s="42">
        <f t="shared" si="151"/>
        <v>20</v>
      </c>
      <c r="P871" s="42">
        <f t="shared" si="152"/>
        <v>32</v>
      </c>
      <c r="Q871" s="265">
        <v>1</v>
      </c>
      <c r="R871" s="10">
        <f t="shared" si="153"/>
        <v>256</v>
      </c>
      <c r="S871" s="6"/>
      <c r="T871" s="6"/>
      <c r="U871" s="65"/>
      <c r="V871" s="65"/>
      <c r="W871" s="65"/>
      <c r="X871" s="65"/>
      <c r="Y871" s="65"/>
      <c r="Z871" s="65"/>
      <c r="AA871" s="65"/>
      <c r="AB871" s="65"/>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row>
    <row r="872" spans="1:250" s="50" customFormat="1" x14ac:dyDescent="0.2">
      <c r="A872" s="6">
        <f ca="1">IF(COUNTIF($B$1:INDIRECT(CONCATENATE("B", ROW())), B872)=0, "", COUNTIF($B$1:INDIRECT(CONCATENATE("B", ROW())), B872))</f>
        <v>84</v>
      </c>
      <c r="B872" s="41" t="s">
        <v>38</v>
      </c>
      <c r="C872" s="7" t="str">
        <f ca="1">IF(B872="", "", B872&amp;COUNTIF($B$1:INDIRECT(CONCATENATE("B", ROW())), B872))</f>
        <v>Ground84</v>
      </c>
      <c r="D872" s="6"/>
      <c r="E872" s="6"/>
      <c r="F872" s="6">
        <f t="shared" si="155"/>
        <v>3155</v>
      </c>
      <c r="G872" s="58" t="str">
        <f t="shared" si="149"/>
        <v>0xC53</v>
      </c>
      <c r="H872" s="8" t="s">
        <v>249</v>
      </c>
      <c r="I872" s="8"/>
      <c r="J872" s="6" t="s">
        <v>28</v>
      </c>
      <c r="K872" s="9" t="s">
        <v>35</v>
      </c>
      <c r="L872" s="6" t="s">
        <v>30</v>
      </c>
      <c r="M872" s="42">
        <v>160</v>
      </c>
      <c r="N872" s="42">
        <f t="shared" si="150"/>
        <v>256</v>
      </c>
      <c r="O872" s="42">
        <f t="shared" si="151"/>
        <v>20</v>
      </c>
      <c r="P872" s="42">
        <f t="shared" si="152"/>
        <v>32</v>
      </c>
      <c r="Q872" s="265">
        <v>1</v>
      </c>
      <c r="R872" s="10">
        <f t="shared" si="153"/>
        <v>256</v>
      </c>
      <c r="S872" s="6"/>
      <c r="T872" s="6"/>
      <c r="U872" s="65"/>
      <c r="V872" s="65"/>
      <c r="W872" s="65"/>
      <c r="X872" s="65"/>
      <c r="Y872" s="65"/>
      <c r="Z872" s="65"/>
      <c r="AA872" s="65"/>
      <c r="AB872" s="65"/>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row>
    <row r="873" spans="1:250" s="50" customFormat="1" x14ac:dyDescent="0.2">
      <c r="A873" s="6">
        <f ca="1">IF(COUNTIF($B$1:INDIRECT(CONCATENATE("B", ROW())), B873)=0, "", COUNTIF($B$1:INDIRECT(CONCATENATE("B", ROW())), B873))</f>
        <v>85</v>
      </c>
      <c r="B873" s="41" t="s">
        <v>38</v>
      </c>
      <c r="C873" s="7" t="str">
        <f ca="1">IF(B873="", "", B873&amp;COUNTIF($B$1:INDIRECT(CONCATENATE("B", ROW())), B873))</f>
        <v>Ground85</v>
      </c>
      <c r="D873" s="6"/>
      <c r="E873" s="6"/>
      <c r="F873" s="6">
        <f t="shared" si="155"/>
        <v>3156</v>
      </c>
      <c r="G873" s="58" t="str">
        <f t="shared" si="149"/>
        <v>0xC54</v>
      </c>
      <c r="H873" s="8" t="s">
        <v>249</v>
      </c>
      <c r="I873" s="8"/>
      <c r="J873" s="6" t="s">
        <v>28</v>
      </c>
      <c r="K873" s="9" t="s">
        <v>35</v>
      </c>
      <c r="L873" s="6" t="s">
        <v>30</v>
      </c>
      <c r="M873" s="42">
        <v>160</v>
      </c>
      <c r="N873" s="42">
        <f t="shared" si="150"/>
        <v>256</v>
      </c>
      <c r="O873" s="42">
        <f t="shared" si="151"/>
        <v>20</v>
      </c>
      <c r="P873" s="42">
        <f t="shared" si="152"/>
        <v>32</v>
      </c>
      <c r="Q873" s="265">
        <v>1</v>
      </c>
      <c r="R873" s="10">
        <f t="shared" si="153"/>
        <v>256</v>
      </c>
      <c r="S873" s="6"/>
      <c r="T873" s="6"/>
      <c r="U873" s="65"/>
      <c r="V873" s="65"/>
      <c r="W873" s="65"/>
      <c r="X873" s="65"/>
      <c r="Y873" s="65"/>
      <c r="Z873" s="65"/>
      <c r="AA873" s="65"/>
      <c r="AB873" s="65"/>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row>
    <row r="874" spans="1:250" s="50" customFormat="1" x14ac:dyDescent="0.2">
      <c r="A874" s="6">
        <f ca="1">IF(COUNTIF($B$1:INDIRECT(CONCATENATE("B", ROW())), B874)=0, "", COUNTIF($B$1:INDIRECT(CONCATENATE("B", ROW())), B874))</f>
        <v>86</v>
      </c>
      <c r="B874" s="41" t="s">
        <v>38</v>
      </c>
      <c r="C874" s="7" t="str">
        <f ca="1">IF(B874="", "", B874&amp;COUNTIF($B$1:INDIRECT(CONCATENATE("B", ROW())), B874))</f>
        <v>Ground86</v>
      </c>
      <c r="D874" s="6"/>
      <c r="E874" s="6"/>
      <c r="F874" s="6">
        <f t="shared" si="155"/>
        <v>3157</v>
      </c>
      <c r="G874" s="58" t="str">
        <f t="shared" si="149"/>
        <v>0xC55</v>
      </c>
      <c r="H874" s="8" t="s">
        <v>249</v>
      </c>
      <c r="I874" s="8"/>
      <c r="J874" s="6" t="s">
        <v>28</v>
      </c>
      <c r="K874" s="9" t="s">
        <v>35</v>
      </c>
      <c r="L874" s="6" t="s">
        <v>30</v>
      </c>
      <c r="M874" s="42">
        <v>160</v>
      </c>
      <c r="N874" s="42">
        <f t="shared" si="150"/>
        <v>256</v>
      </c>
      <c r="O874" s="42">
        <f t="shared" si="151"/>
        <v>20</v>
      </c>
      <c r="P874" s="42">
        <f t="shared" si="152"/>
        <v>32</v>
      </c>
      <c r="Q874" s="265">
        <v>1</v>
      </c>
      <c r="R874" s="10">
        <f t="shared" si="153"/>
        <v>256</v>
      </c>
      <c r="S874" s="6"/>
      <c r="T874" s="6"/>
      <c r="U874" s="65"/>
      <c r="V874" s="65"/>
      <c r="W874" s="65"/>
      <c r="X874" s="65"/>
      <c r="Y874" s="65"/>
      <c r="Z874" s="65"/>
      <c r="AA874" s="65"/>
      <c r="AB874" s="65"/>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row>
    <row r="875" spans="1:250" s="50" customFormat="1" x14ac:dyDescent="0.2">
      <c r="A875" s="6">
        <f ca="1">IF(COUNTIF($B$1:INDIRECT(CONCATENATE("B", ROW())), B875)=0, "", COUNTIF($B$1:INDIRECT(CONCATENATE("B", ROW())), B875))</f>
        <v>87</v>
      </c>
      <c r="B875" s="41" t="s">
        <v>38</v>
      </c>
      <c r="C875" s="7" t="str">
        <f ca="1">IF(B875="", "", B875&amp;COUNTIF($B$1:INDIRECT(CONCATENATE("B", ROW())), B875))</f>
        <v>Ground87</v>
      </c>
      <c r="D875" s="6"/>
      <c r="E875" s="6"/>
      <c r="F875" s="6">
        <f t="shared" si="155"/>
        <v>3158</v>
      </c>
      <c r="G875" s="58" t="str">
        <f t="shared" si="149"/>
        <v>0xC56</v>
      </c>
      <c r="H875" s="8" t="s">
        <v>249</v>
      </c>
      <c r="I875" s="8"/>
      <c r="J875" s="6" t="s">
        <v>28</v>
      </c>
      <c r="K875" s="9" t="s">
        <v>35</v>
      </c>
      <c r="L875" s="6" t="s">
        <v>30</v>
      </c>
      <c r="M875" s="42">
        <v>160</v>
      </c>
      <c r="N875" s="42">
        <f t="shared" si="150"/>
        <v>256</v>
      </c>
      <c r="O875" s="42">
        <f t="shared" si="151"/>
        <v>20</v>
      </c>
      <c r="P875" s="42">
        <f t="shared" si="152"/>
        <v>32</v>
      </c>
      <c r="Q875" s="265">
        <v>1</v>
      </c>
      <c r="R875" s="10">
        <f t="shared" si="153"/>
        <v>256</v>
      </c>
      <c r="S875" s="6"/>
      <c r="T875" s="6"/>
      <c r="U875" s="65"/>
      <c r="V875" s="65"/>
      <c r="W875" s="65"/>
      <c r="X875" s="65"/>
      <c r="Y875" s="65"/>
      <c r="Z875" s="65"/>
      <c r="AA875" s="65"/>
      <c r="AB875" s="65"/>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row>
    <row r="876" spans="1:250" s="50" customFormat="1" x14ac:dyDescent="0.2">
      <c r="A876" s="6">
        <f ca="1">IF(COUNTIF($B$1:INDIRECT(CONCATENATE("B", ROW())), B876)=0, "", COUNTIF($B$1:INDIRECT(CONCATENATE("B", ROW())), B876))</f>
        <v>88</v>
      </c>
      <c r="B876" s="41" t="s">
        <v>38</v>
      </c>
      <c r="C876" s="7" t="str">
        <f ca="1">IF(B876="", "", B876&amp;COUNTIF($B$1:INDIRECT(CONCATENATE("B", ROW())), B876))</f>
        <v>Ground88</v>
      </c>
      <c r="D876" s="6"/>
      <c r="E876" s="6"/>
      <c r="F876" s="6">
        <f t="shared" si="155"/>
        <v>3159</v>
      </c>
      <c r="G876" s="58" t="str">
        <f t="shared" si="149"/>
        <v>0xC57</v>
      </c>
      <c r="H876" s="8" t="s">
        <v>249</v>
      </c>
      <c r="I876" s="8"/>
      <c r="J876" s="6" t="s">
        <v>28</v>
      </c>
      <c r="K876" s="9" t="s">
        <v>35</v>
      </c>
      <c r="L876" s="6" t="s">
        <v>30</v>
      </c>
      <c r="M876" s="42">
        <v>160</v>
      </c>
      <c r="N876" s="42">
        <f t="shared" si="150"/>
        <v>256</v>
      </c>
      <c r="O876" s="42">
        <f t="shared" si="151"/>
        <v>20</v>
      </c>
      <c r="P876" s="42">
        <f t="shared" si="152"/>
        <v>32</v>
      </c>
      <c r="Q876" s="265">
        <v>1</v>
      </c>
      <c r="R876" s="10">
        <f t="shared" si="153"/>
        <v>256</v>
      </c>
      <c r="S876" s="6"/>
      <c r="T876" s="6"/>
      <c r="U876" s="65"/>
      <c r="V876" s="65"/>
      <c r="W876" s="65"/>
      <c r="X876" s="65"/>
      <c r="Y876" s="65"/>
      <c r="Z876" s="65"/>
      <c r="AA876" s="65"/>
      <c r="AB876" s="65"/>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row>
    <row r="877" spans="1:250" s="50" customFormat="1" x14ac:dyDescent="0.2">
      <c r="A877" s="6">
        <f ca="1">IF(COUNTIF($B$1:INDIRECT(CONCATENATE("B", ROW())), B877)=0, "", COUNTIF($B$1:INDIRECT(CONCATENATE("B", ROW())), B877))</f>
        <v>89</v>
      </c>
      <c r="B877" s="41" t="s">
        <v>38</v>
      </c>
      <c r="C877" s="7" t="str">
        <f ca="1">IF(B877="", "", B877&amp;COUNTIF($B$1:INDIRECT(CONCATENATE("B", ROW())), B877))</f>
        <v>Ground89</v>
      </c>
      <c r="D877" s="6"/>
      <c r="E877" s="6"/>
      <c r="F877" s="6">
        <f t="shared" si="155"/>
        <v>3160</v>
      </c>
      <c r="G877" s="58" t="str">
        <f t="shared" si="149"/>
        <v>0xC58</v>
      </c>
      <c r="H877" s="8" t="s">
        <v>249</v>
      </c>
      <c r="I877" s="8"/>
      <c r="J877" s="6" t="s">
        <v>28</v>
      </c>
      <c r="K877" s="9" t="s">
        <v>35</v>
      </c>
      <c r="L877" s="6" t="s">
        <v>30</v>
      </c>
      <c r="M877" s="42">
        <v>160</v>
      </c>
      <c r="N877" s="42">
        <f t="shared" si="150"/>
        <v>256</v>
      </c>
      <c r="O877" s="42">
        <f t="shared" si="151"/>
        <v>20</v>
      </c>
      <c r="P877" s="42">
        <f t="shared" si="152"/>
        <v>32</v>
      </c>
      <c r="Q877" s="265">
        <v>1</v>
      </c>
      <c r="R877" s="10">
        <f t="shared" si="153"/>
        <v>256</v>
      </c>
      <c r="S877" s="6"/>
      <c r="T877" s="6"/>
      <c r="U877" s="65"/>
      <c r="V877" s="65"/>
      <c r="W877" s="65"/>
      <c r="X877" s="65"/>
      <c r="Y877" s="65"/>
      <c r="Z877" s="65"/>
      <c r="AA877" s="65"/>
      <c r="AB877" s="65"/>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row>
    <row r="878" spans="1:250" s="50" customFormat="1" x14ac:dyDescent="0.2">
      <c r="A878" s="6">
        <f ca="1">IF(COUNTIF($B$1:INDIRECT(CONCATENATE("B", ROW())), B878)=0, "", COUNTIF($B$1:INDIRECT(CONCATENATE("B", ROW())), B878))</f>
        <v>90</v>
      </c>
      <c r="B878" s="41" t="s">
        <v>38</v>
      </c>
      <c r="C878" s="7" t="str">
        <f ca="1">IF(B878="", "", B878&amp;COUNTIF($B$1:INDIRECT(CONCATENATE("B", ROW())), B878))</f>
        <v>Ground90</v>
      </c>
      <c r="D878" s="6"/>
      <c r="E878" s="6"/>
      <c r="F878" s="6">
        <f t="shared" si="155"/>
        <v>3161</v>
      </c>
      <c r="G878" s="58" t="str">
        <f t="shared" si="149"/>
        <v>0xC59</v>
      </c>
      <c r="H878" s="8" t="s">
        <v>249</v>
      </c>
      <c r="I878" s="8"/>
      <c r="J878" s="6" t="s">
        <v>28</v>
      </c>
      <c r="K878" s="9" t="s">
        <v>35</v>
      </c>
      <c r="L878" s="6" t="s">
        <v>30</v>
      </c>
      <c r="M878" s="42">
        <v>160</v>
      </c>
      <c r="N878" s="42">
        <f t="shared" si="150"/>
        <v>256</v>
      </c>
      <c r="O878" s="42">
        <f t="shared" si="151"/>
        <v>20</v>
      </c>
      <c r="P878" s="42">
        <f t="shared" si="152"/>
        <v>32</v>
      </c>
      <c r="Q878" s="265">
        <v>1</v>
      </c>
      <c r="R878" s="10">
        <f t="shared" si="153"/>
        <v>256</v>
      </c>
      <c r="S878" s="6"/>
      <c r="T878" s="6"/>
      <c r="U878" s="65"/>
      <c r="V878" s="65"/>
      <c r="W878" s="65"/>
      <c r="X878" s="65"/>
      <c r="Y878" s="65"/>
      <c r="Z878" s="65"/>
      <c r="AA878" s="65"/>
      <c r="AB878" s="65"/>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row>
    <row r="879" spans="1:250" s="50" customFormat="1" x14ac:dyDescent="0.2">
      <c r="A879" s="6">
        <f ca="1">IF(COUNTIF($B$1:INDIRECT(CONCATENATE("B", ROW())), B879)=0, "", COUNTIF($B$1:INDIRECT(CONCATENATE("B", ROW())), B879))</f>
        <v>91</v>
      </c>
      <c r="B879" s="41" t="s">
        <v>38</v>
      </c>
      <c r="C879" s="7" t="str">
        <f ca="1">IF(B879="", "", B879&amp;COUNTIF($B$1:INDIRECT(CONCATENATE("B", ROW())), B879))</f>
        <v>Ground91</v>
      </c>
      <c r="D879" s="6"/>
      <c r="E879" s="6"/>
      <c r="F879" s="6">
        <f t="shared" si="155"/>
        <v>3162</v>
      </c>
      <c r="G879" s="58" t="str">
        <f t="shared" si="149"/>
        <v>0xC5A</v>
      </c>
      <c r="H879" s="8" t="s">
        <v>249</v>
      </c>
      <c r="I879" s="8"/>
      <c r="J879" s="6" t="s">
        <v>28</v>
      </c>
      <c r="K879" s="9" t="s">
        <v>35</v>
      </c>
      <c r="L879" s="6" t="s">
        <v>30</v>
      </c>
      <c r="M879" s="42">
        <v>160</v>
      </c>
      <c r="N879" s="42">
        <f t="shared" si="150"/>
        <v>256</v>
      </c>
      <c r="O879" s="42">
        <f t="shared" si="151"/>
        <v>20</v>
      </c>
      <c r="P879" s="42">
        <f t="shared" si="152"/>
        <v>32</v>
      </c>
      <c r="Q879" s="265">
        <v>1</v>
      </c>
      <c r="R879" s="10">
        <f t="shared" si="153"/>
        <v>256</v>
      </c>
      <c r="S879" s="6"/>
      <c r="T879" s="6"/>
      <c r="U879" s="65"/>
      <c r="V879" s="65"/>
      <c r="W879" s="65"/>
      <c r="X879" s="65"/>
      <c r="Y879" s="65"/>
      <c r="Z879" s="65"/>
      <c r="AA879" s="65"/>
      <c r="AB879" s="65"/>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row>
    <row r="880" spans="1:250" s="50" customFormat="1" x14ac:dyDescent="0.2">
      <c r="A880" s="6">
        <f ca="1">IF(COUNTIF($B$1:INDIRECT(CONCATENATE("B", ROW())), B880)=0, "", COUNTIF($B$1:INDIRECT(CONCATENATE("B", ROW())), B880))</f>
        <v>92</v>
      </c>
      <c r="B880" s="41" t="s">
        <v>38</v>
      </c>
      <c r="C880" s="7" t="str">
        <f ca="1">IF(B880="", "", B880&amp;COUNTIF($B$1:INDIRECT(CONCATENATE("B", ROW())), B880))</f>
        <v>Ground92</v>
      </c>
      <c r="D880" s="6"/>
      <c r="E880" s="6"/>
      <c r="F880" s="6">
        <f t="shared" si="155"/>
        <v>3163</v>
      </c>
      <c r="G880" s="58" t="str">
        <f t="shared" si="149"/>
        <v>0xC5B</v>
      </c>
      <c r="H880" s="8" t="s">
        <v>249</v>
      </c>
      <c r="I880" s="8"/>
      <c r="J880" s="6" t="s">
        <v>28</v>
      </c>
      <c r="K880" s="9" t="s">
        <v>35</v>
      </c>
      <c r="L880" s="6" t="s">
        <v>30</v>
      </c>
      <c r="M880" s="42">
        <v>160</v>
      </c>
      <c r="N880" s="42">
        <f t="shared" si="150"/>
        <v>256</v>
      </c>
      <c r="O880" s="42">
        <f t="shared" si="151"/>
        <v>20</v>
      </c>
      <c r="P880" s="42">
        <f t="shared" si="152"/>
        <v>32</v>
      </c>
      <c r="Q880" s="265">
        <v>1</v>
      </c>
      <c r="R880" s="10">
        <f t="shared" si="153"/>
        <v>256</v>
      </c>
      <c r="S880" s="6"/>
      <c r="T880" s="6"/>
      <c r="U880" s="65"/>
      <c r="V880" s="65"/>
      <c r="W880" s="65"/>
      <c r="X880" s="65"/>
      <c r="Y880" s="65"/>
      <c r="Z880" s="65"/>
      <c r="AA880" s="65"/>
      <c r="AB880" s="65"/>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row>
    <row r="881" spans="1:250" s="50" customFormat="1" x14ac:dyDescent="0.2">
      <c r="A881" s="6">
        <f ca="1">IF(COUNTIF($B$1:INDIRECT(CONCATENATE("B", ROW())), B881)=0, "", COUNTIF($B$1:INDIRECT(CONCATENATE("B", ROW())), B881))</f>
        <v>93</v>
      </c>
      <c r="B881" s="41" t="s">
        <v>38</v>
      </c>
      <c r="C881" s="7" t="str">
        <f ca="1">IF(B881="", "", B881&amp;COUNTIF($B$1:INDIRECT(CONCATENATE("B", ROW())), B881))</f>
        <v>Ground93</v>
      </c>
      <c r="D881" s="6"/>
      <c r="E881" s="6"/>
      <c r="F881" s="6">
        <f t="shared" si="155"/>
        <v>3164</v>
      </c>
      <c r="G881" s="58" t="str">
        <f t="shared" si="149"/>
        <v>0xC5C</v>
      </c>
      <c r="H881" s="8" t="s">
        <v>249</v>
      </c>
      <c r="I881" s="8"/>
      <c r="J881" s="6" t="s">
        <v>28</v>
      </c>
      <c r="K881" s="9" t="s">
        <v>35</v>
      </c>
      <c r="L881" s="6" t="s">
        <v>30</v>
      </c>
      <c r="M881" s="42">
        <v>160</v>
      </c>
      <c r="N881" s="42">
        <f t="shared" si="150"/>
        <v>256</v>
      </c>
      <c r="O881" s="42">
        <f t="shared" si="151"/>
        <v>20</v>
      </c>
      <c r="P881" s="42">
        <f t="shared" si="152"/>
        <v>32</v>
      </c>
      <c r="Q881" s="265">
        <v>1</v>
      </c>
      <c r="R881" s="10">
        <f t="shared" si="153"/>
        <v>256</v>
      </c>
      <c r="S881" s="6"/>
      <c r="T881" s="6"/>
      <c r="U881" s="65"/>
      <c r="V881" s="65"/>
      <c r="W881" s="65"/>
      <c r="X881" s="65"/>
      <c r="Y881" s="65"/>
      <c r="Z881" s="65"/>
      <c r="AA881" s="65"/>
      <c r="AB881" s="65"/>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row>
    <row r="882" spans="1:250" s="50" customFormat="1" x14ac:dyDescent="0.2">
      <c r="A882" s="6">
        <f ca="1">IF(COUNTIF($B$1:INDIRECT(CONCATENATE("B", ROW())), B882)=0, "", COUNTIF($B$1:INDIRECT(CONCATENATE("B", ROW())), B882))</f>
        <v>94</v>
      </c>
      <c r="B882" s="41" t="s">
        <v>38</v>
      </c>
      <c r="C882" s="7" t="str">
        <f ca="1">IF(B882="", "", B882&amp;COUNTIF($B$1:INDIRECT(CONCATENATE("B", ROW())), B882))</f>
        <v>Ground94</v>
      </c>
      <c r="D882" s="6"/>
      <c r="E882" s="6"/>
      <c r="F882" s="6">
        <f t="shared" si="155"/>
        <v>3165</v>
      </c>
      <c r="G882" s="58" t="str">
        <f t="shared" si="149"/>
        <v>0xC5D</v>
      </c>
      <c r="H882" s="8" t="s">
        <v>249</v>
      </c>
      <c r="I882" s="8"/>
      <c r="J882" s="6" t="s">
        <v>28</v>
      </c>
      <c r="K882" s="9" t="s">
        <v>35</v>
      </c>
      <c r="L882" s="6" t="s">
        <v>30</v>
      </c>
      <c r="M882" s="42">
        <v>160</v>
      </c>
      <c r="N882" s="42">
        <f t="shared" si="150"/>
        <v>256</v>
      </c>
      <c r="O882" s="42">
        <f t="shared" si="151"/>
        <v>20</v>
      </c>
      <c r="P882" s="42">
        <f t="shared" si="152"/>
        <v>32</v>
      </c>
      <c r="Q882" s="265">
        <v>1</v>
      </c>
      <c r="R882" s="10">
        <f t="shared" si="153"/>
        <v>256</v>
      </c>
      <c r="S882" s="6"/>
      <c r="T882" s="6"/>
      <c r="U882" s="65"/>
      <c r="V882" s="65"/>
      <c r="W882" s="65"/>
      <c r="X882" s="65"/>
      <c r="Y882" s="65"/>
      <c r="Z882" s="65"/>
      <c r="AA882" s="65"/>
      <c r="AB882" s="65"/>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row>
    <row r="883" spans="1:250" s="50" customFormat="1" x14ac:dyDescent="0.2">
      <c r="A883" s="6">
        <f ca="1">IF(COUNTIF($B$1:INDIRECT(CONCATENATE("B", ROW())), B883)=0, "", COUNTIF($B$1:INDIRECT(CONCATENATE("B", ROW())), B883))</f>
        <v>95</v>
      </c>
      <c r="B883" s="41" t="s">
        <v>38</v>
      </c>
      <c r="C883" s="7" t="str">
        <f ca="1">IF(B883="", "", B883&amp;COUNTIF($B$1:INDIRECT(CONCATENATE("B", ROW())), B883))</f>
        <v>Ground95</v>
      </c>
      <c r="D883" s="6"/>
      <c r="E883" s="6"/>
      <c r="F883" s="6">
        <f t="shared" si="155"/>
        <v>3166</v>
      </c>
      <c r="G883" s="58" t="str">
        <f t="shared" si="149"/>
        <v>0xC5E</v>
      </c>
      <c r="H883" s="8" t="s">
        <v>249</v>
      </c>
      <c r="I883" s="8"/>
      <c r="J883" s="6" t="s">
        <v>28</v>
      </c>
      <c r="K883" s="9" t="s">
        <v>35</v>
      </c>
      <c r="L883" s="6" t="s">
        <v>30</v>
      </c>
      <c r="M883" s="42">
        <v>160</v>
      </c>
      <c r="N883" s="42">
        <f t="shared" si="150"/>
        <v>256</v>
      </c>
      <c r="O883" s="42">
        <f t="shared" si="151"/>
        <v>20</v>
      </c>
      <c r="P883" s="42">
        <f t="shared" si="152"/>
        <v>32</v>
      </c>
      <c r="Q883" s="265">
        <v>1</v>
      </c>
      <c r="R883" s="10">
        <f t="shared" si="153"/>
        <v>256</v>
      </c>
      <c r="S883" s="6"/>
      <c r="T883" s="6"/>
      <c r="U883" s="65"/>
      <c r="V883" s="65"/>
      <c r="W883" s="65"/>
      <c r="X883" s="65"/>
      <c r="Y883" s="65"/>
      <c r="Z883" s="65"/>
      <c r="AA883" s="65"/>
      <c r="AB883" s="65"/>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row>
    <row r="884" spans="1:250" s="50" customFormat="1" x14ac:dyDescent="0.2">
      <c r="A884" s="6">
        <f ca="1">IF(COUNTIF($B$1:INDIRECT(CONCATENATE("B", ROW())), B884)=0, "", COUNTIF($B$1:INDIRECT(CONCATENATE("B", ROW())), B884))</f>
        <v>96</v>
      </c>
      <c r="B884" s="41" t="s">
        <v>38</v>
      </c>
      <c r="C884" s="7" t="str">
        <f ca="1">IF(B884="", "", B884&amp;COUNTIF($B$1:INDIRECT(CONCATENATE("B", ROW())), B884))</f>
        <v>Ground96</v>
      </c>
      <c r="D884" s="6"/>
      <c r="E884" s="6"/>
      <c r="F884" s="6">
        <f t="shared" si="155"/>
        <v>3167</v>
      </c>
      <c r="G884" s="58" t="str">
        <f t="shared" si="149"/>
        <v>0xC5F</v>
      </c>
      <c r="H884" s="8" t="s">
        <v>249</v>
      </c>
      <c r="I884" s="8"/>
      <c r="J884" s="6" t="s">
        <v>28</v>
      </c>
      <c r="K884" s="9" t="s">
        <v>35</v>
      </c>
      <c r="L884" s="6" t="s">
        <v>30</v>
      </c>
      <c r="M884" s="42">
        <v>160</v>
      </c>
      <c r="N884" s="42">
        <f t="shared" si="150"/>
        <v>256</v>
      </c>
      <c r="O884" s="42">
        <f t="shared" si="151"/>
        <v>20</v>
      </c>
      <c r="P884" s="42">
        <f t="shared" si="152"/>
        <v>32</v>
      </c>
      <c r="Q884" s="265">
        <v>1</v>
      </c>
      <c r="R884" s="10">
        <f t="shared" si="153"/>
        <v>256</v>
      </c>
      <c r="S884" s="6"/>
      <c r="T884" s="6"/>
      <c r="U884" s="65"/>
      <c r="V884" s="65"/>
      <c r="W884" s="65"/>
      <c r="X884" s="65"/>
      <c r="Y884" s="65"/>
      <c r="Z884" s="65"/>
      <c r="AA884" s="65"/>
      <c r="AB884" s="65"/>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row>
    <row r="885" spans="1:250" s="50" customFormat="1" x14ac:dyDescent="0.2">
      <c r="A885" s="6">
        <f ca="1">IF(COUNTIF($B$1:INDIRECT(CONCATENATE("B", ROW())), B885)=0, "", COUNTIF($B$1:INDIRECT(CONCATENATE("B", ROW())), B885))</f>
        <v>97</v>
      </c>
      <c r="B885" s="41" t="s">
        <v>38</v>
      </c>
      <c r="C885" s="7" t="str">
        <f ca="1">IF(B885="", "", B885&amp;COUNTIF($B$1:INDIRECT(CONCATENATE("B", ROW())), B885))</f>
        <v>Ground97</v>
      </c>
      <c r="D885" s="6"/>
      <c r="E885" s="6"/>
      <c r="F885" s="6">
        <f t="shared" si="155"/>
        <v>3168</v>
      </c>
      <c r="G885" s="58" t="str">
        <f t="shared" ref="G885:G900" si="156">CONCATENATE( "0x",DEC2HEX($F885) )</f>
        <v>0xC60</v>
      </c>
      <c r="H885" s="8" t="s">
        <v>249</v>
      </c>
      <c r="I885" s="8"/>
      <c r="J885" s="6" t="s">
        <v>28</v>
      </c>
      <c r="K885" s="9" t="s">
        <v>35</v>
      </c>
      <c r="L885" s="6" t="s">
        <v>30</v>
      </c>
      <c r="M885" s="42">
        <v>160</v>
      </c>
      <c r="N885" s="42">
        <f t="shared" ref="N885:N916" si="157">(IF($K885="CCSDS",$M885,IF($K885="","",IF($K885="RAW",$M885+(12*8)))))</f>
        <v>256</v>
      </c>
      <c r="O885" s="42">
        <f t="shared" ref="O885:O900" si="158">IF($M885="", "", $M885/8)</f>
        <v>20</v>
      </c>
      <c r="P885" s="42">
        <f t="shared" ref="P885:P900" si="159">IF(N885="", "", N885/8)</f>
        <v>32</v>
      </c>
      <c r="Q885" s="265">
        <v>1</v>
      </c>
      <c r="R885" s="10">
        <f t="shared" ref="R885:R916" si="160">IF($B885="", "", IF($J885="Sync", $N885/$Q885, 0))</f>
        <v>256</v>
      </c>
      <c r="S885" s="6"/>
      <c r="T885" s="6"/>
      <c r="U885" s="65"/>
      <c r="V885" s="65"/>
      <c r="W885" s="65"/>
      <c r="X885" s="65"/>
      <c r="Y885" s="65"/>
      <c r="Z885" s="65"/>
      <c r="AA885" s="65"/>
      <c r="AB885" s="65"/>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row>
    <row r="886" spans="1:250" s="50" customFormat="1" x14ac:dyDescent="0.2">
      <c r="A886" s="6">
        <f ca="1">IF(COUNTIF($B$1:INDIRECT(CONCATENATE("B", ROW())), B886)=0, "", COUNTIF($B$1:INDIRECT(CONCATENATE("B", ROW())), B886))</f>
        <v>98</v>
      </c>
      <c r="B886" s="41" t="s">
        <v>38</v>
      </c>
      <c r="C886" s="7" t="str">
        <f ca="1">IF(B886="", "", B886&amp;COUNTIF($B$1:INDIRECT(CONCATENATE("B", ROW())), B886))</f>
        <v>Ground98</v>
      </c>
      <c r="D886" s="6"/>
      <c r="E886" s="6"/>
      <c r="F886" s="6">
        <f t="shared" ref="F886:F901" si="161">$F885+1</f>
        <v>3169</v>
      </c>
      <c r="G886" s="58" t="str">
        <f t="shared" si="156"/>
        <v>0xC61</v>
      </c>
      <c r="H886" s="8" t="s">
        <v>249</v>
      </c>
      <c r="I886" s="8"/>
      <c r="J886" s="6" t="s">
        <v>28</v>
      </c>
      <c r="K886" s="9" t="s">
        <v>35</v>
      </c>
      <c r="L886" s="6" t="s">
        <v>30</v>
      </c>
      <c r="M886" s="42">
        <v>160</v>
      </c>
      <c r="N886" s="42">
        <f t="shared" si="157"/>
        <v>256</v>
      </c>
      <c r="O886" s="42">
        <f t="shared" si="158"/>
        <v>20</v>
      </c>
      <c r="P886" s="42">
        <f t="shared" si="159"/>
        <v>32</v>
      </c>
      <c r="Q886" s="265">
        <v>1</v>
      </c>
      <c r="R886" s="10">
        <f t="shared" si="160"/>
        <v>256</v>
      </c>
      <c r="S886" s="6"/>
      <c r="T886" s="6"/>
      <c r="U886" s="65"/>
      <c r="V886" s="65"/>
      <c r="W886" s="65"/>
      <c r="X886" s="65"/>
      <c r="Y886" s="65"/>
      <c r="Z886" s="65"/>
      <c r="AA886" s="65"/>
      <c r="AB886" s="65"/>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row>
    <row r="887" spans="1:250" s="50" customFormat="1" x14ac:dyDescent="0.2">
      <c r="A887" s="6">
        <f ca="1">IF(COUNTIF($B$1:INDIRECT(CONCATENATE("B", ROW())), B887)=0, "", COUNTIF($B$1:INDIRECT(CONCATENATE("B", ROW())), B887))</f>
        <v>99</v>
      </c>
      <c r="B887" s="41" t="s">
        <v>38</v>
      </c>
      <c r="C887" s="7" t="str">
        <f ca="1">IF(B887="", "", B887&amp;COUNTIF($B$1:INDIRECT(CONCATENATE("B", ROW())), B887))</f>
        <v>Ground99</v>
      </c>
      <c r="D887" s="6"/>
      <c r="E887" s="6"/>
      <c r="F887" s="6">
        <f t="shared" si="161"/>
        <v>3170</v>
      </c>
      <c r="G887" s="58" t="str">
        <f t="shared" si="156"/>
        <v>0xC62</v>
      </c>
      <c r="H887" s="8" t="s">
        <v>249</v>
      </c>
      <c r="I887" s="8"/>
      <c r="J887" s="6" t="s">
        <v>28</v>
      </c>
      <c r="K887" s="9" t="s">
        <v>35</v>
      </c>
      <c r="L887" s="6" t="s">
        <v>30</v>
      </c>
      <c r="M887" s="42">
        <v>160</v>
      </c>
      <c r="N887" s="42">
        <f t="shared" si="157"/>
        <v>256</v>
      </c>
      <c r="O887" s="42">
        <f t="shared" si="158"/>
        <v>20</v>
      </c>
      <c r="P887" s="42">
        <f t="shared" si="159"/>
        <v>32</v>
      </c>
      <c r="Q887" s="265">
        <v>1</v>
      </c>
      <c r="R887" s="10">
        <f t="shared" si="160"/>
        <v>256</v>
      </c>
      <c r="S887" s="6"/>
      <c r="T887" s="6"/>
      <c r="U887" s="65"/>
      <c r="V887" s="65"/>
      <c r="W887" s="65"/>
      <c r="X887" s="65"/>
      <c r="Y887" s="65"/>
      <c r="Z887" s="65"/>
      <c r="AA887" s="65"/>
      <c r="AB887" s="65"/>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row>
    <row r="888" spans="1:250" s="50" customFormat="1" x14ac:dyDescent="0.2">
      <c r="A888" s="6">
        <f ca="1">IF(COUNTIF($B$1:INDIRECT(CONCATENATE("B", ROW())), B888)=0, "", COUNTIF($B$1:INDIRECT(CONCATENATE("B", ROW())), B888))</f>
        <v>100</v>
      </c>
      <c r="B888" s="41" t="s">
        <v>38</v>
      </c>
      <c r="C888" s="7" t="str">
        <f ca="1">IF(B888="", "", B888&amp;COUNTIF($B$1:INDIRECT(CONCATENATE("B", ROW())), B888))</f>
        <v>Ground100</v>
      </c>
      <c r="D888" s="6"/>
      <c r="E888" s="6"/>
      <c r="F888" s="6">
        <f t="shared" si="161"/>
        <v>3171</v>
      </c>
      <c r="G888" s="58" t="str">
        <f t="shared" si="156"/>
        <v>0xC63</v>
      </c>
      <c r="H888" s="8" t="s">
        <v>249</v>
      </c>
      <c r="I888" s="8"/>
      <c r="J888" s="6" t="s">
        <v>28</v>
      </c>
      <c r="K888" s="9" t="s">
        <v>35</v>
      </c>
      <c r="L888" s="6" t="s">
        <v>30</v>
      </c>
      <c r="M888" s="42">
        <v>160</v>
      </c>
      <c r="N888" s="42">
        <f t="shared" si="157"/>
        <v>256</v>
      </c>
      <c r="O888" s="42">
        <f t="shared" si="158"/>
        <v>20</v>
      </c>
      <c r="P888" s="42">
        <f t="shared" si="159"/>
        <v>32</v>
      </c>
      <c r="Q888" s="265">
        <v>1</v>
      </c>
      <c r="R888" s="10">
        <f t="shared" si="160"/>
        <v>256</v>
      </c>
      <c r="S888" s="6"/>
      <c r="T888" s="6"/>
      <c r="U888" s="65"/>
      <c r="V888" s="65"/>
      <c r="W888" s="65"/>
      <c r="X888" s="65"/>
      <c r="Y888" s="65"/>
      <c r="Z888" s="65"/>
      <c r="AA888" s="65"/>
      <c r="AB888" s="65"/>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row>
    <row r="889" spans="1:250" s="50" customFormat="1" x14ac:dyDescent="0.2">
      <c r="A889" s="6">
        <f ca="1">IF(COUNTIF($B$1:INDIRECT(CONCATENATE("B", ROW())), B889)=0, "", COUNTIF($B$1:INDIRECT(CONCATENATE("B", ROW())), B889))</f>
        <v>101</v>
      </c>
      <c r="B889" s="41" t="s">
        <v>38</v>
      </c>
      <c r="C889" s="7" t="str">
        <f ca="1">IF(B889="", "", B889&amp;COUNTIF($B$1:INDIRECT(CONCATENATE("B", ROW())), B889))</f>
        <v>Ground101</v>
      </c>
      <c r="D889" s="6"/>
      <c r="E889" s="6"/>
      <c r="F889" s="6">
        <f t="shared" si="161"/>
        <v>3172</v>
      </c>
      <c r="G889" s="58" t="str">
        <f t="shared" si="156"/>
        <v>0xC64</v>
      </c>
      <c r="H889" s="8" t="s">
        <v>249</v>
      </c>
      <c r="I889" s="8"/>
      <c r="J889" s="6" t="s">
        <v>28</v>
      </c>
      <c r="K889" s="9" t="s">
        <v>35</v>
      </c>
      <c r="L889" s="6" t="s">
        <v>30</v>
      </c>
      <c r="M889" s="42">
        <v>160</v>
      </c>
      <c r="N889" s="42">
        <f t="shared" si="157"/>
        <v>256</v>
      </c>
      <c r="O889" s="42">
        <f t="shared" si="158"/>
        <v>20</v>
      </c>
      <c r="P889" s="42">
        <f t="shared" si="159"/>
        <v>32</v>
      </c>
      <c r="Q889" s="265">
        <v>1</v>
      </c>
      <c r="R889" s="10">
        <f t="shared" si="160"/>
        <v>256</v>
      </c>
      <c r="S889" s="6"/>
      <c r="T889" s="6"/>
      <c r="U889" s="65"/>
      <c r="V889" s="65"/>
      <c r="W889" s="65"/>
      <c r="X889" s="65"/>
      <c r="Y889" s="65"/>
      <c r="Z889" s="65"/>
      <c r="AA889" s="65"/>
      <c r="AB889" s="65"/>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row>
    <row r="890" spans="1:250" s="50" customFormat="1" x14ac:dyDescent="0.2">
      <c r="A890" s="6">
        <f ca="1">IF(COUNTIF($B$1:INDIRECT(CONCATENATE("B", ROW())), B890)=0, "", COUNTIF($B$1:INDIRECT(CONCATENATE("B", ROW())), B890))</f>
        <v>102</v>
      </c>
      <c r="B890" s="41" t="s">
        <v>38</v>
      </c>
      <c r="C890" s="7" t="str">
        <f ca="1">IF(B890="", "", B890&amp;COUNTIF($B$1:INDIRECT(CONCATENATE("B", ROW())), B890))</f>
        <v>Ground102</v>
      </c>
      <c r="D890" s="6"/>
      <c r="E890" s="6"/>
      <c r="F890" s="6">
        <f t="shared" si="161"/>
        <v>3173</v>
      </c>
      <c r="G890" s="58" t="str">
        <f t="shared" si="156"/>
        <v>0xC65</v>
      </c>
      <c r="H890" s="8" t="s">
        <v>249</v>
      </c>
      <c r="I890" s="8"/>
      <c r="J890" s="6" t="s">
        <v>28</v>
      </c>
      <c r="K890" s="9" t="s">
        <v>35</v>
      </c>
      <c r="L890" s="6" t="s">
        <v>30</v>
      </c>
      <c r="M890" s="42">
        <v>160</v>
      </c>
      <c r="N890" s="42">
        <f t="shared" si="157"/>
        <v>256</v>
      </c>
      <c r="O890" s="42">
        <f t="shared" si="158"/>
        <v>20</v>
      </c>
      <c r="P890" s="42">
        <f t="shared" si="159"/>
        <v>32</v>
      </c>
      <c r="Q890" s="265">
        <v>1</v>
      </c>
      <c r="R890" s="10">
        <f t="shared" si="160"/>
        <v>256</v>
      </c>
      <c r="S890" s="6"/>
      <c r="T890" s="6"/>
      <c r="U890" s="65"/>
      <c r="V890" s="65"/>
      <c r="W890" s="65"/>
      <c r="X890" s="65"/>
      <c r="Y890" s="65"/>
      <c r="Z890" s="65"/>
      <c r="AA890" s="65"/>
      <c r="AB890" s="65"/>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row>
    <row r="891" spans="1:250" s="50" customFormat="1" x14ac:dyDescent="0.2">
      <c r="A891" s="6">
        <f ca="1">IF(COUNTIF($B$1:INDIRECT(CONCATENATE("B", ROW())), B891)=0, "", COUNTIF($B$1:INDIRECT(CONCATENATE("B", ROW())), B891))</f>
        <v>103</v>
      </c>
      <c r="B891" s="41" t="s">
        <v>38</v>
      </c>
      <c r="C891" s="7" t="str">
        <f ca="1">IF(B891="", "", B891&amp;COUNTIF($B$1:INDIRECT(CONCATENATE("B", ROW())), B891))</f>
        <v>Ground103</v>
      </c>
      <c r="D891" s="6"/>
      <c r="E891" s="6"/>
      <c r="F891" s="6">
        <f t="shared" si="161"/>
        <v>3174</v>
      </c>
      <c r="G891" s="58" t="str">
        <f t="shared" si="156"/>
        <v>0xC66</v>
      </c>
      <c r="H891" s="8" t="s">
        <v>249</v>
      </c>
      <c r="I891" s="8"/>
      <c r="J891" s="6" t="s">
        <v>28</v>
      </c>
      <c r="K891" s="9" t="s">
        <v>35</v>
      </c>
      <c r="L891" s="6" t="s">
        <v>30</v>
      </c>
      <c r="M891" s="42">
        <v>160</v>
      </c>
      <c r="N891" s="42">
        <f t="shared" si="157"/>
        <v>256</v>
      </c>
      <c r="O891" s="42">
        <f t="shared" si="158"/>
        <v>20</v>
      </c>
      <c r="P891" s="42">
        <f t="shared" si="159"/>
        <v>32</v>
      </c>
      <c r="Q891" s="265">
        <v>1</v>
      </c>
      <c r="R891" s="10">
        <f t="shared" si="160"/>
        <v>256</v>
      </c>
      <c r="S891" s="6"/>
      <c r="T891" s="6"/>
      <c r="U891" s="65"/>
      <c r="V891" s="65"/>
      <c r="W891" s="65"/>
      <c r="X891" s="65"/>
      <c r="Y891" s="65"/>
      <c r="Z891" s="65"/>
      <c r="AA891" s="65"/>
      <c r="AB891" s="65"/>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row>
    <row r="892" spans="1:250" s="50" customFormat="1" x14ac:dyDescent="0.2">
      <c r="A892" s="6">
        <f ca="1">IF(COUNTIF($B$1:INDIRECT(CONCATENATE("B", ROW())), B892)=0, "", COUNTIF($B$1:INDIRECT(CONCATENATE("B", ROW())), B892))</f>
        <v>104</v>
      </c>
      <c r="B892" s="41" t="s">
        <v>38</v>
      </c>
      <c r="C892" s="7" t="str">
        <f ca="1">IF(B892="", "", B892&amp;COUNTIF($B$1:INDIRECT(CONCATENATE("B", ROW())), B892))</f>
        <v>Ground104</v>
      </c>
      <c r="D892" s="6"/>
      <c r="E892" s="6"/>
      <c r="F892" s="6">
        <f t="shared" si="161"/>
        <v>3175</v>
      </c>
      <c r="G892" s="58" t="str">
        <f t="shared" si="156"/>
        <v>0xC67</v>
      </c>
      <c r="H892" s="8" t="s">
        <v>249</v>
      </c>
      <c r="I892" s="8"/>
      <c r="J892" s="6" t="s">
        <v>28</v>
      </c>
      <c r="K892" s="9" t="s">
        <v>35</v>
      </c>
      <c r="L892" s="6" t="s">
        <v>30</v>
      </c>
      <c r="M892" s="42">
        <v>160</v>
      </c>
      <c r="N892" s="42">
        <f t="shared" si="157"/>
        <v>256</v>
      </c>
      <c r="O892" s="42">
        <f t="shared" si="158"/>
        <v>20</v>
      </c>
      <c r="P892" s="42">
        <f t="shared" si="159"/>
        <v>32</v>
      </c>
      <c r="Q892" s="265">
        <v>1</v>
      </c>
      <c r="R892" s="10">
        <f t="shared" si="160"/>
        <v>256</v>
      </c>
      <c r="S892" s="6"/>
      <c r="T892" s="6"/>
      <c r="U892" s="65"/>
      <c r="V892" s="65"/>
      <c r="W892" s="65"/>
      <c r="X892" s="65"/>
      <c r="Y892" s="65"/>
      <c r="Z892" s="65"/>
      <c r="AA892" s="65"/>
      <c r="AB892" s="65"/>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row>
    <row r="893" spans="1:250" s="50" customFormat="1" x14ac:dyDescent="0.2">
      <c r="A893" s="6">
        <f ca="1">IF(COUNTIF($B$1:INDIRECT(CONCATENATE("B", ROW())), B893)=0, "", COUNTIF($B$1:INDIRECT(CONCATENATE("B", ROW())), B893))</f>
        <v>105</v>
      </c>
      <c r="B893" s="41" t="s">
        <v>38</v>
      </c>
      <c r="C893" s="7" t="str">
        <f ca="1">IF(B893="", "", B893&amp;COUNTIF($B$1:INDIRECT(CONCATENATE("B", ROW())), B893))</f>
        <v>Ground105</v>
      </c>
      <c r="D893" s="6"/>
      <c r="E893" s="6"/>
      <c r="F893" s="6">
        <f t="shared" si="161"/>
        <v>3176</v>
      </c>
      <c r="G893" s="58" t="str">
        <f t="shared" si="156"/>
        <v>0xC68</v>
      </c>
      <c r="H893" s="8" t="s">
        <v>249</v>
      </c>
      <c r="I893" s="8"/>
      <c r="J893" s="6" t="s">
        <v>28</v>
      </c>
      <c r="K893" s="9" t="s">
        <v>35</v>
      </c>
      <c r="L893" s="6" t="s">
        <v>30</v>
      </c>
      <c r="M893" s="42">
        <v>160</v>
      </c>
      <c r="N893" s="42">
        <f t="shared" si="157"/>
        <v>256</v>
      </c>
      <c r="O893" s="42">
        <f t="shared" si="158"/>
        <v>20</v>
      </c>
      <c r="P893" s="42">
        <f t="shared" si="159"/>
        <v>32</v>
      </c>
      <c r="Q893" s="265">
        <v>1</v>
      </c>
      <c r="R893" s="10">
        <f t="shared" si="160"/>
        <v>256</v>
      </c>
      <c r="S893" s="6"/>
      <c r="T893" s="6"/>
      <c r="U893" s="65"/>
      <c r="V893" s="65"/>
      <c r="W893" s="65"/>
      <c r="X893" s="65"/>
      <c r="Y893" s="65"/>
      <c r="Z893" s="65"/>
      <c r="AA893" s="65"/>
      <c r="AB893" s="65"/>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row>
    <row r="894" spans="1:250" s="50" customFormat="1" x14ac:dyDescent="0.2">
      <c r="A894" s="6">
        <f ca="1">IF(COUNTIF($B$1:INDIRECT(CONCATENATE("B", ROW())), B894)=0, "", COUNTIF($B$1:INDIRECT(CONCATENATE("B", ROW())), B894))</f>
        <v>106</v>
      </c>
      <c r="B894" s="41" t="s">
        <v>38</v>
      </c>
      <c r="C894" s="7" t="str">
        <f ca="1">IF(B894="", "", B894&amp;COUNTIF($B$1:INDIRECT(CONCATENATE("B", ROW())), B894))</f>
        <v>Ground106</v>
      </c>
      <c r="D894" s="6"/>
      <c r="E894" s="6"/>
      <c r="F894" s="6">
        <f t="shared" si="161"/>
        <v>3177</v>
      </c>
      <c r="G894" s="58" t="str">
        <f t="shared" si="156"/>
        <v>0xC69</v>
      </c>
      <c r="H894" s="8" t="s">
        <v>249</v>
      </c>
      <c r="I894" s="8"/>
      <c r="J894" s="6" t="s">
        <v>28</v>
      </c>
      <c r="K894" s="9" t="s">
        <v>35</v>
      </c>
      <c r="L894" s="6" t="s">
        <v>30</v>
      </c>
      <c r="M894" s="42">
        <v>160</v>
      </c>
      <c r="N894" s="42">
        <f t="shared" si="157"/>
        <v>256</v>
      </c>
      <c r="O894" s="42">
        <f t="shared" si="158"/>
        <v>20</v>
      </c>
      <c r="P894" s="42">
        <f t="shared" si="159"/>
        <v>32</v>
      </c>
      <c r="Q894" s="265">
        <v>1</v>
      </c>
      <c r="R894" s="10">
        <f t="shared" si="160"/>
        <v>256</v>
      </c>
      <c r="S894" s="6"/>
      <c r="T894" s="6"/>
      <c r="U894" s="65"/>
      <c r="V894" s="65"/>
      <c r="W894" s="65"/>
      <c r="X894" s="65"/>
      <c r="Y894" s="65"/>
      <c r="Z894" s="65"/>
      <c r="AA894" s="65"/>
      <c r="AB894" s="65"/>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row>
    <row r="895" spans="1:250" s="50" customFormat="1" x14ac:dyDescent="0.2">
      <c r="A895" s="6">
        <f ca="1">IF(COUNTIF($B$1:INDIRECT(CONCATENATE("B", ROW())), B895)=0, "", COUNTIF($B$1:INDIRECT(CONCATENATE("B", ROW())), B895))</f>
        <v>107</v>
      </c>
      <c r="B895" s="41" t="s">
        <v>38</v>
      </c>
      <c r="C895" s="7" t="str">
        <f ca="1">IF(B895="", "", B895&amp;COUNTIF($B$1:INDIRECT(CONCATENATE("B", ROW())), B895))</f>
        <v>Ground107</v>
      </c>
      <c r="D895" s="6"/>
      <c r="E895" s="6"/>
      <c r="F895" s="6">
        <f t="shared" si="161"/>
        <v>3178</v>
      </c>
      <c r="G895" s="58" t="str">
        <f t="shared" si="156"/>
        <v>0xC6A</v>
      </c>
      <c r="H895" s="8" t="s">
        <v>249</v>
      </c>
      <c r="I895" s="8"/>
      <c r="J895" s="6" t="s">
        <v>28</v>
      </c>
      <c r="K895" s="9" t="s">
        <v>35</v>
      </c>
      <c r="L895" s="6" t="s">
        <v>30</v>
      </c>
      <c r="M895" s="42">
        <v>160</v>
      </c>
      <c r="N895" s="42">
        <f t="shared" si="157"/>
        <v>256</v>
      </c>
      <c r="O895" s="42">
        <f t="shared" si="158"/>
        <v>20</v>
      </c>
      <c r="P895" s="42">
        <f t="shared" si="159"/>
        <v>32</v>
      </c>
      <c r="Q895" s="265">
        <v>1</v>
      </c>
      <c r="R895" s="10">
        <f t="shared" si="160"/>
        <v>256</v>
      </c>
      <c r="S895" s="6"/>
      <c r="T895" s="6"/>
      <c r="U895" s="65"/>
      <c r="V895" s="65"/>
      <c r="W895" s="65"/>
      <c r="X895" s="65"/>
      <c r="Y895" s="65"/>
      <c r="Z895" s="65"/>
      <c r="AA895" s="65"/>
      <c r="AB895" s="65"/>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row>
    <row r="896" spans="1:250" s="50" customFormat="1" x14ac:dyDescent="0.2">
      <c r="A896" s="6">
        <f ca="1">IF(COUNTIF($B$1:INDIRECT(CONCATENATE("B", ROW())), B896)=0, "", COUNTIF($B$1:INDIRECT(CONCATENATE("B", ROW())), B896))</f>
        <v>108</v>
      </c>
      <c r="B896" s="41" t="s">
        <v>38</v>
      </c>
      <c r="C896" s="7" t="str">
        <f ca="1">IF(B896="", "", B896&amp;COUNTIF($B$1:INDIRECT(CONCATENATE("B", ROW())), B896))</f>
        <v>Ground108</v>
      </c>
      <c r="D896" s="6"/>
      <c r="E896" s="6"/>
      <c r="F896" s="6">
        <f t="shared" si="161"/>
        <v>3179</v>
      </c>
      <c r="G896" s="58" t="str">
        <f t="shared" si="156"/>
        <v>0xC6B</v>
      </c>
      <c r="H896" s="8" t="s">
        <v>250</v>
      </c>
      <c r="I896" s="8"/>
      <c r="J896" s="6" t="s">
        <v>28</v>
      </c>
      <c r="K896" s="9" t="s">
        <v>35</v>
      </c>
      <c r="L896" s="6" t="s">
        <v>30</v>
      </c>
      <c r="M896" s="42">
        <v>160</v>
      </c>
      <c r="N896" s="42">
        <f t="shared" si="157"/>
        <v>256</v>
      </c>
      <c r="O896" s="42">
        <f t="shared" si="158"/>
        <v>20</v>
      </c>
      <c r="P896" s="42">
        <f t="shared" si="159"/>
        <v>32</v>
      </c>
      <c r="Q896" s="265">
        <v>1</v>
      </c>
      <c r="R896" s="10">
        <f t="shared" si="160"/>
        <v>256</v>
      </c>
      <c r="S896" s="6"/>
      <c r="T896" s="6"/>
      <c r="U896" s="65"/>
      <c r="V896" s="65"/>
      <c r="W896" s="65"/>
      <c r="X896" s="65"/>
      <c r="Y896" s="65"/>
      <c r="Z896" s="65"/>
      <c r="AA896" s="65"/>
      <c r="AB896" s="65"/>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row>
    <row r="897" spans="1:250" s="50" customFormat="1" x14ac:dyDescent="0.2">
      <c r="A897" s="6">
        <f ca="1">IF(COUNTIF($B$1:INDIRECT(CONCATENATE("B", ROW())), B897)=0, "", COUNTIF($B$1:INDIRECT(CONCATENATE("B", ROW())), B897))</f>
        <v>109</v>
      </c>
      <c r="B897" s="41" t="s">
        <v>38</v>
      </c>
      <c r="C897" s="7" t="str">
        <f ca="1">IF(B897="", "", B897&amp;COUNTIF($B$1:INDIRECT(CONCATENATE("B", ROW())), B897))</f>
        <v>Ground109</v>
      </c>
      <c r="D897" s="6"/>
      <c r="E897" s="6"/>
      <c r="F897" s="6">
        <f t="shared" si="161"/>
        <v>3180</v>
      </c>
      <c r="G897" s="58" t="str">
        <f t="shared" si="156"/>
        <v>0xC6C</v>
      </c>
      <c r="H897" s="8" t="s">
        <v>250</v>
      </c>
      <c r="I897" s="8"/>
      <c r="J897" s="6" t="s">
        <v>28</v>
      </c>
      <c r="K897" s="9" t="s">
        <v>35</v>
      </c>
      <c r="L897" s="6" t="s">
        <v>30</v>
      </c>
      <c r="M897" s="42">
        <v>160</v>
      </c>
      <c r="N897" s="42">
        <f t="shared" si="157"/>
        <v>256</v>
      </c>
      <c r="O897" s="42">
        <f t="shared" si="158"/>
        <v>20</v>
      </c>
      <c r="P897" s="42">
        <f t="shared" si="159"/>
        <v>32</v>
      </c>
      <c r="Q897" s="265">
        <v>1</v>
      </c>
      <c r="R897" s="10">
        <f t="shared" si="160"/>
        <v>256</v>
      </c>
      <c r="S897" s="6"/>
      <c r="T897" s="6"/>
      <c r="U897" s="65"/>
      <c r="V897" s="65"/>
      <c r="W897" s="65"/>
      <c r="X897" s="65"/>
      <c r="Y897" s="65"/>
      <c r="Z897" s="65"/>
      <c r="AA897" s="65"/>
      <c r="AB897" s="65"/>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row>
    <row r="898" spans="1:250" s="50" customFormat="1" x14ac:dyDescent="0.2">
      <c r="A898" s="6">
        <f ca="1">IF(COUNTIF($B$1:INDIRECT(CONCATENATE("B", ROW())), B898)=0, "", COUNTIF($B$1:INDIRECT(CONCATENATE("B", ROW())), B898))</f>
        <v>110</v>
      </c>
      <c r="B898" s="41" t="s">
        <v>38</v>
      </c>
      <c r="C898" s="7" t="str">
        <f ca="1">IF(B898="", "", B898&amp;COUNTIF($B$1:INDIRECT(CONCATENATE("B", ROW())), B898))</f>
        <v>Ground110</v>
      </c>
      <c r="D898" s="6"/>
      <c r="E898" s="6"/>
      <c r="F898" s="6">
        <f t="shared" si="161"/>
        <v>3181</v>
      </c>
      <c r="G898" s="58" t="str">
        <f t="shared" si="156"/>
        <v>0xC6D</v>
      </c>
      <c r="H898" s="8" t="s">
        <v>250</v>
      </c>
      <c r="I898" s="8"/>
      <c r="J898" s="6" t="s">
        <v>28</v>
      </c>
      <c r="K898" s="9" t="s">
        <v>35</v>
      </c>
      <c r="L898" s="6" t="s">
        <v>30</v>
      </c>
      <c r="M898" s="42">
        <v>160</v>
      </c>
      <c r="N898" s="42">
        <f t="shared" si="157"/>
        <v>256</v>
      </c>
      <c r="O898" s="42">
        <f t="shared" si="158"/>
        <v>20</v>
      </c>
      <c r="P898" s="42">
        <f t="shared" si="159"/>
        <v>32</v>
      </c>
      <c r="Q898" s="265">
        <v>1</v>
      </c>
      <c r="R898" s="10">
        <f t="shared" si="160"/>
        <v>256</v>
      </c>
      <c r="S898" s="6"/>
      <c r="T898" s="6"/>
      <c r="U898" s="65"/>
      <c r="V898" s="65"/>
      <c r="W898" s="65"/>
      <c r="X898" s="65"/>
      <c r="Y898" s="65"/>
      <c r="Z898" s="65"/>
      <c r="AA898" s="65"/>
      <c r="AB898" s="65"/>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row>
    <row r="899" spans="1:250" s="50" customFormat="1" x14ac:dyDescent="0.2">
      <c r="A899" s="6">
        <f ca="1">IF(COUNTIF($B$1:INDIRECT(CONCATENATE("B", ROW())), B899)=0, "", COUNTIF($B$1:INDIRECT(CONCATENATE("B", ROW())), B899))</f>
        <v>111</v>
      </c>
      <c r="B899" s="41" t="s">
        <v>38</v>
      </c>
      <c r="C899" s="7" t="str">
        <f ca="1">IF(B899="", "", B899&amp;COUNTIF($B$1:INDIRECT(CONCATENATE("B", ROW())), B899))</f>
        <v>Ground111</v>
      </c>
      <c r="D899" s="6"/>
      <c r="E899" s="6"/>
      <c r="F899" s="6">
        <f t="shared" si="161"/>
        <v>3182</v>
      </c>
      <c r="G899" s="58" t="str">
        <f t="shared" si="156"/>
        <v>0xC6E</v>
      </c>
      <c r="H899" s="8" t="s">
        <v>250</v>
      </c>
      <c r="I899" s="8"/>
      <c r="J899" s="6" t="s">
        <v>28</v>
      </c>
      <c r="K899" s="9" t="s">
        <v>35</v>
      </c>
      <c r="L899" s="6" t="s">
        <v>30</v>
      </c>
      <c r="M899" s="42">
        <v>160</v>
      </c>
      <c r="N899" s="42">
        <f t="shared" si="157"/>
        <v>256</v>
      </c>
      <c r="O899" s="42">
        <f t="shared" si="158"/>
        <v>20</v>
      </c>
      <c r="P899" s="42">
        <f t="shared" si="159"/>
        <v>32</v>
      </c>
      <c r="Q899" s="265">
        <v>1</v>
      </c>
      <c r="R899" s="10">
        <f t="shared" si="160"/>
        <v>256</v>
      </c>
      <c r="S899" s="6"/>
      <c r="T899" s="6"/>
      <c r="U899" s="65"/>
      <c r="V899" s="65"/>
      <c r="W899" s="65"/>
      <c r="X899" s="65"/>
      <c r="Y899" s="65"/>
      <c r="Z899" s="65"/>
      <c r="AA899" s="65"/>
      <c r="AB899" s="65"/>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row>
    <row r="900" spans="1:250" s="50" customFormat="1" x14ac:dyDescent="0.2">
      <c r="A900" s="6">
        <f ca="1">IF(COUNTIF($B$1:INDIRECT(CONCATENATE("B", ROW())), B900)=0, "", COUNTIF($B$1:INDIRECT(CONCATENATE("B", ROW())), B900))</f>
        <v>112</v>
      </c>
      <c r="B900" s="41" t="s">
        <v>38</v>
      </c>
      <c r="C900" s="7" t="str">
        <f ca="1">IF(B900="", "", B900&amp;COUNTIF($B$1:INDIRECT(CONCATENATE("B", ROW())), B900))</f>
        <v>Ground112</v>
      </c>
      <c r="D900" s="6"/>
      <c r="E900" s="6"/>
      <c r="F900" s="6">
        <f t="shared" si="161"/>
        <v>3183</v>
      </c>
      <c r="G900" s="58" t="str">
        <f t="shared" si="156"/>
        <v>0xC6F</v>
      </c>
      <c r="H900" s="8" t="s">
        <v>250</v>
      </c>
      <c r="I900" s="8"/>
      <c r="J900" s="6" t="s">
        <v>28</v>
      </c>
      <c r="K900" s="9" t="s">
        <v>35</v>
      </c>
      <c r="L900" s="6" t="s">
        <v>30</v>
      </c>
      <c r="M900" s="42">
        <v>160</v>
      </c>
      <c r="N900" s="42">
        <f t="shared" si="157"/>
        <v>256</v>
      </c>
      <c r="O900" s="42">
        <f t="shared" si="158"/>
        <v>20</v>
      </c>
      <c r="P900" s="42">
        <f t="shared" si="159"/>
        <v>32</v>
      </c>
      <c r="Q900" s="265">
        <v>1</v>
      </c>
      <c r="R900" s="10">
        <f t="shared" si="160"/>
        <v>256</v>
      </c>
      <c r="S900" s="6"/>
      <c r="T900" s="6"/>
      <c r="U900" s="65"/>
      <c r="V900" s="65"/>
      <c r="W900" s="65"/>
      <c r="X900" s="65"/>
      <c r="Y900" s="65"/>
      <c r="Z900" s="65"/>
      <c r="AA900" s="65"/>
      <c r="AB900" s="65"/>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row>
    <row r="901" spans="1:250" s="50" customFormat="1" x14ac:dyDescent="0.2">
      <c r="A901" s="6">
        <f ca="1">IF(COUNTIF($B$1:INDIRECT(CONCATENATE("B", ROW())), B901)=0, "", COUNTIF($B$1:INDIRECT(CONCATENATE("B", ROW())), B901))</f>
        <v>113</v>
      </c>
      <c r="B901" s="41" t="s">
        <v>38</v>
      </c>
      <c r="C901" s="7" t="str">
        <f ca="1">IF(B901="", "", B901&amp;COUNTIF($B$1:INDIRECT(CONCATENATE("B", ROW())), B901))</f>
        <v>Ground113</v>
      </c>
      <c r="D901" s="6"/>
      <c r="E901" s="6"/>
      <c r="F901" s="6">
        <f t="shared" si="161"/>
        <v>3184</v>
      </c>
      <c r="G901" s="58" t="str">
        <f t="shared" ref="G901:G932" si="162">CONCATENATE( "0x",DEC2HEX($F901) )</f>
        <v>0xC70</v>
      </c>
      <c r="H901" s="8" t="s">
        <v>250</v>
      </c>
      <c r="I901" s="8"/>
      <c r="J901" s="6" t="s">
        <v>28</v>
      </c>
      <c r="K901" s="9" t="s">
        <v>35</v>
      </c>
      <c r="L901" s="6" t="s">
        <v>30</v>
      </c>
      <c r="M901" s="42">
        <v>160</v>
      </c>
      <c r="N901" s="42">
        <f t="shared" si="157"/>
        <v>256</v>
      </c>
      <c r="O901" s="42">
        <f t="shared" ref="O901:O932" si="163">IF($M901="", "", $M901/8)</f>
        <v>20</v>
      </c>
      <c r="P901" s="42">
        <f t="shared" ref="P901:P932" si="164">IF(N901="", "", N901/8)</f>
        <v>32</v>
      </c>
      <c r="Q901" s="265">
        <v>1</v>
      </c>
      <c r="R901" s="10">
        <f t="shared" si="160"/>
        <v>256</v>
      </c>
      <c r="S901" s="6"/>
      <c r="T901" s="6"/>
      <c r="U901" s="65"/>
      <c r="V901" s="65"/>
      <c r="W901" s="65"/>
      <c r="X901" s="65"/>
      <c r="Y901" s="65"/>
      <c r="Z901" s="65"/>
      <c r="AA901" s="65"/>
      <c r="AB901" s="65"/>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row>
    <row r="902" spans="1:250" s="50" customFormat="1" x14ac:dyDescent="0.2">
      <c r="A902" s="6">
        <f ca="1">IF(COUNTIF($B$1:INDIRECT(CONCATENATE("B", ROW())), B902)=0, "", COUNTIF($B$1:INDIRECT(CONCATENATE("B", ROW())), B902))</f>
        <v>114</v>
      </c>
      <c r="B902" s="41" t="s">
        <v>38</v>
      </c>
      <c r="C902" s="7" t="str">
        <f ca="1">IF(B902="", "", B902&amp;COUNTIF($B$1:INDIRECT(CONCATENATE("B", ROW())), B902))</f>
        <v>Ground114</v>
      </c>
      <c r="D902" s="6"/>
      <c r="E902" s="6"/>
      <c r="F902" s="6">
        <f t="shared" ref="F902:F933" si="165">$F901+1</f>
        <v>3185</v>
      </c>
      <c r="G902" s="58" t="str">
        <f t="shared" si="162"/>
        <v>0xC71</v>
      </c>
      <c r="H902" s="8" t="s">
        <v>250</v>
      </c>
      <c r="I902" s="8"/>
      <c r="J902" s="6" t="s">
        <v>28</v>
      </c>
      <c r="K902" s="9" t="s">
        <v>35</v>
      </c>
      <c r="L902" s="6" t="s">
        <v>30</v>
      </c>
      <c r="M902" s="42">
        <v>160</v>
      </c>
      <c r="N902" s="42">
        <f t="shared" si="157"/>
        <v>256</v>
      </c>
      <c r="O902" s="42">
        <f t="shared" si="163"/>
        <v>20</v>
      </c>
      <c r="P902" s="42">
        <f t="shared" si="164"/>
        <v>32</v>
      </c>
      <c r="Q902" s="265">
        <v>1</v>
      </c>
      <c r="R902" s="10">
        <f t="shared" si="160"/>
        <v>256</v>
      </c>
      <c r="S902" s="6"/>
      <c r="T902" s="6"/>
      <c r="U902" s="65"/>
      <c r="V902" s="65"/>
      <c r="W902" s="65"/>
      <c r="X902" s="65"/>
      <c r="Y902" s="65"/>
      <c r="Z902" s="65"/>
      <c r="AA902" s="65"/>
      <c r="AB902" s="65"/>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row>
    <row r="903" spans="1:250" s="50" customFormat="1" x14ac:dyDescent="0.2">
      <c r="A903" s="6">
        <f ca="1">IF(COUNTIF($B$1:INDIRECT(CONCATENATE("B", ROW())), B903)=0, "", COUNTIF($B$1:INDIRECT(CONCATENATE("B", ROW())), B903))</f>
        <v>115</v>
      </c>
      <c r="B903" s="41" t="s">
        <v>38</v>
      </c>
      <c r="C903" s="7" t="str">
        <f ca="1">IF(B903="", "", B903&amp;COUNTIF($B$1:INDIRECT(CONCATENATE("B", ROW())), B903))</f>
        <v>Ground115</v>
      </c>
      <c r="D903" s="6"/>
      <c r="E903" s="6"/>
      <c r="F903" s="6">
        <f t="shared" si="165"/>
        <v>3186</v>
      </c>
      <c r="G903" s="58" t="str">
        <f t="shared" si="162"/>
        <v>0xC72</v>
      </c>
      <c r="H903" s="8" t="s">
        <v>250</v>
      </c>
      <c r="I903" s="8"/>
      <c r="J903" s="6" t="s">
        <v>28</v>
      </c>
      <c r="K903" s="9" t="s">
        <v>35</v>
      </c>
      <c r="L903" s="6" t="s">
        <v>30</v>
      </c>
      <c r="M903" s="42">
        <v>160</v>
      </c>
      <c r="N903" s="42">
        <f t="shared" si="157"/>
        <v>256</v>
      </c>
      <c r="O903" s="42">
        <f t="shared" si="163"/>
        <v>20</v>
      </c>
      <c r="P903" s="42">
        <f t="shared" si="164"/>
        <v>32</v>
      </c>
      <c r="Q903" s="265">
        <v>1</v>
      </c>
      <c r="R903" s="10">
        <f t="shared" si="160"/>
        <v>256</v>
      </c>
      <c r="S903" s="6"/>
      <c r="T903" s="6"/>
      <c r="U903" s="65"/>
      <c r="V903" s="65"/>
      <c r="W903" s="65"/>
      <c r="X903" s="65"/>
      <c r="Y903" s="65"/>
      <c r="Z903" s="65"/>
      <c r="AA903" s="65"/>
      <c r="AB903" s="65"/>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row>
    <row r="904" spans="1:250" s="50" customFormat="1" x14ac:dyDescent="0.2">
      <c r="A904" s="6">
        <f ca="1">IF(COUNTIF($B$1:INDIRECT(CONCATENATE("B", ROW())), B904)=0, "", COUNTIF($B$1:INDIRECT(CONCATENATE("B", ROW())), B904))</f>
        <v>116</v>
      </c>
      <c r="B904" s="41" t="s">
        <v>38</v>
      </c>
      <c r="C904" s="7" t="str">
        <f ca="1">IF(B904="", "", B904&amp;COUNTIF($B$1:INDIRECT(CONCATENATE("B", ROW())), B904))</f>
        <v>Ground116</v>
      </c>
      <c r="D904" s="6"/>
      <c r="E904" s="6"/>
      <c r="F904" s="6">
        <f t="shared" si="165"/>
        <v>3187</v>
      </c>
      <c r="G904" s="58" t="str">
        <f t="shared" si="162"/>
        <v>0xC73</v>
      </c>
      <c r="H904" s="8" t="s">
        <v>250</v>
      </c>
      <c r="I904" s="8"/>
      <c r="J904" s="6" t="s">
        <v>28</v>
      </c>
      <c r="K904" s="9" t="s">
        <v>35</v>
      </c>
      <c r="L904" s="6" t="s">
        <v>30</v>
      </c>
      <c r="M904" s="42">
        <v>160</v>
      </c>
      <c r="N904" s="42">
        <f t="shared" si="157"/>
        <v>256</v>
      </c>
      <c r="O904" s="42">
        <f t="shared" si="163"/>
        <v>20</v>
      </c>
      <c r="P904" s="42">
        <f t="shared" si="164"/>
        <v>32</v>
      </c>
      <c r="Q904" s="265">
        <v>1</v>
      </c>
      <c r="R904" s="10">
        <f t="shared" si="160"/>
        <v>256</v>
      </c>
      <c r="S904" s="6"/>
      <c r="T904" s="6"/>
      <c r="U904" s="65"/>
      <c r="V904" s="65"/>
      <c r="W904" s="65"/>
      <c r="X904" s="65"/>
      <c r="Y904" s="65"/>
      <c r="Z904" s="65"/>
      <c r="AA904" s="65"/>
      <c r="AB904" s="65"/>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row>
    <row r="905" spans="1:250" s="50" customFormat="1" x14ac:dyDescent="0.2">
      <c r="A905" s="6">
        <f ca="1">IF(COUNTIF($B$1:INDIRECT(CONCATENATE("B", ROW())), B905)=0, "", COUNTIF($B$1:INDIRECT(CONCATENATE("B", ROW())), B905))</f>
        <v>117</v>
      </c>
      <c r="B905" s="41" t="s">
        <v>38</v>
      </c>
      <c r="C905" s="7" t="str">
        <f ca="1">IF(B905="", "", B905&amp;COUNTIF($B$1:INDIRECT(CONCATENATE("B", ROW())), B905))</f>
        <v>Ground117</v>
      </c>
      <c r="D905" s="6"/>
      <c r="E905" s="6"/>
      <c r="F905" s="6">
        <f t="shared" si="165"/>
        <v>3188</v>
      </c>
      <c r="G905" s="58" t="str">
        <f t="shared" si="162"/>
        <v>0xC74</v>
      </c>
      <c r="H905" s="8" t="s">
        <v>250</v>
      </c>
      <c r="I905" s="8"/>
      <c r="J905" s="6" t="s">
        <v>28</v>
      </c>
      <c r="K905" s="9" t="s">
        <v>35</v>
      </c>
      <c r="L905" s="6" t="s">
        <v>30</v>
      </c>
      <c r="M905" s="42">
        <v>160</v>
      </c>
      <c r="N905" s="42">
        <f t="shared" si="157"/>
        <v>256</v>
      </c>
      <c r="O905" s="42">
        <f t="shared" si="163"/>
        <v>20</v>
      </c>
      <c r="P905" s="42">
        <f t="shared" si="164"/>
        <v>32</v>
      </c>
      <c r="Q905" s="265">
        <v>1</v>
      </c>
      <c r="R905" s="10">
        <f t="shared" si="160"/>
        <v>256</v>
      </c>
      <c r="S905" s="6"/>
      <c r="T905" s="6"/>
      <c r="U905" s="65"/>
      <c r="V905" s="65"/>
      <c r="W905" s="65"/>
      <c r="X905" s="65"/>
      <c r="Y905" s="65"/>
      <c r="Z905" s="65"/>
      <c r="AA905" s="65"/>
      <c r="AB905" s="65"/>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row>
    <row r="906" spans="1:250" s="50" customFormat="1" x14ac:dyDescent="0.2">
      <c r="A906" s="6">
        <f ca="1">IF(COUNTIF($B$1:INDIRECT(CONCATENATE("B", ROW())), B906)=0, "", COUNTIF($B$1:INDIRECT(CONCATENATE("B", ROW())), B906))</f>
        <v>118</v>
      </c>
      <c r="B906" s="41" t="s">
        <v>38</v>
      </c>
      <c r="C906" s="7" t="str">
        <f ca="1">IF(B906="", "", B906&amp;COUNTIF($B$1:INDIRECT(CONCATENATE("B", ROW())), B906))</f>
        <v>Ground118</v>
      </c>
      <c r="D906" s="6"/>
      <c r="E906" s="6"/>
      <c r="F906" s="6">
        <f t="shared" si="165"/>
        <v>3189</v>
      </c>
      <c r="G906" s="58" t="str">
        <f t="shared" si="162"/>
        <v>0xC75</v>
      </c>
      <c r="H906" s="8" t="s">
        <v>250</v>
      </c>
      <c r="I906" s="8"/>
      <c r="J906" s="6" t="s">
        <v>28</v>
      </c>
      <c r="K906" s="9" t="s">
        <v>35</v>
      </c>
      <c r="L906" s="6" t="s">
        <v>30</v>
      </c>
      <c r="M906" s="42">
        <v>160</v>
      </c>
      <c r="N906" s="42">
        <f t="shared" si="157"/>
        <v>256</v>
      </c>
      <c r="O906" s="42">
        <f t="shared" si="163"/>
        <v>20</v>
      </c>
      <c r="P906" s="42">
        <f t="shared" si="164"/>
        <v>32</v>
      </c>
      <c r="Q906" s="265">
        <v>1</v>
      </c>
      <c r="R906" s="10">
        <f t="shared" si="160"/>
        <v>256</v>
      </c>
      <c r="S906" s="6"/>
      <c r="T906" s="6"/>
      <c r="U906" s="65"/>
      <c r="V906" s="65"/>
      <c r="W906" s="65"/>
      <c r="X906" s="65"/>
      <c r="Y906" s="65"/>
      <c r="Z906" s="65"/>
      <c r="AA906" s="65"/>
      <c r="AB906" s="65"/>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row>
    <row r="907" spans="1:250" s="50" customFormat="1" x14ac:dyDescent="0.2">
      <c r="A907" s="6">
        <f ca="1">IF(COUNTIF($B$1:INDIRECT(CONCATENATE("B", ROW())), B907)=0, "", COUNTIF($B$1:INDIRECT(CONCATENATE("B", ROW())), B907))</f>
        <v>119</v>
      </c>
      <c r="B907" s="41" t="s">
        <v>38</v>
      </c>
      <c r="C907" s="7" t="str">
        <f ca="1">IF(B907="", "", B907&amp;COUNTIF($B$1:INDIRECT(CONCATENATE("B", ROW())), B907))</f>
        <v>Ground119</v>
      </c>
      <c r="D907" s="6"/>
      <c r="E907" s="6"/>
      <c r="F907" s="6">
        <f t="shared" si="165"/>
        <v>3190</v>
      </c>
      <c r="G907" s="58" t="str">
        <f t="shared" si="162"/>
        <v>0xC76</v>
      </c>
      <c r="H907" s="8" t="s">
        <v>250</v>
      </c>
      <c r="I907" s="8"/>
      <c r="J907" s="6" t="s">
        <v>28</v>
      </c>
      <c r="K907" s="9" t="s">
        <v>35</v>
      </c>
      <c r="L907" s="6" t="s">
        <v>30</v>
      </c>
      <c r="M907" s="42">
        <v>160</v>
      </c>
      <c r="N907" s="42">
        <f t="shared" si="157"/>
        <v>256</v>
      </c>
      <c r="O907" s="42">
        <f t="shared" si="163"/>
        <v>20</v>
      </c>
      <c r="P907" s="42">
        <f t="shared" si="164"/>
        <v>32</v>
      </c>
      <c r="Q907" s="265">
        <v>1</v>
      </c>
      <c r="R907" s="10">
        <f t="shared" si="160"/>
        <v>256</v>
      </c>
      <c r="S907" s="6"/>
      <c r="T907" s="6"/>
      <c r="U907" s="65"/>
      <c r="V907" s="65"/>
      <c r="W907" s="65"/>
      <c r="X907" s="65"/>
      <c r="Y907" s="65"/>
      <c r="Z907" s="65"/>
      <c r="AA907" s="65"/>
      <c r="AB907" s="65"/>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row>
    <row r="908" spans="1:250" s="50" customFormat="1" x14ac:dyDescent="0.2">
      <c r="A908" s="6">
        <f ca="1">IF(COUNTIF($B$1:INDIRECT(CONCATENATE("B", ROW())), B908)=0, "", COUNTIF($B$1:INDIRECT(CONCATENATE("B", ROW())), B908))</f>
        <v>120</v>
      </c>
      <c r="B908" s="41" t="s">
        <v>38</v>
      </c>
      <c r="C908" s="7" t="str">
        <f ca="1">IF(B908="", "", B908&amp;COUNTIF($B$1:INDIRECT(CONCATENATE("B", ROW())), B908))</f>
        <v>Ground120</v>
      </c>
      <c r="D908" s="6"/>
      <c r="E908" s="6"/>
      <c r="F908" s="6">
        <f t="shared" si="165"/>
        <v>3191</v>
      </c>
      <c r="G908" s="58" t="str">
        <f t="shared" si="162"/>
        <v>0xC77</v>
      </c>
      <c r="H908" s="8" t="s">
        <v>250</v>
      </c>
      <c r="I908" s="8"/>
      <c r="J908" s="6" t="s">
        <v>28</v>
      </c>
      <c r="K908" s="9" t="s">
        <v>35</v>
      </c>
      <c r="L908" s="6" t="s">
        <v>30</v>
      </c>
      <c r="M908" s="42">
        <v>160</v>
      </c>
      <c r="N908" s="42">
        <f t="shared" si="157"/>
        <v>256</v>
      </c>
      <c r="O908" s="42">
        <f t="shared" si="163"/>
        <v>20</v>
      </c>
      <c r="P908" s="42">
        <f t="shared" si="164"/>
        <v>32</v>
      </c>
      <c r="Q908" s="265">
        <v>1</v>
      </c>
      <c r="R908" s="10">
        <f t="shared" si="160"/>
        <v>256</v>
      </c>
      <c r="S908" s="6"/>
      <c r="T908" s="6"/>
      <c r="U908" s="65"/>
      <c r="V908" s="65"/>
      <c r="W908" s="65"/>
      <c r="X908" s="65"/>
      <c r="Y908" s="65"/>
      <c r="Z908" s="65"/>
      <c r="AA908" s="65"/>
      <c r="AB908" s="65"/>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row>
    <row r="909" spans="1:250" s="50" customFormat="1" x14ac:dyDescent="0.2">
      <c r="A909" s="6">
        <f ca="1">IF(COUNTIF($B$1:INDIRECT(CONCATENATE("B", ROW())), B909)=0, "", COUNTIF($B$1:INDIRECT(CONCATENATE("B", ROW())), B909))</f>
        <v>121</v>
      </c>
      <c r="B909" s="41" t="s">
        <v>38</v>
      </c>
      <c r="C909" s="7" t="str">
        <f ca="1">IF(B909="", "", B909&amp;COUNTIF($B$1:INDIRECT(CONCATENATE("B", ROW())), B909))</f>
        <v>Ground121</v>
      </c>
      <c r="D909" s="6"/>
      <c r="E909" s="6"/>
      <c r="F909" s="6">
        <f t="shared" si="165"/>
        <v>3192</v>
      </c>
      <c r="G909" s="58" t="str">
        <f t="shared" si="162"/>
        <v>0xC78</v>
      </c>
      <c r="H909" s="8" t="s">
        <v>250</v>
      </c>
      <c r="I909" s="8"/>
      <c r="J909" s="6" t="s">
        <v>28</v>
      </c>
      <c r="K909" s="9" t="s">
        <v>35</v>
      </c>
      <c r="L909" s="6" t="s">
        <v>30</v>
      </c>
      <c r="M909" s="42">
        <v>160</v>
      </c>
      <c r="N909" s="42">
        <f t="shared" si="157"/>
        <v>256</v>
      </c>
      <c r="O909" s="42">
        <f t="shared" si="163"/>
        <v>20</v>
      </c>
      <c r="P909" s="42">
        <f t="shared" si="164"/>
        <v>32</v>
      </c>
      <c r="Q909" s="265">
        <v>1</v>
      </c>
      <c r="R909" s="10">
        <f t="shared" si="160"/>
        <v>256</v>
      </c>
      <c r="S909" s="6"/>
      <c r="T909" s="6"/>
      <c r="U909" s="65"/>
      <c r="V909" s="65"/>
      <c r="W909" s="65"/>
      <c r="X909" s="65"/>
      <c r="Y909" s="65"/>
      <c r="Z909" s="65"/>
      <c r="AA909" s="65"/>
      <c r="AB909" s="65"/>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row>
    <row r="910" spans="1:250" s="50" customFormat="1" x14ac:dyDescent="0.2">
      <c r="A910" s="6">
        <f ca="1">IF(COUNTIF($B$1:INDIRECT(CONCATENATE("B", ROW())), B910)=0, "", COUNTIF($B$1:INDIRECT(CONCATENATE("B", ROW())), B910))</f>
        <v>122</v>
      </c>
      <c r="B910" s="41" t="s">
        <v>38</v>
      </c>
      <c r="C910" s="7" t="str">
        <f ca="1">IF(B910="", "", B910&amp;COUNTIF($B$1:INDIRECT(CONCATENATE("B", ROW())), B910))</f>
        <v>Ground122</v>
      </c>
      <c r="D910" s="6"/>
      <c r="E910" s="6"/>
      <c r="F910" s="6">
        <f t="shared" si="165"/>
        <v>3193</v>
      </c>
      <c r="G910" s="58" t="str">
        <f t="shared" si="162"/>
        <v>0xC79</v>
      </c>
      <c r="H910" s="8" t="s">
        <v>250</v>
      </c>
      <c r="I910" s="8"/>
      <c r="J910" s="6" t="s">
        <v>28</v>
      </c>
      <c r="K910" s="9" t="s">
        <v>35</v>
      </c>
      <c r="L910" s="6" t="s">
        <v>30</v>
      </c>
      <c r="M910" s="42">
        <v>160</v>
      </c>
      <c r="N910" s="42">
        <f t="shared" si="157"/>
        <v>256</v>
      </c>
      <c r="O910" s="42">
        <f t="shared" si="163"/>
        <v>20</v>
      </c>
      <c r="P910" s="42">
        <f t="shared" si="164"/>
        <v>32</v>
      </c>
      <c r="Q910" s="265">
        <v>1</v>
      </c>
      <c r="R910" s="10">
        <f t="shared" si="160"/>
        <v>256</v>
      </c>
      <c r="S910" s="6"/>
      <c r="T910" s="6"/>
      <c r="U910" s="65"/>
      <c r="V910" s="65"/>
      <c r="W910" s="65"/>
      <c r="X910" s="65"/>
      <c r="Y910" s="65"/>
      <c r="Z910" s="65"/>
      <c r="AA910" s="65"/>
      <c r="AB910" s="65"/>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row>
    <row r="911" spans="1:250" s="50" customFormat="1" x14ac:dyDescent="0.2">
      <c r="A911" s="6">
        <f ca="1">IF(COUNTIF($B$1:INDIRECT(CONCATENATE("B", ROW())), B911)=0, "", COUNTIF($B$1:INDIRECT(CONCATENATE("B", ROW())), B911))</f>
        <v>123</v>
      </c>
      <c r="B911" s="41" t="s">
        <v>38</v>
      </c>
      <c r="C911" s="7" t="str">
        <f ca="1">IF(B911="", "", B911&amp;COUNTIF($B$1:INDIRECT(CONCATENATE("B", ROW())), B911))</f>
        <v>Ground123</v>
      </c>
      <c r="D911" s="6"/>
      <c r="E911" s="6"/>
      <c r="F911" s="6">
        <f t="shared" si="165"/>
        <v>3194</v>
      </c>
      <c r="G911" s="58" t="str">
        <f t="shared" si="162"/>
        <v>0xC7A</v>
      </c>
      <c r="H911" s="8" t="s">
        <v>250</v>
      </c>
      <c r="I911" s="8"/>
      <c r="J911" s="6" t="s">
        <v>28</v>
      </c>
      <c r="K911" s="9" t="s">
        <v>35</v>
      </c>
      <c r="L911" s="6" t="s">
        <v>30</v>
      </c>
      <c r="M911" s="42">
        <v>160</v>
      </c>
      <c r="N911" s="42">
        <f t="shared" si="157"/>
        <v>256</v>
      </c>
      <c r="O911" s="42">
        <f t="shared" si="163"/>
        <v>20</v>
      </c>
      <c r="P911" s="42">
        <f t="shared" si="164"/>
        <v>32</v>
      </c>
      <c r="Q911" s="265">
        <v>1</v>
      </c>
      <c r="R911" s="10">
        <f t="shared" si="160"/>
        <v>256</v>
      </c>
      <c r="S911" s="6"/>
      <c r="T911" s="6"/>
      <c r="U911" s="65"/>
      <c r="V911" s="65"/>
      <c r="W911" s="65"/>
      <c r="X911" s="65"/>
      <c r="Y911" s="65"/>
      <c r="Z911" s="65"/>
      <c r="AA911" s="65"/>
      <c r="AB911" s="65"/>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row>
    <row r="912" spans="1:250" s="50" customFormat="1" x14ac:dyDescent="0.2">
      <c r="A912" s="6">
        <f ca="1">IF(COUNTIF($B$1:INDIRECT(CONCATENATE("B", ROW())), B912)=0, "", COUNTIF($B$1:INDIRECT(CONCATENATE("B", ROW())), B912))</f>
        <v>124</v>
      </c>
      <c r="B912" s="41" t="s">
        <v>38</v>
      </c>
      <c r="C912" s="7" t="str">
        <f ca="1">IF(B912="", "", B912&amp;COUNTIF($B$1:INDIRECT(CONCATENATE("B", ROW())), B912))</f>
        <v>Ground124</v>
      </c>
      <c r="D912" s="6"/>
      <c r="E912" s="6"/>
      <c r="F912" s="6">
        <f t="shared" si="165"/>
        <v>3195</v>
      </c>
      <c r="G912" s="58" t="str">
        <f t="shared" si="162"/>
        <v>0xC7B</v>
      </c>
      <c r="H912" s="8" t="s">
        <v>250</v>
      </c>
      <c r="I912" s="8"/>
      <c r="J912" s="6" t="s">
        <v>28</v>
      </c>
      <c r="K912" s="9" t="s">
        <v>35</v>
      </c>
      <c r="L912" s="6" t="s">
        <v>30</v>
      </c>
      <c r="M912" s="42">
        <v>160</v>
      </c>
      <c r="N912" s="42">
        <f t="shared" si="157"/>
        <v>256</v>
      </c>
      <c r="O912" s="42">
        <f t="shared" si="163"/>
        <v>20</v>
      </c>
      <c r="P912" s="42">
        <f t="shared" si="164"/>
        <v>32</v>
      </c>
      <c r="Q912" s="265">
        <v>1</v>
      </c>
      <c r="R912" s="10">
        <f t="shared" si="160"/>
        <v>256</v>
      </c>
      <c r="S912" s="6"/>
      <c r="T912" s="6"/>
      <c r="U912" s="65"/>
      <c r="V912" s="65"/>
      <c r="W912" s="65"/>
      <c r="X912" s="65"/>
      <c r="Y912" s="65"/>
      <c r="Z912" s="65"/>
      <c r="AA912" s="65"/>
      <c r="AB912" s="65"/>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row>
    <row r="913" spans="1:250" s="50" customFormat="1" x14ac:dyDescent="0.2">
      <c r="A913" s="6">
        <f ca="1">IF(COUNTIF($B$1:INDIRECT(CONCATENATE("B", ROW())), B913)=0, "", COUNTIF($B$1:INDIRECT(CONCATENATE("B", ROW())), B913))</f>
        <v>125</v>
      </c>
      <c r="B913" s="41" t="s">
        <v>38</v>
      </c>
      <c r="C913" s="7" t="str">
        <f ca="1">IF(B913="", "", B913&amp;COUNTIF($B$1:INDIRECT(CONCATENATE("B", ROW())), B913))</f>
        <v>Ground125</v>
      </c>
      <c r="D913" s="6"/>
      <c r="E913" s="6"/>
      <c r="F913" s="6">
        <f t="shared" si="165"/>
        <v>3196</v>
      </c>
      <c r="G913" s="58" t="str">
        <f t="shared" si="162"/>
        <v>0xC7C</v>
      </c>
      <c r="H913" s="8" t="s">
        <v>250</v>
      </c>
      <c r="I913" s="8"/>
      <c r="J913" s="6" t="s">
        <v>28</v>
      </c>
      <c r="K913" s="9" t="s">
        <v>35</v>
      </c>
      <c r="L913" s="6" t="s">
        <v>30</v>
      </c>
      <c r="M913" s="42">
        <v>160</v>
      </c>
      <c r="N913" s="42">
        <f t="shared" si="157"/>
        <v>256</v>
      </c>
      <c r="O913" s="42">
        <f t="shared" si="163"/>
        <v>20</v>
      </c>
      <c r="P913" s="42">
        <f t="shared" si="164"/>
        <v>32</v>
      </c>
      <c r="Q913" s="265">
        <v>1</v>
      </c>
      <c r="R913" s="10">
        <f t="shared" si="160"/>
        <v>256</v>
      </c>
      <c r="S913" s="6"/>
      <c r="T913" s="6"/>
      <c r="U913" s="65"/>
      <c r="V913" s="65"/>
      <c r="W913" s="65"/>
      <c r="X913" s="65"/>
      <c r="Y913" s="65"/>
      <c r="Z913" s="65"/>
      <c r="AA913" s="65"/>
      <c r="AB913" s="65"/>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row>
    <row r="914" spans="1:250" s="50" customFormat="1" x14ac:dyDescent="0.2">
      <c r="A914" s="6">
        <f ca="1">IF(COUNTIF($B$1:INDIRECT(CONCATENATE("B", ROW())), B914)=0, "", COUNTIF($B$1:INDIRECT(CONCATENATE("B", ROW())), B914))</f>
        <v>126</v>
      </c>
      <c r="B914" s="41" t="s">
        <v>38</v>
      </c>
      <c r="C914" s="7" t="str">
        <f ca="1">IF(B914="", "", B914&amp;COUNTIF($B$1:INDIRECT(CONCATENATE("B", ROW())), B914))</f>
        <v>Ground126</v>
      </c>
      <c r="D914" s="6"/>
      <c r="E914" s="6"/>
      <c r="F914" s="6">
        <f t="shared" si="165"/>
        <v>3197</v>
      </c>
      <c r="G914" s="58" t="str">
        <f t="shared" si="162"/>
        <v>0xC7D</v>
      </c>
      <c r="H914" s="8" t="s">
        <v>250</v>
      </c>
      <c r="I914" s="8"/>
      <c r="J914" s="6" t="s">
        <v>28</v>
      </c>
      <c r="K914" s="9" t="s">
        <v>35</v>
      </c>
      <c r="L914" s="6" t="s">
        <v>30</v>
      </c>
      <c r="M914" s="42">
        <v>160</v>
      </c>
      <c r="N914" s="42">
        <f t="shared" si="157"/>
        <v>256</v>
      </c>
      <c r="O914" s="42">
        <f t="shared" si="163"/>
        <v>20</v>
      </c>
      <c r="P914" s="42">
        <f t="shared" si="164"/>
        <v>32</v>
      </c>
      <c r="Q914" s="265">
        <v>1</v>
      </c>
      <c r="R914" s="10">
        <f t="shared" si="160"/>
        <v>256</v>
      </c>
      <c r="S914" s="6"/>
      <c r="T914" s="6"/>
      <c r="U914" s="65"/>
      <c r="V914" s="65"/>
      <c r="W914" s="65"/>
      <c r="X914" s="65"/>
      <c r="Y914" s="65"/>
      <c r="Z914" s="65"/>
      <c r="AA914" s="65"/>
      <c r="AB914" s="65"/>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row>
    <row r="915" spans="1:250" s="50" customFormat="1" x14ac:dyDescent="0.2">
      <c r="A915" s="6">
        <f ca="1">IF(COUNTIF($B$1:INDIRECT(CONCATENATE("B", ROW())), B915)=0, "", COUNTIF($B$1:INDIRECT(CONCATENATE("B", ROW())), B915))</f>
        <v>127</v>
      </c>
      <c r="B915" s="41" t="s">
        <v>38</v>
      </c>
      <c r="C915" s="7" t="str">
        <f ca="1">IF(B915="", "", B915&amp;COUNTIF($B$1:INDIRECT(CONCATENATE("B", ROW())), B915))</f>
        <v>Ground127</v>
      </c>
      <c r="D915" s="6"/>
      <c r="E915" s="6"/>
      <c r="F915" s="6">
        <f t="shared" si="165"/>
        <v>3198</v>
      </c>
      <c r="G915" s="58" t="str">
        <f t="shared" si="162"/>
        <v>0xC7E</v>
      </c>
      <c r="H915" s="8" t="s">
        <v>250</v>
      </c>
      <c r="I915" s="8"/>
      <c r="J915" s="6" t="s">
        <v>28</v>
      </c>
      <c r="K915" s="9" t="s">
        <v>35</v>
      </c>
      <c r="L915" s="6" t="s">
        <v>30</v>
      </c>
      <c r="M915" s="42">
        <v>160</v>
      </c>
      <c r="N915" s="42">
        <f t="shared" si="157"/>
        <v>256</v>
      </c>
      <c r="O915" s="42">
        <f t="shared" si="163"/>
        <v>20</v>
      </c>
      <c r="P915" s="42">
        <f t="shared" si="164"/>
        <v>32</v>
      </c>
      <c r="Q915" s="265">
        <v>1</v>
      </c>
      <c r="R915" s="10">
        <f t="shared" si="160"/>
        <v>256</v>
      </c>
      <c r="S915" s="6"/>
      <c r="T915" s="6"/>
      <c r="U915" s="65"/>
      <c r="V915" s="65"/>
      <c r="W915" s="65"/>
      <c r="X915" s="65"/>
      <c r="Y915" s="65"/>
      <c r="Z915" s="65"/>
      <c r="AA915" s="65"/>
      <c r="AB915" s="65"/>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row>
    <row r="916" spans="1:250" s="50" customFormat="1" x14ac:dyDescent="0.2">
      <c r="A916" s="6">
        <f ca="1">IF(COUNTIF($B$1:INDIRECT(CONCATENATE("B", ROW())), B916)=0, "", COUNTIF($B$1:INDIRECT(CONCATENATE("B", ROW())), B916))</f>
        <v>128</v>
      </c>
      <c r="B916" s="41" t="s">
        <v>38</v>
      </c>
      <c r="C916" s="7" t="str">
        <f ca="1">IF(B916="", "", B916&amp;COUNTIF($B$1:INDIRECT(CONCATENATE("B", ROW())), B916))</f>
        <v>Ground128</v>
      </c>
      <c r="D916" s="6"/>
      <c r="E916" s="6"/>
      <c r="F916" s="6">
        <f t="shared" si="165"/>
        <v>3199</v>
      </c>
      <c r="G916" s="58" t="str">
        <f t="shared" si="162"/>
        <v>0xC7F</v>
      </c>
      <c r="H916" s="8" t="s">
        <v>250</v>
      </c>
      <c r="I916" s="8"/>
      <c r="J916" s="6" t="s">
        <v>28</v>
      </c>
      <c r="K916" s="9" t="s">
        <v>35</v>
      </c>
      <c r="L916" s="6" t="s">
        <v>30</v>
      </c>
      <c r="M916" s="42">
        <v>160</v>
      </c>
      <c r="N916" s="42">
        <f t="shared" si="157"/>
        <v>256</v>
      </c>
      <c r="O916" s="42">
        <f t="shared" si="163"/>
        <v>20</v>
      </c>
      <c r="P916" s="42">
        <f t="shared" si="164"/>
        <v>32</v>
      </c>
      <c r="Q916" s="265">
        <v>1</v>
      </c>
      <c r="R916" s="10">
        <f t="shared" si="160"/>
        <v>256</v>
      </c>
      <c r="S916" s="6"/>
      <c r="T916" s="6"/>
      <c r="U916" s="65"/>
      <c r="V916" s="65"/>
      <c r="W916" s="65"/>
      <c r="X916" s="65"/>
      <c r="Y916" s="65"/>
      <c r="Z916" s="65"/>
      <c r="AA916" s="65"/>
      <c r="AB916" s="65"/>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row>
    <row r="917" spans="1:250" s="50" customFormat="1" x14ac:dyDescent="0.2">
      <c r="A917" s="6">
        <f ca="1">IF(COUNTIF($B$1:INDIRECT(CONCATENATE("B", ROW())), B917)=0, "", COUNTIF($B$1:INDIRECT(CONCATENATE("B", ROW())), B917))</f>
        <v>129</v>
      </c>
      <c r="B917" s="41" t="s">
        <v>38</v>
      </c>
      <c r="C917" s="7" t="str">
        <f ca="1">IF(B917="", "", B917&amp;COUNTIF($B$1:INDIRECT(CONCATENATE("B", ROW())), B917))</f>
        <v>Ground129</v>
      </c>
      <c r="D917" s="6"/>
      <c r="E917" s="6"/>
      <c r="F917" s="6">
        <f t="shared" si="165"/>
        <v>3200</v>
      </c>
      <c r="G917" s="58" t="str">
        <f t="shared" si="162"/>
        <v>0xC80</v>
      </c>
      <c r="H917" s="8" t="s">
        <v>250</v>
      </c>
      <c r="I917" s="8"/>
      <c r="J917" s="6" t="s">
        <v>28</v>
      </c>
      <c r="K917" s="9" t="s">
        <v>35</v>
      </c>
      <c r="L917" s="6" t="s">
        <v>30</v>
      </c>
      <c r="M917" s="42">
        <v>160</v>
      </c>
      <c r="N917" s="42">
        <f t="shared" ref="N917:N948" si="166">(IF($K917="CCSDS",$M917,IF($K917="","",IF($K917="RAW",$M917+(12*8)))))</f>
        <v>256</v>
      </c>
      <c r="O917" s="42">
        <f t="shared" si="163"/>
        <v>20</v>
      </c>
      <c r="P917" s="42">
        <f t="shared" si="164"/>
        <v>32</v>
      </c>
      <c r="Q917" s="265">
        <v>1</v>
      </c>
      <c r="R917" s="10">
        <f t="shared" ref="R917:R948" si="167">IF($B917="", "", IF($J917="Sync", $N917/$Q917, 0))</f>
        <v>256</v>
      </c>
      <c r="S917" s="6"/>
      <c r="T917" s="6"/>
      <c r="U917" s="65"/>
      <c r="V917" s="65"/>
      <c r="W917" s="65"/>
      <c r="X917" s="65"/>
      <c r="Y917" s="65"/>
      <c r="Z917" s="65"/>
      <c r="AA917" s="65"/>
      <c r="AB917" s="65"/>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row>
    <row r="918" spans="1:250" s="50" customFormat="1" x14ac:dyDescent="0.2">
      <c r="A918" s="6">
        <f ca="1">IF(COUNTIF($B$1:INDIRECT(CONCATENATE("B", ROW())), B918)=0, "", COUNTIF($B$1:INDIRECT(CONCATENATE("B", ROW())), B918))</f>
        <v>130</v>
      </c>
      <c r="B918" s="41" t="s">
        <v>38</v>
      </c>
      <c r="C918" s="7" t="str">
        <f ca="1">IF(B918="", "", B918&amp;COUNTIF($B$1:INDIRECT(CONCATENATE("B", ROW())), B918))</f>
        <v>Ground130</v>
      </c>
      <c r="D918" s="6"/>
      <c r="E918" s="6"/>
      <c r="F918" s="6">
        <f t="shared" si="165"/>
        <v>3201</v>
      </c>
      <c r="G918" s="58" t="str">
        <f t="shared" si="162"/>
        <v>0xC81</v>
      </c>
      <c r="H918" s="8" t="s">
        <v>250</v>
      </c>
      <c r="I918" s="8"/>
      <c r="J918" s="6" t="s">
        <v>28</v>
      </c>
      <c r="K918" s="9" t="s">
        <v>35</v>
      </c>
      <c r="L918" s="6" t="s">
        <v>30</v>
      </c>
      <c r="M918" s="42">
        <v>160</v>
      </c>
      <c r="N918" s="42">
        <f t="shared" si="166"/>
        <v>256</v>
      </c>
      <c r="O918" s="42">
        <f t="shared" si="163"/>
        <v>20</v>
      </c>
      <c r="P918" s="42">
        <f t="shared" si="164"/>
        <v>32</v>
      </c>
      <c r="Q918" s="265">
        <v>1</v>
      </c>
      <c r="R918" s="10">
        <f t="shared" si="167"/>
        <v>256</v>
      </c>
      <c r="S918" s="6"/>
      <c r="T918" s="6"/>
      <c r="U918" s="65"/>
      <c r="V918" s="65"/>
      <c r="W918" s="65"/>
      <c r="X918" s="65"/>
      <c r="Y918" s="65"/>
      <c r="Z918" s="65"/>
      <c r="AA918" s="65"/>
      <c r="AB918" s="65"/>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row>
    <row r="919" spans="1:250" s="50" customFormat="1" x14ac:dyDescent="0.2">
      <c r="A919" s="6">
        <f ca="1">IF(COUNTIF($B$1:INDIRECT(CONCATENATE("B", ROW())), B919)=0, "", COUNTIF($B$1:INDIRECT(CONCATENATE("B", ROW())), B919))</f>
        <v>131</v>
      </c>
      <c r="B919" s="41" t="s">
        <v>38</v>
      </c>
      <c r="C919" s="7" t="str">
        <f ca="1">IF(B919="", "", B919&amp;COUNTIF($B$1:INDIRECT(CONCATENATE("B", ROW())), B919))</f>
        <v>Ground131</v>
      </c>
      <c r="D919" s="6"/>
      <c r="E919" s="6"/>
      <c r="F919" s="6">
        <f t="shared" si="165"/>
        <v>3202</v>
      </c>
      <c r="G919" s="58" t="str">
        <f t="shared" si="162"/>
        <v>0xC82</v>
      </c>
      <c r="H919" s="8" t="s">
        <v>250</v>
      </c>
      <c r="I919" s="8"/>
      <c r="J919" s="6" t="s">
        <v>28</v>
      </c>
      <c r="K919" s="9" t="s">
        <v>35</v>
      </c>
      <c r="L919" s="6" t="s">
        <v>30</v>
      </c>
      <c r="M919" s="42">
        <v>160</v>
      </c>
      <c r="N919" s="42">
        <f t="shared" si="166"/>
        <v>256</v>
      </c>
      <c r="O919" s="42">
        <f t="shared" si="163"/>
        <v>20</v>
      </c>
      <c r="P919" s="42">
        <f t="shared" si="164"/>
        <v>32</v>
      </c>
      <c r="Q919" s="265">
        <v>1</v>
      </c>
      <c r="R919" s="10">
        <f t="shared" si="167"/>
        <v>256</v>
      </c>
      <c r="S919" s="6"/>
      <c r="T919" s="6"/>
      <c r="U919" s="65"/>
      <c r="V919" s="65"/>
      <c r="W919" s="65"/>
      <c r="X919" s="65"/>
      <c r="Y919" s="65"/>
      <c r="Z919" s="65"/>
      <c r="AA919" s="65"/>
      <c r="AB919" s="65"/>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row>
    <row r="920" spans="1:250" s="50" customFormat="1" x14ac:dyDescent="0.2">
      <c r="A920" s="6">
        <f ca="1">IF(COUNTIF($B$1:INDIRECT(CONCATENATE("B", ROW())), B920)=0, "", COUNTIF($B$1:INDIRECT(CONCATENATE("B", ROW())), B920))</f>
        <v>132</v>
      </c>
      <c r="B920" s="41" t="s">
        <v>38</v>
      </c>
      <c r="C920" s="7" t="str">
        <f ca="1">IF(B920="", "", B920&amp;COUNTIF($B$1:INDIRECT(CONCATENATE("B", ROW())), B920))</f>
        <v>Ground132</v>
      </c>
      <c r="D920" s="6"/>
      <c r="E920" s="6"/>
      <c r="F920" s="6">
        <f t="shared" si="165"/>
        <v>3203</v>
      </c>
      <c r="G920" s="58" t="str">
        <f t="shared" si="162"/>
        <v>0xC83</v>
      </c>
      <c r="H920" s="8" t="s">
        <v>250</v>
      </c>
      <c r="I920" s="8"/>
      <c r="J920" s="6" t="s">
        <v>28</v>
      </c>
      <c r="K920" s="9" t="s">
        <v>35</v>
      </c>
      <c r="L920" s="6" t="s">
        <v>30</v>
      </c>
      <c r="M920" s="42">
        <v>160</v>
      </c>
      <c r="N920" s="42">
        <f t="shared" si="166"/>
        <v>256</v>
      </c>
      <c r="O920" s="42">
        <f t="shared" si="163"/>
        <v>20</v>
      </c>
      <c r="P920" s="42">
        <f t="shared" si="164"/>
        <v>32</v>
      </c>
      <c r="Q920" s="265">
        <v>1</v>
      </c>
      <c r="R920" s="10">
        <f t="shared" si="167"/>
        <v>256</v>
      </c>
      <c r="S920" s="6"/>
      <c r="T920" s="6"/>
      <c r="U920" s="65"/>
      <c r="V920" s="65"/>
      <c r="W920" s="65"/>
      <c r="X920" s="65"/>
      <c r="Y920" s="65"/>
      <c r="Z920" s="65"/>
      <c r="AA920" s="65"/>
      <c r="AB920" s="65"/>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row>
    <row r="921" spans="1:250" s="50" customFormat="1" x14ac:dyDescent="0.2">
      <c r="A921" s="6">
        <f ca="1">IF(COUNTIF($B$1:INDIRECT(CONCATENATE("B", ROW())), B921)=0, "", COUNTIF($B$1:INDIRECT(CONCATENATE("B", ROW())), B921))</f>
        <v>133</v>
      </c>
      <c r="B921" s="41" t="s">
        <v>38</v>
      </c>
      <c r="C921" s="7" t="str">
        <f ca="1">IF(B921="", "", B921&amp;COUNTIF($B$1:INDIRECT(CONCATENATE("B", ROW())), B921))</f>
        <v>Ground133</v>
      </c>
      <c r="D921" s="6"/>
      <c r="E921" s="6"/>
      <c r="F921" s="6">
        <f t="shared" si="165"/>
        <v>3204</v>
      </c>
      <c r="G921" s="58" t="str">
        <f t="shared" si="162"/>
        <v>0xC84</v>
      </c>
      <c r="H921" s="8" t="s">
        <v>251</v>
      </c>
      <c r="I921" s="8"/>
      <c r="J921" s="6" t="s">
        <v>28</v>
      </c>
      <c r="K921" s="9" t="s">
        <v>35</v>
      </c>
      <c r="L921" s="6" t="s">
        <v>30</v>
      </c>
      <c r="M921" s="42">
        <v>160</v>
      </c>
      <c r="N921" s="42">
        <f t="shared" si="166"/>
        <v>256</v>
      </c>
      <c r="O921" s="42">
        <f t="shared" si="163"/>
        <v>20</v>
      </c>
      <c r="P921" s="42">
        <f t="shared" si="164"/>
        <v>32</v>
      </c>
      <c r="Q921" s="265">
        <v>1</v>
      </c>
      <c r="R921" s="10">
        <f t="shared" si="167"/>
        <v>256</v>
      </c>
      <c r="S921" s="6"/>
      <c r="T921" s="6"/>
      <c r="U921" s="65"/>
      <c r="V921" s="65"/>
      <c r="W921" s="65"/>
      <c r="X921" s="65"/>
      <c r="Y921" s="65"/>
      <c r="Z921" s="65"/>
      <c r="AA921" s="65"/>
      <c r="AB921" s="65"/>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row>
    <row r="922" spans="1:250" s="50" customFormat="1" x14ac:dyDescent="0.2">
      <c r="A922" s="6">
        <f ca="1">IF(COUNTIF($B$1:INDIRECT(CONCATENATE("B", ROW())), B922)=0, "", COUNTIF($B$1:INDIRECT(CONCATENATE("B", ROW())), B922))</f>
        <v>134</v>
      </c>
      <c r="B922" s="41" t="s">
        <v>38</v>
      </c>
      <c r="C922" s="7" t="str">
        <f ca="1">IF(B922="", "", B922&amp;COUNTIF($B$1:INDIRECT(CONCATENATE("B", ROW())), B922))</f>
        <v>Ground134</v>
      </c>
      <c r="D922" s="6"/>
      <c r="E922" s="6"/>
      <c r="F922" s="6">
        <f t="shared" si="165"/>
        <v>3205</v>
      </c>
      <c r="G922" s="58" t="str">
        <f t="shared" si="162"/>
        <v>0xC85</v>
      </c>
      <c r="H922" s="8" t="s">
        <v>251</v>
      </c>
      <c r="I922" s="8"/>
      <c r="J922" s="6" t="s">
        <v>28</v>
      </c>
      <c r="K922" s="9" t="s">
        <v>35</v>
      </c>
      <c r="L922" s="6" t="s">
        <v>30</v>
      </c>
      <c r="M922" s="42">
        <v>160</v>
      </c>
      <c r="N922" s="42">
        <f t="shared" si="166"/>
        <v>256</v>
      </c>
      <c r="O922" s="42">
        <f t="shared" si="163"/>
        <v>20</v>
      </c>
      <c r="P922" s="42">
        <f t="shared" si="164"/>
        <v>32</v>
      </c>
      <c r="Q922" s="265">
        <v>1</v>
      </c>
      <c r="R922" s="10">
        <f t="shared" si="167"/>
        <v>256</v>
      </c>
      <c r="S922" s="6"/>
      <c r="T922" s="6"/>
      <c r="U922" s="65"/>
      <c r="V922" s="65"/>
      <c r="W922" s="65"/>
      <c r="X922" s="65"/>
      <c r="Y922" s="65"/>
      <c r="Z922" s="65"/>
      <c r="AA922" s="65"/>
      <c r="AB922" s="65"/>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row>
    <row r="923" spans="1:250" s="50" customFormat="1" x14ac:dyDescent="0.2">
      <c r="A923" s="6">
        <f ca="1">IF(COUNTIF($B$1:INDIRECT(CONCATENATE("B", ROW())), B923)=0, "", COUNTIF($B$1:INDIRECT(CONCATENATE("B", ROW())), B923))</f>
        <v>135</v>
      </c>
      <c r="B923" s="41" t="s">
        <v>38</v>
      </c>
      <c r="C923" s="7" t="str">
        <f ca="1">IF(B923="", "", B923&amp;COUNTIF($B$1:INDIRECT(CONCATENATE("B", ROW())), B923))</f>
        <v>Ground135</v>
      </c>
      <c r="D923" s="6"/>
      <c r="E923" s="6"/>
      <c r="F923" s="6">
        <f t="shared" si="165"/>
        <v>3206</v>
      </c>
      <c r="G923" s="58" t="str">
        <f t="shared" si="162"/>
        <v>0xC86</v>
      </c>
      <c r="H923" s="8" t="s">
        <v>251</v>
      </c>
      <c r="I923" s="8"/>
      <c r="J923" s="6" t="s">
        <v>28</v>
      </c>
      <c r="K923" s="9" t="s">
        <v>35</v>
      </c>
      <c r="L923" s="6" t="s">
        <v>30</v>
      </c>
      <c r="M923" s="42">
        <v>160</v>
      </c>
      <c r="N923" s="42">
        <f t="shared" si="166"/>
        <v>256</v>
      </c>
      <c r="O923" s="42">
        <f t="shared" si="163"/>
        <v>20</v>
      </c>
      <c r="P923" s="42">
        <f t="shared" si="164"/>
        <v>32</v>
      </c>
      <c r="Q923" s="265">
        <v>1</v>
      </c>
      <c r="R923" s="10">
        <f t="shared" si="167"/>
        <v>256</v>
      </c>
      <c r="S923" s="6"/>
      <c r="T923" s="6"/>
      <c r="U923" s="65"/>
      <c r="V923" s="65"/>
      <c r="W923" s="65"/>
      <c r="X923" s="65"/>
      <c r="Y923" s="65"/>
      <c r="Z923" s="65"/>
      <c r="AA923" s="65"/>
      <c r="AB923" s="65"/>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row>
    <row r="924" spans="1:250" s="50" customFormat="1" x14ac:dyDescent="0.2">
      <c r="A924" s="6">
        <f ca="1">IF(COUNTIF($B$1:INDIRECT(CONCATENATE("B", ROW())), B924)=0, "", COUNTIF($B$1:INDIRECT(CONCATENATE("B", ROW())), B924))</f>
        <v>136</v>
      </c>
      <c r="B924" s="41" t="s">
        <v>38</v>
      </c>
      <c r="C924" s="7" t="str">
        <f ca="1">IF(B924="", "", B924&amp;COUNTIF($B$1:INDIRECT(CONCATENATE("B", ROW())), B924))</f>
        <v>Ground136</v>
      </c>
      <c r="D924" s="6"/>
      <c r="E924" s="6"/>
      <c r="F924" s="6">
        <f t="shared" si="165"/>
        <v>3207</v>
      </c>
      <c r="G924" s="58" t="str">
        <f t="shared" si="162"/>
        <v>0xC87</v>
      </c>
      <c r="H924" s="8" t="s">
        <v>251</v>
      </c>
      <c r="I924" s="8"/>
      <c r="J924" s="6" t="s">
        <v>28</v>
      </c>
      <c r="K924" s="9" t="s">
        <v>35</v>
      </c>
      <c r="L924" s="6" t="s">
        <v>30</v>
      </c>
      <c r="M924" s="42">
        <v>160</v>
      </c>
      <c r="N924" s="42">
        <f t="shared" si="166"/>
        <v>256</v>
      </c>
      <c r="O924" s="42">
        <f t="shared" si="163"/>
        <v>20</v>
      </c>
      <c r="P924" s="42">
        <f t="shared" si="164"/>
        <v>32</v>
      </c>
      <c r="Q924" s="265">
        <v>1</v>
      </c>
      <c r="R924" s="10">
        <f t="shared" si="167"/>
        <v>256</v>
      </c>
      <c r="S924" s="6"/>
      <c r="T924" s="6"/>
      <c r="U924" s="65"/>
      <c r="V924" s="65"/>
      <c r="W924" s="65"/>
      <c r="X924" s="65"/>
      <c r="Y924" s="65"/>
      <c r="Z924" s="65"/>
      <c r="AA924" s="65"/>
      <c r="AB924" s="65"/>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row>
    <row r="925" spans="1:250" s="50" customFormat="1" x14ac:dyDescent="0.2">
      <c r="A925" s="6">
        <f ca="1">IF(COUNTIF($B$1:INDIRECT(CONCATENATE("B", ROW())), B925)=0, "", COUNTIF($B$1:INDIRECT(CONCATENATE("B", ROW())), B925))</f>
        <v>137</v>
      </c>
      <c r="B925" s="41" t="s">
        <v>38</v>
      </c>
      <c r="C925" s="7" t="str">
        <f ca="1">IF(B925="", "", B925&amp;COUNTIF($B$1:INDIRECT(CONCATENATE("B", ROW())), B925))</f>
        <v>Ground137</v>
      </c>
      <c r="D925" s="6"/>
      <c r="E925" s="6"/>
      <c r="F925" s="6">
        <f t="shared" si="165"/>
        <v>3208</v>
      </c>
      <c r="G925" s="58" t="str">
        <f t="shared" si="162"/>
        <v>0xC88</v>
      </c>
      <c r="H925" s="8" t="s">
        <v>251</v>
      </c>
      <c r="I925" s="8"/>
      <c r="J925" s="6" t="s">
        <v>28</v>
      </c>
      <c r="K925" s="9" t="s">
        <v>35</v>
      </c>
      <c r="L925" s="6" t="s">
        <v>30</v>
      </c>
      <c r="M925" s="42">
        <v>160</v>
      </c>
      <c r="N925" s="42">
        <f t="shared" si="166"/>
        <v>256</v>
      </c>
      <c r="O925" s="42">
        <f t="shared" si="163"/>
        <v>20</v>
      </c>
      <c r="P925" s="42">
        <f t="shared" si="164"/>
        <v>32</v>
      </c>
      <c r="Q925" s="265">
        <v>1</v>
      </c>
      <c r="R925" s="10">
        <f t="shared" si="167"/>
        <v>256</v>
      </c>
      <c r="S925" s="6"/>
      <c r="T925" s="6"/>
      <c r="U925" s="65"/>
      <c r="V925" s="65"/>
      <c r="W925" s="65"/>
      <c r="X925" s="65"/>
      <c r="Y925" s="65"/>
      <c r="Z925" s="65"/>
      <c r="AA925" s="65"/>
      <c r="AB925" s="65"/>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row>
    <row r="926" spans="1:250" s="50" customFormat="1" x14ac:dyDescent="0.2">
      <c r="A926" s="6">
        <f ca="1">IF(COUNTIF($B$1:INDIRECT(CONCATENATE("B", ROW())), B926)=0, "", COUNTIF($B$1:INDIRECT(CONCATENATE("B", ROW())), B926))</f>
        <v>138</v>
      </c>
      <c r="B926" s="41" t="s">
        <v>38</v>
      </c>
      <c r="C926" s="7" t="str">
        <f ca="1">IF(B926="", "", B926&amp;COUNTIF($B$1:INDIRECT(CONCATENATE("B", ROW())), B926))</f>
        <v>Ground138</v>
      </c>
      <c r="D926" s="6"/>
      <c r="E926" s="6"/>
      <c r="F926" s="6">
        <f t="shared" si="165"/>
        <v>3209</v>
      </c>
      <c r="G926" s="58" t="str">
        <f t="shared" si="162"/>
        <v>0xC89</v>
      </c>
      <c r="H926" s="8" t="s">
        <v>251</v>
      </c>
      <c r="I926" s="8"/>
      <c r="J926" s="6" t="s">
        <v>28</v>
      </c>
      <c r="K926" s="9" t="s">
        <v>35</v>
      </c>
      <c r="L926" s="6" t="s">
        <v>30</v>
      </c>
      <c r="M926" s="42">
        <v>160</v>
      </c>
      <c r="N926" s="42">
        <f t="shared" si="166"/>
        <v>256</v>
      </c>
      <c r="O926" s="42">
        <f t="shared" si="163"/>
        <v>20</v>
      </c>
      <c r="P926" s="42">
        <f t="shared" si="164"/>
        <v>32</v>
      </c>
      <c r="Q926" s="265">
        <v>1</v>
      </c>
      <c r="R926" s="10">
        <f t="shared" si="167"/>
        <v>256</v>
      </c>
      <c r="S926" s="6"/>
      <c r="T926" s="6"/>
      <c r="U926" s="65"/>
      <c r="V926" s="65"/>
      <c r="W926" s="65"/>
      <c r="X926" s="65"/>
      <c r="Y926" s="65"/>
      <c r="Z926" s="65"/>
      <c r="AA926" s="65"/>
      <c r="AB926" s="65"/>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row>
    <row r="927" spans="1:250" s="50" customFormat="1" x14ac:dyDescent="0.2">
      <c r="A927" s="6">
        <f ca="1">IF(COUNTIF($B$1:INDIRECT(CONCATENATE("B", ROW())), B927)=0, "", COUNTIF($B$1:INDIRECT(CONCATENATE("B", ROW())), B927))</f>
        <v>139</v>
      </c>
      <c r="B927" s="41" t="s">
        <v>38</v>
      </c>
      <c r="C927" s="7" t="str">
        <f ca="1">IF(B927="", "", B927&amp;COUNTIF($B$1:INDIRECT(CONCATENATE("B", ROW())), B927))</f>
        <v>Ground139</v>
      </c>
      <c r="D927" s="6"/>
      <c r="E927" s="6"/>
      <c r="F927" s="6">
        <f t="shared" si="165"/>
        <v>3210</v>
      </c>
      <c r="G927" s="58" t="str">
        <f t="shared" si="162"/>
        <v>0xC8A</v>
      </c>
      <c r="H927" s="8" t="s">
        <v>251</v>
      </c>
      <c r="I927" s="8"/>
      <c r="J927" s="6" t="s">
        <v>28</v>
      </c>
      <c r="K927" s="9" t="s">
        <v>35</v>
      </c>
      <c r="L927" s="6" t="s">
        <v>30</v>
      </c>
      <c r="M927" s="42">
        <v>160</v>
      </c>
      <c r="N927" s="42">
        <f t="shared" si="166"/>
        <v>256</v>
      </c>
      <c r="O927" s="42">
        <f t="shared" si="163"/>
        <v>20</v>
      </c>
      <c r="P927" s="42">
        <f t="shared" si="164"/>
        <v>32</v>
      </c>
      <c r="Q927" s="265">
        <v>1</v>
      </c>
      <c r="R927" s="10">
        <f t="shared" si="167"/>
        <v>256</v>
      </c>
      <c r="S927" s="6"/>
      <c r="T927" s="6"/>
      <c r="U927" s="65"/>
      <c r="V927" s="65"/>
      <c r="W927" s="65"/>
      <c r="X927" s="65"/>
      <c r="Y927" s="65"/>
      <c r="Z927" s="65"/>
      <c r="AA927" s="65"/>
      <c r="AB927" s="65"/>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row>
    <row r="928" spans="1:250" s="50" customFormat="1" x14ac:dyDescent="0.2">
      <c r="A928" s="6">
        <f ca="1">IF(COUNTIF($B$1:INDIRECT(CONCATENATE("B", ROW())), B928)=0, "", COUNTIF($B$1:INDIRECT(CONCATENATE("B", ROW())), B928))</f>
        <v>140</v>
      </c>
      <c r="B928" s="41" t="s">
        <v>38</v>
      </c>
      <c r="C928" s="7" t="str">
        <f ca="1">IF(B928="", "", B928&amp;COUNTIF($B$1:INDIRECT(CONCATENATE("B", ROW())), B928))</f>
        <v>Ground140</v>
      </c>
      <c r="D928" s="6"/>
      <c r="E928" s="6"/>
      <c r="F928" s="6">
        <f t="shared" si="165"/>
        <v>3211</v>
      </c>
      <c r="G928" s="58" t="str">
        <f t="shared" si="162"/>
        <v>0xC8B</v>
      </c>
      <c r="H928" s="8" t="s">
        <v>251</v>
      </c>
      <c r="I928" s="8"/>
      <c r="J928" s="6" t="s">
        <v>28</v>
      </c>
      <c r="K928" s="9" t="s">
        <v>35</v>
      </c>
      <c r="L928" s="6" t="s">
        <v>30</v>
      </c>
      <c r="M928" s="42">
        <v>160</v>
      </c>
      <c r="N928" s="42">
        <f t="shared" si="166"/>
        <v>256</v>
      </c>
      <c r="O928" s="42">
        <f t="shared" si="163"/>
        <v>20</v>
      </c>
      <c r="P928" s="42">
        <f t="shared" si="164"/>
        <v>32</v>
      </c>
      <c r="Q928" s="265">
        <v>1</v>
      </c>
      <c r="R928" s="10">
        <f t="shared" si="167"/>
        <v>256</v>
      </c>
      <c r="S928" s="6"/>
      <c r="T928" s="6"/>
      <c r="U928" s="65"/>
      <c r="V928" s="65"/>
      <c r="W928" s="65"/>
      <c r="X928" s="65"/>
      <c r="Y928" s="65"/>
      <c r="Z928" s="65"/>
      <c r="AA928" s="65"/>
      <c r="AB928" s="65"/>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row>
    <row r="929" spans="1:250" s="50" customFormat="1" x14ac:dyDescent="0.2">
      <c r="A929" s="6">
        <f ca="1">IF(COUNTIF($B$1:INDIRECT(CONCATENATE("B", ROW())), B929)=0, "", COUNTIF($B$1:INDIRECT(CONCATENATE("B", ROW())), B929))</f>
        <v>141</v>
      </c>
      <c r="B929" s="41" t="s">
        <v>38</v>
      </c>
      <c r="C929" s="7" t="str">
        <f ca="1">IF(B929="", "", B929&amp;COUNTIF($B$1:INDIRECT(CONCATENATE("B", ROW())), B929))</f>
        <v>Ground141</v>
      </c>
      <c r="D929" s="6"/>
      <c r="E929" s="6"/>
      <c r="F929" s="6">
        <f t="shared" si="165"/>
        <v>3212</v>
      </c>
      <c r="G929" s="58" t="str">
        <f t="shared" si="162"/>
        <v>0xC8C</v>
      </c>
      <c r="H929" s="8" t="s">
        <v>251</v>
      </c>
      <c r="I929" s="8"/>
      <c r="J929" s="6" t="s">
        <v>28</v>
      </c>
      <c r="K929" s="9" t="s">
        <v>35</v>
      </c>
      <c r="L929" s="6" t="s">
        <v>30</v>
      </c>
      <c r="M929" s="42">
        <v>160</v>
      </c>
      <c r="N929" s="42">
        <f t="shared" si="166"/>
        <v>256</v>
      </c>
      <c r="O929" s="42">
        <f t="shared" si="163"/>
        <v>20</v>
      </c>
      <c r="P929" s="42">
        <f t="shared" si="164"/>
        <v>32</v>
      </c>
      <c r="Q929" s="265">
        <v>1</v>
      </c>
      <c r="R929" s="10">
        <f t="shared" si="167"/>
        <v>256</v>
      </c>
      <c r="S929" s="6"/>
      <c r="T929" s="6"/>
      <c r="U929" s="65"/>
      <c r="V929" s="65"/>
      <c r="W929" s="65"/>
      <c r="X929" s="65"/>
      <c r="Y929" s="65"/>
      <c r="Z929" s="65"/>
      <c r="AA929" s="65"/>
      <c r="AB929" s="65"/>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row>
    <row r="930" spans="1:250" s="50" customFormat="1" x14ac:dyDescent="0.2">
      <c r="A930" s="6">
        <f ca="1">IF(COUNTIF($B$1:INDIRECT(CONCATENATE("B", ROW())), B930)=0, "", COUNTIF($B$1:INDIRECT(CONCATENATE("B", ROW())), B930))</f>
        <v>142</v>
      </c>
      <c r="B930" s="41" t="s">
        <v>38</v>
      </c>
      <c r="C930" s="7" t="str">
        <f ca="1">IF(B930="", "", B930&amp;COUNTIF($B$1:INDIRECT(CONCATENATE("B", ROW())), B930))</f>
        <v>Ground142</v>
      </c>
      <c r="D930" s="6"/>
      <c r="E930" s="6"/>
      <c r="F930" s="6">
        <f t="shared" si="165"/>
        <v>3213</v>
      </c>
      <c r="G930" s="58" t="str">
        <f t="shared" si="162"/>
        <v>0xC8D</v>
      </c>
      <c r="H930" s="8" t="s">
        <v>251</v>
      </c>
      <c r="I930" s="8"/>
      <c r="J930" s="6" t="s">
        <v>28</v>
      </c>
      <c r="K930" s="9" t="s">
        <v>35</v>
      </c>
      <c r="L930" s="6" t="s">
        <v>30</v>
      </c>
      <c r="M930" s="42">
        <v>160</v>
      </c>
      <c r="N930" s="42">
        <f t="shared" si="166"/>
        <v>256</v>
      </c>
      <c r="O930" s="42">
        <f t="shared" si="163"/>
        <v>20</v>
      </c>
      <c r="P930" s="42">
        <f t="shared" si="164"/>
        <v>32</v>
      </c>
      <c r="Q930" s="265">
        <v>1</v>
      </c>
      <c r="R930" s="10">
        <f t="shared" si="167"/>
        <v>256</v>
      </c>
      <c r="S930" s="6"/>
      <c r="T930" s="6"/>
      <c r="U930" s="65"/>
      <c r="V930" s="65"/>
      <c r="W930" s="65"/>
      <c r="X930" s="65"/>
      <c r="Y930" s="65"/>
      <c r="Z930" s="65"/>
      <c r="AA930" s="65"/>
      <c r="AB930" s="65"/>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row>
    <row r="931" spans="1:250" s="50" customFormat="1" x14ac:dyDescent="0.2">
      <c r="A931" s="6">
        <f ca="1">IF(COUNTIF($B$1:INDIRECT(CONCATENATE("B", ROW())), B931)=0, "", COUNTIF($B$1:INDIRECT(CONCATENATE("B", ROW())), B931))</f>
        <v>143</v>
      </c>
      <c r="B931" s="41" t="s">
        <v>38</v>
      </c>
      <c r="C931" s="7" t="str">
        <f ca="1">IF(B931="", "", B931&amp;COUNTIF($B$1:INDIRECT(CONCATENATE("B", ROW())), B931))</f>
        <v>Ground143</v>
      </c>
      <c r="D931" s="6"/>
      <c r="E931" s="6"/>
      <c r="F931" s="6">
        <f t="shared" si="165"/>
        <v>3214</v>
      </c>
      <c r="G931" s="58" t="str">
        <f t="shared" si="162"/>
        <v>0xC8E</v>
      </c>
      <c r="H931" s="8" t="s">
        <v>251</v>
      </c>
      <c r="I931" s="8"/>
      <c r="J931" s="6" t="s">
        <v>28</v>
      </c>
      <c r="K931" s="9" t="s">
        <v>35</v>
      </c>
      <c r="L931" s="6" t="s">
        <v>30</v>
      </c>
      <c r="M931" s="42">
        <v>160</v>
      </c>
      <c r="N931" s="42">
        <f t="shared" si="166"/>
        <v>256</v>
      </c>
      <c r="O931" s="42">
        <f t="shared" si="163"/>
        <v>20</v>
      </c>
      <c r="P931" s="42">
        <f t="shared" si="164"/>
        <v>32</v>
      </c>
      <c r="Q931" s="265">
        <v>1</v>
      </c>
      <c r="R931" s="10">
        <f t="shared" si="167"/>
        <v>256</v>
      </c>
      <c r="S931" s="6"/>
      <c r="T931" s="6"/>
      <c r="U931" s="65"/>
      <c r="V931" s="65"/>
      <c r="W931" s="65"/>
      <c r="X931" s="65"/>
      <c r="Y931" s="65"/>
      <c r="Z931" s="65"/>
      <c r="AA931" s="65"/>
      <c r="AB931" s="65"/>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row>
    <row r="932" spans="1:250" s="50" customFormat="1" x14ac:dyDescent="0.2">
      <c r="A932" s="6">
        <f ca="1">IF(COUNTIF($B$1:INDIRECT(CONCATENATE("B", ROW())), B932)=0, "", COUNTIF($B$1:INDIRECT(CONCATENATE("B", ROW())), B932))</f>
        <v>144</v>
      </c>
      <c r="B932" s="41" t="s">
        <v>38</v>
      </c>
      <c r="C932" s="7" t="str">
        <f ca="1">IF(B932="", "", B932&amp;COUNTIF($B$1:INDIRECT(CONCATENATE("B", ROW())), B932))</f>
        <v>Ground144</v>
      </c>
      <c r="D932" s="6"/>
      <c r="E932" s="6"/>
      <c r="F932" s="6">
        <f t="shared" si="165"/>
        <v>3215</v>
      </c>
      <c r="G932" s="58" t="str">
        <f t="shared" si="162"/>
        <v>0xC8F</v>
      </c>
      <c r="H932" s="8" t="s">
        <v>251</v>
      </c>
      <c r="I932" s="8"/>
      <c r="J932" s="6" t="s">
        <v>28</v>
      </c>
      <c r="K932" s="9" t="s">
        <v>35</v>
      </c>
      <c r="L932" s="6" t="s">
        <v>30</v>
      </c>
      <c r="M932" s="42">
        <v>160</v>
      </c>
      <c r="N932" s="42">
        <f t="shared" si="166"/>
        <v>256</v>
      </c>
      <c r="O932" s="42">
        <f t="shared" si="163"/>
        <v>20</v>
      </c>
      <c r="P932" s="42">
        <f t="shared" si="164"/>
        <v>32</v>
      </c>
      <c r="Q932" s="265">
        <v>1</v>
      </c>
      <c r="R932" s="10">
        <f t="shared" si="167"/>
        <v>256</v>
      </c>
      <c r="S932" s="6"/>
      <c r="T932" s="6"/>
      <c r="U932" s="65"/>
      <c r="V932" s="65"/>
      <c r="W932" s="65"/>
      <c r="X932" s="65"/>
      <c r="Y932" s="65"/>
      <c r="Z932" s="65"/>
      <c r="AA932" s="65"/>
      <c r="AB932" s="65"/>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row>
    <row r="933" spans="1:250" s="50" customFormat="1" x14ac:dyDescent="0.2">
      <c r="A933" s="6">
        <f ca="1">IF(COUNTIF($B$1:INDIRECT(CONCATENATE("B", ROW())), B933)=0, "", COUNTIF($B$1:INDIRECT(CONCATENATE("B", ROW())), B933))</f>
        <v>145</v>
      </c>
      <c r="B933" s="41" t="s">
        <v>38</v>
      </c>
      <c r="C933" s="7" t="str">
        <f ca="1">IF(B933="", "", B933&amp;COUNTIF($B$1:INDIRECT(CONCATENATE("B", ROW())), B933))</f>
        <v>Ground145</v>
      </c>
      <c r="D933" s="6"/>
      <c r="E933" s="6"/>
      <c r="F933" s="6">
        <f t="shared" si="165"/>
        <v>3216</v>
      </c>
      <c r="G933" s="58" t="str">
        <f t="shared" ref="G933:G980" si="168">CONCATENATE( "0x",DEC2HEX($F933) )</f>
        <v>0xC90</v>
      </c>
      <c r="H933" s="8" t="s">
        <v>251</v>
      </c>
      <c r="I933" s="8"/>
      <c r="J933" s="6" t="s">
        <v>28</v>
      </c>
      <c r="K933" s="9" t="s">
        <v>35</v>
      </c>
      <c r="L933" s="6" t="s">
        <v>30</v>
      </c>
      <c r="M933" s="42">
        <v>160</v>
      </c>
      <c r="N933" s="42">
        <f t="shared" si="166"/>
        <v>256</v>
      </c>
      <c r="O933" s="42">
        <f t="shared" ref="O933:O980" si="169">IF($M933="", "", $M933/8)</f>
        <v>20</v>
      </c>
      <c r="P933" s="42">
        <f t="shared" ref="P933:P964" si="170">IF(N933="", "", N933/8)</f>
        <v>32</v>
      </c>
      <c r="Q933" s="265">
        <v>1</v>
      </c>
      <c r="R933" s="10">
        <f t="shared" si="167"/>
        <v>256</v>
      </c>
      <c r="S933" s="6"/>
      <c r="T933" s="6"/>
      <c r="U933" s="65"/>
      <c r="V933" s="65"/>
      <c r="W933" s="65"/>
      <c r="X933" s="65"/>
      <c r="Y933" s="65"/>
      <c r="Z933" s="65"/>
      <c r="AA933" s="65"/>
      <c r="AB933" s="65"/>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row>
    <row r="934" spans="1:250" s="50" customFormat="1" x14ac:dyDescent="0.2">
      <c r="A934" s="6">
        <f ca="1">IF(COUNTIF($B$1:INDIRECT(CONCATENATE("B", ROW())), B934)=0, "", COUNTIF($B$1:INDIRECT(CONCATENATE("B", ROW())), B934))</f>
        <v>146</v>
      </c>
      <c r="B934" s="41" t="s">
        <v>38</v>
      </c>
      <c r="C934" s="7" t="str">
        <f ca="1">IF(B934="", "", B934&amp;COUNTIF($B$1:INDIRECT(CONCATENATE("B", ROW())), B934))</f>
        <v>Ground146</v>
      </c>
      <c r="D934" s="6"/>
      <c r="E934" s="6"/>
      <c r="F934" s="6">
        <f t="shared" ref="F934:F980" si="171">$F933+1</f>
        <v>3217</v>
      </c>
      <c r="G934" s="58" t="str">
        <f t="shared" si="168"/>
        <v>0xC91</v>
      </c>
      <c r="H934" s="8" t="s">
        <v>251</v>
      </c>
      <c r="I934" s="8"/>
      <c r="J934" s="6" t="s">
        <v>28</v>
      </c>
      <c r="K934" s="9" t="s">
        <v>35</v>
      </c>
      <c r="L934" s="6" t="s">
        <v>30</v>
      </c>
      <c r="M934" s="42">
        <v>160</v>
      </c>
      <c r="N934" s="42">
        <f t="shared" si="166"/>
        <v>256</v>
      </c>
      <c r="O934" s="42">
        <f t="shared" si="169"/>
        <v>20</v>
      </c>
      <c r="P934" s="42">
        <f t="shared" si="170"/>
        <v>32</v>
      </c>
      <c r="Q934" s="265">
        <v>1</v>
      </c>
      <c r="R934" s="10">
        <f t="shared" si="167"/>
        <v>256</v>
      </c>
      <c r="S934" s="6"/>
      <c r="T934" s="6"/>
      <c r="U934" s="65"/>
      <c r="V934" s="65"/>
      <c r="W934" s="65"/>
      <c r="X934" s="65"/>
      <c r="Y934" s="65"/>
      <c r="Z934" s="65"/>
      <c r="AA934" s="65"/>
      <c r="AB934" s="65"/>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row>
    <row r="935" spans="1:250" s="50" customFormat="1" x14ac:dyDescent="0.2">
      <c r="A935" s="6">
        <f ca="1">IF(COUNTIF($B$1:INDIRECT(CONCATENATE("B", ROW())), B935)=0, "", COUNTIF($B$1:INDIRECT(CONCATENATE("B", ROW())), B935))</f>
        <v>147</v>
      </c>
      <c r="B935" s="41" t="s">
        <v>38</v>
      </c>
      <c r="C935" s="7" t="str">
        <f ca="1">IF(B935="", "", B935&amp;COUNTIF($B$1:INDIRECT(CONCATENATE("B", ROW())), B935))</f>
        <v>Ground147</v>
      </c>
      <c r="D935" s="6"/>
      <c r="E935" s="6"/>
      <c r="F935" s="6">
        <f t="shared" si="171"/>
        <v>3218</v>
      </c>
      <c r="G935" s="58" t="str">
        <f t="shared" si="168"/>
        <v>0xC92</v>
      </c>
      <c r="H935" s="8" t="s">
        <v>251</v>
      </c>
      <c r="I935" s="8"/>
      <c r="J935" s="6" t="s">
        <v>28</v>
      </c>
      <c r="K935" s="9" t="s">
        <v>35</v>
      </c>
      <c r="L935" s="6" t="s">
        <v>30</v>
      </c>
      <c r="M935" s="42">
        <v>160</v>
      </c>
      <c r="N935" s="42">
        <f t="shared" si="166"/>
        <v>256</v>
      </c>
      <c r="O935" s="42">
        <f t="shared" si="169"/>
        <v>20</v>
      </c>
      <c r="P935" s="42">
        <f t="shared" si="170"/>
        <v>32</v>
      </c>
      <c r="Q935" s="265">
        <v>1</v>
      </c>
      <c r="R935" s="10">
        <f t="shared" si="167"/>
        <v>256</v>
      </c>
      <c r="S935" s="6"/>
      <c r="T935" s="6"/>
      <c r="U935" s="65"/>
      <c r="V935" s="65"/>
      <c r="W935" s="65"/>
      <c r="X935" s="65"/>
      <c r="Y935" s="65"/>
      <c r="Z935" s="65"/>
      <c r="AA935" s="65"/>
      <c r="AB935" s="65"/>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row>
    <row r="936" spans="1:250" s="50" customFormat="1" x14ac:dyDescent="0.2">
      <c r="A936" s="6">
        <f ca="1">IF(COUNTIF($B$1:INDIRECT(CONCATENATE("B", ROW())), B936)=0, "", COUNTIF($B$1:INDIRECT(CONCATENATE("B", ROW())), B936))</f>
        <v>148</v>
      </c>
      <c r="B936" s="41" t="s">
        <v>38</v>
      </c>
      <c r="C936" s="7" t="str">
        <f ca="1">IF(B936="", "", B936&amp;COUNTIF($B$1:INDIRECT(CONCATENATE("B", ROW())), B936))</f>
        <v>Ground148</v>
      </c>
      <c r="D936" s="6"/>
      <c r="E936" s="6"/>
      <c r="F936" s="6">
        <f t="shared" si="171"/>
        <v>3219</v>
      </c>
      <c r="G936" s="58" t="str">
        <f t="shared" si="168"/>
        <v>0xC93</v>
      </c>
      <c r="H936" s="8" t="s">
        <v>251</v>
      </c>
      <c r="I936" s="8"/>
      <c r="J936" s="6" t="s">
        <v>28</v>
      </c>
      <c r="K936" s="9" t="s">
        <v>35</v>
      </c>
      <c r="L936" s="6" t="s">
        <v>30</v>
      </c>
      <c r="M936" s="42">
        <v>160</v>
      </c>
      <c r="N936" s="42">
        <f t="shared" si="166"/>
        <v>256</v>
      </c>
      <c r="O936" s="42">
        <f t="shared" si="169"/>
        <v>20</v>
      </c>
      <c r="P936" s="42">
        <f t="shared" si="170"/>
        <v>32</v>
      </c>
      <c r="Q936" s="265">
        <v>1</v>
      </c>
      <c r="R936" s="10">
        <f t="shared" si="167"/>
        <v>256</v>
      </c>
      <c r="S936" s="6"/>
      <c r="T936" s="6"/>
      <c r="U936" s="65"/>
      <c r="V936" s="65"/>
      <c r="W936" s="65"/>
      <c r="X936" s="65"/>
      <c r="Y936" s="65"/>
      <c r="Z936" s="65"/>
      <c r="AA936" s="65"/>
      <c r="AB936" s="65"/>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row>
    <row r="937" spans="1:250" s="50" customFormat="1" x14ac:dyDescent="0.2">
      <c r="A937" s="6">
        <f ca="1">IF(COUNTIF($B$1:INDIRECT(CONCATENATE("B", ROW())), B937)=0, "", COUNTIF($B$1:INDIRECT(CONCATENATE("B", ROW())), B937))</f>
        <v>149</v>
      </c>
      <c r="B937" s="41" t="s">
        <v>38</v>
      </c>
      <c r="C937" s="7" t="str">
        <f ca="1">IF(B937="", "", B937&amp;COUNTIF($B$1:INDIRECT(CONCATENATE("B", ROW())), B937))</f>
        <v>Ground149</v>
      </c>
      <c r="D937" s="6"/>
      <c r="E937" s="6"/>
      <c r="F937" s="6">
        <f t="shared" si="171"/>
        <v>3220</v>
      </c>
      <c r="G937" s="58" t="str">
        <f t="shared" si="168"/>
        <v>0xC94</v>
      </c>
      <c r="H937" s="8" t="s">
        <v>251</v>
      </c>
      <c r="I937" s="8"/>
      <c r="J937" s="6" t="s">
        <v>28</v>
      </c>
      <c r="K937" s="9" t="s">
        <v>35</v>
      </c>
      <c r="L937" s="6" t="s">
        <v>30</v>
      </c>
      <c r="M937" s="42">
        <v>160</v>
      </c>
      <c r="N937" s="42">
        <f t="shared" si="166"/>
        <v>256</v>
      </c>
      <c r="O937" s="42">
        <f t="shared" si="169"/>
        <v>20</v>
      </c>
      <c r="P937" s="42">
        <f t="shared" si="170"/>
        <v>32</v>
      </c>
      <c r="Q937" s="265">
        <v>1</v>
      </c>
      <c r="R937" s="10">
        <f t="shared" si="167"/>
        <v>256</v>
      </c>
      <c r="S937" s="6"/>
      <c r="T937" s="6"/>
      <c r="U937" s="65"/>
      <c r="V937" s="65"/>
      <c r="W937" s="65"/>
      <c r="X937" s="65"/>
      <c r="Y937" s="65"/>
      <c r="Z937" s="65"/>
      <c r="AA937" s="65"/>
      <c r="AB937" s="65"/>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row>
    <row r="938" spans="1:250" s="50" customFormat="1" x14ac:dyDescent="0.2">
      <c r="A938" s="6">
        <f ca="1">IF(COUNTIF($B$1:INDIRECT(CONCATENATE("B", ROW())), B938)=0, "", COUNTIF($B$1:INDIRECT(CONCATENATE("B", ROW())), B938))</f>
        <v>150</v>
      </c>
      <c r="B938" s="41" t="s">
        <v>38</v>
      </c>
      <c r="C938" s="7" t="str">
        <f ca="1">IF(B938="", "", B938&amp;COUNTIF($B$1:INDIRECT(CONCATENATE("B", ROW())), B938))</f>
        <v>Ground150</v>
      </c>
      <c r="D938" s="6"/>
      <c r="E938" s="6"/>
      <c r="F938" s="6">
        <f t="shared" si="171"/>
        <v>3221</v>
      </c>
      <c r="G938" s="58" t="str">
        <f t="shared" si="168"/>
        <v>0xC95</v>
      </c>
      <c r="H938" s="8" t="s">
        <v>251</v>
      </c>
      <c r="I938" s="8"/>
      <c r="J938" s="6" t="s">
        <v>28</v>
      </c>
      <c r="K938" s="9" t="s">
        <v>35</v>
      </c>
      <c r="L938" s="6" t="s">
        <v>30</v>
      </c>
      <c r="M938" s="42">
        <v>160</v>
      </c>
      <c r="N938" s="42">
        <f t="shared" si="166"/>
        <v>256</v>
      </c>
      <c r="O938" s="42">
        <f t="shared" si="169"/>
        <v>20</v>
      </c>
      <c r="P938" s="42">
        <f t="shared" si="170"/>
        <v>32</v>
      </c>
      <c r="Q938" s="265">
        <v>1</v>
      </c>
      <c r="R938" s="10">
        <f t="shared" si="167"/>
        <v>256</v>
      </c>
      <c r="S938" s="6"/>
      <c r="T938" s="6"/>
      <c r="U938" s="65"/>
      <c r="V938" s="65"/>
      <c r="W938" s="65"/>
      <c r="X938" s="65"/>
      <c r="Y938" s="65"/>
      <c r="Z938" s="65"/>
      <c r="AA938" s="65"/>
      <c r="AB938" s="65"/>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row>
    <row r="939" spans="1:250" s="50" customFormat="1" x14ac:dyDescent="0.2">
      <c r="A939" s="6">
        <f ca="1">IF(COUNTIF($B$1:INDIRECT(CONCATENATE("B", ROW())), B939)=0, "", COUNTIF($B$1:INDIRECT(CONCATENATE("B", ROW())), B939))</f>
        <v>151</v>
      </c>
      <c r="B939" s="41" t="s">
        <v>38</v>
      </c>
      <c r="C939" s="7" t="str">
        <f ca="1">IF(B939="", "", B939&amp;COUNTIF($B$1:INDIRECT(CONCATENATE("B", ROW())), B939))</f>
        <v>Ground151</v>
      </c>
      <c r="D939" s="6"/>
      <c r="E939" s="6"/>
      <c r="F939" s="6">
        <f t="shared" si="171"/>
        <v>3222</v>
      </c>
      <c r="G939" s="58" t="str">
        <f t="shared" si="168"/>
        <v>0xC96</v>
      </c>
      <c r="H939" s="8" t="s">
        <v>251</v>
      </c>
      <c r="I939" s="8"/>
      <c r="J939" s="6" t="s">
        <v>28</v>
      </c>
      <c r="K939" s="9" t="s">
        <v>35</v>
      </c>
      <c r="L939" s="6" t="s">
        <v>30</v>
      </c>
      <c r="M939" s="42">
        <v>160</v>
      </c>
      <c r="N939" s="42">
        <f t="shared" si="166"/>
        <v>256</v>
      </c>
      <c r="O939" s="42">
        <f t="shared" si="169"/>
        <v>20</v>
      </c>
      <c r="P939" s="42">
        <f t="shared" si="170"/>
        <v>32</v>
      </c>
      <c r="Q939" s="265">
        <v>1</v>
      </c>
      <c r="R939" s="10">
        <f t="shared" si="167"/>
        <v>256</v>
      </c>
      <c r="S939" s="6"/>
      <c r="T939" s="6"/>
      <c r="U939" s="65"/>
      <c r="V939" s="65"/>
      <c r="W939" s="65"/>
      <c r="X939" s="65"/>
      <c r="Y939" s="65"/>
      <c r="Z939" s="65"/>
      <c r="AA939" s="65"/>
      <c r="AB939" s="65"/>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row>
    <row r="940" spans="1:250" s="50" customFormat="1" x14ac:dyDescent="0.2">
      <c r="A940" s="6">
        <f ca="1">IF(COUNTIF($B$1:INDIRECT(CONCATENATE("B", ROW())), B940)=0, "", COUNTIF($B$1:INDIRECT(CONCATENATE("B", ROW())), B940))</f>
        <v>152</v>
      </c>
      <c r="B940" s="41" t="s">
        <v>38</v>
      </c>
      <c r="C940" s="7" t="str">
        <f ca="1">IF(B940="", "", B940&amp;COUNTIF($B$1:INDIRECT(CONCATENATE("B", ROW())), B940))</f>
        <v>Ground152</v>
      </c>
      <c r="D940" s="6"/>
      <c r="E940" s="6"/>
      <c r="F940" s="6">
        <f t="shared" si="171"/>
        <v>3223</v>
      </c>
      <c r="G940" s="58" t="str">
        <f t="shared" si="168"/>
        <v>0xC97</v>
      </c>
      <c r="H940" s="8" t="s">
        <v>251</v>
      </c>
      <c r="I940" s="8"/>
      <c r="J940" s="6" t="s">
        <v>28</v>
      </c>
      <c r="K940" s="9" t="s">
        <v>35</v>
      </c>
      <c r="L940" s="6" t="s">
        <v>30</v>
      </c>
      <c r="M940" s="42">
        <v>160</v>
      </c>
      <c r="N940" s="42">
        <f t="shared" si="166"/>
        <v>256</v>
      </c>
      <c r="O940" s="42">
        <f t="shared" si="169"/>
        <v>20</v>
      </c>
      <c r="P940" s="42">
        <f t="shared" si="170"/>
        <v>32</v>
      </c>
      <c r="Q940" s="265">
        <v>1</v>
      </c>
      <c r="R940" s="10">
        <f t="shared" si="167"/>
        <v>256</v>
      </c>
      <c r="S940" s="6"/>
      <c r="T940" s="6"/>
      <c r="U940" s="65"/>
      <c r="V940" s="65"/>
      <c r="W940" s="65"/>
      <c r="X940" s="65"/>
      <c r="Y940" s="65"/>
      <c r="Z940" s="65"/>
      <c r="AA940" s="65"/>
      <c r="AB940" s="65"/>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row>
    <row r="941" spans="1:250" s="50" customFormat="1" x14ac:dyDescent="0.2">
      <c r="A941" s="6">
        <f ca="1">IF(COUNTIF($B$1:INDIRECT(CONCATENATE("B", ROW())), B941)=0, "", COUNTIF($B$1:INDIRECT(CONCATENATE("B", ROW())), B941))</f>
        <v>153</v>
      </c>
      <c r="B941" s="41" t="s">
        <v>38</v>
      </c>
      <c r="C941" s="7" t="str">
        <f ca="1">IF(B941="", "", B941&amp;COUNTIF($B$1:INDIRECT(CONCATENATE("B", ROW())), B941))</f>
        <v>Ground153</v>
      </c>
      <c r="D941" s="6"/>
      <c r="E941" s="6"/>
      <c r="F941" s="6">
        <f t="shared" si="171"/>
        <v>3224</v>
      </c>
      <c r="G941" s="58" t="str">
        <f t="shared" si="168"/>
        <v>0xC98</v>
      </c>
      <c r="H941" s="8" t="s">
        <v>251</v>
      </c>
      <c r="I941" s="8"/>
      <c r="J941" s="6" t="s">
        <v>28</v>
      </c>
      <c r="K941" s="9" t="s">
        <v>35</v>
      </c>
      <c r="L941" s="6" t="s">
        <v>30</v>
      </c>
      <c r="M941" s="42">
        <v>160</v>
      </c>
      <c r="N941" s="42">
        <f t="shared" si="166"/>
        <v>256</v>
      </c>
      <c r="O941" s="42">
        <f t="shared" si="169"/>
        <v>20</v>
      </c>
      <c r="P941" s="42">
        <f t="shared" si="170"/>
        <v>32</v>
      </c>
      <c r="Q941" s="265">
        <v>1</v>
      </c>
      <c r="R941" s="10">
        <f t="shared" si="167"/>
        <v>256</v>
      </c>
      <c r="S941" s="6"/>
      <c r="T941" s="6"/>
      <c r="U941" s="65"/>
      <c r="V941" s="65"/>
      <c r="W941" s="65"/>
      <c r="X941" s="65"/>
      <c r="Y941" s="65"/>
      <c r="Z941" s="65"/>
      <c r="AA941" s="65"/>
      <c r="AB941" s="65"/>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row>
    <row r="942" spans="1:250" s="50" customFormat="1" x14ac:dyDescent="0.2">
      <c r="A942" s="6">
        <f ca="1">IF(COUNTIF($B$1:INDIRECT(CONCATENATE("B", ROW())), B942)=0, "", COUNTIF($B$1:INDIRECT(CONCATENATE("B", ROW())), B942))</f>
        <v>154</v>
      </c>
      <c r="B942" s="41" t="s">
        <v>38</v>
      </c>
      <c r="C942" s="7" t="str">
        <f ca="1">IF(B942="", "", B942&amp;COUNTIF($B$1:INDIRECT(CONCATENATE("B", ROW())), B942))</f>
        <v>Ground154</v>
      </c>
      <c r="D942" s="6"/>
      <c r="E942" s="6"/>
      <c r="F942" s="6">
        <f t="shared" si="171"/>
        <v>3225</v>
      </c>
      <c r="G942" s="58" t="str">
        <f t="shared" si="168"/>
        <v>0xC99</v>
      </c>
      <c r="H942" s="8" t="s">
        <v>251</v>
      </c>
      <c r="I942" s="8"/>
      <c r="J942" s="6" t="s">
        <v>28</v>
      </c>
      <c r="K942" s="9" t="s">
        <v>35</v>
      </c>
      <c r="L942" s="6" t="s">
        <v>30</v>
      </c>
      <c r="M942" s="42">
        <v>160</v>
      </c>
      <c r="N942" s="42">
        <f t="shared" si="166"/>
        <v>256</v>
      </c>
      <c r="O942" s="42">
        <f t="shared" si="169"/>
        <v>20</v>
      </c>
      <c r="P942" s="42">
        <f t="shared" si="170"/>
        <v>32</v>
      </c>
      <c r="Q942" s="265">
        <v>1</v>
      </c>
      <c r="R942" s="10">
        <f t="shared" si="167"/>
        <v>256</v>
      </c>
      <c r="S942" s="6"/>
      <c r="T942" s="6"/>
      <c r="U942" s="65"/>
      <c r="V942" s="65"/>
      <c r="W942" s="65"/>
      <c r="X942" s="65"/>
      <c r="Y942" s="65"/>
      <c r="Z942" s="65"/>
      <c r="AA942" s="65"/>
      <c r="AB942" s="65"/>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row>
    <row r="943" spans="1:250" s="50" customFormat="1" x14ac:dyDescent="0.2">
      <c r="A943" s="6">
        <f ca="1">IF(COUNTIF($B$1:INDIRECT(CONCATENATE("B", ROW())), B943)=0, "", COUNTIF($B$1:INDIRECT(CONCATENATE("B", ROW())), B943))</f>
        <v>155</v>
      </c>
      <c r="B943" s="41" t="s">
        <v>38</v>
      </c>
      <c r="C943" s="7" t="str">
        <f ca="1">IF(B943="", "", B943&amp;COUNTIF($B$1:INDIRECT(CONCATENATE("B", ROW())), B943))</f>
        <v>Ground155</v>
      </c>
      <c r="D943" s="6"/>
      <c r="E943" s="6"/>
      <c r="F943" s="6">
        <f t="shared" si="171"/>
        <v>3226</v>
      </c>
      <c r="G943" s="58" t="str">
        <f t="shared" si="168"/>
        <v>0xC9A</v>
      </c>
      <c r="H943" s="8" t="s">
        <v>251</v>
      </c>
      <c r="I943" s="8"/>
      <c r="J943" s="6" t="s">
        <v>28</v>
      </c>
      <c r="K943" s="9" t="s">
        <v>35</v>
      </c>
      <c r="L943" s="6" t="s">
        <v>30</v>
      </c>
      <c r="M943" s="42">
        <v>160</v>
      </c>
      <c r="N943" s="42">
        <f t="shared" si="166"/>
        <v>256</v>
      </c>
      <c r="O943" s="42">
        <f t="shared" si="169"/>
        <v>20</v>
      </c>
      <c r="P943" s="42">
        <f t="shared" si="170"/>
        <v>32</v>
      </c>
      <c r="Q943" s="265">
        <v>1</v>
      </c>
      <c r="R943" s="10">
        <f t="shared" si="167"/>
        <v>256</v>
      </c>
      <c r="S943" s="6"/>
      <c r="T943" s="6"/>
      <c r="U943" s="65"/>
      <c r="V943" s="65"/>
      <c r="W943" s="65"/>
      <c r="X943" s="65"/>
      <c r="Y943" s="65"/>
      <c r="Z943" s="65"/>
      <c r="AA943" s="65"/>
      <c r="AB943" s="65"/>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row>
    <row r="944" spans="1:250" s="50" customFormat="1" x14ac:dyDescent="0.2">
      <c r="A944" s="6">
        <f ca="1">IF(COUNTIF($B$1:INDIRECT(CONCATENATE("B", ROW())), B944)=0, "", COUNTIF($B$1:INDIRECT(CONCATENATE("B", ROW())), B944))</f>
        <v>156</v>
      </c>
      <c r="B944" s="41" t="s">
        <v>38</v>
      </c>
      <c r="C944" s="7" t="str">
        <f ca="1">IF(B944="", "", B944&amp;COUNTIF($B$1:INDIRECT(CONCATENATE("B", ROW())), B944))</f>
        <v>Ground156</v>
      </c>
      <c r="D944" s="6"/>
      <c r="E944" s="6"/>
      <c r="F944" s="6">
        <f t="shared" si="171"/>
        <v>3227</v>
      </c>
      <c r="G944" s="58" t="str">
        <f t="shared" si="168"/>
        <v>0xC9B</v>
      </c>
      <c r="H944" s="8" t="s">
        <v>251</v>
      </c>
      <c r="I944" s="8"/>
      <c r="J944" s="6" t="s">
        <v>28</v>
      </c>
      <c r="K944" s="9" t="s">
        <v>35</v>
      </c>
      <c r="L944" s="6" t="s">
        <v>30</v>
      </c>
      <c r="M944" s="42">
        <v>160</v>
      </c>
      <c r="N944" s="42">
        <f t="shared" si="166"/>
        <v>256</v>
      </c>
      <c r="O944" s="42">
        <f t="shared" si="169"/>
        <v>20</v>
      </c>
      <c r="P944" s="42">
        <f t="shared" si="170"/>
        <v>32</v>
      </c>
      <c r="Q944" s="265">
        <v>1</v>
      </c>
      <c r="R944" s="10">
        <f t="shared" si="167"/>
        <v>256</v>
      </c>
      <c r="S944" s="6"/>
      <c r="T944" s="6"/>
      <c r="U944" s="65"/>
      <c r="V944" s="65"/>
      <c r="W944" s="65"/>
      <c r="X944" s="65"/>
      <c r="Y944" s="65"/>
      <c r="Z944" s="65"/>
      <c r="AA944" s="65"/>
      <c r="AB944" s="65"/>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row>
    <row r="945" spans="1:250" s="50" customFormat="1" x14ac:dyDescent="0.2">
      <c r="A945" s="6">
        <f ca="1">IF(COUNTIF($B$1:INDIRECT(CONCATENATE("B", ROW())), B945)=0, "", COUNTIF($B$1:INDIRECT(CONCATENATE("B", ROW())), B945))</f>
        <v>157</v>
      </c>
      <c r="B945" s="41" t="s">
        <v>38</v>
      </c>
      <c r="C945" s="7" t="str">
        <f ca="1">IF(B945="", "", B945&amp;COUNTIF($B$1:INDIRECT(CONCATENATE("B", ROW())), B945))</f>
        <v>Ground157</v>
      </c>
      <c r="D945" s="6"/>
      <c r="E945" s="6"/>
      <c r="F945" s="6">
        <f t="shared" si="171"/>
        <v>3228</v>
      </c>
      <c r="G945" s="58" t="str">
        <f t="shared" si="168"/>
        <v>0xC9C</v>
      </c>
      <c r="H945" s="8" t="s">
        <v>251</v>
      </c>
      <c r="I945" s="8"/>
      <c r="J945" s="6" t="s">
        <v>28</v>
      </c>
      <c r="K945" s="9" t="s">
        <v>35</v>
      </c>
      <c r="L945" s="6" t="s">
        <v>30</v>
      </c>
      <c r="M945" s="42">
        <v>160</v>
      </c>
      <c r="N945" s="42">
        <f t="shared" si="166"/>
        <v>256</v>
      </c>
      <c r="O945" s="42">
        <f t="shared" si="169"/>
        <v>20</v>
      </c>
      <c r="P945" s="42">
        <f t="shared" si="170"/>
        <v>32</v>
      </c>
      <c r="Q945" s="265">
        <v>1</v>
      </c>
      <c r="R945" s="10">
        <f t="shared" si="167"/>
        <v>256</v>
      </c>
      <c r="S945" s="6"/>
      <c r="T945" s="6"/>
      <c r="U945" s="65"/>
      <c r="V945" s="65"/>
      <c r="W945" s="65"/>
      <c r="X945" s="65"/>
      <c r="Y945" s="65"/>
      <c r="Z945" s="65"/>
      <c r="AA945" s="65"/>
      <c r="AB945" s="65"/>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row>
    <row r="946" spans="1:250" s="50" customFormat="1" x14ac:dyDescent="0.2">
      <c r="A946" s="6">
        <f ca="1">IF(COUNTIF($B$1:INDIRECT(CONCATENATE("B", ROW())), B946)=0, "", COUNTIF($B$1:INDIRECT(CONCATENATE("B", ROW())), B946))</f>
        <v>158</v>
      </c>
      <c r="B946" s="41" t="s">
        <v>38</v>
      </c>
      <c r="C946" s="7" t="str">
        <f ca="1">IF(B946="", "", B946&amp;COUNTIF($B$1:INDIRECT(CONCATENATE("B", ROW())), B946))</f>
        <v>Ground158</v>
      </c>
      <c r="D946" s="6"/>
      <c r="E946" s="6"/>
      <c r="F946" s="6">
        <f t="shared" si="171"/>
        <v>3229</v>
      </c>
      <c r="G946" s="58" t="str">
        <f t="shared" si="168"/>
        <v>0xC9D</v>
      </c>
      <c r="H946" s="8" t="s">
        <v>252</v>
      </c>
      <c r="I946" s="8"/>
      <c r="J946" s="6" t="s">
        <v>28</v>
      </c>
      <c r="K946" s="9" t="s">
        <v>35</v>
      </c>
      <c r="L946" s="6" t="s">
        <v>30</v>
      </c>
      <c r="M946" s="42">
        <v>160</v>
      </c>
      <c r="N946" s="42">
        <f t="shared" si="166"/>
        <v>256</v>
      </c>
      <c r="O946" s="42">
        <f t="shared" si="169"/>
        <v>20</v>
      </c>
      <c r="P946" s="42">
        <f t="shared" si="170"/>
        <v>32</v>
      </c>
      <c r="Q946" s="265">
        <v>1</v>
      </c>
      <c r="R946" s="10">
        <f t="shared" si="167"/>
        <v>256</v>
      </c>
      <c r="S946" s="6"/>
      <c r="T946" s="6"/>
      <c r="U946" s="65"/>
      <c r="V946" s="65"/>
      <c r="W946" s="65"/>
      <c r="X946" s="65"/>
      <c r="Y946" s="65"/>
      <c r="Z946" s="65"/>
      <c r="AA946" s="65"/>
      <c r="AB946" s="65"/>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row>
    <row r="947" spans="1:250" s="50" customFormat="1" x14ac:dyDescent="0.2">
      <c r="A947" s="6">
        <f ca="1">IF(COUNTIF($B$1:INDIRECT(CONCATENATE("B", ROW())), B947)=0, "", COUNTIF($B$1:INDIRECT(CONCATENATE("B", ROW())), B947))</f>
        <v>159</v>
      </c>
      <c r="B947" s="41" t="s">
        <v>38</v>
      </c>
      <c r="C947" s="7" t="str">
        <f ca="1">IF(B947="", "", B947&amp;COUNTIF($B$1:INDIRECT(CONCATENATE("B", ROW())), B947))</f>
        <v>Ground159</v>
      </c>
      <c r="D947" s="6"/>
      <c r="E947" s="6"/>
      <c r="F947" s="6">
        <f t="shared" si="171"/>
        <v>3230</v>
      </c>
      <c r="G947" s="58" t="str">
        <f t="shared" si="168"/>
        <v>0xC9E</v>
      </c>
      <c r="H947" s="8" t="s">
        <v>252</v>
      </c>
      <c r="I947" s="8"/>
      <c r="J947" s="6" t="s">
        <v>28</v>
      </c>
      <c r="K947" s="9" t="s">
        <v>35</v>
      </c>
      <c r="L947" s="6" t="s">
        <v>30</v>
      </c>
      <c r="M947" s="42">
        <v>160</v>
      </c>
      <c r="N947" s="42">
        <f t="shared" si="166"/>
        <v>256</v>
      </c>
      <c r="O947" s="42">
        <f t="shared" si="169"/>
        <v>20</v>
      </c>
      <c r="P947" s="42">
        <f t="shared" si="170"/>
        <v>32</v>
      </c>
      <c r="Q947" s="265">
        <v>1</v>
      </c>
      <c r="R947" s="10">
        <f t="shared" si="167"/>
        <v>256</v>
      </c>
      <c r="S947" s="6"/>
      <c r="T947" s="6"/>
      <c r="U947" s="65"/>
      <c r="V947" s="65"/>
      <c r="W947" s="65"/>
      <c r="X947" s="65"/>
      <c r="Y947" s="65"/>
      <c r="Z947" s="65"/>
      <c r="AA947" s="65"/>
      <c r="AB947" s="65"/>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row>
    <row r="948" spans="1:250" s="50" customFormat="1" x14ac:dyDescent="0.2">
      <c r="A948" s="6">
        <f ca="1">IF(COUNTIF($B$1:INDIRECT(CONCATENATE("B", ROW())), B948)=0, "", COUNTIF($B$1:INDIRECT(CONCATENATE("B", ROW())), B948))</f>
        <v>160</v>
      </c>
      <c r="B948" s="41" t="s">
        <v>38</v>
      </c>
      <c r="C948" s="7" t="str">
        <f ca="1">IF(B948="", "", B948&amp;COUNTIF($B$1:INDIRECT(CONCATENATE("B", ROW())), B948))</f>
        <v>Ground160</v>
      </c>
      <c r="D948" s="6"/>
      <c r="E948" s="6"/>
      <c r="F948" s="6">
        <f t="shared" si="171"/>
        <v>3231</v>
      </c>
      <c r="G948" s="58" t="str">
        <f t="shared" si="168"/>
        <v>0xC9F</v>
      </c>
      <c r="H948" s="8" t="s">
        <v>252</v>
      </c>
      <c r="I948" s="8"/>
      <c r="J948" s="6" t="s">
        <v>28</v>
      </c>
      <c r="K948" s="9" t="s">
        <v>35</v>
      </c>
      <c r="L948" s="6" t="s">
        <v>30</v>
      </c>
      <c r="M948" s="42">
        <v>160</v>
      </c>
      <c r="N948" s="42">
        <f t="shared" si="166"/>
        <v>256</v>
      </c>
      <c r="O948" s="42">
        <f t="shared" si="169"/>
        <v>20</v>
      </c>
      <c r="P948" s="42">
        <f t="shared" si="170"/>
        <v>32</v>
      </c>
      <c r="Q948" s="265">
        <v>1</v>
      </c>
      <c r="R948" s="10">
        <f t="shared" si="167"/>
        <v>256</v>
      </c>
      <c r="S948" s="6"/>
      <c r="T948" s="6"/>
      <c r="U948" s="65"/>
      <c r="V948" s="65"/>
      <c r="W948" s="65"/>
      <c r="X948" s="65"/>
      <c r="Y948" s="65"/>
      <c r="Z948" s="65"/>
      <c r="AA948" s="65"/>
      <c r="AB948" s="65"/>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row>
    <row r="949" spans="1:250" s="50" customFormat="1" x14ac:dyDescent="0.2">
      <c r="A949" s="6">
        <f ca="1">IF(COUNTIF($B$1:INDIRECT(CONCATENATE("B", ROW())), B949)=0, "", COUNTIF($B$1:INDIRECT(CONCATENATE("B", ROW())), B949))</f>
        <v>161</v>
      </c>
      <c r="B949" s="41" t="s">
        <v>38</v>
      </c>
      <c r="C949" s="7" t="str">
        <f ca="1">IF(B949="", "", B949&amp;COUNTIF($B$1:INDIRECT(CONCATENATE("B", ROW())), B949))</f>
        <v>Ground161</v>
      </c>
      <c r="D949" s="6"/>
      <c r="E949" s="6"/>
      <c r="F949" s="6">
        <f t="shared" si="171"/>
        <v>3232</v>
      </c>
      <c r="G949" s="58" t="str">
        <f t="shared" si="168"/>
        <v>0xCA0</v>
      </c>
      <c r="H949" s="8" t="s">
        <v>252</v>
      </c>
      <c r="I949" s="8"/>
      <c r="J949" s="6" t="s">
        <v>28</v>
      </c>
      <c r="K949" s="9" t="s">
        <v>35</v>
      </c>
      <c r="L949" s="6" t="s">
        <v>30</v>
      </c>
      <c r="M949" s="42">
        <v>160</v>
      </c>
      <c r="N949" s="42">
        <f t="shared" ref="N949:N980" si="172">(IF($K949="CCSDS",$M949,IF($K949="","",IF($K949="RAW",$M949+(12*8)))))</f>
        <v>256</v>
      </c>
      <c r="O949" s="42">
        <f t="shared" si="169"/>
        <v>20</v>
      </c>
      <c r="P949" s="42">
        <f t="shared" si="170"/>
        <v>32</v>
      </c>
      <c r="Q949" s="265">
        <v>1</v>
      </c>
      <c r="R949" s="10">
        <f t="shared" ref="R949:R980" si="173">IF($B949="", "", IF($J949="Sync", $N949/$Q949, 0))</f>
        <v>256</v>
      </c>
      <c r="S949" s="6"/>
      <c r="T949" s="6"/>
      <c r="U949" s="65"/>
      <c r="V949" s="65"/>
      <c r="W949" s="65"/>
      <c r="X949" s="65"/>
      <c r="Y949" s="65"/>
      <c r="Z949" s="65"/>
      <c r="AA949" s="65"/>
      <c r="AB949" s="65"/>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row>
    <row r="950" spans="1:250" s="50" customFormat="1" x14ac:dyDescent="0.2">
      <c r="A950" s="6">
        <f ca="1">IF(COUNTIF($B$1:INDIRECT(CONCATENATE("B", ROW())), B950)=0, "", COUNTIF($B$1:INDIRECT(CONCATENATE("B", ROW())), B950))</f>
        <v>162</v>
      </c>
      <c r="B950" s="41" t="s">
        <v>38</v>
      </c>
      <c r="C950" s="7" t="str">
        <f ca="1">IF(B950="", "", B950&amp;COUNTIF($B$1:INDIRECT(CONCATENATE("B", ROW())), B950))</f>
        <v>Ground162</v>
      </c>
      <c r="D950" s="6"/>
      <c r="E950" s="6"/>
      <c r="F950" s="6">
        <f t="shared" si="171"/>
        <v>3233</v>
      </c>
      <c r="G950" s="58" t="str">
        <f t="shared" si="168"/>
        <v>0xCA1</v>
      </c>
      <c r="H950" s="8" t="s">
        <v>252</v>
      </c>
      <c r="I950" s="8"/>
      <c r="J950" s="6" t="s">
        <v>28</v>
      </c>
      <c r="K950" s="9" t="s">
        <v>35</v>
      </c>
      <c r="L950" s="6" t="s">
        <v>30</v>
      </c>
      <c r="M950" s="42">
        <v>160</v>
      </c>
      <c r="N950" s="42">
        <f t="shared" si="172"/>
        <v>256</v>
      </c>
      <c r="O950" s="42">
        <f t="shared" si="169"/>
        <v>20</v>
      </c>
      <c r="P950" s="42">
        <f t="shared" si="170"/>
        <v>32</v>
      </c>
      <c r="Q950" s="265">
        <v>1</v>
      </c>
      <c r="R950" s="10">
        <f t="shared" si="173"/>
        <v>256</v>
      </c>
      <c r="S950" s="6"/>
      <c r="T950" s="6"/>
      <c r="U950" s="65"/>
      <c r="V950" s="65"/>
      <c r="W950" s="65"/>
      <c r="X950" s="65"/>
      <c r="Y950" s="65"/>
      <c r="Z950" s="65"/>
      <c r="AA950" s="65"/>
      <c r="AB950" s="65"/>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row>
    <row r="951" spans="1:250" s="50" customFormat="1" x14ac:dyDescent="0.2">
      <c r="A951" s="6">
        <f ca="1">IF(COUNTIF($B$1:INDIRECT(CONCATENATE("B", ROW())), B951)=0, "", COUNTIF($B$1:INDIRECT(CONCATENATE("B", ROW())), B951))</f>
        <v>163</v>
      </c>
      <c r="B951" s="41" t="s">
        <v>38</v>
      </c>
      <c r="C951" s="7" t="str">
        <f ca="1">IF(B951="", "", B951&amp;COUNTIF($B$1:INDIRECT(CONCATENATE("B", ROW())), B951))</f>
        <v>Ground163</v>
      </c>
      <c r="D951" s="6"/>
      <c r="E951" s="6"/>
      <c r="F951" s="6">
        <f t="shared" si="171"/>
        <v>3234</v>
      </c>
      <c r="G951" s="58" t="str">
        <f t="shared" si="168"/>
        <v>0xCA2</v>
      </c>
      <c r="H951" s="8" t="s">
        <v>252</v>
      </c>
      <c r="I951" s="8"/>
      <c r="J951" s="6" t="s">
        <v>28</v>
      </c>
      <c r="K951" s="9" t="s">
        <v>35</v>
      </c>
      <c r="L951" s="6" t="s">
        <v>30</v>
      </c>
      <c r="M951" s="42">
        <v>160</v>
      </c>
      <c r="N951" s="42">
        <f t="shared" si="172"/>
        <v>256</v>
      </c>
      <c r="O951" s="42">
        <f t="shared" si="169"/>
        <v>20</v>
      </c>
      <c r="P951" s="42">
        <f t="shared" si="170"/>
        <v>32</v>
      </c>
      <c r="Q951" s="265">
        <v>1</v>
      </c>
      <c r="R951" s="10">
        <f t="shared" si="173"/>
        <v>256</v>
      </c>
      <c r="S951" s="6"/>
      <c r="T951" s="6"/>
      <c r="U951" s="65"/>
      <c r="V951" s="65"/>
      <c r="W951" s="65"/>
      <c r="X951" s="65"/>
      <c r="Y951" s="65"/>
      <c r="Z951" s="65"/>
      <c r="AA951" s="65"/>
      <c r="AB951" s="65"/>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row>
    <row r="952" spans="1:250" s="50" customFormat="1" x14ac:dyDescent="0.2">
      <c r="A952" s="6">
        <f ca="1">IF(COUNTIF($B$1:INDIRECT(CONCATENATE("B", ROW())), B952)=0, "", COUNTIF($B$1:INDIRECT(CONCATENATE("B", ROW())), B952))</f>
        <v>164</v>
      </c>
      <c r="B952" s="41" t="s">
        <v>38</v>
      </c>
      <c r="C952" s="7" t="str">
        <f ca="1">IF(B952="", "", B952&amp;COUNTIF($B$1:INDIRECT(CONCATENATE("B", ROW())), B952))</f>
        <v>Ground164</v>
      </c>
      <c r="D952" s="6"/>
      <c r="E952" s="6"/>
      <c r="F952" s="6">
        <f t="shared" si="171"/>
        <v>3235</v>
      </c>
      <c r="G952" s="58" t="str">
        <f t="shared" si="168"/>
        <v>0xCA3</v>
      </c>
      <c r="H952" s="8" t="s">
        <v>252</v>
      </c>
      <c r="I952" s="8"/>
      <c r="J952" s="6" t="s">
        <v>28</v>
      </c>
      <c r="K952" s="9" t="s">
        <v>35</v>
      </c>
      <c r="L952" s="6" t="s">
        <v>30</v>
      </c>
      <c r="M952" s="42">
        <v>160</v>
      </c>
      <c r="N952" s="42">
        <f t="shared" si="172"/>
        <v>256</v>
      </c>
      <c r="O952" s="42">
        <f t="shared" si="169"/>
        <v>20</v>
      </c>
      <c r="P952" s="42">
        <f t="shared" si="170"/>
        <v>32</v>
      </c>
      <c r="Q952" s="265">
        <v>1</v>
      </c>
      <c r="R952" s="10">
        <f t="shared" si="173"/>
        <v>256</v>
      </c>
      <c r="S952" s="6"/>
      <c r="T952" s="6"/>
      <c r="U952" s="65"/>
      <c r="V952" s="65"/>
      <c r="W952" s="65"/>
      <c r="X952" s="65"/>
      <c r="Y952" s="65"/>
      <c r="Z952" s="65"/>
      <c r="AA952" s="65"/>
      <c r="AB952" s="65"/>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row>
    <row r="953" spans="1:250" s="50" customFormat="1" x14ac:dyDescent="0.2">
      <c r="A953" s="6">
        <f ca="1">IF(COUNTIF($B$1:INDIRECT(CONCATENATE("B", ROW())), B953)=0, "", COUNTIF($B$1:INDIRECT(CONCATENATE("B", ROW())), B953))</f>
        <v>165</v>
      </c>
      <c r="B953" s="41" t="s">
        <v>38</v>
      </c>
      <c r="C953" s="7" t="str">
        <f ca="1">IF(B953="", "", B953&amp;COUNTIF($B$1:INDIRECT(CONCATENATE("B", ROW())), B953))</f>
        <v>Ground165</v>
      </c>
      <c r="D953" s="6"/>
      <c r="E953" s="6"/>
      <c r="F953" s="6">
        <f t="shared" si="171"/>
        <v>3236</v>
      </c>
      <c r="G953" s="58" t="str">
        <f t="shared" si="168"/>
        <v>0xCA4</v>
      </c>
      <c r="H953" s="8" t="s">
        <v>252</v>
      </c>
      <c r="I953" s="8"/>
      <c r="J953" s="6" t="s">
        <v>28</v>
      </c>
      <c r="K953" s="9" t="s">
        <v>35</v>
      </c>
      <c r="L953" s="6" t="s">
        <v>30</v>
      </c>
      <c r="M953" s="42">
        <v>160</v>
      </c>
      <c r="N953" s="42">
        <f t="shared" si="172"/>
        <v>256</v>
      </c>
      <c r="O953" s="42">
        <f t="shared" si="169"/>
        <v>20</v>
      </c>
      <c r="P953" s="42">
        <f t="shared" si="170"/>
        <v>32</v>
      </c>
      <c r="Q953" s="265">
        <v>1</v>
      </c>
      <c r="R953" s="10">
        <f t="shared" si="173"/>
        <v>256</v>
      </c>
      <c r="S953" s="6"/>
      <c r="T953" s="6"/>
      <c r="U953" s="65"/>
      <c r="V953" s="65"/>
      <c r="W953" s="65"/>
      <c r="X953" s="65"/>
      <c r="Y953" s="65"/>
      <c r="Z953" s="65"/>
      <c r="AA953" s="65"/>
      <c r="AB953" s="65"/>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row>
    <row r="954" spans="1:250" s="50" customFormat="1" x14ac:dyDescent="0.2">
      <c r="A954" s="6">
        <f ca="1">IF(COUNTIF($B$1:INDIRECT(CONCATENATE("B", ROW())), B954)=0, "", COUNTIF($B$1:INDIRECT(CONCATENATE("B", ROW())), B954))</f>
        <v>166</v>
      </c>
      <c r="B954" s="41" t="s">
        <v>38</v>
      </c>
      <c r="C954" s="7" t="str">
        <f ca="1">IF(B954="", "", B954&amp;COUNTIF($B$1:INDIRECT(CONCATENATE("B", ROW())), B954))</f>
        <v>Ground166</v>
      </c>
      <c r="D954" s="6"/>
      <c r="E954" s="6"/>
      <c r="F954" s="6">
        <f t="shared" si="171"/>
        <v>3237</v>
      </c>
      <c r="G954" s="58" t="str">
        <f t="shared" si="168"/>
        <v>0xCA5</v>
      </c>
      <c r="H954" s="8" t="s">
        <v>252</v>
      </c>
      <c r="I954" s="8"/>
      <c r="J954" s="6" t="s">
        <v>28</v>
      </c>
      <c r="K954" s="9" t="s">
        <v>35</v>
      </c>
      <c r="L954" s="6" t="s">
        <v>30</v>
      </c>
      <c r="M954" s="42">
        <v>160</v>
      </c>
      <c r="N954" s="42">
        <f t="shared" si="172"/>
        <v>256</v>
      </c>
      <c r="O954" s="42">
        <f t="shared" si="169"/>
        <v>20</v>
      </c>
      <c r="P954" s="42">
        <f t="shared" si="170"/>
        <v>32</v>
      </c>
      <c r="Q954" s="265">
        <v>1</v>
      </c>
      <c r="R954" s="10">
        <f t="shared" si="173"/>
        <v>256</v>
      </c>
      <c r="S954" s="6"/>
      <c r="T954" s="6"/>
      <c r="U954" s="65"/>
      <c r="V954" s="65"/>
      <c r="W954" s="65"/>
      <c r="X954" s="65"/>
      <c r="Y954" s="65"/>
      <c r="Z954" s="65"/>
      <c r="AA954" s="65"/>
      <c r="AB954" s="65"/>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row>
    <row r="955" spans="1:250" s="50" customFormat="1" x14ac:dyDescent="0.2">
      <c r="A955" s="6">
        <f ca="1">IF(COUNTIF($B$1:INDIRECT(CONCATENATE("B", ROW())), B955)=0, "", COUNTIF($B$1:INDIRECT(CONCATENATE("B", ROW())), B955))</f>
        <v>167</v>
      </c>
      <c r="B955" s="41" t="s">
        <v>38</v>
      </c>
      <c r="C955" s="7" t="str">
        <f ca="1">IF(B955="", "", B955&amp;COUNTIF($B$1:INDIRECT(CONCATENATE("B", ROW())), B955))</f>
        <v>Ground167</v>
      </c>
      <c r="D955" s="6"/>
      <c r="E955" s="6"/>
      <c r="F955" s="6">
        <f t="shared" si="171"/>
        <v>3238</v>
      </c>
      <c r="G955" s="58" t="str">
        <f t="shared" si="168"/>
        <v>0xCA6</v>
      </c>
      <c r="H955" s="8" t="s">
        <v>252</v>
      </c>
      <c r="I955" s="8"/>
      <c r="J955" s="6" t="s">
        <v>28</v>
      </c>
      <c r="K955" s="9" t="s">
        <v>35</v>
      </c>
      <c r="L955" s="6" t="s">
        <v>30</v>
      </c>
      <c r="M955" s="42">
        <v>160</v>
      </c>
      <c r="N955" s="42">
        <f t="shared" si="172"/>
        <v>256</v>
      </c>
      <c r="O955" s="42">
        <f t="shared" si="169"/>
        <v>20</v>
      </c>
      <c r="P955" s="42">
        <f t="shared" si="170"/>
        <v>32</v>
      </c>
      <c r="Q955" s="265">
        <v>1</v>
      </c>
      <c r="R955" s="10">
        <f t="shared" si="173"/>
        <v>256</v>
      </c>
      <c r="S955" s="6"/>
      <c r="T955" s="6"/>
      <c r="U955" s="65"/>
      <c r="V955" s="65"/>
      <c r="W955" s="65"/>
      <c r="X955" s="65"/>
      <c r="Y955" s="65"/>
      <c r="Z955" s="65"/>
      <c r="AA955" s="65"/>
      <c r="AB955" s="65"/>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row>
    <row r="956" spans="1:250" s="50" customFormat="1" x14ac:dyDescent="0.2">
      <c r="A956" s="6">
        <f ca="1">IF(COUNTIF($B$1:INDIRECT(CONCATENATE("B", ROW())), B956)=0, "", COUNTIF($B$1:INDIRECT(CONCATENATE("B", ROW())), B956))</f>
        <v>168</v>
      </c>
      <c r="B956" s="41" t="s">
        <v>38</v>
      </c>
      <c r="C956" s="7" t="str">
        <f ca="1">IF(B956="", "", B956&amp;COUNTIF($B$1:INDIRECT(CONCATENATE("B", ROW())), B956))</f>
        <v>Ground168</v>
      </c>
      <c r="D956" s="6"/>
      <c r="E956" s="6"/>
      <c r="F956" s="6">
        <f t="shared" si="171"/>
        <v>3239</v>
      </c>
      <c r="G956" s="58" t="str">
        <f t="shared" si="168"/>
        <v>0xCA7</v>
      </c>
      <c r="H956" s="8" t="s">
        <v>252</v>
      </c>
      <c r="I956" s="8"/>
      <c r="J956" s="6" t="s">
        <v>28</v>
      </c>
      <c r="K956" s="9" t="s">
        <v>35</v>
      </c>
      <c r="L956" s="6" t="s">
        <v>30</v>
      </c>
      <c r="M956" s="42">
        <v>160</v>
      </c>
      <c r="N956" s="42">
        <f t="shared" si="172"/>
        <v>256</v>
      </c>
      <c r="O956" s="42">
        <f t="shared" si="169"/>
        <v>20</v>
      </c>
      <c r="P956" s="42">
        <f t="shared" si="170"/>
        <v>32</v>
      </c>
      <c r="Q956" s="265">
        <v>1</v>
      </c>
      <c r="R956" s="10">
        <f t="shared" si="173"/>
        <v>256</v>
      </c>
      <c r="S956" s="6"/>
      <c r="T956" s="6"/>
      <c r="U956" s="65"/>
      <c r="V956" s="65"/>
      <c r="W956" s="65"/>
      <c r="X956" s="65"/>
      <c r="Y956" s="65"/>
      <c r="Z956" s="65"/>
      <c r="AA956" s="65"/>
      <c r="AB956" s="65"/>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row>
    <row r="957" spans="1:250" s="50" customFormat="1" x14ac:dyDescent="0.2">
      <c r="A957" s="6">
        <f ca="1">IF(COUNTIF($B$1:INDIRECT(CONCATENATE("B", ROW())), B957)=0, "", COUNTIF($B$1:INDIRECT(CONCATENATE("B", ROW())), B957))</f>
        <v>169</v>
      </c>
      <c r="B957" s="41" t="s">
        <v>38</v>
      </c>
      <c r="C957" s="7" t="str">
        <f ca="1">IF(B957="", "", B957&amp;COUNTIF($B$1:INDIRECT(CONCATENATE("B", ROW())), B957))</f>
        <v>Ground169</v>
      </c>
      <c r="D957" s="6"/>
      <c r="E957" s="6"/>
      <c r="F957" s="6">
        <f t="shared" si="171"/>
        <v>3240</v>
      </c>
      <c r="G957" s="58" t="str">
        <f t="shared" si="168"/>
        <v>0xCA8</v>
      </c>
      <c r="H957" s="8" t="s">
        <v>252</v>
      </c>
      <c r="I957" s="8"/>
      <c r="J957" s="6" t="s">
        <v>28</v>
      </c>
      <c r="K957" s="9" t="s">
        <v>35</v>
      </c>
      <c r="L957" s="6" t="s">
        <v>30</v>
      </c>
      <c r="M957" s="42">
        <v>160</v>
      </c>
      <c r="N957" s="42">
        <f t="shared" si="172"/>
        <v>256</v>
      </c>
      <c r="O957" s="42">
        <f t="shared" si="169"/>
        <v>20</v>
      </c>
      <c r="P957" s="42">
        <f t="shared" si="170"/>
        <v>32</v>
      </c>
      <c r="Q957" s="265">
        <v>1</v>
      </c>
      <c r="R957" s="10">
        <f t="shared" si="173"/>
        <v>256</v>
      </c>
      <c r="S957" s="6"/>
      <c r="T957" s="6"/>
      <c r="U957" s="65"/>
      <c r="V957" s="65"/>
      <c r="W957" s="65"/>
      <c r="X957" s="65"/>
      <c r="Y957" s="65"/>
      <c r="Z957" s="65"/>
      <c r="AA957" s="65"/>
      <c r="AB957" s="65"/>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row>
    <row r="958" spans="1:250" s="50" customFormat="1" x14ac:dyDescent="0.2">
      <c r="A958" s="6">
        <f ca="1">IF(COUNTIF($B$1:INDIRECT(CONCATENATE("B", ROW())), B958)=0, "", COUNTIF($B$1:INDIRECT(CONCATENATE("B", ROW())), B958))</f>
        <v>170</v>
      </c>
      <c r="B958" s="41" t="s">
        <v>38</v>
      </c>
      <c r="C958" s="7" t="str">
        <f ca="1">IF(B958="", "", B958&amp;COUNTIF($B$1:INDIRECT(CONCATENATE("B", ROW())), B958))</f>
        <v>Ground170</v>
      </c>
      <c r="D958" s="6"/>
      <c r="E958" s="6"/>
      <c r="F958" s="6">
        <f t="shared" si="171"/>
        <v>3241</v>
      </c>
      <c r="G958" s="58" t="str">
        <f t="shared" si="168"/>
        <v>0xCA9</v>
      </c>
      <c r="H958" s="8" t="s">
        <v>252</v>
      </c>
      <c r="I958" s="8"/>
      <c r="J958" s="6" t="s">
        <v>28</v>
      </c>
      <c r="K958" s="9" t="s">
        <v>35</v>
      </c>
      <c r="L958" s="6" t="s">
        <v>30</v>
      </c>
      <c r="M958" s="42">
        <v>160</v>
      </c>
      <c r="N958" s="42">
        <f t="shared" si="172"/>
        <v>256</v>
      </c>
      <c r="O958" s="42">
        <f t="shared" si="169"/>
        <v>20</v>
      </c>
      <c r="P958" s="42">
        <f t="shared" si="170"/>
        <v>32</v>
      </c>
      <c r="Q958" s="265">
        <v>1</v>
      </c>
      <c r="R958" s="10">
        <f t="shared" si="173"/>
        <v>256</v>
      </c>
      <c r="S958" s="6"/>
      <c r="T958" s="6"/>
      <c r="U958" s="65"/>
      <c r="V958" s="65"/>
      <c r="W958" s="65"/>
      <c r="X958" s="65"/>
      <c r="Y958" s="65"/>
      <c r="Z958" s="65"/>
      <c r="AA958" s="65"/>
      <c r="AB958" s="65"/>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row>
    <row r="959" spans="1:250" s="50" customFormat="1" x14ac:dyDescent="0.2">
      <c r="A959" s="6">
        <f ca="1">IF(COUNTIF($B$1:INDIRECT(CONCATENATE("B", ROW())), B959)=0, "", COUNTIF($B$1:INDIRECT(CONCATENATE("B", ROW())), B959))</f>
        <v>171</v>
      </c>
      <c r="B959" s="41" t="s">
        <v>38</v>
      </c>
      <c r="C959" s="7" t="str">
        <f ca="1">IF(B959="", "", B959&amp;COUNTIF($B$1:INDIRECT(CONCATENATE("B", ROW())), B959))</f>
        <v>Ground171</v>
      </c>
      <c r="D959" s="6"/>
      <c r="E959" s="6"/>
      <c r="F959" s="6">
        <f t="shared" si="171"/>
        <v>3242</v>
      </c>
      <c r="G959" s="58" t="str">
        <f t="shared" si="168"/>
        <v>0xCAA</v>
      </c>
      <c r="H959" s="8" t="s">
        <v>252</v>
      </c>
      <c r="I959" s="8"/>
      <c r="J959" s="6" t="s">
        <v>28</v>
      </c>
      <c r="K959" s="9" t="s">
        <v>35</v>
      </c>
      <c r="L959" s="6" t="s">
        <v>30</v>
      </c>
      <c r="M959" s="42">
        <v>160</v>
      </c>
      <c r="N959" s="42">
        <f t="shared" si="172"/>
        <v>256</v>
      </c>
      <c r="O959" s="42">
        <f t="shared" si="169"/>
        <v>20</v>
      </c>
      <c r="P959" s="42">
        <f t="shared" si="170"/>
        <v>32</v>
      </c>
      <c r="Q959" s="265">
        <v>1</v>
      </c>
      <c r="R959" s="10">
        <f t="shared" si="173"/>
        <v>256</v>
      </c>
      <c r="S959" s="6"/>
      <c r="T959" s="6"/>
      <c r="U959" s="65"/>
      <c r="V959" s="65"/>
      <c r="W959" s="65"/>
      <c r="X959" s="65"/>
      <c r="Y959" s="65"/>
      <c r="Z959" s="65"/>
      <c r="AA959" s="65"/>
      <c r="AB959" s="65"/>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row>
    <row r="960" spans="1:250" s="50" customFormat="1" x14ac:dyDescent="0.2">
      <c r="A960" s="6">
        <f ca="1">IF(COUNTIF($B$1:INDIRECT(CONCATENATE("B", ROW())), B960)=0, "", COUNTIF($B$1:INDIRECT(CONCATENATE("B", ROW())), B960))</f>
        <v>172</v>
      </c>
      <c r="B960" s="41" t="s">
        <v>38</v>
      </c>
      <c r="C960" s="7" t="str">
        <f ca="1">IF(B960="", "", B960&amp;COUNTIF($B$1:INDIRECT(CONCATENATE("B", ROW())), B960))</f>
        <v>Ground172</v>
      </c>
      <c r="D960" s="6"/>
      <c r="E960" s="6"/>
      <c r="F960" s="6">
        <f t="shared" si="171"/>
        <v>3243</v>
      </c>
      <c r="G960" s="58" t="str">
        <f t="shared" si="168"/>
        <v>0xCAB</v>
      </c>
      <c r="H960" s="8" t="s">
        <v>252</v>
      </c>
      <c r="I960" s="8"/>
      <c r="J960" s="6" t="s">
        <v>28</v>
      </c>
      <c r="K960" s="9" t="s">
        <v>35</v>
      </c>
      <c r="L960" s="6" t="s">
        <v>30</v>
      </c>
      <c r="M960" s="42">
        <v>160</v>
      </c>
      <c r="N960" s="42">
        <f t="shared" si="172"/>
        <v>256</v>
      </c>
      <c r="O960" s="42">
        <f t="shared" si="169"/>
        <v>20</v>
      </c>
      <c r="P960" s="42">
        <f t="shared" si="170"/>
        <v>32</v>
      </c>
      <c r="Q960" s="265">
        <v>1</v>
      </c>
      <c r="R960" s="10">
        <f t="shared" si="173"/>
        <v>256</v>
      </c>
      <c r="S960" s="6"/>
      <c r="T960" s="6"/>
      <c r="U960" s="65"/>
      <c r="V960" s="65"/>
      <c r="W960" s="65"/>
      <c r="X960" s="65"/>
      <c r="Y960" s="65"/>
      <c r="Z960" s="65"/>
      <c r="AA960" s="65"/>
      <c r="AB960" s="65"/>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row>
    <row r="961" spans="1:250" s="50" customFormat="1" x14ac:dyDescent="0.2">
      <c r="A961" s="6">
        <f ca="1">IF(COUNTIF($B$1:INDIRECT(CONCATENATE("B", ROW())), B961)=0, "", COUNTIF($B$1:INDIRECT(CONCATENATE("B", ROW())), B961))</f>
        <v>173</v>
      </c>
      <c r="B961" s="41" t="s">
        <v>38</v>
      </c>
      <c r="C961" s="7" t="str">
        <f ca="1">IF(B961="", "", B961&amp;COUNTIF($B$1:INDIRECT(CONCATENATE("B", ROW())), B961))</f>
        <v>Ground173</v>
      </c>
      <c r="D961" s="6"/>
      <c r="E961" s="6"/>
      <c r="F961" s="6">
        <f t="shared" si="171"/>
        <v>3244</v>
      </c>
      <c r="G961" s="58" t="str">
        <f t="shared" si="168"/>
        <v>0xCAC</v>
      </c>
      <c r="H961" s="8" t="s">
        <v>252</v>
      </c>
      <c r="I961" s="8"/>
      <c r="J961" s="6" t="s">
        <v>28</v>
      </c>
      <c r="K961" s="9" t="s">
        <v>35</v>
      </c>
      <c r="L961" s="6" t="s">
        <v>30</v>
      </c>
      <c r="M961" s="42">
        <v>160</v>
      </c>
      <c r="N961" s="42">
        <f t="shared" si="172"/>
        <v>256</v>
      </c>
      <c r="O961" s="42">
        <f t="shared" si="169"/>
        <v>20</v>
      </c>
      <c r="P961" s="42">
        <f t="shared" si="170"/>
        <v>32</v>
      </c>
      <c r="Q961" s="265">
        <v>1</v>
      </c>
      <c r="R961" s="10">
        <f t="shared" si="173"/>
        <v>256</v>
      </c>
      <c r="S961" s="6"/>
      <c r="T961" s="6"/>
      <c r="U961" s="65"/>
      <c r="V961" s="65"/>
      <c r="W961" s="65"/>
      <c r="X961" s="65"/>
      <c r="Y961" s="65"/>
      <c r="Z961" s="65"/>
      <c r="AA961" s="65"/>
      <c r="AB961" s="65"/>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row>
    <row r="962" spans="1:250" s="50" customFormat="1" x14ac:dyDescent="0.2">
      <c r="A962" s="6">
        <f ca="1">IF(COUNTIF($B$1:INDIRECT(CONCATENATE("B", ROW())), B962)=0, "", COUNTIF($B$1:INDIRECT(CONCATENATE("B", ROW())), B962))</f>
        <v>174</v>
      </c>
      <c r="B962" s="41" t="s">
        <v>38</v>
      </c>
      <c r="C962" s="7" t="str">
        <f ca="1">IF(B962="", "", B962&amp;COUNTIF($B$1:INDIRECT(CONCATENATE("B", ROW())), B962))</f>
        <v>Ground174</v>
      </c>
      <c r="D962" s="6"/>
      <c r="E962" s="6"/>
      <c r="F962" s="6">
        <f t="shared" si="171"/>
        <v>3245</v>
      </c>
      <c r="G962" s="58" t="str">
        <f t="shared" si="168"/>
        <v>0xCAD</v>
      </c>
      <c r="H962" s="8" t="s">
        <v>252</v>
      </c>
      <c r="I962" s="8"/>
      <c r="J962" s="6" t="s">
        <v>28</v>
      </c>
      <c r="K962" s="9" t="s">
        <v>35</v>
      </c>
      <c r="L962" s="6" t="s">
        <v>30</v>
      </c>
      <c r="M962" s="42">
        <v>160</v>
      </c>
      <c r="N962" s="42">
        <f t="shared" si="172"/>
        <v>256</v>
      </c>
      <c r="O962" s="42">
        <f t="shared" si="169"/>
        <v>20</v>
      </c>
      <c r="P962" s="42">
        <f t="shared" si="170"/>
        <v>32</v>
      </c>
      <c r="Q962" s="265">
        <v>1</v>
      </c>
      <c r="R962" s="10">
        <f t="shared" si="173"/>
        <v>256</v>
      </c>
      <c r="S962" s="6"/>
      <c r="T962" s="6"/>
      <c r="U962" s="65"/>
      <c r="V962" s="65"/>
      <c r="W962" s="65"/>
      <c r="X962" s="65"/>
      <c r="Y962" s="65"/>
      <c r="Z962" s="65"/>
      <c r="AA962" s="65"/>
      <c r="AB962" s="65"/>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row>
    <row r="963" spans="1:250" s="50" customFormat="1" x14ac:dyDescent="0.2">
      <c r="A963" s="6">
        <f ca="1">IF(COUNTIF($B$1:INDIRECT(CONCATENATE("B", ROW())), B963)=0, "", COUNTIF($B$1:INDIRECT(CONCATENATE("B", ROW())), B963))</f>
        <v>175</v>
      </c>
      <c r="B963" s="41" t="s">
        <v>38</v>
      </c>
      <c r="C963" s="7" t="str">
        <f ca="1">IF(B963="", "", B963&amp;COUNTIF($B$1:INDIRECT(CONCATENATE("B", ROW())), B963))</f>
        <v>Ground175</v>
      </c>
      <c r="D963" s="6"/>
      <c r="E963" s="6"/>
      <c r="F963" s="6">
        <f t="shared" si="171"/>
        <v>3246</v>
      </c>
      <c r="G963" s="58" t="str">
        <f t="shared" si="168"/>
        <v>0xCAE</v>
      </c>
      <c r="H963" s="8" t="s">
        <v>252</v>
      </c>
      <c r="I963" s="8"/>
      <c r="J963" s="6" t="s">
        <v>28</v>
      </c>
      <c r="K963" s="9" t="s">
        <v>35</v>
      </c>
      <c r="L963" s="6" t="s">
        <v>30</v>
      </c>
      <c r="M963" s="42">
        <v>160</v>
      </c>
      <c r="N963" s="42">
        <f t="shared" si="172"/>
        <v>256</v>
      </c>
      <c r="O963" s="42">
        <f t="shared" si="169"/>
        <v>20</v>
      </c>
      <c r="P963" s="42">
        <f t="shared" si="170"/>
        <v>32</v>
      </c>
      <c r="Q963" s="265">
        <v>1</v>
      </c>
      <c r="R963" s="10">
        <f t="shared" si="173"/>
        <v>256</v>
      </c>
      <c r="S963" s="6"/>
      <c r="T963" s="6"/>
      <c r="U963" s="65"/>
      <c r="V963" s="65"/>
      <c r="W963" s="65"/>
      <c r="X963" s="65"/>
      <c r="Y963" s="65"/>
      <c r="Z963" s="65"/>
      <c r="AA963" s="65"/>
      <c r="AB963" s="65"/>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row>
    <row r="964" spans="1:250" s="50" customFormat="1" x14ac:dyDescent="0.2">
      <c r="A964" s="6">
        <f ca="1">IF(COUNTIF($B$1:INDIRECT(CONCATENATE("B", ROW())), B964)=0, "", COUNTIF($B$1:INDIRECT(CONCATENATE("B", ROW())), B964))</f>
        <v>176</v>
      </c>
      <c r="B964" s="41" t="s">
        <v>38</v>
      </c>
      <c r="C964" s="7" t="str">
        <f ca="1">IF(B964="", "", B964&amp;COUNTIF($B$1:INDIRECT(CONCATENATE("B", ROW())), B964))</f>
        <v>Ground176</v>
      </c>
      <c r="D964" s="6"/>
      <c r="E964" s="6"/>
      <c r="F964" s="6">
        <f t="shared" si="171"/>
        <v>3247</v>
      </c>
      <c r="G964" s="58" t="str">
        <f t="shared" si="168"/>
        <v>0xCAF</v>
      </c>
      <c r="H964" s="8" t="s">
        <v>252</v>
      </c>
      <c r="I964" s="8"/>
      <c r="J964" s="6" t="s">
        <v>28</v>
      </c>
      <c r="K964" s="9" t="s">
        <v>35</v>
      </c>
      <c r="L964" s="6" t="s">
        <v>30</v>
      </c>
      <c r="M964" s="42">
        <v>160</v>
      </c>
      <c r="N964" s="42">
        <f t="shared" si="172"/>
        <v>256</v>
      </c>
      <c r="O964" s="42">
        <f t="shared" si="169"/>
        <v>20</v>
      </c>
      <c r="P964" s="42">
        <f t="shared" si="170"/>
        <v>32</v>
      </c>
      <c r="Q964" s="265">
        <v>1</v>
      </c>
      <c r="R964" s="10">
        <f t="shared" si="173"/>
        <v>256</v>
      </c>
      <c r="S964" s="6"/>
      <c r="T964" s="6"/>
      <c r="U964" s="65"/>
      <c r="V964" s="65"/>
      <c r="W964" s="65"/>
      <c r="X964" s="65"/>
      <c r="Y964" s="65"/>
      <c r="Z964" s="65"/>
      <c r="AA964" s="65"/>
      <c r="AB964" s="65"/>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row>
    <row r="965" spans="1:250" s="50" customFormat="1" x14ac:dyDescent="0.2">
      <c r="A965" s="6">
        <f ca="1">IF(COUNTIF($B$1:INDIRECT(CONCATENATE("B", ROW())), B965)=0, "", COUNTIF($B$1:INDIRECT(CONCATENATE("B", ROW())), B965))</f>
        <v>177</v>
      </c>
      <c r="B965" s="41" t="s">
        <v>38</v>
      </c>
      <c r="C965" s="7" t="str">
        <f ca="1">IF(B965="", "", B965&amp;COUNTIF($B$1:INDIRECT(CONCATENATE("B", ROW())), B965))</f>
        <v>Ground177</v>
      </c>
      <c r="D965" s="6"/>
      <c r="E965" s="6"/>
      <c r="F965" s="6">
        <f t="shared" si="171"/>
        <v>3248</v>
      </c>
      <c r="G965" s="58" t="str">
        <f t="shared" si="168"/>
        <v>0xCB0</v>
      </c>
      <c r="H965" s="8" t="s">
        <v>252</v>
      </c>
      <c r="I965" s="8"/>
      <c r="J965" s="6" t="s">
        <v>28</v>
      </c>
      <c r="K965" s="9" t="s">
        <v>35</v>
      </c>
      <c r="L965" s="6" t="s">
        <v>30</v>
      </c>
      <c r="M965" s="42">
        <v>160</v>
      </c>
      <c r="N965" s="42">
        <f t="shared" si="172"/>
        <v>256</v>
      </c>
      <c r="O965" s="42">
        <f t="shared" si="169"/>
        <v>20</v>
      </c>
      <c r="P965" s="42">
        <f t="shared" ref="P965:P980" si="174">IF(N965="", "", N965/8)</f>
        <v>32</v>
      </c>
      <c r="Q965" s="265">
        <v>1</v>
      </c>
      <c r="R965" s="10">
        <f t="shared" si="173"/>
        <v>256</v>
      </c>
      <c r="S965" s="6"/>
      <c r="T965" s="6"/>
      <c r="U965" s="65"/>
      <c r="V965" s="65"/>
      <c r="W965" s="65"/>
      <c r="X965" s="65"/>
      <c r="Y965" s="65"/>
      <c r="Z965" s="65"/>
      <c r="AA965" s="65"/>
      <c r="AB965" s="65"/>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row>
    <row r="966" spans="1:250" s="50" customFormat="1" x14ac:dyDescent="0.2">
      <c r="A966" s="6">
        <f ca="1">IF(COUNTIF($B$1:INDIRECT(CONCATENATE("B", ROW())), B966)=0, "", COUNTIF($B$1:INDIRECT(CONCATENATE("B", ROW())), B966))</f>
        <v>178</v>
      </c>
      <c r="B966" s="41" t="s">
        <v>38</v>
      </c>
      <c r="C966" s="7" t="str">
        <f ca="1">IF(B966="", "", B966&amp;COUNTIF($B$1:INDIRECT(CONCATENATE("B", ROW())), B966))</f>
        <v>Ground178</v>
      </c>
      <c r="D966" s="6"/>
      <c r="E966" s="6"/>
      <c r="F966" s="6">
        <f t="shared" si="171"/>
        <v>3249</v>
      </c>
      <c r="G966" s="58" t="str">
        <f t="shared" si="168"/>
        <v>0xCB1</v>
      </c>
      <c r="H966" s="8" t="s">
        <v>252</v>
      </c>
      <c r="I966" s="8"/>
      <c r="J966" s="6" t="s">
        <v>28</v>
      </c>
      <c r="K966" s="9" t="s">
        <v>35</v>
      </c>
      <c r="L966" s="6" t="s">
        <v>30</v>
      </c>
      <c r="M966" s="42">
        <v>160</v>
      </c>
      <c r="N966" s="42">
        <f t="shared" si="172"/>
        <v>256</v>
      </c>
      <c r="O966" s="42">
        <f t="shared" si="169"/>
        <v>20</v>
      </c>
      <c r="P966" s="42">
        <f t="shared" si="174"/>
        <v>32</v>
      </c>
      <c r="Q966" s="265">
        <v>1</v>
      </c>
      <c r="R966" s="10">
        <f t="shared" si="173"/>
        <v>256</v>
      </c>
      <c r="S966" s="6"/>
      <c r="T966" s="6"/>
      <c r="U966" s="65"/>
      <c r="V966" s="65"/>
      <c r="W966" s="65"/>
      <c r="X966" s="65"/>
      <c r="Y966" s="65"/>
      <c r="Z966" s="65"/>
      <c r="AA966" s="65"/>
      <c r="AB966" s="65"/>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row>
    <row r="967" spans="1:250" s="50" customFormat="1" x14ac:dyDescent="0.2">
      <c r="A967" s="6">
        <f ca="1">IF(COUNTIF($B$1:INDIRECT(CONCATENATE("B", ROW())), B967)=0, "", COUNTIF($B$1:INDIRECT(CONCATENATE("B", ROW())), B967))</f>
        <v>179</v>
      </c>
      <c r="B967" s="41" t="s">
        <v>38</v>
      </c>
      <c r="C967" s="7" t="str">
        <f ca="1">IF(B967="", "", B967&amp;COUNTIF($B$1:INDIRECT(CONCATENATE("B", ROW())), B967))</f>
        <v>Ground179</v>
      </c>
      <c r="D967" s="6"/>
      <c r="E967" s="6"/>
      <c r="F967" s="6">
        <f t="shared" si="171"/>
        <v>3250</v>
      </c>
      <c r="G967" s="58" t="str">
        <f t="shared" si="168"/>
        <v>0xCB2</v>
      </c>
      <c r="H967" s="8" t="s">
        <v>252</v>
      </c>
      <c r="I967" s="8"/>
      <c r="J967" s="6" t="s">
        <v>28</v>
      </c>
      <c r="K967" s="9" t="s">
        <v>35</v>
      </c>
      <c r="L967" s="6" t="s">
        <v>30</v>
      </c>
      <c r="M967" s="42">
        <v>160</v>
      </c>
      <c r="N967" s="42">
        <f t="shared" si="172"/>
        <v>256</v>
      </c>
      <c r="O967" s="42">
        <f t="shared" si="169"/>
        <v>20</v>
      </c>
      <c r="P967" s="42">
        <f t="shared" si="174"/>
        <v>32</v>
      </c>
      <c r="Q967" s="265">
        <v>1</v>
      </c>
      <c r="R967" s="10">
        <f t="shared" si="173"/>
        <v>256</v>
      </c>
      <c r="S967" s="6"/>
      <c r="T967" s="6"/>
      <c r="U967" s="65"/>
      <c r="V967" s="65"/>
      <c r="W967" s="65"/>
      <c r="X967" s="65"/>
      <c r="Y967" s="65"/>
      <c r="Z967" s="65"/>
      <c r="AA967" s="65"/>
      <c r="AB967" s="65"/>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row>
    <row r="968" spans="1:250" s="50" customFormat="1" x14ac:dyDescent="0.2">
      <c r="A968" s="6">
        <f ca="1">IF(COUNTIF($B$1:INDIRECT(CONCATENATE("B", ROW())), B968)=0, "", COUNTIF($B$1:INDIRECT(CONCATENATE("B", ROW())), B968))</f>
        <v>180</v>
      </c>
      <c r="B968" s="41" t="s">
        <v>38</v>
      </c>
      <c r="C968" s="7" t="str">
        <f ca="1">IF(B968="", "", B968&amp;COUNTIF($B$1:INDIRECT(CONCATENATE("B", ROW())), B968))</f>
        <v>Ground180</v>
      </c>
      <c r="D968" s="6"/>
      <c r="E968" s="6"/>
      <c r="F968" s="6">
        <f t="shared" si="171"/>
        <v>3251</v>
      </c>
      <c r="G968" s="58" t="str">
        <f t="shared" si="168"/>
        <v>0xCB3</v>
      </c>
      <c r="H968" s="8" t="s">
        <v>252</v>
      </c>
      <c r="I968" s="8"/>
      <c r="J968" s="6" t="s">
        <v>28</v>
      </c>
      <c r="K968" s="9" t="s">
        <v>35</v>
      </c>
      <c r="L968" s="6" t="s">
        <v>30</v>
      </c>
      <c r="M968" s="42">
        <v>160</v>
      </c>
      <c r="N968" s="42">
        <f t="shared" si="172"/>
        <v>256</v>
      </c>
      <c r="O968" s="42">
        <f t="shared" si="169"/>
        <v>20</v>
      </c>
      <c r="P968" s="42">
        <f t="shared" si="174"/>
        <v>32</v>
      </c>
      <c r="Q968" s="265">
        <v>1</v>
      </c>
      <c r="R968" s="10">
        <f t="shared" si="173"/>
        <v>256</v>
      </c>
      <c r="S968" s="6"/>
      <c r="T968" s="6"/>
      <c r="U968" s="65"/>
      <c r="V968" s="65"/>
      <c r="W968" s="65"/>
      <c r="X968" s="65"/>
      <c r="Y968" s="65"/>
      <c r="Z968" s="65"/>
      <c r="AA968" s="65"/>
      <c r="AB968" s="65"/>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row>
    <row r="969" spans="1:250" s="50" customFormat="1" x14ac:dyDescent="0.2">
      <c r="A969" s="6">
        <f ca="1">IF(COUNTIF($B$1:INDIRECT(CONCATENATE("B", ROW())), B969)=0, "", COUNTIF($B$1:INDIRECT(CONCATENATE("B", ROW())), B969))</f>
        <v>181</v>
      </c>
      <c r="B969" s="41" t="s">
        <v>38</v>
      </c>
      <c r="C969" s="7" t="str">
        <f ca="1">IF(B969="", "", B969&amp;COUNTIF($B$1:INDIRECT(CONCATENATE("B", ROW())), B969))</f>
        <v>Ground181</v>
      </c>
      <c r="D969" s="6"/>
      <c r="E969" s="6"/>
      <c r="F969" s="6">
        <f t="shared" si="171"/>
        <v>3252</v>
      </c>
      <c r="G969" s="58" t="str">
        <f t="shared" si="168"/>
        <v>0xCB4</v>
      </c>
      <c r="H969" s="8" t="s">
        <v>252</v>
      </c>
      <c r="I969" s="8"/>
      <c r="J969" s="6" t="s">
        <v>28</v>
      </c>
      <c r="K969" s="9" t="s">
        <v>35</v>
      </c>
      <c r="L969" s="6" t="s">
        <v>30</v>
      </c>
      <c r="M969" s="42">
        <v>160</v>
      </c>
      <c r="N969" s="42">
        <f t="shared" si="172"/>
        <v>256</v>
      </c>
      <c r="O969" s="42">
        <f t="shared" si="169"/>
        <v>20</v>
      </c>
      <c r="P969" s="42">
        <f t="shared" si="174"/>
        <v>32</v>
      </c>
      <c r="Q969" s="265">
        <v>1</v>
      </c>
      <c r="R969" s="10">
        <f t="shared" si="173"/>
        <v>256</v>
      </c>
      <c r="S969" s="6"/>
      <c r="T969" s="6"/>
      <c r="U969" s="65"/>
      <c r="V969" s="65"/>
      <c r="W969" s="65"/>
      <c r="X969" s="65"/>
      <c r="Y969" s="65"/>
      <c r="Z969" s="65"/>
      <c r="AA969" s="65"/>
      <c r="AB969" s="65"/>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row>
    <row r="970" spans="1:250" s="50" customFormat="1" x14ac:dyDescent="0.2">
      <c r="A970" s="6">
        <f ca="1">IF(COUNTIF($B$1:INDIRECT(CONCATENATE("B", ROW())), B970)=0, "", COUNTIF($B$1:INDIRECT(CONCATENATE("B", ROW())), B970))</f>
        <v>182</v>
      </c>
      <c r="B970" s="41" t="s">
        <v>38</v>
      </c>
      <c r="C970" s="7" t="str">
        <f ca="1">IF(B970="", "", B970&amp;COUNTIF($B$1:INDIRECT(CONCATENATE("B", ROW())), B970))</f>
        <v>Ground182</v>
      </c>
      <c r="D970" s="6"/>
      <c r="E970" s="6"/>
      <c r="F970" s="6">
        <f t="shared" si="171"/>
        <v>3253</v>
      </c>
      <c r="G970" s="58" t="str">
        <f t="shared" si="168"/>
        <v>0xCB5</v>
      </c>
      <c r="H970" s="8" t="s">
        <v>252</v>
      </c>
      <c r="I970" s="8"/>
      <c r="J970" s="6" t="s">
        <v>28</v>
      </c>
      <c r="K970" s="9" t="s">
        <v>35</v>
      </c>
      <c r="L970" s="6" t="s">
        <v>30</v>
      </c>
      <c r="M970" s="42">
        <v>160</v>
      </c>
      <c r="N970" s="42">
        <f t="shared" si="172"/>
        <v>256</v>
      </c>
      <c r="O970" s="42">
        <f t="shared" si="169"/>
        <v>20</v>
      </c>
      <c r="P970" s="42">
        <f t="shared" si="174"/>
        <v>32</v>
      </c>
      <c r="Q970" s="265">
        <v>1</v>
      </c>
      <c r="R970" s="10">
        <f t="shared" si="173"/>
        <v>256</v>
      </c>
      <c r="S970" s="6"/>
      <c r="T970" s="6"/>
      <c r="U970" s="65"/>
      <c r="V970" s="65"/>
      <c r="W970" s="65"/>
      <c r="X970" s="65"/>
      <c r="Y970" s="65"/>
      <c r="Z970" s="65"/>
      <c r="AA970" s="65"/>
      <c r="AB970" s="65"/>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row>
    <row r="971" spans="1:250" s="50" customFormat="1" x14ac:dyDescent="0.2">
      <c r="A971" s="6">
        <f ca="1">IF(COUNTIF($B$1:INDIRECT(CONCATENATE("B", ROW())), B971)=0, "", COUNTIF($B$1:INDIRECT(CONCATENATE("B", ROW())), B971))</f>
        <v>183</v>
      </c>
      <c r="B971" s="41" t="s">
        <v>38</v>
      </c>
      <c r="C971" s="7" t="str">
        <f ca="1">IF(B971="", "", B971&amp;COUNTIF($B$1:INDIRECT(CONCATENATE("B", ROW())), B971))</f>
        <v>Ground183</v>
      </c>
      <c r="D971" s="6"/>
      <c r="E971" s="6"/>
      <c r="F971" s="6">
        <f t="shared" si="171"/>
        <v>3254</v>
      </c>
      <c r="G971" s="58" t="str">
        <f t="shared" si="168"/>
        <v>0xCB6</v>
      </c>
      <c r="H971" s="8" t="s">
        <v>252</v>
      </c>
      <c r="I971" s="8"/>
      <c r="J971" s="6" t="s">
        <v>28</v>
      </c>
      <c r="K971" s="9" t="s">
        <v>35</v>
      </c>
      <c r="L971" s="6" t="s">
        <v>30</v>
      </c>
      <c r="M971" s="42">
        <v>160</v>
      </c>
      <c r="N971" s="42">
        <f t="shared" si="172"/>
        <v>256</v>
      </c>
      <c r="O971" s="42">
        <f t="shared" si="169"/>
        <v>20</v>
      </c>
      <c r="P971" s="42">
        <f t="shared" si="174"/>
        <v>32</v>
      </c>
      <c r="Q971" s="265">
        <v>1</v>
      </c>
      <c r="R971" s="10">
        <f t="shared" si="173"/>
        <v>256</v>
      </c>
      <c r="S971" s="6"/>
      <c r="T971" s="6"/>
      <c r="U971" s="65"/>
      <c r="V971" s="65"/>
      <c r="W971" s="65"/>
      <c r="X971" s="65"/>
      <c r="Y971" s="65"/>
      <c r="Z971" s="65"/>
      <c r="AA971" s="65"/>
      <c r="AB971" s="65"/>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row>
    <row r="972" spans="1:250" s="50" customFormat="1" x14ac:dyDescent="0.2">
      <c r="A972" s="6">
        <f ca="1">IF(COUNTIF($B$1:INDIRECT(CONCATENATE("B", ROW())), B972)=0, "", COUNTIF($B$1:INDIRECT(CONCATENATE("B", ROW())), B972))</f>
        <v>184</v>
      </c>
      <c r="B972" s="41" t="s">
        <v>38</v>
      </c>
      <c r="C972" s="7" t="str">
        <f ca="1">IF(B972="", "", B972&amp;COUNTIF($B$1:INDIRECT(CONCATENATE("B", ROW())), B972))</f>
        <v>Ground184</v>
      </c>
      <c r="D972" s="6"/>
      <c r="E972" s="6"/>
      <c r="F972" s="6">
        <f t="shared" si="171"/>
        <v>3255</v>
      </c>
      <c r="G972" s="58" t="str">
        <f t="shared" si="168"/>
        <v>0xCB7</v>
      </c>
      <c r="H972" s="8" t="s">
        <v>252</v>
      </c>
      <c r="I972" s="8"/>
      <c r="J972" s="6" t="s">
        <v>28</v>
      </c>
      <c r="K972" s="9" t="s">
        <v>35</v>
      </c>
      <c r="L972" s="6" t="s">
        <v>30</v>
      </c>
      <c r="M972" s="42">
        <v>160</v>
      </c>
      <c r="N972" s="42">
        <f t="shared" si="172"/>
        <v>256</v>
      </c>
      <c r="O972" s="42">
        <f t="shared" si="169"/>
        <v>20</v>
      </c>
      <c r="P972" s="42">
        <f t="shared" si="174"/>
        <v>32</v>
      </c>
      <c r="Q972" s="265">
        <v>1</v>
      </c>
      <c r="R972" s="10">
        <f t="shared" si="173"/>
        <v>256</v>
      </c>
      <c r="S972" s="6"/>
      <c r="T972" s="6"/>
      <c r="U972" s="65"/>
      <c r="V972" s="65"/>
      <c r="W972" s="65"/>
      <c r="X972" s="65"/>
      <c r="Y972" s="65"/>
      <c r="Z972" s="65"/>
      <c r="AA972" s="65"/>
      <c r="AB972" s="65"/>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row>
    <row r="973" spans="1:250" s="50" customFormat="1" x14ac:dyDescent="0.2">
      <c r="A973" s="6">
        <f ca="1">IF(COUNTIF($B$1:INDIRECT(CONCATENATE("B", ROW())), B973)=0, "", COUNTIF($B$1:INDIRECT(CONCATENATE("B", ROW())), B973))</f>
        <v>185</v>
      </c>
      <c r="B973" s="41" t="s">
        <v>38</v>
      </c>
      <c r="C973" s="7" t="str">
        <f ca="1">IF(B973="", "", B973&amp;COUNTIF($B$1:INDIRECT(CONCATENATE("B", ROW())), B973))</f>
        <v>Ground185</v>
      </c>
      <c r="D973" s="6"/>
      <c r="E973" s="6"/>
      <c r="F973" s="6">
        <f t="shared" si="171"/>
        <v>3256</v>
      </c>
      <c r="G973" s="58" t="str">
        <f t="shared" si="168"/>
        <v>0xCB8</v>
      </c>
      <c r="H973" s="8" t="s">
        <v>252</v>
      </c>
      <c r="I973" s="8"/>
      <c r="J973" s="6" t="s">
        <v>28</v>
      </c>
      <c r="K973" s="9" t="s">
        <v>35</v>
      </c>
      <c r="L973" s="6" t="s">
        <v>30</v>
      </c>
      <c r="M973" s="42">
        <v>160</v>
      </c>
      <c r="N973" s="42">
        <f t="shared" si="172"/>
        <v>256</v>
      </c>
      <c r="O973" s="42">
        <f t="shared" si="169"/>
        <v>20</v>
      </c>
      <c r="P973" s="42">
        <f t="shared" si="174"/>
        <v>32</v>
      </c>
      <c r="Q973" s="265">
        <v>1</v>
      </c>
      <c r="R973" s="10">
        <f t="shared" si="173"/>
        <v>256</v>
      </c>
      <c r="S973" s="6"/>
      <c r="T973" s="6"/>
      <c r="U973" s="65"/>
      <c r="V973" s="65"/>
      <c r="W973" s="65"/>
      <c r="X973" s="65"/>
      <c r="Y973" s="65"/>
      <c r="Z973" s="65"/>
      <c r="AA973" s="65"/>
      <c r="AB973" s="65"/>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row>
    <row r="974" spans="1:250" s="50" customFormat="1" x14ac:dyDescent="0.2">
      <c r="A974" s="6">
        <f ca="1">IF(COUNTIF($B$1:INDIRECT(CONCATENATE("B", ROW())), B974)=0, "", COUNTIF($B$1:INDIRECT(CONCATENATE("B", ROW())), B974))</f>
        <v>186</v>
      </c>
      <c r="B974" s="41" t="s">
        <v>38</v>
      </c>
      <c r="C974" s="7" t="str">
        <f ca="1">IF(B974="", "", B974&amp;COUNTIF($B$1:INDIRECT(CONCATENATE("B", ROW())), B974))</f>
        <v>Ground186</v>
      </c>
      <c r="D974" s="6"/>
      <c r="E974" s="6"/>
      <c r="F974" s="6">
        <f t="shared" si="171"/>
        <v>3257</v>
      </c>
      <c r="G974" s="58" t="str">
        <f t="shared" si="168"/>
        <v>0xCB9</v>
      </c>
      <c r="H974" s="8" t="s">
        <v>252</v>
      </c>
      <c r="I974" s="8"/>
      <c r="J974" s="6" t="s">
        <v>28</v>
      </c>
      <c r="K974" s="9" t="s">
        <v>35</v>
      </c>
      <c r="L974" s="6" t="s">
        <v>30</v>
      </c>
      <c r="M974" s="42">
        <v>160</v>
      </c>
      <c r="N974" s="42">
        <f t="shared" si="172"/>
        <v>256</v>
      </c>
      <c r="O974" s="42">
        <f t="shared" si="169"/>
        <v>20</v>
      </c>
      <c r="P974" s="42">
        <f t="shared" si="174"/>
        <v>32</v>
      </c>
      <c r="Q974" s="265">
        <v>1</v>
      </c>
      <c r="R974" s="10">
        <f t="shared" si="173"/>
        <v>256</v>
      </c>
      <c r="S974" s="6"/>
      <c r="T974" s="6"/>
      <c r="U974" s="65"/>
      <c r="V974" s="65"/>
      <c r="W974" s="65"/>
      <c r="X974" s="65"/>
      <c r="Y974" s="65"/>
      <c r="Z974" s="65"/>
      <c r="AA974" s="65"/>
      <c r="AB974" s="65"/>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row>
    <row r="975" spans="1:250" s="50" customFormat="1" x14ac:dyDescent="0.2">
      <c r="A975" s="6">
        <f ca="1">IF(COUNTIF($B$1:INDIRECT(CONCATENATE("B", ROW())), B975)=0, "", COUNTIF($B$1:INDIRECT(CONCATENATE("B", ROW())), B975))</f>
        <v>187</v>
      </c>
      <c r="B975" s="41" t="s">
        <v>38</v>
      </c>
      <c r="C975" s="7" t="str">
        <f ca="1">IF(B975="", "", B975&amp;COUNTIF($B$1:INDIRECT(CONCATENATE("B", ROW())), B975))</f>
        <v>Ground187</v>
      </c>
      <c r="D975" s="6"/>
      <c r="E975" s="6"/>
      <c r="F975" s="6">
        <f t="shared" si="171"/>
        <v>3258</v>
      </c>
      <c r="G975" s="58" t="str">
        <f t="shared" si="168"/>
        <v>0xCBA</v>
      </c>
      <c r="H975" s="8" t="s">
        <v>252</v>
      </c>
      <c r="I975" s="8"/>
      <c r="J975" s="6" t="s">
        <v>28</v>
      </c>
      <c r="K975" s="9" t="s">
        <v>35</v>
      </c>
      <c r="L975" s="6" t="s">
        <v>30</v>
      </c>
      <c r="M975" s="42">
        <v>160</v>
      </c>
      <c r="N975" s="42">
        <f t="shared" si="172"/>
        <v>256</v>
      </c>
      <c r="O975" s="42">
        <f t="shared" si="169"/>
        <v>20</v>
      </c>
      <c r="P975" s="42">
        <f t="shared" si="174"/>
        <v>32</v>
      </c>
      <c r="Q975" s="265">
        <v>1</v>
      </c>
      <c r="R975" s="10">
        <f t="shared" si="173"/>
        <v>256</v>
      </c>
      <c r="S975" s="6"/>
      <c r="T975" s="6"/>
      <c r="U975" s="65"/>
      <c r="V975" s="65"/>
      <c r="W975" s="65"/>
      <c r="X975" s="65"/>
      <c r="Y975" s="65"/>
      <c r="Z975" s="65"/>
      <c r="AA975" s="65"/>
      <c r="AB975" s="65"/>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row>
    <row r="976" spans="1:250" s="50" customFormat="1" x14ac:dyDescent="0.2">
      <c r="A976" s="6">
        <f ca="1">IF(COUNTIF($B$1:INDIRECT(CONCATENATE("B", ROW())), B976)=0, "", COUNTIF($B$1:INDIRECT(CONCATENATE("B", ROW())), B976))</f>
        <v>188</v>
      </c>
      <c r="B976" s="41" t="s">
        <v>38</v>
      </c>
      <c r="C976" s="7" t="str">
        <f ca="1">IF(B976="", "", B976&amp;COUNTIF($B$1:INDIRECT(CONCATENATE("B", ROW())), B976))</f>
        <v>Ground188</v>
      </c>
      <c r="D976" s="6"/>
      <c r="E976" s="6"/>
      <c r="F976" s="6">
        <f t="shared" si="171"/>
        <v>3259</v>
      </c>
      <c r="G976" s="58" t="str">
        <f t="shared" si="168"/>
        <v>0xCBB</v>
      </c>
      <c r="H976" s="8" t="s">
        <v>252</v>
      </c>
      <c r="I976" s="8"/>
      <c r="J976" s="6" t="s">
        <v>28</v>
      </c>
      <c r="K976" s="9" t="s">
        <v>35</v>
      </c>
      <c r="L976" s="6" t="s">
        <v>30</v>
      </c>
      <c r="M976" s="42">
        <v>160</v>
      </c>
      <c r="N976" s="42">
        <f t="shared" si="172"/>
        <v>256</v>
      </c>
      <c r="O976" s="42">
        <f t="shared" si="169"/>
        <v>20</v>
      </c>
      <c r="P976" s="42">
        <f t="shared" si="174"/>
        <v>32</v>
      </c>
      <c r="Q976" s="265">
        <v>1</v>
      </c>
      <c r="R976" s="10">
        <f t="shared" si="173"/>
        <v>256</v>
      </c>
      <c r="S976" s="6"/>
      <c r="T976" s="6"/>
      <c r="U976" s="65"/>
      <c r="V976" s="65"/>
      <c r="W976" s="65"/>
      <c r="X976" s="65"/>
      <c r="Y976" s="65"/>
      <c r="Z976" s="65"/>
      <c r="AA976" s="65"/>
      <c r="AB976" s="65"/>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row>
    <row r="977" spans="1:250" s="50" customFormat="1" x14ac:dyDescent="0.2">
      <c r="A977" s="6">
        <f ca="1">IF(COUNTIF($B$1:INDIRECT(CONCATENATE("B", ROW())), B977)=0, "", COUNTIF($B$1:INDIRECT(CONCATENATE("B", ROW())), B977))</f>
        <v>189</v>
      </c>
      <c r="B977" s="41" t="s">
        <v>38</v>
      </c>
      <c r="C977" s="7" t="str">
        <f ca="1">IF(B977="", "", B977&amp;COUNTIF($B$1:INDIRECT(CONCATENATE("B", ROW())), B977))</f>
        <v>Ground189</v>
      </c>
      <c r="D977" s="6"/>
      <c r="E977" s="6"/>
      <c r="F977" s="6">
        <f t="shared" si="171"/>
        <v>3260</v>
      </c>
      <c r="G977" s="58" t="str">
        <f t="shared" si="168"/>
        <v>0xCBC</v>
      </c>
      <c r="H977" s="8" t="s">
        <v>252</v>
      </c>
      <c r="I977" s="8"/>
      <c r="J977" s="6" t="s">
        <v>28</v>
      </c>
      <c r="K977" s="9" t="s">
        <v>35</v>
      </c>
      <c r="L977" s="6" t="s">
        <v>30</v>
      </c>
      <c r="M977" s="42">
        <v>160</v>
      </c>
      <c r="N977" s="42">
        <f t="shared" si="172"/>
        <v>256</v>
      </c>
      <c r="O977" s="42">
        <f t="shared" si="169"/>
        <v>20</v>
      </c>
      <c r="P977" s="42">
        <f t="shared" si="174"/>
        <v>32</v>
      </c>
      <c r="Q977" s="265">
        <v>1</v>
      </c>
      <c r="R977" s="10">
        <f t="shared" si="173"/>
        <v>256</v>
      </c>
      <c r="S977" s="6"/>
      <c r="T977" s="6"/>
      <c r="U977" s="65"/>
      <c r="V977" s="65"/>
      <c r="W977" s="65"/>
      <c r="X977" s="65"/>
      <c r="Y977" s="65"/>
      <c r="Z977" s="65"/>
      <c r="AA977" s="65"/>
      <c r="AB977" s="65"/>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row>
    <row r="978" spans="1:250" s="50" customFormat="1" x14ac:dyDescent="0.2">
      <c r="A978" s="6">
        <f ca="1">IF(COUNTIF($B$1:INDIRECT(CONCATENATE("B", ROW())), B978)=0, "", COUNTIF($B$1:INDIRECT(CONCATENATE("B", ROW())), B978))</f>
        <v>190</v>
      </c>
      <c r="B978" s="41" t="s">
        <v>38</v>
      </c>
      <c r="C978" s="7" t="str">
        <f ca="1">IF(B978="", "", B978&amp;COUNTIF($B$1:INDIRECT(CONCATENATE("B", ROW())), B978))</f>
        <v>Ground190</v>
      </c>
      <c r="D978" s="6"/>
      <c r="E978" s="6"/>
      <c r="F978" s="6">
        <f t="shared" si="171"/>
        <v>3261</v>
      </c>
      <c r="G978" s="58" t="str">
        <f t="shared" si="168"/>
        <v>0xCBD</v>
      </c>
      <c r="H978" s="8" t="s">
        <v>252</v>
      </c>
      <c r="I978" s="8"/>
      <c r="J978" s="6" t="s">
        <v>28</v>
      </c>
      <c r="K978" s="9" t="s">
        <v>35</v>
      </c>
      <c r="L978" s="6" t="s">
        <v>30</v>
      </c>
      <c r="M978" s="42">
        <v>160</v>
      </c>
      <c r="N978" s="42">
        <f t="shared" si="172"/>
        <v>256</v>
      </c>
      <c r="O978" s="42">
        <f t="shared" si="169"/>
        <v>20</v>
      </c>
      <c r="P978" s="42">
        <f t="shared" si="174"/>
        <v>32</v>
      </c>
      <c r="Q978" s="265">
        <v>1</v>
      </c>
      <c r="R978" s="10">
        <f t="shared" si="173"/>
        <v>256</v>
      </c>
      <c r="S978" s="6"/>
      <c r="T978" s="6"/>
      <c r="U978" s="65"/>
      <c r="V978" s="65"/>
      <c r="W978" s="65"/>
      <c r="X978" s="65"/>
      <c r="Y978" s="65"/>
      <c r="Z978" s="65"/>
      <c r="AA978" s="65"/>
      <c r="AB978" s="65"/>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row>
    <row r="979" spans="1:250" s="50" customFormat="1" x14ac:dyDescent="0.2">
      <c r="A979" s="6">
        <f ca="1">IF(COUNTIF($B$1:INDIRECT(CONCATENATE("B", ROW())), B979)=0, "", COUNTIF($B$1:INDIRECT(CONCATENATE("B", ROW())), B979))</f>
        <v>191</v>
      </c>
      <c r="B979" s="41" t="s">
        <v>38</v>
      </c>
      <c r="C979" s="7" t="str">
        <f ca="1">IF(B979="", "", B979&amp;COUNTIF($B$1:INDIRECT(CONCATENATE("B", ROW())), B979))</f>
        <v>Ground191</v>
      </c>
      <c r="D979" s="6"/>
      <c r="E979" s="6"/>
      <c r="F979" s="6">
        <f t="shared" si="171"/>
        <v>3262</v>
      </c>
      <c r="G979" s="58" t="str">
        <f t="shared" si="168"/>
        <v>0xCBE</v>
      </c>
      <c r="H979" s="8" t="s">
        <v>252</v>
      </c>
      <c r="I979" s="8"/>
      <c r="J979" s="6" t="s">
        <v>28</v>
      </c>
      <c r="K979" s="9" t="s">
        <v>35</v>
      </c>
      <c r="L979" s="6" t="s">
        <v>30</v>
      </c>
      <c r="M979" s="42">
        <v>160</v>
      </c>
      <c r="N979" s="42">
        <f t="shared" si="172"/>
        <v>256</v>
      </c>
      <c r="O979" s="42">
        <f t="shared" si="169"/>
        <v>20</v>
      </c>
      <c r="P979" s="42">
        <f t="shared" si="174"/>
        <v>32</v>
      </c>
      <c r="Q979" s="265">
        <v>1</v>
      </c>
      <c r="R979" s="10">
        <f t="shared" si="173"/>
        <v>256</v>
      </c>
      <c r="S979" s="6"/>
      <c r="T979" s="6"/>
      <c r="U979" s="65"/>
      <c r="V979" s="65"/>
      <c r="W979" s="65"/>
      <c r="X979" s="65"/>
      <c r="Y979" s="65"/>
      <c r="Z979" s="65"/>
      <c r="AA979" s="65"/>
      <c r="AB979" s="65"/>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row>
    <row r="980" spans="1:250" s="50" customFormat="1" x14ac:dyDescent="0.2">
      <c r="A980" s="6">
        <f ca="1">IF(COUNTIF($B$1:INDIRECT(CONCATENATE("B", ROW())), B980)=0, "", COUNTIF($B$1:INDIRECT(CONCATENATE("B", ROW())), B980))</f>
        <v>192</v>
      </c>
      <c r="B980" s="41" t="s">
        <v>38</v>
      </c>
      <c r="C980" s="7" t="str">
        <f ca="1">IF(B980="", "", B980&amp;COUNTIF($B$1:INDIRECT(CONCATENATE("B", ROW())), B980))</f>
        <v>Ground192</v>
      </c>
      <c r="D980" s="6"/>
      <c r="E980" s="6"/>
      <c r="F980" s="6">
        <f t="shared" si="171"/>
        <v>3263</v>
      </c>
      <c r="G980" s="58" t="str">
        <f t="shared" si="168"/>
        <v>0xCBF</v>
      </c>
      <c r="H980" s="8" t="s">
        <v>252</v>
      </c>
      <c r="I980" s="8"/>
      <c r="J980" s="6" t="s">
        <v>28</v>
      </c>
      <c r="K980" s="9" t="s">
        <v>35</v>
      </c>
      <c r="L980" s="6" t="s">
        <v>30</v>
      </c>
      <c r="M980" s="42">
        <v>160</v>
      </c>
      <c r="N980" s="42">
        <f t="shared" si="172"/>
        <v>256</v>
      </c>
      <c r="O980" s="42">
        <f t="shared" si="169"/>
        <v>20</v>
      </c>
      <c r="P980" s="42">
        <f t="shared" si="174"/>
        <v>32</v>
      </c>
      <c r="Q980" s="265">
        <v>1</v>
      </c>
      <c r="R980" s="10">
        <f t="shared" si="173"/>
        <v>256</v>
      </c>
      <c r="S980" s="6"/>
      <c r="T980" s="6"/>
      <c r="U980" s="65"/>
      <c r="V980" s="65"/>
      <c r="W980" s="65"/>
      <c r="X980" s="65"/>
      <c r="Y980" s="65"/>
      <c r="Z980" s="65"/>
      <c r="AA980" s="65"/>
      <c r="AB980" s="65"/>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row>
    <row r="981" spans="1:250" s="50" customFormat="1" x14ac:dyDescent="0.2">
      <c r="A981" s="6" t="str">
        <f ca="1">IF(COUNTIF($B$1:INDIRECT(CONCATENATE("B", ROW())), B981)=0, "", COUNTIF($B$1:INDIRECT(CONCATENATE("B", ROW())), B981))</f>
        <v/>
      </c>
      <c r="B981" s="49"/>
      <c r="C981" s="49"/>
      <c r="D981" s="49"/>
      <c r="E981" s="49"/>
      <c r="F981" s="46"/>
      <c r="G981" s="49"/>
      <c r="H981" s="49"/>
      <c r="I981" s="49"/>
      <c r="J981" s="49"/>
      <c r="K981" s="49"/>
      <c r="L981" s="46"/>
      <c r="M981" s="49"/>
      <c r="N981" s="48"/>
      <c r="O981" s="48"/>
      <c r="P981" s="46"/>
      <c r="Q981" s="265"/>
      <c r="R981" s="49"/>
      <c r="S981" s="49"/>
      <c r="T981" s="49"/>
      <c r="U981" s="65"/>
      <c r="V981" s="65"/>
      <c r="W981" s="65"/>
      <c r="X981" s="65"/>
      <c r="Y981" s="65"/>
      <c r="Z981" s="65"/>
      <c r="AA981" s="65"/>
      <c r="AB981" s="65"/>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row>
    <row r="982" spans="1:250" s="50" customFormat="1" x14ac:dyDescent="0.2">
      <c r="A982" s="6" t="str">
        <f ca="1">IF(COUNTIF($B$1:INDIRECT(CONCATENATE("B", ROW())), B982)=0, "", COUNTIF($B$1:INDIRECT(CONCATENATE("B", ROW())), B982))</f>
        <v/>
      </c>
      <c r="B982" s="8"/>
      <c r="C982" s="6"/>
      <c r="D982" s="6"/>
      <c r="E982" s="6"/>
      <c r="F982" s="6"/>
      <c r="G982" s="58"/>
      <c r="H982" s="8" t="s">
        <v>223</v>
      </c>
      <c r="I982" s="8"/>
      <c r="J982" s="6"/>
      <c r="K982" s="9"/>
      <c r="L982" s="6"/>
      <c r="M982" s="42"/>
      <c r="N982" s="42"/>
      <c r="O982" s="42"/>
      <c r="P982" s="42"/>
      <c r="Q982" s="265"/>
      <c r="R982" s="10"/>
      <c r="S982" s="6"/>
      <c r="T982" s="6"/>
      <c r="U982" s="65"/>
      <c r="V982" s="65"/>
      <c r="W982" s="65"/>
      <c r="X982" s="65"/>
      <c r="Y982" s="65"/>
      <c r="Z982" s="65"/>
      <c r="AA982" s="65"/>
      <c r="AB982" s="65"/>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row>
    <row r="983" spans="1:250" s="50" customFormat="1" x14ac:dyDescent="0.2">
      <c r="A983" s="6">
        <f ca="1">IF(COUNTIF($B$1:INDIRECT(CONCATENATE("B", ROW())), B983)=0, "", COUNTIF($B$1:INDIRECT(CONCATENATE("B", ROW())), B983))</f>
        <v>193</v>
      </c>
      <c r="B983" s="41" t="s">
        <v>38</v>
      </c>
      <c r="C983" s="7" t="str">
        <f ca="1">IF(B983="", "", B983&amp;COUNTIF($B$1:INDIRECT(CONCATENATE("B", ROW())), B983))</f>
        <v>Ground193</v>
      </c>
      <c r="D983" s="6"/>
      <c r="E983" s="6"/>
      <c r="F983" s="6">
        <v>3264</v>
      </c>
      <c r="G983" s="44" t="str">
        <f t="shared" ref="G983:G1014" si="175">CONCATENATE( "0x",DEC2HEX($F983) )</f>
        <v>0xCC0</v>
      </c>
      <c r="H983" s="8" t="s">
        <v>82</v>
      </c>
      <c r="I983" s="8"/>
      <c r="J983" s="6" t="s">
        <v>28</v>
      </c>
      <c r="K983" s="9" t="s">
        <v>35</v>
      </c>
      <c r="L983" s="6" t="s">
        <v>30</v>
      </c>
      <c r="M983" s="42">
        <v>160</v>
      </c>
      <c r="N983" s="42">
        <f t="shared" ref="N983:N1014" si="176">(IF($K983="CCSDS",$M983,IF($K983="","",IF($K983="RAW",$M983+(12*8)))))</f>
        <v>256</v>
      </c>
      <c r="O983" s="42">
        <f t="shared" ref="O983:O1014" si="177">IF($M983="", "", $M983/8)</f>
        <v>20</v>
      </c>
      <c r="P983" s="42">
        <f t="shared" ref="P983:P1014" si="178">IF(N983="", "", N983/8)</f>
        <v>32</v>
      </c>
      <c r="Q983" s="265">
        <v>1</v>
      </c>
      <c r="R983" s="10">
        <f t="shared" ref="R983:R1014" si="179">IF($B983="", "", IF($J983="Sync", $N983/$Q983, 0))</f>
        <v>256</v>
      </c>
      <c r="S983" s="6"/>
      <c r="T983" s="6"/>
      <c r="U983" s="65"/>
      <c r="V983" s="65"/>
      <c r="W983" s="65"/>
      <c r="X983" s="65"/>
      <c r="Y983" s="65"/>
      <c r="Z983" s="65"/>
      <c r="AA983" s="65"/>
      <c r="AB983" s="65"/>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row>
    <row r="984" spans="1:250" s="50" customFormat="1" x14ac:dyDescent="0.2">
      <c r="A984" s="6">
        <f ca="1">IF(COUNTIF($B$1:INDIRECT(CONCATENATE("B", ROW())), B984)=0, "", COUNTIF($B$1:INDIRECT(CONCATENATE("B", ROW())), B984))</f>
        <v>194</v>
      </c>
      <c r="B984" s="41" t="s">
        <v>38</v>
      </c>
      <c r="C984" s="7" t="str">
        <f ca="1">IF(B984="", "", B984&amp;COUNTIF($B$1:INDIRECT(CONCATENATE("B", ROW())), B984))</f>
        <v>Ground194</v>
      </c>
      <c r="D984" s="6"/>
      <c r="E984" s="6"/>
      <c r="F984" s="6">
        <f t="shared" ref="F984:F1015" si="180">$F983+1</f>
        <v>3265</v>
      </c>
      <c r="G984" s="44" t="str">
        <f t="shared" si="175"/>
        <v>0xCC1</v>
      </c>
      <c r="H984" s="8" t="s">
        <v>82</v>
      </c>
      <c r="I984" s="8"/>
      <c r="J984" s="6" t="s">
        <v>28</v>
      </c>
      <c r="K984" s="9" t="s">
        <v>35</v>
      </c>
      <c r="L984" s="6" t="s">
        <v>30</v>
      </c>
      <c r="M984" s="42">
        <v>160</v>
      </c>
      <c r="N984" s="42">
        <f t="shared" si="176"/>
        <v>256</v>
      </c>
      <c r="O984" s="42">
        <f t="shared" si="177"/>
        <v>20</v>
      </c>
      <c r="P984" s="42">
        <f t="shared" si="178"/>
        <v>32</v>
      </c>
      <c r="Q984" s="265">
        <v>1</v>
      </c>
      <c r="R984" s="10">
        <f t="shared" si="179"/>
        <v>256</v>
      </c>
      <c r="S984" s="6"/>
      <c r="T984" s="6"/>
      <c r="U984" s="65"/>
      <c r="V984" s="65"/>
      <c r="W984" s="65"/>
      <c r="X984" s="65"/>
      <c r="Y984" s="65"/>
      <c r="Z984" s="65"/>
      <c r="AA984" s="65"/>
      <c r="AB984" s="65"/>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row>
    <row r="985" spans="1:250" s="50" customFormat="1" x14ac:dyDescent="0.2">
      <c r="A985" s="6">
        <f ca="1">IF(COUNTIF($B$1:INDIRECT(CONCATENATE("B", ROW())), B985)=0, "", COUNTIF($B$1:INDIRECT(CONCATENATE("B", ROW())), B985))</f>
        <v>195</v>
      </c>
      <c r="B985" s="41" t="s">
        <v>38</v>
      </c>
      <c r="C985" s="7" t="str">
        <f ca="1">IF(B985="", "", B985&amp;COUNTIF($B$1:INDIRECT(CONCATENATE("B", ROW())), B985))</f>
        <v>Ground195</v>
      </c>
      <c r="D985" s="6"/>
      <c r="E985" s="6"/>
      <c r="F985" s="6">
        <f t="shared" si="180"/>
        <v>3266</v>
      </c>
      <c r="G985" s="44" t="str">
        <f t="shared" si="175"/>
        <v>0xCC2</v>
      </c>
      <c r="H985" s="8" t="s">
        <v>82</v>
      </c>
      <c r="I985" s="8"/>
      <c r="J985" s="6" t="s">
        <v>28</v>
      </c>
      <c r="K985" s="9" t="s">
        <v>35</v>
      </c>
      <c r="L985" s="6" t="s">
        <v>30</v>
      </c>
      <c r="M985" s="42">
        <v>160</v>
      </c>
      <c r="N985" s="42">
        <f t="shared" si="176"/>
        <v>256</v>
      </c>
      <c r="O985" s="42">
        <f t="shared" si="177"/>
        <v>20</v>
      </c>
      <c r="P985" s="42">
        <f t="shared" si="178"/>
        <v>32</v>
      </c>
      <c r="Q985" s="265">
        <v>1</v>
      </c>
      <c r="R985" s="10">
        <f t="shared" si="179"/>
        <v>256</v>
      </c>
      <c r="S985" s="6"/>
      <c r="T985" s="6"/>
      <c r="U985" s="65"/>
      <c r="V985" s="65"/>
      <c r="W985" s="65"/>
      <c r="X985" s="65"/>
      <c r="Y985" s="65"/>
      <c r="Z985" s="65"/>
      <c r="AA985" s="65"/>
      <c r="AB985" s="65"/>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row>
    <row r="986" spans="1:250" s="50" customFormat="1" x14ac:dyDescent="0.2">
      <c r="A986" s="6">
        <f ca="1">IF(COUNTIF($B$1:INDIRECT(CONCATENATE("B", ROW())), B986)=0, "", COUNTIF($B$1:INDIRECT(CONCATENATE("B", ROW())), B986))</f>
        <v>196</v>
      </c>
      <c r="B986" s="41" t="s">
        <v>38</v>
      </c>
      <c r="C986" s="7" t="str">
        <f ca="1">IF(B986="", "", B986&amp;COUNTIF($B$1:INDIRECT(CONCATENATE("B", ROW())), B986))</f>
        <v>Ground196</v>
      </c>
      <c r="D986" s="6"/>
      <c r="E986" s="6"/>
      <c r="F986" s="6">
        <f t="shared" si="180"/>
        <v>3267</v>
      </c>
      <c r="G986" s="44" t="str">
        <f t="shared" si="175"/>
        <v>0xCC3</v>
      </c>
      <c r="H986" s="8" t="s">
        <v>82</v>
      </c>
      <c r="I986" s="8"/>
      <c r="J986" s="6" t="s">
        <v>28</v>
      </c>
      <c r="K986" s="9" t="s">
        <v>35</v>
      </c>
      <c r="L986" s="6" t="s">
        <v>30</v>
      </c>
      <c r="M986" s="42">
        <v>160</v>
      </c>
      <c r="N986" s="42">
        <f t="shared" si="176"/>
        <v>256</v>
      </c>
      <c r="O986" s="42">
        <f t="shared" si="177"/>
        <v>20</v>
      </c>
      <c r="P986" s="42">
        <f t="shared" si="178"/>
        <v>32</v>
      </c>
      <c r="Q986" s="265">
        <v>1</v>
      </c>
      <c r="R986" s="10">
        <f t="shared" si="179"/>
        <v>256</v>
      </c>
      <c r="S986" s="6"/>
      <c r="T986" s="6"/>
      <c r="U986" s="65"/>
      <c r="V986" s="65"/>
      <c r="W986" s="65"/>
      <c r="X986" s="65"/>
      <c r="Y986" s="65"/>
      <c r="Z986" s="65"/>
      <c r="AA986" s="65"/>
      <c r="AB986" s="65"/>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row>
    <row r="987" spans="1:250" s="50" customFormat="1" x14ac:dyDescent="0.2">
      <c r="A987" s="6">
        <f ca="1">IF(COUNTIF($B$1:INDIRECT(CONCATENATE("B", ROW())), B987)=0, "", COUNTIF($B$1:INDIRECT(CONCATENATE("B", ROW())), B987))</f>
        <v>197</v>
      </c>
      <c r="B987" s="41" t="s">
        <v>38</v>
      </c>
      <c r="C987" s="7" t="str">
        <f ca="1">IF(B987="", "", B987&amp;COUNTIF($B$1:INDIRECT(CONCATENATE("B", ROW())), B987))</f>
        <v>Ground197</v>
      </c>
      <c r="D987" s="6"/>
      <c r="E987" s="6"/>
      <c r="F987" s="6">
        <f t="shared" si="180"/>
        <v>3268</v>
      </c>
      <c r="G987" s="44" t="str">
        <f t="shared" si="175"/>
        <v>0xCC4</v>
      </c>
      <c r="H987" s="8" t="s">
        <v>82</v>
      </c>
      <c r="I987" s="8"/>
      <c r="J987" s="6" t="s">
        <v>28</v>
      </c>
      <c r="K987" s="9" t="s">
        <v>35</v>
      </c>
      <c r="L987" s="6" t="s">
        <v>30</v>
      </c>
      <c r="M987" s="42">
        <v>160</v>
      </c>
      <c r="N987" s="42">
        <f t="shared" si="176"/>
        <v>256</v>
      </c>
      <c r="O987" s="42">
        <f t="shared" si="177"/>
        <v>20</v>
      </c>
      <c r="P987" s="42">
        <f t="shared" si="178"/>
        <v>32</v>
      </c>
      <c r="Q987" s="265">
        <v>1</v>
      </c>
      <c r="R987" s="10">
        <f t="shared" si="179"/>
        <v>256</v>
      </c>
      <c r="S987" s="6"/>
      <c r="T987" s="6"/>
      <c r="U987" s="65"/>
      <c r="V987" s="65"/>
      <c r="W987" s="65"/>
      <c r="X987" s="65"/>
      <c r="Y987" s="65"/>
      <c r="Z987" s="65"/>
      <c r="AA987" s="65"/>
      <c r="AB987" s="65"/>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row>
    <row r="988" spans="1:250" s="50" customFormat="1" x14ac:dyDescent="0.2">
      <c r="A988" s="6">
        <f ca="1">IF(COUNTIF($B$1:INDIRECT(CONCATENATE("B", ROW())), B988)=0, "", COUNTIF($B$1:INDIRECT(CONCATENATE("B", ROW())), B988))</f>
        <v>198</v>
      </c>
      <c r="B988" s="41" t="s">
        <v>38</v>
      </c>
      <c r="C988" s="7" t="str">
        <f ca="1">IF(B988="", "", B988&amp;COUNTIF($B$1:INDIRECT(CONCATENATE("B", ROW())), B988))</f>
        <v>Ground198</v>
      </c>
      <c r="D988" s="6"/>
      <c r="E988" s="6"/>
      <c r="F988" s="6">
        <f t="shared" si="180"/>
        <v>3269</v>
      </c>
      <c r="G988" s="44" t="str">
        <f t="shared" si="175"/>
        <v>0xCC5</v>
      </c>
      <c r="H988" s="8" t="s">
        <v>82</v>
      </c>
      <c r="I988" s="8"/>
      <c r="J988" s="6" t="s">
        <v>28</v>
      </c>
      <c r="K988" s="9" t="s">
        <v>35</v>
      </c>
      <c r="L988" s="6" t="s">
        <v>30</v>
      </c>
      <c r="M988" s="42">
        <v>160</v>
      </c>
      <c r="N988" s="42">
        <f t="shared" si="176"/>
        <v>256</v>
      </c>
      <c r="O988" s="42">
        <f t="shared" si="177"/>
        <v>20</v>
      </c>
      <c r="P988" s="42">
        <f t="shared" si="178"/>
        <v>32</v>
      </c>
      <c r="Q988" s="265">
        <v>1</v>
      </c>
      <c r="R988" s="10">
        <f t="shared" si="179"/>
        <v>256</v>
      </c>
      <c r="S988" s="6"/>
      <c r="T988" s="6"/>
      <c r="U988" s="65"/>
      <c r="V988" s="65"/>
      <c r="W988" s="65"/>
      <c r="X988" s="65"/>
      <c r="Y988" s="65"/>
      <c r="Z988" s="65"/>
      <c r="AA988" s="65"/>
      <c r="AB988" s="65"/>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row>
    <row r="989" spans="1:250" s="50" customFormat="1" x14ac:dyDescent="0.2">
      <c r="A989" s="6">
        <f ca="1">IF(COUNTIF($B$1:INDIRECT(CONCATENATE("B", ROW())), B989)=0, "", COUNTIF($B$1:INDIRECT(CONCATENATE("B", ROW())), B989))</f>
        <v>199</v>
      </c>
      <c r="B989" s="41" t="s">
        <v>38</v>
      </c>
      <c r="C989" s="7" t="str">
        <f ca="1">IF(B989="", "", B989&amp;COUNTIF($B$1:INDIRECT(CONCATENATE("B", ROW())), B989))</f>
        <v>Ground199</v>
      </c>
      <c r="D989" s="6"/>
      <c r="E989" s="6"/>
      <c r="F989" s="6">
        <f t="shared" si="180"/>
        <v>3270</v>
      </c>
      <c r="G989" s="44" t="str">
        <f t="shared" si="175"/>
        <v>0xCC6</v>
      </c>
      <c r="H989" s="8" t="s">
        <v>82</v>
      </c>
      <c r="I989" s="8"/>
      <c r="J989" s="6" t="s">
        <v>28</v>
      </c>
      <c r="K989" s="9" t="s">
        <v>35</v>
      </c>
      <c r="L989" s="6" t="s">
        <v>30</v>
      </c>
      <c r="M989" s="42">
        <v>160</v>
      </c>
      <c r="N989" s="42">
        <f t="shared" si="176"/>
        <v>256</v>
      </c>
      <c r="O989" s="42">
        <f t="shared" si="177"/>
        <v>20</v>
      </c>
      <c r="P989" s="42">
        <f t="shared" si="178"/>
        <v>32</v>
      </c>
      <c r="Q989" s="265">
        <v>1</v>
      </c>
      <c r="R989" s="10">
        <f t="shared" si="179"/>
        <v>256</v>
      </c>
      <c r="S989" s="6"/>
      <c r="T989" s="6"/>
      <c r="U989" s="65"/>
      <c r="V989" s="65"/>
      <c r="W989" s="65"/>
      <c r="X989" s="65"/>
      <c r="Y989" s="65"/>
      <c r="Z989" s="65"/>
      <c r="AA989" s="65"/>
      <c r="AB989" s="65"/>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row>
    <row r="990" spans="1:250" s="50" customFormat="1" x14ac:dyDescent="0.2">
      <c r="A990" s="6">
        <f ca="1">IF(COUNTIF($B$1:INDIRECT(CONCATENATE("B", ROW())), B990)=0, "", COUNTIF($B$1:INDIRECT(CONCATENATE("B", ROW())), B990))</f>
        <v>200</v>
      </c>
      <c r="B990" s="41" t="s">
        <v>38</v>
      </c>
      <c r="C990" s="7" t="str">
        <f ca="1">IF(B990="", "", B990&amp;COUNTIF($B$1:INDIRECT(CONCATENATE("B", ROW())), B990))</f>
        <v>Ground200</v>
      </c>
      <c r="D990" s="6"/>
      <c r="E990" s="6"/>
      <c r="F990" s="6">
        <f t="shared" si="180"/>
        <v>3271</v>
      </c>
      <c r="G990" s="44" t="str">
        <f t="shared" si="175"/>
        <v>0xCC7</v>
      </c>
      <c r="H990" s="8" t="s">
        <v>82</v>
      </c>
      <c r="I990" s="8"/>
      <c r="J990" s="6" t="s">
        <v>28</v>
      </c>
      <c r="K990" s="9" t="s">
        <v>35</v>
      </c>
      <c r="L990" s="6" t="s">
        <v>30</v>
      </c>
      <c r="M990" s="42">
        <v>160</v>
      </c>
      <c r="N990" s="42">
        <f t="shared" si="176"/>
        <v>256</v>
      </c>
      <c r="O990" s="42">
        <f t="shared" si="177"/>
        <v>20</v>
      </c>
      <c r="P990" s="42">
        <f t="shared" si="178"/>
        <v>32</v>
      </c>
      <c r="Q990" s="265">
        <v>1</v>
      </c>
      <c r="R990" s="10">
        <f t="shared" si="179"/>
        <v>256</v>
      </c>
      <c r="S990" s="6"/>
      <c r="T990" s="6"/>
      <c r="U990" s="65"/>
      <c r="V990" s="65"/>
      <c r="W990" s="65"/>
      <c r="X990" s="65"/>
      <c r="Y990" s="65"/>
      <c r="Z990" s="65"/>
      <c r="AA990" s="65"/>
      <c r="AB990" s="65"/>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row>
    <row r="991" spans="1:250" s="50" customFormat="1" x14ac:dyDescent="0.2">
      <c r="A991" s="6">
        <f ca="1">IF(COUNTIF($B$1:INDIRECT(CONCATENATE("B", ROW())), B991)=0, "", COUNTIF($B$1:INDIRECT(CONCATENATE("B", ROW())), B991))</f>
        <v>201</v>
      </c>
      <c r="B991" s="41" t="s">
        <v>38</v>
      </c>
      <c r="C991" s="7" t="str">
        <f ca="1">IF(B991="", "", B991&amp;COUNTIF($B$1:INDIRECT(CONCATENATE("B", ROW())), B991))</f>
        <v>Ground201</v>
      </c>
      <c r="D991" s="6"/>
      <c r="E991" s="6"/>
      <c r="F991" s="6">
        <f t="shared" si="180"/>
        <v>3272</v>
      </c>
      <c r="G991" s="44" t="str">
        <f t="shared" si="175"/>
        <v>0xCC8</v>
      </c>
      <c r="H991" s="8" t="s">
        <v>82</v>
      </c>
      <c r="I991" s="8"/>
      <c r="J991" s="6" t="s">
        <v>28</v>
      </c>
      <c r="K991" s="9" t="s">
        <v>35</v>
      </c>
      <c r="L991" s="6" t="s">
        <v>30</v>
      </c>
      <c r="M991" s="42">
        <v>160</v>
      </c>
      <c r="N991" s="42">
        <f t="shared" si="176"/>
        <v>256</v>
      </c>
      <c r="O991" s="42">
        <f t="shared" si="177"/>
        <v>20</v>
      </c>
      <c r="P991" s="42">
        <f t="shared" si="178"/>
        <v>32</v>
      </c>
      <c r="Q991" s="265">
        <v>1</v>
      </c>
      <c r="R991" s="10">
        <f t="shared" si="179"/>
        <v>256</v>
      </c>
      <c r="S991" s="6"/>
      <c r="T991" s="6"/>
      <c r="U991" s="65"/>
      <c r="V991" s="65"/>
      <c r="W991" s="65"/>
      <c r="X991" s="65"/>
      <c r="Y991" s="65"/>
      <c r="Z991" s="65"/>
      <c r="AA991" s="65"/>
      <c r="AB991" s="65"/>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row>
    <row r="992" spans="1:250" s="50" customFormat="1" x14ac:dyDescent="0.2">
      <c r="A992" s="6">
        <f ca="1">IF(COUNTIF($B$1:INDIRECT(CONCATENATE("B", ROW())), B992)=0, "", COUNTIF($B$1:INDIRECT(CONCATENATE("B", ROW())), B992))</f>
        <v>202</v>
      </c>
      <c r="B992" s="41" t="s">
        <v>38</v>
      </c>
      <c r="C992" s="7" t="str">
        <f ca="1">IF(B992="", "", B992&amp;COUNTIF($B$1:INDIRECT(CONCATENATE("B", ROW())), B992))</f>
        <v>Ground202</v>
      </c>
      <c r="D992" s="6"/>
      <c r="E992" s="6"/>
      <c r="F992" s="6">
        <f t="shared" si="180"/>
        <v>3273</v>
      </c>
      <c r="G992" s="44" t="str">
        <f t="shared" si="175"/>
        <v>0xCC9</v>
      </c>
      <c r="H992" s="8" t="s">
        <v>82</v>
      </c>
      <c r="I992" s="8"/>
      <c r="J992" s="6" t="s">
        <v>28</v>
      </c>
      <c r="K992" s="9" t="s">
        <v>35</v>
      </c>
      <c r="L992" s="6" t="s">
        <v>30</v>
      </c>
      <c r="M992" s="42">
        <v>160</v>
      </c>
      <c r="N992" s="42">
        <f t="shared" si="176"/>
        <v>256</v>
      </c>
      <c r="O992" s="42">
        <f t="shared" si="177"/>
        <v>20</v>
      </c>
      <c r="P992" s="42">
        <f t="shared" si="178"/>
        <v>32</v>
      </c>
      <c r="Q992" s="265">
        <v>1</v>
      </c>
      <c r="R992" s="10">
        <f t="shared" si="179"/>
        <v>256</v>
      </c>
      <c r="S992" s="6"/>
      <c r="T992" s="6"/>
      <c r="U992" s="65"/>
      <c r="V992" s="65"/>
      <c r="W992" s="65"/>
      <c r="X992" s="65"/>
      <c r="Y992" s="65"/>
      <c r="Z992" s="65"/>
      <c r="AA992" s="65"/>
      <c r="AB992" s="65"/>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row>
    <row r="993" spans="1:250" s="50" customFormat="1" x14ac:dyDescent="0.2">
      <c r="A993" s="6">
        <f ca="1">IF(COUNTIF($B$1:INDIRECT(CONCATENATE("B", ROW())), B993)=0, "", COUNTIF($B$1:INDIRECT(CONCATENATE("B", ROW())), B993))</f>
        <v>203</v>
      </c>
      <c r="B993" s="41" t="s">
        <v>38</v>
      </c>
      <c r="C993" s="7" t="str">
        <f ca="1">IF(B993="", "", B993&amp;COUNTIF($B$1:INDIRECT(CONCATENATE("B", ROW())), B993))</f>
        <v>Ground203</v>
      </c>
      <c r="D993" s="6"/>
      <c r="E993" s="6"/>
      <c r="F993" s="6">
        <f t="shared" si="180"/>
        <v>3274</v>
      </c>
      <c r="G993" s="44" t="str">
        <f t="shared" si="175"/>
        <v>0xCCA</v>
      </c>
      <c r="H993" s="8" t="s">
        <v>82</v>
      </c>
      <c r="I993" s="8"/>
      <c r="J993" s="6" t="s">
        <v>28</v>
      </c>
      <c r="K993" s="9" t="s">
        <v>35</v>
      </c>
      <c r="L993" s="6" t="s">
        <v>30</v>
      </c>
      <c r="M993" s="42">
        <v>160</v>
      </c>
      <c r="N993" s="42">
        <f t="shared" si="176"/>
        <v>256</v>
      </c>
      <c r="O993" s="42">
        <f t="shared" si="177"/>
        <v>20</v>
      </c>
      <c r="P993" s="42">
        <f t="shared" si="178"/>
        <v>32</v>
      </c>
      <c r="Q993" s="265">
        <v>1</v>
      </c>
      <c r="R993" s="10">
        <f t="shared" si="179"/>
        <v>256</v>
      </c>
      <c r="S993" s="6"/>
      <c r="T993" s="6"/>
      <c r="U993" s="65"/>
      <c r="V993" s="65"/>
      <c r="W993" s="65"/>
      <c r="X993" s="65"/>
      <c r="Y993" s="65"/>
      <c r="Z993" s="65"/>
      <c r="AA993" s="65"/>
      <c r="AB993" s="65"/>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row>
    <row r="994" spans="1:250" s="50" customFormat="1" x14ac:dyDescent="0.2">
      <c r="A994" s="6">
        <f ca="1">IF(COUNTIF($B$1:INDIRECT(CONCATENATE("B", ROW())), B994)=0, "", COUNTIF($B$1:INDIRECT(CONCATENATE("B", ROW())), B994))</f>
        <v>204</v>
      </c>
      <c r="B994" s="41" t="s">
        <v>38</v>
      </c>
      <c r="C994" s="7" t="str">
        <f ca="1">IF(B994="", "", B994&amp;COUNTIF($B$1:INDIRECT(CONCATENATE("B", ROW())), B994))</f>
        <v>Ground204</v>
      </c>
      <c r="D994" s="6"/>
      <c r="E994" s="6"/>
      <c r="F994" s="6">
        <f t="shared" si="180"/>
        <v>3275</v>
      </c>
      <c r="G994" s="44" t="str">
        <f t="shared" si="175"/>
        <v>0xCCB</v>
      </c>
      <c r="H994" s="8" t="s">
        <v>82</v>
      </c>
      <c r="I994" s="8"/>
      <c r="J994" s="6" t="s">
        <v>28</v>
      </c>
      <c r="K994" s="9" t="s">
        <v>35</v>
      </c>
      <c r="L994" s="6" t="s">
        <v>30</v>
      </c>
      <c r="M994" s="42">
        <v>160</v>
      </c>
      <c r="N994" s="42">
        <f t="shared" si="176"/>
        <v>256</v>
      </c>
      <c r="O994" s="42">
        <f t="shared" si="177"/>
        <v>20</v>
      </c>
      <c r="P994" s="42">
        <f t="shared" si="178"/>
        <v>32</v>
      </c>
      <c r="Q994" s="265">
        <v>1</v>
      </c>
      <c r="R994" s="10">
        <f t="shared" si="179"/>
        <v>256</v>
      </c>
      <c r="S994" s="6"/>
      <c r="T994" s="6"/>
      <c r="U994" s="65"/>
      <c r="V994" s="65"/>
      <c r="W994" s="65"/>
      <c r="X994" s="65"/>
      <c r="Y994" s="65"/>
      <c r="Z994" s="65"/>
      <c r="AA994" s="65"/>
      <c r="AB994" s="65"/>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row>
    <row r="995" spans="1:250" s="50" customFormat="1" x14ac:dyDescent="0.2">
      <c r="A995" s="6">
        <f ca="1">IF(COUNTIF($B$1:INDIRECT(CONCATENATE("B", ROW())), B995)=0, "", COUNTIF($B$1:INDIRECT(CONCATENATE("B", ROW())), B995))</f>
        <v>205</v>
      </c>
      <c r="B995" s="41" t="s">
        <v>38</v>
      </c>
      <c r="C995" s="7" t="str">
        <f ca="1">IF(B995="", "", B995&amp;COUNTIF($B$1:INDIRECT(CONCATENATE("B", ROW())), B995))</f>
        <v>Ground205</v>
      </c>
      <c r="D995" s="6"/>
      <c r="E995" s="6"/>
      <c r="F995" s="6">
        <f t="shared" si="180"/>
        <v>3276</v>
      </c>
      <c r="G995" s="44" t="str">
        <f t="shared" si="175"/>
        <v>0xCCC</v>
      </c>
      <c r="H995" s="8" t="s">
        <v>82</v>
      </c>
      <c r="I995" s="8"/>
      <c r="J995" s="6" t="s">
        <v>28</v>
      </c>
      <c r="K995" s="9" t="s">
        <v>35</v>
      </c>
      <c r="L995" s="6" t="s">
        <v>30</v>
      </c>
      <c r="M995" s="42">
        <v>160</v>
      </c>
      <c r="N995" s="42">
        <f t="shared" si="176"/>
        <v>256</v>
      </c>
      <c r="O995" s="42">
        <f t="shared" si="177"/>
        <v>20</v>
      </c>
      <c r="P995" s="42">
        <f t="shared" si="178"/>
        <v>32</v>
      </c>
      <c r="Q995" s="265">
        <v>1</v>
      </c>
      <c r="R995" s="10">
        <f t="shared" si="179"/>
        <v>256</v>
      </c>
      <c r="S995" s="6"/>
      <c r="T995" s="6"/>
      <c r="U995" s="65"/>
      <c r="V995" s="65"/>
      <c r="W995" s="65"/>
      <c r="X995" s="65"/>
      <c r="Y995" s="65"/>
      <c r="Z995" s="65"/>
      <c r="AA995" s="65"/>
      <c r="AB995" s="65"/>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row>
    <row r="996" spans="1:250" s="50" customFormat="1" x14ac:dyDescent="0.2">
      <c r="A996" s="6">
        <f ca="1">IF(COUNTIF($B$1:INDIRECT(CONCATENATE("B", ROW())), B996)=0, "", COUNTIF($B$1:INDIRECT(CONCATENATE("B", ROW())), B996))</f>
        <v>206</v>
      </c>
      <c r="B996" s="41" t="s">
        <v>38</v>
      </c>
      <c r="C996" s="7" t="str">
        <f ca="1">IF(B996="", "", B996&amp;COUNTIF($B$1:INDIRECT(CONCATENATE("B", ROW())), B996))</f>
        <v>Ground206</v>
      </c>
      <c r="D996" s="6"/>
      <c r="E996" s="6"/>
      <c r="F996" s="6">
        <f t="shared" si="180"/>
        <v>3277</v>
      </c>
      <c r="G996" s="44" t="str">
        <f t="shared" si="175"/>
        <v>0xCCD</v>
      </c>
      <c r="H996" s="8" t="s">
        <v>82</v>
      </c>
      <c r="I996" s="8"/>
      <c r="J996" s="6" t="s">
        <v>28</v>
      </c>
      <c r="K996" s="9" t="s">
        <v>35</v>
      </c>
      <c r="L996" s="6" t="s">
        <v>30</v>
      </c>
      <c r="M996" s="42">
        <v>160</v>
      </c>
      <c r="N996" s="42">
        <f t="shared" si="176"/>
        <v>256</v>
      </c>
      <c r="O996" s="42">
        <f t="shared" si="177"/>
        <v>20</v>
      </c>
      <c r="P996" s="42">
        <f t="shared" si="178"/>
        <v>32</v>
      </c>
      <c r="Q996" s="265">
        <v>1</v>
      </c>
      <c r="R996" s="10">
        <f t="shared" si="179"/>
        <v>256</v>
      </c>
      <c r="S996" s="6"/>
      <c r="T996" s="6"/>
      <c r="U996" s="65"/>
      <c r="V996" s="65"/>
      <c r="W996" s="65"/>
      <c r="X996" s="65"/>
      <c r="Y996" s="65"/>
      <c r="Z996" s="65"/>
      <c r="AA996" s="65"/>
      <c r="AB996" s="65"/>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row>
    <row r="997" spans="1:250" s="50" customFormat="1" x14ac:dyDescent="0.2">
      <c r="A997" s="6">
        <f ca="1">IF(COUNTIF($B$1:INDIRECT(CONCATENATE("B", ROW())), B997)=0, "", COUNTIF($B$1:INDIRECT(CONCATENATE("B", ROW())), B997))</f>
        <v>207</v>
      </c>
      <c r="B997" s="41" t="s">
        <v>38</v>
      </c>
      <c r="C997" s="7" t="str">
        <f ca="1">IF(B997="", "", B997&amp;COUNTIF($B$1:INDIRECT(CONCATENATE("B", ROW())), B997))</f>
        <v>Ground207</v>
      </c>
      <c r="D997" s="6"/>
      <c r="E997" s="6"/>
      <c r="F997" s="6">
        <f t="shared" si="180"/>
        <v>3278</v>
      </c>
      <c r="G997" s="44" t="str">
        <f t="shared" si="175"/>
        <v>0xCCE</v>
      </c>
      <c r="H997" s="8" t="s">
        <v>82</v>
      </c>
      <c r="I997" s="8"/>
      <c r="J997" s="6" t="s">
        <v>28</v>
      </c>
      <c r="K997" s="9" t="s">
        <v>35</v>
      </c>
      <c r="L997" s="6" t="s">
        <v>30</v>
      </c>
      <c r="M997" s="42">
        <v>160</v>
      </c>
      <c r="N997" s="42">
        <f t="shared" si="176"/>
        <v>256</v>
      </c>
      <c r="O997" s="42">
        <f t="shared" si="177"/>
        <v>20</v>
      </c>
      <c r="P997" s="42">
        <f t="shared" si="178"/>
        <v>32</v>
      </c>
      <c r="Q997" s="265">
        <v>1</v>
      </c>
      <c r="R997" s="10">
        <f t="shared" si="179"/>
        <v>256</v>
      </c>
      <c r="S997" s="6"/>
      <c r="T997" s="6"/>
      <c r="U997" s="65"/>
      <c r="V997" s="65"/>
      <c r="W997" s="65"/>
      <c r="X997" s="65"/>
      <c r="Y997" s="65"/>
      <c r="Z997" s="65"/>
      <c r="AA997" s="65"/>
      <c r="AB997" s="65"/>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row>
    <row r="998" spans="1:250" s="50" customFormat="1" x14ac:dyDescent="0.2">
      <c r="A998" s="6">
        <f ca="1">IF(COUNTIF($B$1:INDIRECT(CONCATENATE("B", ROW())), B998)=0, "", COUNTIF($B$1:INDIRECT(CONCATENATE("B", ROW())), B998))</f>
        <v>208</v>
      </c>
      <c r="B998" s="41" t="s">
        <v>38</v>
      </c>
      <c r="C998" s="7" t="str">
        <f ca="1">IF(B998="", "", B998&amp;COUNTIF($B$1:INDIRECT(CONCATENATE("B", ROW())), B998))</f>
        <v>Ground208</v>
      </c>
      <c r="D998" s="6"/>
      <c r="E998" s="6"/>
      <c r="F998" s="6">
        <f t="shared" si="180"/>
        <v>3279</v>
      </c>
      <c r="G998" s="44" t="str">
        <f t="shared" si="175"/>
        <v>0xCCF</v>
      </c>
      <c r="H998" s="8" t="s">
        <v>82</v>
      </c>
      <c r="I998" s="8"/>
      <c r="J998" s="6" t="s">
        <v>28</v>
      </c>
      <c r="K998" s="9" t="s">
        <v>35</v>
      </c>
      <c r="L998" s="6" t="s">
        <v>30</v>
      </c>
      <c r="M998" s="42">
        <v>160</v>
      </c>
      <c r="N998" s="42">
        <f t="shared" si="176"/>
        <v>256</v>
      </c>
      <c r="O998" s="42">
        <f t="shared" si="177"/>
        <v>20</v>
      </c>
      <c r="P998" s="42">
        <f t="shared" si="178"/>
        <v>32</v>
      </c>
      <c r="Q998" s="265">
        <v>1</v>
      </c>
      <c r="R998" s="10">
        <f t="shared" si="179"/>
        <v>256</v>
      </c>
      <c r="S998" s="6"/>
      <c r="T998" s="6"/>
      <c r="U998" s="65"/>
      <c r="V998" s="65"/>
      <c r="W998" s="65"/>
      <c r="X998" s="65"/>
      <c r="Y998" s="65"/>
      <c r="Z998" s="65"/>
      <c r="AA998" s="65"/>
      <c r="AB998" s="65"/>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row>
    <row r="999" spans="1:250" s="50" customFormat="1" x14ac:dyDescent="0.2">
      <c r="A999" s="6">
        <f ca="1">IF(COUNTIF($B$1:INDIRECT(CONCATENATE("B", ROW())), B999)=0, "", COUNTIF($B$1:INDIRECT(CONCATENATE("B", ROW())), B999))</f>
        <v>209</v>
      </c>
      <c r="B999" s="41" t="s">
        <v>38</v>
      </c>
      <c r="C999" s="7" t="str">
        <f ca="1">IF(B999="", "", B999&amp;COUNTIF($B$1:INDIRECT(CONCATENATE("B", ROW())), B999))</f>
        <v>Ground209</v>
      </c>
      <c r="D999" s="6"/>
      <c r="E999" s="6"/>
      <c r="F999" s="6">
        <f t="shared" si="180"/>
        <v>3280</v>
      </c>
      <c r="G999" s="44" t="str">
        <f t="shared" si="175"/>
        <v>0xCD0</v>
      </c>
      <c r="H999" s="8" t="s">
        <v>82</v>
      </c>
      <c r="I999" s="8"/>
      <c r="J999" s="6" t="s">
        <v>28</v>
      </c>
      <c r="K999" s="9" t="s">
        <v>35</v>
      </c>
      <c r="L999" s="6" t="s">
        <v>30</v>
      </c>
      <c r="M999" s="42">
        <v>160</v>
      </c>
      <c r="N999" s="42">
        <f t="shared" si="176"/>
        <v>256</v>
      </c>
      <c r="O999" s="42">
        <f t="shared" si="177"/>
        <v>20</v>
      </c>
      <c r="P999" s="42">
        <f t="shared" si="178"/>
        <v>32</v>
      </c>
      <c r="Q999" s="265">
        <v>1</v>
      </c>
      <c r="R999" s="10">
        <f t="shared" si="179"/>
        <v>256</v>
      </c>
      <c r="S999" s="6"/>
      <c r="T999" s="6"/>
      <c r="U999" s="65"/>
      <c r="V999" s="65"/>
      <c r="W999" s="65"/>
      <c r="X999" s="65"/>
      <c r="Y999" s="65"/>
      <c r="Z999" s="65"/>
      <c r="AA999" s="65"/>
      <c r="AB999" s="65"/>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row>
    <row r="1000" spans="1:250" s="50" customFormat="1" x14ac:dyDescent="0.2">
      <c r="A1000" s="6">
        <f ca="1">IF(COUNTIF($B$1:INDIRECT(CONCATENATE("B", ROW())), B1000)=0, "", COUNTIF($B$1:INDIRECT(CONCATENATE("B", ROW())), B1000))</f>
        <v>210</v>
      </c>
      <c r="B1000" s="41" t="s">
        <v>38</v>
      </c>
      <c r="C1000" s="7" t="str">
        <f ca="1">IF(B1000="", "", B1000&amp;COUNTIF($B$1:INDIRECT(CONCATENATE("B", ROW())), B1000))</f>
        <v>Ground210</v>
      </c>
      <c r="D1000" s="6"/>
      <c r="E1000" s="6"/>
      <c r="F1000" s="6">
        <f t="shared" si="180"/>
        <v>3281</v>
      </c>
      <c r="G1000" s="44" t="str">
        <f t="shared" si="175"/>
        <v>0xCD1</v>
      </c>
      <c r="H1000" s="8" t="s">
        <v>82</v>
      </c>
      <c r="I1000" s="8"/>
      <c r="J1000" s="6" t="s">
        <v>28</v>
      </c>
      <c r="K1000" s="9" t="s">
        <v>35</v>
      </c>
      <c r="L1000" s="6" t="s">
        <v>30</v>
      </c>
      <c r="M1000" s="42">
        <v>160</v>
      </c>
      <c r="N1000" s="42">
        <f t="shared" si="176"/>
        <v>256</v>
      </c>
      <c r="O1000" s="42">
        <f t="shared" si="177"/>
        <v>20</v>
      </c>
      <c r="P1000" s="42">
        <f t="shared" si="178"/>
        <v>32</v>
      </c>
      <c r="Q1000" s="265">
        <v>1</v>
      </c>
      <c r="R1000" s="10">
        <f t="shared" si="179"/>
        <v>256</v>
      </c>
      <c r="S1000" s="6"/>
      <c r="T1000" s="6"/>
      <c r="U1000" s="65"/>
      <c r="V1000" s="65"/>
      <c r="W1000" s="65"/>
      <c r="X1000" s="65"/>
      <c r="Y1000" s="65"/>
      <c r="Z1000" s="65"/>
      <c r="AA1000" s="65"/>
      <c r="AB1000" s="65"/>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row>
    <row r="1001" spans="1:250" s="50" customFormat="1" x14ac:dyDescent="0.2">
      <c r="A1001" s="6">
        <f ca="1">IF(COUNTIF($B$1:INDIRECT(CONCATENATE("B", ROW())), B1001)=0, "", COUNTIF($B$1:INDIRECT(CONCATENATE("B", ROW())), B1001))</f>
        <v>211</v>
      </c>
      <c r="B1001" s="41" t="s">
        <v>38</v>
      </c>
      <c r="C1001" s="7" t="str">
        <f ca="1">IF(B1001="", "", B1001&amp;COUNTIF($B$1:INDIRECT(CONCATENATE("B", ROW())), B1001))</f>
        <v>Ground211</v>
      </c>
      <c r="D1001" s="6"/>
      <c r="E1001" s="6"/>
      <c r="F1001" s="6">
        <f t="shared" si="180"/>
        <v>3282</v>
      </c>
      <c r="G1001" s="44" t="str">
        <f t="shared" si="175"/>
        <v>0xCD2</v>
      </c>
      <c r="H1001" s="8" t="s">
        <v>82</v>
      </c>
      <c r="I1001" s="8"/>
      <c r="J1001" s="6" t="s">
        <v>28</v>
      </c>
      <c r="K1001" s="9" t="s">
        <v>35</v>
      </c>
      <c r="L1001" s="6" t="s">
        <v>30</v>
      </c>
      <c r="M1001" s="42">
        <v>160</v>
      </c>
      <c r="N1001" s="42">
        <f t="shared" si="176"/>
        <v>256</v>
      </c>
      <c r="O1001" s="42">
        <f t="shared" si="177"/>
        <v>20</v>
      </c>
      <c r="P1001" s="42">
        <f t="shared" si="178"/>
        <v>32</v>
      </c>
      <c r="Q1001" s="265">
        <v>1</v>
      </c>
      <c r="R1001" s="10">
        <f t="shared" si="179"/>
        <v>256</v>
      </c>
      <c r="S1001" s="6"/>
      <c r="T1001" s="6"/>
      <c r="U1001" s="65"/>
      <c r="V1001" s="65"/>
      <c r="W1001" s="65"/>
      <c r="X1001" s="65"/>
      <c r="Y1001" s="65"/>
      <c r="Z1001" s="65"/>
      <c r="AA1001" s="65"/>
      <c r="AB1001" s="65"/>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row>
    <row r="1002" spans="1:250" s="50" customFormat="1" x14ac:dyDescent="0.2">
      <c r="A1002" s="6">
        <f ca="1">IF(COUNTIF($B$1:INDIRECT(CONCATENATE("B", ROW())), B1002)=0, "", COUNTIF($B$1:INDIRECT(CONCATENATE("B", ROW())), B1002))</f>
        <v>212</v>
      </c>
      <c r="B1002" s="41" t="s">
        <v>38</v>
      </c>
      <c r="C1002" s="7" t="str">
        <f ca="1">IF(B1002="", "", B1002&amp;COUNTIF($B$1:INDIRECT(CONCATENATE("B", ROW())), B1002))</f>
        <v>Ground212</v>
      </c>
      <c r="D1002" s="6"/>
      <c r="E1002" s="6"/>
      <c r="F1002" s="6">
        <f t="shared" si="180"/>
        <v>3283</v>
      </c>
      <c r="G1002" s="44" t="str">
        <f t="shared" si="175"/>
        <v>0xCD3</v>
      </c>
      <c r="H1002" s="8" t="s">
        <v>82</v>
      </c>
      <c r="I1002" s="8"/>
      <c r="J1002" s="6" t="s">
        <v>28</v>
      </c>
      <c r="K1002" s="9" t="s">
        <v>35</v>
      </c>
      <c r="L1002" s="6" t="s">
        <v>30</v>
      </c>
      <c r="M1002" s="42">
        <v>160</v>
      </c>
      <c r="N1002" s="42">
        <f t="shared" si="176"/>
        <v>256</v>
      </c>
      <c r="O1002" s="42">
        <f t="shared" si="177"/>
        <v>20</v>
      </c>
      <c r="P1002" s="42">
        <f t="shared" si="178"/>
        <v>32</v>
      </c>
      <c r="Q1002" s="265">
        <v>1</v>
      </c>
      <c r="R1002" s="10">
        <f t="shared" si="179"/>
        <v>256</v>
      </c>
      <c r="S1002" s="6"/>
      <c r="T1002" s="6"/>
      <c r="U1002" s="65"/>
      <c r="V1002" s="65"/>
      <c r="W1002" s="65"/>
      <c r="X1002" s="65"/>
      <c r="Y1002" s="65"/>
      <c r="Z1002" s="65"/>
      <c r="AA1002" s="65"/>
      <c r="AB1002" s="65"/>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row>
    <row r="1003" spans="1:250" s="50" customFormat="1" x14ac:dyDescent="0.2">
      <c r="A1003" s="6">
        <f ca="1">IF(COUNTIF($B$1:INDIRECT(CONCATENATE("B", ROW())), B1003)=0, "", COUNTIF($B$1:INDIRECT(CONCATENATE("B", ROW())), B1003))</f>
        <v>213</v>
      </c>
      <c r="B1003" s="41" t="s">
        <v>38</v>
      </c>
      <c r="C1003" s="7" t="str">
        <f ca="1">IF(B1003="", "", B1003&amp;COUNTIF($B$1:INDIRECT(CONCATENATE("B", ROW())), B1003))</f>
        <v>Ground213</v>
      </c>
      <c r="D1003" s="6"/>
      <c r="E1003" s="6"/>
      <c r="F1003" s="6">
        <f t="shared" si="180"/>
        <v>3284</v>
      </c>
      <c r="G1003" s="44" t="str">
        <f t="shared" si="175"/>
        <v>0xCD4</v>
      </c>
      <c r="H1003" s="8" t="s">
        <v>82</v>
      </c>
      <c r="I1003" s="8"/>
      <c r="J1003" s="6" t="s">
        <v>28</v>
      </c>
      <c r="K1003" s="9" t="s">
        <v>35</v>
      </c>
      <c r="L1003" s="6" t="s">
        <v>30</v>
      </c>
      <c r="M1003" s="42">
        <v>160</v>
      </c>
      <c r="N1003" s="42">
        <f t="shared" si="176"/>
        <v>256</v>
      </c>
      <c r="O1003" s="42">
        <f t="shared" si="177"/>
        <v>20</v>
      </c>
      <c r="P1003" s="42">
        <f t="shared" si="178"/>
        <v>32</v>
      </c>
      <c r="Q1003" s="265">
        <v>1</v>
      </c>
      <c r="R1003" s="10">
        <f t="shared" si="179"/>
        <v>256</v>
      </c>
      <c r="S1003" s="6"/>
      <c r="T1003" s="6"/>
      <c r="U1003" s="65"/>
      <c r="V1003" s="65"/>
      <c r="W1003" s="65"/>
      <c r="X1003" s="65"/>
      <c r="Y1003" s="65"/>
      <c r="Z1003" s="65"/>
      <c r="AA1003" s="65"/>
      <c r="AB1003" s="65"/>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row>
    <row r="1004" spans="1:250" s="50" customFormat="1" x14ac:dyDescent="0.2">
      <c r="A1004" s="6">
        <f ca="1">IF(COUNTIF($B$1:INDIRECT(CONCATENATE("B", ROW())), B1004)=0, "", COUNTIF($B$1:INDIRECT(CONCATENATE("B", ROW())), B1004))</f>
        <v>214</v>
      </c>
      <c r="B1004" s="41" t="s">
        <v>38</v>
      </c>
      <c r="C1004" s="7" t="str">
        <f ca="1">IF(B1004="", "", B1004&amp;COUNTIF($B$1:INDIRECT(CONCATENATE("B", ROW())), B1004))</f>
        <v>Ground214</v>
      </c>
      <c r="D1004" s="6"/>
      <c r="E1004" s="6"/>
      <c r="F1004" s="6">
        <f t="shared" si="180"/>
        <v>3285</v>
      </c>
      <c r="G1004" s="44" t="str">
        <f t="shared" si="175"/>
        <v>0xCD5</v>
      </c>
      <c r="H1004" s="8" t="s">
        <v>82</v>
      </c>
      <c r="I1004" s="8"/>
      <c r="J1004" s="6" t="s">
        <v>28</v>
      </c>
      <c r="K1004" s="9" t="s">
        <v>35</v>
      </c>
      <c r="L1004" s="6" t="s">
        <v>30</v>
      </c>
      <c r="M1004" s="42">
        <v>160</v>
      </c>
      <c r="N1004" s="42">
        <f t="shared" si="176"/>
        <v>256</v>
      </c>
      <c r="O1004" s="42">
        <f t="shared" si="177"/>
        <v>20</v>
      </c>
      <c r="P1004" s="42">
        <f t="shared" si="178"/>
        <v>32</v>
      </c>
      <c r="Q1004" s="265">
        <v>1</v>
      </c>
      <c r="R1004" s="10">
        <f t="shared" si="179"/>
        <v>256</v>
      </c>
      <c r="S1004" s="6"/>
      <c r="T1004" s="6"/>
      <c r="U1004" s="65"/>
      <c r="V1004" s="65"/>
      <c r="W1004" s="65"/>
      <c r="X1004" s="65"/>
      <c r="Y1004" s="65"/>
      <c r="Z1004" s="65"/>
      <c r="AA1004" s="65"/>
      <c r="AB1004" s="65"/>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row>
    <row r="1005" spans="1:250" s="50" customFormat="1" x14ac:dyDescent="0.2">
      <c r="A1005" s="6">
        <f ca="1">IF(COUNTIF($B$1:INDIRECT(CONCATENATE("B", ROW())), B1005)=0, "", COUNTIF($B$1:INDIRECT(CONCATENATE("B", ROW())), B1005))</f>
        <v>215</v>
      </c>
      <c r="B1005" s="41" t="s">
        <v>38</v>
      </c>
      <c r="C1005" s="7" t="str">
        <f ca="1">IF(B1005="", "", B1005&amp;COUNTIF($B$1:INDIRECT(CONCATENATE("B", ROW())), B1005))</f>
        <v>Ground215</v>
      </c>
      <c r="D1005" s="6"/>
      <c r="E1005" s="6"/>
      <c r="F1005" s="6">
        <f t="shared" si="180"/>
        <v>3286</v>
      </c>
      <c r="G1005" s="44" t="str">
        <f t="shared" si="175"/>
        <v>0xCD6</v>
      </c>
      <c r="H1005" s="8" t="s">
        <v>82</v>
      </c>
      <c r="I1005" s="8"/>
      <c r="J1005" s="6" t="s">
        <v>28</v>
      </c>
      <c r="K1005" s="9" t="s">
        <v>35</v>
      </c>
      <c r="L1005" s="6" t="s">
        <v>30</v>
      </c>
      <c r="M1005" s="42">
        <v>160</v>
      </c>
      <c r="N1005" s="42">
        <f t="shared" si="176"/>
        <v>256</v>
      </c>
      <c r="O1005" s="42">
        <f t="shared" si="177"/>
        <v>20</v>
      </c>
      <c r="P1005" s="42">
        <f t="shared" si="178"/>
        <v>32</v>
      </c>
      <c r="Q1005" s="265">
        <v>1</v>
      </c>
      <c r="R1005" s="10">
        <f t="shared" si="179"/>
        <v>256</v>
      </c>
      <c r="S1005" s="6"/>
      <c r="T1005" s="6"/>
      <c r="U1005" s="65"/>
      <c r="V1005" s="65"/>
      <c r="W1005" s="65"/>
      <c r="X1005" s="65"/>
      <c r="Y1005" s="65"/>
      <c r="Z1005" s="65"/>
      <c r="AA1005" s="65"/>
      <c r="AB1005" s="65"/>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row>
    <row r="1006" spans="1:250" s="50" customFormat="1" x14ac:dyDescent="0.2">
      <c r="A1006" s="6">
        <f ca="1">IF(COUNTIF($B$1:INDIRECT(CONCATENATE("B", ROW())), B1006)=0, "", COUNTIF($B$1:INDIRECT(CONCATENATE("B", ROW())), B1006))</f>
        <v>216</v>
      </c>
      <c r="B1006" s="41" t="s">
        <v>38</v>
      </c>
      <c r="C1006" s="7" t="str">
        <f ca="1">IF(B1006="", "", B1006&amp;COUNTIF($B$1:INDIRECT(CONCATENATE("B", ROW())), B1006))</f>
        <v>Ground216</v>
      </c>
      <c r="D1006" s="6"/>
      <c r="E1006" s="6"/>
      <c r="F1006" s="6">
        <f t="shared" si="180"/>
        <v>3287</v>
      </c>
      <c r="G1006" s="44" t="str">
        <f t="shared" si="175"/>
        <v>0xCD7</v>
      </c>
      <c r="H1006" s="8" t="s">
        <v>82</v>
      </c>
      <c r="I1006" s="8"/>
      <c r="J1006" s="6" t="s">
        <v>28</v>
      </c>
      <c r="K1006" s="9" t="s">
        <v>35</v>
      </c>
      <c r="L1006" s="6" t="s">
        <v>30</v>
      </c>
      <c r="M1006" s="42">
        <v>160</v>
      </c>
      <c r="N1006" s="42">
        <f t="shared" si="176"/>
        <v>256</v>
      </c>
      <c r="O1006" s="42">
        <f t="shared" si="177"/>
        <v>20</v>
      </c>
      <c r="P1006" s="42">
        <f t="shared" si="178"/>
        <v>32</v>
      </c>
      <c r="Q1006" s="265">
        <v>1</v>
      </c>
      <c r="R1006" s="10">
        <f t="shared" si="179"/>
        <v>256</v>
      </c>
      <c r="S1006" s="6"/>
      <c r="T1006" s="6"/>
      <c r="U1006" s="65"/>
      <c r="V1006" s="65"/>
      <c r="W1006" s="65"/>
      <c r="X1006" s="65"/>
      <c r="Y1006" s="65"/>
      <c r="Z1006" s="65"/>
      <c r="AA1006" s="65"/>
      <c r="AB1006" s="65"/>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row>
    <row r="1007" spans="1:250" s="50" customFormat="1" x14ac:dyDescent="0.2">
      <c r="A1007" s="6">
        <f ca="1">IF(COUNTIF($B$1:INDIRECT(CONCATENATE("B", ROW())), B1007)=0, "", COUNTIF($B$1:INDIRECT(CONCATENATE("B", ROW())), B1007))</f>
        <v>217</v>
      </c>
      <c r="B1007" s="41" t="s">
        <v>38</v>
      </c>
      <c r="C1007" s="7" t="str">
        <f ca="1">IF(B1007="", "", B1007&amp;COUNTIF($B$1:INDIRECT(CONCATENATE("B", ROW())), B1007))</f>
        <v>Ground217</v>
      </c>
      <c r="D1007" s="6"/>
      <c r="E1007" s="6"/>
      <c r="F1007" s="6">
        <f t="shared" si="180"/>
        <v>3288</v>
      </c>
      <c r="G1007" s="44" t="str">
        <f t="shared" si="175"/>
        <v>0xCD8</v>
      </c>
      <c r="H1007" s="8" t="s">
        <v>82</v>
      </c>
      <c r="I1007" s="8"/>
      <c r="J1007" s="6" t="s">
        <v>28</v>
      </c>
      <c r="K1007" s="9" t="s">
        <v>35</v>
      </c>
      <c r="L1007" s="6" t="s">
        <v>30</v>
      </c>
      <c r="M1007" s="42">
        <v>160</v>
      </c>
      <c r="N1007" s="42">
        <f t="shared" si="176"/>
        <v>256</v>
      </c>
      <c r="O1007" s="42">
        <f t="shared" si="177"/>
        <v>20</v>
      </c>
      <c r="P1007" s="42">
        <f t="shared" si="178"/>
        <v>32</v>
      </c>
      <c r="Q1007" s="265">
        <v>1</v>
      </c>
      <c r="R1007" s="10">
        <f t="shared" si="179"/>
        <v>256</v>
      </c>
      <c r="S1007" s="6"/>
      <c r="T1007" s="6"/>
      <c r="U1007" s="65"/>
      <c r="V1007" s="65"/>
      <c r="W1007" s="65"/>
      <c r="X1007" s="65"/>
      <c r="Y1007" s="65"/>
      <c r="Z1007" s="65"/>
      <c r="AA1007" s="65"/>
      <c r="AB1007" s="65"/>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row>
    <row r="1008" spans="1:250" s="50" customFormat="1" x14ac:dyDescent="0.2">
      <c r="A1008" s="6">
        <f ca="1">IF(COUNTIF($B$1:INDIRECT(CONCATENATE("B", ROW())), B1008)=0, "", COUNTIF($B$1:INDIRECT(CONCATENATE("B", ROW())), B1008))</f>
        <v>218</v>
      </c>
      <c r="B1008" s="41" t="s">
        <v>38</v>
      </c>
      <c r="C1008" s="7" t="str">
        <f ca="1">IF(B1008="", "", B1008&amp;COUNTIF($B$1:INDIRECT(CONCATENATE("B", ROW())), B1008))</f>
        <v>Ground218</v>
      </c>
      <c r="D1008" s="6"/>
      <c r="E1008" s="6"/>
      <c r="F1008" s="6">
        <f t="shared" si="180"/>
        <v>3289</v>
      </c>
      <c r="G1008" s="44" t="str">
        <f t="shared" si="175"/>
        <v>0xCD9</v>
      </c>
      <c r="H1008" s="8" t="s">
        <v>82</v>
      </c>
      <c r="I1008" s="8"/>
      <c r="J1008" s="6" t="s">
        <v>28</v>
      </c>
      <c r="K1008" s="9" t="s">
        <v>35</v>
      </c>
      <c r="L1008" s="6" t="s">
        <v>30</v>
      </c>
      <c r="M1008" s="42">
        <v>160</v>
      </c>
      <c r="N1008" s="42">
        <f t="shared" si="176"/>
        <v>256</v>
      </c>
      <c r="O1008" s="42">
        <f t="shared" si="177"/>
        <v>20</v>
      </c>
      <c r="P1008" s="42">
        <f t="shared" si="178"/>
        <v>32</v>
      </c>
      <c r="Q1008" s="265">
        <v>1</v>
      </c>
      <c r="R1008" s="10">
        <f t="shared" si="179"/>
        <v>256</v>
      </c>
      <c r="S1008" s="6"/>
      <c r="T1008" s="6"/>
      <c r="U1008" s="65"/>
      <c r="V1008" s="65"/>
      <c r="W1008" s="65"/>
      <c r="X1008" s="65"/>
      <c r="Y1008" s="65"/>
      <c r="Z1008" s="65"/>
      <c r="AA1008" s="65"/>
      <c r="AB1008" s="65"/>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row>
    <row r="1009" spans="1:250" s="50" customFormat="1" x14ac:dyDescent="0.2">
      <c r="A1009" s="6">
        <f ca="1">IF(COUNTIF($B$1:INDIRECT(CONCATENATE("B", ROW())), B1009)=0, "", COUNTIF($B$1:INDIRECT(CONCATENATE("B", ROW())), B1009))</f>
        <v>219</v>
      </c>
      <c r="B1009" s="41" t="s">
        <v>38</v>
      </c>
      <c r="C1009" s="7" t="str">
        <f ca="1">IF(B1009="", "", B1009&amp;COUNTIF($B$1:INDIRECT(CONCATENATE("B", ROW())), B1009))</f>
        <v>Ground219</v>
      </c>
      <c r="D1009" s="6"/>
      <c r="E1009" s="6"/>
      <c r="F1009" s="6">
        <f t="shared" si="180"/>
        <v>3290</v>
      </c>
      <c r="G1009" s="44" t="str">
        <f t="shared" si="175"/>
        <v>0xCDA</v>
      </c>
      <c r="H1009" s="8" t="s">
        <v>82</v>
      </c>
      <c r="I1009" s="8"/>
      <c r="J1009" s="6" t="s">
        <v>28</v>
      </c>
      <c r="K1009" s="9" t="s">
        <v>35</v>
      </c>
      <c r="L1009" s="6" t="s">
        <v>30</v>
      </c>
      <c r="M1009" s="42">
        <v>160</v>
      </c>
      <c r="N1009" s="42">
        <f t="shared" si="176"/>
        <v>256</v>
      </c>
      <c r="O1009" s="42">
        <f t="shared" si="177"/>
        <v>20</v>
      </c>
      <c r="P1009" s="42">
        <f t="shared" si="178"/>
        <v>32</v>
      </c>
      <c r="Q1009" s="265">
        <v>1</v>
      </c>
      <c r="R1009" s="10">
        <f t="shared" si="179"/>
        <v>256</v>
      </c>
      <c r="S1009" s="6"/>
      <c r="T1009" s="6"/>
      <c r="U1009" s="65"/>
      <c r="V1009" s="65"/>
      <c r="W1009" s="65"/>
      <c r="X1009" s="65"/>
      <c r="Y1009" s="65"/>
      <c r="Z1009" s="65"/>
      <c r="AA1009" s="65"/>
      <c r="AB1009" s="65"/>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row>
    <row r="1010" spans="1:250" s="50" customFormat="1" x14ac:dyDescent="0.2">
      <c r="A1010" s="6">
        <f ca="1">IF(COUNTIF($B$1:INDIRECT(CONCATENATE("B", ROW())), B1010)=0, "", COUNTIF($B$1:INDIRECT(CONCATENATE("B", ROW())), B1010))</f>
        <v>220</v>
      </c>
      <c r="B1010" s="41" t="s">
        <v>38</v>
      </c>
      <c r="C1010" s="7" t="str">
        <f ca="1">IF(B1010="", "", B1010&amp;COUNTIF($B$1:INDIRECT(CONCATENATE("B", ROW())), B1010))</f>
        <v>Ground220</v>
      </c>
      <c r="D1010" s="6"/>
      <c r="E1010" s="6"/>
      <c r="F1010" s="6">
        <f t="shared" si="180"/>
        <v>3291</v>
      </c>
      <c r="G1010" s="44" t="str">
        <f t="shared" si="175"/>
        <v>0xCDB</v>
      </c>
      <c r="H1010" s="8" t="s">
        <v>82</v>
      </c>
      <c r="I1010" s="8"/>
      <c r="J1010" s="6" t="s">
        <v>28</v>
      </c>
      <c r="K1010" s="9" t="s">
        <v>35</v>
      </c>
      <c r="L1010" s="6" t="s">
        <v>30</v>
      </c>
      <c r="M1010" s="42">
        <v>160</v>
      </c>
      <c r="N1010" s="42">
        <f t="shared" si="176"/>
        <v>256</v>
      </c>
      <c r="O1010" s="42">
        <f t="shared" si="177"/>
        <v>20</v>
      </c>
      <c r="P1010" s="42">
        <f t="shared" si="178"/>
        <v>32</v>
      </c>
      <c r="Q1010" s="265">
        <v>1</v>
      </c>
      <c r="R1010" s="10">
        <f t="shared" si="179"/>
        <v>256</v>
      </c>
      <c r="S1010" s="6"/>
      <c r="T1010" s="6"/>
      <c r="U1010" s="65"/>
      <c r="V1010" s="65"/>
      <c r="W1010" s="65"/>
      <c r="X1010" s="65"/>
      <c r="Y1010" s="65"/>
      <c r="Z1010" s="65"/>
      <c r="AA1010" s="65"/>
      <c r="AB1010" s="65"/>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row>
    <row r="1011" spans="1:250" s="50" customFormat="1" x14ac:dyDescent="0.2">
      <c r="A1011" s="6">
        <f ca="1">IF(COUNTIF($B$1:INDIRECT(CONCATENATE("B", ROW())), B1011)=0, "", COUNTIF($B$1:INDIRECT(CONCATENATE("B", ROW())), B1011))</f>
        <v>221</v>
      </c>
      <c r="B1011" s="41" t="s">
        <v>38</v>
      </c>
      <c r="C1011" s="7" t="str">
        <f ca="1">IF(B1011="", "", B1011&amp;COUNTIF($B$1:INDIRECT(CONCATENATE("B", ROW())), B1011))</f>
        <v>Ground221</v>
      </c>
      <c r="D1011" s="6"/>
      <c r="E1011" s="6"/>
      <c r="F1011" s="6">
        <f t="shared" si="180"/>
        <v>3292</v>
      </c>
      <c r="G1011" s="44" t="str">
        <f t="shared" si="175"/>
        <v>0xCDC</v>
      </c>
      <c r="H1011" s="8" t="s">
        <v>82</v>
      </c>
      <c r="I1011" s="8"/>
      <c r="J1011" s="6" t="s">
        <v>28</v>
      </c>
      <c r="K1011" s="9" t="s">
        <v>35</v>
      </c>
      <c r="L1011" s="6" t="s">
        <v>30</v>
      </c>
      <c r="M1011" s="42">
        <v>160</v>
      </c>
      <c r="N1011" s="42">
        <f t="shared" si="176"/>
        <v>256</v>
      </c>
      <c r="O1011" s="42">
        <f t="shared" si="177"/>
        <v>20</v>
      </c>
      <c r="P1011" s="42">
        <f t="shared" si="178"/>
        <v>32</v>
      </c>
      <c r="Q1011" s="265">
        <v>1</v>
      </c>
      <c r="R1011" s="10">
        <f t="shared" si="179"/>
        <v>256</v>
      </c>
      <c r="S1011" s="6"/>
      <c r="T1011" s="6"/>
      <c r="U1011" s="65"/>
      <c r="V1011" s="65"/>
      <c r="W1011" s="65"/>
      <c r="X1011" s="65"/>
      <c r="Y1011" s="65"/>
      <c r="Z1011" s="65"/>
      <c r="AA1011" s="65"/>
      <c r="AB1011" s="65"/>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row>
    <row r="1012" spans="1:250" s="50" customFormat="1" x14ac:dyDescent="0.2">
      <c r="A1012" s="6">
        <f ca="1">IF(COUNTIF($B$1:INDIRECT(CONCATENATE("B", ROW())), B1012)=0, "", COUNTIF($B$1:INDIRECT(CONCATENATE("B", ROW())), B1012))</f>
        <v>222</v>
      </c>
      <c r="B1012" s="41" t="s">
        <v>38</v>
      </c>
      <c r="C1012" s="7" t="str">
        <f ca="1">IF(B1012="", "", B1012&amp;COUNTIF($B$1:INDIRECT(CONCATENATE("B", ROW())), B1012))</f>
        <v>Ground222</v>
      </c>
      <c r="D1012" s="6"/>
      <c r="E1012" s="6"/>
      <c r="F1012" s="6">
        <f t="shared" si="180"/>
        <v>3293</v>
      </c>
      <c r="G1012" s="44" t="str">
        <f t="shared" si="175"/>
        <v>0xCDD</v>
      </c>
      <c r="H1012" s="8" t="s">
        <v>82</v>
      </c>
      <c r="I1012" s="8"/>
      <c r="J1012" s="6" t="s">
        <v>28</v>
      </c>
      <c r="K1012" s="9" t="s">
        <v>35</v>
      </c>
      <c r="L1012" s="6" t="s">
        <v>30</v>
      </c>
      <c r="M1012" s="42">
        <v>160</v>
      </c>
      <c r="N1012" s="42">
        <f t="shared" si="176"/>
        <v>256</v>
      </c>
      <c r="O1012" s="42">
        <f t="shared" si="177"/>
        <v>20</v>
      </c>
      <c r="P1012" s="42">
        <f t="shared" si="178"/>
        <v>32</v>
      </c>
      <c r="Q1012" s="265">
        <v>1</v>
      </c>
      <c r="R1012" s="10">
        <f t="shared" si="179"/>
        <v>256</v>
      </c>
      <c r="S1012" s="6"/>
      <c r="T1012" s="6"/>
      <c r="U1012" s="65"/>
      <c r="V1012" s="65"/>
      <c r="W1012" s="65"/>
      <c r="X1012" s="65"/>
      <c r="Y1012" s="65"/>
      <c r="Z1012" s="65"/>
      <c r="AA1012" s="65"/>
      <c r="AB1012" s="65"/>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row>
    <row r="1013" spans="1:250" s="50" customFormat="1" x14ac:dyDescent="0.2">
      <c r="A1013" s="6">
        <f ca="1">IF(COUNTIF($B$1:INDIRECT(CONCATENATE("B", ROW())), B1013)=0, "", COUNTIF($B$1:INDIRECT(CONCATENATE("B", ROW())), B1013))</f>
        <v>223</v>
      </c>
      <c r="B1013" s="41" t="s">
        <v>38</v>
      </c>
      <c r="C1013" s="7" t="str">
        <f ca="1">IF(B1013="", "", B1013&amp;COUNTIF($B$1:INDIRECT(CONCATENATE("B", ROW())), B1013))</f>
        <v>Ground223</v>
      </c>
      <c r="D1013" s="6"/>
      <c r="E1013" s="6"/>
      <c r="F1013" s="6">
        <f t="shared" si="180"/>
        <v>3294</v>
      </c>
      <c r="G1013" s="44" t="str">
        <f t="shared" si="175"/>
        <v>0xCDE</v>
      </c>
      <c r="H1013" s="8" t="s">
        <v>82</v>
      </c>
      <c r="I1013" s="8"/>
      <c r="J1013" s="6" t="s">
        <v>28</v>
      </c>
      <c r="K1013" s="9" t="s">
        <v>35</v>
      </c>
      <c r="L1013" s="6" t="s">
        <v>30</v>
      </c>
      <c r="M1013" s="42">
        <v>160</v>
      </c>
      <c r="N1013" s="42">
        <f t="shared" si="176"/>
        <v>256</v>
      </c>
      <c r="O1013" s="42">
        <f t="shared" si="177"/>
        <v>20</v>
      </c>
      <c r="P1013" s="42">
        <f t="shared" si="178"/>
        <v>32</v>
      </c>
      <c r="Q1013" s="265">
        <v>1</v>
      </c>
      <c r="R1013" s="10">
        <f t="shared" si="179"/>
        <v>256</v>
      </c>
      <c r="S1013" s="6"/>
      <c r="T1013" s="6"/>
      <c r="U1013" s="65"/>
      <c r="V1013" s="65"/>
      <c r="W1013" s="65"/>
      <c r="X1013" s="65"/>
      <c r="Y1013" s="65"/>
      <c r="Z1013" s="65"/>
      <c r="AA1013" s="65"/>
      <c r="AB1013" s="65"/>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row>
    <row r="1014" spans="1:250" s="50" customFormat="1" x14ac:dyDescent="0.2">
      <c r="A1014" s="6">
        <f ca="1">IF(COUNTIF($B$1:INDIRECT(CONCATENATE("B", ROW())), B1014)=0, "", COUNTIF($B$1:INDIRECT(CONCATENATE("B", ROW())), B1014))</f>
        <v>224</v>
      </c>
      <c r="B1014" s="41" t="s">
        <v>38</v>
      </c>
      <c r="C1014" s="7" t="str">
        <f ca="1">IF(B1014="", "", B1014&amp;COUNTIF($B$1:INDIRECT(CONCATENATE("B", ROW())), B1014))</f>
        <v>Ground224</v>
      </c>
      <c r="D1014" s="6"/>
      <c r="E1014" s="6"/>
      <c r="F1014" s="6">
        <f t="shared" si="180"/>
        <v>3295</v>
      </c>
      <c r="G1014" s="44" t="str">
        <f t="shared" si="175"/>
        <v>0xCDF</v>
      </c>
      <c r="H1014" s="8" t="s">
        <v>82</v>
      </c>
      <c r="I1014" s="8"/>
      <c r="J1014" s="6" t="s">
        <v>28</v>
      </c>
      <c r="K1014" s="9" t="s">
        <v>35</v>
      </c>
      <c r="L1014" s="6" t="s">
        <v>30</v>
      </c>
      <c r="M1014" s="42">
        <v>160</v>
      </c>
      <c r="N1014" s="42">
        <f t="shared" si="176"/>
        <v>256</v>
      </c>
      <c r="O1014" s="42">
        <f t="shared" si="177"/>
        <v>20</v>
      </c>
      <c r="P1014" s="42">
        <f t="shared" si="178"/>
        <v>32</v>
      </c>
      <c r="Q1014" s="265">
        <v>1</v>
      </c>
      <c r="R1014" s="10">
        <f t="shared" si="179"/>
        <v>256</v>
      </c>
      <c r="S1014" s="6"/>
      <c r="T1014" s="6"/>
      <c r="U1014" s="65"/>
      <c r="V1014" s="65"/>
      <c r="W1014" s="65"/>
      <c r="X1014" s="65"/>
      <c r="Y1014" s="65"/>
      <c r="Z1014" s="65"/>
      <c r="AA1014" s="65"/>
      <c r="AB1014" s="65"/>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row>
    <row r="1015" spans="1:250" s="50" customFormat="1" x14ac:dyDescent="0.2">
      <c r="A1015" s="6">
        <f ca="1">IF(COUNTIF($B$1:INDIRECT(CONCATENATE("B", ROW())), B1015)=0, "", COUNTIF($B$1:INDIRECT(CONCATENATE("B", ROW())), B1015))</f>
        <v>225</v>
      </c>
      <c r="B1015" s="41" t="s">
        <v>38</v>
      </c>
      <c r="C1015" s="7" t="str">
        <f ca="1">IF(B1015="", "", B1015&amp;COUNTIF($B$1:INDIRECT(CONCATENATE("B", ROW())), B1015))</f>
        <v>Ground225</v>
      </c>
      <c r="D1015" s="6"/>
      <c r="E1015" s="6"/>
      <c r="F1015" s="6">
        <f t="shared" si="180"/>
        <v>3296</v>
      </c>
      <c r="G1015" s="44" t="str">
        <f t="shared" ref="G1015:G1046" si="181">CONCATENATE( "0x",DEC2HEX($F1015) )</f>
        <v>0xCE0</v>
      </c>
      <c r="H1015" s="8" t="s">
        <v>82</v>
      </c>
      <c r="I1015" s="8"/>
      <c r="J1015" s="6" t="s">
        <v>28</v>
      </c>
      <c r="K1015" s="9" t="s">
        <v>35</v>
      </c>
      <c r="L1015" s="6" t="s">
        <v>30</v>
      </c>
      <c r="M1015" s="42">
        <v>160</v>
      </c>
      <c r="N1015" s="42">
        <f t="shared" ref="N1015:N1046" si="182">(IF($K1015="CCSDS",$M1015,IF($K1015="","",IF($K1015="RAW",$M1015+(12*8)))))</f>
        <v>256</v>
      </c>
      <c r="O1015" s="42">
        <f t="shared" ref="O1015:O1046" si="183">IF($M1015="", "", $M1015/8)</f>
        <v>20</v>
      </c>
      <c r="P1015" s="42">
        <f t="shared" ref="P1015:P1046" si="184">IF(N1015="", "", N1015/8)</f>
        <v>32</v>
      </c>
      <c r="Q1015" s="265">
        <v>1</v>
      </c>
      <c r="R1015" s="10">
        <f t="shared" ref="R1015:R1046" si="185">IF($B1015="", "", IF($J1015="Sync", $N1015/$Q1015, 0))</f>
        <v>256</v>
      </c>
      <c r="S1015" s="6"/>
      <c r="T1015" s="6"/>
      <c r="U1015" s="65"/>
      <c r="V1015" s="65"/>
      <c r="W1015" s="65"/>
      <c r="X1015" s="65"/>
      <c r="Y1015" s="65"/>
      <c r="Z1015" s="65"/>
      <c r="AA1015" s="65"/>
      <c r="AB1015" s="65"/>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row>
    <row r="1016" spans="1:250" s="50" customFormat="1" x14ac:dyDescent="0.2">
      <c r="A1016" s="6">
        <f ca="1">IF(COUNTIF($B$1:INDIRECT(CONCATENATE("B", ROW())), B1016)=0, "", COUNTIF($B$1:INDIRECT(CONCATENATE("B", ROW())), B1016))</f>
        <v>226</v>
      </c>
      <c r="B1016" s="41" t="s">
        <v>38</v>
      </c>
      <c r="C1016" s="7" t="str">
        <f ca="1">IF(B1016="", "", B1016&amp;COUNTIF($B$1:INDIRECT(CONCATENATE("B", ROW())), B1016))</f>
        <v>Ground226</v>
      </c>
      <c r="D1016" s="6"/>
      <c r="E1016" s="6"/>
      <c r="F1016" s="6">
        <f t="shared" ref="F1016:F1046" si="186">$F1015+1</f>
        <v>3297</v>
      </c>
      <c r="G1016" s="44" t="str">
        <f t="shared" si="181"/>
        <v>0xCE1</v>
      </c>
      <c r="H1016" s="8" t="s">
        <v>82</v>
      </c>
      <c r="I1016" s="8"/>
      <c r="J1016" s="6" t="s">
        <v>28</v>
      </c>
      <c r="K1016" s="9" t="s">
        <v>35</v>
      </c>
      <c r="L1016" s="6" t="s">
        <v>30</v>
      </c>
      <c r="M1016" s="42">
        <v>160</v>
      </c>
      <c r="N1016" s="42">
        <f t="shared" si="182"/>
        <v>256</v>
      </c>
      <c r="O1016" s="42">
        <f t="shared" si="183"/>
        <v>20</v>
      </c>
      <c r="P1016" s="42">
        <f t="shared" si="184"/>
        <v>32</v>
      </c>
      <c r="Q1016" s="265">
        <v>1</v>
      </c>
      <c r="R1016" s="10">
        <f t="shared" si="185"/>
        <v>256</v>
      </c>
      <c r="S1016" s="6"/>
      <c r="T1016" s="6"/>
      <c r="U1016" s="65"/>
      <c r="V1016" s="65"/>
      <c r="W1016" s="65"/>
      <c r="X1016" s="65"/>
      <c r="Y1016" s="65"/>
      <c r="Z1016" s="65"/>
      <c r="AA1016" s="65"/>
      <c r="AB1016" s="65"/>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row>
    <row r="1017" spans="1:250" s="50" customFormat="1" x14ac:dyDescent="0.2">
      <c r="A1017" s="6">
        <f ca="1">IF(COUNTIF($B$1:INDIRECT(CONCATENATE("B", ROW())), B1017)=0, "", COUNTIF($B$1:INDIRECT(CONCATENATE("B", ROW())), B1017))</f>
        <v>227</v>
      </c>
      <c r="B1017" s="41" t="s">
        <v>38</v>
      </c>
      <c r="C1017" s="7" t="str">
        <f ca="1">IF(B1017="", "", B1017&amp;COUNTIF($B$1:INDIRECT(CONCATENATE("B", ROW())), B1017))</f>
        <v>Ground227</v>
      </c>
      <c r="D1017" s="6"/>
      <c r="E1017" s="6"/>
      <c r="F1017" s="6">
        <f t="shared" si="186"/>
        <v>3298</v>
      </c>
      <c r="G1017" s="44" t="str">
        <f t="shared" si="181"/>
        <v>0xCE2</v>
      </c>
      <c r="H1017" s="8" t="s">
        <v>82</v>
      </c>
      <c r="I1017" s="8"/>
      <c r="J1017" s="6" t="s">
        <v>28</v>
      </c>
      <c r="K1017" s="9" t="s">
        <v>35</v>
      </c>
      <c r="L1017" s="6" t="s">
        <v>30</v>
      </c>
      <c r="M1017" s="42">
        <v>160</v>
      </c>
      <c r="N1017" s="42">
        <f t="shared" si="182"/>
        <v>256</v>
      </c>
      <c r="O1017" s="42">
        <f t="shared" si="183"/>
        <v>20</v>
      </c>
      <c r="P1017" s="42">
        <f t="shared" si="184"/>
        <v>32</v>
      </c>
      <c r="Q1017" s="265">
        <v>1</v>
      </c>
      <c r="R1017" s="10">
        <f t="shared" si="185"/>
        <v>256</v>
      </c>
      <c r="S1017" s="6"/>
      <c r="T1017" s="6"/>
      <c r="U1017" s="65"/>
      <c r="V1017" s="65"/>
      <c r="W1017" s="65"/>
      <c r="X1017" s="65"/>
      <c r="Y1017" s="65"/>
      <c r="Z1017" s="65"/>
      <c r="AA1017" s="65"/>
      <c r="AB1017" s="65"/>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row>
    <row r="1018" spans="1:250" s="50" customFormat="1" x14ac:dyDescent="0.2">
      <c r="A1018" s="6">
        <f ca="1">IF(COUNTIF($B$1:INDIRECT(CONCATENATE("B", ROW())), B1018)=0, "", COUNTIF($B$1:INDIRECT(CONCATENATE("B", ROW())), B1018))</f>
        <v>228</v>
      </c>
      <c r="B1018" s="41" t="s">
        <v>38</v>
      </c>
      <c r="C1018" s="7" t="str">
        <f ca="1">IF(B1018="", "", B1018&amp;COUNTIF($B$1:INDIRECT(CONCATENATE("B", ROW())), B1018))</f>
        <v>Ground228</v>
      </c>
      <c r="D1018" s="6"/>
      <c r="E1018" s="6"/>
      <c r="F1018" s="6">
        <f t="shared" si="186"/>
        <v>3299</v>
      </c>
      <c r="G1018" s="44" t="str">
        <f t="shared" si="181"/>
        <v>0xCE3</v>
      </c>
      <c r="H1018" s="8" t="s">
        <v>82</v>
      </c>
      <c r="I1018" s="8"/>
      <c r="J1018" s="6" t="s">
        <v>28</v>
      </c>
      <c r="K1018" s="9" t="s">
        <v>35</v>
      </c>
      <c r="L1018" s="6" t="s">
        <v>30</v>
      </c>
      <c r="M1018" s="42">
        <v>160</v>
      </c>
      <c r="N1018" s="42">
        <f t="shared" si="182"/>
        <v>256</v>
      </c>
      <c r="O1018" s="42">
        <f t="shared" si="183"/>
        <v>20</v>
      </c>
      <c r="P1018" s="42">
        <f t="shared" si="184"/>
        <v>32</v>
      </c>
      <c r="Q1018" s="265">
        <v>1</v>
      </c>
      <c r="R1018" s="10">
        <f t="shared" si="185"/>
        <v>256</v>
      </c>
      <c r="S1018" s="6"/>
      <c r="T1018" s="6"/>
      <c r="U1018" s="65"/>
      <c r="V1018" s="65"/>
      <c r="W1018" s="65"/>
      <c r="X1018" s="65"/>
      <c r="Y1018" s="65"/>
      <c r="Z1018" s="65"/>
      <c r="AA1018" s="65"/>
      <c r="AB1018" s="65"/>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row>
    <row r="1019" spans="1:250" s="50" customFormat="1" x14ac:dyDescent="0.2">
      <c r="A1019" s="6">
        <f ca="1">IF(COUNTIF($B$1:INDIRECT(CONCATENATE("B", ROW())), B1019)=0, "", COUNTIF($B$1:INDIRECT(CONCATENATE("B", ROW())), B1019))</f>
        <v>229</v>
      </c>
      <c r="B1019" s="41" t="s">
        <v>38</v>
      </c>
      <c r="C1019" s="7" t="str">
        <f ca="1">IF(B1019="", "", B1019&amp;COUNTIF($B$1:INDIRECT(CONCATENATE("B", ROW())), B1019))</f>
        <v>Ground229</v>
      </c>
      <c r="D1019" s="6"/>
      <c r="E1019" s="6"/>
      <c r="F1019" s="6">
        <f t="shared" si="186"/>
        <v>3300</v>
      </c>
      <c r="G1019" s="44" t="str">
        <f t="shared" si="181"/>
        <v>0xCE4</v>
      </c>
      <c r="H1019" s="8" t="s">
        <v>82</v>
      </c>
      <c r="I1019" s="8"/>
      <c r="J1019" s="6" t="s">
        <v>28</v>
      </c>
      <c r="K1019" s="9" t="s">
        <v>35</v>
      </c>
      <c r="L1019" s="6" t="s">
        <v>30</v>
      </c>
      <c r="M1019" s="42">
        <v>160</v>
      </c>
      <c r="N1019" s="42">
        <f t="shared" si="182"/>
        <v>256</v>
      </c>
      <c r="O1019" s="42">
        <f t="shared" si="183"/>
        <v>20</v>
      </c>
      <c r="P1019" s="42">
        <f t="shared" si="184"/>
        <v>32</v>
      </c>
      <c r="Q1019" s="265">
        <v>1</v>
      </c>
      <c r="R1019" s="10">
        <f t="shared" si="185"/>
        <v>256</v>
      </c>
      <c r="S1019" s="6"/>
      <c r="T1019" s="6"/>
      <c r="U1019" s="65"/>
      <c r="V1019" s="65"/>
      <c r="W1019" s="65"/>
      <c r="X1019" s="65"/>
      <c r="Y1019" s="65"/>
      <c r="Z1019" s="65"/>
      <c r="AA1019" s="65"/>
      <c r="AB1019" s="65"/>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row>
    <row r="1020" spans="1:250" s="50" customFormat="1" x14ac:dyDescent="0.2">
      <c r="A1020" s="6">
        <f ca="1">IF(COUNTIF($B$1:INDIRECT(CONCATENATE("B", ROW())), B1020)=0, "", COUNTIF($B$1:INDIRECT(CONCATENATE("B", ROW())), B1020))</f>
        <v>230</v>
      </c>
      <c r="B1020" s="41" t="s">
        <v>38</v>
      </c>
      <c r="C1020" s="7" t="str">
        <f ca="1">IF(B1020="", "", B1020&amp;COUNTIF($B$1:INDIRECT(CONCATENATE("B", ROW())), B1020))</f>
        <v>Ground230</v>
      </c>
      <c r="D1020" s="6"/>
      <c r="E1020" s="6"/>
      <c r="F1020" s="6">
        <f t="shared" si="186"/>
        <v>3301</v>
      </c>
      <c r="G1020" s="44" t="str">
        <f t="shared" si="181"/>
        <v>0xCE5</v>
      </c>
      <c r="H1020" s="8" t="s">
        <v>82</v>
      </c>
      <c r="I1020" s="8"/>
      <c r="J1020" s="6" t="s">
        <v>28</v>
      </c>
      <c r="K1020" s="9" t="s">
        <v>35</v>
      </c>
      <c r="L1020" s="6" t="s">
        <v>30</v>
      </c>
      <c r="M1020" s="42">
        <v>160</v>
      </c>
      <c r="N1020" s="42">
        <f t="shared" si="182"/>
        <v>256</v>
      </c>
      <c r="O1020" s="42">
        <f t="shared" si="183"/>
        <v>20</v>
      </c>
      <c r="P1020" s="42">
        <f t="shared" si="184"/>
        <v>32</v>
      </c>
      <c r="Q1020" s="265">
        <v>1</v>
      </c>
      <c r="R1020" s="10">
        <f t="shared" si="185"/>
        <v>256</v>
      </c>
      <c r="S1020" s="6"/>
      <c r="T1020" s="6"/>
      <c r="U1020" s="65"/>
      <c r="V1020" s="65"/>
      <c r="W1020" s="65"/>
      <c r="X1020" s="65"/>
      <c r="Y1020" s="65"/>
      <c r="Z1020" s="65"/>
      <c r="AA1020" s="65"/>
      <c r="AB1020" s="65"/>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row>
    <row r="1021" spans="1:250" s="50" customFormat="1" x14ac:dyDescent="0.2">
      <c r="A1021" s="6">
        <f ca="1">IF(COUNTIF($B$1:INDIRECT(CONCATENATE("B", ROW())), B1021)=0, "", COUNTIF($B$1:INDIRECT(CONCATENATE("B", ROW())), B1021))</f>
        <v>231</v>
      </c>
      <c r="B1021" s="41" t="s">
        <v>38</v>
      </c>
      <c r="C1021" s="7" t="str">
        <f ca="1">IF(B1021="", "", B1021&amp;COUNTIF($B$1:INDIRECT(CONCATENATE("B", ROW())), B1021))</f>
        <v>Ground231</v>
      </c>
      <c r="D1021" s="6"/>
      <c r="E1021" s="6"/>
      <c r="F1021" s="6">
        <f t="shared" si="186"/>
        <v>3302</v>
      </c>
      <c r="G1021" s="44" t="str">
        <f t="shared" si="181"/>
        <v>0xCE6</v>
      </c>
      <c r="H1021" s="8" t="s">
        <v>82</v>
      </c>
      <c r="I1021" s="8"/>
      <c r="J1021" s="6" t="s">
        <v>28</v>
      </c>
      <c r="K1021" s="9" t="s">
        <v>35</v>
      </c>
      <c r="L1021" s="6" t="s">
        <v>30</v>
      </c>
      <c r="M1021" s="42">
        <v>160</v>
      </c>
      <c r="N1021" s="42">
        <f t="shared" si="182"/>
        <v>256</v>
      </c>
      <c r="O1021" s="42">
        <f t="shared" si="183"/>
        <v>20</v>
      </c>
      <c r="P1021" s="42">
        <f t="shared" si="184"/>
        <v>32</v>
      </c>
      <c r="Q1021" s="265">
        <v>1</v>
      </c>
      <c r="R1021" s="10">
        <f t="shared" si="185"/>
        <v>256</v>
      </c>
      <c r="S1021" s="6"/>
      <c r="T1021" s="6"/>
      <c r="U1021" s="65"/>
      <c r="V1021" s="65"/>
      <c r="W1021" s="65"/>
      <c r="X1021" s="65"/>
      <c r="Y1021" s="65"/>
      <c r="Z1021" s="65"/>
      <c r="AA1021" s="65"/>
      <c r="AB1021" s="65"/>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row>
    <row r="1022" spans="1:250" s="50" customFormat="1" x14ac:dyDescent="0.2">
      <c r="A1022" s="6">
        <f ca="1">IF(COUNTIF($B$1:INDIRECT(CONCATENATE("B", ROW())), B1022)=0, "", COUNTIF($B$1:INDIRECT(CONCATENATE("B", ROW())), B1022))</f>
        <v>232</v>
      </c>
      <c r="B1022" s="41" t="s">
        <v>38</v>
      </c>
      <c r="C1022" s="7" t="str">
        <f ca="1">IF(B1022="", "", B1022&amp;COUNTIF($B$1:INDIRECT(CONCATENATE("B", ROW())), B1022))</f>
        <v>Ground232</v>
      </c>
      <c r="D1022" s="6"/>
      <c r="E1022" s="6"/>
      <c r="F1022" s="6">
        <f t="shared" si="186"/>
        <v>3303</v>
      </c>
      <c r="G1022" s="44" t="str">
        <f t="shared" si="181"/>
        <v>0xCE7</v>
      </c>
      <c r="H1022" s="8" t="s">
        <v>82</v>
      </c>
      <c r="I1022" s="8"/>
      <c r="J1022" s="6" t="s">
        <v>28</v>
      </c>
      <c r="K1022" s="9" t="s">
        <v>35</v>
      </c>
      <c r="L1022" s="6" t="s">
        <v>30</v>
      </c>
      <c r="M1022" s="42">
        <v>160</v>
      </c>
      <c r="N1022" s="42">
        <f t="shared" si="182"/>
        <v>256</v>
      </c>
      <c r="O1022" s="42">
        <f t="shared" si="183"/>
        <v>20</v>
      </c>
      <c r="P1022" s="42">
        <f t="shared" si="184"/>
        <v>32</v>
      </c>
      <c r="Q1022" s="265">
        <v>1</v>
      </c>
      <c r="R1022" s="10">
        <f t="shared" si="185"/>
        <v>256</v>
      </c>
      <c r="S1022" s="6"/>
      <c r="T1022" s="6"/>
      <c r="U1022" s="65"/>
      <c r="V1022" s="65"/>
      <c r="W1022" s="65"/>
      <c r="X1022" s="65"/>
      <c r="Y1022" s="65"/>
      <c r="Z1022" s="65"/>
      <c r="AA1022" s="65"/>
      <c r="AB1022" s="65"/>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row>
    <row r="1023" spans="1:250" s="50" customFormat="1" x14ac:dyDescent="0.2">
      <c r="A1023" s="6">
        <f ca="1">IF(COUNTIF($B$1:INDIRECT(CONCATENATE("B", ROW())), B1023)=0, "", COUNTIF($B$1:INDIRECT(CONCATENATE("B", ROW())), B1023))</f>
        <v>233</v>
      </c>
      <c r="B1023" s="41" t="s">
        <v>38</v>
      </c>
      <c r="C1023" s="7" t="str">
        <f ca="1">IF(B1023="", "", B1023&amp;COUNTIF($B$1:INDIRECT(CONCATENATE("B", ROW())), B1023))</f>
        <v>Ground233</v>
      </c>
      <c r="D1023" s="6"/>
      <c r="E1023" s="6"/>
      <c r="F1023" s="6">
        <f t="shared" si="186"/>
        <v>3304</v>
      </c>
      <c r="G1023" s="44" t="str">
        <f t="shared" si="181"/>
        <v>0xCE8</v>
      </c>
      <c r="H1023" s="8" t="s">
        <v>82</v>
      </c>
      <c r="I1023" s="8"/>
      <c r="J1023" s="6" t="s">
        <v>28</v>
      </c>
      <c r="K1023" s="9" t="s">
        <v>35</v>
      </c>
      <c r="L1023" s="6" t="s">
        <v>30</v>
      </c>
      <c r="M1023" s="42">
        <v>160</v>
      </c>
      <c r="N1023" s="42">
        <f t="shared" si="182"/>
        <v>256</v>
      </c>
      <c r="O1023" s="42">
        <f t="shared" si="183"/>
        <v>20</v>
      </c>
      <c r="P1023" s="42">
        <f t="shared" si="184"/>
        <v>32</v>
      </c>
      <c r="Q1023" s="265">
        <v>1</v>
      </c>
      <c r="R1023" s="10">
        <f t="shared" si="185"/>
        <v>256</v>
      </c>
      <c r="S1023" s="6"/>
      <c r="T1023" s="6"/>
      <c r="U1023" s="65"/>
      <c r="V1023" s="65"/>
      <c r="W1023" s="65"/>
      <c r="X1023" s="65"/>
      <c r="Y1023" s="65"/>
      <c r="Z1023" s="65"/>
      <c r="AA1023" s="65"/>
      <c r="AB1023" s="65"/>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row>
    <row r="1024" spans="1:250" s="50" customFormat="1" x14ac:dyDescent="0.2">
      <c r="A1024" s="6">
        <f ca="1">IF(COUNTIF($B$1:INDIRECT(CONCATENATE("B", ROW())), B1024)=0, "", COUNTIF($B$1:INDIRECT(CONCATENATE("B", ROW())), B1024))</f>
        <v>234</v>
      </c>
      <c r="B1024" s="41" t="s">
        <v>38</v>
      </c>
      <c r="C1024" s="7" t="str">
        <f ca="1">IF(B1024="", "", B1024&amp;COUNTIF($B$1:INDIRECT(CONCATENATE("B", ROW())), B1024))</f>
        <v>Ground234</v>
      </c>
      <c r="D1024" s="6"/>
      <c r="E1024" s="6"/>
      <c r="F1024" s="6">
        <f t="shared" si="186"/>
        <v>3305</v>
      </c>
      <c r="G1024" s="44" t="str">
        <f t="shared" si="181"/>
        <v>0xCE9</v>
      </c>
      <c r="H1024" s="8" t="s">
        <v>82</v>
      </c>
      <c r="I1024" s="8"/>
      <c r="J1024" s="6" t="s">
        <v>28</v>
      </c>
      <c r="K1024" s="9" t="s">
        <v>35</v>
      </c>
      <c r="L1024" s="6" t="s">
        <v>30</v>
      </c>
      <c r="M1024" s="42">
        <v>160</v>
      </c>
      <c r="N1024" s="42">
        <f t="shared" si="182"/>
        <v>256</v>
      </c>
      <c r="O1024" s="42">
        <f t="shared" si="183"/>
        <v>20</v>
      </c>
      <c r="P1024" s="42">
        <f t="shared" si="184"/>
        <v>32</v>
      </c>
      <c r="Q1024" s="265">
        <v>1</v>
      </c>
      <c r="R1024" s="10">
        <f t="shared" si="185"/>
        <v>256</v>
      </c>
      <c r="S1024" s="6"/>
      <c r="T1024" s="6"/>
      <c r="U1024" s="65"/>
      <c r="V1024" s="65"/>
      <c r="W1024" s="65"/>
      <c r="X1024" s="65"/>
      <c r="Y1024" s="65"/>
      <c r="Z1024" s="65"/>
      <c r="AA1024" s="65"/>
      <c r="AB1024" s="65"/>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row>
    <row r="1025" spans="1:250" s="50" customFormat="1" x14ac:dyDescent="0.2">
      <c r="A1025" s="6">
        <f ca="1">IF(COUNTIF($B$1:INDIRECT(CONCATENATE("B", ROW())), B1025)=0, "", COUNTIF($B$1:INDIRECT(CONCATENATE("B", ROW())), B1025))</f>
        <v>235</v>
      </c>
      <c r="B1025" s="41" t="s">
        <v>38</v>
      </c>
      <c r="C1025" s="7" t="str">
        <f ca="1">IF(B1025="", "", B1025&amp;COUNTIF($B$1:INDIRECT(CONCATENATE("B", ROW())), B1025))</f>
        <v>Ground235</v>
      </c>
      <c r="D1025" s="6"/>
      <c r="E1025" s="6"/>
      <c r="F1025" s="6">
        <f t="shared" si="186"/>
        <v>3306</v>
      </c>
      <c r="G1025" s="44" t="str">
        <f t="shared" si="181"/>
        <v>0xCEA</v>
      </c>
      <c r="H1025" s="8" t="s">
        <v>82</v>
      </c>
      <c r="I1025" s="8"/>
      <c r="J1025" s="6" t="s">
        <v>28</v>
      </c>
      <c r="K1025" s="9" t="s">
        <v>35</v>
      </c>
      <c r="L1025" s="6" t="s">
        <v>30</v>
      </c>
      <c r="M1025" s="42">
        <v>160</v>
      </c>
      <c r="N1025" s="42">
        <f t="shared" si="182"/>
        <v>256</v>
      </c>
      <c r="O1025" s="42">
        <f t="shared" si="183"/>
        <v>20</v>
      </c>
      <c r="P1025" s="42">
        <f t="shared" si="184"/>
        <v>32</v>
      </c>
      <c r="Q1025" s="265">
        <v>1</v>
      </c>
      <c r="R1025" s="10">
        <f t="shared" si="185"/>
        <v>256</v>
      </c>
      <c r="S1025" s="6"/>
      <c r="T1025" s="6"/>
      <c r="U1025" s="65"/>
      <c r="V1025" s="65"/>
      <c r="W1025" s="65"/>
      <c r="X1025" s="65"/>
      <c r="Y1025" s="65"/>
      <c r="Z1025" s="65"/>
      <c r="AA1025" s="65"/>
      <c r="AB1025" s="65"/>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row>
    <row r="1026" spans="1:250" s="50" customFormat="1" x14ac:dyDescent="0.2">
      <c r="A1026" s="6">
        <f ca="1">IF(COUNTIF($B$1:INDIRECT(CONCATENATE("B", ROW())), B1026)=0, "", COUNTIF($B$1:INDIRECT(CONCATENATE("B", ROW())), B1026))</f>
        <v>236</v>
      </c>
      <c r="B1026" s="41" t="s">
        <v>38</v>
      </c>
      <c r="C1026" s="7" t="str">
        <f ca="1">IF(B1026="", "", B1026&amp;COUNTIF($B$1:INDIRECT(CONCATENATE("B", ROW())), B1026))</f>
        <v>Ground236</v>
      </c>
      <c r="D1026" s="6"/>
      <c r="E1026" s="6"/>
      <c r="F1026" s="6">
        <f t="shared" si="186"/>
        <v>3307</v>
      </c>
      <c r="G1026" s="44" t="str">
        <f t="shared" si="181"/>
        <v>0xCEB</v>
      </c>
      <c r="H1026" s="8" t="s">
        <v>82</v>
      </c>
      <c r="I1026" s="8"/>
      <c r="J1026" s="6" t="s">
        <v>28</v>
      </c>
      <c r="K1026" s="9" t="s">
        <v>35</v>
      </c>
      <c r="L1026" s="6" t="s">
        <v>30</v>
      </c>
      <c r="M1026" s="42">
        <v>160</v>
      </c>
      <c r="N1026" s="42">
        <f t="shared" si="182"/>
        <v>256</v>
      </c>
      <c r="O1026" s="42">
        <f t="shared" si="183"/>
        <v>20</v>
      </c>
      <c r="P1026" s="42">
        <f t="shared" si="184"/>
        <v>32</v>
      </c>
      <c r="Q1026" s="265">
        <v>1</v>
      </c>
      <c r="R1026" s="10">
        <f t="shared" si="185"/>
        <v>256</v>
      </c>
      <c r="S1026" s="6"/>
      <c r="T1026" s="6"/>
      <c r="U1026" s="65"/>
      <c r="V1026" s="65"/>
      <c r="W1026" s="65"/>
      <c r="X1026" s="65"/>
      <c r="Y1026" s="65"/>
      <c r="Z1026" s="65"/>
      <c r="AA1026" s="65"/>
      <c r="AB1026" s="65"/>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row>
    <row r="1027" spans="1:250" s="50" customFormat="1" x14ac:dyDescent="0.2">
      <c r="A1027" s="6">
        <f ca="1">IF(COUNTIF($B$1:INDIRECT(CONCATENATE("B", ROW())), B1027)=0, "", COUNTIF($B$1:INDIRECT(CONCATENATE("B", ROW())), B1027))</f>
        <v>237</v>
      </c>
      <c r="B1027" s="41" t="s">
        <v>38</v>
      </c>
      <c r="C1027" s="7" t="str">
        <f ca="1">IF(B1027="", "", B1027&amp;COUNTIF($B$1:INDIRECT(CONCATENATE("B", ROW())), B1027))</f>
        <v>Ground237</v>
      </c>
      <c r="D1027" s="6"/>
      <c r="E1027" s="6"/>
      <c r="F1027" s="6">
        <f t="shared" si="186"/>
        <v>3308</v>
      </c>
      <c r="G1027" s="44" t="str">
        <f t="shared" si="181"/>
        <v>0xCEC</v>
      </c>
      <c r="H1027" s="8" t="s">
        <v>82</v>
      </c>
      <c r="I1027" s="8"/>
      <c r="J1027" s="6" t="s">
        <v>28</v>
      </c>
      <c r="K1027" s="9" t="s">
        <v>35</v>
      </c>
      <c r="L1027" s="6" t="s">
        <v>30</v>
      </c>
      <c r="M1027" s="42">
        <v>160</v>
      </c>
      <c r="N1027" s="42">
        <f t="shared" si="182"/>
        <v>256</v>
      </c>
      <c r="O1027" s="42">
        <f t="shared" si="183"/>
        <v>20</v>
      </c>
      <c r="P1027" s="42">
        <f t="shared" si="184"/>
        <v>32</v>
      </c>
      <c r="Q1027" s="265">
        <v>1</v>
      </c>
      <c r="R1027" s="10">
        <f t="shared" si="185"/>
        <v>256</v>
      </c>
      <c r="S1027" s="6"/>
      <c r="T1027" s="6"/>
      <c r="U1027" s="65"/>
      <c r="V1027" s="65"/>
      <c r="W1027" s="65"/>
      <c r="X1027" s="65"/>
      <c r="Y1027" s="65"/>
      <c r="Z1027" s="65"/>
      <c r="AA1027" s="65"/>
      <c r="AB1027" s="65"/>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row>
    <row r="1028" spans="1:250" s="50" customFormat="1" x14ac:dyDescent="0.2">
      <c r="A1028" s="6">
        <f ca="1">IF(COUNTIF($B$1:INDIRECT(CONCATENATE("B", ROW())), B1028)=0, "", COUNTIF($B$1:INDIRECT(CONCATENATE("B", ROW())), B1028))</f>
        <v>238</v>
      </c>
      <c r="B1028" s="41" t="s">
        <v>38</v>
      </c>
      <c r="C1028" s="7" t="str">
        <f ca="1">IF(B1028="", "", B1028&amp;COUNTIF($B$1:INDIRECT(CONCATENATE("B", ROW())), B1028))</f>
        <v>Ground238</v>
      </c>
      <c r="D1028" s="6"/>
      <c r="E1028" s="6"/>
      <c r="F1028" s="6">
        <f t="shared" si="186"/>
        <v>3309</v>
      </c>
      <c r="G1028" s="44" t="str">
        <f t="shared" si="181"/>
        <v>0xCED</v>
      </c>
      <c r="H1028" s="8" t="s">
        <v>82</v>
      </c>
      <c r="I1028" s="8"/>
      <c r="J1028" s="6" t="s">
        <v>28</v>
      </c>
      <c r="K1028" s="9" t="s">
        <v>35</v>
      </c>
      <c r="L1028" s="6" t="s">
        <v>30</v>
      </c>
      <c r="M1028" s="42">
        <v>160</v>
      </c>
      <c r="N1028" s="42">
        <f t="shared" si="182"/>
        <v>256</v>
      </c>
      <c r="O1028" s="42">
        <f t="shared" si="183"/>
        <v>20</v>
      </c>
      <c r="P1028" s="42">
        <f t="shared" si="184"/>
        <v>32</v>
      </c>
      <c r="Q1028" s="265">
        <v>1</v>
      </c>
      <c r="R1028" s="10">
        <f t="shared" si="185"/>
        <v>256</v>
      </c>
      <c r="S1028" s="6"/>
      <c r="T1028" s="6"/>
      <c r="U1028" s="65"/>
      <c r="V1028" s="65"/>
      <c r="W1028" s="65"/>
      <c r="X1028" s="65"/>
      <c r="Y1028" s="65"/>
      <c r="Z1028" s="65"/>
      <c r="AA1028" s="65"/>
      <c r="AB1028" s="65"/>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row>
    <row r="1029" spans="1:250" s="50" customFormat="1" x14ac:dyDescent="0.2">
      <c r="A1029" s="6">
        <f ca="1">IF(COUNTIF($B$1:INDIRECT(CONCATENATE("B", ROW())), B1029)=0, "", COUNTIF($B$1:INDIRECT(CONCATENATE("B", ROW())), B1029))</f>
        <v>239</v>
      </c>
      <c r="B1029" s="41" t="s">
        <v>38</v>
      </c>
      <c r="C1029" s="7" t="str">
        <f ca="1">IF(B1029="", "", B1029&amp;COUNTIF($B$1:INDIRECT(CONCATENATE("B", ROW())), B1029))</f>
        <v>Ground239</v>
      </c>
      <c r="D1029" s="6"/>
      <c r="E1029" s="6"/>
      <c r="F1029" s="6">
        <f t="shared" si="186"/>
        <v>3310</v>
      </c>
      <c r="G1029" s="44" t="str">
        <f t="shared" si="181"/>
        <v>0xCEE</v>
      </c>
      <c r="H1029" s="8" t="s">
        <v>82</v>
      </c>
      <c r="I1029" s="8"/>
      <c r="J1029" s="6" t="s">
        <v>28</v>
      </c>
      <c r="K1029" s="9" t="s">
        <v>35</v>
      </c>
      <c r="L1029" s="6" t="s">
        <v>30</v>
      </c>
      <c r="M1029" s="42">
        <v>160</v>
      </c>
      <c r="N1029" s="42">
        <f t="shared" si="182"/>
        <v>256</v>
      </c>
      <c r="O1029" s="42">
        <f t="shared" si="183"/>
        <v>20</v>
      </c>
      <c r="P1029" s="42">
        <f t="shared" si="184"/>
        <v>32</v>
      </c>
      <c r="Q1029" s="265">
        <v>1</v>
      </c>
      <c r="R1029" s="10">
        <f t="shared" si="185"/>
        <v>256</v>
      </c>
      <c r="S1029" s="6"/>
      <c r="T1029" s="6"/>
      <c r="U1029" s="65"/>
      <c r="V1029" s="65"/>
      <c r="W1029" s="65"/>
      <c r="X1029" s="65"/>
      <c r="Y1029" s="65"/>
      <c r="Z1029" s="65"/>
      <c r="AA1029" s="65"/>
      <c r="AB1029" s="65"/>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row>
    <row r="1030" spans="1:250" s="50" customFormat="1" x14ac:dyDescent="0.2">
      <c r="A1030" s="6">
        <f ca="1">IF(COUNTIF($B$1:INDIRECT(CONCATENATE("B", ROW())), B1030)=0, "", COUNTIF($B$1:INDIRECT(CONCATENATE("B", ROW())), B1030))</f>
        <v>240</v>
      </c>
      <c r="B1030" s="41" t="s">
        <v>38</v>
      </c>
      <c r="C1030" s="7" t="str">
        <f ca="1">IF(B1030="", "", B1030&amp;COUNTIF($B$1:INDIRECT(CONCATENATE("B", ROW())), B1030))</f>
        <v>Ground240</v>
      </c>
      <c r="D1030" s="6"/>
      <c r="E1030" s="6"/>
      <c r="F1030" s="6">
        <f t="shared" si="186"/>
        <v>3311</v>
      </c>
      <c r="G1030" s="44" t="str">
        <f t="shared" si="181"/>
        <v>0xCEF</v>
      </c>
      <c r="H1030" s="8" t="s">
        <v>82</v>
      </c>
      <c r="I1030" s="8"/>
      <c r="J1030" s="6" t="s">
        <v>28</v>
      </c>
      <c r="K1030" s="9" t="s">
        <v>35</v>
      </c>
      <c r="L1030" s="6" t="s">
        <v>30</v>
      </c>
      <c r="M1030" s="42">
        <v>160</v>
      </c>
      <c r="N1030" s="42">
        <f t="shared" si="182"/>
        <v>256</v>
      </c>
      <c r="O1030" s="42">
        <f t="shared" si="183"/>
        <v>20</v>
      </c>
      <c r="P1030" s="42">
        <f t="shared" si="184"/>
        <v>32</v>
      </c>
      <c r="Q1030" s="265">
        <v>1</v>
      </c>
      <c r="R1030" s="10">
        <f t="shared" si="185"/>
        <v>256</v>
      </c>
      <c r="S1030" s="6"/>
      <c r="T1030" s="6"/>
      <c r="U1030" s="65"/>
      <c r="V1030" s="65"/>
      <c r="W1030" s="65"/>
      <c r="X1030" s="65"/>
      <c r="Y1030" s="65"/>
      <c r="Z1030" s="65"/>
      <c r="AA1030" s="65"/>
      <c r="AB1030" s="65"/>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row>
    <row r="1031" spans="1:250" s="50" customFormat="1" x14ac:dyDescent="0.2">
      <c r="A1031" s="6">
        <f ca="1">IF(COUNTIF($B$1:INDIRECT(CONCATENATE("B", ROW())), B1031)=0, "", COUNTIF($B$1:INDIRECT(CONCATENATE("B", ROW())), B1031))</f>
        <v>241</v>
      </c>
      <c r="B1031" s="41" t="s">
        <v>38</v>
      </c>
      <c r="C1031" s="7" t="str">
        <f ca="1">IF(B1031="", "", B1031&amp;COUNTIF($B$1:INDIRECT(CONCATENATE("B", ROW())), B1031))</f>
        <v>Ground241</v>
      </c>
      <c r="D1031" s="6"/>
      <c r="E1031" s="6"/>
      <c r="F1031" s="6">
        <f t="shared" si="186"/>
        <v>3312</v>
      </c>
      <c r="G1031" s="44" t="str">
        <f t="shared" si="181"/>
        <v>0xCF0</v>
      </c>
      <c r="H1031" s="8" t="s">
        <v>82</v>
      </c>
      <c r="I1031" s="8"/>
      <c r="J1031" s="6" t="s">
        <v>28</v>
      </c>
      <c r="K1031" s="9" t="s">
        <v>35</v>
      </c>
      <c r="L1031" s="6" t="s">
        <v>30</v>
      </c>
      <c r="M1031" s="42">
        <v>160</v>
      </c>
      <c r="N1031" s="42">
        <f t="shared" si="182"/>
        <v>256</v>
      </c>
      <c r="O1031" s="42">
        <f t="shared" si="183"/>
        <v>20</v>
      </c>
      <c r="P1031" s="42">
        <f t="shared" si="184"/>
        <v>32</v>
      </c>
      <c r="Q1031" s="265">
        <v>1</v>
      </c>
      <c r="R1031" s="10">
        <f t="shared" si="185"/>
        <v>256</v>
      </c>
      <c r="S1031" s="6"/>
      <c r="T1031" s="6"/>
      <c r="U1031" s="65"/>
      <c r="V1031" s="65"/>
      <c r="W1031" s="65"/>
      <c r="X1031" s="65"/>
      <c r="Y1031" s="65"/>
      <c r="Z1031" s="65"/>
      <c r="AA1031" s="65"/>
      <c r="AB1031" s="65"/>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row>
    <row r="1032" spans="1:250" s="50" customFormat="1" x14ac:dyDescent="0.2">
      <c r="A1032" s="6">
        <f ca="1">IF(COUNTIF($B$1:INDIRECT(CONCATENATE("B", ROW())), B1032)=0, "", COUNTIF($B$1:INDIRECT(CONCATENATE("B", ROW())), B1032))</f>
        <v>242</v>
      </c>
      <c r="B1032" s="41" t="s">
        <v>38</v>
      </c>
      <c r="C1032" s="7" t="str">
        <f ca="1">IF(B1032="", "", B1032&amp;COUNTIF($B$1:INDIRECT(CONCATENATE("B", ROW())), B1032))</f>
        <v>Ground242</v>
      </c>
      <c r="D1032" s="6"/>
      <c r="E1032" s="6"/>
      <c r="F1032" s="6">
        <f t="shared" si="186"/>
        <v>3313</v>
      </c>
      <c r="G1032" s="44" t="str">
        <f t="shared" si="181"/>
        <v>0xCF1</v>
      </c>
      <c r="H1032" s="8" t="s">
        <v>82</v>
      </c>
      <c r="I1032" s="8"/>
      <c r="J1032" s="6" t="s">
        <v>28</v>
      </c>
      <c r="K1032" s="9" t="s">
        <v>35</v>
      </c>
      <c r="L1032" s="6" t="s">
        <v>30</v>
      </c>
      <c r="M1032" s="42">
        <v>160</v>
      </c>
      <c r="N1032" s="42">
        <f t="shared" si="182"/>
        <v>256</v>
      </c>
      <c r="O1032" s="42">
        <f t="shared" si="183"/>
        <v>20</v>
      </c>
      <c r="P1032" s="42">
        <f t="shared" si="184"/>
        <v>32</v>
      </c>
      <c r="Q1032" s="265">
        <v>1</v>
      </c>
      <c r="R1032" s="10">
        <f t="shared" si="185"/>
        <v>256</v>
      </c>
      <c r="S1032" s="6"/>
      <c r="T1032" s="6"/>
      <c r="U1032" s="65"/>
      <c r="V1032" s="65"/>
      <c r="W1032" s="65"/>
      <c r="X1032" s="65"/>
      <c r="Y1032" s="65"/>
      <c r="Z1032" s="65"/>
      <c r="AA1032" s="65"/>
      <c r="AB1032" s="65"/>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row>
    <row r="1033" spans="1:250" s="50" customFormat="1" x14ac:dyDescent="0.2">
      <c r="A1033" s="6">
        <f ca="1">IF(COUNTIF($B$1:INDIRECT(CONCATENATE("B", ROW())), B1033)=0, "", COUNTIF($B$1:INDIRECT(CONCATENATE("B", ROW())), B1033))</f>
        <v>243</v>
      </c>
      <c r="B1033" s="41" t="s">
        <v>38</v>
      </c>
      <c r="C1033" s="7" t="str">
        <f ca="1">IF(B1033="", "", B1033&amp;COUNTIF($B$1:INDIRECT(CONCATENATE("B", ROW())), B1033))</f>
        <v>Ground243</v>
      </c>
      <c r="D1033" s="6"/>
      <c r="E1033" s="6"/>
      <c r="F1033" s="6">
        <f t="shared" si="186"/>
        <v>3314</v>
      </c>
      <c r="G1033" s="44" t="str">
        <f t="shared" si="181"/>
        <v>0xCF2</v>
      </c>
      <c r="H1033" s="8" t="s">
        <v>82</v>
      </c>
      <c r="I1033" s="8"/>
      <c r="J1033" s="6" t="s">
        <v>28</v>
      </c>
      <c r="K1033" s="9" t="s">
        <v>35</v>
      </c>
      <c r="L1033" s="6" t="s">
        <v>30</v>
      </c>
      <c r="M1033" s="42">
        <v>160</v>
      </c>
      <c r="N1033" s="42">
        <f t="shared" si="182"/>
        <v>256</v>
      </c>
      <c r="O1033" s="42">
        <f t="shared" si="183"/>
        <v>20</v>
      </c>
      <c r="P1033" s="42">
        <f t="shared" si="184"/>
        <v>32</v>
      </c>
      <c r="Q1033" s="265">
        <v>1</v>
      </c>
      <c r="R1033" s="10">
        <f t="shared" si="185"/>
        <v>256</v>
      </c>
      <c r="S1033" s="6"/>
      <c r="T1033" s="6"/>
      <c r="U1033" s="65"/>
      <c r="V1033" s="65"/>
      <c r="W1033" s="65"/>
      <c r="X1033" s="65"/>
      <c r="Y1033" s="65"/>
      <c r="Z1033" s="65"/>
      <c r="AA1033" s="65"/>
      <c r="AB1033" s="65"/>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row>
    <row r="1034" spans="1:250" s="50" customFormat="1" x14ac:dyDescent="0.2">
      <c r="A1034" s="6">
        <f ca="1">IF(COUNTIF($B$1:INDIRECT(CONCATENATE("B", ROW())), B1034)=0, "", COUNTIF($B$1:INDIRECT(CONCATENATE("B", ROW())), B1034))</f>
        <v>244</v>
      </c>
      <c r="B1034" s="41" t="s">
        <v>38</v>
      </c>
      <c r="C1034" s="7" t="str">
        <f ca="1">IF(B1034="", "", B1034&amp;COUNTIF($B$1:INDIRECT(CONCATENATE("B", ROW())), B1034))</f>
        <v>Ground244</v>
      </c>
      <c r="D1034" s="6"/>
      <c r="E1034" s="6"/>
      <c r="F1034" s="6">
        <f t="shared" si="186"/>
        <v>3315</v>
      </c>
      <c r="G1034" s="44" t="str">
        <f t="shared" si="181"/>
        <v>0xCF3</v>
      </c>
      <c r="H1034" s="8" t="s">
        <v>82</v>
      </c>
      <c r="I1034" s="8"/>
      <c r="J1034" s="6" t="s">
        <v>28</v>
      </c>
      <c r="K1034" s="9" t="s">
        <v>35</v>
      </c>
      <c r="L1034" s="6" t="s">
        <v>30</v>
      </c>
      <c r="M1034" s="42">
        <v>160</v>
      </c>
      <c r="N1034" s="42">
        <f t="shared" si="182"/>
        <v>256</v>
      </c>
      <c r="O1034" s="42">
        <f t="shared" si="183"/>
        <v>20</v>
      </c>
      <c r="P1034" s="42">
        <f t="shared" si="184"/>
        <v>32</v>
      </c>
      <c r="Q1034" s="265">
        <v>1</v>
      </c>
      <c r="R1034" s="10">
        <f t="shared" si="185"/>
        <v>256</v>
      </c>
      <c r="S1034" s="6"/>
      <c r="T1034" s="6"/>
      <c r="U1034" s="65"/>
      <c r="V1034" s="65"/>
      <c r="W1034" s="65"/>
      <c r="X1034" s="65"/>
      <c r="Y1034" s="65"/>
      <c r="Z1034" s="65"/>
      <c r="AA1034" s="65"/>
      <c r="AB1034" s="65"/>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row>
    <row r="1035" spans="1:250" s="50" customFormat="1" x14ac:dyDescent="0.2">
      <c r="A1035" s="6">
        <f ca="1">IF(COUNTIF($B$1:INDIRECT(CONCATENATE("B", ROW())), B1035)=0, "", COUNTIF($B$1:INDIRECT(CONCATENATE("B", ROW())), B1035))</f>
        <v>245</v>
      </c>
      <c r="B1035" s="41" t="s">
        <v>38</v>
      </c>
      <c r="C1035" s="7" t="str">
        <f ca="1">IF(B1035="", "", B1035&amp;COUNTIF($B$1:INDIRECT(CONCATENATE("B", ROW())), B1035))</f>
        <v>Ground245</v>
      </c>
      <c r="D1035" s="6"/>
      <c r="E1035" s="6"/>
      <c r="F1035" s="6">
        <f t="shared" si="186"/>
        <v>3316</v>
      </c>
      <c r="G1035" s="44" t="str">
        <f t="shared" si="181"/>
        <v>0xCF4</v>
      </c>
      <c r="H1035" s="8" t="s">
        <v>82</v>
      </c>
      <c r="I1035" s="8"/>
      <c r="J1035" s="6" t="s">
        <v>28</v>
      </c>
      <c r="K1035" s="9" t="s">
        <v>35</v>
      </c>
      <c r="L1035" s="6" t="s">
        <v>30</v>
      </c>
      <c r="M1035" s="42">
        <v>160</v>
      </c>
      <c r="N1035" s="42">
        <f t="shared" si="182"/>
        <v>256</v>
      </c>
      <c r="O1035" s="42">
        <f t="shared" si="183"/>
        <v>20</v>
      </c>
      <c r="P1035" s="42">
        <f t="shared" si="184"/>
        <v>32</v>
      </c>
      <c r="Q1035" s="265">
        <v>1</v>
      </c>
      <c r="R1035" s="10">
        <f t="shared" si="185"/>
        <v>256</v>
      </c>
      <c r="S1035" s="6"/>
      <c r="T1035" s="6"/>
      <c r="U1035" s="65"/>
      <c r="V1035" s="65"/>
      <c r="W1035" s="65"/>
      <c r="X1035" s="65"/>
      <c r="Y1035" s="65"/>
      <c r="Z1035" s="65"/>
      <c r="AA1035" s="65"/>
      <c r="AB1035" s="65"/>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row>
    <row r="1036" spans="1:250" s="50" customFormat="1" x14ac:dyDescent="0.2">
      <c r="A1036" s="6">
        <f ca="1">IF(COUNTIF($B$1:INDIRECT(CONCATENATE("B", ROW())), B1036)=0, "", COUNTIF($B$1:INDIRECT(CONCATENATE("B", ROW())), B1036))</f>
        <v>246</v>
      </c>
      <c r="B1036" s="41" t="s">
        <v>38</v>
      </c>
      <c r="C1036" s="7" t="str">
        <f ca="1">IF(B1036="", "", B1036&amp;COUNTIF($B$1:INDIRECT(CONCATENATE("B", ROW())), B1036))</f>
        <v>Ground246</v>
      </c>
      <c r="D1036" s="6"/>
      <c r="E1036" s="6"/>
      <c r="F1036" s="6">
        <f t="shared" si="186"/>
        <v>3317</v>
      </c>
      <c r="G1036" s="44" t="str">
        <f t="shared" si="181"/>
        <v>0xCF5</v>
      </c>
      <c r="H1036" s="8" t="s">
        <v>82</v>
      </c>
      <c r="I1036" s="8"/>
      <c r="J1036" s="6" t="s">
        <v>28</v>
      </c>
      <c r="K1036" s="9" t="s">
        <v>35</v>
      </c>
      <c r="L1036" s="6" t="s">
        <v>30</v>
      </c>
      <c r="M1036" s="42">
        <v>160</v>
      </c>
      <c r="N1036" s="42">
        <f t="shared" si="182"/>
        <v>256</v>
      </c>
      <c r="O1036" s="42">
        <f t="shared" si="183"/>
        <v>20</v>
      </c>
      <c r="P1036" s="42">
        <f t="shared" si="184"/>
        <v>32</v>
      </c>
      <c r="Q1036" s="265">
        <v>1</v>
      </c>
      <c r="R1036" s="10">
        <f t="shared" si="185"/>
        <v>256</v>
      </c>
      <c r="S1036" s="6"/>
      <c r="T1036" s="6"/>
      <c r="U1036" s="65"/>
      <c r="V1036" s="65"/>
      <c r="W1036" s="65"/>
      <c r="X1036" s="65"/>
      <c r="Y1036" s="65"/>
      <c r="Z1036" s="65"/>
      <c r="AA1036" s="65"/>
      <c r="AB1036" s="65"/>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row>
    <row r="1037" spans="1:250" s="50" customFormat="1" x14ac:dyDescent="0.2">
      <c r="A1037" s="6">
        <f ca="1">IF(COUNTIF($B$1:INDIRECT(CONCATENATE("B", ROW())), B1037)=0, "", COUNTIF($B$1:INDIRECT(CONCATENATE("B", ROW())), B1037))</f>
        <v>247</v>
      </c>
      <c r="B1037" s="41" t="s">
        <v>38</v>
      </c>
      <c r="C1037" s="7" t="str">
        <f ca="1">IF(B1037="", "", B1037&amp;COUNTIF($B$1:INDIRECT(CONCATENATE("B", ROW())), B1037))</f>
        <v>Ground247</v>
      </c>
      <c r="D1037" s="6"/>
      <c r="E1037" s="6"/>
      <c r="F1037" s="6">
        <f t="shared" si="186"/>
        <v>3318</v>
      </c>
      <c r="G1037" s="44" t="str">
        <f t="shared" si="181"/>
        <v>0xCF6</v>
      </c>
      <c r="H1037" s="8" t="s">
        <v>82</v>
      </c>
      <c r="I1037" s="8"/>
      <c r="J1037" s="6" t="s">
        <v>28</v>
      </c>
      <c r="K1037" s="9" t="s">
        <v>35</v>
      </c>
      <c r="L1037" s="6" t="s">
        <v>30</v>
      </c>
      <c r="M1037" s="42">
        <v>160</v>
      </c>
      <c r="N1037" s="42">
        <f t="shared" si="182"/>
        <v>256</v>
      </c>
      <c r="O1037" s="42">
        <f t="shared" si="183"/>
        <v>20</v>
      </c>
      <c r="P1037" s="42">
        <f t="shared" si="184"/>
        <v>32</v>
      </c>
      <c r="Q1037" s="265">
        <v>1</v>
      </c>
      <c r="R1037" s="10">
        <f t="shared" si="185"/>
        <v>256</v>
      </c>
      <c r="S1037" s="6"/>
      <c r="T1037" s="6"/>
      <c r="U1037" s="65"/>
      <c r="V1037" s="65"/>
      <c r="W1037" s="65"/>
      <c r="X1037" s="65"/>
      <c r="Y1037" s="65"/>
      <c r="Z1037" s="65"/>
      <c r="AA1037" s="65"/>
      <c r="AB1037" s="65"/>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row>
    <row r="1038" spans="1:250" s="50" customFormat="1" x14ac:dyDescent="0.2">
      <c r="A1038" s="6">
        <f ca="1">IF(COUNTIF($B$1:INDIRECT(CONCATENATE("B", ROW())), B1038)=0, "", COUNTIF($B$1:INDIRECT(CONCATENATE("B", ROW())), B1038))</f>
        <v>248</v>
      </c>
      <c r="B1038" s="41" t="s">
        <v>38</v>
      </c>
      <c r="C1038" s="7" t="str">
        <f ca="1">IF(B1038="", "", B1038&amp;COUNTIF($B$1:INDIRECT(CONCATENATE("B", ROW())), B1038))</f>
        <v>Ground248</v>
      </c>
      <c r="D1038" s="6"/>
      <c r="E1038" s="6"/>
      <c r="F1038" s="6">
        <f t="shared" si="186"/>
        <v>3319</v>
      </c>
      <c r="G1038" s="44" t="str">
        <f t="shared" si="181"/>
        <v>0xCF7</v>
      </c>
      <c r="H1038" s="8" t="s">
        <v>82</v>
      </c>
      <c r="I1038" s="8"/>
      <c r="J1038" s="6" t="s">
        <v>28</v>
      </c>
      <c r="K1038" s="9" t="s">
        <v>35</v>
      </c>
      <c r="L1038" s="6" t="s">
        <v>30</v>
      </c>
      <c r="M1038" s="42">
        <v>160</v>
      </c>
      <c r="N1038" s="42">
        <f t="shared" si="182"/>
        <v>256</v>
      </c>
      <c r="O1038" s="42">
        <f t="shared" si="183"/>
        <v>20</v>
      </c>
      <c r="P1038" s="42">
        <f t="shared" si="184"/>
        <v>32</v>
      </c>
      <c r="Q1038" s="265">
        <v>1</v>
      </c>
      <c r="R1038" s="10">
        <f t="shared" si="185"/>
        <v>256</v>
      </c>
      <c r="S1038" s="6"/>
      <c r="T1038" s="6"/>
      <c r="U1038" s="65"/>
      <c r="V1038" s="65"/>
      <c r="W1038" s="65"/>
      <c r="X1038" s="65"/>
      <c r="Y1038" s="65"/>
      <c r="Z1038" s="65"/>
      <c r="AA1038" s="65"/>
      <c r="AB1038" s="65"/>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row>
    <row r="1039" spans="1:250" s="50" customFormat="1" x14ac:dyDescent="0.2">
      <c r="A1039" s="6">
        <f ca="1">IF(COUNTIF($B$1:INDIRECT(CONCATENATE("B", ROW())), B1039)=0, "", COUNTIF($B$1:INDIRECT(CONCATENATE("B", ROW())), B1039))</f>
        <v>249</v>
      </c>
      <c r="B1039" s="41" t="s">
        <v>38</v>
      </c>
      <c r="C1039" s="7" t="str">
        <f ca="1">IF(B1039="", "", B1039&amp;COUNTIF($B$1:INDIRECT(CONCATENATE("B", ROW())), B1039))</f>
        <v>Ground249</v>
      </c>
      <c r="D1039" s="6"/>
      <c r="E1039" s="6"/>
      <c r="F1039" s="6">
        <f t="shared" si="186"/>
        <v>3320</v>
      </c>
      <c r="G1039" s="44" t="str">
        <f t="shared" si="181"/>
        <v>0xCF8</v>
      </c>
      <c r="H1039" s="8" t="s">
        <v>82</v>
      </c>
      <c r="I1039" s="8"/>
      <c r="J1039" s="6" t="s">
        <v>28</v>
      </c>
      <c r="K1039" s="9" t="s">
        <v>35</v>
      </c>
      <c r="L1039" s="6" t="s">
        <v>30</v>
      </c>
      <c r="M1039" s="42">
        <v>160</v>
      </c>
      <c r="N1039" s="42">
        <f t="shared" si="182"/>
        <v>256</v>
      </c>
      <c r="O1039" s="42">
        <f t="shared" si="183"/>
        <v>20</v>
      </c>
      <c r="P1039" s="42">
        <f t="shared" si="184"/>
        <v>32</v>
      </c>
      <c r="Q1039" s="265">
        <v>1</v>
      </c>
      <c r="R1039" s="10">
        <f t="shared" si="185"/>
        <v>256</v>
      </c>
      <c r="S1039" s="6"/>
      <c r="T1039" s="6"/>
      <c r="U1039" s="65"/>
      <c r="V1039" s="65"/>
      <c r="W1039" s="65"/>
      <c r="X1039" s="65"/>
      <c r="Y1039" s="65"/>
      <c r="Z1039" s="65"/>
      <c r="AA1039" s="65"/>
      <c r="AB1039" s="65"/>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row>
    <row r="1040" spans="1:250" s="50" customFormat="1" x14ac:dyDescent="0.2">
      <c r="A1040" s="6">
        <f ca="1">IF(COUNTIF($B$1:INDIRECT(CONCATENATE("B", ROW())), B1040)=0, "", COUNTIF($B$1:INDIRECT(CONCATENATE("B", ROW())), B1040))</f>
        <v>250</v>
      </c>
      <c r="B1040" s="41" t="s">
        <v>38</v>
      </c>
      <c r="C1040" s="7" t="str">
        <f ca="1">IF(B1040="", "", B1040&amp;COUNTIF($B$1:INDIRECT(CONCATENATE("B", ROW())), B1040))</f>
        <v>Ground250</v>
      </c>
      <c r="D1040" s="6"/>
      <c r="E1040" s="6"/>
      <c r="F1040" s="6">
        <f t="shared" si="186"/>
        <v>3321</v>
      </c>
      <c r="G1040" s="44" t="str">
        <f t="shared" si="181"/>
        <v>0xCF9</v>
      </c>
      <c r="H1040" s="8" t="s">
        <v>82</v>
      </c>
      <c r="I1040" s="8"/>
      <c r="J1040" s="6" t="s">
        <v>28</v>
      </c>
      <c r="K1040" s="9" t="s">
        <v>35</v>
      </c>
      <c r="L1040" s="6" t="s">
        <v>30</v>
      </c>
      <c r="M1040" s="42">
        <v>160</v>
      </c>
      <c r="N1040" s="42">
        <f t="shared" si="182"/>
        <v>256</v>
      </c>
      <c r="O1040" s="42">
        <f t="shared" si="183"/>
        <v>20</v>
      </c>
      <c r="P1040" s="42">
        <f t="shared" si="184"/>
        <v>32</v>
      </c>
      <c r="Q1040" s="265">
        <v>1</v>
      </c>
      <c r="R1040" s="10">
        <f t="shared" si="185"/>
        <v>256</v>
      </c>
      <c r="S1040" s="6"/>
      <c r="T1040" s="6"/>
      <c r="U1040" s="65"/>
      <c r="V1040" s="65"/>
      <c r="W1040" s="65"/>
      <c r="X1040" s="65"/>
      <c r="Y1040" s="65"/>
      <c r="Z1040" s="65"/>
      <c r="AA1040" s="65"/>
      <c r="AB1040" s="65"/>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row>
    <row r="1041" spans="1:250" s="50" customFormat="1" x14ac:dyDescent="0.2">
      <c r="A1041" s="6">
        <f ca="1">IF(COUNTIF($B$1:INDIRECT(CONCATENATE("B", ROW())), B1041)=0, "", COUNTIF($B$1:INDIRECT(CONCATENATE("B", ROW())), B1041))</f>
        <v>251</v>
      </c>
      <c r="B1041" s="41" t="s">
        <v>38</v>
      </c>
      <c r="C1041" s="7" t="str">
        <f ca="1">IF(B1041="", "", B1041&amp;COUNTIF($B$1:INDIRECT(CONCATENATE("B", ROW())), B1041))</f>
        <v>Ground251</v>
      </c>
      <c r="D1041" s="6"/>
      <c r="E1041" s="6"/>
      <c r="F1041" s="6">
        <f t="shared" si="186"/>
        <v>3322</v>
      </c>
      <c r="G1041" s="44" t="str">
        <f t="shared" si="181"/>
        <v>0xCFA</v>
      </c>
      <c r="H1041" s="8" t="s">
        <v>82</v>
      </c>
      <c r="I1041" s="8"/>
      <c r="J1041" s="6" t="s">
        <v>28</v>
      </c>
      <c r="K1041" s="9" t="s">
        <v>35</v>
      </c>
      <c r="L1041" s="6" t="s">
        <v>30</v>
      </c>
      <c r="M1041" s="42">
        <v>160</v>
      </c>
      <c r="N1041" s="42">
        <f t="shared" si="182"/>
        <v>256</v>
      </c>
      <c r="O1041" s="42">
        <f t="shared" si="183"/>
        <v>20</v>
      </c>
      <c r="P1041" s="42">
        <f t="shared" si="184"/>
        <v>32</v>
      </c>
      <c r="Q1041" s="265">
        <v>1</v>
      </c>
      <c r="R1041" s="10">
        <f t="shared" si="185"/>
        <v>256</v>
      </c>
      <c r="S1041" s="6"/>
      <c r="T1041" s="6"/>
      <c r="U1041" s="65"/>
      <c r="V1041" s="65"/>
      <c r="W1041" s="65"/>
      <c r="X1041" s="65"/>
      <c r="Y1041" s="65"/>
      <c r="Z1041" s="65"/>
      <c r="AA1041" s="65"/>
      <c r="AB1041" s="65"/>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row>
    <row r="1042" spans="1:250" s="50" customFormat="1" x14ac:dyDescent="0.2">
      <c r="A1042" s="6">
        <f ca="1">IF(COUNTIF($B$1:INDIRECT(CONCATENATE("B", ROW())), B1042)=0, "", COUNTIF($B$1:INDIRECT(CONCATENATE("B", ROW())), B1042))</f>
        <v>252</v>
      </c>
      <c r="B1042" s="41" t="s">
        <v>38</v>
      </c>
      <c r="C1042" s="7" t="str">
        <f ca="1">IF(B1042="", "", B1042&amp;COUNTIF($B$1:INDIRECT(CONCATENATE("B", ROW())), B1042))</f>
        <v>Ground252</v>
      </c>
      <c r="D1042" s="6"/>
      <c r="E1042" s="6"/>
      <c r="F1042" s="6">
        <f t="shared" si="186"/>
        <v>3323</v>
      </c>
      <c r="G1042" s="44" t="str">
        <f t="shared" si="181"/>
        <v>0xCFB</v>
      </c>
      <c r="H1042" s="8" t="s">
        <v>82</v>
      </c>
      <c r="I1042" s="8"/>
      <c r="J1042" s="6" t="s">
        <v>28</v>
      </c>
      <c r="K1042" s="9" t="s">
        <v>35</v>
      </c>
      <c r="L1042" s="6" t="s">
        <v>30</v>
      </c>
      <c r="M1042" s="42">
        <v>160</v>
      </c>
      <c r="N1042" s="42">
        <f t="shared" si="182"/>
        <v>256</v>
      </c>
      <c r="O1042" s="42">
        <f t="shared" si="183"/>
        <v>20</v>
      </c>
      <c r="P1042" s="42">
        <f t="shared" si="184"/>
        <v>32</v>
      </c>
      <c r="Q1042" s="265">
        <v>1</v>
      </c>
      <c r="R1042" s="10">
        <f t="shared" si="185"/>
        <v>256</v>
      </c>
      <c r="S1042" s="6"/>
      <c r="T1042" s="6"/>
      <c r="U1042" s="65"/>
      <c r="V1042" s="65"/>
      <c r="W1042" s="65"/>
      <c r="X1042" s="65"/>
      <c r="Y1042" s="65"/>
      <c r="Z1042" s="65"/>
      <c r="AA1042" s="65"/>
      <c r="AB1042" s="65"/>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row>
    <row r="1043" spans="1:250" s="50" customFormat="1" x14ac:dyDescent="0.2">
      <c r="A1043" s="6">
        <f ca="1">IF(COUNTIF($B$1:INDIRECT(CONCATENATE("B", ROW())), B1043)=0, "", COUNTIF($B$1:INDIRECT(CONCATENATE("B", ROW())), B1043))</f>
        <v>253</v>
      </c>
      <c r="B1043" s="41" t="s">
        <v>38</v>
      </c>
      <c r="C1043" s="7" t="str">
        <f ca="1">IF(B1043="", "", B1043&amp;COUNTIF($B$1:INDIRECT(CONCATENATE("B", ROW())), B1043))</f>
        <v>Ground253</v>
      </c>
      <c r="D1043" s="6"/>
      <c r="E1043" s="6"/>
      <c r="F1043" s="6">
        <f t="shared" si="186"/>
        <v>3324</v>
      </c>
      <c r="G1043" s="44" t="str">
        <f t="shared" si="181"/>
        <v>0xCFC</v>
      </c>
      <c r="H1043" s="8" t="s">
        <v>82</v>
      </c>
      <c r="I1043" s="8"/>
      <c r="J1043" s="6" t="s">
        <v>28</v>
      </c>
      <c r="K1043" s="9" t="s">
        <v>35</v>
      </c>
      <c r="L1043" s="6" t="s">
        <v>30</v>
      </c>
      <c r="M1043" s="42">
        <v>160</v>
      </c>
      <c r="N1043" s="42">
        <f t="shared" si="182"/>
        <v>256</v>
      </c>
      <c r="O1043" s="42">
        <f t="shared" si="183"/>
        <v>20</v>
      </c>
      <c r="P1043" s="42">
        <f t="shared" si="184"/>
        <v>32</v>
      </c>
      <c r="Q1043" s="265">
        <v>1</v>
      </c>
      <c r="R1043" s="10">
        <f t="shared" si="185"/>
        <v>256</v>
      </c>
      <c r="S1043" s="6"/>
      <c r="T1043" s="6"/>
      <c r="U1043" s="65"/>
      <c r="V1043" s="65"/>
      <c r="W1043" s="65"/>
      <c r="X1043" s="65"/>
      <c r="Y1043" s="65"/>
      <c r="Z1043" s="65"/>
      <c r="AA1043" s="65"/>
      <c r="AB1043" s="65"/>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row>
    <row r="1044" spans="1:250" s="50" customFormat="1" x14ac:dyDescent="0.2">
      <c r="A1044" s="6">
        <f ca="1">IF(COUNTIF($B$1:INDIRECT(CONCATENATE("B", ROW())), B1044)=0, "", COUNTIF($B$1:INDIRECT(CONCATENATE("B", ROW())), B1044))</f>
        <v>254</v>
      </c>
      <c r="B1044" s="41" t="s">
        <v>38</v>
      </c>
      <c r="C1044" s="7" t="str">
        <f ca="1">IF(B1044="", "", B1044&amp;COUNTIF($B$1:INDIRECT(CONCATENATE("B", ROW())), B1044))</f>
        <v>Ground254</v>
      </c>
      <c r="D1044" s="6"/>
      <c r="E1044" s="6"/>
      <c r="F1044" s="6">
        <f t="shared" si="186"/>
        <v>3325</v>
      </c>
      <c r="G1044" s="44" t="str">
        <f t="shared" si="181"/>
        <v>0xCFD</v>
      </c>
      <c r="H1044" s="8" t="s">
        <v>82</v>
      </c>
      <c r="I1044" s="8"/>
      <c r="J1044" s="6" t="s">
        <v>28</v>
      </c>
      <c r="K1044" s="9" t="s">
        <v>35</v>
      </c>
      <c r="L1044" s="6" t="s">
        <v>30</v>
      </c>
      <c r="M1044" s="42">
        <v>160</v>
      </c>
      <c r="N1044" s="42">
        <f t="shared" si="182"/>
        <v>256</v>
      </c>
      <c r="O1044" s="42">
        <f t="shared" si="183"/>
        <v>20</v>
      </c>
      <c r="P1044" s="42">
        <f t="shared" si="184"/>
        <v>32</v>
      </c>
      <c r="Q1044" s="265">
        <v>1</v>
      </c>
      <c r="R1044" s="10">
        <f t="shared" si="185"/>
        <v>256</v>
      </c>
      <c r="S1044" s="6"/>
      <c r="T1044" s="6"/>
      <c r="U1044" s="65"/>
      <c r="V1044" s="65"/>
      <c r="W1044" s="65"/>
      <c r="X1044" s="65"/>
      <c r="Y1044" s="65"/>
      <c r="Z1044" s="65"/>
      <c r="AA1044" s="65"/>
      <c r="AB1044" s="65"/>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row>
    <row r="1045" spans="1:250" s="50" customFormat="1" x14ac:dyDescent="0.2">
      <c r="A1045" s="6">
        <f ca="1">IF(COUNTIF($B$1:INDIRECT(CONCATENATE("B", ROW())), B1045)=0, "", COUNTIF($B$1:INDIRECT(CONCATENATE("B", ROW())), B1045))</f>
        <v>255</v>
      </c>
      <c r="B1045" s="41" t="s">
        <v>38</v>
      </c>
      <c r="C1045" s="7" t="str">
        <f ca="1">IF(B1045="", "", B1045&amp;COUNTIF($B$1:INDIRECT(CONCATENATE("B", ROW())), B1045))</f>
        <v>Ground255</v>
      </c>
      <c r="D1045" s="6"/>
      <c r="E1045" s="6"/>
      <c r="F1045" s="6">
        <f t="shared" si="186"/>
        <v>3326</v>
      </c>
      <c r="G1045" s="44" t="str">
        <f t="shared" si="181"/>
        <v>0xCFE</v>
      </c>
      <c r="H1045" s="8" t="s">
        <v>82</v>
      </c>
      <c r="I1045" s="8"/>
      <c r="J1045" s="6" t="s">
        <v>28</v>
      </c>
      <c r="K1045" s="9" t="s">
        <v>35</v>
      </c>
      <c r="L1045" s="6" t="s">
        <v>30</v>
      </c>
      <c r="M1045" s="42">
        <v>160</v>
      </c>
      <c r="N1045" s="42">
        <f t="shared" si="182"/>
        <v>256</v>
      </c>
      <c r="O1045" s="42">
        <f t="shared" si="183"/>
        <v>20</v>
      </c>
      <c r="P1045" s="42">
        <f t="shared" si="184"/>
        <v>32</v>
      </c>
      <c r="Q1045" s="265">
        <v>1</v>
      </c>
      <c r="R1045" s="10">
        <f t="shared" si="185"/>
        <v>256</v>
      </c>
      <c r="S1045" s="6"/>
      <c r="T1045" s="6"/>
      <c r="U1045" s="65"/>
      <c r="V1045" s="65"/>
      <c r="W1045" s="65"/>
      <c r="X1045" s="65"/>
      <c r="Y1045" s="65"/>
      <c r="Z1045" s="65"/>
      <c r="AA1045" s="65"/>
      <c r="AB1045" s="65"/>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row>
    <row r="1046" spans="1:250" s="50" customFormat="1" x14ac:dyDescent="0.2">
      <c r="A1046" s="6">
        <f ca="1">IF(COUNTIF($B$1:INDIRECT(CONCATENATE("B", ROW())), B1046)=0, "", COUNTIF($B$1:INDIRECT(CONCATENATE("B", ROW())), B1046))</f>
        <v>256</v>
      </c>
      <c r="B1046" s="41" t="s">
        <v>38</v>
      </c>
      <c r="C1046" s="7" t="str">
        <f ca="1">IF(B1046="", "", B1046&amp;COUNTIF($B$1:INDIRECT(CONCATENATE("B", ROW())), B1046))</f>
        <v>Ground256</v>
      </c>
      <c r="D1046" s="6"/>
      <c r="E1046" s="6"/>
      <c r="F1046" s="6">
        <f t="shared" si="186"/>
        <v>3327</v>
      </c>
      <c r="G1046" s="44" t="str">
        <f t="shared" si="181"/>
        <v>0xCFF</v>
      </c>
      <c r="H1046" s="8" t="s">
        <v>82</v>
      </c>
      <c r="I1046" s="8"/>
      <c r="J1046" s="6" t="s">
        <v>28</v>
      </c>
      <c r="K1046" s="9" t="s">
        <v>35</v>
      </c>
      <c r="L1046" s="6" t="s">
        <v>30</v>
      </c>
      <c r="M1046" s="42">
        <v>160</v>
      </c>
      <c r="N1046" s="42">
        <f t="shared" si="182"/>
        <v>256</v>
      </c>
      <c r="O1046" s="42">
        <f t="shared" si="183"/>
        <v>20</v>
      </c>
      <c r="P1046" s="42">
        <f t="shared" si="184"/>
        <v>32</v>
      </c>
      <c r="Q1046" s="265">
        <v>1</v>
      </c>
      <c r="R1046" s="10">
        <f t="shared" si="185"/>
        <v>256</v>
      </c>
      <c r="S1046" s="6"/>
      <c r="T1046" s="6"/>
      <c r="U1046" s="65"/>
      <c r="V1046" s="65"/>
      <c r="W1046" s="65"/>
      <c r="X1046" s="65"/>
      <c r="Y1046" s="65"/>
      <c r="Z1046" s="65"/>
      <c r="AA1046" s="65"/>
      <c r="AB1046" s="65"/>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row>
    <row r="1047" spans="1:250" s="50" customFormat="1" x14ac:dyDescent="0.2">
      <c r="A1047" s="6" t="str">
        <f ca="1">IF(COUNTIF($B$1:INDIRECT(CONCATENATE("B", ROW())), B1047)=0, "", COUNTIF($B$1:INDIRECT(CONCATENATE("B", ROW())), B1047))</f>
        <v/>
      </c>
      <c r="B1047" s="49"/>
      <c r="C1047" s="49"/>
      <c r="D1047" s="49"/>
      <c r="E1047" s="49"/>
      <c r="F1047" s="46"/>
      <c r="G1047" s="49"/>
      <c r="H1047" s="49"/>
      <c r="I1047" s="49"/>
      <c r="J1047" s="49"/>
      <c r="K1047" s="49"/>
      <c r="L1047" s="46"/>
      <c r="M1047" s="49"/>
      <c r="N1047" s="48"/>
      <c r="O1047" s="48"/>
      <c r="P1047" s="46"/>
      <c r="Q1047" s="265"/>
      <c r="R1047" s="49"/>
      <c r="S1047" s="49"/>
      <c r="T1047" s="49"/>
      <c r="U1047" s="65"/>
      <c r="V1047" s="65"/>
      <c r="W1047" s="65"/>
      <c r="X1047" s="65"/>
      <c r="Y1047" s="65"/>
      <c r="Z1047" s="65"/>
      <c r="AA1047" s="65"/>
      <c r="AB1047" s="65"/>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row>
    <row r="1048" spans="1:250" s="50" customFormat="1" x14ac:dyDescent="0.2">
      <c r="A1048" s="6" t="str">
        <f ca="1">IF(COUNTIF($B$1:INDIRECT(CONCATENATE("B", ROW())), B1048)=0, "", COUNTIF($B$1:INDIRECT(CONCATENATE("B", ROW())), B1048))</f>
        <v/>
      </c>
      <c r="B1048" s="8"/>
      <c r="C1048" s="6"/>
      <c r="D1048" s="6"/>
      <c r="E1048" s="6"/>
      <c r="F1048" s="6"/>
      <c r="G1048" s="44"/>
      <c r="H1048" s="8" t="s">
        <v>1067</v>
      </c>
      <c r="I1048" s="8"/>
      <c r="J1048" s="6"/>
      <c r="K1048" s="9"/>
      <c r="L1048" s="6"/>
      <c r="M1048" s="42"/>
      <c r="N1048" s="42"/>
      <c r="O1048" s="42"/>
      <c r="P1048" s="42"/>
      <c r="Q1048" s="265"/>
      <c r="R1048" s="10"/>
      <c r="S1048" s="6"/>
      <c r="T1048" s="6"/>
      <c r="U1048" s="65"/>
      <c r="V1048" s="65"/>
      <c r="W1048" s="65"/>
      <c r="X1048" s="65"/>
      <c r="Y1048" s="65"/>
      <c r="Z1048" s="65"/>
      <c r="AA1048" s="65"/>
      <c r="AB1048" s="65"/>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row>
    <row r="1049" spans="1:250" s="50" customFormat="1" x14ac:dyDescent="0.2">
      <c r="A1049" s="6">
        <f ca="1">IF(COUNTIF($B$1:INDIRECT(CONCATENATE("B", ROW())), B1049)=0, "", COUNTIF($B$1:INDIRECT(CONCATENATE("B", ROW())), B1049))</f>
        <v>257</v>
      </c>
      <c r="B1049" s="41" t="s">
        <v>38</v>
      </c>
      <c r="C1049" s="7" t="str">
        <f ca="1">IF(B1049="", "", B1049&amp;COUNTIF($B$1:INDIRECT(CONCATENATE("B", ROW())), B1049))</f>
        <v>Ground257</v>
      </c>
      <c r="D1049" s="6"/>
      <c r="E1049" s="6"/>
      <c r="F1049" s="6">
        <v>3328</v>
      </c>
      <c r="G1049" s="58" t="str">
        <f t="shared" ref="G1049:G1112" si="187">CONCATENATE( "0x",DEC2HEX($F1049) )</f>
        <v>0xD00</v>
      </c>
      <c r="H1049" s="8" t="s">
        <v>1069</v>
      </c>
      <c r="I1049" s="8"/>
      <c r="J1049" s="6" t="s">
        <v>28</v>
      </c>
      <c r="K1049" s="9" t="s">
        <v>35</v>
      </c>
      <c r="L1049" s="6" t="s">
        <v>30</v>
      </c>
      <c r="M1049" s="42">
        <v>160</v>
      </c>
      <c r="N1049" s="42">
        <f t="shared" ref="N1049:N1112" si="188">(IF($K1049="CCSDS",$M1049,IF($K1049="","",IF($K1049="RAW",$M1049+(12*8)))))</f>
        <v>256</v>
      </c>
      <c r="O1049" s="42">
        <f t="shared" ref="O1049:O1112" si="189">IF($M1049="", "", $M1049/8)</f>
        <v>20</v>
      </c>
      <c r="P1049" s="42">
        <f t="shared" ref="P1049:P1112" si="190">IF(N1049="", "", N1049/8)</f>
        <v>32</v>
      </c>
      <c r="Q1049" s="265">
        <v>1</v>
      </c>
      <c r="R1049" s="10">
        <f t="shared" ref="R1049:R1112" si="191">IF($B1049="", "", IF($J1049="Sync", $N1049/$Q1049, 0))</f>
        <v>256</v>
      </c>
      <c r="S1049" s="6"/>
      <c r="T1049" s="6"/>
      <c r="U1049" s="65"/>
      <c r="V1049" s="65"/>
      <c r="W1049" s="65"/>
      <c r="X1049" s="65"/>
      <c r="Y1049" s="65"/>
      <c r="Z1049" s="65"/>
      <c r="AA1049" s="65"/>
      <c r="AB1049" s="65"/>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row>
    <row r="1050" spans="1:250" s="50" customFormat="1" x14ac:dyDescent="0.2">
      <c r="A1050" s="6">
        <f ca="1">IF(COUNTIF($B$1:INDIRECT(CONCATENATE("B", ROW())), B1050)=0, "", COUNTIF($B$1:INDIRECT(CONCATENATE("B", ROW())), B1050))</f>
        <v>258</v>
      </c>
      <c r="B1050" s="41" t="s">
        <v>38</v>
      </c>
      <c r="C1050" s="7" t="str">
        <f ca="1">IF(B1050="", "", B1050&amp;COUNTIF($B$1:INDIRECT(CONCATENATE("B", ROW())), B1050))</f>
        <v>Ground258</v>
      </c>
      <c r="D1050" s="6"/>
      <c r="E1050" s="6"/>
      <c r="F1050" s="6">
        <f t="shared" ref="F1050:F1113" si="192">$F1049+1</f>
        <v>3329</v>
      </c>
      <c r="G1050" s="58" t="str">
        <f t="shared" si="187"/>
        <v>0xD01</v>
      </c>
      <c r="H1050" s="8" t="s">
        <v>1069</v>
      </c>
      <c r="I1050" s="8"/>
      <c r="J1050" s="6" t="s">
        <v>28</v>
      </c>
      <c r="K1050" s="9" t="s">
        <v>35</v>
      </c>
      <c r="L1050" s="6" t="s">
        <v>30</v>
      </c>
      <c r="M1050" s="42">
        <v>160</v>
      </c>
      <c r="N1050" s="42">
        <f t="shared" si="188"/>
        <v>256</v>
      </c>
      <c r="O1050" s="42">
        <f t="shared" si="189"/>
        <v>20</v>
      </c>
      <c r="P1050" s="42">
        <f t="shared" si="190"/>
        <v>32</v>
      </c>
      <c r="Q1050" s="265">
        <v>1</v>
      </c>
      <c r="R1050" s="10">
        <f t="shared" si="191"/>
        <v>256</v>
      </c>
      <c r="S1050" s="6"/>
      <c r="T1050" s="6"/>
      <c r="U1050" s="65"/>
      <c r="V1050" s="65"/>
      <c r="W1050" s="65"/>
      <c r="X1050" s="65"/>
      <c r="Y1050" s="65"/>
      <c r="Z1050" s="65"/>
      <c r="AA1050" s="65"/>
      <c r="AB1050" s="65"/>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row>
    <row r="1051" spans="1:250" s="50" customFormat="1" x14ac:dyDescent="0.2">
      <c r="A1051" s="6">
        <f ca="1">IF(COUNTIF($B$1:INDIRECT(CONCATENATE("B", ROW())), B1051)=0, "", COUNTIF($B$1:INDIRECT(CONCATENATE("B", ROW())), B1051))</f>
        <v>259</v>
      </c>
      <c r="B1051" s="41" t="s">
        <v>38</v>
      </c>
      <c r="C1051" s="7" t="str">
        <f ca="1">IF(B1051="", "", B1051&amp;COUNTIF($B$1:INDIRECT(CONCATENATE("B", ROW())), B1051))</f>
        <v>Ground259</v>
      </c>
      <c r="D1051" s="6"/>
      <c r="E1051" s="6"/>
      <c r="F1051" s="6">
        <f t="shared" si="192"/>
        <v>3330</v>
      </c>
      <c r="G1051" s="58" t="str">
        <f t="shared" si="187"/>
        <v>0xD02</v>
      </c>
      <c r="H1051" s="8" t="s">
        <v>1069</v>
      </c>
      <c r="I1051" s="8"/>
      <c r="J1051" s="6" t="s">
        <v>28</v>
      </c>
      <c r="K1051" s="9" t="s">
        <v>35</v>
      </c>
      <c r="L1051" s="6" t="s">
        <v>30</v>
      </c>
      <c r="M1051" s="42">
        <v>160</v>
      </c>
      <c r="N1051" s="42">
        <f t="shared" si="188"/>
        <v>256</v>
      </c>
      <c r="O1051" s="42">
        <f t="shared" si="189"/>
        <v>20</v>
      </c>
      <c r="P1051" s="42">
        <f t="shared" si="190"/>
        <v>32</v>
      </c>
      <c r="Q1051" s="265">
        <v>1</v>
      </c>
      <c r="R1051" s="10">
        <f t="shared" si="191"/>
        <v>256</v>
      </c>
      <c r="S1051" s="6"/>
      <c r="T1051" s="6"/>
      <c r="U1051" s="65"/>
      <c r="V1051" s="65"/>
      <c r="W1051" s="65"/>
      <c r="X1051" s="65"/>
      <c r="Y1051" s="65"/>
      <c r="Z1051" s="65"/>
      <c r="AA1051" s="65"/>
      <c r="AB1051" s="65"/>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row>
    <row r="1052" spans="1:250" s="50" customFormat="1" x14ac:dyDescent="0.2">
      <c r="A1052" s="6">
        <f ca="1">IF(COUNTIF($B$1:INDIRECT(CONCATENATE("B", ROW())), B1052)=0, "", COUNTIF($B$1:INDIRECT(CONCATENATE("B", ROW())), B1052))</f>
        <v>260</v>
      </c>
      <c r="B1052" s="41" t="s">
        <v>38</v>
      </c>
      <c r="C1052" s="7" t="str">
        <f ca="1">IF(B1052="", "", B1052&amp;COUNTIF($B$1:INDIRECT(CONCATENATE("B", ROW())), B1052))</f>
        <v>Ground260</v>
      </c>
      <c r="D1052" s="6"/>
      <c r="E1052" s="6"/>
      <c r="F1052" s="6">
        <f t="shared" si="192"/>
        <v>3331</v>
      </c>
      <c r="G1052" s="58" t="str">
        <f t="shared" si="187"/>
        <v>0xD03</v>
      </c>
      <c r="H1052" s="8" t="s">
        <v>1069</v>
      </c>
      <c r="I1052" s="8"/>
      <c r="J1052" s="6" t="s">
        <v>28</v>
      </c>
      <c r="K1052" s="9" t="s">
        <v>35</v>
      </c>
      <c r="L1052" s="6" t="s">
        <v>30</v>
      </c>
      <c r="M1052" s="42">
        <v>160</v>
      </c>
      <c r="N1052" s="42">
        <f t="shared" si="188"/>
        <v>256</v>
      </c>
      <c r="O1052" s="42">
        <f t="shared" si="189"/>
        <v>20</v>
      </c>
      <c r="P1052" s="42">
        <f t="shared" si="190"/>
        <v>32</v>
      </c>
      <c r="Q1052" s="265">
        <v>1</v>
      </c>
      <c r="R1052" s="10">
        <f t="shared" si="191"/>
        <v>256</v>
      </c>
      <c r="S1052" s="6"/>
      <c r="T1052" s="6"/>
      <c r="U1052" s="65"/>
      <c r="V1052" s="65"/>
      <c r="W1052" s="65"/>
      <c r="X1052" s="65"/>
      <c r="Y1052" s="65"/>
      <c r="Z1052" s="65"/>
      <c r="AA1052" s="65"/>
      <c r="AB1052" s="65"/>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row>
    <row r="1053" spans="1:250" s="50" customFormat="1" x14ac:dyDescent="0.2">
      <c r="A1053" s="6">
        <f ca="1">IF(COUNTIF($B$1:INDIRECT(CONCATENATE("B", ROW())), B1053)=0, "", COUNTIF($B$1:INDIRECT(CONCATENATE("B", ROW())), B1053))</f>
        <v>261</v>
      </c>
      <c r="B1053" s="41" t="s">
        <v>38</v>
      </c>
      <c r="C1053" s="7" t="str">
        <f ca="1">IF(B1053="", "", B1053&amp;COUNTIF($B$1:INDIRECT(CONCATENATE("B", ROW())), B1053))</f>
        <v>Ground261</v>
      </c>
      <c r="D1053" s="6"/>
      <c r="E1053" s="6"/>
      <c r="F1053" s="6">
        <f t="shared" si="192"/>
        <v>3332</v>
      </c>
      <c r="G1053" s="58" t="str">
        <f t="shared" si="187"/>
        <v>0xD04</v>
      </c>
      <c r="H1053" s="8" t="s">
        <v>1069</v>
      </c>
      <c r="I1053" s="8"/>
      <c r="J1053" s="6" t="s">
        <v>28</v>
      </c>
      <c r="K1053" s="9" t="s">
        <v>35</v>
      </c>
      <c r="L1053" s="6" t="s">
        <v>30</v>
      </c>
      <c r="M1053" s="42">
        <v>160</v>
      </c>
      <c r="N1053" s="42">
        <f t="shared" si="188"/>
        <v>256</v>
      </c>
      <c r="O1053" s="42">
        <f t="shared" si="189"/>
        <v>20</v>
      </c>
      <c r="P1053" s="42">
        <f t="shared" si="190"/>
        <v>32</v>
      </c>
      <c r="Q1053" s="265">
        <v>1</v>
      </c>
      <c r="R1053" s="10">
        <f t="shared" si="191"/>
        <v>256</v>
      </c>
      <c r="S1053" s="6"/>
      <c r="T1053" s="6"/>
      <c r="U1053" s="65"/>
      <c r="V1053" s="65"/>
      <c r="W1053" s="65"/>
      <c r="X1053" s="65"/>
      <c r="Y1053" s="65"/>
      <c r="Z1053" s="65"/>
      <c r="AA1053" s="65"/>
      <c r="AB1053" s="65"/>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row>
    <row r="1054" spans="1:250" s="50" customFormat="1" x14ac:dyDescent="0.2">
      <c r="A1054" s="6">
        <f ca="1">IF(COUNTIF($B$1:INDIRECT(CONCATENATE("B", ROW())), B1054)=0, "", COUNTIF($B$1:INDIRECT(CONCATENATE("B", ROW())), B1054))</f>
        <v>262</v>
      </c>
      <c r="B1054" s="41" t="s">
        <v>38</v>
      </c>
      <c r="C1054" s="7" t="str">
        <f ca="1">IF(B1054="", "", B1054&amp;COUNTIF($B$1:INDIRECT(CONCATENATE("B", ROW())), B1054))</f>
        <v>Ground262</v>
      </c>
      <c r="D1054" s="6"/>
      <c r="E1054" s="6"/>
      <c r="F1054" s="6">
        <f t="shared" si="192"/>
        <v>3333</v>
      </c>
      <c r="G1054" s="58" t="str">
        <f t="shared" si="187"/>
        <v>0xD05</v>
      </c>
      <c r="H1054" s="8" t="s">
        <v>1069</v>
      </c>
      <c r="I1054" s="8"/>
      <c r="J1054" s="6" t="s">
        <v>28</v>
      </c>
      <c r="K1054" s="9" t="s">
        <v>35</v>
      </c>
      <c r="L1054" s="6" t="s">
        <v>30</v>
      </c>
      <c r="M1054" s="42">
        <v>160</v>
      </c>
      <c r="N1054" s="42">
        <f t="shared" si="188"/>
        <v>256</v>
      </c>
      <c r="O1054" s="42">
        <f t="shared" si="189"/>
        <v>20</v>
      </c>
      <c r="P1054" s="42">
        <f t="shared" si="190"/>
        <v>32</v>
      </c>
      <c r="Q1054" s="265">
        <v>1</v>
      </c>
      <c r="R1054" s="10">
        <f t="shared" si="191"/>
        <v>256</v>
      </c>
      <c r="S1054" s="6"/>
      <c r="T1054" s="6"/>
      <c r="U1054" s="65"/>
      <c r="V1054" s="65"/>
      <c r="W1054" s="65"/>
      <c r="X1054" s="65"/>
      <c r="Y1054" s="65"/>
      <c r="Z1054" s="65"/>
      <c r="AA1054" s="65"/>
      <c r="AB1054" s="65"/>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row>
    <row r="1055" spans="1:250" s="50" customFormat="1" x14ac:dyDescent="0.2">
      <c r="A1055" s="6">
        <f ca="1">IF(COUNTIF($B$1:INDIRECT(CONCATENATE("B", ROW())), B1055)=0, "", COUNTIF($B$1:INDIRECT(CONCATENATE("B", ROW())), B1055))</f>
        <v>263</v>
      </c>
      <c r="B1055" s="41" t="s">
        <v>38</v>
      </c>
      <c r="C1055" s="7" t="str">
        <f ca="1">IF(B1055="", "", B1055&amp;COUNTIF($B$1:INDIRECT(CONCATENATE("B", ROW())), B1055))</f>
        <v>Ground263</v>
      </c>
      <c r="D1055" s="6"/>
      <c r="E1055" s="6"/>
      <c r="F1055" s="6">
        <f t="shared" si="192"/>
        <v>3334</v>
      </c>
      <c r="G1055" s="58" t="str">
        <f t="shared" si="187"/>
        <v>0xD06</v>
      </c>
      <c r="H1055" s="8" t="s">
        <v>1069</v>
      </c>
      <c r="I1055" s="8"/>
      <c r="J1055" s="6" t="s">
        <v>28</v>
      </c>
      <c r="K1055" s="9" t="s">
        <v>35</v>
      </c>
      <c r="L1055" s="6" t="s">
        <v>30</v>
      </c>
      <c r="M1055" s="42">
        <v>160</v>
      </c>
      <c r="N1055" s="42">
        <f t="shared" si="188"/>
        <v>256</v>
      </c>
      <c r="O1055" s="42">
        <f t="shared" si="189"/>
        <v>20</v>
      </c>
      <c r="P1055" s="42">
        <f t="shared" si="190"/>
        <v>32</v>
      </c>
      <c r="Q1055" s="265">
        <v>1</v>
      </c>
      <c r="R1055" s="10">
        <f t="shared" si="191"/>
        <v>256</v>
      </c>
      <c r="S1055" s="6"/>
      <c r="T1055" s="6"/>
      <c r="U1055" s="65"/>
      <c r="V1055" s="65"/>
      <c r="W1055" s="65"/>
      <c r="X1055" s="65"/>
      <c r="Y1055" s="65"/>
      <c r="Z1055" s="65"/>
      <c r="AA1055" s="65"/>
      <c r="AB1055" s="65"/>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row>
    <row r="1056" spans="1:250" s="50" customFormat="1" x14ac:dyDescent="0.2">
      <c r="A1056" s="6">
        <f ca="1">IF(COUNTIF($B$1:INDIRECT(CONCATENATE("B", ROW())), B1056)=0, "", COUNTIF($B$1:INDIRECT(CONCATENATE("B", ROW())), B1056))</f>
        <v>264</v>
      </c>
      <c r="B1056" s="41" t="s">
        <v>38</v>
      </c>
      <c r="C1056" s="7" t="str">
        <f ca="1">IF(B1056="", "", B1056&amp;COUNTIF($B$1:INDIRECT(CONCATENATE("B", ROW())), B1056))</f>
        <v>Ground264</v>
      </c>
      <c r="D1056" s="6"/>
      <c r="E1056" s="6"/>
      <c r="F1056" s="6">
        <f t="shared" si="192"/>
        <v>3335</v>
      </c>
      <c r="G1056" s="58" t="str">
        <f t="shared" si="187"/>
        <v>0xD07</v>
      </c>
      <c r="H1056" s="8" t="s">
        <v>1069</v>
      </c>
      <c r="I1056" s="8"/>
      <c r="J1056" s="6" t="s">
        <v>28</v>
      </c>
      <c r="K1056" s="9" t="s">
        <v>35</v>
      </c>
      <c r="L1056" s="6" t="s">
        <v>30</v>
      </c>
      <c r="M1056" s="42">
        <v>160</v>
      </c>
      <c r="N1056" s="42">
        <f t="shared" si="188"/>
        <v>256</v>
      </c>
      <c r="O1056" s="42">
        <f t="shared" si="189"/>
        <v>20</v>
      </c>
      <c r="P1056" s="42">
        <f t="shared" si="190"/>
        <v>32</v>
      </c>
      <c r="Q1056" s="265">
        <v>1</v>
      </c>
      <c r="R1056" s="10">
        <f t="shared" si="191"/>
        <v>256</v>
      </c>
      <c r="S1056" s="6"/>
      <c r="T1056" s="6"/>
      <c r="U1056" s="65"/>
      <c r="V1056" s="65"/>
      <c r="W1056" s="65"/>
      <c r="X1056" s="65"/>
      <c r="Y1056" s="65"/>
      <c r="Z1056" s="65"/>
      <c r="AA1056" s="65"/>
      <c r="AB1056" s="65"/>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row>
    <row r="1057" spans="1:250" s="50" customFormat="1" x14ac:dyDescent="0.2">
      <c r="A1057" s="6">
        <f ca="1">IF(COUNTIF($B$1:INDIRECT(CONCATENATE("B", ROW())), B1057)=0, "", COUNTIF($B$1:INDIRECT(CONCATENATE("B", ROW())), B1057))</f>
        <v>265</v>
      </c>
      <c r="B1057" s="41" t="s">
        <v>38</v>
      </c>
      <c r="C1057" s="7" t="str">
        <f ca="1">IF(B1057="", "", B1057&amp;COUNTIF($B$1:INDIRECT(CONCATENATE("B", ROW())), B1057))</f>
        <v>Ground265</v>
      </c>
      <c r="D1057" s="6"/>
      <c r="E1057" s="6"/>
      <c r="F1057" s="6">
        <f t="shared" si="192"/>
        <v>3336</v>
      </c>
      <c r="G1057" s="58" t="str">
        <f t="shared" si="187"/>
        <v>0xD08</v>
      </c>
      <c r="H1057" s="8" t="s">
        <v>1069</v>
      </c>
      <c r="I1057" s="8"/>
      <c r="J1057" s="6" t="s">
        <v>28</v>
      </c>
      <c r="K1057" s="9" t="s">
        <v>35</v>
      </c>
      <c r="L1057" s="6" t="s">
        <v>30</v>
      </c>
      <c r="M1057" s="42">
        <v>160</v>
      </c>
      <c r="N1057" s="42">
        <f t="shared" si="188"/>
        <v>256</v>
      </c>
      <c r="O1057" s="42">
        <f t="shared" si="189"/>
        <v>20</v>
      </c>
      <c r="P1057" s="42">
        <f t="shared" si="190"/>
        <v>32</v>
      </c>
      <c r="Q1057" s="265">
        <v>1</v>
      </c>
      <c r="R1057" s="10">
        <f t="shared" si="191"/>
        <v>256</v>
      </c>
      <c r="S1057" s="6"/>
      <c r="T1057" s="6"/>
      <c r="U1057" s="65"/>
      <c r="V1057" s="65"/>
      <c r="W1057" s="65"/>
      <c r="X1057" s="65"/>
      <c r="Y1057" s="65"/>
      <c r="Z1057" s="65"/>
      <c r="AA1057" s="65"/>
      <c r="AB1057" s="65"/>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row>
    <row r="1058" spans="1:250" s="50" customFormat="1" x14ac:dyDescent="0.2">
      <c r="A1058" s="6">
        <f ca="1">IF(COUNTIF($B$1:INDIRECT(CONCATENATE("B", ROW())), B1058)=0, "", COUNTIF($B$1:INDIRECT(CONCATENATE("B", ROW())), B1058))</f>
        <v>266</v>
      </c>
      <c r="B1058" s="41" t="s">
        <v>38</v>
      </c>
      <c r="C1058" s="7" t="str">
        <f ca="1">IF(B1058="", "", B1058&amp;COUNTIF($B$1:INDIRECT(CONCATENATE("B", ROW())), B1058))</f>
        <v>Ground266</v>
      </c>
      <c r="D1058" s="6"/>
      <c r="E1058" s="6"/>
      <c r="F1058" s="6">
        <f t="shared" si="192"/>
        <v>3337</v>
      </c>
      <c r="G1058" s="58" t="str">
        <f t="shared" si="187"/>
        <v>0xD09</v>
      </c>
      <c r="H1058" s="8" t="s">
        <v>1069</v>
      </c>
      <c r="I1058" s="8"/>
      <c r="J1058" s="6" t="s">
        <v>28</v>
      </c>
      <c r="K1058" s="9" t="s">
        <v>35</v>
      </c>
      <c r="L1058" s="6" t="s">
        <v>30</v>
      </c>
      <c r="M1058" s="42">
        <v>160</v>
      </c>
      <c r="N1058" s="42">
        <f t="shared" si="188"/>
        <v>256</v>
      </c>
      <c r="O1058" s="42">
        <f t="shared" si="189"/>
        <v>20</v>
      </c>
      <c r="P1058" s="42">
        <f t="shared" si="190"/>
        <v>32</v>
      </c>
      <c r="Q1058" s="265">
        <v>1</v>
      </c>
      <c r="R1058" s="10">
        <f t="shared" si="191"/>
        <v>256</v>
      </c>
      <c r="S1058" s="6"/>
      <c r="T1058" s="6"/>
      <c r="U1058" s="65"/>
      <c r="V1058" s="65"/>
      <c r="W1058" s="65"/>
      <c r="X1058" s="65"/>
      <c r="Y1058" s="65"/>
      <c r="Z1058" s="65"/>
      <c r="AA1058" s="65"/>
      <c r="AB1058" s="65"/>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row>
    <row r="1059" spans="1:250" s="50" customFormat="1" x14ac:dyDescent="0.2">
      <c r="A1059" s="6">
        <f ca="1">IF(COUNTIF($B$1:INDIRECT(CONCATENATE("B", ROW())), B1059)=0, "", COUNTIF($B$1:INDIRECT(CONCATENATE("B", ROW())), B1059))</f>
        <v>267</v>
      </c>
      <c r="B1059" s="41" t="s">
        <v>38</v>
      </c>
      <c r="C1059" s="7" t="str">
        <f ca="1">IF(B1059="", "", B1059&amp;COUNTIF($B$1:INDIRECT(CONCATENATE("B", ROW())), B1059))</f>
        <v>Ground267</v>
      </c>
      <c r="D1059" s="6"/>
      <c r="E1059" s="6"/>
      <c r="F1059" s="6">
        <f t="shared" si="192"/>
        <v>3338</v>
      </c>
      <c r="G1059" s="58" t="str">
        <f t="shared" si="187"/>
        <v>0xD0A</v>
      </c>
      <c r="H1059" s="8" t="s">
        <v>1069</v>
      </c>
      <c r="I1059" s="8"/>
      <c r="J1059" s="6" t="s">
        <v>28</v>
      </c>
      <c r="K1059" s="9" t="s">
        <v>35</v>
      </c>
      <c r="L1059" s="6" t="s">
        <v>30</v>
      </c>
      <c r="M1059" s="42">
        <v>160</v>
      </c>
      <c r="N1059" s="42">
        <f t="shared" si="188"/>
        <v>256</v>
      </c>
      <c r="O1059" s="42">
        <f t="shared" si="189"/>
        <v>20</v>
      </c>
      <c r="P1059" s="42">
        <f t="shared" si="190"/>
        <v>32</v>
      </c>
      <c r="Q1059" s="265">
        <v>1</v>
      </c>
      <c r="R1059" s="10">
        <f t="shared" si="191"/>
        <v>256</v>
      </c>
      <c r="S1059" s="6"/>
      <c r="T1059" s="6"/>
      <c r="U1059" s="65"/>
      <c r="V1059" s="65"/>
      <c r="W1059" s="65"/>
      <c r="X1059" s="65"/>
      <c r="Y1059" s="65"/>
      <c r="Z1059" s="65"/>
      <c r="AA1059" s="65"/>
      <c r="AB1059" s="65"/>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row>
    <row r="1060" spans="1:250" s="50" customFormat="1" x14ac:dyDescent="0.2">
      <c r="A1060" s="6">
        <f ca="1">IF(COUNTIF($B$1:INDIRECT(CONCATENATE("B", ROW())), B1060)=0, "", COUNTIF($B$1:INDIRECT(CONCATENATE("B", ROW())), B1060))</f>
        <v>268</v>
      </c>
      <c r="B1060" s="41" t="s">
        <v>38</v>
      </c>
      <c r="C1060" s="7" t="str">
        <f ca="1">IF(B1060="", "", B1060&amp;COUNTIF($B$1:INDIRECT(CONCATENATE("B", ROW())), B1060))</f>
        <v>Ground268</v>
      </c>
      <c r="D1060" s="6"/>
      <c r="E1060" s="6"/>
      <c r="F1060" s="6">
        <f t="shared" si="192"/>
        <v>3339</v>
      </c>
      <c r="G1060" s="58" t="str">
        <f t="shared" si="187"/>
        <v>0xD0B</v>
      </c>
      <c r="H1060" s="8" t="s">
        <v>1069</v>
      </c>
      <c r="I1060" s="8"/>
      <c r="J1060" s="6" t="s">
        <v>28</v>
      </c>
      <c r="K1060" s="9" t="s">
        <v>35</v>
      </c>
      <c r="L1060" s="6" t="s">
        <v>30</v>
      </c>
      <c r="M1060" s="42">
        <v>160</v>
      </c>
      <c r="N1060" s="42">
        <f t="shared" si="188"/>
        <v>256</v>
      </c>
      <c r="O1060" s="42">
        <f t="shared" si="189"/>
        <v>20</v>
      </c>
      <c r="P1060" s="42">
        <f t="shared" si="190"/>
        <v>32</v>
      </c>
      <c r="Q1060" s="265">
        <v>1</v>
      </c>
      <c r="R1060" s="10">
        <f t="shared" si="191"/>
        <v>256</v>
      </c>
      <c r="S1060" s="6"/>
      <c r="T1060" s="6"/>
      <c r="U1060" s="65"/>
      <c r="V1060" s="65"/>
      <c r="W1060" s="65"/>
      <c r="X1060" s="65"/>
      <c r="Y1060" s="65"/>
      <c r="Z1060" s="65"/>
      <c r="AA1060" s="65"/>
      <c r="AB1060" s="65"/>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row>
    <row r="1061" spans="1:250" s="50" customFormat="1" x14ac:dyDescent="0.2">
      <c r="A1061" s="6">
        <f ca="1">IF(COUNTIF($B$1:INDIRECT(CONCATENATE("B", ROW())), B1061)=0, "", COUNTIF($B$1:INDIRECT(CONCATENATE("B", ROW())), B1061))</f>
        <v>269</v>
      </c>
      <c r="B1061" s="41" t="s">
        <v>38</v>
      </c>
      <c r="C1061" s="7" t="str">
        <f ca="1">IF(B1061="", "", B1061&amp;COUNTIF($B$1:INDIRECT(CONCATENATE("B", ROW())), B1061))</f>
        <v>Ground269</v>
      </c>
      <c r="D1061" s="6"/>
      <c r="E1061" s="6"/>
      <c r="F1061" s="6">
        <f t="shared" si="192"/>
        <v>3340</v>
      </c>
      <c r="G1061" s="58" t="str">
        <f t="shared" si="187"/>
        <v>0xD0C</v>
      </c>
      <c r="H1061" s="8" t="s">
        <v>1069</v>
      </c>
      <c r="I1061" s="8"/>
      <c r="J1061" s="6" t="s">
        <v>28</v>
      </c>
      <c r="K1061" s="9" t="s">
        <v>35</v>
      </c>
      <c r="L1061" s="6" t="s">
        <v>30</v>
      </c>
      <c r="M1061" s="42">
        <v>160</v>
      </c>
      <c r="N1061" s="42">
        <f t="shared" si="188"/>
        <v>256</v>
      </c>
      <c r="O1061" s="42">
        <f t="shared" si="189"/>
        <v>20</v>
      </c>
      <c r="P1061" s="42">
        <f t="shared" si="190"/>
        <v>32</v>
      </c>
      <c r="Q1061" s="265">
        <v>1</v>
      </c>
      <c r="R1061" s="10">
        <f t="shared" si="191"/>
        <v>256</v>
      </c>
      <c r="S1061" s="6"/>
      <c r="T1061" s="6"/>
      <c r="U1061" s="65"/>
      <c r="V1061" s="65"/>
      <c r="W1061" s="65"/>
      <c r="X1061" s="65"/>
      <c r="Y1061" s="65"/>
      <c r="Z1061" s="65"/>
      <c r="AA1061" s="65"/>
      <c r="AB1061" s="65"/>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row>
    <row r="1062" spans="1:250" s="50" customFormat="1" x14ac:dyDescent="0.2">
      <c r="A1062" s="6">
        <f ca="1">IF(COUNTIF($B$1:INDIRECT(CONCATENATE("B", ROW())), B1062)=0, "", COUNTIF($B$1:INDIRECT(CONCATENATE("B", ROW())), B1062))</f>
        <v>270</v>
      </c>
      <c r="B1062" s="41" t="s">
        <v>38</v>
      </c>
      <c r="C1062" s="7" t="str">
        <f ca="1">IF(B1062="", "", B1062&amp;COUNTIF($B$1:INDIRECT(CONCATENATE("B", ROW())), B1062))</f>
        <v>Ground270</v>
      </c>
      <c r="D1062" s="6"/>
      <c r="E1062" s="6"/>
      <c r="F1062" s="6">
        <f t="shared" si="192"/>
        <v>3341</v>
      </c>
      <c r="G1062" s="58" t="str">
        <f t="shared" si="187"/>
        <v>0xD0D</v>
      </c>
      <c r="H1062" s="8" t="s">
        <v>1069</v>
      </c>
      <c r="I1062" s="8"/>
      <c r="J1062" s="6" t="s">
        <v>28</v>
      </c>
      <c r="K1062" s="9" t="s">
        <v>35</v>
      </c>
      <c r="L1062" s="6" t="s">
        <v>30</v>
      </c>
      <c r="M1062" s="42">
        <v>160</v>
      </c>
      <c r="N1062" s="42">
        <f t="shared" si="188"/>
        <v>256</v>
      </c>
      <c r="O1062" s="42">
        <f t="shared" si="189"/>
        <v>20</v>
      </c>
      <c r="P1062" s="42">
        <f t="shared" si="190"/>
        <v>32</v>
      </c>
      <c r="Q1062" s="265">
        <v>1</v>
      </c>
      <c r="R1062" s="10">
        <f t="shared" si="191"/>
        <v>256</v>
      </c>
      <c r="S1062" s="6"/>
      <c r="T1062" s="6"/>
      <c r="U1062" s="65"/>
      <c r="V1062" s="65"/>
      <c r="W1062" s="65"/>
      <c r="X1062" s="65"/>
      <c r="Y1062" s="65"/>
      <c r="Z1062" s="65"/>
      <c r="AA1062" s="65"/>
      <c r="AB1062" s="65"/>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row>
    <row r="1063" spans="1:250" s="50" customFormat="1" x14ac:dyDescent="0.2">
      <c r="A1063" s="6">
        <f ca="1">IF(COUNTIF($B$1:INDIRECT(CONCATENATE("B", ROW())), B1063)=0, "", COUNTIF($B$1:INDIRECT(CONCATENATE("B", ROW())), B1063))</f>
        <v>271</v>
      </c>
      <c r="B1063" s="41" t="s">
        <v>38</v>
      </c>
      <c r="C1063" s="7" t="str">
        <f ca="1">IF(B1063="", "", B1063&amp;COUNTIF($B$1:INDIRECT(CONCATENATE("B", ROW())), B1063))</f>
        <v>Ground271</v>
      </c>
      <c r="D1063" s="6"/>
      <c r="E1063" s="6"/>
      <c r="F1063" s="6">
        <f t="shared" si="192"/>
        <v>3342</v>
      </c>
      <c r="G1063" s="58" t="str">
        <f t="shared" si="187"/>
        <v>0xD0E</v>
      </c>
      <c r="H1063" s="8" t="s">
        <v>1069</v>
      </c>
      <c r="I1063" s="8"/>
      <c r="J1063" s="6" t="s">
        <v>28</v>
      </c>
      <c r="K1063" s="9" t="s">
        <v>35</v>
      </c>
      <c r="L1063" s="6" t="s">
        <v>30</v>
      </c>
      <c r="M1063" s="42">
        <v>160</v>
      </c>
      <c r="N1063" s="42">
        <f t="shared" si="188"/>
        <v>256</v>
      </c>
      <c r="O1063" s="42">
        <f t="shared" si="189"/>
        <v>20</v>
      </c>
      <c r="P1063" s="42">
        <f t="shared" si="190"/>
        <v>32</v>
      </c>
      <c r="Q1063" s="265">
        <v>1</v>
      </c>
      <c r="R1063" s="10">
        <f t="shared" si="191"/>
        <v>256</v>
      </c>
      <c r="S1063" s="6"/>
      <c r="T1063" s="6"/>
      <c r="U1063" s="65"/>
      <c r="V1063" s="65"/>
      <c r="W1063" s="65"/>
      <c r="X1063" s="65"/>
      <c r="Y1063" s="65"/>
      <c r="Z1063" s="65"/>
      <c r="AA1063" s="65"/>
      <c r="AB1063" s="65"/>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row>
    <row r="1064" spans="1:250" s="50" customFormat="1" x14ac:dyDescent="0.2">
      <c r="A1064" s="6">
        <f ca="1">IF(COUNTIF($B$1:INDIRECT(CONCATENATE("B", ROW())), B1064)=0, "", COUNTIF($B$1:INDIRECT(CONCATENATE("B", ROW())), B1064))</f>
        <v>272</v>
      </c>
      <c r="B1064" s="41" t="s">
        <v>38</v>
      </c>
      <c r="C1064" s="7" t="str">
        <f ca="1">IF(B1064="", "", B1064&amp;COUNTIF($B$1:INDIRECT(CONCATENATE("B", ROW())), B1064))</f>
        <v>Ground272</v>
      </c>
      <c r="D1064" s="6"/>
      <c r="E1064" s="6"/>
      <c r="F1064" s="6">
        <f t="shared" si="192"/>
        <v>3343</v>
      </c>
      <c r="G1064" s="58" t="str">
        <f t="shared" si="187"/>
        <v>0xD0F</v>
      </c>
      <c r="H1064" s="8" t="s">
        <v>1069</v>
      </c>
      <c r="I1064" s="8"/>
      <c r="J1064" s="6" t="s">
        <v>28</v>
      </c>
      <c r="K1064" s="9" t="s">
        <v>35</v>
      </c>
      <c r="L1064" s="6" t="s">
        <v>30</v>
      </c>
      <c r="M1064" s="42">
        <v>160</v>
      </c>
      <c r="N1064" s="42">
        <f t="shared" si="188"/>
        <v>256</v>
      </c>
      <c r="O1064" s="42">
        <f t="shared" si="189"/>
        <v>20</v>
      </c>
      <c r="P1064" s="42">
        <f t="shared" si="190"/>
        <v>32</v>
      </c>
      <c r="Q1064" s="265">
        <v>1</v>
      </c>
      <c r="R1064" s="10">
        <f t="shared" si="191"/>
        <v>256</v>
      </c>
      <c r="S1064" s="6"/>
      <c r="T1064" s="6"/>
      <c r="U1064" s="65"/>
      <c r="V1064" s="65"/>
      <c r="W1064" s="65"/>
      <c r="X1064" s="65"/>
      <c r="Y1064" s="65"/>
      <c r="Z1064" s="65"/>
      <c r="AA1064" s="65"/>
      <c r="AB1064" s="65"/>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row>
    <row r="1065" spans="1:250" s="50" customFormat="1" x14ac:dyDescent="0.2">
      <c r="A1065" s="6">
        <f ca="1">IF(COUNTIF($B$1:INDIRECT(CONCATENATE("B", ROW())), B1065)=0, "", COUNTIF($B$1:INDIRECT(CONCATENATE("B", ROW())), B1065))</f>
        <v>273</v>
      </c>
      <c r="B1065" s="41" t="s">
        <v>38</v>
      </c>
      <c r="C1065" s="7" t="str">
        <f ca="1">IF(B1065="", "", B1065&amp;COUNTIF($B$1:INDIRECT(CONCATENATE("B", ROW())), B1065))</f>
        <v>Ground273</v>
      </c>
      <c r="D1065" s="6"/>
      <c r="E1065" s="6"/>
      <c r="F1065" s="6">
        <f t="shared" si="192"/>
        <v>3344</v>
      </c>
      <c r="G1065" s="58" t="str">
        <f t="shared" si="187"/>
        <v>0xD10</v>
      </c>
      <c r="H1065" s="8" t="s">
        <v>1069</v>
      </c>
      <c r="I1065" s="8"/>
      <c r="J1065" s="6" t="s">
        <v>28</v>
      </c>
      <c r="K1065" s="9" t="s">
        <v>35</v>
      </c>
      <c r="L1065" s="6" t="s">
        <v>30</v>
      </c>
      <c r="M1065" s="42">
        <v>160</v>
      </c>
      <c r="N1065" s="42">
        <f t="shared" si="188"/>
        <v>256</v>
      </c>
      <c r="O1065" s="42">
        <f t="shared" si="189"/>
        <v>20</v>
      </c>
      <c r="P1065" s="42">
        <f t="shared" si="190"/>
        <v>32</v>
      </c>
      <c r="Q1065" s="265">
        <v>1</v>
      </c>
      <c r="R1065" s="10">
        <f t="shared" si="191"/>
        <v>256</v>
      </c>
      <c r="S1065" s="6"/>
      <c r="T1065" s="6"/>
      <c r="U1065" s="65"/>
      <c r="V1065" s="65"/>
      <c r="W1065" s="65"/>
      <c r="X1065" s="65"/>
      <c r="Y1065" s="65"/>
      <c r="Z1065" s="65"/>
      <c r="AA1065" s="65"/>
      <c r="AB1065" s="65"/>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row>
    <row r="1066" spans="1:250" s="50" customFormat="1" x14ac:dyDescent="0.2">
      <c r="A1066" s="6">
        <f ca="1">IF(COUNTIF($B$1:INDIRECT(CONCATENATE("B", ROW())), B1066)=0, "", COUNTIF($B$1:INDIRECT(CONCATENATE("B", ROW())), B1066))</f>
        <v>274</v>
      </c>
      <c r="B1066" s="41" t="s">
        <v>38</v>
      </c>
      <c r="C1066" s="7" t="str">
        <f ca="1">IF(B1066="", "", B1066&amp;COUNTIF($B$1:INDIRECT(CONCATENATE("B", ROW())), B1066))</f>
        <v>Ground274</v>
      </c>
      <c r="D1066" s="6"/>
      <c r="E1066" s="6"/>
      <c r="F1066" s="6">
        <f t="shared" si="192"/>
        <v>3345</v>
      </c>
      <c r="G1066" s="58" t="str">
        <f t="shared" si="187"/>
        <v>0xD11</v>
      </c>
      <c r="H1066" s="8" t="s">
        <v>1069</v>
      </c>
      <c r="I1066" s="8"/>
      <c r="J1066" s="6" t="s">
        <v>28</v>
      </c>
      <c r="K1066" s="9" t="s">
        <v>35</v>
      </c>
      <c r="L1066" s="6" t="s">
        <v>30</v>
      </c>
      <c r="M1066" s="42">
        <v>160</v>
      </c>
      <c r="N1066" s="42">
        <f t="shared" si="188"/>
        <v>256</v>
      </c>
      <c r="O1066" s="42">
        <f t="shared" si="189"/>
        <v>20</v>
      </c>
      <c r="P1066" s="42">
        <f t="shared" si="190"/>
        <v>32</v>
      </c>
      <c r="Q1066" s="265">
        <v>1</v>
      </c>
      <c r="R1066" s="10">
        <f t="shared" si="191"/>
        <v>256</v>
      </c>
      <c r="S1066" s="6"/>
      <c r="T1066" s="6"/>
      <c r="U1066" s="65"/>
      <c r="V1066" s="65"/>
      <c r="W1066" s="65"/>
      <c r="X1066" s="65"/>
      <c r="Y1066" s="65"/>
      <c r="Z1066" s="65"/>
      <c r="AA1066" s="65"/>
      <c r="AB1066" s="65"/>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row>
    <row r="1067" spans="1:250" s="50" customFormat="1" x14ac:dyDescent="0.2">
      <c r="A1067" s="6">
        <f ca="1">IF(COUNTIF($B$1:INDIRECT(CONCATENATE("B", ROW())), B1067)=0, "", COUNTIF($B$1:INDIRECT(CONCATENATE("B", ROW())), B1067))</f>
        <v>275</v>
      </c>
      <c r="B1067" s="41" t="s">
        <v>38</v>
      </c>
      <c r="C1067" s="7" t="str">
        <f ca="1">IF(B1067="", "", B1067&amp;COUNTIF($B$1:INDIRECT(CONCATENATE("B", ROW())), B1067))</f>
        <v>Ground275</v>
      </c>
      <c r="D1067" s="6"/>
      <c r="E1067" s="6"/>
      <c r="F1067" s="6">
        <f t="shared" si="192"/>
        <v>3346</v>
      </c>
      <c r="G1067" s="58" t="str">
        <f t="shared" si="187"/>
        <v>0xD12</v>
      </c>
      <c r="H1067" s="8" t="s">
        <v>1069</v>
      </c>
      <c r="I1067" s="8"/>
      <c r="J1067" s="6" t="s">
        <v>28</v>
      </c>
      <c r="K1067" s="9" t="s">
        <v>35</v>
      </c>
      <c r="L1067" s="6" t="s">
        <v>30</v>
      </c>
      <c r="M1067" s="42">
        <v>160</v>
      </c>
      <c r="N1067" s="42">
        <f t="shared" si="188"/>
        <v>256</v>
      </c>
      <c r="O1067" s="42">
        <f t="shared" si="189"/>
        <v>20</v>
      </c>
      <c r="P1067" s="42">
        <f t="shared" si="190"/>
        <v>32</v>
      </c>
      <c r="Q1067" s="265">
        <v>1</v>
      </c>
      <c r="R1067" s="10">
        <f t="shared" si="191"/>
        <v>256</v>
      </c>
      <c r="S1067" s="6"/>
      <c r="T1067" s="6"/>
      <c r="U1067" s="65"/>
      <c r="V1067" s="65"/>
      <c r="W1067" s="65"/>
      <c r="X1067" s="65"/>
      <c r="Y1067" s="65"/>
      <c r="Z1067" s="65"/>
      <c r="AA1067" s="65"/>
      <c r="AB1067" s="65"/>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row>
    <row r="1068" spans="1:250" s="50" customFormat="1" x14ac:dyDescent="0.2">
      <c r="A1068" s="6">
        <f ca="1">IF(COUNTIF($B$1:INDIRECT(CONCATENATE("B", ROW())), B1068)=0, "", COUNTIF($B$1:INDIRECT(CONCATENATE("B", ROW())), B1068))</f>
        <v>276</v>
      </c>
      <c r="B1068" s="41" t="s">
        <v>38</v>
      </c>
      <c r="C1068" s="7" t="str">
        <f ca="1">IF(B1068="", "", B1068&amp;COUNTIF($B$1:INDIRECT(CONCATENATE("B", ROW())), B1068))</f>
        <v>Ground276</v>
      </c>
      <c r="D1068" s="6"/>
      <c r="E1068" s="6"/>
      <c r="F1068" s="6">
        <f t="shared" si="192"/>
        <v>3347</v>
      </c>
      <c r="G1068" s="58" t="str">
        <f t="shared" si="187"/>
        <v>0xD13</v>
      </c>
      <c r="H1068" s="8" t="s">
        <v>1069</v>
      </c>
      <c r="I1068" s="8"/>
      <c r="J1068" s="6" t="s">
        <v>28</v>
      </c>
      <c r="K1068" s="9" t="s">
        <v>35</v>
      </c>
      <c r="L1068" s="6" t="s">
        <v>30</v>
      </c>
      <c r="M1068" s="42">
        <v>160</v>
      </c>
      <c r="N1068" s="42">
        <f t="shared" si="188"/>
        <v>256</v>
      </c>
      <c r="O1068" s="42">
        <f t="shared" si="189"/>
        <v>20</v>
      </c>
      <c r="P1068" s="42">
        <f t="shared" si="190"/>
        <v>32</v>
      </c>
      <c r="Q1068" s="265">
        <v>1</v>
      </c>
      <c r="R1068" s="10">
        <f t="shared" si="191"/>
        <v>256</v>
      </c>
      <c r="S1068" s="6"/>
      <c r="T1068" s="6"/>
      <c r="U1068" s="65"/>
      <c r="V1068" s="65"/>
      <c r="W1068" s="65"/>
      <c r="X1068" s="65"/>
      <c r="Y1068" s="65"/>
      <c r="Z1068" s="65"/>
      <c r="AA1068" s="65"/>
      <c r="AB1068" s="65"/>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row>
    <row r="1069" spans="1:250" s="50" customFormat="1" x14ac:dyDescent="0.2">
      <c r="A1069" s="6">
        <f ca="1">IF(COUNTIF($B$1:INDIRECT(CONCATENATE("B", ROW())), B1069)=0, "", COUNTIF($B$1:INDIRECT(CONCATENATE("B", ROW())), B1069))</f>
        <v>277</v>
      </c>
      <c r="B1069" s="41" t="s">
        <v>38</v>
      </c>
      <c r="C1069" s="7" t="str">
        <f ca="1">IF(B1069="", "", B1069&amp;COUNTIF($B$1:INDIRECT(CONCATENATE("B", ROW())), B1069))</f>
        <v>Ground277</v>
      </c>
      <c r="D1069" s="6"/>
      <c r="E1069" s="6"/>
      <c r="F1069" s="6">
        <f t="shared" si="192"/>
        <v>3348</v>
      </c>
      <c r="G1069" s="58" t="str">
        <f t="shared" si="187"/>
        <v>0xD14</v>
      </c>
      <c r="H1069" s="8" t="s">
        <v>1069</v>
      </c>
      <c r="I1069" s="8"/>
      <c r="J1069" s="6" t="s">
        <v>28</v>
      </c>
      <c r="K1069" s="9" t="s">
        <v>35</v>
      </c>
      <c r="L1069" s="6" t="s">
        <v>30</v>
      </c>
      <c r="M1069" s="42">
        <v>160</v>
      </c>
      <c r="N1069" s="42">
        <f t="shared" si="188"/>
        <v>256</v>
      </c>
      <c r="O1069" s="42">
        <f t="shared" si="189"/>
        <v>20</v>
      </c>
      <c r="P1069" s="42">
        <f t="shared" si="190"/>
        <v>32</v>
      </c>
      <c r="Q1069" s="265">
        <v>1</v>
      </c>
      <c r="R1069" s="10">
        <f t="shared" si="191"/>
        <v>256</v>
      </c>
      <c r="S1069" s="6"/>
      <c r="T1069" s="6"/>
      <c r="U1069" s="65"/>
      <c r="V1069" s="65"/>
      <c r="W1069" s="65"/>
      <c r="X1069" s="65"/>
      <c r="Y1069" s="65"/>
      <c r="Z1069" s="65"/>
      <c r="AA1069" s="65"/>
      <c r="AB1069" s="65"/>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row>
    <row r="1070" spans="1:250" s="50" customFormat="1" x14ac:dyDescent="0.2">
      <c r="A1070" s="6">
        <f ca="1">IF(COUNTIF($B$1:INDIRECT(CONCATENATE("B", ROW())), B1070)=0, "", COUNTIF($B$1:INDIRECT(CONCATENATE("B", ROW())), B1070))</f>
        <v>278</v>
      </c>
      <c r="B1070" s="41" t="s">
        <v>38</v>
      </c>
      <c r="C1070" s="7" t="str">
        <f ca="1">IF(B1070="", "", B1070&amp;COUNTIF($B$1:INDIRECT(CONCATENATE("B", ROW())), B1070))</f>
        <v>Ground278</v>
      </c>
      <c r="D1070" s="6"/>
      <c r="E1070" s="6"/>
      <c r="F1070" s="6">
        <f t="shared" si="192"/>
        <v>3349</v>
      </c>
      <c r="G1070" s="58" t="str">
        <f t="shared" si="187"/>
        <v>0xD15</v>
      </c>
      <c r="H1070" s="8" t="s">
        <v>1069</v>
      </c>
      <c r="I1070" s="8"/>
      <c r="J1070" s="6" t="s">
        <v>28</v>
      </c>
      <c r="K1070" s="9" t="s">
        <v>35</v>
      </c>
      <c r="L1070" s="6" t="s">
        <v>30</v>
      </c>
      <c r="M1070" s="42">
        <v>160</v>
      </c>
      <c r="N1070" s="42">
        <f t="shared" si="188"/>
        <v>256</v>
      </c>
      <c r="O1070" s="42">
        <f t="shared" si="189"/>
        <v>20</v>
      </c>
      <c r="P1070" s="42">
        <f t="shared" si="190"/>
        <v>32</v>
      </c>
      <c r="Q1070" s="265">
        <v>1</v>
      </c>
      <c r="R1070" s="10">
        <f t="shared" si="191"/>
        <v>256</v>
      </c>
      <c r="S1070" s="6"/>
      <c r="T1070" s="6"/>
      <c r="U1070" s="65"/>
      <c r="V1070" s="65"/>
      <c r="W1070" s="65"/>
      <c r="X1070" s="65"/>
      <c r="Y1070" s="65"/>
      <c r="Z1070" s="65"/>
      <c r="AA1070" s="65"/>
      <c r="AB1070" s="65"/>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row>
    <row r="1071" spans="1:250" s="50" customFormat="1" x14ac:dyDescent="0.2">
      <c r="A1071" s="6">
        <f ca="1">IF(COUNTIF($B$1:INDIRECT(CONCATENATE("B", ROW())), B1071)=0, "", COUNTIF($B$1:INDIRECT(CONCATENATE("B", ROW())), B1071))</f>
        <v>279</v>
      </c>
      <c r="B1071" s="41" t="s">
        <v>38</v>
      </c>
      <c r="C1071" s="7" t="str">
        <f ca="1">IF(B1071="", "", B1071&amp;COUNTIF($B$1:INDIRECT(CONCATENATE("B", ROW())), B1071))</f>
        <v>Ground279</v>
      </c>
      <c r="D1071" s="6"/>
      <c r="E1071" s="6"/>
      <c r="F1071" s="6">
        <f t="shared" si="192"/>
        <v>3350</v>
      </c>
      <c r="G1071" s="58" t="str">
        <f t="shared" si="187"/>
        <v>0xD16</v>
      </c>
      <c r="H1071" s="8" t="s">
        <v>1069</v>
      </c>
      <c r="I1071" s="8"/>
      <c r="J1071" s="6" t="s">
        <v>28</v>
      </c>
      <c r="K1071" s="9" t="s">
        <v>35</v>
      </c>
      <c r="L1071" s="6" t="s">
        <v>30</v>
      </c>
      <c r="M1071" s="42">
        <v>160</v>
      </c>
      <c r="N1071" s="42">
        <f t="shared" si="188"/>
        <v>256</v>
      </c>
      <c r="O1071" s="42">
        <f t="shared" si="189"/>
        <v>20</v>
      </c>
      <c r="P1071" s="42">
        <f t="shared" si="190"/>
        <v>32</v>
      </c>
      <c r="Q1071" s="265">
        <v>1</v>
      </c>
      <c r="R1071" s="10">
        <f t="shared" si="191"/>
        <v>256</v>
      </c>
      <c r="S1071" s="6"/>
      <c r="T1071" s="6"/>
      <c r="U1071" s="65"/>
      <c r="V1071" s="65"/>
      <c r="W1071" s="65"/>
      <c r="X1071" s="65"/>
      <c r="Y1071" s="65"/>
      <c r="Z1071" s="65"/>
      <c r="AA1071" s="65"/>
      <c r="AB1071" s="65"/>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row>
    <row r="1072" spans="1:250" s="50" customFormat="1" x14ac:dyDescent="0.2">
      <c r="A1072" s="6">
        <f ca="1">IF(COUNTIF($B$1:INDIRECT(CONCATENATE("B", ROW())), B1072)=0, "", COUNTIF($B$1:INDIRECT(CONCATENATE("B", ROW())), B1072))</f>
        <v>280</v>
      </c>
      <c r="B1072" s="41" t="s">
        <v>38</v>
      </c>
      <c r="C1072" s="7" t="str">
        <f ca="1">IF(B1072="", "", B1072&amp;COUNTIF($B$1:INDIRECT(CONCATENATE("B", ROW())), B1072))</f>
        <v>Ground280</v>
      </c>
      <c r="D1072" s="6"/>
      <c r="E1072" s="6"/>
      <c r="F1072" s="6">
        <f t="shared" si="192"/>
        <v>3351</v>
      </c>
      <c r="G1072" s="58" t="str">
        <f t="shared" si="187"/>
        <v>0xD17</v>
      </c>
      <c r="H1072" s="8" t="s">
        <v>1069</v>
      </c>
      <c r="I1072" s="8"/>
      <c r="J1072" s="6" t="s">
        <v>28</v>
      </c>
      <c r="K1072" s="9" t="s">
        <v>35</v>
      </c>
      <c r="L1072" s="6" t="s">
        <v>30</v>
      </c>
      <c r="M1072" s="42">
        <v>160</v>
      </c>
      <c r="N1072" s="42">
        <f t="shared" si="188"/>
        <v>256</v>
      </c>
      <c r="O1072" s="42">
        <f t="shared" si="189"/>
        <v>20</v>
      </c>
      <c r="P1072" s="42">
        <f t="shared" si="190"/>
        <v>32</v>
      </c>
      <c r="Q1072" s="265">
        <v>1</v>
      </c>
      <c r="R1072" s="10">
        <f t="shared" si="191"/>
        <v>256</v>
      </c>
      <c r="S1072" s="6"/>
      <c r="T1072" s="6"/>
      <c r="U1072" s="65"/>
      <c r="V1072" s="65"/>
      <c r="W1072" s="65"/>
      <c r="X1072" s="65"/>
      <c r="Y1072" s="65"/>
      <c r="Z1072" s="65"/>
      <c r="AA1072" s="65"/>
      <c r="AB1072" s="65"/>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row>
    <row r="1073" spans="1:250" s="50" customFormat="1" x14ac:dyDescent="0.2">
      <c r="A1073" s="6">
        <f ca="1">IF(COUNTIF($B$1:INDIRECT(CONCATENATE("B", ROW())), B1073)=0, "", COUNTIF($B$1:INDIRECT(CONCATENATE("B", ROW())), B1073))</f>
        <v>281</v>
      </c>
      <c r="B1073" s="41" t="s">
        <v>38</v>
      </c>
      <c r="C1073" s="7" t="str">
        <f ca="1">IF(B1073="", "", B1073&amp;COUNTIF($B$1:INDIRECT(CONCATENATE("B", ROW())), B1073))</f>
        <v>Ground281</v>
      </c>
      <c r="D1073" s="6"/>
      <c r="E1073" s="6"/>
      <c r="F1073" s="6">
        <f t="shared" si="192"/>
        <v>3352</v>
      </c>
      <c r="G1073" s="58" t="str">
        <f t="shared" si="187"/>
        <v>0xD18</v>
      </c>
      <c r="H1073" s="8" t="s">
        <v>1069</v>
      </c>
      <c r="I1073" s="8"/>
      <c r="J1073" s="6" t="s">
        <v>28</v>
      </c>
      <c r="K1073" s="9" t="s">
        <v>35</v>
      </c>
      <c r="L1073" s="6" t="s">
        <v>30</v>
      </c>
      <c r="M1073" s="42">
        <v>160</v>
      </c>
      <c r="N1073" s="42">
        <f t="shared" si="188"/>
        <v>256</v>
      </c>
      <c r="O1073" s="42">
        <f t="shared" si="189"/>
        <v>20</v>
      </c>
      <c r="P1073" s="42">
        <f t="shared" si="190"/>
        <v>32</v>
      </c>
      <c r="Q1073" s="265">
        <v>1</v>
      </c>
      <c r="R1073" s="10">
        <f t="shared" si="191"/>
        <v>256</v>
      </c>
      <c r="S1073" s="6"/>
      <c r="T1073" s="6"/>
      <c r="U1073" s="65"/>
      <c r="V1073" s="65"/>
      <c r="W1073" s="65"/>
      <c r="X1073" s="65"/>
      <c r="Y1073" s="65"/>
      <c r="Z1073" s="65"/>
      <c r="AA1073" s="65"/>
      <c r="AB1073" s="65"/>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row>
    <row r="1074" spans="1:250" s="50" customFormat="1" x14ac:dyDescent="0.2">
      <c r="A1074" s="6">
        <f ca="1">IF(COUNTIF($B$1:INDIRECT(CONCATENATE("B", ROW())), B1074)=0, "", COUNTIF($B$1:INDIRECT(CONCATENATE("B", ROW())), B1074))</f>
        <v>282</v>
      </c>
      <c r="B1074" s="41" t="s">
        <v>38</v>
      </c>
      <c r="C1074" s="7" t="str">
        <f ca="1">IF(B1074="", "", B1074&amp;COUNTIF($B$1:INDIRECT(CONCATENATE("B", ROW())), B1074))</f>
        <v>Ground282</v>
      </c>
      <c r="D1074" s="6"/>
      <c r="E1074" s="6"/>
      <c r="F1074" s="6">
        <f t="shared" si="192"/>
        <v>3353</v>
      </c>
      <c r="G1074" s="58" t="str">
        <f t="shared" si="187"/>
        <v>0xD19</v>
      </c>
      <c r="H1074" s="8" t="s">
        <v>1069</v>
      </c>
      <c r="I1074" s="8"/>
      <c r="J1074" s="6" t="s">
        <v>28</v>
      </c>
      <c r="K1074" s="9" t="s">
        <v>35</v>
      </c>
      <c r="L1074" s="6" t="s">
        <v>30</v>
      </c>
      <c r="M1074" s="42">
        <v>160</v>
      </c>
      <c r="N1074" s="42">
        <f t="shared" si="188"/>
        <v>256</v>
      </c>
      <c r="O1074" s="42">
        <f t="shared" si="189"/>
        <v>20</v>
      </c>
      <c r="P1074" s="42">
        <f t="shared" si="190"/>
        <v>32</v>
      </c>
      <c r="Q1074" s="265">
        <v>1</v>
      </c>
      <c r="R1074" s="10">
        <f t="shared" si="191"/>
        <v>256</v>
      </c>
      <c r="S1074" s="6"/>
      <c r="T1074" s="6"/>
      <c r="U1074" s="65"/>
      <c r="V1074" s="65"/>
      <c r="W1074" s="65"/>
      <c r="X1074" s="65"/>
      <c r="Y1074" s="65"/>
      <c r="Z1074" s="65"/>
      <c r="AA1074" s="65"/>
      <c r="AB1074" s="65"/>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row>
    <row r="1075" spans="1:250" s="50" customFormat="1" x14ac:dyDescent="0.2">
      <c r="A1075" s="6">
        <f ca="1">IF(COUNTIF($B$1:INDIRECT(CONCATENATE("B", ROW())), B1075)=0, "", COUNTIF($B$1:INDIRECT(CONCATENATE("B", ROW())), B1075))</f>
        <v>283</v>
      </c>
      <c r="B1075" s="41" t="s">
        <v>38</v>
      </c>
      <c r="C1075" s="7" t="str">
        <f ca="1">IF(B1075="", "", B1075&amp;COUNTIF($B$1:INDIRECT(CONCATENATE("B", ROW())), B1075))</f>
        <v>Ground283</v>
      </c>
      <c r="D1075" s="6"/>
      <c r="E1075" s="6"/>
      <c r="F1075" s="6">
        <f t="shared" si="192"/>
        <v>3354</v>
      </c>
      <c r="G1075" s="58" t="str">
        <f t="shared" si="187"/>
        <v>0xD1A</v>
      </c>
      <c r="H1075" s="8" t="s">
        <v>1069</v>
      </c>
      <c r="I1075" s="8"/>
      <c r="J1075" s="6" t="s">
        <v>28</v>
      </c>
      <c r="K1075" s="9" t="s">
        <v>35</v>
      </c>
      <c r="L1075" s="6" t="s">
        <v>30</v>
      </c>
      <c r="M1075" s="42">
        <v>160</v>
      </c>
      <c r="N1075" s="42">
        <f t="shared" si="188"/>
        <v>256</v>
      </c>
      <c r="O1075" s="42">
        <f t="shared" si="189"/>
        <v>20</v>
      </c>
      <c r="P1075" s="42">
        <f t="shared" si="190"/>
        <v>32</v>
      </c>
      <c r="Q1075" s="265">
        <v>1</v>
      </c>
      <c r="R1075" s="10">
        <f t="shared" si="191"/>
        <v>256</v>
      </c>
      <c r="S1075" s="6"/>
      <c r="T1075" s="6"/>
      <c r="U1075" s="65"/>
      <c r="V1075" s="65"/>
      <c r="W1075" s="65"/>
      <c r="X1075" s="65"/>
      <c r="Y1075" s="65"/>
      <c r="Z1075" s="65"/>
      <c r="AA1075" s="65"/>
      <c r="AB1075" s="65"/>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row>
    <row r="1076" spans="1:250" s="50" customFormat="1" x14ac:dyDescent="0.2">
      <c r="A1076" s="6">
        <f ca="1">IF(COUNTIF($B$1:INDIRECT(CONCATENATE("B", ROW())), B1076)=0, "", COUNTIF($B$1:INDIRECT(CONCATENATE("B", ROW())), B1076))</f>
        <v>284</v>
      </c>
      <c r="B1076" s="41" t="s">
        <v>38</v>
      </c>
      <c r="C1076" s="7" t="str">
        <f ca="1">IF(B1076="", "", B1076&amp;COUNTIF($B$1:INDIRECT(CONCATENATE("B", ROW())), B1076))</f>
        <v>Ground284</v>
      </c>
      <c r="D1076" s="6"/>
      <c r="E1076" s="6"/>
      <c r="F1076" s="6">
        <f t="shared" si="192"/>
        <v>3355</v>
      </c>
      <c r="G1076" s="58" t="str">
        <f t="shared" si="187"/>
        <v>0xD1B</v>
      </c>
      <c r="H1076" s="8" t="s">
        <v>1069</v>
      </c>
      <c r="I1076" s="8"/>
      <c r="J1076" s="6" t="s">
        <v>28</v>
      </c>
      <c r="K1076" s="9" t="s">
        <v>35</v>
      </c>
      <c r="L1076" s="6" t="s">
        <v>30</v>
      </c>
      <c r="M1076" s="42">
        <v>160</v>
      </c>
      <c r="N1076" s="42">
        <f t="shared" si="188"/>
        <v>256</v>
      </c>
      <c r="O1076" s="42">
        <f t="shared" si="189"/>
        <v>20</v>
      </c>
      <c r="P1076" s="42">
        <f t="shared" si="190"/>
        <v>32</v>
      </c>
      <c r="Q1076" s="265">
        <v>1</v>
      </c>
      <c r="R1076" s="10">
        <f t="shared" si="191"/>
        <v>256</v>
      </c>
      <c r="S1076" s="6"/>
      <c r="T1076" s="6"/>
      <c r="U1076" s="65"/>
      <c r="V1076" s="65"/>
      <c r="W1076" s="65"/>
      <c r="X1076" s="65"/>
      <c r="Y1076" s="65"/>
      <c r="Z1076" s="65"/>
      <c r="AA1076" s="65"/>
      <c r="AB1076" s="65"/>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row>
    <row r="1077" spans="1:250" s="50" customFormat="1" x14ac:dyDescent="0.2">
      <c r="A1077" s="6">
        <f ca="1">IF(COUNTIF($B$1:INDIRECT(CONCATENATE("B", ROW())), B1077)=0, "", COUNTIF($B$1:INDIRECT(CONCATENATE("B", ROW())), B1077))</f>
        <v>285</v>
      </c>
      <c r="B1077" s="41" t="s">
        <v>38</v>
      </c>
      <c r="C1077" s="7" t="str">
        <f ca="1">IF(B1077="", "", B1077&amp;COUNTIF($B$1:INDIRECT(CONCATENATE("B", ROW())), B1077))</f>
        <v>Ground285</v>
      </c>
      <c r="D1077" s="6"/>
      <c r="E1077" s="6"/>
      <c r="F1077" s="6">
        <f t="shared" si="192"/>
        <v>3356</v>
      </c>
      <c r="G1077" s="58" t="str">
        <f t="shared" si="187"/>
        <v>0xD1C</v>
      </c>
      <c r="H1077" s="8" t="s">
        <v>1069</v>
      </c>
      <c r="I1077" s="8"/>
      <c r="J1077" s="6" t="s">
        <v>28</v>
      </c>
      <c r="K1077" s="9" t="s">
        <v>35</v>
      </c>
      <c r="L1077" s="6" t="s">
        <v>30</v>
      </c>
      <c r="M1077" s="42">
        <v>160</v>
      </c>
      <c r="N1077" s="42">
        <f t="shared" si="188"/>
        <v>256</v>
      </c>
      <c r="O1077" s="42">
        <f t="shared" si="189"/>
        <v>20</v>
      </c>
      <c r="P1077" s="42">
        <f t="shared" si="190"/>
        <v>32</v>
      </c>
      <c r="Q1077" s="265">
        <v>1</v>
      </c>
      <c r="R1077" s="10">
        <f t="shared" si="191"/>
        <v>256</v>
      </c>
      <c r="S1077" s="6"/>
      <c r="T1077" s="6"/>
      <c r="U1077" s="65"/>
      <c r="V1077" s="65"/>
      <c r="W1077" s="65"/>
      <c r="X1077" s="65"/>
      <c r="Y1077" s="65"/>
      <c r="Z1077" s="65"/>
      <c r="AA1077" s="65"/>
      <c r="AB1077" s="65"/>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row>
    <row r="1078" spans="1:250" s="50" customFormat="1" x14ac:dyDescent="0.2">
      <c r="A1078" s="6">
        <f ca="1">IF(COUNTIF($B$1:INDIRECT(CONCATENATE("B", ROW())), B1078)=0, "", COUNTIF($B$1:INDIRECT(CONCATENATE("B", ROW())), B1078))</f>
        <v>286</v>
      </c>
      <c r="B1078" s="41" t="s">
        <v>38</v>
      </c>
      <c r="C1078" s="7" t="str">
        <f ca="1">IF(B1078="", "", B1078&amp;COUNTIF($B$1:INDIRECT(CONCATENATE("B", ROW())), B1078))</f>
        <v>Ground286</v>
      </c>
      <c r="D1078" s="6"/>
      <c r="E1078" s="6"/>
      <c r="F1078" s="6">
        <f t="shared" si="192"/>
        <v>3357</v>
      </c>
      <c r="G1078" s="58" t="str">
        <f t="shared" si="187"/>
        <v>0xD1D</v>
      </c>
      <c r="H1078" s="8" t="s">
        <v>1069</v>
      </c>
      <c r="I1078" s="8"/>
      <c r="J1078" s="6" t="s">
        <v>28</v>
      </c>
      <c r="K1078" s="9" t="s">
        <v>35</v>
      </c>
      <c r="L1078" s="6" t="s">
        <v>30</v>
      </c>
      <c r="M1078" s="42">
        <v>160</v>
      </c>
      <c r="N1078" s="42">
        <f t="shared" si="188"/>
        <v>256</v>
      </c>
      <c r="O1078" s="42">
        <f t="shared" si="189"/>
        <v>20</v>
      </c>
      <c r="P1078" s="42">
        <f t="shared" si="190"/>
        <v>32</v>
      </c>
      <c r="Q1078" s="265">
        <v>1</v>
      </c>
      <c r="R1078" s="10">
        <f t="shared" si="191"/>
        <v>256</v>
      </c>
      <c r="S1078" s="6"/>
      <c r="T1078" s="6"/>
      <c r="U1078" s="65"/>
      <c r="V1078" s="65"/>
      <c r="W1078" s="65"/>
      <c r="X1078" s="65"/>
      <c r="Y1078" s="65"/>
      <c r="Z1078" s="65"/>
      <c r="AA1078" s="65"/>
      <c r="AB1078" s="65"/>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row>
    <row r="1079" spans="1:250" s="50" customFormat="1" x14ac:dyDescent="0.2">
      <c r="A1079" s="6">
        <f ca="1">IF(COUNTIF($B$1:INDIRECT(CONCATENATE("B", ROW())), B1079)=0, "", COUNTIF($B$1:INDIRECT(CONCATENATE("B", ROW())), B1079))</f>
        <v>287</v>
      </c>
      <c r="B1079" s="41" t="s">
        <v>38</v>
      </c>
      <c r="C1079" s="7" t="str">
        <f ca="1">IF(B1079="", "", B1079&amp;COUNTIF($B$1:INDIRECT(CONCATENATE("B", ROW())), B1079))</f>
        <v>Ground287</v>
      </c>
      <c r="D1079" s="6"/>
      <c r="E1079" s="6"/>
      <c r="F1079" s="6">
        <f t="shared" si="192"/>
        <v>3358</v>
      </c>
      <c r="G1079" s="58" t="str">
        <f t="shared" si="187"/>
        <v>0xD1E</v>
      </c>
      <c r="H1079" s="8" t="s">
        <v>1070</v>
      </c>
      <c r="I1079" s="8"/>
      <c r="J1079" s="6" t="s">
        <v>28</v>
      </c>
      <c r="K1079" s="9" t="s">
        <v>35</v>
      </c>
      <c r="L1079" s="6" t="s">
        <v>30</v>
      </c>
      <c r="M1079" s="42">
        <v>160</v>
      </c>
      <c r="N1079" s="42">
        <f t="shared" si="188"/>
        <v>256</v>
      </c>
      <c r="O1079" s="42">
        <f t="shared" si="189"/>
        <v>20</v>
      </c>
      <c r="P1079" s="42">
        <f t="shared" si="190"/>
        <v>32</v>
      </c>
      <c r="Q1079" s="265">
        <v>1</v>
      </c>
      <c r="R1079" s="10">
        <f t="shared" si="191"/>
        <v>256</v>
      </c>
      <c r="S1079" s="6"/>
      <c r="T1079" s="6"/>
      <c r="U1079" s="65"/>
      <c r="V1079" s="65"/>
      <c r="W1079" s="65"/>
      <c r="X1079" s="65"/>
      <c r="Y1079" s="65"/>
      <c r="Z1079" s="65"/>
      <c r="AA1079" s="65"/>
      <c r="AB1079" s="65"/>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row>
    <row r="1080" spans="1:250" s="50" customFormat="1" x14ac:dyDescent="0.2">
      <c r="A1080" s="6">
        <f ca="1">IF(COUNTIF($B$1:INDIRECT(CONCATENATE("B", ROW())), B1080)=0, "", COUNTIF($B$1:INDIRECT(CONCATENATE("B", ROW())), B1080))</f>
        <v>288</v>
      </c>
      <c r="B1080" s="41" t="s">
        <v>38</v>
      </c>
      <c r="C1080" s="7" t="str">
        <f ca="1">IF(B1080="", "", B1080&amp;COUNTIF($B$1:INDIRECT(CONCATENATE("B", ROW())), B1080))</f>
        <v>Ground288</v>
      </c>
      <c r="D1080" s="6"/>
      <c r="E1080" s="6"/>
      <c r="F1080" s="6">
        <f t="shared" si="192"/>
        <v>3359</v>
      </c>
      <c r="G1080" s="58" t="str">
        <f t="shared" si="187"/>
        <v>0xD1F</v>
      </c>
      <c r="H1080" s="8" t="s">
        <v>1070</v>
      </c>
      <c r="I1080" s="8"/>
      <c r="J1080" s="6" t="s">
        <v>28</v>
      </c>
      <c r="K1080" s="9" t="s">
        <v>35</v>
      </c>
      <c r="L1080" s="6" t="s">
        <v>30</v>
      </c>
      <c r="M1080" s="42">
        <v>160</v>
      </c>
      <c r="N1080" s="42">
        <f t="shared" si="188"/>
        <v>256</v>
      </c>
      <c r="O1080" s="42">
        <f t="shared" si="189"/>
        <v>20</v>
      </c>
      <c r="P1080" s="42">
        <f t="shared" si="190"/>
        <v>32</v>
      </c>
      <c r="Q1080" s="265">
        <v>1</v>
      </c>
      <c r="R1080" s="10">
        <f t="shared" si="191"/>
        <v>256</v>
      </c>
      <c r="S1080" s="6"/>
      <c r="T1080" s="6"/>
      <c r="U1080" s="65"/>
      <c r="V1080" s="65"/>
      <c r="W1080" s="65"/>
      <c r="X1080" s="65"/>
      <c r="Y1080" s="65"/>
      <c r="Z1080" s="65"/>
      <c r="AA1080" s="65"/>
      <c r="AB1080" s="65"/>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row>
    <row r="1081" spans="1:250" s="50" customFormat="1" x14ac:dyDescent="0.2">
      <c r="A1081" s="6">
        <f ca="1">IF(COUNTIF($B$1:INDIRECT(CONCATENATE("B", ROW())), B1081)=0, "", COUNTIF($B$1:INDIRECT(CONCATENATE("B", ROW())), B1081))</f>
        <v>289</v>
      </c>
      <c r="B1081" s="41" t="s">
        <v>38</v>
      </c>
      <c r="C1081" s="7" t="str">
        <f ca="1">IF(B1081="", "", B1081&amp;COUNTIF($B$1:INDIRECT(CONCATENATE("B", ROW())), B1081))</f>
        <v>Ground289</v>
      </c>
      <c r="D1081" s="6"/>
      <c r="E1081" s="6"/>
      <c r="F1081" s="6">
        <f t="shared" si="192"/>
        <v>3360</v>
      </c>
      <c r="G1081" s="58" t="str">
        <f t="shared" si="187"/>
        <v>0xD20</v>
      </c>
      <c r="H1081" s="8" t="s">
        <v>1070</v>
      </c>
      <c r="I1081" s="8"/>
      <c r="J1081" s="6" t="s">
        <v>28</v>
      </c>
      <c r="K1081" s="9" t="s">
        <v>35</v>
      </c>
      <c r="L1081" s="6" t="s">
        <v>30</v>
      </c>
      <c r="M1081" s="42">
        <v>160</v>
      </c>
      <c r="N1081" s="42">
        <f t="shared" si="188"/>
        <v>256</v>
      </c>
      <c r="O1081" s="42">
        <f t="shared" si="189"/>
        <v>20</v>
      </c>
      <c r="P1081" s="42">
        <f t="shared" si="190"/>
        <v>32</v>
      </c>
      <c r="Q1081" s="265">
        <v>1</v>
      </c>
      <c r="R1081" s="10">
        <f t="shared" si="191"/>
        <v>256</v>
      </c>
      <c r="S1081" s="6"/>
      <c r="T1081" s="6"/>
      <c r="U1081" s="65"/>
      <c r="V1081" s="65"/>
      <c r="W1081" s="65"/>
      <c r="X1081" s="65"/>
      <c r="Y1081" s="65"/>
      <c r="Z1081" s="65"/>
      <c r="AA1081" s="65"/>
      <c r="AB1081" s="65"/>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row>
    <row r="1082" spans="1:250" s="50" customFormat="1" x14ac:dyDescent="0.2">
      <c r="A1082" s="6">
        <f ca="1">IF(COUNTIF($B$1:INDIRECT(CONCATENATE("B", ROW())), B1082)=0, "", COUNTIF($B$1:INDIRECT(CONCATENATE("B", ROW())), B1082))</f>
        <v>290</v>
      </c>
      <c r="B1082" s="41" t="s">
        <v>38</v>
      </c>
      <c r="C1082" s="7" t="str">
        <f ca="1">IF(B1082="", "", B1082&amp;COUNTIF($B$1:INDIRECT(CONCATENATE("B", ROW())), B1082))</f>
        <v>Ground290</v>
      </c>
      <c r="D1082" s="6"/>
      <c r="E1082" s="6"/>
      <c r="F1082" s="6">
        <f t="shared" si="192"/>
        <v>3361</v>
      </c>
      <c r="G1082" s="58" t="str">
        <f t="shared" si="187"/>
        <v>0xD21</v>
      </c>
      <c r="H1082" s="8" t="s">
        <v>1070</v>
      </c>
      <c r="I1082" s="8"/>
      <c r="J1082" s="6" t="s">
        <v>28</v>
      </c>
      <c r="K1082" s="9" t="s">
        <v>35</v>
      </c>
      <c r="L1082" s="6" t="s">
        <v>30</v>
      </c>
      <c r="M1082" s="42">
        <v>160</v>
      </c>
      <c r="N1082" s="42">
        <f t="shared" si="188"/>
        <v>256</v>
      </c>
      <c r="O1082" s="42">
        <f t="shared" si="189"/>
        <v>20</v>
      </c>
      <c r="P1082" s="42">
        <f t="shared" si="190"/>
        <v>32</v>
      </c>
      <c r="Q1082" s="265">
        <v>1</v>
      </c>
      <c r="R1082" s="10">
        <f t="shared" si="191"/>
        <v>256</v>
      </c>
      <c r="S1082" s="6"/>
      <c r="T1082" s="6"/>
      <c r="U1082" s="65"/>
      <c r="V1082" s="65"/>
      <c r="W1082" s="65"/>
      <c r="X1082" s="65"/>
      <c r="Y1082" s="65"/>
      <c r="Z1082" s="65"/>
      <c r="AA1082" s="65"/>
      <c r="AB1082" s="65"/>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row>
    <row r="1083" spans="1:250" s="50" customFormat="1" x14ac:dyDescent="0.2">
      <c r="A1083" s="6">
        <f ca="1">IF(COUNTIF($B$1:INDIRECT(CONCATENATE("B", ROW())), B1083)=0, "", COUNTIF($B$1:INDIRECT(CONCATENATE("B", ROW())), B1083))</f>
        <v>291</v>
      </c>
      <c r="B1083" s="41" t="s">
        <v>38</v>
      </c>
      <c r="C1083" s="7" t="str">
        <f ca="1">IF(B1083="", "", B1083&amp;COUNTIF($B$1:INDIRECT(CONCATENATE("B", ROW())), B1083))</f>
        <v>Ground291</v>
      </c>
      <c r="D1083" s="6"/>
      <c r="E1083" s="6"/>
      <c r="F1083" s="6">
        <f t="shared" si="192"/>
        <v>3362</v>
      </c>
      <c r="G1083" s="58" t="str">
        <f t="shared" si="187"/>
        <v>0xD22</v>
      </c>
      <c r="H1083" s="8" t="s">
        <v>1070</v>
      </c>
      <c r="I1083" s="8"/>
      <c r="J1083" s="6" t="s">
        <v>28</v>
      </c>
      <c r="K1083" s="9" t="s">
        <v>35</v>
      </c>
      <c r="L1083" s="6" t="s">
        <v>30</v>
      </c>
      <c r="M1083" s="42">
        <v>160</v>
      </c>
      <c r="N1083" s="42">
        <f t="shared" si="188"/>
        <v>256</v>
      </c>
      <c r="O1083" s="42">
        <f t="shared" si="189"/>
        <v>20</v>
      </c>
      <c r="P1083" s="42">
        <f t="shared" si="190"/>
        <v>32</v>
      </c>
      <c r="Q1083" s="265">
        <v>1</v>
      </c>
      <c r="R1083" s="10">
        <f t="shared" si="191"/>
        <v>256</v>
      </c>
      <c r="S1083" s="6"/>
      <c r="T1083" s="6"/>
      <c r="U1083" s="65"/>
      <c r="V1083" s="65"/>
      <c r="W1083" s="65"/>
      <c r="X1083" s="65"/>
      <c r="Y1083" s="65"/>
      <c r="Z1083" s="65"/>
      <c r="AA1083" s="65"/>
      <c r="AB1083" s="65"/>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row>
    <row r="1084" spans="1:250" s="50" customFormat="1" x14ac:dyDescent="0.2">
      <c r="A1084" s="6">
        <f ca="1">IF(COUNTIF($B$1:INDIRECT(CONCATENATE("B", ROW())), B1084)=0, "", COUNTIF($B$1:INDIRECT(CONCATENATE("B", ROW())), B1084))</f>
        <v>292</v>
      </c>
      <c r="B1084" s="41" t="s">
        <v>38</v>
      </c>
      <c r="C1084" s="7" t="str">
        <f ca="1">IF(B1084="", "", B1084&amp;COUNTIF($B$1:INDIRECT(CONCATENATE("B", ROW())), B1084))</f>
        <v>Ground292</v>
      </c>
      <c r="D1084" s="6"/>
      <c r="E1084" s="6"/>
      <c r="F1084" s="6">
        <f t="shared" si="192"/>
        <v>3363</v>
      </c>
      <c r="G1084" s="58" t="str">
        <f t="shared" si="187"/>
        <v>0xD23</v>
      </c>
      <c r="H1084" s="8" t="s">
        <v>1070</v>
      </c>
      <c r="I1084" s="8"/>
      <c r="J1084" s="6" t="s">
        <v>28</v>
      </c>
      <c r="K1084" s="9" t="s">
        <v>35</v>
      </c>
      <c r="L1084" s="6" t="s">
        <v>30</v>
      </c>
      <c r="M1084" s="42">
        <v>160</v>
      </c>
      <c r="N1084" s="42">
        <f t="shared" si="188"/>
        <v>256</v>
      </c>
      <c r="O1084" s="42">
        <f t="shared" si="189"/>
        <v>20</v>
      </c>
      <c r="P1084" s="42">
        <f t="shared" si="190"/>
        <v>32</v>
      </c>
      <c r="Q1084" s="265">
        <v>1</v>
      </c>
      <c r="R1084" s="10">
        <f t="shared" si="191"/>
        <v>256</v>
      </c>
      <c r="S1084" s="6"/>
      <c r="T1084" s="6"/>
      <c r="U1084" s="65"/>
      <c r="V1084" s="65"/>
      <c r="W1084" s="65"/>
      <c r="X1084" s="65"/>
      <c r="Y1084" s="65"/>
      <c r="Z1084" s="65"/>
      <c r="AA1084" s="65"/>
      <c r="AB1084" s="65"/>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row>
    <row r="1085" spans="1:250" s="50" customFormat="1" x14ac:dyDescent="0.2">
      <c r="A1085" s="6">
        <f ca="1">IF(COUNTIF($B$1:INDIRECT(CONCATENATE("B", ROW())), B1085)=0, "", COUNTIF($B$1:INDIRECT(CONCATENATE("B", ROW())), B1085))</f>
        <v>293</v>
      </c>
      <c r="B1085" s="41" t="s">
        <v>38</v>
      </c>
      <c r="C1085" s="7" t="str">
        <f ca="1">IF(B1085="", "", B1085&amp;COUNTIF($B$1:INDIRECT(CONCATENATE("B", ROW())), B1085))</f>
        <v>Ground293</v>
      </c>
      <c r="D1085" s="6"/>
      <c r="E1085" s="6"/>
      <c r="F1085" s="6">
        <f t="shared" si="192"/>
        <v>3364</v>
      </c>
      <c r="G1085" s="58" t="str">
        <f t="shared" si="187"/>
        <v>0xD24</v>
      </c>
      <c r="H1085" s="8" t="s">
        <v>1070</v>
      </c>
      <c r="I1085" s="8"/>
      <c r="J1085" s="6" t="s">
        <v>28</v>
      </c>
      <c r="K1085" s="9" t="s">
        <v>35</v>
      </c>
      <c r="L1085" s="6" t="s">
        <v>30</v>
      </c>
      <c r="M1085" s="42">
        <v>160</v>
      </c>
      <c r="N1085" s="42">
        <f t="shared" si="188"/>
        <v>256</v>
      </c>
      <c r="O1085" s="42">
        <f t="shared" si="189"/>
        <v>20</v>
      </c>
      <c r="P1085" s="42">
        <f t="shared" si="190"/>
        <v>32</v>
      </c>
      <c r="Q1085" s="265">
        <v>1</v>
      </c>
      <c r="R1085" s="10">
        <f t="shared" si="191"/>
        <v>256</v>
      </c>
      <c r="S1085" s="6"/>
      <c r="T1085" s="6"/>
      <c r="U1085" s="65"/>
      <c r="V1085" s="65"/>
      <c r="W1085" s="65"/>
      <c r="X1085" s="65"/>
      <c r="Y1085" s="65"/>
      <c r="Z1085" s="65"/>
      <c r="AA1085" s="65"/>
      <c r="AB1085" s="65"/>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row>
    <row r="1086" spans="1:250" s="50" customFormat="1" x14ac:dyDescent="0.2">
      <c r="A1086" s="6">
        <f ca="1">IF(COUNTIF($B$1:INDIRECT(CONCATENATE("B", ROW())), B1086)=0, "", COUNTIF($B$1:INDIRECT(CONCATENATE("B", ROW())), B1086))</f>
        <v>294</v>
      </c>
      <c r="B1086" s="41" t="s">
        <v>38</v>
      </c>
      <c r="C1086" s="7" t="str">
        <f ca="1">IF(B1086="", "", B1086&amp;COUNTIF($B$1:INDIRECT(CONCATENATE("B", ROW())), B1086))</f>
        <v>Ground294</v>
      </c>
      <c r="D1086" s="6"/>
      <c r="E1086" s="6"/>
      <c r="F1086" s="6">
        <f t="shared" si="192"/>
        <v>3365</v>
      </c>
      <c r="G1086" s="58" t="str">
        <f t="shared" si="187"/>
        <v>0xD25</v>
      </c>
      <c r="H1086" s="8" t="s">
        <v>1070</v>
      </c>
      <c r="I1086" s="8"/>
      <c r="J1086" s="6" t="s">
        <v>28</v>
      </c>
      <c r="K1086" s="9" t="s">
        <v>35</v>
      </c>
      <c r="L1086" s="6" t="s">
        <v>30</v>
      </c>
      <c r="M1086" s="42">
        <v>160</v>
      </c>
      <c r="N1086" s="42">
        <f t="shared" si="188"/>
        <v>256</v>
      </c>
      <c r="O1086" s="42">
        <f t="shared" si="189"/>
        <v>20</v>
      </c>
      <c r="P1086" s="42">
        <f t="shared" si="190"/>
        <v>32</v>
      </c>
      <c r="Q1086" s="265">
        <v>1</v>
      </c>
      <c r="R1086" s="10">
        <f t="shared" si="191"/>
        <v>256</v>
      </c>
      <c r="S1086" s="6"/>
      <c r="T1086" s="6"/>
      <c r="U1086" s="65"/>
      <c r="V1086" s="65"/>
      <c r="W1086" s="65"/>
      <c r="X1086" s="65"/>
      <c r="Y1086" s="65"/>
      <c r="Z1086" s="65"/>
      <c r="AA1086" s="65"/>
      <c r="AB1086" s="65"/>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row>
    <row r="1087" spans="1:250" s="50" customFormat="1" x14ac:dyDescent="0.2">
      <c r="A1087" s="6">
        <f ca="1">IF(COUNTIF($B$1:INDIRECT(CONCATENATE("B", ROW())), B1087)=0, "", COUNTIF($B$1:INDIRECT(CONCATENATE("B", ROW())), B1087))</f>
        <v>295</v>
      </c>
      <c r="B1087" s="41" t="s">
        <v>38</v>
      </c>
      <c r="C1087" s="7" t="str">
        <f ca="1">IF(B1087="", "", B1087&amp;COUNTIF($B$1:INDIRECT(CONCATENATE("B", ROW())), B1087))</f>
        <v>Ground295</v>
      </c>
      <c r="D1087" s="6"/>
      <c r="E1087" s="6"/>
      <c r="F1087" s="6">
        <f t="shared" si="192"/>
        <v>3366</v>
      </c>
      <c r="G1087" s="58" t="str">
        <f t="shared" si="187"/>
        <v>0xD26</v>
      </c>
      <c r="H1087" s="8" t="s">
        <v>1070</v>
      </c>
      <c r="I1087" s="8"/>
      <c r="J1087" s="6" t="s">
        <v>28</v>
      </c>
      <c r="K1087" s="9" t="s">
        <v>35</v>
      </c>
      <c r="L1087" s="6" t="s">
        <v>30</v>
      </c>
      <c r="M1087" s="42">
        <v>160</v>
      </c>
      <c r="N1087" s="42">
        <f t="shared" si="188"/>
        <v>256</v>
      </c>
      <c r="O1087" s="42">
        <f t="shared" si="189"/>
        <v>20</v>
      </c>
      <c r="P1087" s="42">
        <f t="shared" si="190"/>
        <v>32</v>
      </c>
      <c r="Q1087" s="265">
        <v>1</v>
      </c>
      <c r="R1087" s="10">
        <f t="shared" si="191"/>
        <v>256</v>
      </c>
      <c r="S1087" s="6"/>
      <c r="T1087" s="6"/>
      <c r="U1087" s="65"/>
      <c r="V1087" s="65"/>
      <c r="W1087" s="65"/>
      <c r="X1087" s="65"/>
      <c r="Y1087" s="65"/>
      <c r="Z1087" s="65"/>
      <c r="AA1087" s="65"/>
      <c r="AB1087" s="65"/>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row>
    <row r="1088" spans="1:250" s="50" customFormat="1" x14ac:dyDescent="0.2">
      <c r="A1088" s="6">
        <f ca="1">IF(COUNTIF($B$1:INDIRECT(CONCATENATE("B", ROW())), B1088)=0, "", COUNTIF($B$1:INDIRECT(CONCATENATE("B", ROW())), B1088))</f>
        <v>296</v>
      </c>
      <c r="B1088" s="41" t="s">
        <v>38</v>
      </c>
      <c r="C1088" s="7" t="str">
        <f ca="1">IF(B1088="", "", B1088&amp;COUNTIF($B$1:INDIRECT(CONCATENATE("B", ROW())), B1088))</f>
        <v>Ground296</v>
      </c>
      <c r="D1088" s="6"/>
      <c r="E1088" s="6"/>
      <c r="F1088" s="6">
        <f t="shared" si="192"/>
        <v>3367</v>
      </c>
      <c r="G1088" s="58" t="str">
        <f t="shared" si="187"/>
        <v>0xD27</v>
      </c>
      <c r="H1088" s="8" t="s">
        <v>1070</v>
      </c>
      <c r="I1088" s="8"/>
      <c r="J1088" s="6" t="s">
        <v>28</v>
      </c>
      <c r="K1088" s="9" t="s">
        <v>35</v>
      </c>
      <c r="L1088" s="6" t="s">
        <v>30</v>
      </c>
      <c r="M1088" s="42">
        <v>160</v>
      </c>
      <c r="N1088" s="42">
        <f t="shared" si="188"/>
        <v>256</v>
      </c>
      <c r="O1088" s="42">
        <f t="shared" si="189"/>
        <v>20</v>
      </c>
      <c r="P1088" s="42">
        <f t="shared" si="190"/>
        <v>32</v>
      </c>
      <c r="Q1088" s="265">
        <v>1</v>
      </c>
      <c r="R1088" s="10">
        <f t="shared" si="191"/>
        <v>256</v>
      </c>
      <c r="S1088" s="6"/>
      <c r="T1088" s="6"/>
      <c r="U1088" s="65"/>
      <c r="V1088" s="65"/>
      <c r="W1088" s="65"/>
      <c r="X1088" s="65"/>
      <c r="Y1088" s="65"/>
      <c r="Z1088" s="65"/>
      <c r="AA1088" s="65"/>
      <c r="AB1088" s="65"/>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row>
    <row r="1089" spans="1:250" s="50" customFormat="1" x14ac:dyDescent="0.2">
      <c r="A1089" s="6">
        <f ca="1">IF(COUNTIF($B$1:INDIRECT(CONCATENATE("B", ROW())), B1089)=0, "", COUNTIF($B$1:INDIRECT(CONCATENATE("B", ROW())), B1089))</f>
        <v>297</v>
      </c>
      <c r="B1089" s="41" t="s">
        <v>38</v>
      </c>
      <c r="C1089" s="7" t="str">
        <f ca="1">IF(B1089="", "", B1089&amp;COUNTIF($B$1:INDIRECT(CONCATENATE("B", ROW())), B1089))</f>
        <v>Ground297</v>
      </c>
      <c r="D1089" s="6"/>
      <c r="E1089" s="6"/>
      <c r="F1089" s="6">
        <f t="shared" si="192"/>
        <v>3368</v>
      </c>
      <c r="G1089" s="58" t="str">
        <f t="shared" si="187"/>
        <v>0xD28</v>
      </c>
      <c r="H1089" s="8" t="s">
        <v>1070</v>
      </c>
      <c r="I1089" s="8"/>
      <c r="J1089" s="6" t="s">
        <v>28</v>
      </c>
      <c r="K1089" s="9" t="s">
        <v>35</v>
      </c>
      <c r="L1089" s="6" t="s">
        <v>30</v>
      </c>
      <c r="M1089" s="42">
        <v>160</v>
      </c>
      <c r="N1089" s="42">
        <f t="shared" si="188"/>
        <v>256</v>
      </c>
      <c r="O1089" s="42">
        <f t="shared" si="189"/>
        <v>20</v>
      </c>
      <c r="P1089" s="42">
        <f t="shared" si="190"/>
        <v>32</v>
      </c>
      <c r="Q1089" s="265">
        <v>1</v>
      </c>
      <c r="R1089" s="10">
        <f t="shared" si="191"/>
        <v>256</v>
      </c>
      <c r="S1089" s="6"/>
      <c r="T1089" s="6"/>
      <c r="U1089" s="65"/>
      <c r="V1089" s="65"/>
      <c r="W1089" s="65"/>
      <c r="X1089" s="65"/>
      <c r="Y1089" s="65"/>
      <c r="Z1089" s="65"/>
      <c r="AA1089" s="65"/>
      <c r="AB1089" s="65"/>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row>
    <row r="1090" spans="1:250" s="50" customFormat="1" x14ac:dyDescent="0.2">
      <c r="A1090" s="6">
        <f ca="1">IF(COUNTIF($B$1:INDIRECT(CONCATENATE("B", ROW())), B1090)=0, "", COUNTIF($B$1:INDIRECT(CONCATENATE("B", ROW())), B1090))</f>
        <v>298</v>
      </c>
      <c r="B1090" s="41" t="s">
        <v>38</v>
      </c>
      <c r="C1090" s="7" t="str">
        <f ca="1">IF(B1090="", "", B1090&amp;COUNTIF($B$1:INDIRECT(CONCATENATE("B", ROW())), B1090))</f>
        <v>Ground298</v>
      </c>
      <c r="D1090" s="6"/>
      <c r="E1090" s="6"/>
      <c r="F1090" s="6">
        <f t="shared" si="192"/>
        <v>3369</v>
      </c>
      <c r="G1090" s="58" t="str">
        <f t="shared" si="187"/>
        <v>0xD29</v>
      </c>
      <c r="H1090" s="8" t="s">
        <v>1070</v>
      </c>
      <c r="I1090" s="8"/>
      <c r="J1090" s="6" t="s">
        <v>28</v>
      </c>
      <c r="K1090" s="9" t="s">
        <v>35</v>
      </c>
      <c r="L1090" s="6" t="s">
        <v>30</v>
      </c>
      <c r="M1090" s="42">
        <v>160</v>
      </c>
      <c r="N1090" s="42">
        <f t="shared" si="188"/>
        <v>256</v>
      </c>
      <c r="O1090" s="42">
        <f t="shared" si="189"/>
        <v>20</v>
      </c>
      <c r="P1090" s="42">
        <f t="shared" si="190"/>
        <v>32</v>
      </c>
      <c r="Q1090" s="265">
        <v>1</v>
      </c>
      <c r="R1090" s="10">
        <f t="shared" si="191"/>
        <v>256</v>
      </c>
      <c r="S1090" s="6"/>
      <c r="T1090" s="6"/>
      <c r="U1090" s="65"/>
      <c r="V1090" s="65"/>
      <c r="W1090" s="65"/>
      <c r="X1090" s="65"/>
      <c r="Y1090" s="65"/>
      <c r="Z1090" s="65"/>
      <c r="AA1090" s="65"/>
      <c r="AB1090" s="65"/>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row>
    <row r="1091" spans="1:250" s="50" customFormat="1" x14ac:dyDescent="0.2">
      <c r="A1091" s="6">
        <f ca="1">IF(COUNTIF($B$1:INDIRECT(CONCATENATE("B", ROW())), B1091)=0, "", COUNTIF($B$1:INDIRECT(CONCATENATE("B", ROW())), B1091))</f>
        <v>299</v>
      </c>
      <c r="B1091" s="41" t="s">
        <v>38</v>
      </c>
      <c r="C1091" s="7" t="str">
        <f ca="1">IF(B1091="", "", B1091&amp;COUNTIF($B$1:INDIRECT(CONCATENATE("B", ROW())), B1091))</f>
        <v>Ground299</v>
      </c>
      <c r="D1091" s="6"/>
      <c r="E1091" s="6"/>
      <c r="F1091" s="6">
        <f t="shared" si="192"/>
        <v>3370</v>
      </c>
      <c r="G1091" s="58" t="str">
        <f t="shared" si="187"/>
        <v>0xD2A</v>
      </c>
      <c r="H1091" s="8" t="s">
        <v>1070</v>
      </c>
      <c r="I1091" s="8"/>
      <c r="J1091" s="6" t="s">
        <v>28</v>
      </c>
      <c r="K1091" s="9" t="s">
        <v>35</v>
      </c>
      <c r="L1091" s="6" t="s">
        <v>30</v>
      </c>
      <c r="M1091" s="42">
        <v>160</v>
      </c>
      <c r="N1091" s="42">
        <f t="shared" si="188"/>
        <v>256</v>
      </c>
      <c r="O1091" s="42">
        <f t="shared" si="189"/>
        <v>20</v>
      </c>
      <c r="P1091" s="42">
        <f t="shared" si="190"/>
        <v>32</v>
      </c>
      <c r="Q1091" s="265">
        <v>1</v>
      </c>
      <c r="R1091" s="10">
        <f t="shared" si="191"/>
        <v>256</v>
      </c>
      <c r="S1091" s="6"/>
      <c r="T1091" s="6"/>
      <c r="U1091" s="65"/>
      <c r="V1091" s="65"/>
      <c r="W1091" s="65"/>
      <c r="X1091" s="65"/>
      <c r="Y1091" s="65"/>
      <c r="Z1091" s="65"/>
      <c r="AA1091" s="65"/>
      <c r="AB1091" s="65"/>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row>
    <row r="1092" spans="1:250" s="50" customFormat="1" x14ac:dyDescent="0.2">
      <c r="A1092" s="6">
        <f ca="1">IF(COUNTIF($B$1:INDIRECT(CONCATENATE("B", ROW())), B1092)=0, "", COUNTIF($B$1:INDIRECT(CONCATENATE("B", ROW())), B1092))</f>
        <v>300</v>
      </c>
      <c r="B1092" s="41" t="s">
        <v>38</v>
      </c>
      <c r="C1092" s="7" t="str">
        <f ca="1">IF(B1092="", "", B1092&amp;COUNTIF($B$1:INDIRECT(CONCATENATE("B", ROW())), B1092))</f>
        <v>Ground300</v>
      </c>
      <c r="D1092" s="6"/>
      <c r="E1092" s="6"/>
      <c r="F1092" s="6">
        <f t="shared" si="192"/>
        <v>3371</v>
      </c>
      <c r="G1092" s="58" t="str">
        <f t="shared" si="187"/>
        <v>0xD2B</v>
      </c>
      <c r="H1092" s="8" t="s">
        <v>1070</v>
      </c>
      <c r="I1092" s="8"/>
      <c r="J1092" s="6" t="s">
        <v>28</v>
      </c>
      <c r="K1092" s="9" t="s">
        <v>35</v>
      </c>
      <c r="L1092" s="6" t="s">
        <v>30</v>
      </c>
      <c r="M1092" s="42">
        <v>160</v>
      </c>
      <c r="N1092" s="42">
        <f t="shared" si="188"/>
        <v>256</v>
      </c>
      <c r="O1092" s="42">
        <f t="shared" si="189"/>
        <v>20</v>
      </c>
      <c r="P1092" s="42">
        <f t="shared" si="190"/>
        <v>32</v>
      </c>
      <c r="Q1092" s="265">
        <v>1</v>
      </c>
      <c r="R1092" s="10">
        <f t="shared" si="191"/>
        <v>256</v>
      </c>
      <c r="S1092" s="6"/>
      <c r="T1092" s="6"/>
      <c r="U1092" s="65"/>
      <c r="V1092" s="65"/>
      <c r="W1092" s="65"/>
      <c r="X1092" s="65"/>
      <c r="Y1092" s="65"/>
      <c r="Z1092" s="65"/>
      <c r="AA1092" s="65"/>
      <c r="AB1092" s="65"/>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row>
    <row r="1093" spans="1:250" s="50" customFormat="1" x14ac:dyDescent="0.2">
      <c r="A1093" s="6">
        <f ca="1">IF(COUNTIF($B$1:INDIRECT(CONCATENATE("B", ROW())), B1093)=0, "", COUNTIF($B$1:INDIRECT(CONCATENATE("B", ROW())), B1093))</f>
        <v>301</v>
      </c>
      <c r="B1093" s="41" t="s">
        <v>38</v>
      </c>
      <c r="C1093" s="7" t="str">
        <f ca="1">IF(B1093="", "", B1093&amp;COUNTIF($B$1:INDIRECT(CONCATENATE("B", ROW())), B1093))</f>
        <v>Ground301</v>
      </c>
      <c r="D1093" s="6"/>
      <c r="E1093" s="6"/>
      <c r="F1093" s="6">
        <f t="shared" si="192"/>
        <v>3372</v>
      </c>
      <c r="G1093" s="58" t="str">
        <f t="shared" si="187"/>
        <v>0xD2C</v>
      </c>
      <c r="H1093" s="8" t="s">
        <v>1070</v>
      </c>
      <c r="I1093" s="8"/>
      <c r="J1093" s="6" t="s">
        <v>28</v>
      </c>
      <c r="K1093" s="9" t="s">
        <v>35</v>
      </c>
      <c r="L1093" s="6" t="s">
        <v>30</v>
      </c>
      <c r="M1093" s="42">
        <v>160</v>
      </c>
      <c r="N1093" s="42">
        <f t="shared" si="188"/>
        <v>256</v>
      </c>
      <c r="O1093" s="42">
        <f t="shared" si="189"/>
        <v>20</v>
      </c>
      <c r="P1093" s="42">
        <f t="shared" si="190"/>
        <v>32</v>
      </c>
      <c r="Q1093" s="265">
        <v>1</v>
      </c>
      <c r="R1093" s="10">
        <f t="shared" si="191"/>
        <v>256</v>
      </c>
      <c r="S1093" s="6"/>
      <c r="T1093" s="6"/>
      <c r="U1093" s="65"/>
      <c r="V1093" s="65"/>
      <c r="W1093" s="65"/>
      <c r="X1093" s="65"/>
      <c r="Y1093" s="65"/>
      <c r="Z1093" s="65"/>
      <c r="AA1093" s="65"/>
      <c r="AB1093" s="65"/>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row>
    <row r="1094" spans="1:250" s="50" customFormat="1" x14ac:dyDescent="0.2">
      <c r="A1094" s="6">
        <f ca="1">IF(COUNTIF($B$1:INDIRECT(CONCATENATE("B", ROW())), B1094)=0, "", COUNTIF($B$1:INDIRECT(CONCATENATE("B", ROW())), B1094))</f>
        <v>302</v>
      </c>
      <c r="B1094" s="41" t="s">
        <v>38</v>
      </c>
      <c r="C1094" s="7" t="str">
        <f ca="1">IF(B1094="", "", B1094&amp;COUNTIF($B$1:INDIRECT(CONCATENATE("B", ROW())), B1094))</f>
        <v>Ground302</v>
      </c>
      <c r="D1094" s="6"/>
      <c r="E1094" s="6"/>
      <c r="F1094" s="6">
        <f t="shared" si="192"/>
        <v>3373</v>
      </c>
      <c r="G1094" s="58" t="str">
        <f t="shared" si="187"/>
        <v>0xD2D</v>
      </c>
      <c r="H1094" s="8" t="s">
        <v>1070</v>
      </c>
      <c r="I1094" s="8"/>
      <c r="J1094" s="6" t="s">
        <v>28</v>
      </c>
      <c r="K1094" s="9" t="s">
        <v>35</v>
      </c>
      <c r="L1094" s="6" t="s">
        <v>30</v>
      </c>
      <c r="M1094" s="42">
        <v>160</v>
      </c>
      <c r="N1094" s="42">
        <f t="shared" si="188"/>
        <v>256</v>
      </c>
      <c r="O1094" s="42">
        <f t="shared" si="189"/>
        <v>20</v>
      </c>
      <c r="P1094" s="42">
        <f t="shared" si="190"/>
        <v>32</v>
      </c>
      <c r="Q1094" s="265">
        <v>1</v>
      </c>
      <c r="R1094" s="10">
        <f t="shared" si="191"/>
        <v>256</v>
      </c>
      <c r="S1094" s="6"/>
      <c r="T1094" s="6"/>
      <c r="U1094" s="65"/>
      <c r="V1094" s="65"/>
      <c r="W1094" s="65"/>
      <c r="X1094" s="65"/>
      <c r="Y1094" s="65"/>
      <c r="Z1094" s="65"/>
      <c r="AA1094" s="65"/>
      <c r="AB1094" s="65"/>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row>
    <row r="1095" spans="1:250" s="50" customFormat="1" x14ac:dyDescent="0.2">
      <c r="A1095" s="6">
        <f ca="1">IF(COUNTIF($B$1:INDIRECT(CONCATENATE("B", ROW())), B1095)=0, "", COUNTIF($B$1:INDIRECT(CONCATENATE("B", ROW())), B1095))</f>
        <v>303</v>
      </c>
      <c r="B1095" s="41" t="s">
        <v>38</v>
      </c>
      <c r="C1095" s="7" t="str">
        <f ca="1">IF(B1095="", "", B1095&amp;COUNTIF($B$1:INDIRECT(CONCATENATE("B", ROW())), B1095))</f>
        <v>Ground303</v>
      </c>
      <c r="D1095" s="6"/>
      <c r="E1095" s="6"/>
      <c r="F1095" s="6">
        <f t="shared" si="192"/>
        <v>3374</v>
      </c>
      <c r="G1095" s="58" t="str">
        <f t="shared" si="187"/>
        <v>0xD2E</v>
      </c>
      <c r="H1095" s="8" t="s">
        <v>1070</v>
      </c>
      <c r="I1095" s="8"/>
      <c r="J1095" s="6" t="s">
        <v>28</v>
      </c>
      <c r="K1095" s="9" t="s">
        <v>35</v>
      </c>
      <c r="L1095" s="6" t="s">
        <v>30</v>
      </c>
      <c r="M1095" s="42">
        <v>160</v>
      </c>
      <c r="N1095" s="42">
        <f t="shared" si="188"/>
        <v>256</v>
      </c>
      <c r="O1095" s="42">
        <f t="shared" si="189"/>
        <v>20</v>
      </c>
      <c r="P1095" s="42">
        <f t="shared" si="190"/>
        <v>32</v>
      </c>
      <c r="Q1095" s="265">
        <v>1</v>
      </c>
      <c r="R1095" s="10">
        <f t="shared" si="191"/>
        <v>256</v>
      </c>
      <c r="S1095" s="6"/>
      <c r="T1095" s="6"/>
      <c r="U1095" s="65"/>
      <c r="V1095" s="65"/>
      <c r="W1095" s="65"/>
      <c r="X1095" s="65"/>
      <c r="Y1095" s="65"/>
      <c r="Z1095" s="65"/>
      <c r="AA1095" s="65"/>
      <c r="AB1095" s="65"/>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row>
    <row r="1096" spans="1:250" s="50" customFormat="1" x14ac:dyDescent="0.2">
      <c r="A1096" s="6">
        <f ca="1">IF(COUNTIF($B$1:INDIRECT(CONCATENATE("B", ROW())), B1096)=0, "", COUNTIF($B$1:INDIRECT(CONCATENATE("B", ROW())), B1096))</f>
        <v>304</v>
      </c>
      <c r="B1096" s="41" t="s">
        <v>38</v>
      </c>
      <c r="C1096" s="7" t="str">
        <f ca="1">IF(B1096="", "", B1096&amp;COUNTIF($B$1:INDIRECT(CONCATENATE("B", ROW())), B1096))</f>
        <v>Ground304</v>
      </c>
      <c r="D1096" s="6"/>
      <c r="E1096" s="6"/>
      <c r="F1096" s="6">
        <f t="shared" si="192"/>
        <v>3375</v>
      </c>
      <c r="G1096" s="58" t="str">
        <f t="shared" si="187"/>
        <v>0xD2F</v>
      </c>
      <c r="H1096" s="8" t="s">
        <v>1070</v>
      </c>
      <c r="I1096" s="8"/>
      <c r="J1096" s="6" t="s">
        <v>28</v>
      </c>
      <c r="K1096" s="9" t="s">
        <v>35</v>
      </c>
      <c r="L1096" s="6" t="s">
        <v>30</v>
      </c>
      <c r="M1096" s="42">
        <v>160</v>
      </c>
      <c r="N1096" s="42">
        <f t="shared" si="188"/>
        <v>256</v>
      </c>
      <c r="O1096" s="42">
        <f t="shared" si="189"/>
        <v>20</v>
      </c>
      <c r="P1096" s="42">
        <f t="shared" si="190"/>
        <v>32</v>
      </c>
      <c r="Q1096" s="265">
        <v>1</v>
      </c>
      <c r="R1096" s="10">
        <f t="shared" si="191"/>
        <v>256</v>
      </c>
      <c r="S1096" s="6"/>
      <c r="T1096" s="6"/>
      <c r="U1096" s="65"/>
      <c r="V1096" s="65"/>
      <c r="W1096" s="65"/>
      <c r="X1096" s="65"/>
      <c r="Y1096" s="65"/>
      <c r="Z1096" s="65"/>
      <c r="AA1096" s="65"/>
      <c r="AB1096" s="65"/>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row>
    <row r="1097" spans="1:250" s="50" customFormat="1" x14ac:dyDescent="0.2">
      <c r="A1097" s="6">
        <f ca="1">IF(COUNTIF($B$1:INDIRECT(CONCATENATE("B", ROW())), B1097)=0, "", COUNTIF($B$1:INDIRECT(CONCATENATE("B", ROW())), B1097))</f>
        <v>305</v>
      </c>
      <c r="B1097" s="41" t="s">
        <v>38</v>
      </c>
      <c r="C1097" s="7" t="str">
        <f ca="1">IF(B1097="", "", B1097&amp;COUNTIF($B$1:INDIRECT(CONCATENATE("B", ROW())), B1097))</f>
        <v>Ground305</v>
      </c>
      <c r="D1097" s="6"/>
      <c r="E1097" s="6"/>
      <c r="F1097" s="6">
        <f t="shared" si="192"/>
        <v>3376</v>
      </c>
      <c r="G1097" s="58" t="str">
        <f t="shared" si="187"/>
        <v>0xD30</v>
      </c>
      <c r="H1097" s="8" t="s">
        <v>1070</v>
      </c>
      <c r="I1097" s="8"/>
      <c r="J1097" s="6" t="s">
        <v>28</v>
      </c>
      <c r="K1097" s="9" t="s">
        <v>35</v>
      </c>
      <c r="L1097" s="6" t="s">
        <v>30</v>
      </c>
      <c r="M1097" s="42">
        <v>160</v>
      </c>
      <c r="N1097" s="42">
        <f t="shared" si="188"/>
        <v>256</v>
      </c>
      <c r="O1097" s="42">
        <f t="shared" si="189"/>
        <v>20</v>
      </c>
      <c r="P1097" s="42">
        <f t="shared" si="190"/>
        <v>32</v>
      </c>
      <c r="Q1097" s="265">
        <v>1</v>
      </c>
      <c r="R1097" s="10">
        <f t="shared" si="191"/>
        <v>256</v>
      </c>
      <c r="S1097" s="6"/>
      <c r="T1097" s="6"/>
      <c r="U1097" s="65"/>
      <c r="V1097" s="65"/>
      <c r="W1097" s="65"/>
      <c r="X1097" s="65"/>
      <c r="Y1097" s="65"/>
      <c r="Z1097" s="65"/>
      <c r="AA1097" s="65"/>
      <c r="AB1097" s="65"/>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row>
    <row r="1098" spans="1:250" s="50" customFormat="1" x14ac:dyDescent="0.2">
      <c r="A1098" s="6">
        <f ca="1">IF(COUNTIF($B$1:INDIRECT(CONCATENATE("B", ROW())), B1098)=0, "", COUNTIF($B$1:INDIRECT(CONCATENATE("B", ROW())), B1098))</f>
        <v>306</v>
      </c>
      <c r="B1098" s="41" t="s">
        <v>38</v>
      </c>
      <c r="C1098" s="7" t="str">
        <f ca="1">IF(B1098="", "", B1098&amp;COUNTIF($B$1:INDIRECT(CONCATENATE("B", ROW())), B1098))</f>
        <v>Ground306</v>
      </c>
      <c r="D1098" s="6"/>
      <c r="E1098" s="6"/>
      <c r="F1098" s="6">
        <f t="shared" si="192"/>
        <v>3377</v>
      </c>
      <c r="G1098" s="58" t="str">
        <f t="shared" si="187"/>
        <v>0xD31</v>
      </c>
      <c r="H1098" s="8" t="s">
        <v>1070</v>
      </c>
      <c r="I1098" s="8"/>
      <c r="J1098" s="6" t="s">
        <v>28</v>
      </c>
      <c r="K1098" s="9" t="s">
        <v>35</v>
      </c>
      <c r="L1098" s="6" t="s">
        <v>30</v>
      </c>
      <c r="M1098" s="42">
        <v>160</v>
      </c>
      <c r="N1098" s="42">
        <f t="shared" si="188"/>
        <v>256</v>
      </c>
      <c r="O1098" s="42">
        <f t="shared" si="189"/>
        <v>20</v>
      </c>
      <c r="P1098" s="42">
        <f t="shared" si="190"/>
        <v>32</v>
      </c>
      <c r="Q1098" s="265">
        <v>1</v>
      </c>
      <c r="R1098" s="10">
        <f t="shared" si="191"/>
        <v>256</v>
      </c>
      <c r="S1098" s="6"/>
      <c r="T1098" s="6"/>
      <c r="U1098" s="65"/>
      <c r="V1098" s="65"/>
      <c r="W1098" s="65"/>
      <c r="X1098" s="65"/>
      <c r="Y1098" s="65"/>
      <c r="Z1098" s="65"/>
      <c r="AA1098" s="65"/>
      <c r="AB1098" s="65"/>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row>
    <row r="1099" spans="1:250" s="50" customFormat="1" x14ac:dyDescent="0.2">
      <c r="A1099" s="6">
        <f ca="1">IF(COUNTIF($B$1:INDIRECT(CONCATENATE("B", ROW())), B1099)=0, "", COUNTIF($B$1:INDIRECT(CONCATENATE("B", ROW())), B1099))</f>
        <v>307</v>
      </c>
      <c r="B1099" s="41" t="s">
        <v>38</v>
      </c>
      <c r="C1099" s="7" t="str">
        <f ca="1">IF(B1099="", "", B1099&amp;COUNTIF($B$1:INDIRECT(CONCATENATE("B", ROW())), B1099))</f>
        <v>Ground307</v>
      </c>
      <c r="D1099" s="6"/>
      <c r="E1099" s="6"/>
      <c r="F1099" s="6">
        <f t="shared" si="192"/>
        <v>3378</v>
      </c>
      <c r="G1099" s="58" t="str">
        <f t="shared" si="187"/>
        <v>0xD32</v>
      </c>
      <c r="H1099" s="8" t="s">
        <v>1070</v>
      </c>
      <c r="I1099" s="8"/>
      <c r="J1099" s="6" t="s">
        <v>28</v>
      </c>
      <c r="K1099" s="9" t="s">
        <v>35</v>
      </c>
      <c r="L1099" s="6" t="s">
        <v>30</v>
      </c>
      <c r="M1099" s="42">
        <v>160</v>
      </c>
      <c r="N1099" s="42">
        <f t="shared" si="188"/>
        <v>256</v>
      </c>
      <c r="O1099" s="42">
        <f t="shared" si="189"/>
        <v>20</v>
      </c>
      <c r="P1099" s="42">
        <f t="shared" si="190"/>
        <v>32</v>
      </c>
      <c r="Q1099" s="265">
        <v>1</v>
      </c>
      <c r="R1099" s="10">
        <f t="shared" si="191"/>
        <v>256</v>
      </c>
      <c r="S1099" s="6"/>
      <c r="T1099" s="6"/>
      <c r="U1099" s="65"/>
      <c r="V1099" s="65"/>
      <c r="W1099" s="65"/>
      <c r="X1099" s="65"/>
      <c r="Y1099" s="65"/>
      <c r="Z1099" s="65"/>
      <c r="AA1099" s="65"/>
      <c r="AB1099" s="65"/>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row>
    <row r="1100" spans="1:250" s="50" customFormat="1" x14ac:dyDescent="0.2">
      <c r="A1100" s="6">
        <f ca="1">IF(COUNTIF($B$1:INDIRECT(CONCATENATE("B", ROW())), B1100)=0, "", COUNTIF($B$1:INDIRECT(CONCATENATE("B", ROW())), B1100))</f>
        <v>308</v>
      </c>
      <c r="B1100" s="41" t="s">
        <v>38</v>
      </c>
      <c r="C1100" s="7" t="str">
        <f ca="1">IF(B1100="", "", B1100&amp;COUNTIF($B$1:INDIRECT(CONCATENATE("B", ROW())), B1100))</f>
        <v>Ground308</v>
      </c>
      <c r="D1100" s="6"/>
      <c r="E1100" s="6"/>
      <c r="F1100" s="6">
        <f t="shared" si="192"/>
        <v>3379</v>
      </c>
      <c r="G1100" s="58" t="str">
        <f t="shared" si="187"/>
        <v>0xD33</v>
      </c>
      <c r="H1100" s="8" t="s">
        <v>1070</v>
      </c>
      <c r="I1100" s="8"/>
      <c r="J1100" s="6" t="s">
        <v>28</v>
      </c>
      <c r="K1100" s="9" t="s">
        <v>35</v>
      </c>
      <c r="L1100" s="6" t="s">
        <v>30</v>
      </c>
      <c r="M1100" s="42">
        <v>160</v>
      </c>
      <c r="N1100" s="42">
        <f t="shared" si="188"/>
        <v>256</v>
      </c>
      <c r="O1100" s="42">
        <f t="shared" si="189"/>
        <v>20</v>
      </c>
      <c r="P1100" s="42">
        <f t="shared" si="190"/>
        <v>32</v>
      </c>
      <c r="Q1100" s="265">
        <v>1</v>
      </c>
      <c r="R1100" s="10">
        <f t="shared" si="191"/>
        <v>256</v>
      </c>
      <c r="S1100" s="6"/>
      <c r="T1100" s="6"/>
      <c r="U1100" s="65"/>
      <c r="V1100" s="65"/>
      <c r="W1100" s="65"/>
      <c r="X1100" s="65"/>
      <c r="Y1100" s="65"/>
      <c r="Z1100" s="65"/>
      <c r="AA1100" s="65"/>
      <c r="AB1100" s="65"/>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row>
    <row r="1101" spans="1:250" s="50" customFormat="1" x14ac:dyDescent="0.2">
      <c r="A1101" s="6">
        <f ca="1">IF(COUNTIF($B$1:INDIRECT(CONCATENATE("B", ROW())), B1101)=0, "", COUNTIF($B$1:INDIRECT(CONCATENATE("B", ROW())), B1101))</f>
        <v>309</v>
      </c>
      <c r="B1101" s="41" t="s">
        <v>38</v>
      </c>
      <c r="C1101" s="7" t="str">
        <f ca="1">IF(B1101="", "", B1101&amp;COUNTIF($B$1:INDIRECT(CONCATENATE("B", ROW())), B1101))</f>
        <v>Ground309</v>
      </c>
      <c r="D1101" s="6"/>
      <c r="E1101" s="6"/>
      <c r="F1101" s="6">
        <f t="shared" si="192"/>
        <v>3380</v>
      </c>
      <c r="G1101" s="58" t="str">
        <f t="shared" si="187"/>
        <v>0xD34</v>
      </c>
      <c r="H1101" s="8" t="s">
        <v>1070</v>
      </c>
      <c r="I1101" s="8"/>
      <c r="J1101" s="6" t="s">
        <v>28</v>
      </c>
      <c r="K1101" s="9" t="s">
        <v>35</v>
      </c>
      <c r="L1101" s="6" t="s">
        <v>30</v>
      </c>
      <c r="M1101" s="42">
        <v>160</v>
      </c>
      <c r="N1101" s="42">
        <f t="shared" si="188"/>
        <v>256</v>
      </c>
      <c r="O1101" s="42">
        <f t="shared" si="189"/>
        <v>20</v>
      </c>
      <c r="P1101" s="42">
        <f t="shared" si="190"/>
        <v>32</v>
      </c>
      <c r="Q1101" s="265">
        <v>1</v>
      </c>
      <c r="R1101" s="10">
        <f t="shared" si="191"/>
        <v>256</v>
      </c>
      <c r="S1101" s="6"/>
      <c r="T1101" s="6"/>
      <c r="U1101" s="65"/>
      <c r="V1101" s="65"/>
      <c r="W1101" s="65"/>
      <c r="X1101" s="65"/>
      <c r="Y1101" s="65"/>
      <c r="Z1101" s="65"/>
      <c r="AA1101" s="65"/>
      <c r="AB1101" s="65"/>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row>
    <row r="1102" spans="1:250" s="50" customFormat="1" x14ac:dyDescent="0.2">
      <c r="A1102" s="6">
        <f ca="1">IF(COUNTIF($B$1:INDIRECT(CONCATENATE("B", ROW())), B1102)=0, "", COUNTIF($B$1:INDIRECT(CONCATENATE("B", ROW())), B1102))</f>
        <v>310</v>
      </c>
      <c r="B1102" s="41" t="s">
        <v>38</v>
      </c>
      <c r="C1102" s="7" t="str">
        <f ca="1">IF(B1102="", "", B1102&amp;COUNTIF($B$1:INDIRECT(CONCATENATE("B", ROW())), B1102))</f>
        <v>Ground310</v>
      </c>
      <c r="D1102" s="6"/>
      <c r="E1102" s="6"/>
      <c r="F1102" s="6">
        <f t="shared" si="192"/>
        <v>3381</v>
      </c>
      <c r="G1102" s="58" t="str">
        <f t="shared" si="187"/>
        <v>0xD35</v>
      </c>
      <c r="H1102" s="8" t="s">
        <v>1070</v>
      </c>
      <c r="I1102" s="8"/>
      <c r="J1102" s="6" t="s">
        <v>28</v>
      </c>
      <c r="K1102" s="9" t="s">
        <v>35</v>
      </c>
      <c r="L1102" s="6" t="s">
        <v>30</v>
      </c>
      <c r="M1102" s="42">
        <v>160</v>
      </c>
      <c r="N1102" s="42">
        <f t="shared" si="188"/>
        <v>256</v>
      </c>
      <c r="O1102" s="42">
        <f t="shared" si="189"/>
        <v>20</v>
      </c>
      <c r="P1102" s="42">
        <f t="shared" si="190"/>
        <v>32</v>
      </c>
      <c r="Q1102" s="265">
        <v>1</v>
      </c>
      <c r="R1102" s="10">
        <f t="shared" si="191"/>
        <v>256</v>
      </c>
      <c r="S1102" s="6"/>
      <c r="T1102" s="6"/>
      <c r="U1102" s="65"/>
      <c r="V1102" s="65"/>
      <c r="W1102" s="65"/>
      <c r="X1102" s="65"/>
      <c r="Y1102" s="65"/>
      <c r="Z1102" s="65"/>
      <c r="AA1102" s="65"/>
      <c r="AB1102" s="65"/>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row>
    <row r="1103" spans="1:250" s="50" customFormat="1" x14ac:dyDescent="0.2">
      <c r="A1103" s="6">
        <f ca="1">IF(COUNTIF($B$1:INDIRECT(CONCATENATE("B", ROW())), B1103)=0, "", COUNTIF($B$1:INDIRECT(CONCATENATE("B", ROW())), B1103))</f>
        <v>311</v>
      </c>
      <c r="B1103" s="41" t="s">
        <v>38</v>
      </c>
      <c r="C1103" s="7" t="str">
        <f ca="1">IF(B1103="", "", B1103&amp;COUNTIF($B$1:INDIRECT(CONCATENATE("B", ROW())), B1103))</f>
        <v>Ground311</v>
      </c>
      <c r="D1103" s="6"/>
      <c r="E1103" s="6"/>
      <c r="F1103" s="6">
        <f t="shared" si="192"/>
        <v>3382</v>
      </c>
      <c r="G1103" s="58" t="str">
        <f t="shared" si="187"/>
        <v>0xD36</v>
      </c>
      <c r="H1103" s="8" t="s">
        <v>1070</v>
      </c>
      <c r="I1103" s="8"/>
      <c r="J1103" s="6" t="s">
        <v>28</v>
      </c>
      <c r="K1103" s="9" t="s">
        <v>35</v>
      </c>
      <c r="L1103" s="6" t="s">
        <v>30</v>
      </c>
      <c r="M1103" s="42">
        <v>160</v>
      </c>
      <c r="N1103" s="42">
        <f t="shared" si="188"/>
        <v>256</v>
      </c>
      <c r="O1103" s="42">
        <f t="shared" si="189"/>
        <v>20</v>
      </c>
      <c r="P1103" s="42">
        <f t="shared" si="190"/>
        <v>32</v>
      </c>
      <c r="Q1103" s="265">
        <v>1</v>
      </c>
      <c r="R1103" s="10">
        <f t="shared" si="191"/>
        <v>256</v>
      </c>
      <c r="S1103" s="6"/>
      <c r="T1103" s="6"/>
      <c r="U1103" s="65"/>
      <c r="V1103" s="65"/>
      <c r="W1103" s="65"/>
      <c r="X1103" s="65"/>
      <c r="Y1103" s="65"/>
      <c r="Z1103" s="65"/>
      <c r="AA1103" s="65"/>
      <c r="AB1103" s="65"/>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row>
    <row r="1104" spans="1:250" s="50" customFormat="1" x14ac:dyDescent="0.2">
      <c r="A1104" s="6">
        <f ca="1">IF(COUNTIF($B$1:INDIRECT(CONCATENATE("B", ROW())), B1104)=0, "", COUNTIF($B$1:INDIRECT(CONCATENATE("B", ROW())), B1104))</f>
        <v>312</v>
      </c>
      <c r="B1104" s="41" t="s">
        <v>38</v>
      </c>
      <c r="C1104" s="7" t="str">
        <f ca="1">IF(B1104="", "", B1104&amp;COUNTIF($B$1:INDIRECT(CONCATENATE("B", ROW())), B1104))</f>
        <v>Ground312</v>
      </c>
      <c r="D1104" s="6"/>
      <c r="E1104" s="6"/>
      <c r="F1104" s="6">
        <f t="shared" si="192"/>
        <v>3383</v>
      </c>
      <c r="G1104" s="58" t="str">
        <f t="shared" si="187"/>
        <v>0xD37</v>
      </c>
      <c r="H1104" s="8" t="s">
        <v>1070</v>
      </c>
      <c r="I1104" s="8"/>
      <c r="J1104" s="6" t="s">
        <v>28</v>
      </c>
      <c r="K1104" s="9" t="s">
        <v>35</v>
      </c>
      <c r="L1104" s="6" t="s">
        <v>30</v>
      </c>
      <c r="M1104" s="42">
        <v>160</v>
      </c>
      <c r="N1104" s="42">
        <f t="shared" si="188"/>
        <v>256</v>
      </c>
      <c r="O1104" s="42">
        <f t="shared" si="189"/>
        <v>20</v>
      </c>
      <c r="P1104" s="42">
        <f t="shared" si="190"/>
        <v>32</v>
      </c>
      <c r="Q1104" s="265">
        <v>1</v>
      </c>
      <c r="R1104" s="10">
        <f t="shared" si="191"/>
        <v>256</v>
      </c>
      <c r="S1104" s="6"/>
      <c r="T1104" s="6"/>
      <c r="U1104" s="65"/>
      <c r="V1104" s="65"/>
      <c r="W1104" s="65"/>
      <c r="X1104" s="65"/>
      <c r="Y1104" s="65"/>
      <c r="Z1104" s="65"/>
      <c r="AA1104" s="65"/>
      <c r="AB1104" s="65"/>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row>
    <row r="1105" spans="1:250" s="50" customFormat="1" x14ac:dyDescent="0.2">
      <c r="A1105" s="6">
        <f ca="1">IF(COUNTIF($B$1:INDIRECT(CONCATENATE("B", ROW())), B1105)=0, "", COUNTIF($B$1:INDIRECT(CONCATENATE("B", ROW())), B1105))</f>
        <v>313</v>
      </c>
      <c r="B1105" s="41" t="s">
        <v>38</v>
      </c>
      <c r="C1105" s="7" t="str">
        <f ca="1">IF(B1105="", "", B1105&amp;COUNTIF($B$1:INDIRECT(CONCATENATE("B", ROW())), B1105))</f>
        <v>Ground313</v>
      </c>
      <c r="D1105" s="6"/>
      <c r="E1105" s="6"/>
      <c r="F1105" s="6">
        <f t="shared" si="192"/>
        <v>3384</v>
      </c>
      <c r="G1105" s="58" t="str">
        <f t="shared" si="187"/>
        <v>0xD38</v>
      </c>
      <c r="H1105" s="8" t="s">
        <v>1070</v>
      </c>
      <c r="I1105" s="8"/>
      <c r="J1105" s="6" t="s">
        <v>28</v>
      </c>
      <c r="K1105" s="9" t="s">
        <v>35</v>
      </c>
      <c r="L1105" s="6" t="s">
        <v>30</v>
      </c>
      <c r="M1105" s="42">
        <v>160</v>
      </c>
      <c r="N1105" s="42">
        <f t="shared" si="188"/>
        <v>256</v>
      </c>
      <c r="O1105" s="42">
        <f t="shared" si="189"/>
        <v>20</v>
      </c>
      <c r="P1105" s="42">
        <f t="shared" si="190"/>
        <v>32</v>
      </c>
      <c r="Q1105" s="265">
        <v>1</v>
      </c>
      <c r="R1105" s="10">
        <f t="shared" si="191"/>
        <v>256</v>
      </c>
      <c r="S1105" s="6"/>
      <c r="T1105" s="6"/>
      <c r="U1105" s="65"/>
      <c r="V1105" s="65"/>
      <c r="W1105" s="65"/>
      <c r="X1105" s="65"/>
      <c r="Y1105" s="65"/>
      <c r="Z1105" s="65"/>
      <c r="AA1105" s="65"/>
      <c r="AB1105" s="65"/>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row>
    <row r="1106" spans="1:250" s="50" customFormat="1" x14ac:dyDescent="0.2">
      <c r="A1106" s="6">
        <f ca="1">IF(COUNTIF($B$1:INDIRECT(CONCATENATE("B", ROW())), B1106)=0, "", COUNTIF($B$1:INDIRECT(CONCATENATE("B", ROW())), B1106))</f>
        <v>314</v>
      </c>
      <c r="B1106" s="41" t="s">
        <v>38</v>
      </c>
      <c r="C1106" s="7" t="str">
        <f ca="1">IF(B1106="", "", B1106&amp;COUNTIF($B$1:INDIRECT(CONCATENATE("B", ROW())), B1106))</f>
        <v>Ground314</v>
      </c>
      <c r="D1106" s="6"/>
      <c r="E1106" s="6"/>
      <c r="F1106" s="6">
        <f t="shared" si="192"/>
        <v>3385</v>
      </c>
      <c r="G1106" s="58" t="str">
        <f t="shared" si="187"/>
        <v>0xD39</v>
      </c>
      <c r="H1106" s="8" t="s">
        <v>1070</v>
      </c>
      <c r="I1106" s="8"/>
      <c r="J1106" s="6" t="s">
        <v>28</v>
      </c>
      <c r="K1106" s="9" t="s">
        <v>35</v>
      </c>
      <c r="L1106" s="6" t="s">
        <v>30</v>
      </c>
      <c r="M1106" s="42">
        <v>160</v>
      </c>
      <c r="N1106" s="42">
        <f t="shared" si="188"/>
        <v>256</v>
      </c>
      <c r="O1106" s="42">
        <f t="shared" si="189"/>
        <v>20</v>
      </c>
      <c r="P1106" s="42">
        <f t="shared" si="190"/>
        <v>32</v>
      </c>
      <c r="Q1106" s="265">
        <v>1</v>
      </c>
      <c r="R1106" s="10">
        <f t="shared" si="191"/>
        <v>256</v>
      </c>
      <c r="S1106" s="6"/>
      <c r="T1106" s="6"/>
      <c r="U1106" s="65"/>
      <c r="V1106" s="65"/>
      <c r="W1106" s="65"/>
      <c r="X1106" s="65"/>
      <c r="Y1106" s="65"/>
      <c r="Z1106" s="65"/>
      <c r="AA1106" s="65"/>
      <c r="AB1106" s="65"/>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row>
    <row r="1107" spans="1:250" s="50" customFormat="1" x14ac:dyDescent="0.2">
      <c r="A1107" s="6">
        <f ca="1">IF(COUNTIF($B$1:INDIRECT(CONCATENATE("B", ROW())), B1107)=0, "", COUNTIF($B$1:INDIRECT(CONCATENATE("B", ROW())), B1107))</f>
        <v>315</v>
      </c>
      <c r="B1107" s="41" t="s">
        <v>38</v>
      </c>
      <c r="C1107" s="7" t="str">
        <f ca="1">IF(B1107="", "", B1107&amp;COUNTIF($B$1:INDIRECT(CONCATENATE("B", ROW())), B1107))</f>
        <v>Ground315</v>
      </c>
      <c r="D1107" s="6"/>
      <c r="E1107" s="6"/>
      <c r="F1107" s="6">
        <f t="shared" si="192"/>
        <v>3386</v>
      </c>
      <c r="G1107" s="58" t="str">
        <f t="shared" si="187"/>
        <v>0xD3A</v>
      </c>
      <c r="H1107" s="8" t="s">
        <v>1070</v>
      </c>
      <c r="I1107" s="8"/>
      <c r="J1107" s="6" t="s">
        <v>28</v>
      </c>
      <c r="K1107" s="9" t="s">
        <v>35</v>
      </c>
      <c r="L1107" s="6" t="s">
        <v>30</v>
      </c>
      <c r="M1107" s="42">
        <v>160</v>
      </c>
      <c r="N1107" s="42">
        <f t="shared" si="188"/>
        <v>256</v>
      </c>
      <c r="O1107" s="42">
        <f t="shared" si="189"/>
        <v>20</v>
      </c>
      <c r="P1107" s="42">
        <f t="shared" si="190"/>
        <v>32</v>
      </c>
      <c r="Q1107" s="265">
        <v>1</v>
      </c>
      <c r="R1107" s="10">
        <f t="shared" si="191"/>
        <v>256</v>
      </c>
      <c r="S1107" s="6"/>
      <c r="T1107" s="6"/>
      <c r="U1107" s="65"/>
      <c r="V1107" s="65"/>
      <c r="W1107" s="65"/>
      <c r="X1107" s="65"/>
      <c r="Y1107" s="65"/>
      <c r="Z1107" s="65"/>
      <c r="AA1107" s="65"/>
      <c r="AB1107" s="65"/>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row>
    <row r="1108" spans="1:250" s="50" customFormat="1" x14ac:dyDescent="0.2">
      <c r="A1108" s="6">
        <f ca="1">IF(COUNTIF($B$1:INDIRECT(CONCATENATE("B", ROW())), B1108)=0, "", COUNTIF($B$1:INDIRECT(CONCATENATE("B", ROW())), B1108))</f>
        <v>316</v>
      </c>
      <c r="B1108" s="41" t="s">
        <v>38</v>
      </c>
      <c r="C1108" s="7" t="str">
        <f ca="1">IF(B1108="", "", B1108&amp;COUNTIF($B$1:INDIRECT(CONCATENATE("B", ROW())), B1108))</f>
        <v>Ground316</v>
      </c>
      <c r="D1108" s="6"/>
      <c r="E1108" s="6"/>
      <c r="F1108" s="6">
        <f t="shared" si="192"/>
        <v>3387</v>
      </c>
      <c r="G1108" s="58" t="str">
        <f t="shared" si="187"/>
        <v>0xD3B</v>
      </c>
      <c r="H1108" s="8" t="s">
        <v>1070</v>
      </c>
      <c r="I1108" s="8"/>
      <c r="J1108" s="6" t="s">
        <v>28</v>
      </c>
      <c r="K1108" s="9" t="s">
        <v>35</v>
      </c>
      <c r="L1108" s="6" t="s">
        <v>30</v>
      </c>
      <c r="M1108" s="42">
        <v>160</v>
      </c>
      <c r="N1108" s="42">
        <f t="shared" si="188"/>
        <v>256</v>
      </c>
      <c r="O1108" s="42">
        <f t="shared" si="189"/>
        <v>20</v>
      </c>
      <c r="P1108" s="42">
        <f t="shared" si="190"/>
        <v>32</v>
      </c>
      <c r="Q1108" s="265">
        <v>1</v>
      </c>
      <c r="R1108" s="10">
        <f t="shared" si="191"/>
        <v>256</v>
      </c>
      <c r="S1108" s="6"/>
      <c r="T1108" s="6"/>
      <c r="U1108" s="65"/>
      <c r="V1108" s="65"/>
      <c r="W1108" s="65"/>
      <c r="X1108" s="65"/>
      <c r="Y1108" s="65"/>
      <c r="Z1108" s="65"/>
      <c r="AA1108" s="65"/>
      <c r="AB1108" s="65"/>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row>
    <row r="1109" spans="1:250" s="50" customFormat="1" x14ac:dyDescent="0.2">
      <c r="A1109" s="6">
        <f ca="1">IF(COUNTIF($B$1:INDIRECT(CONCATENATE("B", ROW())), B1109)=0, "", COUNTIF($B$1:INDIRECT(CONCATENATE("B", ROW())), B1109))</f>
        <v>317</v>
      </c>
      <c r="B1109" s="41" t="s">
        <v>38</v>
      </c>
      <c r="C1109" s="7" t="str">
        <f ca="1">IF(B1109="", "", B1109&amp;COUNTIF($B$1:INDIRECT(CONCATENATE("B", ROW())), B1109))</f>
        <v>Ground317</v>
      </c>
      <c r="D1109" s="6"/>
      <c r="E1109" s="6"/>
      <c r="F1109" s="6">
        <f t="shared" si="192"/>
        <v>3388</v>
      </c>
      <c r="G1109" s="58" t="str">
        <f t="shared" si="187"/>
        <v>0xD3C</v>
      </c>
      <c r="H1109" s="8" t="s">
        <v>1071</v>
      </c>
      <c r="I1109" s="8"/>
      <c r="J1109" s="6" t="s">
        <v>28</v>
      </c>
      <c r="K1109" s="9" t="s">
        <v>35</v>
      </c>
      <c r="L1109" s="6" t="s">
        <v>30</v>
      </c>
      <c r="M1109" s="42">
        <v>160</v>
      </c>
      <c r="N1109" s="42">
        <f t="shared" si="188"/>
        <v>256</v>
      </c>
      <c r="O1109" s="42">
        <f t="shared" si="189"/>
        <v>20</v>
      </c>
      <c r="P1109" s="42">
        <f t="shared" si="190"/>
        <v>32</v>
      </c>
      <c r="Q1109" s="265">
        <v>1</v>
      </c>
      <c r="R1109" s="10">
        <f t="shared" si="191"/>
        <v>256</v>
      </c>
      <c r="S1109" s="6"/>
      <c r="T1109" s="6"/>
      <c r="U1109" s="65"/>
      <c r="V1109" s="65"/>
      <c r="W1109" s="65"/>
      <c r="X1109" s="65"/>
      <c r="Y1109" s="65"/>
      <c r="Z1109" s="65"/>
      <c r="AA1109" s="65"/>
      <c r="AB1109" s="65"/>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N1109" s="1"/>
      <c r="IO1109" s="1"/>
      <c r="IP1109" s="1"/>
    </row>
    <row r="1110" spans="1:250" s="50" customFormat="1" x14ac:dyDescent="0.2">
      <c r="A1110" s="6">
        <f ca="1">IF(COUNTIF($B$1:INDIRECT(CONCATENATE("B", ROW())), B1110)=0, "", COUNTIF($B$1:INDIRECT(CONCATENATE("B", ROW())), B1110))</f>
        <v>318</v>
      </c>
      <c r="B1110" s="41" t="s">
        <v>38</v>
      </c>
      <c r="C1110" s="7" t="str">
        <f ca="1">IF(B1110="", "", B1110&amp;COUNTIF($B$1:INDIRECT(CONCATENATE("B", ROW())), B1110))</f>
        <v>Ground318</v>
      </c>
      <c r="D1110" s="6"/>
      <c r="E1110" s="6"/>
      <c r="F1110" s="6">
        <f t="shared" si="192"/>
        <v>3389</v>
      </c>
      <c r="G1110" s="58" t="str">
        <f t="shared" si="187"/>
        <v>0xD3D</v>
      </c>
      <c r="H1110" s="8" t="s">
        <v>1071</v>
      </c>
      <c r="I1110" s="8"/>
      <c r="J1110" s="6" t="s">
        <v>28</v>
      </c>
      <c r="K1110" s="9" t="s">
        <v>35</v>
      </c>
      <c r="L1110" s="6" t="s">
        <v>30</v>
      </c>
      <c r="M1110" s="42">
        <v>160</v>
      </c>
      <c r="N1110" s="42">
        <f t="shared" si="188"/>
        <v>256</v>
      </c>
      <c r="O1110" s="42">
        <f t="shared" si="189"/>
        <v>20</v>
      </c>
      <c r="P1110" s="42">
        <f t="shared" si="190"/>
        <v>32</v>
      </c>
      <c r="Q1110" s="265">
        <v>1</v>
      </c>
      <c r="R1110" s="10">
        <f t="shared" si="191"/>
        <v>256</v>
      </c>
      <c r="S1110" s="6"/>
      <c r="T1110" s="6"/>
      <c r="U1110" s="65"/>
      <c r="V1110" s="65"/>
      <c r="W1110" s="65"/>
      <c r="X1110" s="65"/>
      <c r="Y1110" s="65"/>
      <c r="Z1110" s="65"/>
      <c r="AA1110" s="65"/>
      <c r="AB1110" s="65"/>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row>
    <row r="1111" spans="1:250" s="50" customFormat="1" x14ac:dyDescent="0.2">
      <c r="A1111" s="6">
        <f ca="1">IF(COUNTIF($B$1:INDIRECT(CONCATENATE("B", ROW())), B1111)=0, "", COUNTIF($B$1:INDIRECT(CONCATENATE("B", ROW())), B1111))</f>
        <v>319</v>
      </c>
      <c r="B1111" s="41" t="s">
        <v>38</v>
      </c>
      <c r="C1111" s="7" t="str">
        <f ca="1">IF(B1111="", "", B1111&amp;COUNTIF($B$1:INDIRECT(CONCATENATE("B", ROW())), B1111))</f>
        <v>Ground319</v>
      </c>
      <c r="D1111" s="6"/>
      <c r="E1111" s="6"/>
      <c r="F1111" s="6">
        <f t="shared" si="192"/>
        <v>3390</v>
      </c>
      <c r="G1111" s="58" t="str">
        <f t="shared" si="187"/>
        <v>0xD3E</v>
      </c>
      <c r="H1111" s="8" t="s">
        <v>1071</v>
      </c>
      <c r="I1111" s="8"/>
      <c r="J1111" s="6" t="s">
        <v>28</v>
      </c>
      <c r="K1111" s="9" t="s">
        <v>35</v>
      </c>
      <c r="L1111" s="6" t="s">
        <v>30</v>
      </c>
      <c r="M1111" s="42">
        <v>160</v>
      </c>
      <c r="N1111" s="42">
        <f t="shared" si="188"/>
        <v>256</v>
      </c>
      <c r="O1111" s="42">
        <f t="shared" si="189"/>
        <v>20</v>
      </c>
      <c r="P1111" s="42">
        <f t="shared" si="190"/>
        <v>32</v>
      </c>
      <c r="Q1111" s="265">
        <v>1</v>
      </c>
      <c r="R1111" s="10">
        <f t="shared" si="191"/>
        <v>256</v>
      </c>
      <c r="S1111" s="6"/>
      <c r="T1111" s="6"/>
      <c r="U1111" s="65"/>
      <c r="V1111" s="65"/>
      <c r="W1111" s="65"/>
      <c r="X1111" s="65"/>
      <c r="Y1111" s="65"/>
      <c r="Z1111" s="65"/>
      <c r="AA1111" s="65"/>
      <c r="AB1111" s="65"/>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row>
    <row r="1112" spans="1:250" s="50" customFormat="1" x14ac:dyDescent="0.2">
      <c r="A1112" s="6">
        <f ca="1">IF(COUNTIF($B$1:INDIRECT(CONCATENATE("B", ROW())), B1112)=0, "", COUNTIF($B$1:INDIRECT(CONCATENATE("B", ROW())), B1112))</f>
        <v>320</v>
      </c>
      <c r="B1112" s="41" t="s">
        <v>38</v>
      </c>
      <c r="C1112" s="7" t="str">
        <f ca="1">IF(B1112="", "", B1112&amp;COUNTIF($B$1:INDIRECT(CONCATENATE("B", ROW())), B1112))</f>
        <v>Ground320</v>
      </c>
      <c r="D1112" s="6"/>
      <c r="E1112" s="6"/>
      <c r="F1112" s="6">
        <f t="shared" si="192"/>
        <v>3391</v>
      </c>
      <c r="G1112" s="58" t="str">
        <f t="shared" si="187"/>
        <v>0xD3F</v>
      </c>
      <c r="H1112" s="8" t="s">
        <v>1071</v>
      </c>
      <c r="I1112" s="8"/>
      <c r="J1112" s="6" t="s">
        <v>28</v>
      </c>
      <c r="K1112" s="9" t="s">
        <v>35</v>
      </c>
      <c r="L1112" s="6" t="s">
        <v>30</v>
      </c>
      <c r="M1112" s="42">
        <v>160</v>
      </c>
      <c r="N1112" s="42">
        <f t="shared" si="188"/>
        <v>256</v>
      </c>
      <c r="O1112" s="42">
        <f t="shared" si="189"/>
        <v>20</v>
      </c>
      <c r="P1112" s="42">
        <f t="shared" si="190"/>
        <v>32</v>
      </c>
      <c r="Q1112" s="265">
        <v>1</v>
      </c>
      <c r="R1112" s="10">
        <f t="shared" si="191"/>
        <v>256</v>
      </c>
      <c r="S1112" s="6"/>
      <c r="T1112" s="6"/>
      <c r="U1112" s="65"/>
      <c r="V1112" s="65"/>
      <c r="W1112" s="65"/>
      <c r="X1112" s="65"/>
      <c r="Y1112" s="65"/>
      <c r="Z1112" s="65"/>
      <c r="AA1112" s="65"/>
      <c r="AB1112" s="65"/>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row>
    <row r="1113" spans="1:250" s="50" customFormat="1" x14ac:dyDescent="0.2">
      <c r="A1113" s="6">
        <f ca="1">IF(COUNTIF($B$1:INDIRECT(CONCATENATE("B", ROW())), B1113)=0, "", COUNTIF($B$1:INDIRECT(CONCATENATE("B", ROW())), B1113))</f>
        <v>321</v>
      </c>
      <c r="B1113" s="41" t="s">
        <v>38</v>
      </c>
      <c r="C1113" s="7" t="str">
        <f ca="1">IF(B1113="", "", B1113&amp;COUNTIF($B$1:INDIRECT(CONCATENATE("B", ROW())), B1113))</f>
        <v>Ground321</v>
      </c>
      <c r="D1113" s="6"/>
      <c r="E1113" s="6"/>
      <c r="F1113" s="6">
        <f t="shared" si="192"/>
        <v>3392</v>
      </c>
      <c r="G1113" s="58" t="str">
        <f t="shared" ref="G1113:G1176" si="193">CONCATENATE( "0x",DEC2HEX($F1113) )</f>
        <v>0xD40</v>
      </c>
      <c r="H1113" s="8" t="s">
        <v>1071</v>
      </c>
      <c r="I1113" s="8"/>
      <c r="J1113" s="6" t="s">
        <v>28</v>
      </c>
      <c r="K1113" s="9" t="s">
        <v>35</v>
      </c>
      <c r="L1113" s="6" t="s">
        <v>30</v>
      </c>
      <c r="M1113" s="42">
        <v>160</v>
      </c>
      <c r="N1113" s="42">
        <f t="shared" ref="N1113:N1176" si="194">(IF($K1113="CCSDS",$M1113,IF($K1113="","",IF($K1113="RAW",$M1113+(12*8)))))</f>
        <v>256</v>
      </c>
      <c r="O1113" s="42">
        <f t="shared" ref="O1113:O1176" si="195">IF($M1113="", "", $M1113/8)</f>
        <v>20</v>
      </c>
      <c r="P1113" s="42">
        <f t="shared" ref="P1113:P1176" si="196">IF(N1113="", "", N1113/8)</f>
        <v>32</v>
      </c>
      <c r="Q1113" s="265">
        <v>1</v>
      </c>
      <c r="R1113" s="10">
        <f t="shared" ref="R1113:R1176" si="197">IF($B1113="", "", IF($J1113="Sync", $N1113/$Q1113, 0))</f>
        <v>256</v>
      </c>
      <c r="S1113" s="6"/>
      <c r="T1113" s="6"/>
      <c r="U1113" s="65"/>
      <c r="V1113" s="65"/>
      <c r="W1113" s="65"/>
      <c r="X1113" s="65"/>
      <c r="Y1113" s="65"/>
      <c r="Z1113" s="65"/>
      <c r="AA1113" s="65"/>
      <c r="AB1113" s="65"/>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row>
    <row r="1114" spans="1:250" s="50" customFormat="1" x14ac:dyDescent="0.2">
      <c r="A1114" s="6">
        <f ca="1">IF(COUNTIF($B$1:INDIRECT(CONCATENATE("B", ROW())), B1114)=0, "", COUNTIF($B$1:INDIRECT(CONCATENATE("B", ROW())), B1114))</f>
        <v>322</v>
      </c>
      <c r="B1114" s="41" t="s">
        <v>38</v>
      </c>
      <c r="C1114" s="7" t="str">
        <f ca="1">IF(B1114="", "", B1114&amp;COUNTIF($B$1:INDIRECT(CONCATENATE("B", ROW())), B1114))</f>
        <v>Ground322</v>
      </c>
      <c r="D1114" s="6"/>
      <c r="E1114" s="6"/>
      <c r="F1114" s="6">
        <f t="shared" ref="F1114:F1177" si="198">$F1113+1</f>
        <v>3393</v>
      </c>
      <c r="G1114" s="58" t="str">
        <f t="shared" si="193"/>
        <v>0xD41</v>
      </c>
      <c r="H1114" s="8" t="s">
        <v>1071</v>
      </c>
      <c r="I1114" s="8"/>
      <c r="J1114" s="6" t="s">
        <v>28</v>
      </c>
      <c r="K1114" s="9" t="s">
        <v>35</v>
      </c>
      <c r="L1114" s="6" t="s">
        <v>30</v>
      </c>
      <c r="M1114" s="42">
        <v>160</v>
      </c>
      <c r="N1114" s="42">
        <f t="shared" si="194"/>
        <v>256</v>
      </c>
      <c r="O1114" s="42">
        <f t="shared" si="195"/>
        <v>20</v>
      </c>
      <c r="P1114" s="42">
        <f t="shared" si="196"/>
        <v>32</v>
      </c>
      <c r="Q1114" s="265">
        <v>1</v>
      </c>
      <c r="R1114" s="10">
        <f t="shared" si="197"/>
        <v>256</v>
      </c>
      <c r="S1114" s="6"/>
      <c r="T1114" s="6"/>
      <c r="U1114" s="65"/>
      <c r="V1114" s="65"/>
      <c r="W1114" s="65"/>
      <c r="X1114" s="65"/>
      <c r="Y1114" s="65"/>
      <c r="Z1114" s="65"/>
      <c r="AA1114" s="65"/>
      <c r="AB1114" s="65"/>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row>
    <row r="1115" spans="1:250" s="50" customFormat="1" x14ac:dyDescent="0.2">
      <c r="A1115" s="6">
        <f ca="1">IF(COUNTIF($B$1:INDIRECT(CONCATENATE("B", ROW())), B1115)=0, "", COUNTIF($B$1:INDIRECT(CONCATENATE("B", ROW())), B1115))</f>
        <v>323</v>
      </c>
      <c r="B1115" s="41" t="s">
        <v>38</v>
      </c>
      <c r="C1115" s="7" t="str">
        <f ca="1">IF(B1115="", "", B1115&amp;COUNTIF($B$1:INDIRECT(CONCATENATE("B", ROW())), B1115))</f>
        <v>Ground323</v>
      </c>
      <c r="D1115" s="6"/>
      <c r="E1115" s="6"/>
      <c r="F1115" s="6">
        <f t="shared" si="198"/>
        <v>3394</v>
      </c>
      <c r="G1115" s="58" t="str">
        <f t="shared" si="193"/>
        <v>0xD42</v>
      </c>
      <c r="H1115" s="8" t="s">
        <v>1071</v>
      </c>
      <c r="I1115" s="8"/>
      <c r="J1115" s="6" t="s">
        <v>28</v>
      </c>
      <c r="K1115" s="9" t="s">
        <v>35</v>
      </c>
      <c r="L1115" s="6" t="s">
        <v>30</v>
      </c>
      <c r="M1115" s="42">
        <v>160</v>
      </c>
      <c r="N1115" s="42">
        <f t="shared" si="194"/>
        <v>256</v>
      </c>
      <c r="O1115" s="42">
        <f t="shared" si="195"/>
        <v>20</v>
      </c>
      <c r="P1115" s="42">
        <f t="shared" si="196"/>
        <v>32</v>
      </c>
      <c r="Q1115" s="265">
        <v>1</v>
      </c>
      <c r="R1115" s="10">
        <f t="shared" si="197"/>
        <v>256</v>
      </c>
      <c r="S1115" s="6"/>
      <c r="T1115" s="6"/>
      <c r="U1115" s="65"/>
      <c r="V1115" s="65"/>
      <c r="W1115" s="65"/>
      <c r="X1115" s="65"/>
      <c r="Y1115" s="65"/>
      <c r="Z1115" s="65"/>
      <c r="AA1115" s="65"/>
      <c r="AB1115" s="65"/>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row>
    <row r="1116" spans="1:250" s="50" customFormat="1" x14ac:dyDescent="0.2">
      <c r="A1116" s="6">
        <f ca="1">IF(COUNTIF($B$1:INDIRECT(CONCATENATE("B", ROW())), B1116)=0, "", COUNTIF($B$1:INDIRECT(CONCATENATE("B", ROW())), B1116))</f>
        <v>324</v>
      </c>
      <c r="B1116" s="41" t="s">
        <v>38</v>
      </c>
      <c r="C1116" s="7" t="str">
        <f ca="1">IF(B1116="", "", B1116&amp;COUNTIF($B$1:INDIRECT(CONCATENATE("B", ROW())), B1116))</f>
        <v>Ground324</v>
      </c>
      <c r="D1116" s="6"/>
      <c r="E1116" s="6"/>
      <c r="F1116" s="6">
        <f t="shared" si="198"/>
        <v>3395</v>
      </c>
      <c r="G1116" s="58" t="str">
        <f t="shared" si="193"/>
        <v>0xD43</v>
      </c>
      <c r="H1116" s="8" t="s">
        <v>1071</v>
      </c>
      <c r="I1116" s="8"/>
      <c r="J1116" s="6" t="s">
        <v>28</v>
      </c>
      <c r="K1116" s="9" t="s">
        <v>35</v>
      </c>
      <c r="L1116" s="6" t="s">
        <v>30</v>
      </c>
      <c r="M1116" s="42">
        <v>160</v>
      </c>
      <c r="N1116" s="42">
        <f t="shared" si="194"/>
        <v>256</v>
      </c>
      <c r="O1116" s="42">
        <f t="shared" si="195"/>
        <v>20</v>
      </c>
      <c r="P1116" s="42">
        <f t="shared" si="196"/>
        <v>32</v>
      </c>
      <c r="Q1116" s="265">
        <v>1</v>
      </c>
      <c r="R1116" s="10">
        <f t="shared" si="197"/>
        <v>256</v>
      </c>
      <c r="S1116" s="6"/>
      <c r="T1116" s="6"/>
      <c r="U1116" s="65"/>
      <c r="V1116" s="65"/>
      <c r="W1116" s="65"/>
      <c r="X1116" s="65"/>
      <c r="Y1116" s="65"/>
      <c r="Z1116" s="65"/>
      <c r="AA1116" s="65"/>
      <c r="AB1116" s="65"/>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row>
    <row r="1117" spans="1:250" s="50" customFormat="1" x14ac:dyDescent="0.2">
      <c r="A1117" s="6">
        <f ca="1">IF(COUNTIF($B$1:INDIRECT(CONCATENATE("B", ROW())), B1117)=0, "", COUNTIF($B$1:INDIRECT(CONCATENATE("B", ROW())), B1117))</f>
        <v>325</v>
      </c>
      <c r="B1117" s="41" t="s">
        <v>38</v>
      </c>
      <c r="C1117" s="7" t="str">
        <f ca="1">IF(B1117="", "", B1117&amp;COUNTIF($B$1:INDIRECT(CONCATENATE("B", ROW())), B1117))</f>
        <v>Ground325</v>
      </c>
      <c r="D1117" s="6"/>
      <c r="E1117" s="6"/>
      <c r="F1117" s="6">
        <f t="shared" si="198"/>
        <v>3396</v>
      </c>
      <c r="G1117" s="58" t="str">
        <f t="shared" si="193"/>
        <v>0xD44</v>
      </c>
      <c r="H1117" s="8" t="s">
        <v>1071</v>
      </c>
      <c r="I1117" s="8"/>
      <c r="J1117" s="6" t="s">
        <v>28</v>
      </c>
      <c r="K1117" s="9" t="s">
        <v>35</v>
      </c>
      <c r="L1117" s="6" t="s">
        <v>30</v>
      </c>
      <c r="M1117" s="42">
        <v>160</v>
      </c>
      <c r="N1117" s="42">
        <f t="shared" si="194"/>
        <v>256</v>
      </c>
      <c r="O1117" s="42">
        <f t="shared" si="195"/>
        <v>20</v>
      </c>
      <c r="P1117" s="42">
        <f t="shared" si="196"/>
        <v>32</v>
      </c>
      <c r="Q1117" s="265">
        <v>1</v>
      </c>
      <c r="R1117" s="10">
        <f t="shared" si="197"/>
        <v>256</v>
      </c>
      <c r="S1117" s="6"/>
      <c r="T1117" s="6"/>
      <c r="U1117" s="65"/>
      <c r="V1117" s="65"/>
      <c r="W1117" s="65"/>
      <c r="X1117" s="65"/>
      <c r="Y1117" s="65"/>
      <c r="Z1117" s="65"/>
      <c r="AA1117" s="65"/>
      <c r="AB1117" s="65"/>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row>
    <row r="1118" spans="1:250" s="50" customFormat="1" x14ac:dyDescent="0.2">
      <c r="A1118" s="6">
        <f ca="1">IF(COUNTIF($B$1:INDIRECT(CONCATENATE("B", ROW())), B1118)=0, "", COUNTIF($B$1:INDIRECT(CONCATENATE("B", ROW())), B1118))</f>
        <v>326</v>
      </c>
      <c r="B1118" s="41" t="s">
        <v>38</v>
      </c>
      <c r="C1118" s="7" t="str">
        <f ca="1">IF(B1118="", "", B1118&amp;COUNTIF($B$1:INDIRECT(CONCATENATE("B", ROW())), B1118))</f>
        <v>Ground326</v>
      </c>
      <c r="D1118" s="6"/>
      <c r="E1118" s="6"/>
      <c r="F1118" s="6">
        <f t="shared" si="198"/>
        <v>3397</v>
      </c>
      <c r="G1118" s="58" t="str">
        <f t="shared" si="193"/>
        <v>0xD45</v>
      </c>
      <c r="H1118" s="8" t="s">
        <v>1071</v>
      </c>
      <c r="I1118" s="8"/>
      <c r="J1118" s="6" t="s">
        <v>28</v>
      </c>
      <c r="K1118" s="9" t="s">
        <v>35</v>
      </c>
      <c r="L1118" s="6" t="s">
        <v>30</v>
      </c>
      <c r="M1118" s="42">
        <v>160</v>
      </c>
      <c r="N1118" s="42">
        <f t="shared" si="194"/>
        <v>256</v>
      </c>
      <c r="O1118" s="42">
        <f t="shared" si="195"/>
        <v>20</v>
      </c>
      <c r="P1118" s="42">
        <f t="shared" si="196"/>
        <v>32</v>
      </c>
      <c r="Q1118" s="265">
        <v>1</v>
      </c>
      <c r="R1118" s="10">
        <f t="shared" si="197"/>
        <v>256</v>
      </c>
      <c r="S1118" s="6"/>
      <c r="T1118" s="6"/>
      <c r="U1118" s="65"/>
      <c r="V1118" s="65"/>
      <c r="W1118" s="65"/>
      <c r="X1118" s="65"/>
      <c r="Y1118" s="65"/>
      <c r="Z1118" s="65"/>
      <c r="AA1118" s="65"/>
      <c r="AB1118" s="65"/>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row>
    <row r="1119" spans="1:250" s="50" customFormat="1" x14ac:dyDescent="0.2">
      <c r="A1119" s="6">
        <f ca="1">IF(COUNTIF($B$1:INDIRECT(CONCATENATE("B", ROW())), B1119)=0, "", COUNTIF($B$1:INDIRECT(CONCATENATE("B", ROW())), B1119))</f>
        <v>327</v>
      </c>
      <c r="B1119" s="41" t="s">
        <v>38</v>
      </c>
      <c r="C1119" s="7" t="str">
        <f ca="1">IF(B1119="", "", B1119&amp;COUNTIF($B$1:INDIRECT(CONCATENATE("B", ROW())), B1119))</f>
        <v>Ground327</v>
      </c>
      <c r="D1119" s="6"/>
      <c r="E1119" s="6"/>
      <c r="F1119" s="6">
        <f t="shared" si="198"/>
        <v>3398</v>
      </c>
      <c r="G1119" s="58" t="str">
        <f t="shared" si="193"/>
        <v>0xD46</v>
      </c>
      <c r="H1119" s="8" t="s">
        <v>1071</v>
      </c>
      <c r="I1119" s="8"/>
      <c r="J1119" s="6" t="s">
        <v>28</v>
      </c>
      <c r="K1119" s="9" t="s">
        <v>35</v>
      </c>
      <c r="L1119" s="6" t="s">
        <v>30</v>
      </c>
      <c r="M1119" s="42">
        <v>160</v>
      </c>
      <c r="N1119" s="42">
        <f t="shared" si="194"/>
        <v>256</v>
      </c>
      <c r="O1119" s="42">
        <f t="shared" si="195"/>
        <v>20</v>
      </c>
      <c r="P1119" s="42">
        <f t="shared" si="196"/>
        <v>32</v>
      </c>
      <c r="Q1119" s="265">
        <v>1</v>
      </c>
      <c r="R1119" s="10">
        <f t="shared" si="197"/>
        <v>256</v>
      </c>
      <c r="S1119" s="6"/>
      <c r="T1119" s="6"/>
      <c r="U1119" s="65"/>
      <c r="V1119" s="65"/>
      <c r="W1119" s="65"/>
      <c r="X1119" s="65"/>
      <c r="Y1119" s="65"/>
      <c r="Z1119" s="65"/>
      <c r="AA1119" s="65"/>
      <c r="AB1119" s="65"/>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row>
    <row r="1120" spans="1:250" s="50" customFormat="1" x14ac:dyDescent="0.2">
      <c r="A1120" s="6">
        <f ca="1">IF(COUNTIF($B$1:INDIRECT(CONCATENATE("B", ROW())), B1120)=0, "", COUNTIF($B$1:INDIRECT(CONCATENATE("B", ROW())), B1120))</f>
        <v>328</v>
      </c>
      <c r="B1120" s="41" t="s">
        <v>38</v>
      </c>
      <c r="C1120" s="7" t="str">
        <f ca="1">IF(B1120="", "", B1120&amp;COUNTIF($B$1:INDIRECT(CONCATENATE("B", ROW())), B1120))</f>
        <v>Ground328</v>
      </c>
      <c r="D1120" s="6"/>
      <c r="E1120" s="6"/>
      <c r="F1120" s="6">
        <f t="shared" si="198"/>
        <v>3399</v>
      </c>
      <c r="G1120" s="58" t="str">
        <f t="shared" si="193"/>
        <v>0xD47</v>
      </c>
      <c r="H1120" s="8" t="s">
        <v>1071</v>
      </c>
      <c r="I1120" s="8"/>
      <c r="J1120" s="6" t="s">
        <v>28</v>
      </c>
      <c r="K1120" s="9" t="s">
        <v>35</v>
      </c>
      <c r="L1120" s="6" t="s">
        <v>30</v>
      </c>
      <c r="M1120" s="42">
        <v>160</v>
      </c>
      <c r="N1120" s="42">
        <f t="shared" si="194"/>
        <v>256</v>
      </c>
      <c r="O1120" s="42">
        <f t="shared" si="195"/>
        <v>20</v>
      </c>
      <c r="P1120" s="42">
        <f t="shared" si="196"/>
        <v>32</v>
      </c>
      <c r="Q1120" s="265">
        <v>1</v>
      </c>
      <c r="R1120" s="10">
        <f t="shared" si="197"/>
        <v>256</v>
      </c>
      <c r="S1120" s="6"/>
      <c r="T1120" s="6"/>
      <c r="U1120" s="65"/>
      <c r="V1120" s="65"/>
      <c r="W1120" s="65"/>
      <c r="X1120" s="65"/>
      <c r="Y1120" s="65"/>
      <c r="Z1120" s="65"/>
      <c r="AA1120" s="65"/>
      <c r="AB1120" s="65"/>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row>
    <row r="1121" spans="1:250" s="50" customFormat="1" x14ac:dyDescent="0.2">
      <c r="A1121" s="6">
        <f ca="1">IF(COUNTIF($B$1:INDIRECT(CONCATENATE("B", ROW())), B1121)=0, "", COUNTIF($B$1:INDIRECT(CONCATENATE("B", ROW())), B1121))</f>
        <v>329</v>
      </c>
      <c r="B1121" s="41" t="s">
        <v>38</v>
      </c>
      <c r="C1121" s="7" t="str">
        <f ca="1">IF(B1121="", "", B1121&amp;COUNTIF($B$1:INDIRECT(CONCATENATE("B", ROW())), B1121))</f>
        <v>Ground329</v>
      </c>
      <c r="D1121" s="6"/>
      <c r="E1121" s="6"/>
      <c r="F1121" s="6">
        <f t="shared" si="198"/>
        <v>3400</v>
      </c>
      <c r="G1121" s="58" t="str">
        <f t="shared" si="193"/>
        <v>0xD48</v>
      </c>
      <c r="H1121" s="8" t="s">
        <v>1071</v>
      </c>
      <c r="I1121" s="8"/>
      <c r="J1121" s="6" t="s">
        <v>28</v>
      </c>
      <c r="K1121" s="9" t="s">
        <v>35</v>
      </c>
      <c r="L1121" s="6" t="s">
        <v>30</v>
      </c>
      <c r="M1121" s="42">
        <v>160</v>
      </c>
      <c r="N1121" s="42">
        <f t="shared" si="194"/>
        <v>256</v>
      </c>
      <c r="O1121" s="42">
        <f t="shared" si="195"/>
        <v>20</v>
      </c>
      <c r="P1121" s="42">
        <f t="shared" si="196"/>
        <v>32</v>
      </c>
      <c r="Q1121" s="265">
        <v>1</v>
      </c>
      <c r="R1121" s="10">
        <f t="shared" si="197"/>
        <v>256</v>
      </c>
      <c r="S1121" s="6"/>
      <c r="T1121" s="6"/>
      <c r="U1121" s="65"/>
      <c r="V1121" s="65"/>
      <c r="W1121" s="65"/>
      <c r="X1121" s="65"/>
      <c r="Y1121" s="65"/>
      <c r="Z1121" s="65"/>
      <c r="AA1121" s="65"/>
      <c r="AB1121" s="65"/>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c r="HI1121" s="1"/>
      <c r="HJ1121" s="1"/>
      <c r="HK1121" s="1"/>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N1121" s="1"/>
      <c r="IO1121" s="1"/>
      <c r="IP1121" s="1"/>
    </row>
    <row r="1122" spans="1:250" s="50" customFormat="1" x14ac:dyDescent="0.2">
      <c r="A1122" s="6">
        <f ca="1">IF(COUNTIF($B$1:INDIRECT(CONCATENATE("B", ROW())), B1122)=0, "", COUNTIF($B$1:INDIRECT(CONCATENATE("B", ROW())), B1122))</f>
        <v>330</v>
      </c>
      <c r="B1122" s="41" t="s">
        <v>38</v>
      </c>
      <c r="C1122" s="7" t="str">
        <f ca="1">IF(B1122="", "", B1122&amp;COUNTIF($B$1:INDIRECT(CONCATENATE("B", ROW())), B1122))</f>
        <v>Ground330</v>
      </c>
      <c r="D1122" s="6"/>
      <c r="E1122" s="6"/>
      <c r="F1122" s="6">
        <f t="shared" si="198"/>
        <v>3401</v>
      </c>
      <c r="G1122" s="58" t="str">
        <f t="shared" si="193"/>
        <v>0xD49</v>
      </c>
      <c r="H1122" s="8" t="s">
        <v>1071</v>
      </c>
      <c r="I1122" s="8"/>
      <c r="J1122" s="6" t="s">
        <v>28</v>
      </c>
      <c r="K1122" s="9" t="s">
        <v>35</v>
      </c>
      <c r="L1122" s="6" t="s">
        <v>30</v>
      </c>
      <c r="M1122" s="42">
        <v>160</v>
      </c>
      <c r="N1122" s="42">
        <f t="shared" si="194"/>
        <v>256</v>
      </c>
      <c r="O1122" s="42">
        <f t="shared" si="195"/>
        <v>20</v>
      </c>
      <c r="P1122" s="42">
        <f t="shared" si="196"/>
        <v>32</v>
      </c>
      <c r="Q1122" s="265">
        <v>1</v>
      </c>
      <c r="R1122" s="10">
        <f t="shared" si="197"/>
        <v>256</v>
      </c>
      <c r="S1122" s="6"/>
      <c r="T1122" s="6"/>
      <c r="U1122" s="65"/>
      <c r="V1122" s="65"/>
      <c r="W1122" s="65"/>
      <c r="X1122" s="65"/>
      <c r="Y1122" s="65"/>
      <c r="Z1122" s="65"/>
      <c r="AA1122" s="65"/>
      <c r="AB1122" s="65"/>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N1122" s="1"/>
      <c r="IO1122" s="1"/>
      <c r="IP1122" s="1"/>
    </row>
    <row r="1123" spans="1:250" s="50" customFormat="1" x14ac:dyDescent="0.2">
      <c r="A1123" s="6">
        <f ca="1">IF(COUNTIF($B$1:INDIRECT(CONCATENATE("B", ROW())), B1123)=0, "", COUNTIF($B$1:INDIRECT(CONCATENATE("B", ROW())), B1123))</f>
        <v>331</v>
      </c>
      <c r="B1123" s="41" t="s">
        <v>38</v>
      </c>
      <c r="C1123" s="7" t="str">
        <f ca="1">IF(B1123="", "", B1123&amp;COUNTIF($B$1:INDIRECT(CONCATENATE("B", ROW())), B1123))</f>
        <v>Ground331</v>
      </c>
      <c r="D1123" s="6"/>
      <c r="E1123" s="6"/>
      <c r="F1123" s="6">
        <f t="shared" si="198"/>
        <v>3402</v>
      </c>
      <c r="G1123" s="58" t="str">
        <f t="shared" si="193"/>
        <v>0xD4A</v>
      </c>
      <c r="H1123" s="8" t="s">
        <v>1071</v>
      </c>
      <c r="I1123" s="8"/>
      <c r="J1123" s="6" t="s">
        <v>28</v>
      </c>
      <c r="K1123" s="9" t="s">
        <v>35</v>
      </c>
      <c r="L1123" s="6" t="s">
        <v>30</v>
      </c>
      <c r="M1123" s="42">
        <v>160</v>
      </c>
      <c r="N1123" s="42">
        <f t="shared" si="194"/>
        <v>256</v>
      </c>
      <c r="O1123" s="42">
        <f t="shared" si="195"/>
        <v>20</v>
      </c>
      <c r="P1123" s="42">
        <f t="shared" si="196"/>
        <v>32</v>
      </c>
      <c r="Q1123" s="265">
        <v>1</v>
      </c>
      <c r="R1123" s="10">
        <f t="shared" si="197"/>
        <v>256</v>
      </c>
      <c r="S1123" s="6"/>
      <c r="T1123" s="6"/>
      <c r="U1123" s="65"/>
      <c r="V1123" s="65"/>
      <c r="W1123" s="65"/>
      <c r="X1123" s="65"/>
      <c r="Y1123" s="65"/>
      <c r="Z1123" s="65"/>
      <c r="AA1123" s="65"/>
      <c r="AB1123" s="65"/>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N1123" s="1"/>
      <c r="IO1123" s="1"/>
      <c r="IP1123" s="1"/>
    </row>
    <row r="1124" spans="1:250" s="50" customFormat="1" x14ac:dyDescent="0.2">
      <c r="A1124" s="6">
        <f ca="1">IF(COUNTIF($B$1:INDIRECT(CONCATENATE("B", ROW())), B1124)=0, "", COUNTIF($B$1:INDIRECT(CONCATENATE("B", ROW())), B1124))</f>
        <v>332</v>
      </c>
      <c r="B1124" s="41" t="s">
        <v>38</v>
      </c>
      <c r="C1124" s="7" t="str">
        <f ca="1">IF(B1124="", "", B1124&amp;COUNTIF($B$1:INDIRECT(CONCATENATE("B", ROW())), B1124))</f>
        <v>Ground332</v>
      </c>
      <c r="D1124" s="6"/>
      <c r="E1124" s="6"/>
      <c r="F1124" s="6">
        <f t="shared" si="198"/>
        <v>3403</v>
      </c>
      <c r="G1124" s="58" t="str">
        <f t="shared" si="193"/>
        <v>0xD4B</v>
      </c>
      <c r="H1124" s="8" t="s">
        <v>1071</v>
      </c>
      <c r="I1124" s="8"/>
      <c r="J1124" s="6" t="s">
        <v>28</v>
      </c>
      <c r="K1124" s="9" t="s">
        <v>35</v>
      </c>
      <c r="L1124" s="6" t="s">
        <v>30</v>
      </c>
      <c r="M1124" s="42">
        <v>160</v>
      </c>
      <c r="N1124" s="42">
        <f t="shared" si="194"/>
        <v>256</v>
      </c>
      <c r="O1124" s="42">
        <f t="shared" si="195"/>
        <v>20</v>
      </c>
      <c r="P1124" s="42">
        <f t="shared" si="196"/>
        <v>32</v>
      </c>
      <c r="Q1124" s="265">
        <v>1</v>
      </c>
      <c r="R1124" s="10">
        <f t="shared" si="197"/>
        <v>256</v>
      </c>
      <c r="S1124" s="6"/>
      <c r="T1124" s="6"/>
      <c r="U1124" s="65"/>
      <c r="V1124" s="65"/>
      <c r="W1124" s="65"/>
      <c r="X1124" s="65"/>
      <c r="Y1124" s="65"/>
      <c r="Z1124" s="65"/>
      <c r="AA1124" s="65"/>
      <c r="AB1124" s="65"/>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N1124" s="1"/>
      <c r="IO1124" s="1"/>
      <c r="IP1124" s="1"/>
    </row>
    <row r="1125" spans="1:250" s="50" customFormat="1" x14ac:dyDescent="0.2">
      <c r="A1125" s="6">
        <f ca="1">IF(COUNTIF($B$1:INDIRECT(CONCATENATE("B", ROW())), B1125)=0, "", COUNTIF($B$1:INDIRECT(CONCATENATE("B", ROW())), B1125))</f>
        <v>333</v>
      </c>
      <c r="B1125" s="41" t="s">
        <v>38</v>
      </c>
      <c r="C1125" s="7" t="str">
        <f ca="1">IF(B1125="", "", B1125&amp;COUNTIF($B$1:INDIRECT(CONCATENATE("B", ROW())), B1125))</f>
        <v>Ground333</v>
      </c>
      <c r="D1125" s="6"/>
      <c r="E1125" s="6"/>
      <c r="F1125" s="6">
        <f t="shared" si="198"/>
        <v>3404</v>
      </c>
      <c r="G1125" s="58" t="str">
        <f t="shared" si="193"/>
        <v>0xD4C</v>
      </c>
      <c r="H1125" s="8" t="s">
        <v>1071</v>
      </c>
      <c r="I1125" s="8"/>
      <c r="J1125" s="6" t="s">
        <v>28</v>
      </c>
      <c r="K1125" s="9" t="s">
        <v>35</v>
      </c>
      <c r="L1125" s="6" t="s">
        <v>30</v>
      </c>
      <c r="M1125" s="42">
        <v>160</v>
      </c>
      <c r="N1125" s="42">
        <f t="shared" si="194"/>
        <v>256</v>
      </c>
      <c r="O1125" s="42">
        <f t="shared" si="195"/>
        <v>20</v>
      </c>
      <c r="P1125" s="42">
        <f t="shared" si="196"/>
        <v>32</v>
      </c>
      <c r="Q1125" s="265">
        <v>1</v>
      </c>
      <c r="R1125" s="10">
        <f t="shared" si="197"/>
        <v>256</v>
      </c>
      <c r="S1125" s="6"/>
      <c r="T1125" s="6"/>
      <c r="U1125" s="65"/>
      <c r="V1125" s="65"/>
      <c r="W1125" s="65"/>
      <c r="X1125" s="65"/>
      <c r="Y1125" s="65"/>
      <c r="Z1125" s="65"/>
      <c r="AA1125" s="65"/>
      <c r="AB1125" s="65"/>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c r="HI1125" s="1"/>
      <c r="HJ1125" s="1"/>
      <c r="HK1125" s="1"/>
      <c r="HL1125" s="1"/>
      <c r="HM1125" s="1"/>
      <c r="HN1125" s="1"/>
      <c r="HO1125" s="1"/>
      <c r="HP1125" s="1"/>
      <c r="HQ1125" s="1"/>
      <c r="HR1125" s="1"/>
      <c r="HS1125" s="1"/>
      <c r="HT1125" s="1"/>
      <c r="HU1125" s="1"/>
      <c r="HV1125" s="1"/>
      <c r="HW1125" s="1"/>
      <c r="HX1125" s="1"/>
      <c r="HY1125" s="1"/>
      <c r="HZ1125" s="1"/>
      <c r="IA1125" s="1"/>
      <c r="IB1125" s="1"/>
      <c r="IC1125" s="1"/>
      <c r="ID1125" s="1"/>
      <c r="IE1125" s="1"/>
      <c r="IF1125" s="1"/>
      <c r="IG1125" s="1"/>
      <c r="IH1125" s="1"/>
      <c r="II1125" s="1"/>
      <c r="IJ1125" s="1"/>
      <c r="IK1125" s="1"/>
      <c r="IL1125" s="1"/>
      <c r="IM1125" s="1"/>
      <c r="IN1125" s="1"/>
      <c r="IO1125" s="1"/>
      <c r="IP1125" s="1"/>
    </row>
    <row r="1126" spans="1:250" s="50" customFormat="1" x14ac:dyDescent="0.2">
      <c r="A1126" s="6">
        <f ca="1">IF(COUNTIF($B$1:INDIRECT(CONCATENATE("B", ROW())), B1126)=0, "", COUNTIF($B$1:INDIRECT(CONCATENATE("B", ROW())), B1126))</f>
        <v>334</v>
      </c>
      <c r="B1126" s="41" t="s">
        <v>38</v>
      </c>
      <c r="C1126" s="7" t="str">
        <f ca="1">IF(B1126="", "", B1126&amp;COUNTIF($B$1:INDIRECT(CONCATENATE("B", ROW())), B1126))</f>
        <v>Ground334</v>
      </c>
      <c r="D1126" s="6"/>
      <c r="E1126" s="6"/>
      <c r="F1126" s="6">
        <f t="shared" si="198"/>
        <v>3405</v>
      </c>
      <c r="G1126" s="58" t="str">
        <f t="shared" si="193"/>
        <v>0xD4D</v>
      </c>
      <c r="H1126" s="8" t="s">
        <v>1071</v>
      </c>
      <c r="I1126" s="8"/>
      <c r="J1126" s="6" t="s">
        <v>28</v>
      </c>
      <c r="K1126" s="9" t="s">
        <v>35</v>
      </c>
      <c r="L1126" s="6" t="s">
        <v>30</v>
      </c>
      <c r="M1126" s="42">
        <v>160</v>
      </c>
      <c r="N1126" s="42">
        <f t="shared" si="194"/>
        <v>256</v>
      </c>
      <c r="O1126" s="42">
        <f t="shared" si="195"/>
        <v>20</v>
      </c>
      <c r="P1126" s="42">
        <f t="shared" si="196"/>
        <v>32</v>
      </c>
      <c r="Q1126" s="265">
        <v>1</v>
      </c>
      <c r="R1126" s="10">
        <f t="shared" si="197"/>
        <v>256</v>
      </c>
      <c r="S1126" s="6"/>
      <c r="T1126" s="6"/>
      <c r="U1126" s="65"/>
      <c r="V1126" s="65"/>
      <c r="W1126" s="65"/>
      <c r="X1126" s="65"/>
      <c r="Y1126" s="65"/>
      <c r="Z1126" s="65"/>
      <c r="AA1126" s="65"/>
      <c r="AB1126" s="65"/>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c r="HI1126" s="1"/>
      <c r="HJ1126" s="1"/>
      <c r="HK1126" s="1"/>
      <c r="HL1126" s="1"/>
      <c r="HM1126" s="1"/>
      <c r="HN1126" s="1"/>
      <c r="HO1126" s="1"/>
      <c r="HP1126" s="1"/>
      <c r="HQ1126" s="1"/>
      <c r="HR1126" s="1"/>
      <c r="HS1126" s="1"/>
      <c r="HT1126" s="1"/>
      <c r="HU1126" s="1"/>
      <c r="HV1126" s="1"/>
      <c r="HW1126" s="1"/>
      <c r="HX1126" s="1"/>
      <c r="HY1126" s="1"/>
      <c r="HZ1126" s="1"/>
      <c r="IA1126" s="1"/>
      <c r="IB1126" s="1"/>
      <c r="IC1126" s="1"/>
      <c r="ID1126" s="1"/>
      <c r="IE1126" s="1"/>
      <c r="IF1126" s="1"/>
      <c r="IG1126" s="1"/>
      <c r="IH1126" s="1"/>
      <c r="II1126" s="1"/>
      <c r="IJ1126" s="1"/>
      <c r="IK1126" s="1"/>
      <c r="IL1126" s="1"/>
      <c r="IM1126" s="1"/>
      <c r="IN1126" s="1"/>
      <c r="IO1126" s="1"/>
      <c r="IP1126" s="1"/>
    </row>
    <row r="1127" spans="1:250" s="50" customFormat="1" x14ac:dyDescent="0.2">
      <c r="A1127" s="6">
        <f ca="1">IF(COUNTIF($B$1:INDIRECT(CONCATENATE("B", ROW())), B1127)=0, "", COUNTIF($B$1:INDIRECT(CONCATENATE("B", ROW())), B1127))</f>
        <v>335</v>
      </c>
      <c r="B1127" s="41" t="s">
        <v>38</v>
      </c>
      <c r="C1127" s="7" t="str">
        <f ca="1">IF(B1127="", "", B1127&amp;COUNTIF($B$1:INDIRECT(CONCATENATE("B", ROW())), B1127))</f>
        <v>Ground335</v>
      </c>
      <c r="D1127" s="6"/>
      <c r="E1127" s="6"/>
      <c r="F1127" s="6">
        <f t="shared" si="198"/>
        <v>3406</v>
      </c>
      <c r="G1127" s="58" t="str">
        <f t="shared" si="193"/>
        <v>0xD4E</v>
      </c>
      <c r="H1127" s="8" t="s">
        <v>1071</v>
      </c>
      <c r="I1127" s="8"/>
      <c r="J1127" s="6" t="s">
        <v>28</v>
      </c>
      <c r="K1127" s="9" t="s">
        <v>35</v>
      </c>
      <c r="L1127" s="6" t="s">
        <v>30</v>
      </c>
      <c r="M1127" s="42">
        <v>160</v>
      </c>
      <c r="N1127" s="42">
        <f t="shared" si="194"/>
        <v>256</v>
      </c>
      <c r="O1127" s="42">
        <f t="shared" si="195"/>
        <v>20</v>
      </c>
      <c r="P1127" s="42">
        <f t="shared" si="196"/>
        <v>32</v>
      </c>
      <c r="Q1127" s="265">
        <v>1</v>
      </c>
      <c r="R1127" s="10">
        <f t="shared" si="197"/>
        <v>256</v>
      </c>
      <c r="S1127" s="6"/>
      <c r="T1127" s="6"/>
      <c r="U1127" s="65"/>
      <c r="V1127" s="65"/>
      <c r="W1127" s="65"/>
      <c r="X1127" s="65"/>
      <c r="Y1127" s="65"/>
      <c r="Z1127" s="65"/>
      <c r="AA1127" s="65"/>
      <c r="AB1127" s="65"/>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N1127" s="1"/>
      <c r="IO1127" s="1"/>
      <c r="IP1127" s="1"/>
    </row>
    <row r="1128" spans="1:250" s="50" customFormat="1" x14ac:dyDescent="0.2">
      <c r="A1128" s="6">
        <f ca="1">IF(COUNTIF($B$1:INDIRECT(CONCATENATE("B", ROW())), B1128)=0, "", COUNTIF($B$1:INDIRECT(CONCATENATE("B", ROW())), B1128))</f>
        <v>336</v>
      </c>
      <c r="B1128" s="41" t="s">
        <v>38</v>
      </c>
      <c r="C1128" s="7" t="str">
        <f ca="1">IF(B1128="", "", B1128&amp;COUNTIF($B$1:INDIRECT(CONCATENATE("B", ROW())), B1128))</f>
        <v>Ground336</v>
      </c>
      <c r="D1128" s="6"/>
      <c r="E1128" s="6"/>
      <c r="F1128" s="6">
        <f t="shared" si="198"/>
        <v>3407</v>
      </c>
      <c r="G1128" s="58" t="str">
        <f t="shared" si="193"/>
        <v>0xD4F</v>
      </c>
      <c r="H1128" s="8" t="s">
        <v>1071</v>
      </c>
      <c r="I1128" s="8"/>
      <c r="J1128" s="6" t="s">
        <v>28</v>
      </c>
      <c r="K1128" s="9" t="s">
        <v>35</v>
      </c>
      <c r="L1128" s="6" t="s">
        <v>30</v>
      </c>
      <c r="M1128" s="42">
        <v>160</v>
      </c>
      <c r="N1128" s="42">
        <f t="shared" si="194"/>
        <v>256</v>
      </c>
      <c r="O1128" s="42">
        <f t="shared" si="195"/>
        <v>20</v>
      </c>
      <c r="P1128" s="42">
        <f t="shared" si="196"/>
        <v>32</v>
      </c>
      <c r="Q1128" s="265">
        <v>1</v>
      </c>
      <c r="R1128" s="10">
        <f t="shared" si="197"/>
        <v>256</v>
      </c>
      <c r="S1128" s="6"/>
      <c r="T1128" s="6"/>
      <c r="U1128" s="65"/>
      <c r="V1128" s="65"/>
      <c r="W1128" s="65"/>
      <c r="X1128" s="65"/>
      <c r="Y1128" s="65"/>
      <c r="Z1128" s="65"/>
      <c r="AA1128" s="65"/>
      <c r="AB1128" s="65"/>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row>
    <row r="1129" spans="1:250" s="50" customFormat="1" x14ac:dyDescent="0.2">
      <c r="A1129" s="6">
        <f ca="1">IF(COUNTIF($B$1:INDIRECT(CONCATENATE("B", ROW())), B1129)=0, "", COUNTIF($B$1:INDIRECT(CONCATENATE("B", ROW())), B1129))</f>
        <v>337</v>
      </c>
      <c r="B1129" s="41" t="s">
        <v>38</v>
      </c>
      <c r="C1129" s="7" t="str">
        <f ca="1">IF(B1129="", "", B1129&amp;COUNTIF($B$1:INDIRECT(CONCATENATE("B", ROW())), B1129))</f>
        <v>Ground337</v>
      </c>
      <c r="D1129" s="6"/>
      <c r="E1129" s="6"/>
      <c r="F1129" s="6">
        <f t="shared" si="198"/>
        <v>3408</v>
      </c>
      <c r="G1129" s="58" t="str">
        <f t="shared" si="193"/>
        <v>0xD50</v>
      </c>
      <c r="H1129" s="8" t="s">
        <v>1071</v>
      </c>
      <c r="I1129" s="8"/>
      <c r="J1129" s="6" t="s">
        <v>28</v>
      </c>
      <c r="K1129" s="9" t="s">
        <v>35</v>
      </c>
      <c r="L1129" s="6" t="s">
        <v>30</v>
      </c>
      <c r="M1129" s="42">
        <v>160</v>
      </c>
      <c r="N1129" s="42">
        <f t="shared" si="194"/>
        <v>256</v>
      </c>
      <c r="O1129" s="42">
        <f t="shared" si="195"/>
        <v>20</v>
      </c>
      <c r="P1129" s="42">
        <f t="shared" si="196"/>
        <v>32</v>
      </c>
      <c r="Q1129" s="265">
        <v>1</v>
      </c>
      <c r="R1129" s="10">
        <f t="shared" si="197"/>
        <v>256</v>
      </c>
      <c r="S1129" s="6"/>
      <c r="T1129" s="6"/>
      <c r="U1129" s="65"/>
      <c r="V1129" s="65"/>
      <c r="W1129" s="65"/>
      <c r="X1129" s="65"/>
      <c r="Y1129" s="65"/>
      <c r="Z1129" s="65"/>
      <c r="AA1129" s="65"/>
      <c r="AB1129" s="65"/>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N1129" s="1"/>
      <c r="IO1129" s="1"/>
      <c r="IP1129" s="1"/>
    </row>
    <row r="1130" spans="1:250" s="50" customFormat="1" x14ac:dyDescent="0.2">
      <c r="A1130" s="6">
        <f ca="1">IF(COUNTIF($B$1:INDIRECT(CONCATENATE("B", ROW())), B1130)=0, "", COUNTIF($B$1:INDIRECT(CONCATENATE("B", ROW())), B1130))</f>
        <v>338</v>
      </c>
      <c r="B1130" s="41" t="s">
        <v>38</v>
      </c>
      <c r="C1130" s="7" t="str">
        <f ca="1">IF(B1130="", "", B1130&amp;COUNTIF($B$1:INDIRECT(CONCATENATE("B", ROW())), B1130))</f>
        <v>Ground338</v>
      </c>
      <c r="D1130" s="6"/>
      <c r="E1130" s="6"/>
      <c r="F1130" s="6">
        <f t="shared" si="198"/>
        <v>3409</v>
      </c>
      <c r="G1130" s="58" t="str">
        <f t="shared" si="193"/>
        <v>0xD51</v>
      </c>
      <c r="H1130" s="8" t="s">
        <v>1071</v>
      </c>
      <c r="I1130" s="8"/>
      <c r="J1130" s="6" t="s">
        <v>28</v>
      </c>
      <c r="K1130" s="9" t="s">
        <v>35</v>
      </c>
      <c r="L1130" s="6" t="s">
        <v>30</v>
      </c>
      <c r="M1130" s="42">
        <v>160</v>
      </c>
      <c r="N1130" s="42">
        <f t="shared" si="194"/>
        <v>256</v>
      </c>
      <c r="O1130" s="42">
        <f t="shared" si="195"/>
        <v>20</v>
      </c>
      <c r="P1130" s="42">
        <f t="shared" si="196"/>
        <v>32</v>
      </c>
      <c r="Q1130" s="265">
        <v>1</v>
      </c>
      <c r="R1130" s="10">
        <f t="shared" si="197"/>
        <v>256</v>
      </c>
      <c r="S1130" s="6"/>
      <c r="T1130" s="6"/>
      <c r="U1130" s="65"/>
      <c r="V1130" s="65"/>
      <c r="W1130" s="65"/>
      <c r="X1130" s="65"/>
      <c r="Y1130" s="65"/>
      <c r="Z1130" s="65"/>
      <c r="AA1130" s="65"/>
      <c r="AB1130" s="65"/>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row>
    <row r="1131" spans="1:250" s="50" customFormat="1" x14ac:dyDescent="0.2">
      <c r="A1131" s="6">
        <f ca="1">IF(COUNTIF($B$1:INDIRECT(CONCATENATE("B", ROW())), B1131)=0, "", COUNTIF($B$1:INDIRECT(CONCATENATE("B", ROW())), B1131))</f>
        <v>339</v>
      </c>
      <c r="B1131" s="41" t="s">
        <v>38</v>
      </c>
      <c r="C1131" s="7" t="str">
        <f ca="1">IF(B1131="", "", B1131&amp;COUNTIF($B$1:INDIRECT(CONCATENATE("B", ROW())), B1131))</f>
        <v>Ground339</v>
      </c>
      <c r="D1131" s="6"/>
      <c r="E1131" s="6"/>
      <c r="F1131" s="6">
        <f t="shared" si="198"/>
        <v>3410</v>
      </c>
      <c r="G1131" s="58" t="str">
        <f t="shared" si="193"/>
        <v>0xD52</v>
      </c>
      <c r="H1131" s="8" t="s">
        <v>1071</v>
      </c>
      <c r="I1131" s="8"/>
      <c r="J1131" s="6" t="s">
        <v>28</v>
      </c>
      <c r="K1131" s="9" t="s">
        <v>35</v>
      </c>
      <c r="L1131" s="6" t="s">
        <v>30</v>
      </c>
      <c r="M1131" s="42">
        <v>160</v>
      </c>
      <c r="N1131" s="42">
        <f t="shared" si="194"/>
        <v>256</v>
      </c>
      <c r="O1131" s="42">
        <f t="shared" si="195"/>
        <v>20</v>
      </c>
      <c r="P1131" s="42">
        <f t="shared" si="196"/>
        <v>32</v>
      </c>
      <c r="Q1131" s="265">
        <v>1</v>
      </c>
      <c r="R1131" s="10">
        <f t="shared" si="197"/>
        <v>256</v>
      </c>
      <c r="S1131" s="6"/>
      <c r="T1131" s="6"/>
      <c r="U1131" s="65"/>
      <c r="V1131" s="65"/>
      <c r="W1131" s="65"/>
      <c r="X1131" s="65"/>
      <c r="Y1131" s="65"/>
      <c r="Z1131" s="65"/>
      <c r="AA1131" s="65"/>
      <c r="AB1131" s="65"/>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row>
    <row r="1132" spans="1:250" s="50" customFormat="1" x14ac:dyDescent="0.2">
      <c r="A1132" s="6">
        <f ca="1">IF(COUNTIF($B$1:INDIRECT(CONCATENATE("B", ROW())), B1132)=0, "", COUNTIF($B$1:INDIRECT(CONCATENATE("B", ROW())), B1132))</f>
        <v>340</v>
      </c>
      <c r="B1132" s="41" t="s">
        <v>38</v>
      </c>
      <c r="C1132" s="7" t="str">
        <f ca="1">IF(B1132="", "", B1132&amp;COUNTIF($B$1:INDIRECT(CONCATENATE("B", ROW())), B1132))</f>
        <v>Ground340</v>
      </c>
      <c r="D1132" s="6"/>
      <c r="E1132" s="6"/>
      <c r="F1132" s="6">
        <f t="shared" si="198"/>
        <v>3411</v>
      </c>
      <c r="G1132" s="58" t="str">
        <f t="shared" si="193"/>
        <v>0xD53</v>
      </c>
      <c r="H1132" s="8" t="s">
        <v>1071</v>
      </c>
      <c r="I1132" s="8"/>
      <c r="J1132" s="6" t="s">
        <v>28</v>
      </c>
      <c r="K1132" s="9" t="s">
        <v>35</v>
      </c>
      <c r="L1132" s="6" t="s">
        <v>30</v>
      </c>
      <c r="M1132" s="42">
        <v>160</v>
      </c>
      <c r="N1132" s="42">
        <f t="shared" si="194"/>
        <v>256</v>
      </c>
      <c r="O1132" s="42">
        <f t="shared" si="195"/>
        <v>20</v>
      </c>
      <c r="P1132" s="42">
        <f t="shared" si="196"/>
        <v>32</v>
      </c>
      <c r="Q1132" s="265">
        <v>1</v>
      </c>
      <c r="R1132" s="10">
        <f t="shared" si="197"/>
        <v>256</v>
      </c>
      <c r="S1132" s="6"/>
      <c r="T1132" s="6"/>
      <c r="U1132" s="65"/>
      <c r="V1132" s="65"/>
      <c r="W1132" s="65"/>
      <c r="X1132" s="65"/>
      <c r="Y1132" s="65"/>
      <c r="Z1132" s="65"/>
      <c r="AA1132" s="65"/>
      <c r="AB1132" s="65"/>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row>
    <row r="1133" spans="1:250" s="50" customFormat="1" x14ac:dyDescent="0.2">
      <c r="A1133" s="6">
        <f ca="1">IF(COUNTIF($B$1:INDIRECT(CONCATENATE("B", ROW())), B1133)=0, "", COUNTIF($B$1:INDIRECT(CONCATENATE("B", ROW())), B1133))</f>
        <v>341</v>
      </c>
      <c r="B1133" s="41" t="s">
        <v>38</v>
      </c>
      <c r="C1133" s="7" t="str">
        <f ca="1">IF(B1133="", "", B1133&amp;COUNTIF($B$1:INDIRECT(CONCATENATE("B", ROW())), B1133))</f>
        <v>Ground341</v>
      </c>
      <c r="D1133" s="6"/>
      <c r="E1133" s="6"/>
      <c r="F1133" s="6">
        <f t="shared" si="198"/>
        <v>3412</v>
      </c>
      <c r="G1133" s="58" t="str">
        <f t="shared" si="193"/>
        <v>0xD54</v>
      </c>
      <c r="H1133" s="8" t="s">
        <v>1071</v>
      </c>
      <c r="I1133" s="8"/>
      <c r="J1133" s="6" t="s">
        <v>28</v>
      </c>
      <c r="K1133" s="9" t="s">
        <v>35</v>
      </c>
      <c r="L1133" s="6" t="s">
        <v>30</v>
      </c>
      <c r="M1133" s="42">
        <v>160</v>
      </c>
      <c r="N1133" s="42">
        <f t="shared" si="194"/>
        <v>256</v>
      </c>
      <c r="O1133" s="42">
        <f t="shared" si="195"/>
        <v>20</v>
      </c>
      <c r="P1133" s="42">
        <f t="shared" si="196"/>
        <v>32</v>
      </c>
      <c r="Q1133" s="265">
        <v>1</v>
      </c>
      <c r="R1133" s="10">
        <f t="shared" si="197"/>
        <v>256</v>
      </c>
      <c r="S1133" s="6"/>
      <c r="T1133" s="6"/>
      <c r="U1133" s="65"/>
      <c r="V1133" s="65"/>
      <c r="W1133" s="65"/>
      <c r="X1133" s="65"/>
      <c r="Y1133" s="65"/>
      <c r="Z1133" s="65"/>
      <c r="AA1133" s="65"/>
      <c r="AB1133" s="65"/>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row>
    <row r="1134" spans="1:250" s="50" customFormat="1" x14ac:dyDescent="0.2">
      <c r="A1134" s="6">
        <f ca="1">IF(COUNTIF($B$1:INDIRECT(CONCATENATE("B", ROW())), B1134)=0, "", COUNTIF($B$1:INDIRECT(CONCATENATE("B", ROW())), B1134))</f>
        <v>342</v>
      </c>
      <c r="B1134" s="41" t="s">
        <v>38</v>
      </c>
      <c r="C1134" s="7" t="str">
        <f ca="1">IF(B1134="", "", B1134&amp;COUNTIF($B$1:INDIRECT(CONCATENATE("B", ROW())), B1134))</f>
        <v>Ground342</v>
      </c>
      <c r="D1134" s="6"/>
      <c r="E1134" s="6"/>
      <c r="F1134" s="6">
        <f t="shared" si="198"/>
        <v>3413</v>
      </c>
      <c r="G1134" s="58" t="str">
        <f t="shared" si="193"/>
        <v>0xD55</v>
      </c>
      <c r="H1134" s="8" t="s">
        <v>1071</v>
      </c>
      <c r="I1134" s="8"/>
      <c r="J1134" s="6" t="s">
        <v>28</v>
      </c>
      <c r="K1134" s="9" t="s">
        <v>35</v>
      </c>
      <c r="L1134" s="6" t="s">
        <v>30</v>
      </c>
      <c r="M1134" s="42">
        <v>160</v>
      </c>
      <c r="N1134" s="42">
        <f t="shared" si="194"/>
        <v>256</v>
      </c>
      <c r="O1134" s="42">
        <f t="shared" si="195"/>
        <v>20</v>
      </c>
      <c r="P1134" s="42">
        <f t="shared" si="196"/>
        <v>32</v>
      </c>
      <c r="Q1134" s="265">
        <v>1</v>
      </c>
      <c r="R1134" s="10">
        <f t="shared" si="197"/>
        <v>256</v>
      </c>
      <c r="S1134" s="6"/>
      <c r="T1134" s="6"/>
      <c r="U1134" s="65"/>
      <c r="V1134" s="65"/>
      <c r="W1134" s="65"/>
      <c r="X1134" s="65"/>
      <c r="Y1134" s="65"/>
      <c r="Z1134" s="65"/>
      <c r="AA1134" s="65"/>
      <c r="AB1134" s="65"/>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row>
    <row r="1135" spans="1:250" s="50" customFormat="1" x14ac:dyDescent="0.2">
      <c r="A1135" s="6">
        <f ca="1">IF(COUNTIF($B$1:INDIRECT(CONCATENATE("B", ROW())), B1135)=0, "", COUNTIF($B$1:INDIRECT(CONCATENATE("B", ROW())), B1135))</f>
        <v>343</v>
      </c>
      <c r="B1135" s="41" t="s">
        <v>38</v>
      </c>
      <c r="C1135" s="7" t="str">
        <f ca="1">IF(B1135="", "", B1135&amp;COUNTIF($B$1:INDIRECT(CONCATENATE("B", ROW())), B1135))</f>
        <v>Ground343</v>
      </c>
      <c r="D1135" s="6"/>
      <c r="E1135" s="6"/>
      <c r="F1135" s="6">
        <f t="shared" si="198"/>
        <v>3414</v>
      </c>
      <c r="G1135" s="58" t="str">
        <f t="shared" si="193"/>
        <v>0xD56</v>
      </c>
      <c r="H1135" s="8" t="s">
        <v>1071</v>
      </c>
      <c r="I1135" s="8"/>
      <c r="J1135" s="6" t="s">
        <v>28</v>
      </c>
      <c r="K1135" s="9" t="s">
        <v>35</v>
      </c>
      <c r="L1135" s="6" t="s">
        <v>30</v>
      </c>
      <c r="M1135" s="42">
        <v>160</v>
      </c>
      <c r="N1135" s="42">
        <f t="shared" si="194"/>
        <v>256</v>
      </c>
      <c r="O1135" s="42">
        <f t="shared" si="195"/>
        <v>20</v>
      </c>
      <c r="P1135" s="42">
        <f t="shared" si="196"/>
        <v>32</v>
      </c>
      <c r="Q1135" s="265">
        <v>1</v>
      </c>
      <c r="R1135" s="10">
        <f t="shared" si="197"/>
        <v>256</v>
      </c>
      <c r="S1135" s="6"/>
      <c r="T1135" s="6"/>
      <c r="U1135" s="65"/>
      <c r="V1135" s="65"/>
      <c r="W1135" s="65"/>
      <c r="X1135" s="65"/>
      <c r="Y1135" s="65"/>
      <c r="Z1135" s="65"/>
      <c r="AA1135" s="65"/>
      <c r="AB1135" s="65"/>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row>
    <row r="1136" spans="1:250" s="50" customFormat="1" x14ac:dyDescent="0.2">
      <c r="A1136" s="6">
        <f ca="1">IF(COUNTIF($B$1:INDIRECT(CONCATENATE("B", ROW())), B1136)=0, "", COUNTIF($B$1:INDIRECT(CONCATENATE("B", ROW())), B1136))</f>
        <v>344</v>
      </c>
      <c r="B1136" s="41" t="s">
        <v>38</v>
      </c>
      <c r="C1136" s="7" t="str">
        <f ca="1">IF(B1136="", "", B1136&amp;COUNTIF($B$1:INDIRECT(CONCATENATE("B", ROW())), B1136))</f>
        <v>Ground344</v>
      </c>
      <c r="D1136" s="6"/>
      <c r="E1136" s="6"/>
      <c r="F1136" s="6">
        <f t="shared" si="198"/>
        <v>3415</v>
      </c>
      <c r="G1136" s="58" t="str">
        <f t="shared" si="193"/>
        <v>0xD57</v>
      </c>
      <c r="H1136" s="8" t="s">
        <v>1071</v>
      </c>
      <c r="I1136" s="8"/>
      <c r="J1136" s="6" t="s">
        <v>28</v>
      </c>
      <c r="K1136" s="9" t="s">
        <v>35</v>
      </c>
      <c r="L1136" s="6" t="s">
        <v>30</v>
      </c>
      <c r="M1136" s="42">
        <v>160</v>
      </c>
      <c r="N1136" s="42">
        <f t="shared" si="194"/>
        <v>256</v>
      </c>
      <c r="O1136" s="42">
        <f t="shared" si="195"/>
        <v>20</v>
      </c>
      <c r="P1136" s="42">
        <f t="shared" si="196"/>
        <v>32</v>
      </c>
      <c r="Q1136" s="265">
        <v>1</v>
      </c>
      <c r="R1136" s="10">
        <f t="shared" si="197"/>
        <v>256</v>
      </c>
      <c r="S1136" s="6"/>
      <c r="T1136" s="6"/>
      <c r="U1136" s="65"/>
      <c r="V1136" s="65"/>
      <c r="W1136" s="65"/>
      <c r="X1136" s="65"/>
      <c r="Y1136" s="65"/>
      <c r="Z1136" s="65"/>
      <c r="AA1136" s="65"/>
      <c r="AB1136" s="65"/>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row>
    <row r="1137" spans="1:250" s="50" customFormat="1" x14ac:dyDescent="0.2">
      <c r="A1137" s="6">
        <f ca="1">IF(COUNTIF($B$1:INDIRECT(CONCATENATE("B", ROW())), B1137)=0, "", COUNTIF($B$1:INDIRECT(CONCATENATE("B", ROW())), B1137))</f>
        <v>345</v>
      </c>
      <c r="B1137" s="41" t="s">
        <v>38</v>
      </c>
      <c r="C1137" s="7" t="str">
        <f ca="1">IF(B1137="", "", B1137&amp;COUNTIF($B$1:INDIRECT(CONCATENATE("B", ROW())), B1137))</f>
        <v>Ground345</v>
      </c>
      <c r="D1137" s="6"/>
      <c r="E1137" s="6"/>
      <c r="F1137" s="6">
        <f t="shared" si="198"/>
        <v>3416</v>
      </c>
      <c r="G1137" s="58" t="str">
        <f t="shared" si="193"/>
        <v>0xD58</v>
      </c>
      <c r="H1137" s="8" t="s">
        <v>1071</v>
      </c>
      <c r="I1137" s="8"/>
      <c r="J1137" s="6" t="s">
        <v>28</v>
      </c>
      <c r="K1137" s="9" t="s">
        <v>35</v>
      </c>
      <c r="L1137" s="6" t="s">
        <v>30</v>
      </c>
      <c r="M1137" s="42">
        <v>160</v>
      </c>
      <c r="N1137" s="42">
        <f t="shared" si="194"/>
        <v>256</v>
      </c>
      <c r="O1137" s="42">
        <f t="shared" si="195"/>
        <v>20</v>
      </c>
      <c r="P1137" s="42">
        <f t="shared" si="196"/>
        <v>32</v>
      </c>
      <c r="Q1137" s="265">
        <v>1</v>
      </c>
      <c r="R1137" s="10">
        <f t="shared" si="197"/>
        <v>256</v>
      </c>
      <c r="S1137" s="6"/>
      <c r="T1137" s="6"/>
      <c r="U1137" s="65"/>
      <c r="V1137" s="65"/>
      <c r="W1137" s="65"/>
      <c r="X1137" s="65"/>
      <c r="Y1137" s="65"/>
      <c r="Z1137" s="65"/>
      <c r="AA1137" s="65"/>
      <c r="AB1137" s="65"/>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row>
    <row r="1138" spans="1:250" s="50" customFormat="1" x14ac:dyDescent="0.2">
      <c r="A1138" s="6">
        <f ca="1">IF(COUNTIF($B$1:INDIRECT(CONCATENATE("B", ROW())), B1138)=0, "", COUNTIF($B$1:INDIRECT(CONCATENATE("B", ROW())), B1138))</f>
        <v>346</v>
      </c>
      <c r="B1138" s="41" t="s">
        <v>38</v>
      </c>
      <c r="C1138" s="7" t="str">
        <f ca="1">IF(B1138="", "", B1138&amp;COUNTIF($B$1:INDIRECT(CONCATENATE("B", ROW())), B1138))</f>
        <v>Ground346</v>
      </c>
      <c r="D1138" s="6"/>
      <c r="E1138" s="6"/>
      <c r="F1138" s="6">
        <f t="shared" si="198"/>
        <v>3417</v>
      </c>
      <c r="G1138" s="58" t="str">
        <f t="shared" si="193"/>
        <v>0xD59</v>
      </c>
      <c r="H1138" s="8" t="s">
        <v>1071</v>
      </c>
      <c r="I1138" s="8"/>
      <c r="J1138" s="6" t="s">
        <v>28</v>
      </c>
      <c r="K1138" s="9" t="s">
        <v>35</v>
      </c>
      <c r="L1138" s="6" t="s">
        <v>30</v>
      </c>
      <c r="M1138" s="42">
        <v>160</v>
      </c>
      <c r="N1138" s="42">
        <f t="shared" si="194"/>
        <v>256</v>
      </c>
      <c r="O1138" s="42">
        <f t="shared" si="195"/>
        <v>20</v>
      </c>
      <c r="P1138" s="42">
        <f t="shared" si="196"/>
        <v>32</v>
      </c>
      <c r="Q1138" s="265">
        <v>1</v>
      </c>
      <c r="R1138" s="10">
        <f t="shared" si="197"/>
        <v>256</v>
      </c>
      <c r="S1138" s="6"/>
      <c r="T1138" s="6"/>
      <c r="U1138" s="65"/>
      <c r="V1138" s="65"/>
      <c r="W1138" s="65"/>
      <c r="X1138" s="65"/>
      <c r="Y1138" s="65"/>
      <c r="Z1138" s="65"/>
      <c r="AA1138" s="65"/>
      <c r="AB1138" s="65"/>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row>
    <row r="1139" spans="1:250" s="50" customFormat="1" x14ac:dyDescent="0.2">
      <c r="A1139" s="6">
        <f ca="1">IF(COUNTIF($B$1:INDIRECT(CONCATENATE("B", ROW())), B1139)=0, "", COUNTIF($B$1:INDIRECT(CONCATENATE("B", ROW())), B1139))</f>
        <v>347</v>
      </c>
      <c r="B1139" s="41" t="s">
        <v>38</v>
      </c>
      <c r="C1139" s="7" t="str">
        <f ca="1">IF(B1139="", "", B1139&amp;COUNTIF($B$1:INDIRECT(CONCATENATE("B", ROW())), B1139))</f>
        <v>Ground347</v>
      </c>
      <c r="D1139" s="6"/>
      <c r="E1139" s="6"/>
      <c r="F1139" s="6">
        <f t="shared" si="198"/>
        <v>3418</v>
      </c>
      <c r="G1139" s="58" t="str">
        <f t="shared" si="193"/>
        <v>0xD5A</v>
      </c>
      <c r="H1139" s="8" t="s">
        <v>1072</v>
      </c>
      <c r="I1139" s="8"/>
      <c r="J1139" s="6" t="s">
        <v>28</v>
      </c>
      <c r="K1139" s="9" t="s">
        <v>35</v>
      </c>
      <c r="L1139" s="6" t="s">
        <v>30</v>
      </c>
      <c r="M1139" s="42">
        <v>160</v>
      </c>
      <c r="N1139" s="42">
        <f t="shared" si="194"/>
        <v>256</v>
      </c>
      <c r="O1139" s="42">
        <f t="shared" si="195"/>
        <v>20</v>
      </c>
      <c r="P1139" s="42">
        <f t="shared" si="196"/>
        <v>32</v>
      </c>
      <c r="Q1139" s="265">
        <v>1</v>
      </c>
      <c r="R1139" s="10">
        <f t="shared" si="197"/>
        <v>256</v>
      </c>
      <c r="S1139" s="6"/>
      <c r="T1139" s="6"/>
      <c r="U1139" s="65"/>
      <c r="V1139" s="65"/>
      <c r="W1139" s="65"/>
      <c r="X1139" s="65"/>
      <c r="Y1139" s="65"/>
      <c r="Z1139" s="65"/>
      <c r="AA1139" s="65"/>
      <c r="AB1139" s="65"/>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row>
    <row r="1140" spans="1:250" s="50" customFormat="1" x14ac:dyDescent="0.2">
      <c r="A1140" s="6">
        <f ca="1">IF(COUNTIF($B$1:INDIRECT(CONCATENATE("B", ROW())), B1140)=0, "", COUNTIF($B$1:INDIRECT(CONCATENATE("B", ROW())), B1140))</f>
        <v>348</v>
      </c>
      <c r="B1140" s="41" t="s">
        <v>38</v>
      </c>
      <c r="C1140" s="7" t="str">
        <f ca="1">IF(B1140="", "", B1140&amp;COUNTIF($B$1:INDIRECT(CONCATENATE("B", ROW())), B1140))</f>
        <v>Ground348</v>
      </c>
      <c r="D1140" s="6"/>
      <c r="E1140" s="6"/>
      <c r="F1140" s="6">
        <f t="shared" si="198"/>
        <v>3419</v>
      </c>
      <c r="G1140" s="58" t="str">
        <f t="shared" si="193"/>
        <v>0xD5B</v>
      </c>
      <c r="H1140" s="8" t="s">
        <v>1072</v>
      </c>
      <c r="I1140" s="8"/>
      <c r="J1140" s="6" t="s">
        <v>28</v>
      </c>
      <c r="K1140" s="9" t="s">
        <v>35</v>
      </c>
      <c r="L1140" s="6" t="s">
        <v>30</v>
      </c>
      <c r="M1140" s="42">
        <v>160</v>
      </c>
      <c r="N1140" s="42">
        <f t="shared" si="194"/>
        <v>256</v>
      </c>
      <c r="O1140" s="42">
        <f t="shared" si="195"/>
        <v>20</v>
      </c>
      <c r="P1140" s="42">
        <f t="shared" si="196"/>
        <v>32</v>
      </c>
      <c r="Q1140" s="265">
        <v>1</v>
      </c>
      <c r="R1140" s="10">
        <f t="shared" si="197"/>
        <v>256</v>
      </c>
      <c r="S1140" s="6"/>
      <c r="T1140" s="6"/>
      <c r="U1140" s="65"/>
      <c r="V1140" s="65"/>
      <c r="W1140" s="65"/>
      <c r="X1140" s="65"/>
      <c r="Y1140" s="65"/>
      <c r="Z1140" s="65"/>
      <c r="AA1140" s="65"/>
      <c r="AB1140" s="65"/>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row>
    <row r="1141" spans="1:250" s="50" customFormat="1" x14ac:dyDescent="0.2">
      <c r="A1141" s="6">
        <f ca="1">IF(COUNTIF($B$1:INDIRECT(CONCATENATE("B", ROW())), B1141)=0, "", COUNTIF($B$1:INDIRECT(CONCATENATE("B", ROW())), B1141))</f>
        <v>349</v>
      </c>
      <c r="B1141" s="41" t="s">
        <v>38</v>
      </c>
      <c r="C1141" s="7" t="str">
        <f ca="1">IF(B1141="", "", B1141&amp;COUNTIF($B$1:INDIRECT(CONCATENATE("B", ROW())), B1141))</f>
        <v>Ground349</v>
      </c>
      <c r="D1141" s="6"/>
      <c r="E1141" s="6"/>
      <c r="F1141" s="6">
        <f t="shared" si="198"/>
        <v>3420</v>
      </c>
      <c r="G1141" s="58" t="str">
        <f t="shared" si="193"/>
        <v>0xD5C</v>
      </c>
      <c r="H1141" s="8" t="s">
        <v>1072</v>
      </c>
      <c r="I1141" s="8"/>
      <c r="J1141" s="6" t="s">
        <v>28</v>
      </c>
      <c r="K1141" s="9" t="s">
        <v>35</v>
      </c>
      <c r="L1141" s="6" t="s">
        <v>30</v>
      </c>
      <c r="M1141" s="42">
        <v>160</v>
      </c>
      <c r="N1141" s="42">
        <f t="shared" si="194"/>
        <v>256</v>
      </c>
      <c r="O1141" s="42">
        <f t="shared" si="195"/>
        <v>20</v>
      </c>
      <c r="P1141" s="42">
        <f t="shared" si="196"/>
        <v>32</v>
      </c>
      <c r="Q1141" s="265">
        <v>1</v>
      </c>
      <c r="R1141" s="10">
        <f t="shared" si="197"/>
        <v>256</v>
      </c>
      <c r="S1141" s="6"/>
      <c r="T1141" s="6"/>
      <c r="U1141" s="65"/>
      <c r="V1141" s="65"/>
      <c r="W1141" s="65"/>
      <c r="X1141" s="65"/>
      <c r="Y1141" s="65"/>
      <c r="Z1141" s="65"/>
      <c r="AA1141" s="65"/>
      <c r="AB1141" s="65"/>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c r="HI1141" s="1"/>
      <c r="HJ1141" s="1"/>
      <c r="HK1141" s="1"/>
      <c r="HL1141" s="1"/>
      <c r="HM1141" s="1"/>
      <c r="HN1141" s="1"/>
      <c r="HO1141" s="1"/>
      <c r="HP1141" s="1"/>
      <c r="HQ1141" s="1"/>
      <c r="HR1141" s="1"/>
      <c r="HS1141" s="1"/>
      <c r="HT1141" s="1"/>
      <c r="HU1141" s="1"/>
      <c r="HV1141" s="1"/>
      <c r="HW1141" s="1"/>
      <c r="HX1141" s="1"/>
      <c r="HY1141" s="1"/>
      <c r="HZ1141" s="1"/>
      <c r="IA1141" s="1"/>
      <c r="IB1141" s="1"/>
      <c r="IC1141" s="1"/>
      <c r="ID1141" s="1"/>
      <c r="IE1141" s="1"/>
      <c r="IF1141" s="1"/>
      <c r="IG1141" s="1"/>
      <c r="IH1141" s="1"/>
      <c r="II1141" s="1"/>
      <c r="IJ1141" s="1"/>
      <c r="IK1141" s="1"/>
      <c r="IL1141" s="1"/>
      <c r="IM1141" s="1"/>
      <c r="IN1141" s="1"/>
      <c r="IO1141" s="1"/>
      <c r="IP1141" s="1"/>
    </row>
    <row r="1142" spans="1:250" s="50" customFormat="1" x14ac:dyDescent="0.2">
      <c r="A1142" s="6">
        <f ca="1">IF(COUNTIF($B$1:INDIRECT(CONCATENATE("B", ROW())), B1142)=0, "", COUNTIF($B$1:INDIRECT(CONCATENATE("B", ROW())), B1142))</f>
        <v>350</v>
      </c>
      <c r="B1142" s="41" t="s">
        <v>38</v>
      </c>
      <c r="C1142" s="7" t="str">
        <f ca="1">IF(B1142="", "", B1142&amp;COUNTIF($B$1:INDIRECT(CONCATENATE("B", ROW())), B1142))</f>
        <v>Ground350</v>
      </c>
      <c r="D1142" s="6"/>
      <c r="E1142" s="6"/>
      <c r="F1142" s="6">
        <f t="shared" si="198"/>
        <v>3421</v>
      </c>
      <c r="G1142" s="58" t="str">
        <f t="shared" si="193"/>
        <v>0xD5D</v>
      </c>
      <c r="H1142" s="8" t="s">
        <v>1072</v>
      </c>
      <c r="I1142" s="8"/>
      <c r="J1142" s="6" t="s">
        <v>28</v>
      </c>
      <c r="K1142" s="9" t="s">
        <v>35</v>
      </c>
      <c r="L1142" s="6" t="s">
        <v>30</v>
      </c>
      <c r="M1142" s="42">
        <v>160</v>
      </c>
      <c r="N1142" s="42">
        <f t="shared" si="194"/>
        <v>256</v>
      </c>
      <c r="O1142" s="42">
        <f t="shared" si="195"/>
        <v>20</v>
      </c>
      <c r="P1142" s="42">
        <f t="shared" si="196"/>
        <v>32</v>
      </c>
      <c r="Q1142" s="265">
        <v>1</v>
      </c>
      <c r="R1142" s="10">
        <f t="shared" si="197"/>
        <v>256</v>
      </c>
      <c r="S1142" s="6"/>
      <c r="T1142" s="6"/>
      <c r="U1142" s="65"/>
      <c r="V1142" s="65"/>
      <c r="W1142" s="65"/>
      <c r="X1142" s="65"/>
      <c r="Y1142" s="65"/>
      <c r="Z1142" s="65"/>
      <c r="AA1142" s="65"/>
      <c r="AB1142" s="65"/>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row>
    <row r="1143" spans="1:250" s="50" customFormat="1" x14ac:dyDescent="0.2">
      <c r="A1143" s="6">
        <f ca="1">IF(COUNTIF($B$1:INDIRECT(CONCATENATE("B", ROW())), B1143)=0, "", COUNTIF($B$1:INDIRECT(CONCATENATE("B", ROW())), B1143))</f>
        <v>351</v>
      </c>
      <c r="B1143" s="41" t="s">
        <v>38</v>
      </c>
      <c r="C1143" s="7" t="str">
        <f ca="1">IF(B1143="", "", B1143&amp;COUNTIF($B$1:INDIRECT(CONCATENATE("B", ROW())), B1143))</f>
        <v>Ground351</v>
      </c>
      <c r="D1143" s="6"/>
      <c r="E1143" s="6"/>
      <c r="F1143" s="6">
        <f t="shared" si="198"/>
        <v>3422</v>
      </c>
      <c r="G1143" s="58" t="str">
        <f t="shared" si="193"/>
        <v>0xD5E</v>
      </c>
      <c r="H1143" s="8" t="s">
        <v>1072</v>
      </c>
      <c r="I1143" s="8"/>
      <c r="J1143" s="6" t="s">
        <v>28</v>
      </c>
      <c r="K1143" s="9" t="s">
        <v>35</v>
      </c>
      <c r="L1143" s="6" t="s">
        <v>30</v>
      </c>
      <c r="M1143" s="42">
        <v>160</v>
      </c>
      <c r="N1143" s="42">
        <f t="shared" si="194"/>
        <v>256</v>
      </c>
      <c r="O1143" s="42">
        <f t="shared" si="195"/>
        <v>20</v>
      </c>
      <c r="P1143" s="42">
        <f t="shared" si="196"/>
        <v>32</v>
      </c>
      <c r="Q1143" s="265">
        <v>1</v>
      </c>
      <c r="R1143" s="10">
        <f t="shared" si="197"/>
        <v>256</v>
      </c>
      <c r="S1143" s="6"/>
      <c r="T1143" s="6"/>
      <c r="U1143" s="65"/>
      <c r="V1143" s="65"/>
      <c r="W1143" s="65"/>
      <c r="X1143" s="65"/>
      <c r="Y1143" s="65"/>
      <c r="Z1143" s="65"/>
      <c r="AA1143" s="65"/>
      <c r="AB1143" s="65"/>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N1143" s="1"/>
      <c r="IO1143" s="1"/>
      <c r="IP1143" s="1"/>
    </row>
    <row r="1144" spans="1:250" s="50" customFormat="1" x14ac:dyDescent="0.2">
      <c r="A1144" s="6">
        <f ca="1">IF(COUNTIF($B$1:INDIRECT(CONCATENATE("B", ROW())), B1144)=0, "", COUNTIF($B$1:INDIRECT(CONCATENATE("B", ROW())), B1144))</f>
        <v>352</v>
      </c>
      <c r="B1144" s="41" t="s">
        <v>38</v>
      </c>
      <c r="C1144" s="7" t="str">
        <f ca="1">IF(B1144="", "", B1144&amp;COUNTIF($B$1:INDIRECT(CONCATENATE("B", ROW())), B1144))</f>
        <v>Ground352</v>
      </c>
      <c r="D1144" s="6"/>
      <c r="E1144" s="6"/>
      <c r="F1144" s="6">
        <f t="shared" si="198"/>
        <v>3423</v>
      </c>
      <c r="G1144" s="58" t="str">
        <f t="shared" si="193"/>
        <v>0xD5F</v>
      </c>
      <c r="H1144" s="8" t="s">
        <v>1072</v>
      </c>
      <c r="I1144" s="8"/>
      <c r="J1144" s="6" t="s">
        <v>28</v>
      </c>
      <c r="K1144" s="9" t="s">
        <v>35</v>
      </c>
      <c r="L1144" s="6" t="s">
        <v>30</v>
      </c>
      <c r="M1144" s="42">
        <v>160</v>
      </c>
      <c r="N1144" s="42">
        <f t="shared" si="194"/>
        <v>256</v>
      </c>
      <c r="O1144" s="42">
        <f t="shared" si="195"/>
        <v>20</v>
      </c>
      <c r="P1144" s="42">
        <f t="shared" si="196"/>
        <v>32</v>
      </c>
      <c r="Q1144" s="265">
        <v>1</v>
      </c>
      <c r="R1144" s="10">
        <f t="shared" si="197"/>
        <v>256</v>
      </c>
      <c r="S1144" s="6"/>
      <c r="T1144" s="6"/>
      <c r="U1144" s="65"/>
      <c r="V1144" s="65"/>
      <c r="W1144" s="65"/>
      <c r="X1144" s="65"/>
      <c r="Y1144" s="65"/>
      <c r="Z1144" s="65"/>
      <c r="AA1144" s="65"/>
      <c r="AB1144" s="65"/>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row>
    <row r="1145" spans="1:250" s="50" customFormat="1" x14ac:dyDescent="0.2">
      <c r="A1145" s="6">
        <f ca="1">IF(COUNTIF($B$1:INDIRECT(CONCATENATE("B", ROW())), B1145)=0, "", COUNTIF($B$1:INDIRECT(CONCATENATE("B", ROW())), B1145))</f>
        <v>353</v>
      </c>
      <c r="B1145" s="41" t="s">
        <v>38</v>
      </c>
      <c r="C1145" s="7" t="str">
        <f ca="1">IF(B1145="", "", B1145&amp;COUNTIF($B$1:INDIRECT(CONCATENATE("B", ROW())), B1145))</f>
        <v>Ground353</v>
      </c>
      <c r="D1145" s="6"/>
      <c r="E1145" s="6"/>
      <c r="F1145" s="6">
        <f t="shared" si="198"/>
        <v>3424</v>
      </c>
      <c r="G1145" s="58" t="str">
        <f t="shared" si="193"/>
        <v>0xD60</v>
      </c>
      <c r="H1145" s="8" t="s">
        <v>1072</v>
      </c>
      <c r="I1145" s="8"/>
      <c r="J1145" s="6" t="s">
        <v>28</v>
      </c>
      <c r="K1145" s="9" t="s">
        <v>35</v>
      </c>
      <c r="L1145" s="6" t="s">
        <v>30</v>
      </c>
      <c r="M1145" s="42">
        <v>160</v>
      </c>
      <c r="N1145" s="42">
        <f t="shared" si="194"/>
        <v>256</v>
      </c>
      <c r="O1145" s="42">
        <f t="shared" si="195"/>
        <v>20</v>
      </c>
      <c r="P1145" s="42">
        <f t="shared" si="196"/>
        <v>32</v>
      </c>
      <c r="Q1145" s="265">
        <v>1</v>
      </c>
      <c r="R1145" s="10">
        <f t="shared" si="197"/>
        <v>256</v>
      </c>
      <c r="S1145" s="6"/>
      <c r="T1145" s="6"/>
      <c r="U1145" s="65"/>
      <c r="V1145" s="65"/>
      <c r="W1145" s="65"/>
      <c r="X1145" s="65"/>
      <c r="Y1145" s="65"/>
      <c r="Z1145" s="65"/>
      <c r="AA1145" s="65"/>
      <c r="AB1145" s="65"/>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row>
    <row r="1146" spans="1:250" s="50" customFormat="1" x14ac:dyDescent="0.2">
      <c r="A1146" s="6">
        <f ca="1">IF(COUNTIF($B$1:INDIRECT(CONCATENATE("B", ROW())), B1146)=0, "", COUNTIF($B$1:INDIRECT(CONCATENATE("B", ROW())), B1146))</f>
        <v>354</v>
      </c>
      <c r="B1146" s="41" t="s">
        <v>38</v>
      </c>
      <c r="C1146" s="7" t="str">
        <f ca="1">IF(B1146="", "", B1146&amp;COUNTIF($B$1:INDIRECT(CONCATENATE("B", ROW())), B1146))</f>
        <v>Ground354</v>
      </c>
      <c r="D1146" s="6"/>
      <c r="E1146" s="6"/>
      <c r="F1146" s="6">
        <f t="shared" si="198"/>
        <v>3425</v>
      </c>
      <c r="G1146" s="58" t="str">
        <f t="shared" si="193"/>
        <v>0xD61</v>
      </c>
      <c r="H1146" s="8" t="s">
        <v>1072</v>
      </c>
      <c r="I1146" s="8"/>
      <c r="J1146" s="6" t="s">
        <v>28</v>
      </c>
      <c r="K1146" s="9" t="s">
        <v>35</v>
      </c>
      <c r="L1146" s="6" t="s">
        <v>30</v>
      </c>
      <c r="M1146" s="42">
        <v>160</v>
      </c>
      <c r="N1146" s="42">
        <f t="shared" si="194"/>
        <v>256</v>
      </c>
      <c r="O1146" s="42">
        <f t="shared" si="195"/>
        <v>20</v>
      </c>
      <c r="P1146" s="42">
        <f t="shared" si="196"/>
        <v>32</v>
      </c>
      <c r="Q1146" s="265">
        <v>1</v>
      </c>
      <c r="R1146" s="10">
        <f t="shared" si="197"/>
        <v>256</v>
      </c>
      <c r="S1146" s="6"/>
      <c r="T1146" s="6"/>
      <c r="U1146" s="65"/>
      <c r="V1146" s="65"/>
      <c r="W1146" s="65"/>
      <c r="X1146" s="65"/>
      <c r="Y1146" s="65"/>
      <c r="Z1146" s="65"/>
      <c r="AA1146" s="65"/>
      <c r="AB1146" s="65"/>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row>
    <row r="1147" spans="1:250" s="50" customFormat="1" x14ac:dyDescent="0.2">
      <c r="A1147" s="6">
        <f ca="1">IF(COUNTIF($B$1:INDIRECT(CONCATENATE("B", ROW())), B1147)=0, "", COUNTIF($B$1:INDIRECT(CONCATENATE("B", ROW())), B1147))</f>
        <v>355</v>
      </c>
      <c r="B1147" s="41" t="s">
        <v>38</v>
      </c>
      <c r="C1147" s="7" t="str">
        <f ca="1">IF(B1147="", "", B1147&amp;COUNTIF($B$1:INDIRECT(CONCATENATE("B", ROW())), B1147))</f>
        <v>Ground355</v>
      </c>
      <c r="D1147" s="6"/>
      <c r="E1147" s="6"/>
      <c r="F1147" s="6">
        <f t="shared" si="198"/>
        <v>3426</v>
      </c>
      <c r="G1147" s="58" t="str">
        <f t="shared" si="193"/>
        <v>0xD62</v>
      </c>
      <c r="H1147" s="8" t="s">
        <v>1072</v>
      </c>
      <c r="I1147" s="8"/>
      <c r="J1147" s="6" t="s">
        <v>28</v>
      </c>
      <c r="K1147" s="9" t="s">
        <v>35</v>
      </c>
      <c r="L1147" s="6" t="s">
        <v>30</v>
      </c>
      <c r="M1147" s="42">
        <v>160</v>
      </c>
      <c r="N1147" s="42">
        <f t="shared" si="194"/>
        <v>256</v>
      </c>
      <c r="O1147" s="42">
        <f t="shared" si="195"/>
        <v>20</v>
      </c>
      <c r="P1147" s="42">
        <f t="shared" si="196"/>
        <v>32</v>
      </c>
      <c r="Q1147" s="265">
        <v>1</v>
      </c>
      <c r="R1147" s="10">
        <f t="shared" si="197"/>
        <v>256</v>
      </c>
      <c r="S1147" s="6"/>
      <c r="T1147" s="6"/>
      <c r="U1147" s="65"/>
      <c r="V1147" s="65"/>
      <c r="W1147" s="65"/>
      <c r="X1147" s="65"/>
      <c r="Y1147" s="65"/>
      <c r="Z1147" s="65"/>
      <c r="AA1147" s="65"/>
      <c r="AB1147" s="65"/>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N1147" s="1"/>
      <c r="IO1147" s="1"/>
      <c r="IP1147" s="1"/>
    </row>
    <row r="1148" spans="1:250" s="50" customFormat="1" x14ac:dyDescent="0.2">
      <c r="A1148" s="6">
        <f ca="1">IF(COUNTIF($B$1:INDIRECT(CONCATENATE("B", ROW())), B1148)=0, "", COUNTIF($B$1:INDIRECT(CONCATENATE("B", ROW())), B1148))</f>
        <v>356</v>
      </c>
      <c r="B1148" s="41" t="s">
        <v>38</v>
      </c>
      <c r="C1148" s="7" t="str">
        <f ca="1">IF(B1148="", "", B1148&amp;COUNTIF($B$1:INDIRECT(CONCATENATE("B", ROW())), B1148))</f>
        <v>Ground356</v>
      </c>
      <c r="D1148" s="6"/>
      <c r="E1148" s="6"/>
      <c r="F1148" s="6">
        <f t="shared" si="198"/>
        <v>3427</v>
      </c>
      <c r="G1148" s="58" t="str">
        <f t="shared" si="193"/>
        <v>0xD63</v>
      </c>
      <c r="H1148" s="8" t="s">
        <v>1072</v>
      </c>
      <c r="I1148" s="8"/>
      <c r="J1148" s="6" t="s">
        <v>28</v>
      </c>
      <c r="K1148" s="9" t="s">
        <v>35</v>
      </c>
      <c r="L1148" s="6" t="s">
        <v>30</v>
      </c>
      <c r="M1148" s="42">
        <v>160</v>
      </c>
      <c r="N1148" s="42">
        <f t="shared" si="194"/>
        <v>256</v>
      </c>
      <c r="O1148" s="42">
        <f t="shared" si="195"/>
        <v>20</v>
      </c>
      <c r="P1148" s="42">
        <f t="shared" si="196"/>
        <v>32</v>
      </c>
      <c r="Q1148" s="265">
        <v>1</v>
      </c>
      <c r="R1148" s="10">
        <f t="shared" si="197"/>
        <v>256</v>
      </c>
      <c r="S1148" s="6"/>
      <c r="T1148" s="6"/>
      <c r="U1148" s="65"/>
      <c r="V1148" s="65"/>
      <c r="W1148" s="65"/>
      <c r="X1148" s="65"/>
      <c r="Y1148" s="65"/>
      <c r="Z1148" s="65"/>
      <c r="AA1148" s="65"/>
      <c r="AB1148" s="65"/>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row>
    <row r="1149" spans="1:250" s="50" customFormat="1" x14ac:dyDescent="0.2">
      <c r="A1149" s="6">
        <f ca="1">IF(COUNTIF($B$1:INDIRECT(CONCATENATE("B", ROW())), B1149)=0, "", COUNTIF($B$1:INDIRECT(CONCATENATE("B", ROW())), B1149))</f>
        <v>357</v>
      </c>
      <c r="B1149" s="41" t="s">
        <v>38</v>
      </c>
      <c r="C1149" s="7" t="str">
        <f ca="1">IF(B1149="", "", B1149&amp;COUNTIF($B$1:INDIRECT(CONCATENATE("B", ROW())), B1149))</f>
        <v>Ground357</v>
      </c>
      <c r="D1149" s="6"/>
      <c r="E1149" s="6"/>
      <c r="F1149" s="6">
        <f t="shared" si="198"/>
        <v>3428</v>
      </c>
      <c r="G1149" s="58" t="str">
        <f t="shared" si="193"/>
        <v>0xD64</v>
      </c>
      <c r="H1149" s="8" t="s">
        <v>1072</v>
      </c>
      <c r="I1149" s="8"/>
      <c r="J1149" s="6" t="s">
        <v>28</v>
      </c>
      <c r="K1149" s="9" t="s">
        <v>35</v>
      </c>
      <c r="L1149" s="6" t="s">
        <v>30</v>
      </c>
      <c r="M1149" s="42">
        <v>160</v>
      </c>
      <c r="N1149" s="42">
        <f t="shared" si="194"/>
        <v>256</v>
      </c>
      <c r="O1149" s="42">
        <f t="shared" si="195"/>
        <v>20</v>
      </c>
      <c r="P1149" s="42">
        <f t="shared" si="196"/>
        <v>32</v>
      </c>
      <c r="Q1149" s="265">
        <v>1</v>
      </c>
      <c r="R1149" s="10">
        <f t="shared" si="197"/>
        <v>256</v>
      </c>
      <c r="S1149" s="6"/>
      <c r="T1149" s="6"/>
      <c r="U1149" s="65"/>
      <c r="V1149" s="65"/>
      <c r="W1149" s="65"/>
      <c r="X1149" s="65"/>
      <c r="Y1149" s="65"/>
      <c r="Z1149" s="65"/>
      <c r="AA1149" s="65"/>
      <c r="AB1149" s="65"/>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row>
    <row r="1150" spans="1:250" s="50" customFormat="1" x14ac:dyDescent="0.2">
      <c r="A1150" s="6">
        <f ca="1">IF(COUNTIF($B$1:INDIRECT(CONCATENATE("B", ROW())), B1150)=0, "", COUNTIF($B$1:INDIRECT(CONCATENATE("B", ROW())), B1150))</f>
        <v>358</v>
      </c>
      <c r="B1150" s="41" t="s">
        <v>38</v>
      </c>
      <c r="C1150" s="7" t="str">
        <f ca="1">IF(B1150="", "", B1150&amp;COUNTIF($B$1:INDIRECT(CONCATENATE("B", ROW())), B1150))</f>
        <v>Ground358</v>
      </c>
      <c r="D1150" s="6"/>
      <c r="E1150" s="6"/>
      <c r="F1150" s="6">
        <f t="shared" si="198"/>
        <v>3429</v>
      </c>
      <c r="G1150" s="58" t="str">
        <f t="shared" si="193"/>
        <v>0xD65</v>
      </c>
      <c r="H1150" s="8" t="s">
        <v>1072</v>
      </c>
      <c r="I1150" s="8"/>
      <c r="J1150" s="6" t="s">
        <v>28</v>
      </c>
      <c r="K1150" s="9" t="s">
        <v>35</v>
      </c>
      <c r="L1150" s="6" t="s">
        <v>30</v>
      </c>
      <c r="M1150" s="42">
        <v>160</v>
      </c>
      <c r="N1150" s="42">
        <f t="shared" si="194"/>
        <v>256</v>
      </c>
      <c r="O1150" s="42">
        <f t="shared" si="195"/>
        <v>20</v>
      </c>
      <c r="P1150" s="42">
        <f t="shared" si="196"/>
        <v>32</v>
      </c>
      <c r="Q1150" s="265">
        <v>1</v>
      </c>
      <c r="R1150" s="10">
        <f t="shared" si="197"/>
        <v>256</v>
      </c>
      <c r="S1150" s="6"/>
      <c r="T1150" s="6"/>
      <c r="U1150" s="65"/>
      <c r="V1150" s="65"/>
      <c r="W1150" s="65"/>
      <c r="X1150" s="65"/>
      <c r="Y1150" s="65"/>
      <c r="Z1150" s="65"/>
      <c r="AA1150" s="65"/>
      <c r="AB1150" s="65"/>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row>
    <row r="1151" spans="1:250" s="50" customFormat="1" x14ac:dyDescent="0.2">
      <c r="A1151" s="6">
        <f ca="1">IF(COUNTIF($B$1:INDIRECT(CONCATENATE("B", ROW())), B1151)=0, "", COUNTIF($B$1:INDIRECT(CONCATENATE("B", ROW())), B1151))</f>
        <v>359</v>
      </c>
      <c r="B1151" s="41" t="s">
        <v>38</v>
      </c>
      <c r="C1151" s="7" t="str">
        <f ca="1">IF(B1151="", "", B1151&amp;COUNTIF($B$1:INDIRECT(CONCATENATE("B", ROW())), B1151))</f>
        <v>Ground359</v>
      </c>
      <c r="D1151" s="6"/>
      <c r="E1151" s="6"/>
      <c r="F1151" s="6">
        <f t="shared" si="198"/>
        <v>3430</v>
      </c>
      <c r="G1151" s="58" t="str">
        <f t="shared" si="193"/>
        <v>0xD66</v>
      </c>
      <c r="H1151" s="8" t="s">
        <v>1072</v>
      </c>
      <c r="I1151" s="8"/>
      <c r="J1151" s="6" t="s">
        <v>28</v>
      </c>
      <c r="K1151" s="9" t="s">
        <v>35</v>
      </c>
      <c r="L1151" s="6" t="s">
        <v>30</v>
      </c>
      <c r="M1151" s="42">
        <v>160</v>
      </c>
      <c r="N1151" s="42">
        <f t="shared" si="194"/>
        <v>256</v>
      </c>
      <c r="O1151" s="42">
        <f t="shared" si="195"/>
        <v>20</v>
      </c>
      <c r="P1151" s="42">
        <f t="shared" si="196"/>
        <v>32</v>
      </c>
      <c r="Q1151" s="265">
        <v>1</v>
      </c>
      <c r="R1151" s="10">
        <f t="shared" si="197"/>
        <v>256</v>
      </c>
      <c r="S1151" s="6"/>
      <c r="T1151" s="6"/>
      <c r="U1151" s="65"/>
      <c r="V1151" s="65"/>
      <c r="W1151" s="65"/>
      <c r="X1151" s="65"/>
      <c r="Y1151" s="65"/>
      <c r="Z1151" s="65"/>
      <c r="AA1151" s="65"/>
      <c r="AB1151" s="65"/>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N1151" s="1"/>
      <c r="IO1151" s="1"/>
      <c r="IP1151" s="1"/>
    </row>
    <row r="1152" spans="1:250" s="50" customFormat="1" x14ac:dyDescent="0.2">
      <c r="A1152" s="6">
        <f ca="1">IF(COUNTIF($B$1:INDIRECT(CONCATENATE("B", ROW())), B1152)=0, "", COUNTIF($B$1:INDIRECT(CONCATENATE("B", ROW())), B1152))</f>
        <v>360</v>
      </c>
      <c r="B1152" s="41" t="s">
        <v>38</v>
      </c>
      <c r="C1152" s="7" t="str">
        <f ca="1">IF(B1152="", "", B1152&amp;COUNTIF($B$1:INDIRECT(CONCATENATE("B", ROW())), B1152))</f>
        <v>Ground360</v>
      </c>
      <c r="D1152" s="6"/>
      <c r="E1152" s="6"/>
      <c r="F1152" s="6">
        <f t="shared" si="198"/>
        <v>3431</v>
      </c>
      <c r="G1152" s="58" t="str">
        <f t="shared" si="193"/>
        <v>0xD67</v>
      </c>
      <c r="H1152" s="8" t="s">
        <v>1072</v>
      </c>
      <c r="I1152" s="8"/>
      <c r="J1152" s="6" t="s">
        <v>28</v>
      </c>
      <c r="K1152" s="9" t="s">
        <v>35</v>
      </c>
      <c r="L1152" s="6" t="s">
        <v>30</v>
      </c>
      <c r="M1152" s="42">
        <v>160</v>
      </c>
      <c r="N1152" s="42">
        <f t="shared" si="194"/>
        <v>256</v>
      </c>
      <c r="O1152" s="42">
        <f t="shared" si="195"/>
        <v>20</v>
      </c>
      <c r="P1152" s="42">
        <f t="shared" si="196"/>
        <v>32</v>
      </c>
      <c r="Q1152" s="265">
        <v>1</v>
      </c>
      <c r="R1152" s="10">
        <f t="shared" si="197"/>
        <v>256</v>
      </c>
      <c r="S1152" s="6"/>
      <c r="T1152" s="6"/>
      <c r="U1152" s="65"/>
      <c r="V1152" s="65"/>
      <c r="W1152" s="65"/>
      <c r="X1152" s="65"/>
      <c r="Y1152" s="65"/>
      <c r="Z1152" s="65"/>
      <c r="AA1152" s="65"/>
      <c r="AB1152" s="65"/>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row>
    <row r="1153" spans="1:250" s="50" customFormat="1" x14ac:dyDescent="0.2">
      <c r="A1153" s="6">
        <f ca="1">IF(COUNTIF($B$1:INDIRECT(CONCATENATE("B", ROW())), B1153)=0, "", COUNTIF($B$1:INDIRECT(CONCATENATE("B", ROW())), B1153))</f>
        <v>361</v>
      </c>
      <c r="B1153" s="41" t="s">
        <v>38</v>
      </c>
      <c r="C1153" s="7" t="str">
        <f ca="1">IF(B1153="", "", B1153&amp;COUNTIF($B$1:INDIRECT(CONCATENATE("B", ROW())), B1153))</f>
        <v>Ground361</v>
      </c>
      <c r="D1153" s="6"/>
      <c r="E1153" s="6"/>
      <c r="F1153" s="6">
        <f t="shared" si="198"/>
        <v>3432</v>
      </c>
      <c r="G1153" s="58" t="str">
        <f t="shared" si="193"/>
        <v>0xD68</v>
      </c>
      <c r="H1153" s="8" t="s">
        <v>1072</v>
      </c>
      <c r="I1153" s="8"/>
      <c r="J1153" s="6" t="s">
        <v>28</v>
      </c>
      <c r="K1153" s="9" t="s">
        <v>35</v>
      </c>
      <c r="L1153" s="6" t="s">
        <v>30</v>
      </c>
      <c r="M1153" s="42">
        <v>160</v>
      </c>
      <c r="N1153" s="42">
        <f t="shared" si="194"/>
        <v>256</v>
      </c>
      <c r="O1153" s="42">
        <f t="shared" si="195"/>
        <v>20</v>
      </c>
      <c r="P1153" s="42">
        <f t="shared" si="196"/>
        <v>32</v>
      </c>
      <c r="Q1153" s="265">
        <v>1</v>
      </c>
      <c r="R1153" s="10">
        <f t="shared" si="197"/>
        <v>256</v>
      </c>
      <c r="S1153" s="6"/>
      <c r="T1153" s="6"/>
      <c r="U1153" s="65"/>
      <c r="V1153" s="65"/>
      <c r="W1153" s="65"/>
      <c r="X1153" s="65"/>
      <c r="Y1153" s="65"/>
      <c r="Z1153" s="65"/>
      <c r="AA1153" s="65"/>
      <c r="AB1153" s="65"/>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c r="HI1153" s="1"/>
      <c r="HJ1153" s="1"/>
      <c r="HK1153" s="1"/>
      <c r="HL1153" s="1"/>
      <c r="HM1153" s="1"/>
      <c r="HN1153" s="1"/>
      <c r="HO1153" s="1"/>
      <c r="HP1153" s="1"/>
      <c r="HQ1153" s="1"/>
      <c r="HR1153" s="1"/>
      <c r="HS1153" s="1"/>
      <c r="HT1153" s="1"/>
      <c r="HU1153" s="1"/>
      <c r="HV1153" s="1"/>
      <c r="HW1153" s="1"/>
      <c r="HX1153" s="1"/>
      <c r="HY1153" s="1"/>
      <c r="HZ1153" s="1"/>
      <c r="IA1153" s="1"/>
      <c r="IB1153" s="1"/>
      <c r="IC1153" s="1"/>
      <c r="ID1153" s="1"/>
      <c r="IE1153" s="1"/>
      <c r="IF1153" s="1"/>
      <c r="IG1153" s="1"/>
      <c r="IH1153" s="1"/>
      <c r="II1153" s="1"/>
      <c r="IJ1153" s="1"/>
      <c r="IK1153" s="1"/>
      <c r="IL1153" s="1"/>
      <c r="IM1153" s="1"/>
      <c r="IN1153" s="1"/>
      <c r="IO1153" s="1"/>
      <c r="IP1153" s="1"/>
    </row>
    <row r="1154" spans="1:250" s="50" customFormat="1" x14ac:dyDescent="0.2">
      <c r="A1154" s="6">
        <f ca="1">IF(COUNTIF($B$1:INDIRECT(CONCATENATE("B", ROW())), B1154)=0, "", COUNTIF($B$1:INDIRECT(CONCATENATE("B", ROW())), B1154))</f>
        <v>362</v>
      </c>
      <c r="B1154" s="41" t="s">
        <v>38</v>
      </c>
      <c r="C1154" s="7" t="str">
        <f ca="1">IF(B1154="", "", B1154&amp;COUNTIF($B$1:INDIRECT(CONCATENATE("B", ROW())), B1154))</f>
        <v>Ground362</v>
      </c>
      <c r="D1154" s="6"/>
      <c r="E1154" s="6"/>
      <c r="F1154" s="6">
        <f t="shared" si="198"/>
        <v>3433</v>
      </c>
      <c r="G1154" s="58" t="str">
        <f t="shared" si="193"/>
        <v>0xD69</v>
      </c>
      <c r="H1154" s="8" t="s">
        <v>1072</v>
      </c>
      <c r="I1154" s="8"/>
      <c r="J1154" s="6" t="s">
        <v>28</v>
      </c>
      <c r="K1154" s="9" t="s">
        <v>35</v>
      </c>
      <c r="L1154" s="6" t="s">
        <v>30</v>
      </c>
      <c r="M1154" s="42">
        <v>160</v>
      </c>
      <c r="N1154" s="42">
        <f t="shared" si="194"/>
        <v>256</v>
      </c>
      <c r="O1154" s="42">
        <f t="shared" si="195"/>
        <v>20</v>
      </c>
      <c r="P1154" s="42">
        <f t="shared" si="196"/>
        <v>32</v>
      </c>
      <c r="Q1154" s="265">
        <v>1</v>
      </c>
      <c r="R1154" s="10">
        <f t="shared" si="197"/>
        <v>256</v>
      </c>
      <c r="S1154" s="6"/>
      <c r="T1154" s="6"/>
      <c r="U1154" s="65"/>
      <c r="V1154" s="65"/>
      <c r="W1154" s="65"/>
      <c r="X1154" s="65"/>
      <c r="Y1154" s="65"/>
      <c r="Z1154" s="65"/>
      <c r="AA1154" s="65"/>
      <c r="AB1154" s="65"/>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c r="HI1154" s="1"/>
      <c r="HJ1154" s="1"/>
      <c r="HK1154" s="1"/>
      <c r="HL1154" s="1"/>
      <c r="HM1154" s="1"/>
      <c r="HN1154" s="1"/>
      <c r="HO1154" s="1"/>
      <c r="HP1154" s="1"/>
      <c r="HQ1154" s="1"/>
      <c r="HR1154" s="1"/>
      <c r="HS1154" s="1"/>
      <c r="HT1154" s="1"/>
      <c r="HU1154" s="1"/>
      <c r="HV1154" s="1"/>
      <c r="HW1154" s="1"/>
      <c r="HX1154" s="1"/>
      <c r="HY1154" s="1"/>
      <c r="HZ1154" s="1"/>
      <c r="IA1154" s="1"/>
      <c r="IB1154" s="1"/>
      <c r="IC1154" s="1"/>
      <c r="ID1154" s="1"/>
      <c r="IE1154" s="1"/>
      <c r="IF1154" s="1"/>
      <c r="IG1154" s="1"/>
      <c r="IH1154" s="1"/>
      <c r="II1154" s="1"/>
      <c r="IJ1154" s="1"/>
      <c r="IK1154" s="1"/>
      <c r="IL1154" s="1"/>
      <c r="IM1154" s="1"/>
      <c r="IN1154" s="1"/>
      <c r="IO1154" s="1"/>
      <c r="IP1154" s="1"/>
    </row>
    <row r="1155" spans="1:250" s="50" customFormat="1" x14ac:dyDescent="0.2">
      <c r="A1155" s="6">
        <f ca="1">IF(COUNTIF($B$1:INDIRECT(CONCATENATE("B", ROW())), B1155)=0, "", COUNTIF($B$1:INDIRECT(CONCATENATE("B", ROW())), B1155))</f>
        <v>363</v>
      </c>
      <c r="B1155" s="41" t="s">
        <v>38</v>
      </c>
      <c r="C1155" s="7" t="str">
        <f ca="1">IF(B1155="", "", B1155&amp;COUNTIF($B$1:INDIRECT(CONCATENATE("B", ROW())), B1155))</f>
        <v>Ground363</v>
      </c>
      <c r="D1155" s="6"/>
      <c r="E1155" s="6"/>
      <c r="F1155" s="6">
        <f t="shared" si="198"/>
        <v>3434</v>
      </c>
      <c r="G1155" s="58" t="str">
        <f t="shared" si="193"/>
        <v>0xD6A</v>
      </c>
      <c r="H1155" s="8" t="s">
        <v>1072</v>
      </c>
      <c r="I1155" s="8"/>
      <c r="J1155" s="6" t="s">
        <v>28</v>
      </c>
      <c r="K1155" s="9" t="s">
        <v>35</v>
      </c>
      <c r="L1155" s="6" t="s">
        <v>30</v>
      </c>
      <c r="M1155" s="42">
        <v>160</v>
      </c>
      <c r="N1155" s="42">
        <f t="shared" si="194"/>
        <v>256</v>
      </c>
      <c r="O1155" s="42">
        <f t="shared" si="195"/>
        <v>20</v>
      </c>
      <c r="P1155" s="42">
        <f t="shared" si="196"/>
        <v>32</v>
      </c>
      <c r="Q1155" s="265">
        <v>1</v>
      </c>
      <c r="R1155" s="10">
        <f t="shared" si="197"/>
        <v>256</v>
      </c>
      <c r="S1155" s="6"/>
      <c r="T1155" s="6"/>
      <c r="U1155" s="65"/>
      <c r="V1155" s="65"/>
      <c r="W1155" s="65"/>
      <c r="X1155" s="65"/>
      <c r="Y1155" s="65"/>
      <c r="Z1155" s="65"/>
      <c r="AA1155" s="65"/>
      <c r="AB1155" s="65"/>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c r="HI1155" s="1"/>
      <c r="HJ1155" s="1"/>
      <c r="HK1155" s="1"/>
      <c r="HL1155" s="1"/>
      <c r="HM1155" s="1"/>
      <c r="HN1155" s="1"/>
      <c r="HO1155" s="1"/>
      <c r="HP1155" s="1"/>
      <c r="HQ1155" s="1"/>
      <c r="HR1155" s="1"/>
      <c r="HS1155" s="1"/>
      <c r="HT1155" s="1"/>
      <c r="HU1155" s="1"/>
      <c r="HV1155" s="1"/>
      <c r="HW1155" s="1"/>
      <c r="HX1155" s="1"/>
      <c r="HY1155" s="1"/>
      <c r="HZ1155" s="1"/>
      <c r="IA1155" s="1"/>
      <c r="IB1155" s="1"/>
      <c r="IC1155" s="1"/>
      <c r="ID1155" s="1"/>
      <c r="IE1155" s="1"/>
      <c r="IF1155" s="1"/>
      <c r="IG1155" s="1"/>
      <c r="IH1155" s="1"/>
      <c r="II1155" s="1"/>
      <c r="IJ1155" s="1"/>
      <c r="IK1155" s="1"/>
      <c r="IL1155" s="1"/>
      <c r="IM1155" s="1"/>
      <c r="IN1155" s="1"/>
      <c r="IO1155" s="1"/>
      <c r="IP1155" s="1"/>
    </row>
    <row r="1156" spans="1:250" s="50" customFormat="1" x14ac:dyDescent="0.2">
      <c r="A1156" s="6">
        <f ca="1">IF(COUNTIF($B$1:INDIRECT(CONCATENATE("B", ROW())), B1156)=0, "", COUNTIF($B$1:INDIRECT(CONCATENATE("B", ROW())), B1156))</f>
        <v>364</v>
      </c>
      <c r="B1156" s="41" t="s">
        <v>38</v>
      </c>
      <c r="C1156" s="7" t="str">
        <f ca="1">IF(B1156="", "", B1156&amp;COUNTIF($B$1:INDIRECT(CONCATENATE("B", ROW())), B1156))</f>
        <v>Ground364</v>
      </c>
      <c r="D1156" s="6"/>
      <c r="E1156" s="6"/>
      <c r="F1156" s="6">
        <f t="shared" si="198"/>
        <v>3435</v>
      </c>
      <c r="G1156" s="58" t="str">
        <f t="shared" si="193"/>
        <v>0xD6B</v>
      </c>
      <c r="H1156" s="8" t="s">
        <v>1072</v>
      </c>
      <c r="I1156" s="8"/>
      <c r="J1156" s="6" t="s">
        <v>28</v>
      </c>
      <c r="K1156" s="9" t="s">
        <v>35</v>
      </c>
      <c r="L1156" s="6" t="s">
        <v>30</v>
      </c>
      <c r="M1156" s="42">
        <v>160</v>
      </c>
      <c r="N1156" s="42">
        <f t="shared" si="194"/>
        <v>256</v>
      </c>
      <c r="O1156" s="42">
        <f t="shared" si="195"/>
        <v>20</v>
      </c>
      <c r="P1156" s="42">
        <f t="shared" si="196"/>
        <v>32</v>
      </c>
      <c r="Q1156" s="265">
        <v>1</v>
      </c>
      <c r="R1156" s="10">
        <f t="shared" si="197"/>
        <v>256</v>
      </c>
      <c r="S1156" s="6"/>
      <c r="T1156" s="6"/>
      <c r="U1156" s="65"/>
      <c r="V1156" s="65"/>
      <c r="W1156" s="65"/>
      <c r="X1156" s="65"/>
      <c r="Y1156" s="65"/>
      <c r="Z1156" s="65"/>
      <c r="AA1156" s="65"/>
      <c r="AB1156" s="65"/>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N1156" s="1"/>
      <c r="IO1156" s="1"/>
      <c r="IP1156" s="1"/>
    </row>
    <row r="1157" spans="1:250" s="50" customFormat="1" x14ac:dyDescent="0.2">
      <c r="A1157" s="6">
        <f ca="1">IF(COUNTIF($B$1:INDIRECT(CONCATENATE("B", ROW())), B1157)=0, "", COUNTIF($B$1:INDIRECT(CONCATENATE("B", ROW())), B1157))</f>
        <v>365</v>
      </c>
      <c r="B1157" s="41" t="s">
        <v>38</v>
      </c>
      <c r="C1157" s="7" t="str">
        <f ca="1">IF(B1157="", "", B1157&amp;COUNTIF($B$1:INDIRECT(CONCATENATE("B", ROW())), B1157))</f>
        <v>Ground365</v>
      </c>
      <c r="D1157" s="6"/>
      <c r="E1157" s="6"/>
      <c r="F1157" s="6">
        <f t="shared" si="198"/>
        <v>3436</v>
      </c>
      <c r="G1157" s="58" t="str">
        <f t="shared" si="193"/>
        <v>0xD6C</v>
      </c>
      <c r="H1157" s="8" t="s">
        <v>1072</v>
      </c>
      <c r="I1157" s="8"/>
      <c r="J1157" s="6" t="s">
        <v>28</v>
      </c>
      <c r="K1157" s="9" t="s">
        <v>35</v>
      </c>
      <c r="L1157" s="6" t="s">
        <v>30</v>
      </c>
      <c r="M1157" s="42">
        <v>160</v>
      </c>
      <c r="N1157" s="42">
        <f t="shared" si="194"/>
        <v>256</v>
      </c>
      <c r="O1157" s="42">
        <f t="shared" si="195"/>
        <v>20</v>
      </c>
      <c r="P1157" s="42">
        <f t="shared" si="196"/>
        <v>32</v>
      </c>
      <c r="Q1157" s="265">
        <v>1</v>
      </c>
      <c r="R1157" s="10">
        <f t="shared" si="197"/>
        <v>256</v>
      </c>
      <c r="S1157" s="6"/>
      <c r="T1157" s="6"/>
      <c r="U1157" s="65"/>
      <c r="V1157" s="65"/>
      <c r="W1157" s="65"/>
      <c r="X1157" s="65"/>
      <c r="Y1157" s="65"/>
      <c r="Z1157" s="65"/>
      <c r="AA1157" s="65"/>
      <c r="AB1157" s="65"/>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N1157" s="1"/>
      <c r="IO1157" s="1"/>
      <c r="IP1157" s="1"/>
    </row>
    <row r="1158" spans="1:250" s="50" customFormat="1" x14ac:dyDescent="0.2">
      <c r="A1158" s="6">
        <f ca="1">IF(COUNTIF($B$1:INDIRECT(CONCATENATE("B", ROW())), B1158)=0, "", COUNTIF($B$1:INDIRECT(CONCATENATE("B", ROW())), B1158))</f>
        <v>366</v>
      </c>
      <c r="B1158" s="41" t="s">
        <v>38</v>
      </c>
      <c r="C1158" s="7" t="str">
        <f ca="1">IF(B1158="", "", B1158&amp;COUNTIF($B$1:INDIRECT(CONCATENATE("B", ROW())), B1158))</f>
        <v>Ground366</v>
      </c>
      <c r="D1158" s="6"/>
      <c r="E1158" s="6"/>
      <c r="F1158" s="6">
        <f t="shared" si="198"/>
        <v>3437</v>
      </c>
      <c r="G1158" s="58" t="str">
        <f t="shared" si="193"/>
        <v>0xD6D</v>
      </c>
      <c r="H1158" s="8" t="s">
        <v>1072</v>
      </c>
      <c r="I1158" s="8"/>
      <c r="J1158" s="6" t="s">
        <v>28</v>
      </c>
      <c r="K1158" s="9" t="s">
        <v>35</v>
      </c>
      <c r="L1158" s="6" t="s">
        <v>30</v>
      </c>
      <c r="M1158" s="42">
        <v>160</v>
      </c>
      <c r="N1158" s="42">
        <f t="shared" si="194"/>
        <v>256</v>
      </c>
      <c r="O1158" s="42">
        <f t="shared" si="195"/>
        <v>20</v>
      </c>
      <c r="P1158" s="42">
        <f t="shared" si="196"/>
        <v>32</v>
      </c>
      <c r="Q1158" s="265">
        <v>1</v>
      </c>
      <c r="R1158" s="10">
        <f t="shared" si="197"/>
        <v>256</v>
      </c>
      <c r="S1158" s="6"/>
      <c r="T1158" s="6"/>
      <c r="U1158" s="65"/>
      <c r="V1158" s="65"/>
      <c r="W1158" s="65"/>
      <c r="X1158" s="65"/>
      <c r="Y1158" s="65"/>
      <c r="Z1158" s="65"/>
      <c r="AA1158" s="65"/>
      <c r="AB1158" s="65"/>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c r="HI1158" s="1"/>
      <c r="HJ1158" s="1"/>
      <c r="HK1158" s="1"/>
      <c r="HL1158" s="1"/>
      <c r="HM1158" s="1"/>
      <c r="HN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N1158" s="1"/>
      <c r="IO1158" s="1"/>
      <c r="IP1158" s="1"/>
    </row>
    <row r="1159" spans="1:250" s="50" customFormat="1" x14ac:dyDescent="0.2">
      <c r="A1159" s="6">
        <f ca="1">IF(COUNTIF($B$1:INDIRECT(CONCATENATE("B", ROW())), B1159)=0, "", COUNTIF($B$1:INDIRECT(CONCATENATE("B", ROW())), B1159))</f>
        <v>367</v>
      </c>
      <c r="B1159" s="41" t="s">
        <v>38</v>
      </c>
      <c r="C1159" s="7" t="str">
        <f ca="1">IF(B1159="", "", B1159&amp;COUNTIF($B$1:INDIRECT(CONCATENATE("B", ROW())), B1159))</f>
        <v>Ground367</v>
      </c>
      <c r="D1159" s="6"/>
      <c r="E1159" s="6"/>
      <c r="F1159" s="6">
        <f t="shared" si="198"/>
        <v>3438</v>
      </c>
      <c r="G1159" s="58" t="str">
        <f t="shared" si="193"/>
        <v>0xD6E</v>
      </c>
      <c r="H1159" s="8" t="s">
        <v>1072</v>
      </c>
      <c r="I1159" s="8"/>
      <c r="J1159" s="6" t="s">
        <v>28</v>
      </c>
      <c r="K1159" s="9" t="s">
        <v>35</v>
      </c>
      <c r="L1159" s="6" t="s">
        <v>30</v>
      </c>
      <c r="M1159" s="42">
        <v>160</v>
      </c>
      <c r="N1159" s="42">
        <f t="shared" si="194"/>
        <v>256</v>
      </c>
      <c r="O1159" s="42">
        <f t="shared" si="195"/>
        <v>20</v>
      </c>
      <c r="P1159" s="42">
        <f t="shared" si="196"/>
        <v>32</v>
      </c>
      <c r="Q1159" s="265">
        <v>1</v>
      </c>
      <c r="R1159" s="10">
        <f t="shared" si="197"/>
        <v>256</v>
      </c>
      <c r="S1159" s="6"/>
      <c r="T1159" s="6"/>
      <c r="U1159" s="65"/>
      <c r="V1159" s="65"/>
      <c r="W1159" s="65"/>
      <c r="X1159" s="65"/>
      <c r="Y1159" s="65"/>
      <c r="Z1159" s="65"/>
      <c r="AA1159" s="65"/>
      <c r="AB1159" s="65"/>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c r="GY1159" s="1"/>
      <c r="GZ1159" s="1"/>
      <c r="HA1159" s="1"/>
      <c r="HB1159" s="1"/>
      <c r="HC1159" s="1"/>
      <c r="HD1159" s="1"/>
      <c r="HE1159" s="1"/>
      <c r="HF1159" s="1"/>
      <c r="HG1159" s="1"/>
      <c r="HH1159" s="1"/>
      <c r="HI1159" s="1"/>
      <c r="HJ1159" s="1"/>
      <c r="HK1159" s="1"/>
      <c r="HL1159" s="1"/>
      <c r="HM1159" s="1"/>
      <c r="HN1159" s="1"/>
      <c r="HO1159" s="1"/>
      <c r="HP1159" s="1"/>
      <c r="HQ1159" s="1"/>
      <c r="HR1159" s="1"/>
      <c r="HS1159" s="1"/>
      <c r="HT1159" s="1"/>
      <c r="HU1159" s="1"/>
      <c r="HV1159" s="1"/>
      <c r="HW1159" s="1"/>
      <c r="HX1159" s="1"/>
      <c r="HY1159" s="1"/>
      <c r="HZ1159" s="1"/>
      <c r="IA1159" s="1"/>
      <c r="IB1159" s="1"/>
      <c r="IC1159" s="1"/>
      <c r="ID1159" s="1"/>
      <c r="IE1159" s="1"/>
      <c r="IF1159" s="1"/>
      <c r="IG1159" s="1"/>
      <c r="IH1159" s="1"/>
      <c r="II1159" s="1"/>
      <c r="IJ1159" s="1"/>
      <c r="IK1159" s="1"/>
      <c r="IL1159" s="1"/>
      <c r="IM1159" s="1"/>
      <c r="IN1159" s="1"/>
      <c r="IO1159" s="1"/>
      <c r="IP1159" s="1"/>
    </row>
    <row r="1160" spans="1:250" s="50" customFormat="1" x14ac:dyDescent="0.2">
      <c r="A1160" s="6">
        <f ca="1">IF(COUNTIF($B$1:INDIRECT(CONCATENATE("B", ROW())), B1160)=0, "", COUNTIF($B$1:INDIRECT(CONCATENATE("B", ROW())), B1160))</f>
        <v>368</v>
      </c>
      <c r="B1160" s="41" t="s">
        <v>38</v>
      </c>
      <c r="C1160" s="7" t="str">
        <f ca="1">IF(B1160="", "", B1160&amp;COUNTIF($B$1:INDIRECT(CONCATENATE("B", ROW())), B1160))</f>
        <v>Ground368</v>
      </c>
      <c r="D1160" s="6"/>
      <c r="E1160" s="6"/>
      <c r="F1160" s="6">
        <f t="shared" si="198"/>
        <v>3439</v>
      </c>
      <c r="G1160" s="58" t="str">
        <f t="shared" si="193"/>
        <v>0xD6F</v>
      </c>
      <c r="H1160" s="8" t="s">
        <v>1072</v>
      </c>
      <c r="I1160" s="8"/>
      <c r="J1160" s="6" t="s">
        <v>28</v>
      </c>
      <c r="K1160" s="9" t="s">
        <v>35</v>
      </c>
      <c r="L1160" s="6" t="s">
        <v>30</v>
      </c>
      <c r="M1160" s="42">
        <v>160</v>
      </c>
      <c r="N1160" s="42">
        <f t="shared" si="194"/>
        <v>256</v>
      </c>
      <c r="O1160" s="42">
        <f t="shared" si="195"/>
        <v>20</v>
      </c>
      <c r="P1160" s="42">
        <f t="shared" si="196"/>
        <v>32</v>
      </c>
      <c r="Q1160" s="265">
        <v>1</v>
      </c>
      <c r="R1160" s="10">
        <f t="shared" si="197"/>
        <v>256</v>
      </c>
      <c r="S1160" s="6"/>
      <c r="T1160" s="6"/>
      <c r="U1160" s="65"/>
      <c r="V1160" s="65"/>
      <c r="W1160" s="65"/>
      <c r="X1160" s="65"/>
      <c r="Y1160" s="65"/>
      <c r="Z1160" s="65"/>
      <c r="AA1160" s="65"/>
      <c r="AB1160" s="65"/>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row>
    <row r="1161" spans="1:250" s="50" customFormat="1" x14ac:dyDescent="0.2">
      <c r="A1161" s="6">
        <f ca="1">IF(COUNTIF($B$1:INDIRECT(CONCATENATE("B", ROW())), B1161)=0, "", COUNTIF($B$1:INDIRECT(CONCATENATE("B", ROW())), B1161))</f>
        <v>369</v>
      </c>
      <c r="B1161" s="41" t="s">
        <v>38</v>
      </c>
      <c r="C1161" s="7" t="str">
        <f ca="1">IF(B1161="", "", B1161&amp;COUNTIF($B$1:INDIRECT(CONCATENATE("B", ROW())), B1161))</f>
        <v>Ground369</v>
      </c>
      <c r="D1161" s="6"/>
      <c r="E1161" s="6"/>
      <c r="F1161" s="6">
        <f t="shared" si="198"/>
        <v>3440</v>
      </c>
      <c r="G1161" s="58" t="str">
        <f t="shared" si="193"/>
        <v>0xD70</v>
      </c>
      <c r="H1161" s="8" t="s">
        <v>1072</v>
      </c>
      <c r="I1161" s="8"/>
      <c r="J1161" s="6" t="s">
        <v>28</v>
      </c>
      <c r="K1161" s="9" t="s">
        <v>35</v>
      </c>
      <c r="L1161" s="6" t="s">
        <v>30</v>
      </c>
      <c r="M1161" s="42">
        <v>160</v>
      </c>
      <c r="N1161" s="42">
        <f t="shared" si="194"/>
        <v>256</v>
      </c>
      <c r="O1161" s="42">
        <f t="shared" si="195"/>
        <v>20</v>
      </c>
      <c r="P1161" s="42">
        <f t="shared" si="196"/>
        <v>32</v>
      </c>
      <c r="Q1161" s="265">
        <v>1</v>
      </c>
      <c r="R1161" s="10">
        <f t="shared" si="197"/>
        <v>256</v>
      </c>
      <c r="S1161" s="6"/>
      <c r="T1161" s="6"/>
      <c r="U1161" s="65"/>
      <c r="V1161" s="65"/>
      <c r="W1161" s="65"/>
      <c r="X1161" s="65"/>
      <c r="Y1161" s="65"/>
      <c r="Z1161" s="65"/>
      <c r="AA1161" s="65"/>
      <c r="AB1161" s="65"/>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N1161" s="1"/>
      <c r="IO1161" s="1"/>
      <c r="IP1161" s="1"/>
    </row>
    <row r="1162" spans="1:250" s="50" customFormat="1" x14ac:dyDescent="0.2">
      <c r="A1162" s="6">
        <f ca="1">IF(COUNTIF($B$1:INDIRECT(CONCATENATE("B", ROW())), B1162)=0, "", COUNTIF($B$1:INDIRECT(CONCATENATE("B", ROW())), B1162))</f>
        <v>370</v>
      </c>
      <c r="B1162" s="41" t="s">
        <v>38</v>
      </c>
      <c r="C1162" s="7" t="str">
        <f ca="1">IF(B1162="", "", B1162&amp;COUNTIF($B$1:INDIRECT(CONCATENATE("B", ROW())), B1162))</f>
        <v>Ground370</v>
      </c>
      <c r="D1162" s="6"/>
      <c r="E1162" s="6"/>
      <c r="F1162" s="6">
        <f t="shared" si="198"/>
        <v>3441</v>
      </c>
      <c r="G1162" s="58" t="str">
        <f t="shared" si="193"/>
        <v>0xD71</v>
      </c>
      <c r="H1162" s="8" t="s">
        <v>1072</v>
      </c>
      <c r="I1162" s="8"/>
      <c r="J1162" s="6" t="s">
        <v>28</v>
      </c>
      <c r="K1162" s="9" t="s">
        <v>35</v>
      </c>
      <c r="L1162" s="6" t="s">
        <v>30</v>
      </c>
      <c r="M1162" s="42">
        <v>160</v>
      </c>
      <c r="N1162" s="42">
        <f t="shared" si="194"/>
        <v>256</v>
      </c>
      <c r="O1162" s="42">
        <f t="shared" si="195"/>
        <v>20</v>
      </c>
      <c r="P1162" s="42">
        <f t="shared" si="196"/>
        <v>32</v>
      </c>
      <c r="Q1162" s="265">
        <v>1</v>
      </c>
      <c r="R1162" s="10">
        <f t="shared" si="197"/>
        <v>256</v>
      </c>
      <c r="S1162" s="6"/>
      <c r="T1162" s="6"/>
      <c r="U1162" s="65"/>
      <c r="V1162" s="65"/>
      <c r="W1162" s="65"/>
      <c r="X1162" s="65"/>
      <c r="Y1162" s="65"/>
      <c r="Z1162" s="65"/>
      <c r="AA1162" s="65"/>
      <c r="AB1162" s="65"/>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row>
    <row r="1163" spans="1:250" s="50" customFormat="1" x14ac:dyDescent="0.2">
      <c r="A1163" s="6">
        <f ca="1">IF(COUNTIF($B$1:INDIRECT(CONCATENATE("B", ROW())), B1163)=0, "", COUNTIF($B$1:INDIRECT(CONCATENATE("B", ROW())), B1163))</f>
        <v>371</v>
      </c>
      <c r="B1163" s="41" t="s">
        <v>38</v>
      </c>
      <c r="C1163" s="7" t="str">
        <f ca="1">IF(B1163="", "", B1163&amp;COUNTIF($B$1:INDIRECT(CONCATENATE("B", ROW())), B1163))</f>
        <v>Ground371</v>
      </c>
      <c r="D1163" s="6"/>
      <c r="E1163" s="6"/>
      <c r="F1163" s="6">
        <f t="shared" si="198"/>
        <v>3442</v>
      </c>
      <c r="G1163" s="58" t="str">
        <f t="shared" si="193"/>
        <v>0xD72</v>
      </c>
      <c r="H1163" s="8" t="s">
        <v>1072</v>
      </c>
      <c r="I1163" s="8"/>
      <c r="J1163" s="6" t="s">
        <v>28</v>
      </c>
      <c r="K1163" s="9" t="s">
        <v>35</v>
      </c>
      <c r="L1163" s="6" t="s">
        <v>30</v>
      </c>
      <c r="M1163" s="42">
        <v>160</v>
      </c>
      <c r="N1163" s="42">
        <f t="shared" si="194"/>
        <v>256</v>
      </c>
      <c r="O1163" s="42">
        <f t="shared" si="195"/>
        <v>20</v>
      </c>
      <c r="P1163" s="42">
        <f t="shared" si="196"/>
        <v>32</v>
      </c>
      <c r="Q1163" s="265">
        <v>1</v>
      </c>
      <c r="R1163" s="10">
        <f t="shared" si="197"/>
        <v>256</v>
      </c>
      <c r="S1163" s="6"/>
      <c r="T1163" s="6"/>
      <c r="U1163" s="65"/>
      <c r="V1163" s="65"/>
      <c r="W1163" s="65"/>
      <c r="X1163" s="65"/>
      <c r="Y1163" s="65"/>
      <c r="Z1163" s="65"/>
      <c r="AA1163" s="65"/>
      <c r="AB1163" s="65"/>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N1163" s="1"/>
      <c r="IO1163" s="1"/>
      <c r="IP1163" s="1"/>
    </row>
    <row r="1164" spans="1:250" s="50" customFormat="1" x14ac:dyDescent="0.2">
      <c r="A1164" s="6">
        <f ca="1">IF(COUNTIF($B$1:INDIRECT(CONCATENATE("B", ROW())), B1164)=0, "", COUNTIF($B$1:INDIRECT(CONCATENATE("B", ROW())), B1164))</f>
        <v>372</v>
      </c>
      <c r="B1164" s="41" t="s">
        <v>38</v>
      </c>
      <c r="C1164" s="7" t="str">
        <f ca="1">IF(B1164="", "", B1164&amp;COUNTIF($B$1:INDIRECT(CONCATENATE("B", ROW())), B1164))</f>
        <v>Ground372</v>
      </c>
      <c r="D1164" s="6"/>
      <c r="E1164" s="6"/>
      <c r="F1164" s="6">
        <f t="shared" si="198"/>
        <v>3443</v>
      </c>
      <c r="G1164" s="58" t="str">
        <f t="shared" si="193"/>
        <v>0xD73</v>
      </c>
      <c r="H1164" s="8" t="s">
        <v>1072</v>
      </c>
      <c r="I1164" s="8"/>
      <c r="J1164" s="6" t="s">
        <v>28</v>
      </c>
      <c r="K1164" s="9" t="s">
        <v>35</v>
      </c>
      <c r="L1164" s="6" t="s">
        <v>30</v>
      </c>
      <c r="M1164" s="42">
        <v>160</v>
      </c>
      <c r="N1164" s="42">
        <f t="shared" si="194"/>
        <v>256</v>
      </c>
      <c r="O1164" s="42">
        <f t="shared" si="195"/>
        <v>20</v>
      </c>
      <c r="P1164" s="42">
        <f t="shared" si="196"/>
        <v>32</v>
      </c>
      <c r="Q1164" s="265">
        <v>1</v>
      </c>
      <c r="R1164" s="10">
        <f t="shared" si="197"/>
        <v>256</v>
      </c>
      <c r="S1164" s="6"/>
      <c r="T1164" s="6"/>
      <c r="U1164" s="65"/>
      <c r="V1164" s="65"/>
      <c r="W1164" s="65"/>
      <c r="X1164" s="65"/>
      <c r="Y1164" s="65"/>
      <c r="Z1164" s="65"/>
      <c r="AA1164" s="65"/>
      <c r="AB1164" s="65"/>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c r="GY1164" s="1"/>
      <c r="GZ1164" s="1"/>
      <c r="HA1164" s="1"/>
      <c r="HB1164" s="1"/>
      <c r="HC1164" s="1"/>
      <c r="HD1164" s="1"/>
      <c r="HE1164" s="1"/>
      <c r="HF1164" s="1"/>
      <c r="HG1164" s="1"/>
      <c r="HH1164" s="1"/>
      <c r="HI1164" s="1"/>
      <c r="HJ1164" s="1"/>
      <c r="HK1164" s="1"/>
      <c r="HL1164" s="1"/>
      <c r="HM1164" s="1"/>
      <c r="HN1164" s="1"/>
      <c r="HO1164" s="1"/>
      <c r="HP1164" s="1"/>
      <c r="HQ1164" s="1"/>
      <c r="HR1164" s="1"/>
      <c r="HS1164" s="1"/>
      <c r="HT1164" s="1"/>
      <c r="HU1164" s="1"/>
      <c r="HV1164" s="1"/>
      <c r="HW1164" s="1"/>
      <c r="HX1164" s="1"/>
      <c r="HY1164" s="1"/>
      <c r="HZ1164" s="1"/>
      <c r="IA1164" s="1"/>
      <c r="IB1164" s="1"/>
      <c r="IC1164" s="1"/>
      <c r="ID1164" s="1"/>
      <c r="IE1164" s="1"/>
      <c r="IF1164" s="1"/>
      <c r="IG1164" s="1"/>
      <c r="IH1164" s="1"/>
      <c r="II1164" s="1"/>
      <c r="IJ1164" s="1"/>
      <c r="IK1164" s="1"/>
      <c r="IL1164" s="1"/>
      <c r="IM1164" s="1"/>
      <c r="IN1164" s="1"/>
      <c r="IO1164" s="1"/>
      <c r="IP1164" s="1"/>
    </row>
    <row r="1165" spans="1:250" s="50" customFormat="1" x14ac:dyDescent="0.2">
      <c r="A1165" s="6">
        <f ca="1">IF(COUNTIF($B$1:INDIRECT(CONCATENATE("B", ROW())), B1165)=0, "", COUNTIF($B$1:INDIRECT(CONCATENATE("B", ROW())), B1165))</f>
        <v>373</v>
      </c>
      <c r="B1165" s="41" t="s">
        <v>38</v>
      </c>
      <c r="C1165" s="7" t="str">
        <f ca="1">IF(B1165="", "", B1165&amp;COUNTIF($B$1:INDIRECT(CONCATENATE("B", ROW())), B1165))</f>
        <v>Ground373</v>
      </c>
      <c r="D1165" s="6"/>
      <c r="E1165" s="6"/>
      <c r="F1165" s="6">
        <f t="shared" si="198"/>
        <v>3444</v>
      </c>
      <c r="G1165" s="58" t="str">
        <f t="shared" si="193"/>
        <v>0xD74</v>
      </c>
      <c r="H1165" s="8" t="s">
        <v>1072</v>
      </c>
      <c r="I1165" s="8"/>
      <c r="J1165" s="6" t="s">
        <v>28</v>
      </c>
      <c r="K1165" s="9" t="s">
        <v>35</v>
      </c>
      <c r="L1165" s="6" t="s">
        <v>30</v>
      </c>
      <c r="M1165" s="42">
        <v>160</v>
      </c>
      <c r="N1165" s="42">
        <f t="shared" si="194"/>
        <v>256</v>
      </c>
      <c r="O1165" s="42">
        <f t="shared" si="195"/>
        <v>20</v>
      </c>
      <c r="P1165" s="42">
        <f t="shared" si="196"/>
        <v>32</v>
      </c>
      <c r="Q1165" s="265">
        <v>1</v>
      </c>
      <c r="R1165" s="10">
        <f t="shared" si="197"/>
        <v>256</v>
      </c>
      <c r="S1165" s="6"/>
      <c r="T1165" s="6"/>
      <c r="U1165" s="65"/>
      <c r="V1165" s="65"/>
      <c r="W1165" s="65"/>
      <c r="X1165" s="65"/>
      <c r="Y1165" s="65"/>
      <c r="Z1165" s="65"/>
      <c r="AA1165" s="65"/>
      <c r="AB1165" s="65"/>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c r="HI1165" s="1"/>
      <c r="HJ1165" s="1"/>
      <c r="HK1165" s="1"/>
      <c r="HL1165" s="1"/>
      <c r="HM1165" s="1"/>
      <c r="HN1165" s="1"/>
      <c r="HO1165" s="1"/>
      <c r="HP1165" s="1"/>
      <c r="HQ1165" s="1"/>
      <c r="HR1165" s="1"/>
      <c r="HS1165" s="1"/>
      <c r="HT1165" s="1"/>
      <c r="HU1165" s="1"/>
      <c r="HV1165" s="1"/>
      <c r="HW1165" s="1"/>
      <c r="HX1165" s="1"/>
      <c r="HY1165" s="1"/>
      <c r="HZ1165" s="1"/>
      <c r="IA1165" s="1"/>
      <c r="IB1165" s="1"/>
      <c r="IC1165" s="1"/>
      <c r="ID1165" s="1"/>
      <c r="IE1165" s="1"/>
      <c r="IF1165" s="1"/>
      <c r="IG1165" s="1"/>
      <c r="IH1165" s="1"/>
      <c r="II1165" s="1"/>
      <c r="IJ1165" s="1"/>
      <c r="IK1165" s="1"/>
      <c r="IL1165" s="1"/>
      <c r="IM1165" s="1"/>
      <c r="IN1165" s="1"/>
      <c r="IO1165" s="1"/>
      <c r="IP1165" s="1"/>
    </row>
    <row r="1166" spans="1:250" s="50" customFormat="1" x14ac:dyDescent="0.2">
      <c r="A1166" s="6">
        <f ca="1">IF(COUNTIF($B$1:INDIRECT(CONCATENATE("B", ROW())), B1166)=0, "", COUNTIF($B$1:INDIRECT(CONCATENATE("B", ROW())), B1166))</f>
        <v>374</v>
      </c>
      <c r="B1166" s="41" t="s">
        <v>38</v>
      </c>
      <c r="C1166" s="7" t="str">
        <f ca="1">IF(B1166="", "", B1166&amp;COUNTIF($B$1:INDIRECT(CONCATENATE("B", ROW())), B1166))</f>
        <v>Ground374</v>
      </c>
      <c r="D1166" s="6"/>
      <c r="E1166" s="6"/>
      <c r="F1166" s="6">
        <f t="shared" si="198"/>
        <v>3445</v>
      </c>
      <c r="G1166" s="58" t="str">
        <f t="shared" si="193"/>
        <v>0xD75</v>
      </c>
      <c r="H1166" s="8" t="s">
        <v>1072</v>
      </c>
      <c r="I1166" s="8"/>
      <c r="J1166" s="6" t="s">
        <v>28</v>
      </c>
      <c r="K1166" s="9" t="s">
        <v>35</v>
      </c>
      <c r="L1166" s="6" t="s">
        <v>30</v>
      </c>
      <c r="M1166" s="42">
        <v>160</v>
      </c>
      <c r="N1166" s="42">
        <f t="shared" si="194"/>
        <v>256</v>
      </c>
      <c r="O1166" s="42">
        <f t="shared" si="195"/>
        <v>20</v>
      </c>
      <c r="P1166" s="42">
        <f t="shared" si="196"/>
        <v>32</v>
      </c>
      <c r="Q1166" s="265">
        <v>1</v>
      </c>
      <c r="R1166" s="10">
        <f t="shared" si="197"/>
        <v>256</v>
      </c>
      <c r="S1166" s="6"/>
      <c r="T1166" s="6"/>
      <c r="U1166" s="65"/>
      <c r="V1166" s="65"/>
      <c r="W1166" s="65"/>
      <c r="X1166" s="65"/>
      <c r="Y1166" s="65"/>
      <c r="Z1166" s="65"/>
      <c r="AA1166" s="65"/>
      <c r="AB1166" s="65"/>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c r="HI1166" s="1"/>
      <c r="HJ1166" s="1"/>
      <c r="HK1166" s="1"/>
      <c r="HL1166" s="1"/>
      <c r="HM1166" s="1"/>
      <c r="HN1166" s="1"/>
      <c r="HO1166" s="1"/>
      <c r="HP1166" s="1"/>
      <c r="HQ1166" s="1"/>
      <c r="HR1166" s="1"/>
      <c r="HS1166" s="1"/>
      <c r="HT1166" s="1"/>
      <c r="HU1166" s="1"/>
      <c r="HV1166" s="1"/>
      <c r="HW1166" s="1"/>
      <c r="HX1166" s="1"/>
      <c r="HY1166" s="1"/>
      <c r="HZ1166" s="1"/>
      <c r="IA1166" s="1"/>
      <c r="IB1166" s="1"/>
      <c r="IC1166" s="1"/>
      <c r="ID1166" s="1"/>
      <c r="IE1166" s="1"/>
      <c r="IF1166" s="1"/>
      <c r="IG1166" s="1"/>
      <c r="IH1166" s="1"/>
      <c r="II1166" s="1"/>
      <c r="IJ1166" s="1"/>
      <c r="IK1166" s="1"/>
      <c r="IL1166" s="1"/>
      <c r="IM1166" s="1"/>
      <c r="IN1166" s="1"/>
      <c r="IO1166" s="1"/>
      <c r="IP1166" s="1"/>
    </row>
    <row r="1167" spans="1:250" s="50" customFormat="1" x14ac:dyDescent="0.2">
      <c r="A1167" s="6">
        <f ca="1">IF(COUNTIF($B$1:INDIRECT(CONCATENATE("B", ROW())), B1167)=0, "", COUNTIF($B$1:INDIRECT(CONCATENATE("B", ROW())), B1167))</f>
        <v>375</v>
      </c>
      <c r="B1167" s="41" t="s">
        <v>38</v>
      </c>
      <c r="C1167" s="7" t="str">
        <f ca="1">IF(B1167="", "", B1167&amp;COUNTIF($B$1:INDIRECT(CONCATENATE("B", ROW())), B1167))</f>
        <v>Ground375</v>
      </c>
      <c r="D1167" s="6"/>
      <c r="E1167" s="6"/>
      <c r="F1167" s="6">
        <f t="shared" si="198"/>
        <v>3446</v>
      </c>
      <c r="G1167" s="58" t="str">
        <f t="shared" si="193"/>
        <v>0xD76</v>
      </c>
      <c r="H1167" s="8" t="s">
        <v>1072</v>
      </c>
      <c r="I1167" s="8"/>
      <c r="J1167" s="6" t="s">
        <v>28</v>
      </c>
      <c r="K1167" s="9" t="s">
        <v>35</v>
      </c>
      <c r="L1167" s="6" t="s">
        <v>30</v>
      </c>
      <c r="M1167" s="42">
        <v>160</v>
      </c>
      <c r="N1167" s="42">
        <f t="shared" si="194"/>
        <v>256</v>
      </c>
      <c r="O1167" s="42">
        <f t="shared" si="195"/>
        <v>20</v>
      </c>
      <c r="P1167" s="42">
        <f t="shared" si="196"/>
        <v>32</v>
      </c>
      <c r="Q1167" s="265">
        <v>1</v>
      </c>
      <c r="R1167" s="10">
        <f t="shared" si="197"/>
        <v>256</v>
      </c>
      <c r="S1167" s="6"/>
      <c r="T1167" s="6"/>
      <c r="U1167" s="65"/>
      <c r="V1167" s="65"/>
      <c r="W1167" s="65"/>
      <c r="X1167" s="65"/>
      <c r="Y1167" s="65"/>
      <c r="Z1167" s="65"/>
      <c r="AA1167" s="65"/>
      <c r="AB1167" s="65"/>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row>
    <row r="1168" spans="1:250" s="50" customFormat="1" x14ac:dyDescent="0.2">
      <c r="A1168" s="6">
        <f ca="1">IF(COUNTIF($B$1:INDIRECT(CONCATENATE("B", ROW())), B1168)=0, "", COUNTIF($B$1:INDIRECT(CONCATENATE("B", ROW())), B1168))</f>
        <v>376</v>
      </c>
      <c r="B1168" s="41" t="s">
        <v>38</v>
      </c>
      <c r="C1168" s="7" t="str">
        <f ca="1">IF(B1168="", "", B1168&amp;COUNTIF($B$1:INDIRECT(CONCATENATE("B", ROW())), B1168))</f>
        <v>Ground376</v>
      </c>
      <c r="D1168" s="6"/>
      <c r="E1168" s="6"/>
      <c r="F1168" s="6">
        <f t="shared" si="198"/>
        <v>3447</v>
      </c>
      <c r="G1168" s="58" t="str">
        <f t="shared" si="193"/>
        <v>0xD77</v>
      </c>
      <c r="H1168" s="8" t="s">
        <v>1072</v>
      </c>
      <c r="I1168" s="8"/>
      <c r="J1168" s="6" t="s">
        <v>28</v>
      </c>
      <c r="K1168" s="9" t="s">
        <v>35</v>
      </c>
      <c r="L1168" s="6" t="s">
        <v>30</v>
      </c>
      <c r="M1168" s="42">
        <v>160</v>
      </c>
      <c r="N1168" s="42">
        <f t="shared" si="194"/>
        <v>256</v>
      </c>
      <c r="O1168" s="42">
        <f t="shared" si="195"/>
        <v>20</v>
      </c>
      <c r="P1168" s="42">
        <f t="shared" si="196"/>
        <v>32</v>
      </c>
      <c r="Q1168" s="265">
        <v>1</v>
      </c>
      <c r="R1168" s="10">
        <f t="shared" si="197"/>
        <v>256</v>
      </c>
      <c r="S1168" s="6"/>
      <c r="T1168" s="6"/>
      <c r="U1168" s="65"/>
      <c r="V1168" s="65"/>
      <c r="W1168" s="65"/>
      <c r="X1168" s="65"/>
      <c r="Y1168" s="65"/>
      <c r="Z1168" s="65"/>
      <c r="AA1168" s="65"/>
      <c r="AB1168" s="65"/>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row>
    <row r="1169" spans="1:250" s="50" customFormat="1" x14ac:dyDescent="0.2">
      <c r="A1169" s="6">
        <f ca="1">IF(COUNTIF($B$1:INDIRECT(CONCATENATE("B", ROW())), B1169)=0, "", COUNTIF($B$1:INDIRECT(CONCATENATE("B", ROW())), B1169))</f>
        <v>377</v>
      </c>
      <c r="B1169" s="41" t="s">
        <v>38</v>
      </c>
      <c r="C1169" s="7" t="str">
        <f ca="1">IF(B1169="", "", B1169&amp;COUNTIF($B$1:INDIRECT(CONCATENATE("B", ROW())), B1169))</f>
        <v>Ground377</v>
      </c>
      <c r="D1169" s="6"/>
      <c r="E1169" s="6"/>
      <c r="F1169" s="6">
        <f t="shared" si="198"/>
        <v>3448</v>
      </c>
      <c r="G1169" s="58" t="str">
        <f t="shared" si="193"/>
        <v>0xD78</v>
      </c>
      <c r="H1169" s="8" t="s">
        <v>1073</v>
      </c>
      <c r="I1169" s="8"/>
      <c r="J1169" s="6" t="s">
        <v>28</v>
      </c>
      <c r="K1169" s="9" t="s">
        <v>35</v>
      </c>
      <c r="L1169" s="6" t="s">
        <v>30</v>
      </c>
      <c r="M1169" s="42">
        <v>160</v>
      </c>
      <c r="N1169" s="42">
        <f t="shared" si="194"/>
        <v>256</v>
      </c>
      <c r="O1169" s="42">
        <f t="shared" si="195"/>
        <v>20</v>
      </c>
      <c r="P1169" s="42">
        <f t="shared" si="196"/>
        <v>32</v>
      </c>
      <c r="Q1169" s="265">
        <v>1</v>
      </c>
      <c r="R1169" s="10">
        <f t="shared" si="197"/>
        <v>256</v>
      </c>
      <c r="S1169" s="6"/>
      <c r="T1169" s="6"/>
      <c r="U1169" s="65"/>
      <c r="V1169" s="65"/>
      <c r="W1169" s="65"/>
      <c r="X1169" s="65"/>
      <c r="Y1169" s="65"/>
      <c r="Z1169" s="65"/>
      <c r="AA1169" s="65"/>
      <c r="AB1169" s="65"/>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row>
    <row r="1170" spans="1:250" s="50" customFormat="1" x14ac:dyDescent="0.2">
      <c r="A1170" s="6">
        <f ca="1">IF(COUNTIF($B$1:INDIRECT(CONCATENATE("B", ROW())), B1170)=0, "", COUNTIF($B$1:INDIRECT(CONCATENATE("B", ROW())), B1170))</f>
        <v>378</v>
      </c>
      <c r="B1170" s="41" t="s">
        <v>38</v>
      </c>
      <c r="C1170" s="7" t="str">
        <f ca="1">IF(B1170="", "", B1170&amp;COUNTIF($B$1:INDIRECT(CONCATENATE("B", ROW())), B1170))</f>
        <v>Ground378</v>
      </c>
      <c r="D1170" s="6"/>
      <c r="E1170" s="6"/>
      <c r="F1170" s="6">
        <f t="shared" si="198"/>
        <v>3449</v>
      </c>
      <c r="G1170" s="58" t="str">
        <f t="shared" si="193"/>
        <v>0xD79</v>
      </c>
      <c r="H1170" s="8" t="s">
        <v>1073</v>
      </c>
      <c r="I1170" s="8"/>
      <c r="J1170" s="6" t="s">
        <v>28</v>
      </c>
      <c r="K1170" s="9" t="s">
        <v>35</v>
      </c>
      <c r="L1170" s="6" t="s">
        <v>30</v>
      </c>
      <c r="M1170" s="42">
        <v>160</v>
      </c>
      <c r="N1170" s="42">
        <f t="shared" si="194"/>
        <v>256</v>
      </c>
      <c r="O1170" s="42">
        <f t="shared" si="195"/>
        <v>20</v>
      </c>
      <c r="P1170" s="42">
        <f t="shared" si="196"/>
        <v>32</v>
      </c>
      <c r="Q1170" s="265">
        <v>1</v>
      </c>
      <c r="R1170" s="10">
        <f t="shared" si="197"/>
        <v>256</v>
      </c>
      <c r="S1170" s="6"/>
      <c r="T1170" s="6"/>
      <c r="U1170" s="65"/>
      <c r="V1170" s="65"/>
      <c r="W1170" s="65"/>
      <c r="X1170" s="65"/>
      <c r="Y1170" s="65"/>
      <c r="Z1170" s="65"/>
      <c r="AA1170" s="65"/>
      <c r="AB1170" s="65"/>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c r="HI1170" s="1"/>
      <c r="HJ1170" s="1"/>
      <c r="HK1170" s="1"/>
      <c r="HL1170" s="1"/>
      <c r="HM1170" s="1"/>
      <c r="HN1170" s="1"/>
      <c r="HO1170" s="1"/>
      <c r="HP1170" s="1"/>
      <c r="HQ1170" s="1"/>
      <c r="HR1170" s="1"/>
      <c r="HS1170" s="1"/>
      <c r="HT1170" s="1"/>
      <c r="HU1170" s="1"/>
      <c r="HV1170" s="1"/>
      <c r="HW1170" s="1"/>
      <c r="HX1170" s="1"/>
      <c r="HY1170" s="1"/>
      <c r="HZ1170" s="1"/>
      <c r="IA1170" s="1"/>
      <c r="IB1170" s="1"/>
      <c r="IC1170" s="1"/>
      <c r="ID1170" s="1"/>
      <c r="IE1170" s="1"/>
      <c r="IF1170" s="1"/>
      <c r="IG1170" s="1"/>
      <c r="IH1170" s="1"/>
      <c r="II1170" s="1"/>
      <c r="IJ1170" s="1"/>
      <c r="IK1170" s="1"/>
      <c r="IL1170" s="1"/>
      <c r="IM1170" s="1"/>
      <c r="IN1170" s="1"/>
      <c r="IO1170" s="1"/>
      <c r="IP1170" s="1"/>
    </row>
    <row r="1171" spans="1:250" s="50" customFormat="1" x14ac:dyDescent="0.2">
      <c r="A1171" s="6">
        <f ca="1">IF(COUNTIF($B$1:INDIRECT(CONCATENATE("B", ROW())), B1171)=0, "", COUNTIF($B$1:INDIRECT(CONCATENATE("B", ROW())), B1171))</f>
        <v>379</v>
      </c>
      <c r="B1171" s="41" t="s">
        <v>38</v>
      </c>
      <c r="C1171" s="7" t="str">
        <f ca="1">IF(B1171="", "", B1171&amp;COUNTIF($B$1:INDIRECT(CONCATENATE("B", ROW())), B1171))</f>
        <v>Ground379</v>
      </c>
      <c r="D1171" s="6"/>
      <c r="E1171" s="6"/>
      <c r="F1171" s="6">
        <f t="shared" si="198"/>
        <v>3450</v>
      </c>
      <c r="G1171" s="58" t="str">
        <f t="shared" si="193"/>
        <v>0xD7A</v>
      </c>
      <c r="H1171" s="8" t="s">
        <v>1073</v>
      </c>
      <c r="I1171" s="8"/>
      <c r="J1171" s="6" t="s">
        <v>28</v>
      </c>
      <c r="K1171" s="9" t="s">
        <v>35</v>
      </c>
      <c r="L1171" s="6" t="s">
        <v>30</v>
      </c>
      <c r="M1171" s="42">
        <v>160</v>
      </c>
      <c r="N1171" s="42">
        <f t="shared" si="194"/>
        <v>256</v>
      </c>
      <c r="O1171" s="42">
        <f t="shared" si="195"/>
        <v>20</v>
      </c>
      <c r="P1171" s="42">
        <f t="shared" si="196"/>
        <v>32</v>
      </c>
      <c r="Q1171" s="265">
        <v>1</v>
      </c>
      <c r="R1171" s="10">
        <f t="shared" si="197"/>
        <v>256</v>
      </c>
      <c r="S1171" s="6"/>
      <c r="T1171" s="6"/>
      <c r="U1171" s="65"/>
      <c r="V1171" s="65"/>
      <c r="W1171" s="65"/>
      <c r="X1171" s="65"/>
      <c r="Y1171" s="65"/>
      <c r="Z1171" s="65"/>
      <c r="AA1171" s="65"/>
      <c r="AB1171" s="65"/>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c r="GY1171" s="1"/>
      <c r="GZ1171" s="1"/>
      <c r="HA1171" s="1"/>
      <c r="HB1171" s="1"/>
      <c r="HC1171" s="1"/>
      <c r="HD1171" s="1"/>
      <c r="HE1171" s="1"/>
      <c r="HF1171" s="1"/>
      <c r="HG1171" s="1"/>
      <c r="HH1171" s="1"/>
      <c r="HI1171" s="1"/>
      <c r="HJ1171" s="1"/>
      <c r="HK1171" s="1"/>
      <c r="HL1171" s="1"/>
      <c r="HM1171" s="1"/>
      <c r="HN1171" s="1"/>
      <c r="HO1171" s="1"/>
      <c r="HP1171" s="1"/>
      <c r="HQ1171" s="1"/>
      <c r="HR1171" s="1"/>
      <c r="HS1171" s="1"/>
      <c r="HT1171" s="1"/>
      <c r="HU1171" s="1"/>
      <c r="HV1171" s="1"/>
      <c r="HW1171" s="1"/>
      <c r="HX1171" s="1"/>
      <c r="HY1171" s="1"/>
      <c r="HZ1171" s="1"/>
      <c r="IA1171" s="1"/>
      <c r="IB1171" s="1"/>
      <c r="IC1171" s="1"/>
      <c r="ID1171" s="1"/>
      <c r="IE1171" s="1"/>
      <c r="IF1171" s="1"/>
      <c r="IG1171" s="1"/>
      <c r="IH1171" s="1"/>
      <c r="II1171" s="1"/>
      <c r="IJ1171" s="1"/>
      <c r="IK1171" s="1"/>
      <c r="IL1171" s="1"/>
      <c r="IM1171" s="1"/>
      <c r="IN1171" s="1"/>
      <c r="IO1171" s="1"/>
      <c r="IP1171" s="1"/>
    </row>
    <row r="1172" spans="1:250" s="50" customFormat="1" x14ac:dyDescent="0.2">
      <c r="A1172" s="6">
        <f ca="1">IF(COUNTIF($B$1:INDIRECT(CONCATENATE("B", ROW())), B1172)=0, "", COUNTIF($B$1:INDIRECT(CONCATENATE("B", ROW())), B1172))</f>
        <v>380</v>
      </c>
      <c r="B1172" s="41" t="s">
        <v>38</v>
      </c>
      <c r="C1172" s="7" t="str">
        <f ca="1">IF(B1172="", "", B1172&amp;COUNTIF($B$1:INDIRECT(CONCATENATE("B", ROW())), B1172))</f>
        <v>Ground380</v>
      </c>
      <c r="D1172" s="6"/>
      <c r="E1172" s="6"/>
      <c r="F1172" s="6">
        <f t="shared" si="198"/>
        <v>3451</v>
      </c>
      <c r="G1172" s="58" t="str">
        <f t="shared" si="193"/>
        <v>0xD7B</v>
      </c>
      <c r="H1172" s="8" t="s">
        <v>1073</v>
      </c>
      <c r="I1172" s="8"/>
      <c r="J1172" s="6" t="s">
        <v>28</v>
      </c>
      <c r="K1172" s="9" t="s">
        <v>35</v>
      </c>
      <c r="L1172" s="6" t="s">
        <v>30</v>
      </c>
      <c r="M1172" s="42">
        <v>160</v>
      </c>
      <c r="N1172" s="42">
        <f t="shared" si="194"/>
        <v>256</v>
      </c>
      <c r="O1172" s="42">
        <f t="shared" si="195"/>
        <v>20</v>
      </c>
      <c r="P1172" s="42">
        <f t="shared" si="196"/>
        <v>32</v>
      </c>
      <c r="Q1172" s="265">
        <v>1</v>
      </c>
      <c r="R1172" s="10">
        <f t="shared" si="197"/>
        <v>256</v>
      </c>
      <c r="S1172" s="6"/>
      <c r="T1172" s="6"/>
      <c r="U1172" s="65"/>
      <c r="V1172" s="65"/>
      <c r="W1172" s="65"/>
      <c r="X1172" s="65"/>
      <c r="Y1172" s="65"/>
      <c r="Z1172" s="65"/>
      <c r="AA1172" s="65"/>
      <c r="AB1172" s="65"/>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N1172" s="1"/>
      <c r="IO1172" s="1"/>
      <c r="IP1172" s="1"/>
    </row>
    <row r="1173" spans="1:250" s="50" customFormat="1" x14ac:dyDescent="0.2">
      <c r="A1173" s="6">
        <f ca="1">IF(COUNTIF($B$1:INDIRECT(CONCATENATE("B", ROW())), B1173)=0, "", COUNTIF($B$1:INDIRECT(CONCATENATE("B", ROW())), B1173))</f>
        <v>381</v>
      </c>
      <c r="B1173" s="41" t="s">
        <v>38</v>
      </c>
      <c r="C1173" s="7" t="str">
        <f ca="1">IF(B1173="", "", B1173&amp;COUNTIF($B$1:INDIRECT(CONCATENATE("B", ROW())), B1173))</f>
        <v>Ground381</v>
      </c>
      <c r="D1173" s="6"/>
      <c r="E1173" s="6"/>
      <c r="F1173" s="6">
        <f t="shared" si="198"/>
        <v>3452</v>
      </c>
      <c r="G1173" s="58" t="str">
        <f t="shared" si="193"/>
        <v>0xD7C</v>
      </c>
      <c r="H1173" s="8" t="s">
        <v>1073</v>
      </c>
      <c r="I1173" s="8"/>
      <c r="J1173" s="6" t="s">
        <v>28</v>
      </c>
      <c r="K1173" s="9" t="s">
        <v>35</v>
      </c>
      <c r="L1173" s="6" t="s">
        <v>30</v>
      </c>
      <c r="M1173" s="42">
        <v>160</v>
      </c>
      <c r="N1173" s="42">
        <f t="shared" si="194"/>
        <v>256</v>
      </c>
      <c r="O1173" s="42">
        <f t="shared" si="195"/>
        <v>20</v>
      </c>
      <c r="P1173" s="42">
        <f t="shared" si="196"/>
        <v>32</v>
      </c>
      <c r="Q1173" s="265">
        <v>1</v>
      </c>
      <c r="R1173" s="10">
        <f t="shared" si="197"/>
        <v>256</v>
      </c>
      <c r="S1173" s="6"/>
      <c r="T1173" s="6"/>
      <c r="U1173" s="65"/>
      <c r="V1173" s="65"/>
      <c r="W1173" s="65"/>
      <c r="X1173" s="65"/>
      <c r="Y1173" s="65"/>
      <c r="Z1173" s="65"/>
      <c r="AA1173" s="65"/>
      <c r="AB1173" s="65"/>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c r="HI1173" s="1"/>
      <c r="HJ1173" s="1"/>
      <c r="HK1173" s="1"/>
      <c r="HL1173" s="1"/>
      <c r="HM1173" s="1"/>
      <c r="HN1173" s="1"/>
      <c r="HO1173" s="1"/>
      <c r="HP1173" s="1"/>
      <c r="HQ1173" s="1"/>
      <c r="HR1173" s="1"/>
      <c r="HS1173" s="1"/>
      <c r="HT1173" s="1"/>
      <c r="HU1173" s="1"/>
      <c r="HV1173" s="1"/>
      <c r="HW1173" s="1"/>
      <c r="HX1173" s="1"/>
      <c r="HY1173" s="1"/>
      <c r="HZ1173" s="1"/>
      <c r="IA1173" s="1"/>
      <c r="IB1173" s="1"/>
      <c r="IC1173" s="1"/>
      <c r="ID1173" s="1"/>
      <c r="IE1173" s="1"/>
      <c r="IF1173" s="1"/>
      <c r="IG1173" s="1"/>
      <c r="IH1173" s="1"/>
      <c r="II1173" s="1"/>
      <c r="IJ1173" s="1"/>
      <c r="IK1173" s="1"/>
      <c r="IL1173" s="1"/>
      <c r="IM1173" s="1"/>
      <c r="IN1173" s="1"/>
      <c r="IO1173" s="1"/>
      <c r="IP1173" s="1"/>
    </row>
    <row r="1174" spans="1:250" s="50" customFormat="1" x14ac:dyDescent="0.2">
      <c r="A1174" s="6">
        <f ca="1">IF(COUNTIF($B$1:INDIRECT(CONCATENATE("B", ROW())), B1174)=0, "", COUNTIF($B$1:INDIRECT(CONCATENATE("B", ROW())), B1174))</f>
        <v>382</v>
      </c>
      <c r="B1174" s="41" t="s">
        <v>38</v>
      </c>
      <c r="C1174" s="7" t="str">
        <f ca="1">IF(B1174="", "", B1174&amp;COUNTIF($B$1:INDIRECT(CONCATENATE("B", ROW())), B1174))</f>
        <v>Ground382</v>
      </c>
      <c r="D1174" s="6"/>
      <c r="E1174" s="6"/>
      <c r="F1174" s="6">
        <f t="shared" si="198"/>
        <v>3453</v>
      </c>
      <c r="G1174" s="58" t="str">
        <f t="shared" si="193"/>
        <v>0xD7D</v>
      </c>
      <c r="H1174" s="8" t="s">
        <v>1073</v>
      </c>
      <c r="I1174" s="8"/>
      <c r="J1174" s="6" t="s">
        <v>28</v>
      </c>
      <c r="K1174" s="9" t="s">
        <v>35</v>
      </c>
      <c r="L1174" s="6" t="s">
        <v>30</v>
      </c>
      <c r="M1174" s="42">
        <v>160</v>
      </c>
      <c r="N1174" s="42">
        <f t="shared" si="194"/>
        <v>256</v>
      </c>
      <c r="O1174" s="42">
        <f t="shared" si="195"/>
        <v>20</v>
      </c>
      <c r="P1174" s="42">
        <f t="shared" si="196"/>
        <v>32</v>
      </c>
      <c r="Q1174" s="265">
        <v>1</v>
      </c>
      <c r="R1174" s="10">
        <f t="shared" si="197"/>
        <v>256</v>
      </c>
      <c r="S1174" s="6"/>
      <c r="T1174" s="6"/>
      <c r="U1174" s="65"/>
      <c r="V1174" s="65"/>
      <c r="W1174" s="65"/>
      <c r="X1174" s="65"/>
      <c r="Y1174" s="65"/>
      <c r="Z1174" s="65"/>
      <c r="AA1174" s="65"/>
      <c r="AB1174" s="65"/>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N1174" s="1"/>
      <c r="IO1174" s="1"/>
      <c r="IP1174" s="1"/>
    </row>
    <row r="1175" spans="1:250" s="50" customFormat="1" x14ac:dyDescent="0.2">
      <c r="A1175" s="6">
        <f ca="1">IF(COUNTIF($B$1:INDIRECT(CONCATENATE("B", ROW())), B1175)=0, "", COUNTIF($B$1:INDIRECT(CONCATENATE("B", ROW())), B1175))</f>
        <v>383</v>
      </c>
      <c r="B1175" s="41" t="s">
        <v>38</v>
      </c>
      <c r="C1175" s="7" t="str">
        <f ca="1">IF(B1175="", "", B1175&amp;COUNTIF($B$1:INDIRECT(CONCATENATE("B", ROW())), B1175))</f>
        <v>Ground383</v>
      </c>
      <c r="D1175" s="6"/>
      <c r="E1175" s="6"/>
      <c r="F1175" s="6">
        <f t="shared" si="198"/>
        <v>3454</v>
      </c>
      <c r="G1175" s="58" t="str">
        <f t="shared" si="193"/>
        <v>0xD7E</v>
      </c>
      <c r="H1175" s="8" t="s">
        <v>1073</v>
      </c>
      <c r="I1175" s="8"/>
      <c r="J1175" s="6" t="s">
        <v>28</v>
      </c>
      <c r="K1175" s="9" t="s">
        <v>35</v>
      </c>
      <c r="L1175" s="6" t="s">
        <v>30</v>
      </c>
      <c r="M1175" s="42">
        <v>160</v>
      </c>
      <c r="N1175" s="42">
        <f t="shared" si="194"/>
        <v>256</v>
      </c>
      <c r="O1175" s="42">
        <f t="shared" si="195"/>
        <v>20</v>
      </c>
      <c r="P1175" s="42">
        <f t="shared" si="196"/>
        <v>32</v>
      </c>
      <c r="Q1175" s="265">
        <v>1</v>
      </c>
      <c r="R1175" s="10">
        <f t="shared" si="197"/>
        <v>256</v>
      </c>
      <c r="S1175" s="6"/>
      <c r="T1175" s="6"/>
      <c r="U1175" s="65"/>
      <c r="V1175" s="65"/>
      <c r="W1175" s="65"/>
      <c r="X1175" s="65"/>
      <c r="Y1175" s="65"/>
      <c r="Z1175" s="65"/>
      <c r="AA1175" s="65"/>
      <c r="AB1175" s="65"/>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N1175" s="1"/>
      <c r="IO1175" s="1"/>
      <c r="IP1175" s="1"/>
    </row>
    <row r="1176" spans="1:250" s="50" customFormat="1" x14ac:dyDescent="0.2">
      <c r="A1176" s="6">
        <f ca="1">IF(COUNTIF($B$1:INDIRECT(CONCATENATE("B", ROW())), B1176)=0, "", COUNTIF($B$1:INDIRECT(CONCATENATE("B", ROW())), B1176))</f>
        <v>384</v>
      </c>
      <c r="B1176" s="41" t="s">
        <v>38</v>
      </c>
      <c r="C1176" s="7" t="str">
        <f ca="1">IF(B1176="", "", B1176&amp;COUNTIF($B$1:INDIRECT(CONCATENATE("B", ROW())), B1176))</f>
        <v>Ground384</v>
      </c>
      <c r="D1176" s="6"/>
      <c r="E1176" s="6"/>
      <c r="F1176" s="6">
        <f t="shared" si="198"/>
        <v>3455</v>
      </c>
      <c r="G1176" s="58" t="str">
        <f t="shared" si="193"/>
        <v>0xD7F</v>
      </c>
      <c r="H1176" s="8" t="s">
        <v>1073</v>
      </c>
      <c r="I1176" s="8"/>
      <c r="J1176" s="6" t="s">
        <v>28</v>
      </c>
      <c r="K1176" s="9" t="s">
        <v>35</v>
      </c>
      <c r="L1176" s="6" t="s">
        <v>30</v>
      </c>
      <c r="M1176" s="42">
        <v>160</v>
      </c>
      <c r="N1176" s="42">
        <f t="shared" si="194"/>
        <v>256</v>
      </c>
      <c r="O1176" s="42">
        <f t="shared" si="195"/>
        <v>20</v>
      </c>
      <c r="P1176" s="42">
        <f t="shared" si="196"/>
        <v>32</v>
      </c>
      <c r="Q1176" s="265">
        <v>1</v>
      </c>
      <c r="R1176" s="10">
        <f t="shared" si="197"/>
        <v>256</v>
      </c>
      <c r="S1176" s="6"/>
      <c r="T1176" s="6"/>
      <c r="U1176" s="65"/>
      <c r="V1176" s="65"/>
      <c r="W1176" s="65"/>
      <c r="X1176" s="65"/>
      <c r="Y1176" s="65"/>
      <c r="Z1176" s="65"/>
      <c r="AA1176" s="65"/>
      <c r="AB1176" s="65"/>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c r="HI1176" s="1"/>
      <c r="HJ1176" s="1"/>
      <c r="HK1176" s="1"/>
      <c r="HL1176" s="1"/>
      <c r="HM1176" s="1"/>
      <c r="HN1176" s="1"/>
      <c r="HO1176" s="1"/>
      <c r="HP1176" s="1"/>
      <c r="HQ1176" s="1"/>
      <c r="HR1176" s="1"/>
      <c r="HS1176" s="1"/>
      <c r="HT1176" s="1"/>
      <c r="HU1176" s="1"/>
      <c r="HV1176" s="1"/>
      <c r="HW1176" s="1"/>
      <c r="HX1176" s="1"/>
      <c r="HY1176" s="1"/>
      <c r="HZ1176" s="1"/>
      <c r="IA1176" s="1"/>
      <c r="IB1176" s="1"/>
      <c r="IC1176" s="1"/>
      <c r="ID1176" s="1"/>
      <c r="IE1176" s="1"/>
      <c r="IF1176" s="1"/>
      <c r="IG1176" s="1"/>
      <c r="IH1176" s="1"/>
      <c r="II1176" s="1"/>
      <c r="IJ1176" s="1"/>
      <c r="IK1176" s="1"/>
      <c r="IL1176" s="1"/>
      <c r="IM1176" s="1"/>
      <c r="IN1176" s="1"/>
      <c r="IO1176" s="1"/>
      <c r="IP1176" s="1"/>
    </row>
    <row r="1177" spans="1:250" s="50" customFormat="1" x14ac:dyDescent="0.2">
      <c r="A1177" s="6">
        <f ca="1">IF(COUNTIF($B$1:INDIRECT(CONCATENATE("B", ROW())), B1177)=0, "", COUNTIF($B$1:INDIRECT(CONCATENATE("B", ROW())), B1177))</f>
        <v>385</v>
      </c>
      <c r="B1177" s="41" t="s">
        <v>38</v>
      </c>
      <c r="C1177" s="7" t="str">
        <f ca="1">IF(B1177="", "", B1177&amp;COUNTIF($B$1:INDIRECT(CONCATENATE("B", ROW())), B1177))</f>
        <v>Ground385</v>
      </c>
      <c r="D1177" s="6"/>
      <c r="E1177" s="6"/>
      <c r="F1177" s="6">
        <f t="shared" si="198"/>
        <v>3456</v>
      </c>
      <c r="G1177" s="58" t="str">
        <f t="shared" ref="G1177:G1224" si="199">CONCATENATE( "0x",DEC2HEX($F1177) )</f>
        <v>0xD80</v>
      </c>
      <c r="H1177" s="8" t="s">
        <v>1073</v>
      </c>
      <c r="I1177" s="8"/>
      <c r="J1177" s="6" t="s">
        <v>28</v>
      </c>
      <c r="K1177" s="9" t="s">
        <v>35</v>
      </c>
      <c r="L1177" s="6" t="s">
        <v>30</v>
      </c>
      <c r="M1177" s="42">
        <v>160</v>
      </c>
      <c r="N1177" s="42">
        <f t="shared" ref="N1177:N1240" si="200">(IF($K1177="CCSDS",$M1177,IF($K1177="","",IF($K1177="RAW",$M1177+(12*8)))))</f>
        <v>256</v>
      </c>
      <c r="O1177" s="42">
        <f t="shared" ref="O1177:O1224" si="201">IF($M1177="", "", $M1177/8)</f>
        <v>20</v>
      </c>
      <c r="P1177" s="42">
        <f t="shared" ref="P1177:P1224" si="202">IF(N1177="", "", N1177/8)</f>
        <v>32</v>
      </c>
      <c r="Q1177" s="265">
        <v>1</v>
      </c>
      <c r="R1177" s="10">
        <f t="shared" ref="R1177:R1240" si="203">IF($B1177="", "", IF($J1177="Sync", $N1177/$Q1177, 0))</f>
        <v>256</v>
      </c>
      <c r="S1177" s="6"/>
      <c r="T1177" s="6"/>
      <c r="U1177" s="65"/>
      <c r="V1177" s="65"/>
      <c r="W1177" s="65"/>
      <c r="X1177" s="65"/>
      <c r="Y1177" s="65"/>
      <c r="Z1177" s="65"/>
      <c r="AA1177" s="65"/>
      <c r="AB1177" s="65"/>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c r="HI1177" s="1"/>
      <c r="HJ1177" s="1"/>
      <c r="HK1177" s="1"/>
      <c r="HL1177" s="1"/>
      <c r="HM1177" s="1"/>
      <c r="HN1177" s="1"/>
      <c r="HO1177" s="1"/>
      <c r="HP1177" s="1"/>
      <c r="HQ1177" s="1"/>
      <c r="HR1177" s="1"/>
      <c r="HS1177" s="1"/>
      <c r="HT1177" s="1"/>
      <c r="HU1177" s="1"/>
      <c r="HV1177" s="1"/>
      <c r="HW1177" s="1"/>
      <c r="HX1177" s="1"/>
      <c r="HY1177" s="1"/>
      <c r="HZ1177" s="1"/>
      <c r="IA1177" s="1"/>
      <c r="IB1177" s="1"/>
      <c r="IC1177" s="1"/>
      <c r="ID1177" s="1"/>
      <c r="IE1177" s="1"/>
      <c r="IF1177" s="1"/>
      <c r="IG1177" s="1"/>
      <c r="IH1177" s="1"/>
      <c r="II1177" s="1"/>
      <c r="IJ1177" s="1"/>
      <c r="IK1177" s="1"/>
      <c r="IL1177" s="1"/>
      <c r="IM1177" s="1"/>
      <c r="IN1177" s="1"/>
      <c r="IO1177" s="1"/>
      <c r="IP1177" s="1"/>
    </row>
    <row r="1178" spans="1:250" s="50" customFormat="1" x14ac:dyDescent="0.2">
      <c r="A1178" s="6">
        <f ca="1">IF(COUNTIF($B$1:INDIRECT(CONCATENATE("B", ROW())), B1178)=0, "", COUNTIF($B$1:INDIRECT(CONCATENATE("B", ROW())), B1178))</f>
        <v>386</v>
      </c>
      <c r="B1178" s="41" t="s">
        <v>38</v>
      </c>
      <c r="C1178" s="7" t="str">
        <f ca="1">IF(B1178="", "", B1178&amp;COUNTIF($B$1:INDIRECT(CONCATENATE("B", ROW())), B1178))</f>
        <v>Ground386</v>
      </c>
      <c r="D1178" s="6"/>
      <c r="E1178" s="6"/>
      <c r="F1178" s="6">
        <f t="shared" ref="F1178:F1224" si="204">$F1177+1</f>
        <v>3457</v>
      </c>
      <c r="G1178" s="58" t="str">
        <f t="shared" si="199"/>
        <v>0xD81</v>
      </c>
      <c r="H1178" s="8" t="s">
        <v>1073</v>
      </c>
      <c r="I1178" s="8"/>
      <c r="J1178" s="6" t="s">
        <v>28</v>
      </c>
      <c r="K1178" s="9" t="s">
        <v>35</v>
      </c>
      <c r="L1178" s="6" t="s">
        <v>30</v>
      </c>
      <c r="M1178" s="42">
        <v>160</v>
      </c>
      <c r="N1178" s="42">
        <f t="shared" si="200"/>
        <v>256</v>
      </c>
      <c r="O1178" s="42">
        <f t="shared" si="201"/>
        <v>20</v>
      </c>
      <c r="P1178" s="42">
        <f t="shared" si="202"/>
        <v>32</v>
      </c>
      <c r="Q1178" s="265">
        <v>1</v>
      </c>
      <c r="R1178" s="10">
        <f t="shared" si="203"/>
        <v>256</v>
      </c>
      <c r="S1178" s="6"/>
      <c r="T1178" s="6"/>
      <c r="U1178" s="65"/>
      <c r="V1178" s="65"/>
      <c r="W1178" s="65"/>
      <c r="X1178" s="65"/>
      <c r="Y1178" s="65"/>
      <c r="Z1178" s="65"/>
      <c r="AA1178" s="65"/>
      <c r="AB1178" s="65"/>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GS1178" s="1"/>
      <c r="GT1178" s="1"/>
      <c r="GU1178" s="1"/>
      <c r="GV1178" s="1"/>
      <c r="GW1178" s="1"/>
      <c r="GX1178" s="1"/>
      <c r="GY1178" s="1"/>
      <c r="GZ1178" s="1"/>
      <c r="HA1178" s="1"/>
      <c r="HB1178" s="1"/>
      <c r="HC1178" s="1"/>
      <c r="HD1178" s="1"/>
      <c r="HE1178" s="1"/>
      <c r="HF1178" s="1"/>
      <c r="HG1178" s="1"/>
      <c r="HH1178" s="1"/>
      <c r="HI1178" s="1"/>
      <c r="HJ1178" s="1"/>
      <c r="HK1178" s="1"/>
      <c r="HL1178" s="1"/>
      <c r="HM1178" s="1"/>
      <c r="HN1178" s="1"/>
      <c r="HO1178" s="1"/>
      <c r="HP1178" s="1"/>
      <c r="HQ1178" s="1"/>
      <c r="HR1178" s="1"/>
      <c r="HS1178" s="1"/>
      <c r="HT1178" s="1"/>
      <c r="HU1178" s="1"/>
      <c r="HV1178" s="1"/>
      <c r="HW1178" s="1"/>
      <c r="HX1178" s="1"/>
      <c r="HY1178" s="1"/>
      <c r="HZ1178" s="1"/>
      <c r="IA1178" s="1"/>
      <c r="IB1178" s="1"/>
      <c r="IC1178" s="1"/>
      <c r="ID1178" s="1"/>
      <c r="IE1178" s="1"/>
      <c r="IF1178" s="1"/>
      <c r="IG1178" s="1"/>
      <c r="IH1178" s="1"/>
      <c r="II1178" s="1"/>
      <c r="IJ1178" s="1"/>
      <c r="IK1178" s="1"/>
      <c r="IL1178" s="1"/>
      <c r="IM1178" s="1"/>
      <c r="IN1178" s="1"/>
      <c r="IO1178" s="1"/>
      <c r="IP1178" s="1"/>
    </row>
    <row r="1179" spans="1:250" s="50" customFormat="1" x14ac:dyDescent="0.2">
      <c r="A1179" s="6">
        <f ca="1">IF(COUNTIF($B$1:INDIRECT(CONCATENATE("B", ROW())), B1179)=0, "", COUNTIF($B$1:INDIRECT(CONCATENATE("B", ROW())), B1179))</f>
        <v>387</v>
      </c>
      <c r="B1179" s="41" t="s">
        <v>38</v>
      </c>
      <c r="C1179" s="7" t="str">
        <f ca="1">IF(B1179="", "", B1179&amp;COUNTIF($B$1:INDIRECT(CONCATENATE("B", ROW())), B1179))</f>
        <v>Ground387</v>
      </c>
      <c r="D1179" s="6"/>
      <c r="E1179" s="6"/>
      <c r="F1179" s="6">
        <f t="shared" si="204"/>
        <v>3458</v>
      </c>
      <c r="G1179" s="58" t="str">
        <f t="shared" si="199"/>
        <v>0xD82</v>
      </c>
      <c r="H1179" s="8" t="s">
        <v>1073</v>
      </c>
      <c r="I1179" s="8"/>
      <c r="J1179" s="6" t="s">
        <v>28</v>
      </c>
      <c r="K1179" s="9" t="s">
        <v>35</v>
      </c>
      <c r="L1179" s="6" t="s">
        <v>30</v>
      </c>
      <c r="M1179" s="42">
        <v>160</v>
      </c>
      <c r="N1179" s="42">
        <f t="shared" si="200"/>
        <v>256</v>
      </c>
      <c r="O1179" s="42">
        <f t="shared" si="201"/>
        <v>20</v>
      </c>
      <c r="P1179" s="42">
        <f t="shared" si="202"/>
        <v>32</v>
      </c>
      <c r="Q1179" s="265">
        <v>1</v>
      </c>
      <c r="R1179" s="10">
        <f t="shared" si="203"/>
        <v>256</v>
      </c>
      <c r="S1179" s="6"/>
      <c r="T1179" s="6"/>
      <c r="U1179" s="65"/>
      <c r="V1179" s="65"/>
      <c r="W1179" s="65"/>
      <c r="X1179" s="65"/>
      <c r="Y1179" s="65"/>
      <c r="Z1179" s="65"/>
      <c r="AA1179" s="65"/>
      <c r="AB1179" s="65"/>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row>
    <row r="1180" spans="1:250" s="50" customFormat="1" x14ac:dyDescent="0.2">
      <c r="A1180" s="6">
        <f ca="1">IF(COUNTIF($B$1:INDIRECT(CONCATENATE("B", ROW())), B1180)=0, "", COUNTIF($B$1:INDIRECT(CONCATENATE("B", ROW())), B1180))</f>
        <v>388</v>
      </c>
      <c r="B1180" s="41" t="s">
        <v>38</v>
      </c>
      <c r="C1180" s="7" t="str">
        <f ca="1">IF(B1180="", "", B1180&amp;COUNTIF($B$1:INDIRECT(CONCATENATE("B", ROW())), B1180))</f>
        <v>Ground388</v>
      </c>
      <c r="D1180" s="6"/>
      <c r="E1180" s="6"/>
      <c r="F1180" s="6">
        <f t="shared" si="204"/>
        <v>3459</v>
      </c>
      <c r="G1180" s="58" t="str">
        <f t="shared" si="199"/>
        <v>0xD83</v>
      </c>
      <c r="H1180" s="8" t="s">
        <v>1073</v>
      </c>
      <c r="I1180" s="8"/>
      <c r="J1180" s="6" t="s">
        <v>28</v>
      </c>
      <c r="K1180" s="9" t="s">
        <v>35</v>
      </c>
      <c r="L1180" s="6" t="s">
        <v>30</v>
      </c>
      <c r="M1180" s="42">
        <v>160</v>
      </c>
      <c r="N1180" s="42">
        <f t="shared" si="200"/>
        <v>256</v>
      </c>
      <c r="O1180" s="42">
        <f t="shared" si="201"/>
        <v>20</v>
      </c>
      <c r="P1180" s="42">
        <f t="shared" si="202"/>
        <v>32</v>
      </c>
      <c r="Q1180" s="265">
        <v>1</v>
      </c>
      <c r="R1180" s="10">
        <f t="shared" si="203"/>
        <v>256</v>
      </c>
      <c r="S1180" s="6"/>
      <c r="T1180" s="6"/>
      <c r="U1180" s="65"/>
      <c r="V1180" s="65"/>
      <c r="W1180" s="65"/>
      <c r="X1180" s="65"/>
      <c r="Y1180" s="65"/>
      <c r="Z1180" s="65"/>
      <c r="AA1180" s="65"/>
      <c r="AB1180" s="65"/>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c r="IF1180" s="1"/>
      <c r="IG1180" s="1"/>
      <c r="IH1180" s="1"/>
      <c r="II1180" s="1"/>
      <c r="IJ1180" s="1"/>
      <c r="IK1180" s="1"/>
      <c r="IL1180" s="1"/>
      <c r="IM1180" s="1"/>
      <c r="IN1180" s="1"/>
      <c r="IO1180" s="1"/>
      <c r="IP1180" s="1"/>
    </row>
    <row r="1181" spans="1:250" s="50" customFormat="1" x14ac:dyDescent="0.2">
      <c r="A1181" s="6">
        <f ca="1">IF(COUNTIF($B$1:INDIRECT(CONCATENATE("B", ROW())), B1181)=0, "", COUNTIF($B$1:INDIRECT(CONCATENATE("B", ROW())), B1181))</f>
        <v>389</v>
      </c>
      <c r="B1181" s="41" t="s">
        <v>38</v>
      </c>
      <c r="C1181" s="7" t="str">
        <f ca="1">IF(B1181="", "", B1181&amp;COUNTIF($B$1:INDIRECT(CONCATENATE("B", ROW())), B1181))</f>
        <v>Ground389</v>
      </c>
      <c r="D1181" s="6"/>
      <c r="E1181" s="6"/>
      <c r="F1181" s="6">
        <f t="shared" si="204"/>
        <v>3460</v>
      </c>
      <c r="G1181" s="58" t="str">
        <f t="shared" si="199"/>
        <v>0xD84</v>
      </c>
      <c r="H1181" s="8" t="s">
        <v>1073</v>
      </c>
      <c r="I1181" s="8"/>
      <c r="J1181" s="6" t="s">
        <v>28</v>
      </c>
      <c r="K1181" s="9" t="s">
        <v>35</v>
      </c>
      <c r="L1181" s="6" t="s">
        <v>30</v>
      </c>
      <c r="M1181" s="42">
        <v>160</v>
      </c>
      <c r="N1181" s="42">
        <f t="shared" si="200"/>
        <v>256</v>
      </c>
      <c r="O1181" s="42">
        <f t="shared" si="201"/>
        <v>20</v>
      </c>
      <c r="P1181" s="42">
        <f t="shared" si="202"/>
        <v>32</v>
      </c>
      <c r="Q1181" s="265">
        <v>1</v>
      </c>
      <c r="R1181" s="10">
        <f t="shared" si="203"/>
        <v>256</v>
      </c>
      <c r="S1181" s="6"/>
      <c r="T1181" s="6"/>
      <c r="U1181" s="65"/>
      <c r="V1181" s="65"/>
      <c r="W1181" s="65"/>
      <c r="X1181" s="65"/>
      <c r="Y1181" s="65"/>
      <c r="Z1181" s="65"/>
      <c r="AA1181" s="65"/>
      <c r="AB1181" s="65"/>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row>
    <row r="1182" spans="1:250" s="50" customFormat="1" x14ac:dyDescent="0.2">
      <c r="A1182" s="6">
        <f ca="1">IF(COUNTIF($B$1:INDIRECT(CONCATENATE("B", ROW())), B1182)=0, "", COUNTIF($B$1:INDIRECT(CONCATENATE("B", ROW())), B1182))</f>
        <v>390</v>
      </c>
      <c r="B1182" s="41" t="s">
        <v>38</v>
      </c>
      <c r="C1182" s="7" t="str">
        <f ca="1">IF(B1182="", "", B1182&amp;COUNTIF($B$1:INDIRECT(CONCATENATE("B", ROW())), B1182))</f>
        <v>Ground390</v>
      </c>
      <c r="D1182" s="6"/>
      <c r="E1182" s="6"/>
      <c r="F1182" s="6">
        <f t="shared" si="204"/>
        <v>3461</v>
      </c>
      <c r="G1182" s="58" t="str">
        <f t="shared" si="199"/>
        <v>0xD85</v>
      </c>
      <c r="H1182" s="8" t="s">
        <v>1073</v>
      </c>
      <c r="I1182" s="8"/>
      <c r="J1182" s="6" t="s">
        <v>28</v>
      </c>
      <c r="K1182" s="9" t="s">
        <v>35</v>
      </c>
      <c r="L1182" s="6" t="s">
        <v>30</v>
      </c>
      <c r="M1182" s="42">
        <v>160</v>
      </c>
      <c r="N1182" s="42">
        <f t="shared" si="200"/>
        <v>256</v>
      </c>
      <c r="O1182" s="42">
        <f t="shared" si="201"/>
        <v>20</v>
      </c>
      <c r="P1182" s="42">
        <f t="shared" si="202"/>
        <v>32</v>
      </c>
      <c r="Q1182" s="265">
        <v>1</v>
      </c>
      <c r="R1182" s="10">
        <f t="shared" si="203"/>
        <v>256</v>
      </c>
      <c r="S1182" s="6"/>
      <c r="T1182" s="6"/>
      <c r="U1182" s="65"/>
      <c r="V1182" s="65"/>
      <c r="W1182" s="65"/>
      <c r="X1182" s="65"/>
      <c r="Y1182" s="65"/>
      <c r="Z1182" s="65"/>
      <c r="AA1182" s="65"/>
      <c r="AB1182" s="65"/>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row>
    <row r="1183" spans="1:250" s="50" customFormat="1" x14ac:dyDescent="0.2">
      <c r="A1183" s="6">
        <f ca="1">IF(COUNTIF($B$1:INDIRECT(CONCATENATE("B", ROW())), B1183)=0, "", COUNTIF($B$1:INDIRECT(CONCATENATE("B", ROW())), B1183))</f>
        <v>391</v>
      </c>
      <c r="B1183" s="41" t="s">
        <v>38</v>
      </c>
      <c r="C1183" s="7" t="str">
        <f ca="1">IF(B1183="", "", B1183&amp;COUNTIF($B$1:INDIRECT(CONCATENATE("B", ROW())), B1183))</f>
        <v>Ground391</v>
      </c>
      <c r="D1183" s="6"/>
      <c r="E1183" s="6"/>
      <c r="F1183" s="6">
        <f t="shared" si="204"/>
        <v>3462</v>
      </c>
      <c r="G1183" s="58" t="str">
        <f t="shared" si="199"/>
        <v>0xD86</v>
      </c>
      <c r="H1183" s="8" t="s">
        <v>1073</v>
      </c>
      <c r="I1183" s="8"/>
      <c r="J1183" s="6" t="s">
        <v>28</v>
      </c>
      <c r="K1183" s="9" t="s">
        <v>35</v>
      </c>
      <c r="L1183" s="6" t="s">
        <v>30</v>
      </c>
      <c r="M1183" s="42">
        <v>160</v>
      </c>
      <c r="N1183" s="42">
        <f t="shared" si="200"/>
        <v>256</v>
      </c>
      <c r="O1183" s="42">
        <f t="shared" si="201"/>
        <v>20</v>
      </c>
      <c r="P1183" s="42">
        <f t="shared" si="202"/>
        <v>32</v>
      </c>
      <c r="Q1183" s="265">
        <v>1</v>
      </c>
      <c r="R1183" s="10">
        <f t="shared" si="203"/>
        <v>256</v>
      </c>
      <c r="S1183" s="6"/>
      <c r="T1183" s="6"/>
      <c r="U1183" s="65"/>
      <c r="V1183" s="65"/>
      <c r="W1183" s="65"/>
      <c r="X1183" s="65"/>
      <c r="Y1183" s="65"/>
      <c r="Z1183" s="65"/>
      <c r="AA1183" s="65"/>
      <c r="AB1183" s="65"/>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N1183" s="1"/>
      <c r="IO1183" s="1"/>
      <c r="IP1183" s="1"/>
    </row>
    <row r="1184" spans="1:250" s="50" customFormat="1" x14ac:dyDescent="0.2">
      <c r="A1184" s="6">
        <f ca="1">IF(COUNTIF($B$1:INDIRECT(CONCATENATE("B", ROW())), B1184)=0, "", COUNTIF($B$1:INDIRECT(CONCATENATE("B", ROW())), B1184))</f>
        <v>392</v>
      </c>
      <c r="B1184" s="41" t="s">
        <v>38</v>
      </c>
      <c r="C1184" s="7" t="str">
        <f ca="1">IF(B1184="", "", B1184&amp;COUNTIF($B$1:INDIRECT(CONCATENATE("B", ROW())), B1184))</f>
        <v>Ground392</v>
      </c>
      <c r="D1184" s="6"/>
      <c r="E1184" s="6"/>
      <c r="F1184" s="6">
        <f t="shared" si="204"/>
        <v>3463</v>
      </c>
      <c r="G1184" s="58" t="str">
        <f t="shared" si="199"/>
        <v>0xD87</v>
      </c>
      <c r="H1184" s="8" t="s">
        <v>1073</v>
      </c>
      <c r="I1184" s="8"/>
      <c r="J1184" s="6" t="s">
        <v>28</v>
      </c>
      <c r="K1184" s="9" t="s">
        <v>35</v>
      </c>
      <c r="L1184" s="6" t="s">
        <v>30</v>
      </c>
      <c r="M1184" s="42">
        <v>160</v>
      </c>
      <c r="N1184" s="42">
        <f t="shared" si="200"/>
        <v>256</v>
      </c>
      <c r="O1184" s="42">
        <f t="shared" si="201"/>
        <v>20</v>
      </c>
      <c r="P1184" s="42">
        <f t="shared" si="202"/>
        <v>32</v>
      </c>
      <c r="Q1184" s="265">
        <v>1</v>
      </c>
      <c r="R1184" s="10">
        <f t="shared" si="203"/>
        <v>256</v>
      </c>
      <c r="S1184" s="6"/>
      <c r="T1184" s="6"/>
      <c r="U1184" s="65"/>
      <c r="V1184" s="65"/>
      <c r="W1184" s="65"/>
      <c r="X1184" s="65"/>
      <c r="Y1184" s="65"/>
      <c r="Z1184" s="65"/>
      <c r="AA1184" s="65"/>
      <c r="AB1184" s="65"/>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row>
    <row r="1185" spans="1:250" s="50" customFormat="1" x14ac:dyDescent="0.2">
      <c r="A1185" s="6">
        <f ca="1">IF(COUNTIF($B$1:INDIRECT(CONCATENATE("B", ROW())), B1185)=0, "", COUNTIF($B$1:INDIRECT(CONCATENATE("B", ROW())), B1185))</f>
        <v>393</v>
      </c>
      <c r="B1185" s="41" t="s">
        <v>38</v>
      </c>
      <c r="C1185" s="7" t="str">
        <f ca="1">IF(B1185="", "", B1185&amp;COUNTIF($B$1:INDIRECT(CONCATENATE("B", ROW())), B1185))</f>
        <v>Ground393</v>
      </c>
      <c r="D1185" s="6"/>
      <c r="E1185" s="6"/>
      <c r="F1185" s="6">
        <f t="shared" si="204"/>
        <v>3464</v>
      </c>
      <c r="G1185" s="58" t="str">
        <f t="shared" si="199"/>
        <v>0xD88</v>
      </c>
      <c r="H1185" s="8" t="s">
        <v>1073</v>
      </c>
      <c r="I1185" s="8"/>
      <c r="J1185" s="6" t="s">
        <v>28</v>
      </c>
      <c r="K1185" s="9" t="s">
        <v>35</v>
      </c>
      <c r="L1185" s="6" t="s">
        <v>30</v>
      </c>
      <c r="M1185" s="42">
        <v>160</v>
      </c>
      <c r="N1185" s="42">
        <f t="shared" si="200"/>
        <v>256</v>
      </c>
      <c r="O1185" s="42">
        <f t="shared" si="201"/>
        <v>20</v>
      </c>
      <c r="P1185" s="42">
        <f t="shared" si="202"/>
        <v>32</v>
      </c>
      <c r="Q1185" s="265">
        <v>1</v>
      </c>
      <c r="R1185" s="10">
        <f t="shared" si="203"/>
        <v>256</v>
      </c>
      <c r="S1185" s="6"/>
      <c r="T1185" s="6"/>
      <c r="U1185" s="65"/>
      <c r="V1185" s="65"/>
      <c r="W1185" s="65"/>
      <c r="X1185" s="65"/>
      <c r="Y1185" s="65"/>
      <c r="Z1185" s="65"/>
      <c r="AA1185" s="65"/>
      <c r="AB1185" s="65"/>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row>
    <row r="1186" spans="1:250" s="50" customFormat="1" x14ac:dyDescent="0.2">
      <c r="A1186" s="6">
        <f ca="1">IF(COUNTIF($B$1:INDIRECT(CONCATENATE("B", ROW())), B1186)=0, "", COUNTIF($B$1:INDIRECT(CONCATENATE("B", ROW())), B1186))</f>
        <v>394</v>
      </c>
      <c r="B1186" s="41" t="s">
        <v>38</v>
      </c>
      <c r="C1186" s="7" t="str">
        <f ca="1">IF(B1186="", "", B1186&amp;COUNTIF($B$1:INDIRECT(CONCATENATE("B", ROW())), B1186))</f>
        <v>Ground394</v>
      </c>
      <c r="D1186" s="6"/>
      <c r="E1186" s="6"/>
      <c r="F1186" s="6">
        <f t="shared" si="204"/>
        <v>3465</v>
      </c>
      <c r="G1186" s="58" t="str">
        <f t="shared" si="199"/>
        <v>0xD89</v>
      </c>
      <c r="H1186" s="8" t="s">
        <v>1073</v>
      </c>
      <c r="I1186" s="8"/>
      <c r="J1186" s="6" t="s">
        <v>28</v>
      </c>
      <c r="K1186" s="9" t="s">
        <v>35</v>
      </c>
      <c r="L1186" s="6" t="s">
        <v>30</v>
      </c>
      <c r="M1186" s="42">
        <v>160</v>
      </c>
      <c r="N1186" s="42">
        <f t="shared" si="200"/>
        <v>256</v>
      </c>
      <c r="O1186" s="42">
        <f t="shared" si="201"/>
        <v>20</v>
      </c>
      <c r="P1186" s="42">
        <f t="shared" si="202"/>
        <v>32</v>
      </c>
      <c r="Q1186" s="265">
        <v>1</v>
      </c>
      <c r="R1186" s="10">
        <f t="shared" si="203"/>
        <v>256</v>
      </c>
      <c r="S1186" s="6"/>
      <c r="T1186" s="6"/>
      <c r="U1186" s="65"/>
      <c r="V1186" s="65"/>
      <c r="W1186" s="65"/>
      <c r="X1186" s="65"/>
      <c r="Y1186" s="65"/>
      <c r="Z1186" s="65"/>
      <c r="AA1186" s="65"/>
      <c r="AB1186" s="65"/>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N1186" s="1"/>
      <c r="IO1186" s="1"/>
      <c r="IP1186" s="1"/>
    </row>
    <row r="1187" spans="1:250" s="50" customFormat="1" x14ac:dyDescent="0.2">
      <c r="A1187" s="6">
        <f ca="1">IF(COUNTIF($B$1:INDIRECT(CONCATENATE("B", ROW())), B1187)=0, "", COUNTIF($B$1:INDIRECT(CONCATENATE("B", ROW())), B1187))</f>
        <v>395</v>
      </c>
      <c r="B1187" s="41" t="s">
        <v>38</v>
      </c>
      <c r="C1187" s="7" t="str">
        <f ca="1">IF(B1187="", "", B1187&amp;COUNTIF($B$1:INDIRECT(CONCATENATE("B", ROW())), B1187))</f>
        <v>Ground395</v>
      </c>
      <c r="D1187" s="6"/>
      <c r="E1187" s="6"/>
      <c r="F1187" s="6">
        <f t="shared" si="204"/>
        <v>3466</v>
      </c>
      <c r="G1187" s="58" t="str">
        <f t="shared" si="199"/>
        <v>0xD8A</v>
      </c>
      <c r="H1187" s="8" t="s">
        <v>1073</v>
      </c>
      <c r="I1187" s="8"/>
      <c r="J1187" s="6" t="s">
        <v>28</v>
      </c>
      <c r="K1187" s="9" t="s">
        <v>35</v>
      </c>
      <c r="L1187" s="6" t="s">
        <v>30</v>
      </c>
      <c r="M1187" s="42">
        <v>160</v>
      </c>
      <c r="N1187" s="42">
        <f t="shared" si="200"/>
        <v>256</v>
      </c>
      <c r="O1187" s="42">
        <f t="shared" si="201"/>
        <v>20</v>
      </c>
      <c r="P1187" s="42">
        <f t="shared" si="202"/>
        <v>32</v>
      </c>
      <c r="Q1187" s="265">
        <v>1</v>
      </c>
      <c r="R1187" s="10">
        <f t="shared" si="203"/>
        <v>256</v>
      </c>
      <c r="S1187" s="6"/>
      <c r="T1187" s="6"/>
      <c r="U1187" s="65"/>
      <c r="V1187" s="65"/>
      <c r="W1187" s="65"/>
      <c r="X1187" s="65"/>
      <c r="Y1187" s="65"/>
      <c r="Z1187" s="65"/>
      <c r="AA1187" s="65"/>
      <c r="AB1187" s="65"/>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N1187" s="1"/>
      <c r="IO1187" s="1"/>
      <c r="IP1187" s="1"/>
    </row>
    <row r="1188" spans="1:250" s="50" customFormat="1" x14ac:dyDescent="0.2">
      <c r="A1188" s="6">
        <f ca="1">IF(COUNTIF($B$1:INDIRECT(CONCATENATE("B", ROW())), B1188)=0, "", COUNTIF($B$1:INDIRECT(CONCATENATE("B", ROW())), B1188))</f>
        <v>396</v>
      </c>
      <c r="B1188" s="41" t="s">
        <v>38</v>
      </c>
      <c r="C1188" s="7" t="str">
        <f ca="1">IF(B1188="", "", B1188&amp;COUNTIF($B$1:INDIRECT(CONCATENATE("B", ROW())), B1188))</f>
        <v>Ground396</v>
      </c>
      <c r="D1188" s="6"/>
      <c r="E1188" s="6"/>
      <c r="F1188" s="6">
        <f t="shared" si="204"/>
        <v>3467</v>
      </c>
      <c r="G1188" s="58" t="str">
        <f t="shared" si="199"/>
        <v>0xD8B</v>
      </c>
      <c r="H1188" s="8" t="s">
        <v>1073</v>
      </c>
      <c r="I1188" s="8"/>
      <c r="J1188" s="6" t="s">
        <v>28</v>
      </c>
      <c r="K1188" s="9" t="s">
        <v>35</v>
      </c>
      <c r="L1188" s="6" t="s">
        <v>30</v>
      </c>
      <c r="M1188" s="42">
        <v>160</v>
      </c>
      <c r="N1188" s="42">
        <f t="shared" si="200"/>
        <v>256</v>
      </c>
      <c r="O1188" s="42">
        <f t="shared" si="201"/>
        <v>20</v>
      </c>
      <c r="P1188" s="42">
        <f t="shared" si="202"/>
        <v>32</v>
      </c>
      <c r="Q1188" s="265">
        <v>1</v>
      </c>
      <c r="R1188" s="10">
        <f t="shared" si="203"/>
        <v>256</v>
      </c>
      <c r="S1188" s="6"/>
      <c r="T1188" s="6"/>
      <c r="U1188" s="65"/>
      <c r="V1188" s="65"/>
      <c r="W1188" s="65"/>
      <c r="X1188" s="65"/>
      <c r="Y1188" s="65"/>
      <c r="Z1188" s="65"/>
      <c r="AA1188" s="65"/>
      <c r="AB1188" s="65"/>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c r="HI1188" s="1"/>
      <c r="HJ1188" s="1"/>
      <c r="HK1188" s="1"/>
      <c r="HL1188" s="1"/>
      <c r="HM1188" s="1"/>
      <c r="HN1188" s="1"/>
      <c r="HO1188" s="1"/>
      <c r="HP1188" s="1"/>
      <c r="HQ1188" s="1"/>
      <c r="HR1188" s="1"/>
      <c r="HS1188" s="1"/>
      <c r="HT1188" s="1"/>
      <c r="HU1188" s="1"/>
      <c r="HV1188" s="1"/>
      <c r="HW1188" s="1"/>
      <c r="HX1188" s="1"/>
      <c r="HY1188" s="1"/>
      <c r="HZ1188" s="1"/>
      <c r="IA1188" s="1"/>
      <c r="IB1188" s="1"/>
      <c r="IC1188" s="1"/>
      <c r="ID1188" s="1"/>
      <c r="IE1188" s="1"/>
      <c r="IF1188" s="1"/>
      <c r="IG1188" s="1"/>
      <c r="IH1188" s="1"/>
      <c r="II1188" s="1"/>
      <c r="IJ1188" s="1"/>
      <c r="IK1188" s="1"/>
      <c r="IL1188" s="1"/>
      <c r="IM1188" s="1"/>
      <c r="IN1188" s="1"/>
      <c r="IO1188" s="1"/>
      <c r="IP1188" s="1"/>
    </row>
    <row r="1189" spans="1:250" s="50" customFormat="1" x14ac:dyDescent="0.2">
      <c r="A1189" s="6">
        <f ca="1">IF(COUNTIF($B$1:INDIRECT(CONCATENATE("B", ROW())), B1189)=0, "", COUNTIF($B$1:INDIRECT(CONCATENATE("B", ROW())), B1189))</f>
        <v>397</v>
      </c>
      <c r="B1189" s="41" t="s">
        <v>38</v>
      </c>
      <c r="C1189" s="7" t="str">
        <f ca="1">IF(B1189="", "", B1189&amp;COUNTIF($B$1:INDIRECT(CONCATENATE("B", ROW())), B1189))</f>
        <v>Ground397</v>
      </c>
      <c r="D1189" s="6"/>
      <c r="E1189" s="6"/>
      <c r="F1189" s="6">
        <f t="shared" si="204"/>
        <v>3468</v>
      </c>
      <c r="G1189" s="58" t="str">
        <f t="shared" si="199"/>
        <v>0xD8C</v>
      </c>
      <c r="H1189" s="8" t="s">
        <v>1073</v>
      </c>
      <c r="I1189" s="8"/>
      <c r="J1189" s="6" t="s">
        <v>28</v>
      </c>
      <c r="K1189" s="9" t="s">
        <v>35</v>
      </c>
      <c r="L1189" s="6" t="s">
        <v>30</v>
      </c>
      <c r="M1189" s="42">
        <v>160</v>
      </c>
      <c r="N1189" s="42">
        <f t="shared" si="200"/>
        <v>256</v>
      </c>
      <c r="O1189" s="42">
        <f t="shared" si="201"/>
        <v>20</v>
      </c>
      <c r="P1189" s="42">
        <f t="shared" si="202"/>
        <v>32</v>
      </c>
      <c r="Q1189" s="265">
        <v>1</v>
      </c>
      <c r="R1189" s="10">
        <f t="shared" si="203"/>
        <v>256</v>
      </c>
      <c r="S1189" s="6"/>
      <c r="T1189" s="6"/>
      <c r="U1189" s="65"/>
      <c r="V1189" s="65"/>
      <c r="W1189" s="65"/>
      <c r="X1189" s="65"/>
      <c r="Y1189" s="65"/>
      <c r="Z1189" s="65"/>
      <c r="AA1189" s="65"/>
      <c r="AB1189" s="65"/>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row>
    <row r="1190" spans="1:250" s="50" customFormat="1" x14ac:dyDescent="0.2">
      <c r="A1190" s="6">
        <f ca="1">IF(COUNTIF($B$1:INDIRECT(CONCATENATE("B", ROW())), B1190)=0, "", COUNTIF($B$1:INDIRECT(CONCATENATE("B", ROW())), B1190))</f>
        <v>398</v>
      </c>
      <c r="B1190" s="41" t="s">
        <v>38</v>
      </c>
      <c r="C1190" s="7" t="str">
        <f ca="1">IF(B1190="", "", B1190&amp;COUNTIF($B$1:INDIRECT(CONCATENATE("B", ROW())), B1190))</f>
        <v>Ground398</v>
      </c>
      <c r="D1190" s="6"/>
      <c r="E1190" s="6"/>
      <c r="F1190" s="6">
        <f t="shared" si="204"/>
        <v>3469</v>
      </c>
      <c r="G1190" s="58" t="str">
        <f t="shared" si="199"/>
        <v>0xD8D</v>
      </c>
      <c r="H1190" s="8" t="s">
        <v>1073</v>
      </c>
      <c r="I1190" s="8"/>
      <c r="J1190" s="6" t="s">
        <v>28</v>
      </c>
      <c r="K1190" s="9" t="s">
        <v>35</v>
      </c>
      <c r="L1190" s="6" t="s">
        <v>30</v>
      </c>
      <c r="M1190" s="42">
        <v>160</v>
      </c>
      <c r="N1190" s="42">
        <f t="shared" si="200"/>
        <v>256</v>
      </c>
      <c r="O1190" s="42">
        <f t="shared" si="201"/>
        <v>20</v>
      </c>
      <c r="P1190" s="42">
        <f t="shared" si="202"/>
        <v>32</v>
      </c>
      <c r="Q1190" s="265">
        <v>1</v>
      </c>
      <c r="R1190" s="10">
        <f t="shared" si="203"/>
        <v>256</v>
      </c>
      <c r="S1190" s="6"/>
      <c r="T1190" s="6"/>
      <c r="U1190" s="65"/>
      <c r="V1190" s="65"/>
      <c r="W1190" s="65"/>
      <c r="X1190" s="65"/>
      <c r="Y1190" s="65"/>
      <c r="Z1190" s="65"/>
      <c r="AA1190" s="65"/>
      <c r="AB1190" s="65"/>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c r="HI1190" s="1"/>
      <c r="HJ1190" s="1"/>
      <c r="HK1190" s="1"/>
      <c r="HL1190" s="1"/>
      <c r="HM1190" s="1"/>
      <c r="HN1190" s="1"/>
      <c r="HO1190" s="1"/>
      <c r="HP1190" s="1"/>
      <c r="HQ1190" s="1"/>
      <c r="HR1190" s="1"/>
      <c r="HS1190" s="1"/>
      <c r="HT1190" s="1"/>
      <c r="HU1190" s="1"/>
      <c r="HV1190" s="1"/>
      <c r="HW1190" s="1"/>
      <c r="HX1190" s="1"/>
      <c r="HY1190" s="1"/>
      <c r="HZ1190" s="1"/>
      <c r="IA1190" s="1"/>
      <c r="IB1190" s="1"/>
      <c r="IC1190" s="1"/>
      <c r="ID1190" s="1"/>
      <c r="IE1190" s="1"/>
      <c r="IF1190" s="1"/>
      <c r="IG1190" s="1"/>
      <c r="IH1190" s="1"/>
      <c r="II1190" s="1"/>
      <c r="IJ1190" s="1"/>
      <c r="IK1190" s="1"/>
      <c r="IL1190" s="1"/>
      <c r="IM1190" s="1"/>
      <c r="IN1190" s="1"/>
      <c r="IO1190" s="1"/>
      <c r="IP1190" s="1"/>
    </row>
    <row r="1191" spans="1:250" s="50" customFormat="1" x14ac:dyDescent="0.2">
      <c r="A1191" s="6">
        <f ca="1">IF(COUNTIF($B$1:INDIRECT(CONCATENATE("B", ROW())), B1191)=0, "", COUNTIF($B$1:INDIRECT(CONCATENATE("B", ROW())), B1191))</f>
        <v>399</v>
      </c>
      <c r="B1191" s="41" t="s">
        <v>38</v>
      </c>
      <c r="C1191" s="7" t="str">
        <f ca="1">IF(B1191="", "", B1191&amp;COUNTIF($B$1:INDIRECT(CONCATENATE("B", ROW())), B1191))</f>
        <v>Ground399</v>
      </c>
      <c r="D1191" s="6"/>
      <c r="E1191" s="6"/>
      <c r="F1191" s="6">
        <f t="shared" si="204"/>
        <v>3470</v>
      </c>
      <c r="G1191" s="58" t="str">
        <f t="shared" si="199"/>
        <v>0xD8E</v>
      </c>
      <c r="H1191" s="8" t="s">
        <v>1073</v>
      </c>
      <c r="I1191" s="8"/>
      <c r="J1191" s="6" t="s">
        <v>28</v>
      </c>
      <c r="K1191" s="9" t="s">
        <v>35</v>
      </c>
      <c r="L1191" s="6" t="s">
        <v>30</v>
      </c>
      <c r="M1191" s="42">
        <v>160</v>
      </c>
      <c r="N1191" s="42">
        <f t="shared" si="200"/>
        <v>256</v>
      </c>
      <c r="O1191" s="42">
        <f t="shared" si="201"/>
        <v>20</v>
      </c>
      <c r="P1191" s="42">
        <f t="shared" si="202"/>
        <v>32</v>
      </c>
      <c r="Q1191" s="265">
        <v>1</v>
      </c>
      <c r="R1191" s="10">
        <f t="shared" si="203"/>
        <v>256</v>
      </c>
      <c r="S1191" s="6"/>
      <c r="T1191" s="6"/>
      <c r="U1191" s="65"/>
      <c r="V1191" s="65"/>
      <c r="W1191" s="65"/>
      <c r="X1191" s="65"/>
      <c r="Y1191" s="65"/>
      <c r="Z1191" s="65"/>
      <c r="AA1191" s="65"/>
      <c r="AB1191" s="65"/>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c r="HI1191" s="1"/>
      <c r="HJ1191" s="1"/>
      <c r="HK1191" s="1"/>
      <c r="HL1191" s="1"/>
      <c r="HM1191" s="1"/>
      <c r="HN1191" s="1"/>
      <c r="HO1191" s="1"/>
      <c r="HP1191" s="1"/>
      <c r="HQ1191" s="1"/>
      <c r="HR1191" s="1"/>
      <c r="HS1191" s="1"/>
      <c r="HT1191" s="1"/>
      <c r="HU1191" s="1"/>
      <c r="HV1191" s="1"/>
      <c r="HW1191" s="1"/>
      <c r="HX1191" s="1"/>
      <c r="HY1191" s="1"/>
      <c r="HZ1191" s="1"/>
      <c r="IA1191" s="1"/>
      <c r="IB1191" s="1"/>
      <c r="IC1191" s="1"/>
      <c r="ID1191" s="1"/>
      <c r="IE1191" s="1"/>
      <c r="IF1191" s="1"/>
      <c r="IG1191" s="1"/>
      <c r="IH1191" s="1"/>
      <c r="II1191" s="1"/>
      <c r="IJ1191" s="1"/>
      <c r="IK1191" s="1"/>
      <c r="IL1191" s="1"/>
      <c r="IM1191" s="1"/>
      <c r="IN1191" s="1"/>
      <c r="IO1191" s="1"/>
      <c r="IP1191" s="1"/>
    </row>
    <row r="1192" spans="1:250" s="50" customFormat="1" x14ac:dyDescent="0.2">
      <c r="A1192" s="6">
        <f ca="1">IF(COUNTIF($B$1:INDIRECT(CONCATENATE("B", ROW())), B1192)=0, "", COUNTIF($B$1:INDIRECT(CONCATENATE("B", ROW())), B1192))</f>
        <v>400</v>
      </c>
      <c r="B1192" s="41" t="s">
        <v>38</v>
      </c>
      <c r="C1192" s="7" t="str">
        <f ca="1">IF(B1192="", "", B1192&amp;COUNTIF($B$1:INDIRECT(CONCATENATE("B", ROW())), B1192))</f>
        <v>Ground400</v>
      </c>
      <c r="D1192" s="6"/>
      <c r="E1192" s="6"/>
      <c r="F1192" s="6">
        <f t="shared" si="204"/>
        <v>3471</v>
      </c>
      <c r="G1192" s="58" t="str">
        <f t="shared" si="199"/>
        <v>0xD8F</v>
      </c>
      <c r="H1192" s="8" t="s">
        <v>1073</v>
      </c>
      <c r="I1192" s="8"/>
      <c r="J1192" s="6" t="s">
        <v>28</v>
      </c>
      <c r="K1192" s="9" t="s">
        <v>35</v>
      </c>
      <c r="L1192" s="6" t="s">
        <v>30</v>
      </c>
      <c r="M1192" s="42">
        <v>160</v>
      </c>
      <c r="N1192" s="42">
        <f t="shared" si="200"/>
        <v>256</v>
      </c>
      <c r="O1192" s="42">
        <f t="shared" si="201"/>
        <v>20</v>
      </c>
      <c r="P1192" s="42">
        <f t="shared" si="202"/>
        <v>32</v>
      </c>
      <c r="Q1192" s="265">
        <v>1</v>
      </c>
      <c r="R1192" s="10">
        <f t="shared" si="203"/>
        <v>256</v>
      </c>
      <c r="S1192" s="6"/>
      <c r="T1192" s="6"/>
      <c r="U1192" s="65"/>
      <c r="V1192" s="65"/>
      <c r="W1192" s="65"/>
      <c r="X1192" s="65"/>
      <c r="Y1192" s="65"/>
      <c r="Z1192" s="65"/>
      <c r="AA1192" s="65"/>
      <c r="AB1192" s="65"/>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c r="IF1192" s="1"/>
      <c r="IG1192" s="1"/>
      <c r="IH1192" s="1"/>
      <c r="II1192" s="1"/>
      <c r="IJ1192" s="1"/>
      <c r="IK1192" s="1"/>
      <c r="IL1192" s="1"/>
      <c r="IM1192" s="1"/>
      <c r="IN1192" s="1"/>
      <c r="IO1192" s="1"/>
      <c r="IP1192" s="1"/>
    </row>
    <row r="1193" spans="1:250" s="50" customFormat="1" x14ac:dyDescent="0.2">
      <c r="A1193" s="6">
        <f ca="1">IF(COUNTIF($B$1:INDIRECT(CONCATENATE("B", ROW())), B1193)=0, "", COUNTIF($B$1:INDIRECT(CONCATENATE("B", ROW())), B1193))</f>
        <v>401</v>
      </c>
      <c r="B1193" s="41" t="s">
        <v>38</v>
      </c>
      <c r="C1193" s="7" t="str">
        <f ca="1">IF(B1193="", "", B1193&amp;COUNTIF($B$1:INDIRECT(CONCATENATE("B", ROW())), B1193))</f>
        <v>Ground401</v>
      </c>
      <c r="D1193" s="6"/>
      <c r="E1193" s="6"/>
      <c r="F1193" s="6">
        <f t="shared" si="204"/>
        <v>3472</v>
      </c>
      <c r="G1193" s="58" t="str">
        <f t="shared" si="199"/>
        <v>0xD90</v>
      </c>
      <c r="H1193" s="8" t="s">
        <v>1073</v>
      </c>
      <c r="I1193" s="8"/>
      <c r="J1193" s="6" t="s">
        <v>28</v>
      </c>
      <c r="K1193" s="9" t="s">
        <v>35</v>
      </c>
      <c r="L1193" s="6" t="s">
        <v>30</v>
      </c>
      <c r="M1193" s="42">
        <v>160</v>
      </c>
      <c r="N1193" s="42">
        <f t="shared" si="200"/>
        <v>256</v>
      </c>
      <c r="O1193" s="42">
        <f t="shared" si="201"/>
        <v>20</v>
      </c>
      <c r="P1193" s="42">
        <f t="shared" si="202"/>
        <v>32</v>
      </c>
      <c r="Q1193" s="265">
        <v>1</v>
      </c>
      <c r="R1193" s="10">
        <f t="shared" si="203"/>
        <v>256</v>
      </c>
      <c r="S1193" s="6"/>
      <c r="T1193" s="6"/>
      <c r="U1193" s="65"/>
      <c r="V1193" s="65"/>
      <c r="W1193" s="65"/>
      <c r="X1193" s="65"/>
      <c r="Y1193" s="65"/>
      <c r="Z1193" s="65"/>
      <c r="AA1193" s="65"/>
      <c r="AB1193" s="65"/>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c r="HI1193" s="1"/>
      <c r="HJ1193" s="1"/>
      <c r="HK1193" s="1"/>
      <c r="HL1193" s="1"/>
      <c r="HM1193" s="1"/>
      <c r="HN1193" s="1"/>
      <c r="HO1193" s="1"/>
      <c r="HP1193" s="1"/>
      <c r="HQ1193" s="1"/>
      <c r="HR1193" s="1"/>
      <c r="HS1193" s="1"/>
      <c r="HT1193" s="1"/>
      <c r="HU1193" s="1"/>
      <c r="HV1193" s="1"/>
      <c r="HW1193" s="1"/>
      <c r="HX1193" s="1"/>
      <c r="HY1193" s="1"/>
      <c r="HZ1193" s="1"/>
      <c r="IA1193" s="1"/>
      <c r="IB1193" s="1"/>
      <c r="IC1193" s="1"/>
      <c r="ID1193" s="1"/>
      <c r="IE1193" s="1"/>
      <c r="IF1193" s="1"/>
      <c r="IG1193" s="1"/>
      <c r="IH1193" s="1"/>
      <c r="II1193" s="1"/>
      <c r="IJ1193" s="1"/>
      <c r="IK1193" s="1"/>
      <c r="IL1193" s="1"/>
      <c r="IM1193" s="1"/>
      <c r="IN1193" s="1"/>
      <c r="IO1193" s="1"/>
      <c r="IP1193" s="1"/>
    </row>
    <row r="1194" spans="1:250" s="50" customFormat="1" x14ac:dyDescent="0.2">
      <c r="A1194" s="6">
        <f ca="1">IF(COUNTIF($B$1:INDIRECT(CONCATENATE("B", ROW())), B1194)=0, "", COUNTIF($B$1:INDIRECT(CONCATENATE("B", ROW())), B1194))</f>
        <v>402</v>
      </c>
      <c r="B1194" s="41" t="s">
        <v>38</v>
      </c>
      <c r="C1194" s="7" t="str">
        <f ca="1">IF(B1194="", "", B1194&amp;COUNTIF($B$1:INDIRECT(CONCATENATE("B", ROW())), B1194))</f>
        <v>Ground402</v>
      </c>
      <c r="D1194" s="6"/>
      <c r="E1194" s="6"/>
      <c r="F1194" s="6">
        <f t="shared" si="204"/>
        <v>3473</v>
      </c>
      <c r="G1194" s="58" t="str">
        <f t="shared" si="199"/>
        <v>0xD91</v>
      </c>
      <c r="H1194" s="8" t="s">
        <v>1073</v>
      </c>
      <c r="I1194" s="8"/>
      <c r="J1194" s="6" t="s">
        <v>28</v>
      </c>
      <c r="K1194" s="9" t="s">
        <v>35</v>
      </c>
      <c r="L1194" s="6" t="s">
        <v>30</v>
      </c>
      <c r="M1194" s="42">
        <v>160</v>
      </c>
      <c r="N1194" s="42">
        <f t="shared" si="200"/>
        <v>256</v>
      </c>
      <c r="O1194" s="42">
        <f t="shared" si="201"/>
        <v>20</v>
      </c>
      <c r="P1194" s="42">
        <f t="shared" si="202"/>
        <v>32</v>
      </c>
      <c r="Q1194" s="265">
        <v>1</v>
      </c>
      <c r="R1194" s="10">
        <f t="shared" si="203"/>
        <v>256</v>
      </c>
      <c r="S1194" s="6"/>
      <c r="T1194" s="6"/>
      <c r="U1194" s="65"/>
      <c r="V1194" s="65"/>
      <c r="W1194" s="65"/>
      <c r="X1194" s="65"/>
      <c r="Y1194" s="65"/>
      <c r="Z1194" s="65"/>
      <c r="AA1194" s="65"/>
      <c r="AB1194" s="65"/>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c r="IF1194" s="1"/>
      <c r="IG1194" s="1"/>
      <c r="IH1194" s="1"/>
      <c r="II1194" s="1"/>
      <c r="IJ1194" s="1"/>
      <c r="IK1194" s="1"/>
      <c r="IL1194" s="1"/>
      <c r="IM1194" s="1"/>
      <c r="IN1194" s="1"/>
      <c r="IO1194" s="1"/>
      <c r="IP1194" s="1"/>
    </row>
    <row r="1195" spans="1:250" s="50" customFormat="1" x14ac:dyDescent="0.2">
      <c r="A1195" s="6">
        <f ca="1">IF(COUNTIF($B$1:INDIRECT(CONCATENATE("B", ROW())), B1195)=0, "", COUNTIF($B$1:INDIRECT(CONCATENATE("B", ROW())), B1195))</f>
        <v>403</v>
      </c>
      <c r="B1195" s="41" t="s">
        <v>38</v>
      </c>
      <c r="C1195" s="7" t="str">
        <f ca="1">IF(B1195="", "", B1195&amp;COUNTIF($B$1:INDIRECT(CONCATENATE("B", ROW())), B1195))</f>
        <v>Ground403</v>
      </c>
      <c r="D1195" s="6"/>
      <c r="E1195" s="6"/>
      <c r="F1195" s="6">
        <f t="shared" si="204"/>
        <v>3474</v>
      </c>
      <c r="G1195" s="58" t="str">
        <f t="shared" si="199"/>
        <v>0xD92</v>
      </c>
      <c r="H1195" s="8" t="s">
        <v>1073</v>
      </c>
      <c r="I1195" s="8"/>
      <c r="J1195" s="6" t="s">
        <v>28</v>
      </c>
      <c r="K1195" s="9" t="s">
        <v>35</v>
      </c>
      <c r="L1195" s="6" t="s">
        <v>30</v>
      </c>
      <c r="M1195" s="42">
        <v>160</v>
      </c>
      <c r="N1195" s="42">
        <f t="shared" si="200"/>
        <v>256</v>
      </c>
      <c r="O1195" s="42">
        <f t="shared" si="201"/>
        <v>20</v>
      </c>
      <c r="P1195" s="42">
        <f t="shared" si="202"/>
        <v>32</v>
      </c>
      <c r="Q1195" s="265">
        <v>1</v>
      </c>
      <c r="R1195" s="10">
        <f t="shared" si="203"/>
        <v>256</v>
      </c>
      <c r="S1195" s="6"/>
      <c r="T1195" s="6"/>
      <c r="U1195" s="65"/>
      <c r="V1195" s="65"/>
      <c r="W1195" s="65"/>
      <c r="X1195" s="65"/>
      <c r="Y1195" s="65"/>
      <c r="Z1195" s="65"/>
      <c r="AA1195" s="65"/>
      <c r="AB1195" s="65"/>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c r="HI1195" s="1"/>
      <c r="HJ1195" s="1"/>
      <c r="HK1195" s="1"/>
      <c r="HL1195" s="1"/>
      <c r="HM1195" s="1"/>
      <c r="HN1195" s="1"/>
      <c r="HO1195" s="1"/>
      <c r="HP1195" s="1"/>
      <c r="HQ1195" s="1"/>
      <c r="HR1195" s="1"/>
      <c r="HS1195" s="1"/>
      <c r="HT1195" s="1"/>
      <c r="HU1195" s="1"/>
      <c r="HV1195" s="1"/>
      <c r="HW1195" s="1"/>
      <c r="HX1195" s="1"/>
      <c r="HY1195" s="1"/>
      <c r="HZ1195" s="1"/>
      <c r="IA1195" s="1"/>
      <c r="IB1195" s="1"/>
      <c r="IC1195" s="1"/>
      <c r="ID1195" s="1"/>
      <c r="IE1195" s="1"/>
      <c r="IF1195" s="1"/>
      <c r="IG1195" s="1"/>
      <c r="IH1195" s="1"/>
      <c r="II1195" s="1"/>
      <c r="IJ1195" s="1"/>
      <c r="IK1195" s="1"/>
      <c r="IL1195" s="1"/>
      <c r="IM1195" s="1"/>
      <c r="IN1195" s="1"/>
      <c r="IO1195" s="1"/>
      <c r="IP1195" s="1"/>
    </row>
    <row r="1196" spans="1:250" s="50" customFormat="1" x14ac:dyDescent="0.2">
      <c r="A1196" s="6">
        <f ca="1">IF(COUNTIF($B$1:INDIRECT(CONCATENATE("B", ROW())), B1196)=0, "", COUNTIF($B$1:INDIRECT(CONCATENATE("B", ROW())), B1196))</f>
        <v>404</v>
      </c>
      <c r="B1196" s="41" t="s">
        <v>38</v>
      </c>
      <c r="C1196" s="7" t="str">
        <f ca="1">IF(B1196="", "", B1196&amp;COUNTIF($B$1:INDIRECT(CONCATENATE("B", ROW())), B1196))</f>
        <v>Ground404</v>
      </c>
      <c r="D1196" s="6"/>
      <c r="E1196" s="6"/>
      <c r="F1196" s="6">
        <f t="shared" si="204"/>
        <v>3475</v>
      </c>
      <c r="G1196" s="58" t="str">
        <f t="shared" si="199"/>
        <v>0xD93</v>
      </c>
      <c r="H1196" s="8" t="s">
        <v>1073</v>
      </c>
      <c r="I1196" s="8"/>
      <c r="J1196" s="6" t="s">
        <v>28</v>
      </c>
      <c r="K1196" s="9" t="s">
        <v>35</v>
      </c>
      <c r="L1196" s="6" t="s">
        <v>30</v>
      </c>
      <c r="M1196" s="42">
        <v>160</v>
      </c>
      <c r="N1196" s="42">
        <f t="shared" si="200"/>
        <v>256</v>
      </c>
      <c r="O1196" s="42">
        <f t="shared" si="201"/>
        <v>20</v>
      </c>
      <c r="P1196" s="42">
        <f t="shared" si="202"/>
        <v>32</v>
      </c>
      <c r="Q1196" s="265">
        <v>1</v>
      </c>
      <c r="R1196" s="10">
        <f t="shared" si="203"/>
        <v>256</v>
      </c>
      <c r="S1196" s="6"/>
      <c r="T1196" s="6"/>
      <c r="U1196" s="65"/>
      <c r="V1196" s="65"/>
      <c r="W1196" s="65"/>
      <c r="X1196" s="65"/>
      <c r="Y1196" s="65"/>
      <c r="Z1196" s="65"/>
      <c r="AA1196" s="65"/>
      <c r="AB1196" s="65"/>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c r="HI1196" s="1"/>
      <c r="HJ1196" s="1"/>
      <c r="HK1196" s="1"/>
      <c r="HL1196" s="1"/>
      <c r="HM1196" s="1"/>
      <c r="HN1196" s="1"/>
      <c r="HO1196" s="1"/>
      <c r="HP1196" s="1"/>
      <c r="HQ1196" s="1"/>
      <c r="HR1196" s="1"/>
      <c r="HS1196" s="1"/>
      <c r="HT1196" s="1"/>
      <c r="HU1196" s="1"/>
      <c r="HV1196" s="1"/>
      <c r="HW1196" s="1"/>
      <c r="HX1196" s="1"/>
      <c r="HY1196" s="1"/>
      <c r="HZ1196" s="1"/>
      <c r="IA1196" s="1"/>
      <c r="IB1196" s="1"/>
      <c r="IC1196" s="1"/>
      <c r="ID1196" s="1"/>
      <c r="IE1196" s="1"/>
      <c r="IF1196" s="1"/>
      <c r="IG1196" s="1"/>
      <c r="IH1196" s="1"/>
      <c r="II1196" s="1"/>
      <c r="IJ1196" s="1"/>
      <c r="IK1196" s="1"/>
      <c r="IL1196" s="1"/>
      <c r="IM1196" s="1"/>
      <c r="IN1196" s="1"/>
      <c r="IO1196" s="1"/>
      <c r="IP1196" s="1"/>
    </row>
    <row r="1197" spans="1:250" s="50" customFormat="1" x14ac:dyDescent="0.2">
      <c r="A1197" s="6">
        <f ca="1">IF(COUNTIF($B$1:INDIRECT(CONCATENATE("B", ROW())), B1197)=0, "", COUNTIF($B$1:INDIRECT(CONCATENATE("B", ROW())), B1197))</f>
        <v>405</v>
      </c>
      <c r="B1197" s="41" t="s">
        <v>38</v>
      </c>
      <c r="C1197" s="7" t="str">
        <f ca="1">IF(B1197="", "", B1197&amp;COUNTIF($B$1:INDIRECT(CONCATENATE("B", ROW())), B1197))</f>
        <v>Ground405</v>
      </c>
      <c r="D1197" s="6"/>
      <c r="E1197" s="6"/>
      <c r="F1197" s="6">
        <f t="shared" si="204"/>
        <v>3476</v>
      </c>
      <c r="G1197" s="58" t="str">
        <f t="shared" si="199"/>
        <v>0xD94</v>
      </c>
      <c r="H1197" s="8" t="s">
        <v>1073</v>
      </c>
      <c r="I1197" s="8"/>
      <c r="J1197" s="6" t="s">
        <v>28</v>
      </c>
      <c r="K1197" s="9" t="s">
        <v>35</v>
      </c>
      <c r="L1197" s="6" t="s">
        <v>30</v>
      </c>
      <c r="M1197" s="42">
        <v>160</v>
      </c>
      <c r="N1197" s="42">
        <f t="shared" si="200"/>
        <v>256</v>
      </c>
      <c r="O1197" s="42">
        <f t="shared" si="201"/>
        <v>20</v>
      </c>
      <c r="P1197" s="42">
        <f t="shared" si="202"/>
        <v>32</v>
      </c>
      <c r="Q1197" s="265">
        <v>1</v>
      </c>
      <c r="R1197" s="10">
        <f t="shared" si="203"/>
        <v>256</v>
      </c>
      <c r="S1197" s="6"/>
      <c r="T1197" s="6"/>
      <c r="U1197" s="65"/>
      <c r="V1197" s="65"/>
      <c r="W1197" s="65"/>
      <c r="X1197" s="65"/>
      <c r="Y1197" s="65"/>
      <c r="Z1197" s="65"/>
      <c r="AA1197" s="65"/>
      <c r="AB1197" s="65"/>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row>
    <row r="1198" spans="1:250" s="50" customFormat="1" x14ac:dyDescent="0.2">
      <c r="A1198" s="6">
        <f ca="1">IF(COUNTIF($B$1:INDIRECT(CONCATENATE("B", ROW())), B1198)=0, "", COUNTIF($B$1:INDIRECT(CONCATENATE("B", ROW())), B1198))</f>
        <v>406</v>
      </c>
      <c r="B1198" s="41" t="s">
        <v>38</v>
      </c>
      <c r="C1198" s="7" t="str">
        <f ca="1">IF(B1198="", "", B1198&amp;COUNTIF($B$1:INDIRECT(CONCATENATE("B", ROW())), B1198))</f>
        <v>Ground406</v>
      </c>
      <c r="D1198" s="6"/>
      <c r="E1198" s="6"/>
      <c r="F1198" s="6">
        <f t="shared" si="204"/>
        <v>3477</v>
      </c>
      <c r="G1198" s="58" t="str">
        <f t="shared" si="199"/>
        <v>0xD95</v>
      </c>
      <c r="H1198" s="8" t="s">
        <v>1073</v>
      </c>
      <c r="I1198" s="8"/>
      <c r="J1198" s="6" t="s">
        <v>28</v>
      </c>
      <c r="K1198" s="9" t="s">
        <v>35</v>
      </c>
      <c r="L1198" s="6" t="s">
        <v>30</v>
      </c>
      <c r="M1198" s="42">
        <v>160</v>
      </c>
      <c r="N1198" s="42">
        <f t="shared" si="200"/>
        <v>256</v>
      </c>
      <c r="O1198" s="42">
        <f t="shared" si="201"/>
        <v>20</v>
      </c>
      <c r="P1198" s="42">
        <f t="shared" si="202"/>
        <v>32</v>
      </c>
      <c r="Q1198" s="265">
        <v>1</v>
      </c>
      <c r="R1198" s="10">
        <f t="shared" si="203"/>
        <v>256</v>
      </c>
      <c r="S1198" s="6"/>
      <c r="T1198" s="6"/>
      <c r="U1198" s="65"/>
      <c r="V1198" s="65"/>
      <c r="W1198" s="65"/>
      <c r="X1198" s="65"/>
      <c r="Y1198" s="65"/>
      <c r="Z1198" s="65"/>
      <c r="AA1198" s="65"/>
      <c r="AB1198" s="65"/>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N1198" s="1"/>
      <c r="IO1198" s="1"/>
      <c r="IP1198" s="1"/>
    </row>
    <row r="1199" spans="1:250" s="50" customFormat="1" x14ac:dyDescent="0.2">
      <c r="A1199" s="6">
        <f ca="1">IF(COUNTIF($B$1:INDIRECT(CONCATENATE("B", ROW())), B1199)=0, "", COUNTIF($B$1:INDIRECT(CONCATENATE("B", ROW())), B1199))</f>
        <v>407</v>
      </c>
      <c r="B1199" s="41" t="s">
        <v>38</v>
      </c>
      <c r="C1199" s="7" t="str">
        <f ca="1">IF(B1199="", "", B1199&amp;COUNTIF($B$1:INDIRECT(CONCATENATE("B", ROW())), B1199))</f>
        <v>Ground407</v>
      </c>
      <c r="D1199" s="6"/>
      <c r="E1199" s="6"/>
      <c r="F1199" s="6">
        <f t="shared" si="204"/>
        <v>3478</v>
      </c>
      <c r="G1199" s="58" t="str">
        <f t="shared" si="199"/>
        <v>0xD96</v>
      </c>
      <c r="H1199" s="8" t="s">
        <v>1074</v>
      </c>
      <c r="I1199" s="8"/>
      <c r="J1199" s="6" t="s">
        <v>28</v>
      </c>
      <c r="K1199" s="9" t="s">
        <v>35</v>
      </c>
      <c r="L1199" s="6" t="s">
        <v>30</v>
      </c>
      <c r="M1199" s="42">
        <v>160</v>
      </c>
      <c r="N1199" s="42">
        <f t="shared" si="200"/>
        <v>256</v>
      </c>
      <c r="O1199" s="42">
        <f t="shared" si="201"/>
        <v>20</v>
      </c>
      <c r="P1199" s="42">
        <f t="shared" si="202"/>
        <v>32</v>
      </c>
      <c r="Q1199" s="265">
        <v>1</v>
      </c>
      <c r="R1199" s="10">
        <f t="shared" si="203"/>
        <v>256</v>
      </c>
      <c r="S1199" s="6"/>
      <c r="T1199" s="6"/>
      <c r="U1199" s="65"/>
      <c r="V1199" s="65"/>
      <c r="W1199" s="65"/>
      <c r="X1199" s="65"/>
      <c r="Y1199" s="65"/>
      <c r="Z1199" s="65"/>
      <c r="AA1199" s="65"/>
      <c r="AB1199" s="65"/>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row>
    <row r="1200" spans="1:250" s="50" customFormat="1" x14ac:dyDescent="0.2">
      <c r="A1200" s="6">
        <f ca="1">IF(COUNTIF($B$1:INDIRECT(CONCATENATE("B", ROW())), B1200)=0, "", COUNTIF($B$1:INDIRECT(CONCATENATE("B", ROW())), B1200))</f>
        <v>408</v>
      </c>
      <c r="B1200" s="41" t="s">
        <v>38</v>
      </c>
      <c r="C1200" s="7" t="str">
        <f ca="1">IF(B1200="", "", B1200&amp;COUNTIF($B$1:INDIRECT(CONCATENATE("B", ROW())), B1200))</f>
        <v>Ground408</v>
      </c>
      <c r="D1200" s="6"/>
      <c r="E1200" s="6"/>
      <c r="F1200" s="6">
        <f t="shared" si="204"/>
        <v>3479</v>
      </c>
      <c r="G1200" s="58" t="str">
        <f t="shared" si="199"/>
        <v>0xD97</v>
      </c>
      <c r="H1200" s="8" t="s">
        <v>1074</v>
      </c>
      <c r="I1200" s="8"/>
      <c r="J1200" s="6" t="s">
        <v>28</v>
      </c>
      <c r="K1200" s="9" t="s">
        <v>35</v>
      </c>
      <c r="L1200" s="6" t="s">
        <v>30</v>
      </c>
      <c r="M1200" s="42">
        <v>160</v>
      </c>
      <c r="N1200" s="42">
        <f t="shared" si="200"/>
        <v>256</v>
      </c>
      <c r="O1200" s="42">
        <f t="shared" si="201"/>
        <v>20</v>
      </c>
      <c r="P1200" s="42">
        <f t="shared" si="202"/>
        <v>32</v>
      </c>
      <c r="Q1200" s="265">
        <v>1</v>
      </c>
      <c r="R1200" s="10">
        <f t="shared" si="203"/>
        <v>256</v>
      </c>
      <c r="S1200" s="6"/>
      <c r="T1200" s="6"/>
      <c r="U1200" s="65"/>
      <c r="V1200" s="65"/>
      <c r="W1200" s="65"/>
      <c r="X1200" s="65"/>
      <c r="Y1200" s="65"/>
      <c r="Z1200" s="65"/>
      <c r="AA1200" s="65"/>
      <c r="AB1200" s="65"/>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c r="HI1200" s="1"/>
      <c r="HJ1200" s="1"/>
      <c r="HK1200" s="1"/>
      <c r="HL1200" s="1"/>
      <c r="HM1200" s="1"/>
      <c r="HN1200" s="1"/>
      <c r="HO1200" s="1"/>
      <c r="HP1200" s="1"/>
      <c r="HQ1200" s="1"/>
      <c r="HR1200" s="1"/>
      <c r="HS1200" s="1"/>
      <c r="HT1200" s="1"/>
      <c r="HU1200" s="1"/>
      <c r="HV1200" s="1"/>
      <c r="HW1200" s="1"/>
      <c r="HX1200" s="1"/>
      <c r="HY1200" s="1"/>
      <c r="HZ1200" s="1"/>
      <c r="IA1200" s="1"/>
      <c r="IB1200" s="1"/>
      <c r="IC1200" s="1"/>
      <c r="ID1200" s="1"/>
      <c r="IE1200" s="1"/>
      <c r="IF1200" s="1"/>
      <c r="IG1200" s="1"/>
      <c r="IH1200" s="1"/>
      <c r="II1200" s="1"/>
      <c r="IJ1200" s="1"/>
      <c r="IK1200" s="1"/>
      <c r="IL1200" s="1"/>
      <c r="IM1200" s="1"/>
      <c r="IN1200" s="1"/>
      <c r="IO1200" s="1"/>
      <c r="IP1200" s="1"/>
    </row>
    <row r="1201" spans="1:250" s="50" customFormat="1" x14ac:dyDescent="0.2">
      <c r="A1201" s="6">
        <f ca="1">IF(COUNTIF($B$1:INDIRECT(CONCATENATE("B", ROW())), B1201)=0, "", COUNTIF($B$1:INDIRECT(CONCATENATE("B", ROW())), B1201))</f>
        <v>409</v>
      </c>
      <c r="B1201" s="41" t="s">
        <v>38</v>
      </c>
      <c r="C1201" s="7" t="str">
        <f ca="1">IF(B1201="", "", B1201&amp;COUNTIF($B$1:INDIRECT(CONCATENATE("B", ROW())), B1201))</f>
        <v>Ground409</v>
      </c>
      <c r="D1201" s="6"/>
      <c r="E1201" s="6"/>
      <c r="F1201" s="6">
        <f t="shared" si="204"/>
        <v>3480</v>
      </c>
      <c r="G1201" s="58" t="str">
        <f t="shared" si="199"/>
        <v>0xD98</v>
      </c>
      <c r="H1201" s="8" t="s">
        <v>1074</v>
      </c>
      <c r="I1201" s="8"/>
      <c r="J1201" s="6" t="s">
        <v>28</v>
      </c>
      <c r="K1201" s="9" t="s">
        <v>35</v>
      </c>
      <c r="L1201" s="6" t="s">
        <v>30</v>
      </c>
      <c r="M1201" s="42">
        <v>160</v>
      </c>
      <c r="N1201" s="42">
        <f t="shared" si="200"/>
        <v>256</v>
      </c>
      <c r="O1201" s="42">
        <f t="shared" si="201"/>
        <v>20</v>
      </c>
      <c r="P1201" s="42">
        <f t="shared" si="202"/>
        <v>32</v>
      </c>
      <c r="Q1201" s="265">
        <v>1</v>
      </c>
      <c r="R1201" s="10">
        <f t="shared" si="203"/>
        <v>256</v>
      </c>
      <c r="S1201" s="6"/>
      <c r="T1201" s="6"/>
      <c r="U1201" s="65"/>
      <c r="V1201" s="65"/>
      <c r="W1201" s="65"/>
      <c r="X1201" s="65"/>
      <c r="Y1201" s="65"/>
      <c r="Z1201" s="65"/>
      <c r="AA1201" s="65"/>
      <c r="AB1201" s="65"/>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c r="HI1201" s="1"/>
      <c r="HJ1201" s="1"/>
      <c r="HK1201" s="1"/>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N1201" s="1"/>
      <c r="IO1201" s="1"/>
      <c r="IP1201" s="1"/>
    </row>
    <row r="1202" spans="1:250" s="50" customFormat="1" x14ac:dyDescent="0.2">
      <c r="A1202" s="6">
        <f ca="1">IF(COUNTIF($B$1:INDIRECT(CONCATENATE("B", ROW())), B1202)=0, "", COUNTIF($B$1:INDIRECT(CONCATENATE("B", ROW())), B1202))</f>
        <v>410</v>
      </c>
      <c r="B1202" s="41" t="s">
        <v>38</v>
      </c>
      <c r="C1202" s="7" t="str">
        <f ca="1">IF(B1202="", "", B1202&amp;COUNTIF($B$1:INDIRECT(CONCATENATE("B", ROW())), B1202))</f>
        <v>Ground410</v>
      </c>
      <c r="D1202" s="6"/>
      <c r="E1202" s="6"/>
      <c r="F1202" s="6">
        <f t="shared" si="204"/>
        <v>3481</v>
      </c>
      <c r="G1202" s="58" t="str">
        <f t="shared" si="199"/>
        <v>0xD99</v>
      </c>
      <c r="H1202" s="8" t="s">
        <v>1074</v>
      </c>
      <c r="I1202" s="8"/>
      <c r="J1202" s="6" t="s">
        <v>28</v>
      </c>
      <c r="K1202" s="9" t="s">
        <v>35</v>
      </c>
      <c r="L1202" s="6" t="s">
        <v>30</v>
      </c>
      <c r="M1202" s="42">
        <v>160</v>
      </c>
      <c r="N1202" s="42">
        <f t="shared" si="200"/>
        <v>256</v>
      </c>
      <c r="O1202" s="42">
        <f t="shared" si="201"/>
        <v>20</v>
      </c>
      <c r="P1202" s="42">
        <f t="shared" si="202"/>
        <v>32</v>
      </c>
      <c r="Q1202" s="265">
        <v>1</v>
      </c>
      <c r="R1202" s="10">
        <f t="shared" si="203"/>
        <v>256</v>
      </c>
      <c r="S1202" s="6"/>
      <c r="T1202" s="6"/>
      <c r="U1202" s="65"/>
      <c r="V1202" s="65"/>
      <c r="W1202" s="65"/>
      <c r="X1202" s="65"/>
      <c r="Y1202" s="65"/>
      <c r="Z1202" s="65"/>
      <c r="AA1202" s="65"/>
      <c r="AB1202" s="65"/>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c r="HI1202" s="1"/>
      <c r="HJ1202" s="1"/>
      <c r="HK1202" s="1"/>
      <c r="HL1202" s="1"/>
      <c r="HM1202" s="1"/>
      <c r="HN1202" s="1"/>
      <c r="HO1202" s="1"/>
      <c r="HP1202" s="1"/>
      <c r="HQ1202" s="1"/>
      <c r="HR1202" s="1"/>
      <c r="HS1202" s="1"/>
      <c r="HT1202" s="1"/>
      <c r="HU1202" s="1"/>
      <c r="HV1202" s="1"/>
      <c r="HW1202" s="1"/>
      <c r="HX1202" s="1"/>
      <c r="HY1202" s="1"/>
      <c r="HZ1202" s="1"/>
      <c r="IA1202" s="1"/>
      <c r="IB1202" s="1"/>
      <c r="IC1202" s="1"/>
      <c r="ID1202" s="1"/>
      <c r="IE1202" s="1"/>
      <c r="IF1202" s="1"/>
      <c r="IG1202" s="1"/>
      <c r="IH1202" s="1"/>
      <c r="II1202" s="1"/>
      <c r="IJ1202" s="1"/>
      <c r="IK1202" s="1"/>
      <c r="IL1202" s="1"/>
      <c r="IM1202" s="1"/>
      <c r="IN1202" s="1"/>
      <c r="IO1202" s="1"/>
      <c r="IP1202" s="1"/>
    </row>
    <row r="1203" spans="1:250" s="50" customFormat="1" x14ac:dyDescent="0.2">
      <c r="A1203" s="6">
        <f ca="1">IF(COUNTIF($B$1:INDIRECT(CONCATENATE("B", ROW())), B1203)=0, "", COUNTIF($B$1:INDIRECT(CONCATENATE("B", ROW())), B1203))</f>
        <v>411</v>
      </c>
      <c r="B1203" s="41" t="s">
        <v>38</v>
      </c>
      <c r="C1203" s="7" t="str">
        <f ca="1">IF(B1203="", "", B1203&amp;COUNTIF($B$1:INDIRECT(CONCATENATE("B", ROW())), B1203))</f>
        <v>Ground411</v>
      </c>
      <c r="D1203" s="6"/>
      <c r="E1203" s="6"/>
      <c r="F1203" s="6">
        <f t="shared" si="204"/>
        <v>3482</v>
      </c>
      <c r="G1203" s="58" t="str">
        <f t="shared" si="199"/>
        <v>0xD9A</v>
      </c>
      <c r="H1203" s="8" t="s">
        <v>1074</v>
      </c>
      <c r="I1203" s="8"/>
      <c r="J1203" s="6" t="s">
        <v>28</v>
      </c>
      <c r="K1203" s="9" t="s">
        <v>35</v>
      </c>
      <c r="L1203" s="6" t="s">
        <v>30</v>
      </c>
      <c r="M1203" s="42">
        <v>160</v>
      </c>
      <c r="N1203" s="42">
        <f t="shared" si="200"/>
        <v>256</v>
      </c>
      <c r="O1203" s="42">
        <f t="shared" si="201"/>
        <v>20</v>
      </c>
      <c r="P1203" s="42">
        <f t="shared" si="202"/>
        <v>32</v>
      </c>
      <c r="Q1203" s="265">
        <v>1</v>
      </c>
      <c r="R1203" s="10">
        <f t="shared" si="203"/>
        <v>256</v>
      </c>
      <c r="S1203" s="6"/>
      <c r="T1203" s="6"/>
      <c r="U1203" s="65"/>
      <c r="V1203" s="65"/>
      <c r="W1203" s="65"/>
      <c r="X1203" s="65"/>
      <c r="Y1203" s="65"/>
      <c r="Z1203" s="65"/>
      <c r="AA1203" s="65"/>
      <c r="AB1203" s="65"/>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c r="HI1203" s="1"/>
      <c r="HJ1203" s="1"/>
      <c r="HK1203" s="1"/>
      <c r="HL1203" s="1"/>
      <c r="HM1203" s="1"/>
      <c r="HN1203" s="1"/>
      <c r="HO1203" s="1"/>
      <c r="HP1203" s="1"/>
      <c r="HQ1203" s="1"/>
      <c r="HR1203" s="1"/>
      <c r="HS1203" s="1"/>
      <c r="HT1203" s="1"/>
      <c r="HU1203" s="1"/>
      <c r="HV1203" s="1"/>
      <c r="HW1203" s="1"/>
      <c r="HX1203" s="1"/>
      <c r="HY1203" s="1"/>
      <c r="HZ1203" s="1"/>
      <c r="IA1203" s="1"/>
      <c r="IB1203" s="1"/>
      <c r="IC1203" s="1"/>
      <c r="ID1203" s="1"/>
      <c r="IE1203" s="1"/>
      <c r="IF1203" s="1"/>
      <c r="IG1203" s="1"/>
      <c r="IH1203" s="1"/>
      <c r="II1203" s="1"/>
      <c r="IJ1203" s="1"/>
      <c r="IK1203" s="1"/>
      <c r="IL1203" s="1"/>
      <c r="IM1203" s="1"/>
      <c r="IN1203" s="1"/>
      <c r="IO1203" s="1"/>
      <c r="IP1203" s="1"/>
    </row>
    <row r="1204" spans="1:250" s="50" customFormat="1" x14ac:dyDescent="0.2">
      <c r="A1204" s="6">
        <f ca="1">IF(COUNTIF($B$1:INDIRECT(CONCATENATE("B", ROW())), B1204)=0, "", COUNTIF($B$1:INDIRECT(CONCATENATE("B", ROW())), B1204))</f>
        <v>412</v>
      </c>
      <c r="B1204" s="41" t="s">
        <v>38</v>
      </c>
      <c r="C1204" s="7" t="str">
        <f ca="1">IF(B1204="", "", B1204&amp;COUNTIF($B$1:INDIRECT(CONCATENATE("B", ROW())), B1204))</f>
        <v>Ground412</v>
      </c>
      <c r="D1204" s="6"/>
      <c r="E1204" s="6"/>
      <c r="F1204" s="6">
        <f t="shared" si="204"/>
        <v>3483</v>
      </c>
      <c r="G1204" s="58" t="str">
        <f t="shared" si="199"/>
        <v>0xD9B</v>
      </c>
      <c r="H1204" s="8" t="s">
        <v>1074</v>
      </c>
      <c r="I1204" s="8"/>
      <c r="J1204" s="6" t="s">
        <v>28</v>
      </c>
      <c r="K1204" s="9" t="s">
        <v>35</v>
      </c>
      <c r="L1204" s="6" t="s">
        <v>30</v>
      </c>
      <c r="M1204" s="42">
        <v>160</v>
      </c>
      <c r="N1204" s="42">
        <f t="shared" si="200"/>
        <v>256</v>
      </c>
      <c r="O1204" s="42">
        <f t="shared" si="201"/>
        <v>20</v>
      </c>
      <c r="P1204" s="42">
        <f t="shared" si="202"/>
        <v>32</v>
      </c>
      <c r="Q1204" s="265">
        <v>1</v>
      </c>
      <c r="R1204" s="10">
        <f t="shared" si="203"/>
        <v>256</v>
      </c>
      <c r="S1204" s="6"/>
      <c r="T1204" s="6"/>
      <c r="U1204" s="65"/>
      <c r="V1204" s="65"/>
      <c r="W1204" s="65"/>
      <c r="X1204" s="65"/>
      <c r="Y1204" s="65"/>
      <c r="Z1204" s="65"/>
      <c r="AA1204" s="65"/>
      <c r="AB1204" s="65"/>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c r="HI1204" s="1"/>
      <c r="HJ1204" s="1"/>
      <c r="HK1204" s="1"/>
      <c r="HL1204" s="1"/>
      <c r="HM1204" s="1"/>
      <c r="HN1204" s="1"/>
      <c r="HO1204" s="1"/>
      <c r="HP1204" s="1"/>
      <c r="HQ1204" s="1"/>
      <c r="HR1204" s="1"/>
      <c r="HS1204" s="1"/>
      <c r="HT1204" s="1"/>
      <c r="HU1204" s="1"/>
      <c r="HV1204" s="1"/>
      <c r="HW1204" s="1"/>
      <c r="HX1204" s="1"/>
      <c r="HY1204" s="1"/>
      <c r="HZ1204" s="1"/>
      <c r="IA1204" s="1"/>
      <c r="IB1204" s="1"/>
      <c r="IC1204" s="1"/>
      <c r="ID1204" s="1"/>
      <c r="IE1204" s="1"/>
      <c r="IF1204" s="1"/>
      <c r="IG1204" s="1"/>
      <c r="IH1204" s="1"/>
      <c r="II1204" s="1"/>
      <c r="IJ1204" s="1"/>
      <c r="IK1204" s="1"/>
      <c r="IL1204" s="1"/>
      <c r="IM1204" s="1"/>
      <c r="IN1204" s="1"/>
      <c r="IO1204" s="1"/>
      <c r="IP1204" s="1"/>
    </row>
    <row r="1205" spans="1:250" s="50" customFormat="1" x14ac:dyDescent="0.2">
      <c r="A1205" s="6">
        <f ca="1">IF(COUNTIF($B$1:INDIRECT(CONCATENATE("B", ROW())), B1205)=0, "", COUNTIF($B$1:INDIRECT(CONCATENATE("B", ROW())), B1205))</f>
        <v>413</v>
      </c>
      <c r="B1205" s="41" t="s">
        <v>38</v>
      </c>
      <c r="C1205" s="7" t="str">
        <f ca="1">IF(B1205="", "", B1205&amp;COUNTIF($B$1:INDIRECT(CONCATENATE("B", ROW())), B1205))</f>
        <v>Ground413</v>
      </c>
      <c r="D1205" s="6"/>
      <c r="E1205" s="6"/>
      <c r="F1205" s="6">
        <f t="shared" si="204"/>
        <v>3484</v>
      </c>
      <c r="G1205" s="58" t="str">
        <f t="shared" si="199"/>
        <v>0xD9C</v>
      </c>
      <c r="H1205" s="8" t="s">
        <v>1074</v>
      </c>
      <c r="I1205" s="8"/>
      <c r="J1205" s="6" t="s">
        <v>28</v>
      </c>
      <c r="K1205" s="9" t="s">
        <v>35</v>
      </c>
      <c r="L1205" s="6" t="s">
        <v>30</v>
      </c>
      <c r="M1205" s="42">
        <v>160</v>
      </c>
      <c r="N1205" s="42">
        <f t="shared" si="200"/>
        <v>256</v>
      </c>
      <c r="O1205" s="42">
        <f t="shared" si="201"/>
        <v>20</v>
      </c>
      <c r="P1205" s="42">
        <f t="shared" si="202"/>
        <v>32</v>
      </c>
      <c r="Q1205" s="265">
        <v>1</v>
      </c>
      <c r="R1205" s="10">
        <f t="shared" si="203"/>
        <v>256</v>
      </c>
      <c r="S1205" s="6"/>
      <c r="T1205" s="6"/>
      <c r="U1205" s="65"/>
      <c r="V1205" s="65"/>
      <c r="W1205" s="65"/>
      <c r="X1205" s="65"/>
      <c r="Y1205" s="65"/>
      <c r="Z1205" s="65"/>
      <c r="AA1205" s="65"/>
      <c r="AB1205" s="65"/>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c r="HI1205" s="1"/>
      <c r="HJ1205" s="1"/>
      <c r="HK1205" s="1"/>
      <c r="HL1205" s="1"/>
      <c r="HM1205" s="1"/>
      <c r="HN1205" s="1"/>
      <c r="HO1205" s="1"/>
      <c r="HP1205" s="1"/>
      <c r="HQ1205" s="1"/>
      <c r="HR1205" s="1"/>
      <c r="HS1205" s="1"/>
      <c r="HT1205" s="1"/>
      <c r="HU1205" s="1"/>
      <c r="HV1205" s="1"/>
      <c r="HW1205" s="1"/>
      <c r="HX1205" s="1"/>
      <c r="HY1205" s="1"/>
      <c r="HZ1205" s="1"/>
      <c r="IA1205" s="1"/>
      <c r="IB1205" s="1"/>
      <c r="IC1205" s="1"/>
      <c r="ID1205" s="1"/>
      <c r="IE1205" s="1"/>
      <c r="IF1205" s="1"/>
      <c r="IG1205" s="1"/>
      <c r="IH1205" s="1"/>
      <c r="II1205" s="1"/>
      <c r="IJ1205" s="1"/>
      <c r="IK1205" s="1"/>
      <c r="IL1205" s="1"/>
      <c r="IM1205" s="1"/>
      <c r="IN1205" s="1"/>
      <c r="IO1205" s="1"/>
      <c r="IP1205" s="1"/>
    </row>
    <row r="1206" spans="1:250" s="50" customFormat="1" x14ac:dyDescent="0.2">
      <c r="A1206" s="6">
        <f ca="1">IF(COUNTIF($B$1:INDIRECT(CONCATENATE("B", ROW())), B1206)=0, "", COUNTIF($B$1:INDIRECT(CONCATENATE("B", ROW())), B1206))</f>
        <v>414</v>
      </c>
      <c r="B1206" s="41" t="s">
        <v>38</v>
      </c>
      <c r="C1206" s="7" t="str">
        <f ca="1">IF(B1206="", "", B1206&amp;COUNTIF($B$1:INDIRECT(CONCATENATE("B", ROW())), B1206))</f>
        <v>Ground414</v>
      </c>
      <c r="D1206" s="6"/>
      <c r="E1206" s="6"/>
      <c r="F1206" s="6">
        <f t="shared" si="204"/>
        <v>3485</v>
      </c>
      <c r="G1206" s="58" t="str">
        <f t="shared" si="199"/>
        <v>0xD9D</v>
      </c>
      <c r="H1206" s="8" t="s">
        <v>1074</v>
      </c>
      <c r="I1206" s="8"/>
      <c r="J1206" s="6" t="s">
        <v>28</v>
      </c>
      <c r="K1206" s="9" t="s">
        <v>35</v>
      </c>
      <c r="L1206" s="6" t="s">
        <v>30</v>
      </c>
      <c r="M1206" s="42">
        <v>160</v>
      </c>
      <c r="N1206" s="42">
        <f t="shared" si="200"/>
        <v>256</v>
      </c>
      <c r="O1206" s="42">
        <f t="shared" si="201"/>
        <v>20</v>
      </c>
      <c r="P1206" s="42">
        <f t="shared" si="202"/>
        <v>32</v>
      </c>
      <c r="Q1206" s="265">
        <v>1</v>
      </c>
      <c r="R1206" s="10">
        <f t="shared" si="203"/>
        <v>256</v>
      </c>
      <c r="S1206" s="6"/>
      <c r="T1206" s="6"/>
      <c r="U1206" s="65"/>
      <c r="V1206" s="65"/>
      <c r="W1206" s="65"/>
      <c r="X1206" s="65"/>
      <c r="Y1206" s="65"/>
      <c r="Z1206" s="65"/>
      <c r="AA1206" s="65"/>
      <c r="AB1206" s="65"/>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c r="HI1206" s="1"/>
      <c r="HJ1206" s="1"/>
      <c r="HK1206" s="1"/>
      <c r="HL1206" s="1"/>
      <c r="HM1206" s="1"/>
      <c r="HN1206" s="1"/>
      <c r="HO1206" s="1"/>
      <c r="HP1206" s="1"/>
      <c r="HQ1206" s="1"/>
      <c r="HR1206" s="1"/>
      <c r="HS1206" s="1"/>
      <c r="HT1206" s="1"/>
      <c r="HU1206" s="1"/>
      <c r="HV1206" s="1"/>
      <c r="HW1206" s="1"/>
      <c r="HX1206" s="1"/>
      <c r="HY1206" s="1"/>
      <c r="HZ1206" s="1"/>
      <c r="IA1206" s="1"/>
      <c r="IB1206" s="1"/>
      <c r="IC1206" s="1"/>
      <c r="ID1206" s="1"/>
      <c r="IE1206" s="1"/>
      <c r="IF1206" s="1"/>
      <c r="IG1206" s="1"/>
      <c r="IH1206" s="1"/>
      <c r="II1206" s="1"/>
      <c r="IJ1206" s="1"/>
      <c r="IK1206" s="1"/>
      <c r="IL1206" s="1"/>
      <c r="IM1206" s="1"/>
      <c r="IN1206" s="1"/>
      <c r="IO1206" s="1"/>
      <c r="IP1206" s="1"/>
    </row>
    <row r="1207" spans="1:250" s="50" customFormat="1" x14ac:dyDescent="0.2">
      <c r="A1207" s="6">
        <f ca="1">IF(COUNTIF($B$1:INDIRECT(CONCATENATE("B", ROW())), B1207)=0, "", COUNTIF($B$1:INDIRECT(CONCATENATE("B", ROW())), B1207))</f>
        <v>415</v>
      </c>
      <c r="B1207" s="41" t="s">
        <v>38</v>
      </c>
      <c r="C1207" s="7" t="str">
        <f ca="1">IF(B1207="", "", B1207&amp;COUNTIF($B$1:INDIRECT(CONCATENATE("B", ROW())), B1207))</f>
        <v>Ground415</v>
      </c>
      <c r="D1207" s="6"/>
      <c r="E1207" s="6"/>
      <c r="F1207" s="6">
        <f t="shared" si="204"/>
        <v>3486</v>
      </c>
      <c r="G1207" s="58" t="str">
        <f t="shared" si="199"/>
        <v>0xD9E</v>
      </c>
      <c r="H1207" s="8" t="s">
        <v>1074</v>
      </c>
      <c r="I1207" s="8"/>
      <c r="J1207" s="6" t="s">
        <v>28</v>
      </c>
      <c r="K1207" s="9" t="s">
        <v>35</v>
      </c>
      <c r="L1207" s="6" t="s">
        <v>30</v>
      </c>
      <c r="M1207" s="42">
        <v>160</v>
      </c>
      <c r="N1207" s="42">
        <f t="shared" si="200"/>
        <v>256</v>
      </c>
      <c r="O1207" s="42">
        <f t="shared" si="201"/>
        <v>20</v>
      </c>
      <c r="P1207" s="42">
        <f t="shared" si="202"/>
        <v>32</v>
      </c>
      <c r="Q1207" s="265">
        <v>1</v>
      </c>
      <c r="R1207" s="10">
        <f t="shared" si="203"/>
        <v>256</v>
      </c>
      <c r="S1207" s="6"/>
      <c r="T1207" s="6"/>
      <c r="U1207" s="65"/>
      <c r="V1207" s="65"/>
      <c r="W1207" s="65"/>
      <c r="X1207" s="65"/>
      <c r="Y1207" s="65"/>
      <c r="Z1207" s="65"/>
      <c r="AA1207" s="65"/>
      <c r="AB1207" s="65"/>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N1207" s="1"/>
      <c r="IO1207" s="1"/>
      <c r="IP1207" s="1"/>
    </row>
    <row r="1208" spans="1:250" s="50" customFormat="1" x14ac:dyDescent="0.2">
      <c r="A1208" s="6">
        <f ca="1">IF(COUNTIF($B$1:INDIRECT(CONCATENATE("B", ROW())), B1208)=0, "", COUNTIF($B$1:INDIRECT(CONCATENATE("B", ROW())), B1208))</f>
        <v>416</v>
      </c>
      <c r="B1208" s="41" t="s">
        <v>38</v>
      </c>
      <c r="C1208" s="7" t="str">
        <f ca="1">IF(B1208="", "", B1208&amp;COUNTIF($B$1:INDIRECT(CONCATENATE("B", ROW())), B1208))</f>
        <v>Ground416</v>
      </c>
      <c r="D1208" s="6"/>
      <c r="E1208" s="6"/>
      <c r="F1208" s="6">
        <f t="shared" si="204"/>
        <v>3487</v>
      </c>
      <c r="G1208" s="58" t="str">
        <f t="shared" si="199"/>
        <v>0xD9F</v>
      </c>
      <c r="H1208" s="8" t="s">
        <v>1074</v>
      </c>
      <c r="I1208" s="8"/>
      <c r="J1208" s="6" t="s">
        <v>28</v>
      </c>
      <c r="K1208" s="9" t="s">
        <v>35</v>
      </c>
      <c r="L1208" s="6" t="s">
        <v>30</v>
      </c>
      <c r="M1208" s="42">
        <v>160</v>
      </c>
      <c r="N1208" s="42">
        <f t="shared" si="200"/>
        <v>256</v>
      </c>
      <c r="O1208" s="42">
        <f t="shared" si="201"/>
        <v>20</v>
      </c>
      <c r="P1208" s="42">
        <f t="shared" si="202"/>
        <v>32</v>
      </c>
      <c r="Q1208" s="265">
        <v>1</v>
      </c>
      <c r="R1208" s="10">
        <f t="shared" si="203"/>
        <v>256</v>
      </c>
      <c r="S1208" s="6"/>
      <c r="T1208" s="6"/>
      <c r="U1208" s="65"/>
      <c r="V1208" s="65"/>
      <c r="W1208" s="65"/>
      <c r="X1208" s="65"/>
      <c r="Y1208" s="65"/>
      <c r="Z1208" s="65"/>
      <c r="AA1208" s="65"/>
      <c r="AB1208" s="65"/>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c r="HI1208" s="1"/>
      <c r="HJ1208" s="1"/>
      <c r="HK1208" s="1"/>
      <c r="HL1208" s="1"/>
      <c r="HM1208" s="1"/>
      <c r="HN1208" s="1"/>
      <c r="HO1208" s="1"/>
      <c r="HP1208" s="1"/>
      <c r="HQ1208" s="1"/>
      <c r="HR1208" s="1"/>
      <c r="HS1208" s="1"/>
      <c r="HT1208" s="1"/>
      <c r="HU1208" s="1"/>
      <c r="HV1208" s="1"/>
      <c r="HW1208" s="1"/>
      <c r="HX1208" s="1"/>
      <c r="HY1208" s="1"/>
      <c r="HZ1208" s="1"/>
      <c r="IA1208" s="1"/>
      <c r="IB1208" s="1"/>
      <c r="IC1208" s="1"/>
      <c r="ID1208" s="1"/>
      <c r="IE1208" s="1"/>
      <c r="IF1208" s="1"/>
      <c r="IG1208" s="1"/>
      <c r="IH1208" s="1"/>
      <c r="II1208" s="1"/>
      <c r="IJ1208" s="1"/>
      <c r="IK1208" s="1"/>
      <c r="IL1208" s="1"/>
      <c r="IM1208" s="1"/>
      <c r="IN1208" s="1"/>
      <c r="IO1208" s="1"/>
      <c r="IP1208" s="1"/>
    </row>
    <row r="1209" spans="1:250" s="50" customFormat="1" x14ac:dyDescent="0.2">
      <c r="A1209" s="6">
        <f ca="1">IF(COUNTIF($B$1:INDIRECT(CONCATENATE("B", ROW())), B1209)=0, "", COUNTIF($B$1:INDIRECT(CONCATENATE("B", ROW())), B1209))</f>
        <v>417</v>
      </c>
      <c r="B1209" s="41" t="s">
        <v>38</v>
      </c>
      <c r="C1209" s="7" t="str">
        <f ca="1">IF(B1209="", "", B1209&amp;COUNTIF($B$1:INDIRECT(CONCATENATE("B", ROW())), B1209))</f>
        <v>Ground417</v>
      </c>
      <c r="D1209" s="6"/>
      <c r="E1209" s="6"/>
      <c r="F1209" s="6">
        <f t="shared" si="204"/>
        <v>3488</v>
      </c>
      <c r="G1209" s="58" t="str">
        <f t="shared" si="199"/>
        <v>0xDA0</v>
      </c>
      <c r="H1209" s="8" t="s">
        <v>1075</v>
      </c>
      <c r="I1209" s="8"/>
      <c r="J1209" s="6" t="s">
        <v>28</v>
      </c>
      <c r="K1209" s="9" t="s">
        <v>35</v>
      </c>
      <c r="L1209" s="6" t="s">
        <v>30</v>
      </c>
      <c r="M1209" s="42">
        <v>160</v>
      </c>
      <c r="N1209" s="42">
        <f t="shared" si="200"/>
        <v>256</v>
      </c>
      <c r="O1209" s="42">
        <f t="shared" si="201"/>
        <v>20</v>
      </c>
      <c r="P1209" s="42">
        <f t="shared" si="202"/>
        <v>32</v>
      </c>
      <c r="Q1209" s="265">
        <v>1</v>
      </c>
      <c r="R1209" s="10">
        <f t="shared" si="203"/>
        <v>256</v>
      </c>
      <c r="S1209" s="6"/>
      <c r="T1209" s="6"/>
      <c r="U1209" s="65"/>
      <c r="V1209" s="65"/>
      <c r="W1209" s="65"/>
      <c r="X1209" s="65"/>
      <c r="Y1209" s="65"/>
      <c r="Z1209" s="65"/>
      <c r="AA1209" s="65"/>
      <c r="AB1209" s="65"/>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c r="HI1209" s="1"/>
      <c r="HJ1209" s="1"/>
      <c r="HK1209" s="1"/>
      <c r="HL1209" s="1"/>
      <c r="HM1209" s="1"/>
      <c r="HN1209" s="1"/>
      <c r="HO1209" s="1"/>
      <c r="HP1209" s="1"/>
      <c r="HQ1209" s="1"/>
      <c r="HR1209" s="1"/>
      <c r="HS1209" s="1"/>
      <c r="HT1209" s="1"/>
      <c r="HU1209" s="1"/>
      <c r="HV1209" s="1"/>
      <c r="HW1209" s="1"/>
      <c r="HX1209" s="1"/>
      <c r="HY1209" s="1"/>
      <c r="HZ1209" s="1"/>
      <c r="IA1209" s="1"/>
      <c r="IB1209" s="1"/>
      <c r="IC1209" s="1"/>
      <c r="ID1209" s="1"/>
      <c r="IE1209" s="1"/>
      <c r="IF1209" s="1"/>
      <c r="IG1209" s="1"/>
      <c r="IH1209" s="1"/>
      <c r="II1209" s="1"/>
      <c r="IJ1209" s="1"/>
      <c r="IK1209" s="1"/>
      <c r="IL1209" s="1"/>
      <c r="IM1209" s="1"/>
      <c r="IN1209" s="1"/>
      <c r="IO1209" s="1"/>
      <c r="IP1209" s="1"/>
    </row>
    <row r="1210" spans="1:250" s="50" customFormat="1" x14ac:dyDescent="0.2">
      <c r="A1210" s="6">
        <f ca="1">IF(COUNTIF($B$1:INDIRECT(CONCATENATE("B", ROW())), B1210)=0, "", COUNTIF($B$1:INDIRECT(CONCATENATE("B", ROW())), B1210))</f>
        <v>418</v>
      </c>
      <c r="B1210" s="41" t="s">
        <v>38</v>
      </c>
      <c r="C1210" s="7" t="str">
        <f ca="1">IF(B1210="", "", B1210&amp;COUNTIF($B$1:INDIRECT(CONCATENATE("B", ROW())), B1210))</f>
        <v>Ground418</v>
      </c>
      <c r="D1210" s="6"/>
      <c r="E1210" s="6"/>
      <c r="F1210" s="6">
        <f t="shared" si="204"/>
        <v>3489</v>
      </c>
      <c r="G1210" s="58" t="str">
        <f t="shared" si="199"/>
        <v>0xDA1</v>
      </c>
      <c r="H1210" s="8" t="s">
        <v>1075</v>
      </c>
      <c r="I1210" s="8"/>
      <c r="J1210" s="6" t="s">
        <v>28</v>
      </c>
      <c r="K1210" s="9" t="s">
        <v>35</v>
      </c>
      <c r="L1210" s="6" t="s">
        <v>30</v>
      </c>
      <c r="M1210" s="42">
        <v>160</v>
      </c>
      <c r="N1210" s="42">
        <f t="shared" si="200"/>
        <v>256</v>
      </c>
      <c r="O1210" s="42">
        <f t="shared" si="201"/>
        <v>20</v>
      </c>
      <c r="P1210" s="42">
        <f t="shared" si="202"/>
        <v>32</v>
      </c>
      <c r="Q1210" s="265">
        <v>1</v>
      </c>
      <c r="R1210" s="10">
        <f t="shared" si="203"/>
        <v>256</v>
      </c>
      <c r="S1210" s="6"/>
      <c r="T1210" s="6"/>
      <c r="U1210" s="65"/>
      <c r="V1210" s="65"/>
      <c r="W1210" s="65"/>
      <c r="X1210" s="65"/>
      <c r="Y1210" s="65"/>
      <c r="Z1210" s="65"/>
      <c r="AA1210" s="65"/>
      <c r="AB1210" s="65"/>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c r="HI1210" s="1"/>
      <c r="HJ1210" s="1"/>
      <c r="HK1210" s="1"/>
      <c r="HL1210" s="1"/>
      <c r="HM1210" s="1"/>
      <c r="HN1210" s="1"/>
      <c r="HO1210" s="1"/>
      <c r="HP1210" s="1"/>
      <c r="HQ1210" s="1"/>
      <c r="HR1210" s="1"/>
      <c r="HS1210" s="1"/>
      <c r="HT1210" s="1"/>
      <c r="HU1210" s="1"/>
      <c r="HV1210" s="1"/>
      <c r="HW1210" s="1"/>
      <c r="HX1210" s="1"/>
      <c r="HY1210" s="1"/>
      <c r="HZ1210" s="1"/>
      <c r="IA1210" s="1"/>
      <c r="IB1210" s="1"/>
      <c r="IC1210" s="1"/>
      <c r="ID1210" s="1"/>
      <c r="IE1210" s="1"/>
      <c r="IF1210" s="1"/>
      <c r="IG1210" s="1"/>
      <c r="IH1210" s="1"/>
      <c r="II1210" s="1"/>
      <c r="IJ1210" s="1"/>
      <c r="IK1210" s="1"/>
      <c r="IL1210" s="1"/>
      <c r="IM1210" s="1"/>
      <c r="IN1210" s="1"/>
      <c r="IO1210" s="1"/>
      <c r="IP1210" s="1"/>
    </row>
    <row r="1211" spans="1:250" s="50" customFormat="1" x14ac:dyDescent="0.2">
      <c r="A1211" s="6">
        <f ca="1">IF(COUNTIF($B$1:INDIRECT(CONCATENATE("B", ROW())), B1211)=0, "", COUNTIF($B$1:INDIRECT(CONCATENATE("B", ROW())), B1211))</f>
        <v>419</v>
      </c>
      <c r="B1211" s="41" t="s">
        <v>38</v>
      </c>
      <c r="C1211" s="7" t="str">
        <f ca="1">IF(B1211="", "", B1211&amp;COUNTIF($B$1:INDIRECT(CONCATENATE("B", ROW())), B1211))</f>
        <v>Ground419</v>
      </c>
      <c r="D1211" s="6"/>
      <c r="E1211" s="6"/>
      <c r="F1211" s="6">
        <f t="shared" si="204"/>
        <v>3490</v>
      </c>
      <c r="G1211" s="58" t="str">
        <f t="shared" si="199"/>
        <v>0xDA2</v>
      </c>
      <c r="H1211" s="8" t="s">
        <v>1075</v>
      </c>
      <c r="I1211" s="8"/>
      <c r="J1211" s="6" t="s">
        <v>28</v>
      </c>
      <c r="K1211" s="9" t="s">
        <v>35</v>
      </c>
      <c r="L1211" s="6" t="s">
        <v>30</v>
      </c>
      <c r="M1211" s="42">
        <v>160</v>
      </c>
      <c r="N1211" s="42">
        <f t="shared" si="200"/>
        <v>256</v>
      </c>
      <c r="O1211" s="42">
        <f t="shared" si="201"/>
        <v>20</v>
      </c>
      <c r="P1211" s="42">
        <f t="shared" si="202"/>
        <v>32</v>
      </c>
      <c r="Q1211" s="265">
        <v>1</v>
      </c>
      <c r="R1211" s="10">
        <f t="shared" si="203"/>
        <v>256</v>
      </c>
      <c r="S1211" s="6"/>
      <c r="T1211" s="6"/>
      <c r="U1211" s="65"/>
      <c r="V1211" s="65"/>
      <c r="W1211" s="65"/>
      <c r="X1211" s="65"/>
      <c r="Y1211" s="65"/>
      <c r="Z1211" s="65"/>
      <c r="AA1211" s="65"/>
      <c r="AB1211" s="65"/>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N1211" s="1"/>
      <c r="IO1211" s="1"/>
      <c r="IP1211" s="1"/>
    </row>
    <row r="1212" spans="1:250" s="50" customFormat="1" x14ac:dyDescent="0.2">
      <c r="A1212" s="6">
        <f ca="1">IF(COUNTIF($B$1:INDIRECT(CONCATENATE("B", ROW())), B1212)=0, "", COUNTIF($B$1:INDIRECT(CONCATENATE("B", ROW())), B1212))</f>
        <v>420</v>
      </c>
      <c r="B1212" s="41" t="s">
        <v>38</v>
      </c>
      <c r="C1212" s="7" t="str">
        <f ca="1">IF(B1212="", "", B1212&amp;COUNTIF($B$1:INDIRECT(CONCATENATE("B", ROW())), B1212))</f>
        <v>Ground420</v>
      </c>
      <c r="D1212" s="6"/>
      <c r="E1212" s="6"/>
      <c r="F1212" s="6">
        <f t="shared" si="204"/>
        <v>3491</v>
      </c>
      <c r="G1212" s="58" t="str">
        <f t="shared" si="199"/>
        <v>0xDA3</v>
      </c>
      <c r="H1212" s="8" t="s">
        <v>1075</v>
      </c>
      <c r="I1212" s="8"/>
      <c r="J1212" s="6" t="s">
        <v>28</v>
      </c>
      <c r="K1212" s="9" t="s">
        <v>35</v>
      </c>
      <c r="L1212" s="6" t="s">
        <v>30</v>
      </c>
      <c r="M1212" s="42">
        <v>160</v>
      </c>
      <c r="N1212" s="42">
        <f t="shared" si="200"/>
        <v>256</v>
      </c>
      <c r="O1212" s="42">
        <f t="shared" si="201"/>
        <v>20</v>
      </c>
      <c r="P1212" s="42">
        <f t="shared" si="202"/>
        <v>32</v>
      </c>
      <c r="Q1212" s="265">
        <v>1</v>
      </c>
      <c r="R1212" s="10">
        <f t="shared" si="203"/>
        <v>256</v>
      </c>
      <c r="S1212" s="6"/>
      <c r="T1212" s="6"/>
      <c r="U1212" s="65"/>
      <c r="V1212" s="65"/>
      <c r="W1212" s="65"/>
      <c r="X1212" s="65"/>
      <c r="Y1212" s="65"/>
      <c r="Z1212" s="65"/>
      <c r="AA1212" s="65"/>
      <c r="AB1212" s="65"/>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c r="HI1212" s="1"/>
      <c r="HJ1212" s="1"/>
      <c r="HK1212" s="1"/>
      <c r="HL1212" s="1"/>
      <c r="HM1212" s="1"/>
      <c r="HN1212" s="1"/>
      <c r="HO1212" s="1"/>
      <c r="HP1212" s="1"/>
      <c r="HQ1212" s="1"/>
      <c r="HR1212" s="1"/>
      <c r="HS1212" s="1"/>
      <c r="HT1212" s="1"/>
      <c r="HU1212" s="1"/>
      <c r="HV1212" s="1"/>
      <c r="HW1212" s="1"/>
      <c r="HX1212" s="1"/>
      <c r="HY1212" s="1"/>
      <c r="HZ1212" s="1"/>
      <c r="IA1212" s="1"/>
      <c r="IB1212" s="1"/>
      <c r="IC1212" s="1"/>
      <c r="ID1212" s="1"/>
      <c r="IE1212" s="1"/>
      <c r="IF1212" s="1"/>
      <c r="IG1212" s="1"/>
      <c r="IH1212" s="1"/>
      <c r="II1212" s="1"/>
      <c r="IJ1212" s="1"/>
      <c r="IK1212" s="1"/>
      <c r="IL1212" s="1"/>
      <c r="IM1212" s="1"/>
      <c r="IN1212" s="1"/>
      <c r="IO1212" s="1"/>
      <c r="IP1212" s="1"/>
    </row>
    <row r="1213" spans="1:250" s="50" customFormat="1" x14ac:dyDescent="0.2">
      <c r="A1213" s="6">
        <f ca="1">IF(COUNTIF($B$1:INDIRECT(CONCATENATE("B", ROW())), B1213)=0, "", COUNTIF($B$1:INDIRECT(CONCATENATE("B", ROW())), B1213))</f>
        <v>421</v>
      </c>
      <c r="B1213" s="41" t="s">
        <v>38</v>
      </c>
      <c r="C1213" s="7" t="str">
        <f ca="1">IF(B1213="", "", B1213&amp;COUNTIF($B$1:INDIRECT(CONCATENATE("B", ROW())), B1213))</f>
        <v>Ground421</v>
      </c>
      <c r="D1213" s="6"/>
      <c r="E1213" s="6"/>
      <c r="F1213" s="6">
        <f t="shared" si="204"/>
        <v>3492</v>
      </c>
      <c r="G1213" s="58" t="str">
        <f t="shared" si="199"/>
        <v>0xDA4</v>
      </c>
      <c r="H1213" s="8" t="s">
        <v>1075</v>
      </c>
      <c r="I1213" s="8"/>
      <c r="J1213" s="6" t="s">
        <v>28</v>
      </c>
      <c r="K1213" s="9" t="s">
        <v>35</v>
      </c>
      <c r="L1213" s="6" t="s">
        <v>30</v>
      </c>
      <c r="M1213" s="42">
        <v>160</v>
      </c>
      <c r="N1213" s="42">
        <f t="shared" si="200"/>
        <v>256</v>
      </c>
      <c r="O1213" s="42">
        <f t="shared" si="201"/>
        <v>20</v>
      </c>
      <c r="P1213" s="42">
        <f t="shared" si="202"/>
        <v>32</v>
      </c>
      <c r="Q1213" s="265">
        <v>1</v>
      </c>
      <c r="R1213" s="10">
        <f t="shared" si="203"/>
        <v>256</v>
      </c>
      <c r="S1213" s="6"/>
      <c r="T1213" s="6"/>
      <c r="U1213" s="65"/>
      <c r="V1213" s="65"/>
      <c r="W1213" s="65"/>
      <c r="X1213" s="65"/>
      <c r="Y1213" s="65"/>
      <c r="Z1213" s="65"/>
      <c r="AA1213" s="65"/>
      <c r="AB1213" s="65"/>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c r="HI1213" s="1"/>
      <c r="HJ1213" s="1"/>
      <c r="HK1213" s="1"/>
      <c r="HL1213" s="1"/>
      <c r="HM1213" s="1"/>
      <c r="HN1213" s="1"/>
      <c r="HO1213" s="1"/>
      <c r="HP1213" s="1"/>
      <c r="HQ1213" s="1"/>
      <c r="HR1213" s="1"/>
      <c r="HS1213" s="1"/>
      <c r="HT1213" s="1"/>
      <c r="HU1213" s="1"/>
      <c r="HV1213" s="1"/>
      <c r="HW1213" s="1"/>
      <c r="HX1213" s="1"/>
      <c r="HY1213" s="1"/>
      <c r="HZ1213" s="1"/>
      <c r="IA1213" s="1"/>
      <c r="IB1213" s="1"/>
      <c r="IC1213" s="1"/>
      <c r="ID1213" s="1"/>
      <c r="IE1213" s="1"/>
      <c r="IF1213" s="1"/>
      <c r="IG1213" s="1"/>
      <c r="IH1213" s="1"/>
      <c r="II1213" s="1"/>
      <c r="IJ1213" s="1"/>
      <c r="IK1213" s="1"/>
      <c r="IL1213" s="1"/>
      <c r="IM1213" s="1"/>
      <c r="IN1213" s="1"/>
      <c r="IO1213" s="1"/>
      <c r="IP1213" s="1"/>
    </row>
    <row r="1214" spans="1:250" s="50" customFormat="1" x14ac:dyDescent="0.2">
      <c r="A1214" s="6">
        <f ca="1">IF(COUNTIF($B$1:INDIRECT(CONCATENATE("B", ROW())), B1214)=0, "", COUNTIF($B$1:INDIRECT(CONCATENATE("B", ROW())), B1214))</f>
        <v>422</v>
      </c>
      <c r="B1214" s="41" t="s">
        <v>38</v>
      </c>
      <c r="C1214" s="7" t="str">
        <f ca="1">IF(B1214="", "", B1214&amp;COUNTIF($B$1:INDIRECT(CONCATENATE("B", ROW())), B1214))</f>
        <v>Ground422</v>
      </c>
      <c r="D1214" s="6"/>
      <c r="E1214" s="6"/>
      <c r="F1214" s="6">
        <f t="shared" si="204"/>
        <v>3493</v>
      </c>
      <c r="G1214" s="58" t="str">
        <f t="shared" si="199"/>
        <v>0xDA5</v>
      </c>
      <c r="H1214" s="8" t="s">
        <v>1075</v>
      </c>
      <c r="I1214" s="8"/>
      <c r="J1214" s="6" t="s">
        <v>28</v>
      </c>
      <c r="K1214" s="9" t="s">
        <v>35</v>
      </c>
      <c r="L1214" s="6" t="s">
        <v>30</v>
      </c>
      <c r="M1214" s="42">
        <v>160</v>
      </c>
      <c r="N1214" s="42">
        <f t="shared" si="200"/>
        <v>256</v>
      </c>
      <c r="O1214" s="42">
        <f t="shared" si="201"/>
        <v>20</v>
      </c>
      <c r="P1214" s="42">
        <f t="shared" si="202"/>
        <v>32</v>
      </c>
      <c r="Q1214" s="265">
        <v>1</v>
      </c>
      <c r="R1214" s="10">
        <f t="shared" si="203"/>
        <v>256</v>
      </c>
      <c r="S1214" s="6"/>
      <c r="T1214" s="6"/>
      <c r="U1214" s="65"/>
      <c r="V1214" s="65"/>
      <c r="W1214" s="65"/>
      <c r="X1214" s="65"/>
      <c r="Y1214" s="65"/>
      <c r="Z1214" s="65"/>
      <c r="AA1214" s="65"/>
      <c r="AB1214" s="65"/>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c r="HI1214" s="1"/>
      <c r="HJ1214" s="1"/>
      <c r="HK1214" s="1"/>
      <c r="HL1214" s="1"/>
      <c r="HM1214" s="1"/>
      <c r="HN1214" s="1"/>
      <c r="HO1214" s="1"/>
      <c r="HP1214" s="1"/>
      <c r="HQ1214" s="1"/>
      <c r="HR1214" s="1"/>
      <c r="HS1214" s="1"/>
      <c r="HT1214" s="1"/>
      <c r="HU1214" s="1"/>
      <c r="HV1214" s="1"/>
      <c r="HW1214" s="1"/>
      <c r="HX1214" s="1"/>
      <c r="HY1214" s="1"/>
      <c r="HZ1214" s="1"/>
      <c r="IA1214" s="1"/>
      <c r="IB1214" s="1"/>
      <c r="IC1214" s="1"/>
      <c r="ID1214" s="1"/>
      <c r="IE1214" s="1"/>
      <c r="IF1214" s="1"/>
      <c r="IG1214" s="1"/>
      <c r="IH1214" s="1"/>
      <c r="II1214" s="1"/>
      <c r="IJ1214" s="1"/>
      <c r="IK1214" s="1"/>
      <c r="IL1214" s="1"/>
      <c r="IM1214" s="1"/>
      <c r="IN1214" s="1"/>
      <c r="IO1214" s="1"/>
      <c r="IP1214" s="1"/>
    </row>
    <row r="1215" spans="1:250" s="50" customFormat="1" x14ac:dyDescent="0.2">
      <c r="A1215" s="6">
        <f ca="1">IF(COUNTIF($B$1:INDIRECT(CONCATENATE("B", ROW())), B1215)=0, "", COUNTIF($B$1:INDIRECT(CONCATENATE("B", ROW())), B1215))</f>
        <v>423</v>
      </c>
      <c r="B1215" s="41" t="s">
        <v>38</v>
      </c>
      <c r="C1215" s="7" t="str">
        <f ca="1">IF(B1215="", "", B1215&amp;COUNTIF($B$1:INDIRECT(CONCATENATE("B", ROW())), B1215))</f>
        <v>Ground423</v>
      </c>
      <c r="D1215" s="6"/>
      <c r="E1215" s="6"/>
      <c r="F1215" s="6">
        <f t="shared" si="204"/>
        <v>3494</v>
      </c>
      <c r="G1215" s="58" t="str">
        <f t="shared" si="199"/>
        <v>0xDA6</v>
      </c>
      <c r="H1215" s="8" t="s">
        <v>1075</v>
      </c>
      <c r="I1215" s="8"/>
      <c r="J1215" s="6" t="s">
        <v>28</v>
      </c>
      <c r="K1215" s="9" t="s">
        <v>35</v>
      </c>
      <c r="L1215" s="6" t="s">
        <v>30</v>
      </c>
      <c r="M1215" s="42">
        <v>160</v>
      </c>
      <c r="N1215" s="42">
        <f t="shared" si="200"/>
        <v>256</v>
      </c>
      <c r="O1215" s="42">
        <f t="shared" si="201"/>
        <v>20</v>
      </c>
      <c r="P1215" s="42">
        <f t="shared" si="202"/>
        <v>32</v>
      </c>
      <c r="Q1215" s="265">
        <v>1</v>
      </c>
      <c r="R1215" s="10">
        <f t="shared" si="203"/>
        <v>256</v>
      </c>
      <c r="S1215" s="6"/>
      <c r="T1215" s="6"/>
      <c r="U1215" s="65"/>
      <c r="V1215" s="65"/>
      <c r="W1215" s="65"/>
      <c r="X1215" s="65"/>
      <c r="Y1215" s="65"/>
      <c r="Z1215" s="65"/>
      <c r="AA1215" s="65"/>
      <c r="AB1215" s="65"/>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c r="HI1215" s="1"/>
      <c r="HJ1215" s="1"/>
      <c r="HK1215" s="1"/>
      <c r="HL1215" s="1"/>
      <c r="HM1215" s="1"/>
      <c r="HN1215" s="1"/>
      <c r="HO1215" s="1"/>
      <c r="HP1215" s="1"/>
      <c r="HQ1215" s="1"/>
      <c r="HR1215" s="1"/>
      <c r="HS1215" s="1"/>
      <c r="HT1215" s="1"/>
      <c r="HU1215" s="1"/>
      <c r="HV1215" s="1"/>
      <c r="HW1215" s="1"/>
      <c r="HX1215" s="1"/>
      <c r="HY1215" s="1"/>
      <c r="HZ1215" s="1"/>
      <c r="IA1215" s="1"/>
      <c r="IB1215" s="1"/>
      <c r="IC1215" s="1"/>
      <c r="ID1215" s="1"/>
      <c r="IE1215" s="1"/>
      <c r="IF1215" s="1"/>
      <c r="IG1215" s="1"/>
      <c r="IH1215" s="1"/>
      <c r="II1215" s="1"/>
      <c r="IJ1215" s="1"/>
      <c r="IK1215" s="1"/>
      <c r="IL1215" s="1"/>
      <c r="IM1215" s="1"/>
      <c r="IN1215" s="1"/>
      <c r="IO1215" s="1"/>
      <c r="IP1215" s="1"/>
    </row>
    <row r="1216" spans="1:250" s="50" customFormat="1" x14ac:dyDescent="0.2">
      <c r="A1216" s="6">
        <f ca="1">IF(COUNTIF($B$1:INDIRECT(CONCATENATE("B", ROW())), B1216)=0, "", COUNTIF($B$1:INDIRECT(CONCATENATE("B", ROW())), B1216))</f>
        <v>424</v>
      </c>
      <c r="B1216" s="41" t="s">
        <v>38</v>
      </c>
      <c r="C1216" s="7" t="str">
        <f ca="1">IF(B1216="", "", B1216&amp;COUNTIF($B$1:INDIRECT(CONCATENATE("B", ROW())), B1216))</f>
        <v>Ground424</v>
      </c>
      <c r="D1216" s="6"/>
      <c r="E1216" s="6"/>
      <c r="F1216" s="6">
        <f t="shared" si="204"/>
        <v>3495</v>
      </c>
      <c r="G1216" s="58" t="str">
        <f t="shared" si="199"/>
        <v>0xDA7</v>
      </c>
      <c r="H1216" s="8" t="s">
        <v>1075</v>
      </c>
      <c r="I1216" s="8"/>
      <c r="J1216" s="6" t="s">
        <v>28</v>
      </c>
      <c r="K1216" s="9" t="s">
        <v>35</v>
      </c>
      <c r="L1216" s="6" t="s">
        <v>30</v>
      </c>
      <c r="M1216" s="42">
        <v>160</v>
      </c>
      <c r="N1216" s="42">
        <f t="shared" si="200"/>
        <v>256</v>
      </c>
      <c r="O1216" s="42">
        <f t="shared" si="201"/>
        <v>20</v>
      </c>
      <c r="P1216" s="42">
        <f t="shared" si="202"/>
        <v>32</v>
      </c>
      <c r="Q1216" s="265">
        <v>1</v>
      </c>
      <c r="R1216" s="10">
        <f t="shared" si="203"/>
        <v>256</v>
      </c>
      <c r="S1216" s="6"/>
      <c r="T1216" s="6"/>
      <c r="U1216" s="65"/>
      <c r="V1216" s="65"/>
      <c r="W1216" s="65"/>
      <c r="X1216" s="65"/>
      <c r="Y1216" s="65"/>
      <c r="Z1216" s="65"/>
      <c r="AA1216" s="65"/>
      <c r="AB1216" s="65"/>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c r="HI1216" s="1"/>
      <c r="HJ1216" s="1"/>
      <c r="HK1216" s="1"/>
      <c r="HL1216" s="1"/>
      <c r="HM1216" s="1"/>
      <c r="HN1216" s="1"/>
      <c r="HO1216" s="1"/>
      <c r="HP1216" s="1"/>
      <c r="HQ1216" s="1"/>
      <c r="HR1216" s="1"/>
      <c r="HS1216" s="1"/>
      <c r="HT1216" s="1"/>
      <c r="HU1216" s="1"/>
      <c r="HV1216" s="1"/>
      <c r="HW1216" s="1"/>
      <c r="HX1216" s="1"/>
      <c r="HY1216" s="1"/>
      <c r="HZ1216" s="1"/>
      <c r="IA1216" s="1"/>
      <c r="IB1216" s="1"/>
      <c r="IC1216" s="1"/>
      <c r="ID1216" s="1"/>
      <c r="IE1216" s="1"/>
      <c r="IF1216" s="1"/>
      <c r="IG1216" s="1"/>
      <c r="IH1216" s="1"/>
      <c r="II1216" s="1"/>
      <c r="IJ1216" s="1"/>
      <c r="IK1216" s="1"/>
      <c r="IL1216" s="1"/>
      <c r="IM1216" s="1"/>
      <c r="IN1216" s="1"/>
      <c r="IO1216" s="1"/>
      <c r="IP1216" s="1"/>
    </row>
    <row r="1217" spans="1:250" s="50" customFormat="1" x14ac:dyDescent="0.2">
      <c r="A1217" s="6">
        <f ca="1">IF(COUNTIF($B$1:INDIRECT(CONCATENATE("B", ROW())), B1217)=0, "", COUNTIF($B$1:INDIRECT(CONCATENATE("B", ROW())), B1217))</f>
        <v>425</v>
      </c>
      <c r="B1217" s="41" t="s">
        <v>38</v>
      </c>
      <c r="C1217" s="7" t="str">
        <f ca="1">IF(B1217="", "", B1217&amp;COUNTIF($B$1:INDIRECT(CONCATENATE("B", ROW())), B1217))</f>
        <v>Ground425</v>
      </c>
      <c r="D1217" s="6"/>
      <c r="E1217" s="6"/>
      <c r="F1217" s="6">
        <f t="shared" si="204"/>
        <v>3496</v>
      </c>
      <c r="G1217" s="58" t="str">
        <f t="shared" si="199"/>
        <v>0xDA8</v>
      </c>
      <c r="H1217" s="8" t="s">
        <v>1075</v>
      </c>
      <c r="I1217" s="8"/>
      <c r="J1217" s="6" t="s">
        <v>28</v>
      </c>
      <c r="K1217" s="9" t="s">
        <v>35</v>
      </c>
      <c r="L1217" s="6" t="s">
        <v>30</v>
      </c>
      <c r="M1217" s="42">
        <v>160</v>
      </c>
      <c r="N1217" s="42">
        <f t="shared" si="200"/>
        <v>256</v>
      </c>
      <c r="O1217" s="42">
        <f t="shared" si="201"/>
        <v>20</v>
      </c>
      <c r="P1217" s="42">
        <f t="shared" si="202"/>
        <v>32</v>
      </c>
      <c r="Q1217" s="265">
        <v>1</v>
      </c>
      <c r="R1217" s="10">
        <f t="shared" si="203"/>
        <v>256</v>
      </c>
      <c r="S1217" s="6"/>
      <c r="T1217" s="6"/>
      <c r="U1217" s="65"/>
      <c r="V1217" s="65"/>
      <c r="W1217" s="65"/>
      <c r="X1217" s="65"/>
      <c r="Y1217" s="65"/>
      <c r="Z1217" s="65"/>
      <c r="AA1217" s="65"/>
      <c r="AB1217" s="65"/>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row>
    <row r="1218" spans="1:250" s="50" customFormat="1" x14ac:dyDescent="0.2">
      <c r="A1218" s="6">
        <f ca="1">IF(COUNTIF($B$1:INDIRECT(CONCATENATE("B", ROW())), B1218)=0, "", COUNTIF($B$1:INDIRECT(CONCATENATE("B", ROW())), B1218))</f>
        <v>426</v>
      </c>
      <c r="B1218" s="41" t="s">
        <v>38</v>
      </c>
      <c r="C1218" s="7" t="str">
        <f ca="1">IF(B1218="", "", B1218&amp;COUNTIF($B$1:INDIRECT(CONCATENATE("B", ROW())), B1218))</f>
        <v>Ground426</v>
      </c>
      <c r="D1218" s="6"/>
      <c r="E1218" s="6"/>
      <c r="F1218" s="6">
        <f t="shared" si="204"/>
        <v>3497</v>
      </c>
      <c r="G1218" s="58" t="str">
        <f t="shared" si="199"/>
        <v>0xDA9</v>
      </c>
      <c r="H1218" s="8" t="s">
        <v>1075</v>
      </c>
      <c r="I1218" s="8"/>
      <c r="J1218" s="6" t="s">
        <v>28</v>
      </c>
      <c r="K1218" s="9" t="s">
        <v>35</v>
      </c>
      <c r="L1218" s="6" t="s">
        <v>30</v>
      </c>
      <c r="M1218" s="42">
        <v>160</v>
      </c>
      <c r="N1218" s="42">
        <f t="shared" si="200"/>
        <v>256</v>
      </c>
      <c r="O1218" s="42">
        <f t="shared" si="201"/>
        <v>20</v>
      </c>
      <c r="P1218" s="42">
        <f t="shared" si="202"/>
        <v>32</v>
      </c>
      <c r="Q1218" s="265">
        <v>1</v>
      </c>
      <c r="R1218" s="10">
        <f t="shared" si="203"/>
        <v>256</v>
      </c>
      <c r="S1218" s="6"/>
      <c r="T1218" s="6"/>
      <c r="U1218" s="65"/>
      <c r="V1218" s="65"/>
      <c r="W1218" s="65"/>
      <c r="X1218" s="65"/>
      <c r="Y1218" s="65"/>
      <c r="Z1218" s="65"/>
      <c r="AA1218" s="65"/>
      <c r="AB1218" s="65"/>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c r="HI1218" s="1"/>
      <c r="HJ1218" s="1"/>
      <c r="HK1218" s="1"/>
      <c r="HL1218" s="1"/>
      <c r="HM1218" s="1"/>
      <c r="HN1218" s="1"/>
      <c r="HO1218" s="1"/>
      <c r="HP1218" s="1"/>
      <c r="HQ1218" s="1"/>
      <c r="HR1218" s="1"/>
      <c r="HS1218" s="1"/>
      <c r="HT1218" s="1"/>
      <c r="HU1218" s="1"/>
      <c r="HV1218" s="1"/>
      <c r="HW1218" s="1"/>
      <c r="HX1218" s="1"/>
      <c r="HY1218" s="1"/>
      <c r="HZ1218" s="1"/>
      <c r="IA1218" s="1"/>
      <c r="IB1218" s="1"/>
      <c r="IC1218" s="1"/>
      <c r="ID1218" s="1"/>
      <c r="IE1218" s="1"/>
      <c r="IF1218" s="1"/>
      <c r="IG1218" s="1"/>
      <c r="IH1218" s="1"/>
      <c r="II1218" s="1"/>
      <c r="IJ1218" s="1"/>
      <c r="IK1218" s="1"/>
      <c r="IL1218" s="1"/>
      <c r="IM1218" s="1"/>
      <c r="IN1218" s="1"/>
      <c r="IO1218" s="1"/>
      <c r="IP1218" s="1"/>
    </row>
    <row r="1219" spans="1:250" s="50" customFormat="1" x14ac:dyDescent="0.2">
      <c r="A1219" s="6">
        <f ca="1">IF(COUNTIF($B$1:INDIRECT(CONCATENATE("B", ROW())), B1219)=0, "", COUNTIF($B$1:INDIRECT(CONCATENATE("B", ROW())), B1219))</f>
        <v>427</v>
      </c>
      <c r="B1219" s="41" t="s">
        <v>38</v>
      </c>
      <c r="C1219" s="7" t="str">
        <f ca="1">IF(B1219="", "", B1219&amp;COUNTIF($B$1:INDIRECT(CONCATENATE("B", ROW())), B1219))</f>
        <v>Ground427</v>
      </c>
      <c r="D1219" s="6"/>
      <c r="E1219" s="6"/>
      <c r="F1219" s="6">
        <f t="shared" si="204"/>
        <v>3498</v>
      </c>
      <c r="G1219" s="58" t="str">
        <f t="shared" si="199"/>
        <v>0xDAA</v>
      </c>
      <c r="H1219" s="8" t="s">
        <v>1075</v>
      </c>
      <c r="I1219" s="8"/>
      <c r="J1219" s="6" t="s">
        <v>28</v>
      </c>
      <c r="K1219" s="9" t="s">
        <v>35</v>
      </c>
      <c r="L1219" s="6" t="s">
        <v>30</v>
      </c>
      <c r="M1219" s="42">
        <v>160</v>
      </c>
      <c r="N1219" s="42">
        <f t="shared" si="200"/>
        <v>256</v>
      </c>
      <c r="O1219" s="42">
        <f t="shared" si="201"/>
        <v>20</v>
      </c>
      <c r="P1219" s="42">
        <f t="shared" si="202"/>
        <v>32</v>
      </c>
      <c r="Q1219" s="265">
        <v>1</v>
      </c>
      <c r="R1219" s="10">
        <f t="shared" si="203"/>
        <v>256</v>
      </c>
      <c r="S1219" s="6"/>
      <c r="T1219" s="6"/>
      <c r="U1219" s="65"/>
      <c r="V1219" s="65"/>
      <c r="W1219" s="65"/>
      <c r="X1219" s="65"/>
      <c r="Y1219" s="65"/>
      <c r="Z1219" s="65"/>
      <c r="AA1219" s="65"/>
      <c r="AB1219" s="65"/>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N1219" s="1"/>
      <c r="IO1219" s="1"/>
      <c r="IP1219" s="1"/>
    </row>
    <row r="1220" spans="1:250" s="50" customFormat="1" x14ac:dyDescent="0.2">
      <c r="A1220" s="6">
        <f ca="1">IF(COUNTIF($B$1:INDIRECT(CONCATENATE("B", ROW())), B1220)=0, "", COUNTIF($B$1:INDIRECT(CONCATENATE("B", ROW())), B1220))</f>
        <v>428</v>
      </c>
      <c r="B1220" s="41" t="s">
        <v>38</v>
      </c>
      <c r="C1220" s="7" t="str">
        <f ca="1">IF(B1220="", "", B1220&amp;COUNTIF($B$1:INDIRECT(CONCATENATE("B", ROW())), B1220))</f>
        <v>Ground428</v>
      </c>
      <c r="D1220" s="6"/>
      <c r="E1220" s="6"/>
      <c r="F1220" s="6">
        <f t="shared" si="204"/>
        <v>3499</v>
      </c>
      <c r="G1220" s="58" t="str">
        <f t="shared" si="199"/>
        <v>0xDAB</v>
      </c>
      <c r="H1220" s="8" t="s">
        <v>1075</v>
      </c>
      <c r="I1220" s="8"/>
      <c r="J1220" s="6" t="s">
        <v>28</v>
      </c>
      <c r="K1220" s="9" t="s">
        <v>35</v>
      </c>
      <c r="L1220" s="6" t="s">
        <v>30</v>
      </c>
      <c r="M1220" s="42">
        <v>160</v>
      </c>
      <c r="N1220" s="42">
        <f t="shared" si="200"/>
        <v>256</v>
      </c>
      <c r="O1220" s="42">
        <f t="shared" si="201"/>
        <v>20</v>
      </c>
      <c r="P1220" s="42">
        <f t="shared" si="202"/>
        <v>32</v>
      </c>
      <c r="Q1220" s="265">
        <v>1</v>
      </c>
      <c r="R1220" s="10">
        <f t="shared" si="203"/>
        <v>256</v>
      </c>
      <c r="S1220" s="6"/>
      <c r="T1220" s="6"/>
      <c r="U1220" s="65"/>
      <c r="V1220" s="65"/>
      <c r="W1220" s="65"/>
      <c r="X1220" s="65"/>
      <c r="Y1220" s="65"/>
      <c r="Z1220" s="65"/>
      <c r="AA1220" s="65"/>
      <c r="AB1220" s="65"/>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row>
    <row r="1221" spans="1:250" s="50" customFormat="1" x14ac:dyDescent="0.2">
      <c r="A1221" s="6">
        <f ca="1">IF(COUNTIF($B$1:INDIRECT(CONCATENATE("B", ROW())), B1221)=0, "", COUNTIF($B$1:INDIRECT(CONCATENATE("B", ROW())), B1221))</f>
        <v>429</v>
      </c>
      <c r="B1221" s="41" t="s">
        <v>38</v>
      </c>
      <c r="C1221" s="7" t="str">
        <f ca="1">IF(B1221="", "", B1221&amp;COUNTIF($B$1:INDIRECT(CONCATENATE("B", ROW())), B1221))</f>
        <v>Ground429</v>
      </c>
      <c r="D1221" s="6"/>
      <c r="E1221" s="6"/>
      <c r="F1221" s="6">
        <f t="shared" si="204"/>
        <v>3500</v>
      </c>
      <c r="G1221" s="58" t="str">
        <f t="shared" si="199"/>
        <v>0xDAC</v>
      </c>
      <c r="H1221" s="8" t="s">
        <v>1075</v>
      </c>
      <c r="I1221" s="8"/>
      <c r="J1221" s="6" t="s">
        <v>28</v>
      </c>
      <c r="K1221" s="9" t="s">
        <v>35</v>
      </c>
      <c r="L1221" s="6" t="s">
        <v>30</v>
      </c>
      <c r="M1221" s="42">
        <v>160</v>
      </c>
      <c r="N1221" s="42">
        <f t="shared" si="200"/>
        <v>256</v>
      </c>
      <c r="O1221" s="42">
        <f t="shared" si="201"/>
        <v>20</v>
      </c>
      <c r="P1221" s="42">
        <f t="shared" si="202"/>
        <v>32</v>
      </c>
      <c r="Q1221" s="265">
        <v>1</v>
      </c>
      <c r="R1221" s="10">
        <f t="shared" si="203"/>
        <v>256</v>
      </c>
      <c r="S1221" s="6"/>
      <c r="T1221" s="6"/>
      <c r="U1221" s="65"/>
      <c r="V1221" s="65"/>
      <c r="W1221" s="65"/>
      <c r="X1221" s="65"/>
      <c r="Y1221" s="65"/>
      <c r="Z1221" s="65"/>
      <c r="AA1221" s="65"/>
      <c r="AB1221" s="65"/>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c r="HI1221" s="1"/>
      <c r="HJ1221" s="1"/>
      <c r="HK1221" s="1"/>
      <c r="HL1221" s="1"/>
      <c r="HM1221" s="1"/>
      <c r="HN1221" s="1"/>
      <c r="HO1221" s="1"/>
      <c r="HP1221" s="1"/>
      <c r="HQ1221" s="1"/>
      <c r="HR1221" s="1"/>
      <c r="HS1221" s="1"/>
      <c r="HT1221" s="1"/>
      <c r="HU1221" s="1"/>
      <c r="HV1221" s="1"/>
      <c r="HW1221" s="1"/>
      <c r="HX1221" s="1"/>
      <c r="HY1221" s="1"/>
      <c r="HZ1221" s="1"/>
      <c r="IA1221" s="1"/>
      <c r="IB1221" s="1"/>
      <c r="IC1221" s="1"/>
      <c r="ID1221" s="1"/>
      <c r="IE1221" s="1"/>
      <c r="IF1221" s="1"/>
      <c r="IG1221" s="1"/>
      <c r="IH1221" s="1"/>
      <c r="II1221" s="1"/>
      <c r="IJ1221" s="1"/>
      <c r="IK1221" s="1"/>
      <c r="IL1221" s="1"/>
      <c r="IM1221" s="1"/>
      <c r="IN1221" s="1"/>
      <c r="IO1221" s="1"/>
      <c r="IP1221" s="1"/>
    </row>
    <row r="1222" spans="1:250" s="50" customFormat="1" x14ac:dyDescent="0.2">
      <c r="A1222" s="6">
        <f ca="1">IF(COUNTIF($B$1:INDIRECT(CONCATENATE("B", ROW())), B1222)=0, "", COUNTIF($B$1:INDIRECT(CONCATENATE("B", ROW())), B1222))</f>
        <v>430</v>
      </c>
      <c r="B1222" s="41" t="s">
        <v>38</v>
      </c>
      <c r="C1222" s="7" t="str">
        <f ca="1">IF(B1222="", "", B1222&amp;COUNTIF($B$1:INDIRECT(CONCATENATE("B", ROW())), B1222))</f>
        <v>Ground430</v>
      </c>
      <c r="D1222" s="6"/>
      <c r="E1222" s="6"/>
      <c r="F1222" s="6">
        <f t="shared" si="204"/>
        <v>3501</v>
      </c>
      <c r="G1222" s="58" t="str">
        <f t="shared" si="199"/>
        <v>0xDAD</v>
      </c>
      <c r="H1222" s="8" t="s">
        <v>1075</v>
      </c>
      <c r="I1222" s="8"/>
      <c r="J1222" s="6" t="s">
        <v>28</v>
      </c>
      <c r="K1222" s="9" t="s">
        <v>35</v>
      </c>
      <c r="L1222" s="6" t="s">
        <v>30</v>
      </c>
      <c r="M1222" s="42">
        <v>160</v>
      </c>
      <c r="N1222" s="42">
        <f t="shared" si="200"/>
        <v>256</v>
      </c>
      <c r="O1222" s="42">
        <f t="shared" si="201"/>
        <v>20</v>
      </c>
      <c r="P1222" s="42">
        <f t="shared" si="202"/>
        <v>32</v>
      </c>
      <c r="Q1222" s="265">
        <v>1</v>
      </c>
      <c r="R1222" s="10">
        <f t="shared" si="203"/>
        <v>256</v>
      </c>
      <c r="S1222" s="6"/>
      <c r="T1222" s="6"/>
      <c r="U1222" s="65"/>
      <c r="V1222" s="65"/>
      <c r="W1222" s="65"/>
      <c r="X1222" s="65"/>
      <c r="Y1222" s="65"/>
      <c r="Z1222" s="65"/>
      <c r="AA1222" s="65"/>
      <c r="AB1222" s="65"/>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c r="GY1222" s="1"/>
      <c r="GZ1222" s="1"/>
      <c r="HA1222" s="1"/>
      <c r="HB1222" s="1"/>
      <c r="HC1222" s="1"/>
      <c r="HD1222" s="1"/>
      <c r="HE1222" s="1"/>
      <c r="HF1222" s="1"/>
      <c r="HG1222" s="1"/>
      <c r="HH1222" s="1"/>
      <c r="HI1222" s="1"/>
      <c r="HJ1222" s="1"/>
      <c r="HK1222" s="1"/>
      <c r="HL1222" s="1"/>
      <c r="HM1222" s="1"/>
      <c r="HN1222" s="1"/>
      <c r="HO1222" s="1"/>
      <c r="HP1222" s="1"/>
      <c r="HQ1222" s="1"/>
      <c r="HR1222" s="1"/>
      <c r="HS1222" s="1"/>
      <c r="HT1222" s="1"/>
      <c r="HU1222" s="1"/>
      <c r="HV1222" s="1"/>
      <c r="HW1222" s="1"/>
      <c r="HX1222" s="1"/>
      <c r="HY1222" s="1"/>
      <c r="HZ1222" s="1"/>
      <c r="IA1222" s="1"/>
      <c r="IB1222" s="1"/>
      <c r="IC1222" s="1"/>
      <c r="ID1222" s="1"/>
      <c r="IE1222" s="1"/>
      <c r="IF1222" s="1"/>
      <c r="IG1222" s="1"/>
      <c r="IH1222" s="1"/>
      <c r="II1222" s="1"/>
      <c r="IJ1222" s="1"/>
      <c r="IK1222" s="1"/>
      <c r="IL1222" s="1"/>
      <c r="IM1222" s="1"/>
      <c r="IN1222" s="1"/>
      <c r="IO1222" s="1"/>
      <c r="IP1222" s="1"/>
    </row>
    <row r="1223" spans="1:250" s="50" customFormat="1" x14ac:dyDescent="0.2">
      <c r="A1223" s="6">
        <f ca="1">IF(COUNTIF($B$1:INDIRECT(CONCATENATE("B", ROW())), B1223)=0, "", COUNTIF($B$1:INDIRECT(CONCATENATE("B", ROW())), B1223))</f>
        <v>431</v>
      </c>
      <c r="B1223" s="41" t="s">
        <v>38</v>
      </c>
      <c r="C1223" s="7" t="str">
        <f ca="1">IF(B1223="", "", B1223&amp;COUNTIF($B$1:INDIRECT(CONCATENATE("B", ROW())), B1223))</f>
        <v>Ground431</v>
      </c>
      <c r="D1223" s="6"/>
      <c r="E1223" s="6"/>
      <c r="F1223" s="6">
        <f t="shared" si="204"/>
        <v>3502</v>
      </c>
      <c r="G1223" s="58" t="str">
        <f t="shared" si="199"/>
        <v>0xDAE</v>
      </c>
      <c r="H1223" s="8" t="s">
        <v>1075</v>
      </c>
      <c r="I1223" s="8"/>
      <c r="J1223" s="6" t="s">
        <v>28</v>
      </c>
      <c r="K1223" s="9" t="s">
        <v>35</v>
      </c>
      <c r="L1223" s="6" t="s">
        <v>30</v>
      </c>
      <c r="M1223" s="42">
        <v>160</v>
      </c>
      <c r="N1223" s="42">
        <f t="shared" si="200"/>
        <v>256</v>
      </c>
      <c r="O1223" s="42">
        <f t="shared" si="201"/>
        <v>20</v>
      </c>
      <c r="P1223" s="42">
        <f t="shared" si="202"/>
        <v>32</v>
      </c>
      <c r="Q1223" s="265">
        <v>1</v>
      </c>
      <c r="R1223" s="10">
        <f t="shared" si="203"/>
        <v>256</v>
      </c>
      <c r="S1223" s="6"/>
      <c r="T1223" s="6"/>
      <c r="U1223" s="65"/>
      <c r="V1223" s="65"/>
      <c r="W1223" s="65"/>
      <c r="X1223" s="65"/>
      <c r="Y1223" s="65"/>
      <c r="Z1223" s="65"/>
      <c r="AA1223" s="65"/>
      <c r="AB1223" s="65"/>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c r="HI1223" s="1"/>
      <c r="HJ1223" s="1"/>
      <c r="HK1223" s="1"/>
      <c r="HL1223" s="1"/>
      <c r="HM1223" s="1"/>
      <c r="HN1223" s="1"/>
      <c r="HO1223" s="1"/>
      <c r="HP1223" s="1"/>
      <c r="HQ1223" s="1"/>
      <c r="HR1223" s="1"/>
      <c r="HS1223" s="1"/>
      <c r="HT1223" s="1"/>
      <c r="HU1223" s="1"/>
      <c r="HV1223" s="1"/>
      <c r="HW1223" s="1"/>
      <c r="HX1223" s="1"/>
      <c r="HY1223" s="1"/>
      <c r="HZ1223" s="1"/>
      <c r="IA1223" s="1"/>
      <c r="IB1223" s="1"/>
      <c r="IC1223" s="1"/>
      <c r="ID1223" s="1"/>
      <c r="IE1223" s="1"/>
      <c r="IF1223" s="1"/>
      <c r="IG1223" s="1"/>
      <c r="IH1223" s="1"/>
      <c r="II1223" s="1"/>
      <c r="IJ1223" s="1"/>
      <c r="IK1223" s="1"/>
      <c r="IL1223" s="1"/>
      <c r="IM1223" s="1"/>
      <c r="IN1223" s="1"/>
      <c r="IO1223" s="1"/>
      <c r="IP1223" s="1"/>
    </row>
    <row r="1224" spans="1:250" s="50" customFormat="1" x14ac:dyDescent="0.2">
      <c r="A1224" s="6">
        <f ca="1">IF(COUNTIF($B$1:INDIRECT(CONCATENATE("B", ROW())), B1224)=0, "", COUNTIF($B$1:INDIRECT(CONCATENATE("B", ROW())), B1224))</f>
        <v>432</v>
      </c>
      <c r="B1224" s="41" t="s">
        <v>38</v>
      </c>
      <c r="C1224" s="7" t="str">
        <f ca="1">IF(B1224="", "", B1224&amp;COUNTIF($B$1:INDIRECT(CONCATENATE("B", ROW())), B1224))</f>
        <v>Ground432</v>
      </c>
      <c r="D1224" s="6"/>
      <c r="E1224" s="6"/>
      <c r="F1224" s="6">
        <f t="shared" si="204"/>
        <v>3503</v>
      </c>
      <c r="G1224" s="58" t="str">
        <f t="shared" si="199"/>
        <v>0xDAF</v>
      </c>
      <c r="H1224" s="8" t="s">
        <v>1075</v>
      </c>
      <c r="I1224" s="8"/>
      <c r="J1224" s="6" t="s">
        <v>28</v>
      </c>
      <c r="K1224" s="9" t="s">
        <v>35</v>
      </c>
      <c r="L1224" s="6" t="s">
        <v>30</v>
      </c>
      <c r="M1224" s="42">
        <v>160</v>
      </c>
      <c r="N1224" s="42">
        <f t="shared" si="200"/>
        <v>256</v>
      </c>
      <c r="O1224" s="42">
        <f t="shared" si="201"/>
        <v>20</v>
      </c>
      <c r="P1224" s="42">
        <f t="shared" si="202"/>
        <v>32</v>
      </c>
      <c r="Q1224" s="265">
        <v>1</v>
      </c>
      <c r="R1224" s="10">
        <f t="shared" si="203"/>
        <v>256</v>
      </c>
      <c r="S1224" s="6"/>
      <c r="T1224" s="6"/>
      <c r="U1224" s="65"/>
      <c r="V1224" s="65"/>
      <c r="W1224" s="65"/>
      <c r="X1224" s="65"/>
      <c r="Y1224" s="65"/>
      <c r="Z1224" s="65"/>
      <c r="AA1224" s="65"/>
      <c r="AB1224" s="65"/>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GS1224" s="1"/>
      <c r="GT1224" s="1"/>
      <c r="GU1224" s="1"/>
      <c r="GV1224" s="1"/>
      <c r="GW1224" s="1"/>
      <c r="GX1224" s="1"/>
      <c r="GY1224" s="1"/>
      <c r="GZ1224" s="1"/>
      <c r="HA1224" s="1"/>
      <c r="HB1224" s="1"/>
      <c r="HC1224" s="1"/>
      <c r="HD1224" s="1"/>
      <c r="HE1224" s="1"/>
      <c r="HF1224" s="1"/>
      <c r="HG1224" s="1"/>
      <c r="HH1224" s="1"/>
      <c r="HI1224" s="1"/>
      <c r="HJ1224" s="1"/>
      <c r="HK1224" s="1"/>
      <c r="HL1224" s="1"/>
      <c r="HM1224" s="1"/>
      <c r="HN1224" s="1"/>
      <c r="HO1224" s="1"/>
      <c r="HP1224" s="1"/>
      <c r="HQ1224" s="1"/>
      <c r="HR1224" s="1"/>
      <c r="HS1224" s="1"/>
      <c r="HT1224" s="1"/>
      <c r="HU1224" s="1"/>
      <c r="HV1224" s="1"/>
      <c r="HW1224" s="1"/>
      <c r="HX1224" s="1"/>
      <c r="HY1224" s="1"/>
      <c r="HZ1224" s="1"/>
      <c r="IA1224" s="1"/>
      <c r="IB1224" s="1"/>
      <c r="IC1224" s="1"/>
      <c r="ID1224" s="1"/>
      <c r="IE1224" s="1"/>
      <c r="IF1224" s="1"/>
      <c r="IG1224" s="1"/>
      <c r="IH1224" s="1"/>
      <c r="II1224" s="1"/>
      <c r="IJ1224" s="1"/>
      <c r="IK1224" s="1"/>
      <c r="IL1224" s="1"/>
      <c r="IM1224" s="1"/>
      <c r="IN1224" s="1"/>
      <c r="IO1224" s="1"/>
      <c r="IP1224" s="1"/>
    </row>
    <row r="1225" spans="1:250" s="50" customFormat="1" x14ac:dyDescent="0.2">
      <c r="A1225" s="6">
        <f ca="1">IF(COUNTIF($B$1:INDIRECT(CONCATENATE("B", ROW())), B1225)=0, "", COUNTIF($B$1:INDIRECT(CONCATENATE("B", ROW())), B1225))</f>
        <v>433</v>
      </c>
      <c r="B1225" s="41" t="s">
        <v>38</v>
      </c>
      <c r="C1225" s="7" t="str">
        <f ca="1">IF(B1225="", "", B1225&amp;COUNTIF($B$1:INDIRECT(CONCATENATE("B", ROW())), B1225))</f>
        <v>Ground433</v>
      </c>
      <c r="D1225" s="6"/>
      <c r="E1225" s="6"/>
      <c r="F1225" s="6">
        <v>3504</v>
      </c>
      <c r="G1225" s="44" t="str">
        <f t="shared" ref="G1225:G1289" si="205">CONCATENATE( "0x",DEC2HEX($F1225) )</f>
        <v>0xDB0</v>
      </c>
      <c r="H1225" s="8" t="s">
        <v>1075</v>
      </c>
      <c r="I1225" s="8"/>
      <c r="J1225" s="6" t="s">
        <v>28</v>
      </c>
      <c r="K1225" s="9" t="s">
        <v>35</v>
      </c>
      <c r="L1225" s="6" t="s">
        <v>30</v>
      </c>
      <c r="M1225" s="42">
        <v>160</v>
      </c>
      <c r="N1225" s="42">
        <f t="shared" si="200"/>
        <v>256</v>
      </c>
      <c r="O1225" s="42">
        <f t="shared" ref="O1225:O1289" si="206">IF($M1225="", "", $M1225/8)</f>
        <v>20</v>
      </c>
      <c r="P1225" s="42">
        <f t="shared" ref="P1225:P1288" si="207">IF(N1225="", "", N1225/8)</f>
        <v>32</v>
      </c>
      <c r="Q1225" s="265">
        <v>1</v>
      </c>
      <c r="R1225" s="10">
        <f t="shared" si="203"/>
        <v>256</v>
      </c>
      <c r="S1225" s="6"/>
      <c r="T1225" s="6"/>
      <c r="U1225" s="65"/>
      <c r="V1225" s="65"/>
      <c r="W1225" s="65"/>
      <c r="X1225" s="65"/>
      <c r="Y1225" s="65"/>
      <c r="Z1225" s="65"/>
      <c r="AA1225" s="65"/>
      <c r="AB1225" s="65"/>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row>
    <row r="1226" spans="1:250" s="50" customFormat="1" x14ac:dyDescent="0.2">
      <c r="A1226" s="6">
        <f ca="1">IF(COUNTIF($B$1:INDIRECT(CONCATENATE("B", ROW())), B1226)=0, "", COUNTIF($B$1:INDIRECT(CONCATENATE("B", ROW())), B1226))</f>
        <v>434</v>
      </c>
      <c r="B1226" s="41" t="s">
        <v>38</v>
      </c>
      <c r="C1226" s="7" t="str">
        <f ca="1">IF(B1226="", "", B1226&amp;COUNTIF($B$1:INDIRECT(CONCATENATE("B", ROW())), B1226))</f>
        <v>Ground434</v>
      </c>
      <c r="D1226" s="6"/>
      <c r="E1226" s="6"/>
      <c r="F1226" s="6">
        <f t="shared" ref="F1226:F1289" si="208">$F1225+1</f>
        <v>3505</v>
      </c>
      <c r="G1226" s="44" t="str">
        <f t="shared" si="205"/>
        <v>0xDB1</v>
      </c>
      <c r="H1226" s="8" t="s">
        <v>1075</v>
      </c>
      <c r="I1226" s="8"/>
      <c r="J1226" s="6" t="s">
        <v>28</v>
      </c>
      <c r="K1226" s="9" t="s">
        <v>35</v>
      </c>
      <c r="L1226" s="6" t="s">
        <v>30</v>
      </c>
      <c r="M1226" s="42">
        <v>160</v>
      </c>
      <c r="N1226" s="42">
        <f t="shared" si="200"/>
        <v>256</v>
      </c>
      <c r="O1226" s="42">
        <f t="shared" si="206"/>
        <v>20</v>
      </c>
      <c r="P1226" s="42">
        <f t="shared" si="207"/>
        <v>32</v>
      </c>
      <c r="Q1226" s="265">
        <v>1</v>
      </c>
      <c r="R1226" s="10">
        <f t="shared" si="203"/>
        <v>256</v>
      </c>
      <c r="S1226" s="6"/>
      <c r="T1226" s="6"/>
      <c r="U1226" s="65"/>
      <c r="V1226" s="65"/>
      <c r="W1226" s="65"/>
      <c r="X1226" s="65"/>
      <c r="Y1226" s="65"/>
      <c r="Z1226" s="65"/>
      <c r="AA1226" s="65"/>
      <c r="AB1226" s="65"/>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c r="HI1226" s="1"/>
      <c r="HJ1226" s="1"/>
      <c r="HK1226" s="1"/>
      <c r="HL1226" s="1"/>
      <c r="HM1226" s="1"/>
      <c r="HN1226" s="1"/>
      <c r="HO1226" s="1"/>
      <c r="HP1226" s="1"/>
      <c r="HQ1226" s="1"/>
      <c r="HR1226" s="1"/>
      <c r="HS1226" s="1"/>
      <c r="HT1226" s="1"/>
      <c r="HU1226" s="1"/>
      <c r="HV1226" s="1"/>
      <c r="HW1226" s="1"/>
      <c r="HX1226" s="1"/>
      <c r="HY1226" s="1"/>
      <c r="HZ1226" s="1"/>
      <c r="IA1226" s="1"/>
      <c r="IB1226" s="1"/>
      <c r="IC1226" s="1"/>
      <c r="ID1226" s="1"/>
      <c r="IE1226" s="1"/>
      <c r="IF1226" s="1"/>
      <c r="IG1226" s="1"/>
      <c r="IH1226" s="1"/>
      <c r="II1226" s="1"/>
      <c r="IJ1226" s="1"/>
      <c r="IK1226" s="1"/>
      <c r="IL1226" s="1"/>
      <c r="IM1226" s="1"/>
      <c r="IN1226" s="1"/>
      <c r="IO1226" s="1"/>
      <c r="IP1226" s="1"/>
    </row>
    <row r="1227" spans="1:250" s="50" customFormat="1" x14ac:dyDescent="0.2">
      <c r="A1227" s="6">
        <f ca="1">IF(COUNTIF($B$1:INDIRECT(CONCATENATE("B", ROW())), B1227)=0, "", COUNTIF($B$1:INDIRECT(CONCATENATE("B", ROW())), B1227))</f>
        <v>435</v>
      </c>
      <c r="B1227" s="41" t="s">
        <v>38</v>
      </c>
      <c r="C1227" s="7" t="str">
        <f ca="1">IF(B1227="", "", B1227&amp;COUNTIF($B$1:INDIRECT(CONCATENATE("B", ROW())), B1227))</f>
        <v>Ground435</v>
      </c>
      <c r="D1227" s="6"/>
      <c r="E1227" s="6"/>
      <c r="F1227" s="6">
        <f t="shared" si="208"/>
        <v>3506</v>
      </c>
      <c r="G1227" s="44" t="str">
        <f t="shared" si="205"/>
        <v>0xDB2</v>
      </c>
      <c r="H1227" s="8" t="s">
        <v>1075</v>
      </c>
      <c r="I1227" s="8"/>
      <c r="J1227" s="6" t="s">
        <v>28</v>
      </c>
      <c r="K1227" s="9" t="s">
        <v>35</v>
      </c>
      <c r="L1227" s="6" t="s">
        <v>30</v>
      </c>
      <c r="M1227" s="42">
        <v>160</v>
      </c>
      <c r="N1227" s="42">
        <f t="shared" si="200"/>
        <v>256</v>
      </c>
      <c r="O1227" s="42">
        <f t="shared" si="206"/>
        <v>20</v>
      </c>
      <c r="P1227" s="42">
        <f t="shared" si="207"/>
        <v>32</v>
      </c>
      <c r="Q1227" s="265">
        <v>1</v>
      </c>
      <c r="R1227" s="10">
        <f t="shared" si="203"/>
        <v>256</v>
      </c>
      <c r="S1227" s="6"/>
      <c r="T1227" s="6"/>
      <c r="U1227" s="65"/>
      <c r="V1227" s="65"/>
      <c r="W1227" s="65"/>
      <c r="X1227" s="65"/>
      <c r="Y1227" s="65"/>
      <c r="Z1227" s="65"/>
      <c r="AA1227" s="65"/>
      <c r="AB1227" s="65"/>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GS1227" s="1"/>
      <c r="GT1227" s="1"/>
      <c r="GU1227" s="1"/>
      <c r="GV1227" s="1"/>
      <c r="GW1227" s="1"/>
      <c r="GX1227" s="1"/>
      <c r="GY1227" s="1"/>
      <c r="GZ1227" s="1"/>
      <c r="HA1227" s="1"/>
      <c r="HB1227" s="1"/>
      <c r="HC1227" s="1"/>
      <c r="HD1227" s="1"/>
      <c r="HE1227" s="1"/>
      <c r="HF1227" s="1"/>
      <c r="HG1227" s="1"/>
      <c r="HH1227" s="1"/>
      <c r="HI1227" s="1"/>
      <c r="HJ1227" s="1"/>
      <c r="HK1227" s="1"/>
      <c r="HL1227" s="1"/>
      <c r="HM1227" s="1"/>
      <c r="HN1227" s="1"/>
      <c r="HO1227" s="1"/>
      <c r="HP1227" s="1"/>
      <c r="HQ1227" s="1"/>
      <c r="HR1227" s="1"/>
      <c r="HS1227" s="1"/>
      <c r="HT1227" s="1"/>
      <c r="HU1227" s="1"/>
      <c r="HV1227" s="1"/>
      <c r="HW1227" s="1"/>
      <c r="HX1227" s="1"/>
      <c r="HY1227" s="1"/>
      <c r="HZ1227" s="1"/>
      <c r="IA1227" s="1"/>
      <c r="IB1227" s="1"/>
      <c r="IC1227" s="1"/>
      <c r="ID1227" s="1"/>
      <c r="IE1227" s="1"/>
      <c r="IF1227" s="1"/>
      <c r="IG1227" s="1"/>
      <c r="IH1227" s="1"/>
      <c r="II1227" s="1"/>
      <c r="IJ1227" s="1"/>
      <c r="IK1227" s="1"/>
      <c r="IL1227" s="1"/>
      <c r="IM1227" s="1"/>
      <c r="IN1227" s="1"/>
      <c r="IO1227" s="1"/>
      <c r="IP1227" s="1"/>
    </row>
    <row r="1228" spans="1:250" s="50" customFormat="1" x14ac:dyDescent="0.2">
      <c r="A1228" s="6">
        <f ca="1">IF(COUNTIF($B$1:INDIRECT(CONCATENATE("B", ROW())), B1228)=0, "", COUNTIF($B$1:INDIRECT(CONCATENATE("B", ROW())), B1228))</f>
        <v>436</v>
      </c>
      <c r="B1228" s="41" t="s">
        <v>38</v>
      </c>
      <c r="C1228" s="7" t="str">
        <f ca="1">IF(B1228="", "", B1228&amp;COUNTIF($B$1:INDIRECT(CONCATENATE("B", ROW())), B1228))</f>
        <v>Ground436</v>
      </c>
      <c r="D1228" s="6"/>
      <c r="E1228" s="6"/>
      <c r="F1228" s="6">
        <f t="shared" si="208"/>
        <v>3507</v>
      </c>
      <c r="G1228" s="44" t="str">
        <f t="shared" si="205"/>
        <v>0xDB3</v>
      </c>
      <c r="H1228" s="8" t="s">
        <v>1075</v>
      </c>
      <c r="I1228" s="8"/>
      <c r="J1228" s="6" t="s">
        <v>28</v>
      </c>
      <c r="K1228" s="9" t="s">
        <v>35</v>
      </c>
      <c r="L1228" s="6" t="s">
        <v>30</v>
      </c>
      <c r="M1228" s="42">
        <v>160</v>
      </c>
      <c r="N1228" s="42">
        <f t="shared" si="200"/>
        <v>256</v>
      </c>
      <c r="O1228" s="42">
        <f t="shared" si="206"/>
        <v>20</v>
      </c>
      <c r="P1228" s="42">
        <f t="shared" si="207"/>
        <v>32</v>
      </c>
      <c r="Q1228" s="265">
        <v>1</v>
      </c>
      <c r="R1228" s="10">
        <f t="shared" si="203"/>
        <v>256</v>
      </c>
      <c r="S1228" s="6"/>
      <c r="T1228" s="6"/>
      <c r="U1228" s="65"/>
      <c r="V1228" s="65"/>
      <c r="W1228" s="65"/>
      <c r="X1228" s="65"/>
      <c r="Y1228" s="65"/>
      <c r="Z1228" s="65"/>
      <c r="AA1228" s="65"/>
      <c r="AB1228" s="65"/>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c r="HI1228" s="1"/>
      <c r="HJ1228" s="1"/>
      <c r="HK1228" s="1"/>
      <c r="HL1228" s="1"/>
      <c r="HM1228" s="1"/>
      <c r="HN1228" s="1"/>
      <c r="HO1228" s="1"/>
      <c r="HP1228" s="1"/>
      <c r="HQ1228" s="1"/>
      <c r="HR1228" s="1"/>
      <c r="HS1228" s="1"/>
      <c r="HT1228" s="1"/>
      <c r="HU1228" s="1"/>
      <c r="HV1228" s="1"/>
      <c r="HW1228" s="1"/>
      <c r="HX1228" s="1"/>
      <c r="HY1228" s="1"/>
      <c r="HZ1228" s="1"/>
      <c r="IA1228" s="1"/>
      <c r="IB1228" s="1"/>
      <c r="IC1228" s="1"/>
      <c r="ID1228" s="1"/>
      <c r="IE1228" s="1"/>
      <c r="IF1228" s="1"/>
      <c r="IG1228" s="1"/>
      <c r="IH1228" s="1"/>
      <c r="II1228" s="1"/>
      <c r="IJ1228" s="1"/>
      <c r="IK1228" s="1"/>
      <c r="IL1228" s="1"/>
      <c r="IM1228" s="1"/>
      <c r="IN1228" s="1"/>
      <c r="IO1228" s="1"/>
      <c r="IP1228" s="1"/>
    </row>
    <row r="1229" spans="1:250" s="50" customFormat="1" x14ac:dyDescent="0.2">
      <c r="A1229" s="6">
        <f ca="1">IF(COUNTIF($B$1:INDIRECT(CONCATENATE("B", ROW())), B1229)=0, "", COUNTIF($B$1:INDIRECT(CONCATENATE("B", ROW())), B1229))</f>
        <v>437</v>
      </c>
      <c r="B1229" s="41" t="s">
        <v>38</v>
      </c>
      <c r="C1229" s="7" t="str">
        <f ca="1">IF(B1229="", "", B1229&amp;COUNTIF($B$1:INDIRECT(CONCATENATE("B", ROW())), B1229))</f>
        <v>Ground437</v>
      </c>
      <c r="D1229" s="6"/>
      <c r="E1229" s="6"/>
      <c r="F1229" s="6">
        <f t="shared" si="208"/>
        <v>3508</v>
      </c>
      <c r="G1229" s="44" t="str">
        <f t="shared" si="205"/>
        <v>0xDB4</v>
      </c>
      <c r="H1229" s="8" t="s">
        <v>1075</v>
      </c>
      <c r="I1229" s="8"/>
      <c r="J1229" s="6" t="s">
        <v>28</v>
      </c>
      <c r="K1229" s="9" t="s">
        <v>35</v>
      </c>
      <c r="L1229" s="6" t="s">
        <v>30</v>
      </c>
      <c r="M1229" s="42">
        <v>160</v>
      </c>
      <c r="N1229" s="42">
        <f t="shared" si="200"/>
        <v>256</v>
      </c>
      <c r="O1229" s="42">
        <f t="shared" si="206"/>
        <v>20</v>
      </c>
      <c r="P1229" s="42">
        <f t="shared" si="207"/>
        <v>32</v>
      </c>
      <c r="Q1229" s="265">
        <v>1</v>
      </c>
      <c r="R1229" s="10">
        <f t="shared" si="203"/>
        <v>256</v>
      </c>
      <c r="S1229" s="6"/>
      <c r="T1229" s="6"/>
      <c r="U1229" s="65"/>
      <c r="V1229" s="65"/>
      <c r="W1229" s="65"/>
      <c r="X1229" s="65"/>
      <c r="Y1229" s="65"/>
      <c r="Z1229" s="65"/>
      <c r="AA1229" s="65"/>
      <c r="AB1229" s="65"/>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row>
    <row r="1230" spans="1:250" s="50" customFormat="1" x14ac:dyDescent="0.2">
      <c r="A1230" s="6">
        <f ca="1">IF(COUNTIF($B$1:INDIRECT(CONCATENATE("B", ROW())), B1230)=0, "", COUNTIF($B$1:INDIRECT(CONCATENATE("B", ROW())), B1230))</f>
        <v>438</v>
      </c>
      <c r="B1230" s="41" t="s">
        <v>38</v>
      </c>
      <c r="C1230" s="7" t="str">
        <f ca="1">IF(B1230="", "", B1230&amp;COUNTIF($B$1:INDIRECT(CONCATENATE("B", ROW())), B1230))</f>
        <v>Ground438</v>
      </c>
      <c r="D1230" s="6"/>
      <c r="E1230" s="6"/>
      <c r="F1230" s="6">
        <f t="shared" si="208"/>
        <v>3509</v>
      </c>
      <c r="G1230" s="44" t="str">
        <f t="shared" si="205"/>
        <v>0xDB5</v>
      </c>
      <c r="H1230" s="8" t="s">
        <v>1075</v>
      </c>
      <c r="I1230" s="8"/>
      <c r="J1230" s="6" t="s">
        <v>28</v>
      </c>
      <c r="K1230" s="9" t="s">
        <v>35</v>
      </c>
      <c r="L1230" s="6" t="s">
        <v>30</v>
      </c>
      <c r="M1230" s="42">
        <v>160</v>
      </c>
      <c r="N1230" s="42">
        <f t="shared" si="200"/>
        <v>256</v>
      </c>
      <c r="O1230" s="42">
        <f t="shared" si="206"/>
        <v>20</v>
      </c>
      <c r="P1230" s="42">
        <f t="shared" si="207"/>
        <v>32</v>
      </c>
      <c r="Q1230" s="265">
        <v>1</v>
      </c>
      <c r="R1230" s="10">
        <f t="shared" si="203"/>
        <v>256</v>
      </c>
      <c r="S1230" s="6"/>
      <c r="T1230" s="6"/>
      <c r="U1230" s="65"/>
      <c r="V1230" s="65"/>
      <c r="W1230" s="65"/>
      <c r="X1230" s="65"/>
      <c r="Y1230" s="65"/>
      <c r="Z1230" s="65"/>
      <c r="AA1230" s="65"/>
      <c r="AB1230" s="65"/>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c r="HI1230" s="1"/>
      <c r="HJ1230" s="1"/>
      <c r="HK1230" s="1"/>
      <c r="HL1230" s="1"/>
      <c r="HM1230" s="1"/>
      <c r="HN1230" s="1"/>
      <c r="HO1230" s="1"/>
      <c r="HP1230" s="1"/>
      <c r="HQ1230" s="1"/>
      <c r="HR1230" s="1"/>
      <c r="HS1230" s="1"/>
      <c r="HT1230" s="1"/>
      <c r="HU1230" s="1"/>
      <c r="HV1230" s="1"/>
      <c r="HW1230" s="1"/>
      <c r="HX1230" s="1"/>
      <c r="HY1230" s="1"/>
      <c r="HZ1230" s="1"/>
      <c r="IA1230" s="1"/>
      <c r="IB1230" s="1"/>
      <c r="IC1230" s="1"/>
      <c r="ID1230" s="1"/>
      <c r="IE1230" s="1"/>
      <c r="IF1230" s="1"/>
      <c r="IG1230" s="1"/>
      <c r="IH1230" s="1"/>
      <c r="II1230" s="1"/>
      <c r="IJ1230" s="1"/>
      <c r="IK1230" s="1"/>
      <c r="IL1230" s="1"/>
      <c r="IM1230" s="1"/>
      <c r="IN1230" s="1"/>
      <c r="IO1230" s="1"/>
      <c r="IP1230" s="1"/>
    </row>
    <row r="1231" spans="1:250" s="50" customFormat="1" x14ac:dyDescent="0.2">
      <c r="A1231" s="6">
        <f ca="1">IF(COUNTIF($B$1:INDIRECT(CONCATENATE("B", ROW())), B1231)=0, "", COUNTIF($B$1:INDIRECT(CONCATENATE("B", ROW())), B1231))</f>
        <v>439</v>
      </c>
      <c r="B1231" s="41" t="s">
        <v>38</v>
      </c>
      <c r="C1231" s="7" t="str">
        <f ca="1">IF(B1231="", "", B1231&amp;COUNTIF($B$1:INDIRECT(CONCATENATE("B", ROW())), B1231))</f>
        <v>Ground439</v>
      </c>
      <c r="D1231" s="6"/>
      <c r="E1231" s="6"/>
      <c r="F1231" s="6">
        <f t="shared" si="208"/>
        <v>3510</v>
      </c>
      <c r="G1231" s="44" t="str">
        <f t="shared" si="205"/>
        <v>0xDB6</v>
      </c>
      <c r="H1231" s="8" t="s">
        <v>1075</v>
      </c>
      <c r="I1231" s="8"/>
      <c r="J1231" s="6" t="s">
        <v>28</v>
      </c>
      <c r="K1231" s="9" t="s">
        <v>35</v>
      </c>
      <c r="L1231" s="6" t="s">
        <v>30</v>
      </c>
      <c r="M1231" s="42">
        <v>160</v>
      </c>
      <c r="N1231" s="42">
        <f t="shared" si="200"/>
        <v>256</v>
      </c>
      <c r="O1231" s="42">
        <f t="shared" si="206"/>
        <v>20</v>
      </c>
      <c r="P1231" s="42">
        <f t="shared" si="207"/>
        <v>32</v>
      </c>
      <c r="Q1231" s="265">
        <v>1</v>
      </c>
      <c r="R1231" s="10">
        <f t="shared" si="203"/>
        <v>256</v>
      </c>
      <c r="S1231" s="6"/>
      <c r="T1231" s="6"/>
      <c r="U1231" s="65"/>
      <c r="V1231" s="65"/>
      <c r="W1231" s="65"/>
      <c r="X1231" s="65"/>
      <c r="Y1231" s="65"/>
      <c r="Z1231" s="65"/>
      <c r="AA1231" s="65"/>
      <c r="AB1231" s="65"/>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c r="HI1231" s="1"/>
      <c r="HJ1231" s="1"/>
      <c r="HK1231" s="1"/>
      <c r="HL1231" s="1"/>
      <c r="HM1231" s="1"/>
      <c r="HN1231" s="1"/>
      <c r="HO1231" s="1"/>
      <c r="HP1231" s="1"/>
      <c r="HQ1231" s="1"/>
      <c r="HR1231" s="1"/>
      <c r="HS1231" s="1"/>
      <c r="HT1231" s="1"/>
      <c r="HU1231" s="1"/>
      <c r="HV1231" s="1"/>
      <c r="HW1231" s="1"/>
      <c r="HX1231" s="1"/>
      <c r="HY1231" s="1"/>
      <c r="HZ1231" s="1"/>
      <c r="IA1231" s="1"/>
      <c r="IB1231" s="1"/>
      <c r="IC1231" s="1"/>
      <c r="ID1231" s="1"/>
      <c r="IE1231" s="1"/>
      <c r="IF1231" s="1"/>
      <c r="IG1231" s="1"/>
      <c r="IH1231" s="1"/>
      <c r="II1231" s="1"/>
      <c r="IJ1231" s="1"/>
      <c r="IK1231" s="1"/>
      <c r="IL1231" s="1"/>
      <c r="IM1231" s="1"/>
      <c r="IN1231" s="1"/>
      <c r="IO1231" s="1"/>
      <c r="IP1231" s="1"/>
    </row>
    <row r="1232" spans="1:250" s="50" customFormat="1" x14ac:dyDescent="0.2">
      <c r="A1232" s="6">
        <f ca="1">IF(COUNTIF($B$1:INDIRECT(CONCATENATE("B", ROW())), B1232)=0, "", COUNTIF($B$1:INDIRECT(CONCATENATE("B", ROW())), B1232))</f>
        <v>440</v>
      </c>
      <c r="B1232" s="41" t="s">
        <v>38</v>
      </c>
      <c r="C1232" s="7" t="str">
        <f ca="1">IF(B1232="", "", B1232&amp;COUNTIF($B$1:INDIRECT(CONCATENATE("B", ROW())), B1232))</f>
        <v>Ground440</v>
      </c>
      <c r="D1232" s="6"/>
      <c r="E1232" s="6"/>
      <c r="F1232" s="6">
        <f t="shared" si="208"/>
        <v>3511</v>
      </c>
      <c r="G1232" s="44" t="str">
        <f t="shared" si="205"/>
        <v>0xDB7</v>
      </c>
      <c r="H1232" s="8" t="s">
        <v>1075</v>
      </c>
      <c r="I1232" s="8"/>
      <c r="J1232" s="6" t="s">
        <v>28</v>
      </c>
      <c r="K1232" s="9" t="s">
        <v>35</v>
      </c>
      <c r="L1232" s="6" t="s">
        <v>30</v>
      </c>
      <c r="M1232" s="42">
        <v>160</v>
      </c>
      <c r="N1232" s="42">
        <f t="shared" si="200"/>
        <v>256</v>
      </c>
      <c r="O1232" s="42">
        <f t="shared" si="206"/>
        <v>20</v>
      </c>
      <c r="P1232" s="42">
        <f t="shared" si="207"/>
        <v>32</v>
      </c>
      <c r="Q1232" s="265">
        <v>1</v>
      </c>
      <c r="R1232" s="10">
        <f t="shared" si="203"/>
        <v>256</v>
      </c>
      <c r="S1232" s="6"/>
      <c r="T1232" s="6"/>
      <c r="U1232" s="65"/>
      <c r="V1232" s="65"/>
      <c r="W1232" s="65"/>
      <c r="X1232" s="65"/>
      <c r="Y1232" s="65"/>
      <c r="Z1232" s="65"/>
      <c r="AA1232" s="65"/>
      <c r="AB1232" s="65"/>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GS1232" s="1"/>
      <c r="GT1232" s="1"/>
      <c r="GU1232" s="1"/>
      <c r="GV1232" s="1"/>
      <c r="GW1232" s="1"/>
      <c r="GX1232" s="1"/>
      <c r="GY1232" s="1"/>
      <c r="GZ1232" s="1"/>
      <c r="HA1232" s="1"/>
      <c r="HB1232" s="1"/>
      <c r="HC1232" s="1"/>
      <c r="HD1232" s="1"/>
      <c r="HE1232" s="1"/>
      <c r="HF1232" s="1"/>
      <c r="HG1232" s="1"/>
      <c r="HH1232" s="1"/>
      <c r="HI1232" s="1"/>
      <c r="HJ1232" s="1"/>
      <c r="HK1232" s="1"/>
      <c r="HL1232" s="1"/>
      <c r="HM1232" s="1"/>
      <c r="HN1232" s="1"/>
      <c r="HO1232" s="1"/>
      <c r="HP1232" s="1"/>
      <c r="HQ1232" s="1"/>
      <c r="HR1232" s="1"/>
      <c r="HS1232" s="1"/>
      <c r="HT1232" s="1"/>
      <c r="HU1232" s="1"/>
      <c r="HV1232" s="1"/>
      <c r="HW1232" s="1"/>
      <c r="HX1232" s="1"/>
      <c r="HY1232" s="1"/>
      <c r="HZ1232" s="1"/>
      <c r="IA1232" s="1"/>
      <c r="IB1232" s="1"/>
      <c r="IC1232" s="1"/>
      <c r="ID1232" s="1"/>
      <c r="IE1232" s="1"/>
      <c r="IF1232" s="1"/>
      <c r="IG1232" s="1"/>
      <c r="IH1232" s="1"/>
      <c r="II1232" s="1"/>
      <c r="IJ1232" s="1"/>
      <c r="IK1232" s="1"/>
      <c r="IL1232" s="1"/>
      <c r="IM1232" s="1"/>
      <c r="IN1232" s="1"/>
      <c r="IO1232" s="1"/>
      <c r="IP1232" s="1"/>
    </row>
    <row r="1233" spans="1:250" s="50" customFormat="1" x14ac:dyDescent="0.2">
      <c r="A1233" s="6">
        <f ca="1">IF(COUNTIF($B$1:INDIRECT(CONCATENATE("B", ROW())), B1233)=0, "", COUNTIF($B$1:INDIRECT(CONCATENATE("B", ROW())), B1233))</f>
        <v>441</v>
      </c>
      <c r="B1233" s="41" t="s">
        <v>38</v>
      </c>
      <c r="C1233" s="7" t="str">
        <f ca="1">IF(B1233="", "", B1233&amp;COUNTIF($B$1:INDIRECT(CONCATENATE("B", ROW())), B1233))</f>
        <v>Ground441</v>
      </c>
      <c r="D1233" s="6"/>
      <c r="E1233" s="6"/>
      <c r="F1233" s="6">
        <f t="shared" si="208"/>
        <v>3512</v>
      </c>
      <c r="G1233" s="44" t="str">
        <f t="shared" si="205"/>
        <v>0xDB8</v>
      </c>
      <c r="H1233" s="8" t="s">
        <v>1075</v>
      </c>
      <c r="I1233" s="8"/>
      <c r="J1233" s="6" t="s">
        <v>28</v>
      </c>
      <c r="K1233" s="9" t="s">
        <v>35</v>
      </c>
      <c r="L1233" s="6" t="s">
        <v>30</v>
      </c>
      <c r="M1233" s="42">
        <v>160</v>
      </c>
      <c r="N1233" s="42">
        <f t="shared" si="200"/>
        <v>256</v>
      </c>
      <c r="O1233" s="42">
        <f t="shared" si="206"/>
        <v>20</v>
      </c>
      <c r="P1233" s="42">
        <f t="shared" si="207"/>
        <v>32</v>
      </c>
      <c r="Q1233" s="265">
        <v>1</v>
      </c>
      <c r="R1233" s="10">
        <f t="shared" si="203"/>
        <v>256</v>
      </c>
      <c r="S1233" s="6"/>
      <c r="T1233" s="6"/>
      <c r="U1233" s="65"/>
      <c r="V1233" s="65"/>
      <c r="W1233" s="65"/>
      <c r="X1233" s="65"/>
      <c r="Y1233" s="65"/>
      <c r="Z1233" s="65"/>
      <c r="AA1233" s="65"/>
      <c r="AB1233" s="65"/>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c r="HI1233" s="1"/>
      <c r="HJ1233" s="1"/>
      <c r="HK1233" s="1"/>
      <c r="HL1233" s="1"/>
      <c r="HM1233" s="1"/>
      <c r="HN1233" s="1"/>
      <c r="HO1233" s="1"/>
      <c r="HP1233" s="1"/>
      <c r="HQ1233" s="1"/>
      <c r="HR1233" s="1"/>
      <c r="HS1233" s="1"/>
      <c r="HT1233" s="1"/>
      <c r="HU1233" s="1"/>
      <c r="HV1233" s="1"/>
      <c r="HW1233" s="1"/>
      <c r="HX1233" s="1"/>
      <c r="HY1233" s="1"/>
      <c r="HZ1233" s="1"/>
      <c r="IA1233" s="1"/>
      <c r="IB1233" s="1"/>
      <c r="IC1233" s="1"/>
      <c r="ID1233" s="1"/>
      <c r="IE1233" s="1"/>
      <c r="IF1233" s="1"/>
      <c r="IG1233" s="1"/>
      <c r="IH1233" s="1"/>
      <c r="II1233" s="1"/>
      <c r="IJ1233" s="1"/>
      <c r="IK1233" s="1"/>
      <c r="IL1233" s="1"/>
      <c r="IM1233" s="1"/>
      <c r="IN1233" s="1"/>
      <c r="IO1233" s="1"/>
      <c r="IP1233" s="1"/>
    </row>
    <row r="1234" spans="1:250" s="50" customFormat="1" x14ac:dyDescent="0.2">
      <c r="A1234" s="6">
        <f ca="1">IF(COUNTIF($B$1:INDIRECT(CONCATENATE("B", ROW())), B1234)=0, "", COUNTIF($B$1:INDIRECT(CONCATENATE("B", ROW())), B1234))</f>
        <v>442</v>
      </c>
      <c r="B1234" s="41" t="s">
        <v>38</v>
      </c>
      <c r="C1234" s="7" t="str">
        <f ca="1">IF(B1234="", "", B1234&amp;COUNTIF($B$1:INDIRECT(CONCATENATE("B", ROW())), B1234))</f>
        <v>Ground442</v>
      </c>
      <c r="D1234" s="6"/>
      <c r="E1234" s="6"/>
      <c r="F1234" s="6">
        <f t="shared" si="208"/>
        <v>3513</v>
      </c>
      <c r="G1234" s="44" t="str">
        <f t="shared" si="205"/>
        <v>0xDB9</v>
      </c>
      <c r="H1234" s="8" t="s">
        <v>1075</v>
      </c>
      <c r="I1234" s="8"/>
      <c r="J1234" s="6" t="s">
        <v>28</v>
      </c>
      <c r="K1234" s="9" t="s">
        <v>35</v>
      </c>
      <c r="L1234" s="6" t="s">
        <v>30</v>
      </c>
      <c r="M1234" s="42">
        <v>160</v>
      </c>
      <c r="N1234" s="42">
        <f t="shared" si="200"/>
        <v>256</v>
      </c>
      <c r="O1234" s="42">
        <f t="shared" si="206"/>
        <v>20</v>
      </c>
      <c r="P1234" s="42">
        <f t="shared" si="207"/>
        <v>32</v>
      </c>
      <c r="Q1234" s="265">
        <v>1</v>
      </c>
      <c r="R1234" s="10">
        <f t="shared" si="203"/>
        <v>256</v>
      </c>
      <c r="S1234" s="6"/>
      <c r="T1234" s="6"/>
      <c r="U1234" s="65"/>
      <c r="V1234" s="65"/>
      <c r="W1234" s="65"/>
      <c r="X1234" s="65"/>
      <c r="Y1234" s="65"/>
      <c r="Z1234" s="65"/>
      <c r="AA1234" s="65"/>
      <c r="AB1234" s="65"/>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c r="HI1234" s="1"/>
      <c r="HJ1234" s="1"/>
      <c r="HK1234" s="1"/>
      <c r="HL1234" s="1"/>
      <c r="HM1234" s="1"/>
      <c r="HN1234" s="1"/>
      <c r="HO1234" s="1"/>
      <c r="HP1234" s="1"/>
      <c r="HQ1234" s="1"/>
      <c r="HR1234" s="1"/>
      <c r="HS1234" s="1"/>
      <c r="HT1234" s="1"/>
      <c r="HU1234" s="1"/>
      <c r="HV1234" s="1"/>
      <c r="HW1234" s="1"/>
      <c r="HX1234" s="1"/>
      <c r="HY1234" s="1"/>
      <c r="HZ1234" s="1"/>
      <c r="IA1234" s="1"/>
      <c r="IB1234" s="1"/>
      <c r="IC1234" s="1"/>
      <c r="ID1234" s="1"/>
      <c r="IE1234" s="1"/>
      <c r="IF1234" s="1"/>
      <c r="IG1234" s="1"/>
      <c r="IH1234" s="1"/>
      <c r="II1234" s="1"/>
      <c r="IJ1234" s="1"/>
      <c r="IK1234" s="1"/>
      <c r="IL1234" s="1"/>
      <c r="IM1234" s="1"/>
      <c r="IN1234" s="1"/>
      <c r="IO1234" s="1"/>
      <c r="IP1234" s="1"/>
    </row>
    <row r="1235" spans="1:250" s="50" customFormat="1" x14ac:dyDescent="0.2">
      <c r="A1235" s="6">
        <f ca="1">IF(COUNTIF($B$1:INDIRECT(CONCATENATE("B", ROW())), B1235)=0, "", COUNTIF($B$1:INDIRECT(CONCATENATE("B", ROW())), B1235))</f>
        <v>443</v>
      </c>
      <c r="B1235" s="41" t="s">
        <v>38</v>
      </c>
      <c r="C1235" s="7" t="str">
        <f ca="1">IF(B1235="", "", B1235&amp;COUNTIF($B$1:INDIRECT(CONCATENATE("B", ROW())), B1235))</f>
        <v>Ground443</v>
      </c>
      <c r="D1235" s="6"/>
      <c r="E1235" s="6"/>
      <c r="F1235" s="6">
        <f t="shared" si="208"/>
        <v>3514</v>
      </c>
      <c r="G1235" s="44" t="str">
        <f t="shared" si="205"/>
        <v>0xDBA</v>
      </c>
      <c r="H1235" s="8" t="s">
        <v>1075</v>
      </c>
      <c r="I1235" s="8"/>
      <c r="J1235" s="6" t="s">
        <v>28</v>
      </c>
      <c r="K1235" s="9" t="s">
        <v>35</v>
      </c>
      <c r="L1235" s="6" t="s">
        <v>30</v>
      </c>
      <c r="M1235" s="42">
        <v>160</v>
      </c>
      <c r="N1235" s="42">
        <f t="shared" si="200"/>
        <v>256</v>
      </c>
      <c r="O1235" s="42">
        <f t="shared" si="206"/>
        <v>20</v>
      </c>
      <c r="P1235" s="42">
        <f t="shared" si="207"/>
        <v>32</v>
      </c>
      <c r="Q1235" s="265">
        <v>1</v>
      </c>
      <c r="R1235" s="10">
        <f t="shared" si="203"/>
        <v>256</v>
      </c>
      <c r="S1235" s="6"/>
      <c r="T1235" s="6"/>
      <c r="U1235" s="65"/>
      <c r="V1235" s="65"/>
      <c r="W1235" s="65"/>
      <c r="X1235" s="65"/>
      <c r="Y1235" s="65"/>
      <c r="Z1235" s="65"/>
      <c r="AA1235" s="65"/>
      <c r="AB1235" s="65"/>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c r="HI1235" s="1"/>
      <c r="HJ1235" s="1"/>
      <c r="HK1235" s="1"/>
      <c r="HL1235" s="1"/>
      <c r="HM1235" s="1"/>
      <c r="HN1235" s="1"/>
      <c r="HO1235" s="1"/>
      <c r="HP1235" s="1"/>
      <c r="HQ1235" s="1"/>
      <c r="HR1235" s="1"/>
      <c r="HS1235" s="1"/>
      <c r="HT1235" s="1"/>
      <c r="HU1235" s="1"/>
      <c r="HV1235" s="1"/>
      <c r="HW1235" s="1"/>
      <c r="HX1235" s="1"/>
      <c r="HY1235" s="1"/>
      <c r="HZ1235" s="1"/>
      <c r="IA1235" s="1"/>
      <c r="IB1235" s="1"/>
      <c r="IC1235" s="1"/>
      <c r="ID1235" s="1"/>
      <c r="IE1235" s="1"/>
      <c r="IF1235" s="1"/>
      <c r="IG1235" s="1"/>
      <c r="IH1235" s="1"/>
      <c r="II1235" s="1"/>
      <c r="IJ1235" s="1"/>
      <c r="IK1235" s="1"/>
      <c r="IL1235" s="1"/>
      <c r="IM1235" s="1"/>
      <c r="IN1235" s="1"/>
      <c r="IO1235" s="1"/>
      <c r="IP1235" s="1"/>
    </row>
    <row r="1236" spans="1:250" s="50" customFormat="1" x14ac:dyDescent="0.2">
      <c r="A1236" s="6">
        <f ca="1">IF(COUNTIF($B$1:INDIRECT(CONCATENATE("B", ROW())), B1236)=0, "", COUNTIF($B$1:INDIRECT(CONCATENATE("B", ROW())), B1236))</f>
        <v>444</v>
      </c>
      <c r="B1236" s="41" t="s">
        <v>38</v>
      </c>
      <c r="C1236" s="7" t="str">
        <f ca="1">IF(B1236="", "", B1236&amp;COUNTIF($B$1:INDIRECT(CONCATENATE("B", ROW())), B1236))</f>
        <v>Ground444</v>
      </c>
      <c r="D1236" s="6"/>
      <c r="E1236" s="6"/>
      <c r="F1236" s="6">
        <f t="shared" si="208"/>
        <v>3515</v>
      </c>
      <c r="G1236" s="44" t="str">
        <f t="shared" si="205"/>
        <v>0xDBB</v>
      </c>
      <c r="H1236" s="8" t="s">
        <v>1075</v>
      </c>
      <c r="I1236" s="8"/>
      <c r="J1236" s="6" t="s">
        <v>28</v>
      </c>
      <c r="K1236" s="9" t="s">
        <v>35</v>
      </c>
      <c r="L1236" s="6" t="s">
        <v>30</v>
      </c>
      <c r="M1236" s="42">
        <v>160</v>
      </c>
      <c r="N1236" s="42">
        <f t="shared" si="200"/>
        <v>256</v>
      </c>
      <c r="O1236" s="42">
        <f t="shared" si="206"/>
        <v>20</v>
      </c>
      <c r="P1236" s="42">
        <f t="shared" si="207"/>
        <v>32</v>
      </c>
      <c r="Q1236" s="265">
        <v>1</v>
      </c>
      <c r="R1236" s="10">
        <f t="shared" si="203"/>
        <v>256</v>
      </c>
      <c r="S1236" s="6"/>
      <c r="T1236" s="6"/>
      <c r="U1236" s="65"/>
      <c r="V1236" s="65"/>
      <c r="W1236" s="65"/>
      <c r="X1236" s="65"/>
      <c r="Y1236" s="65"/>
      <c r="Z1236" s="65"/>
      <c r="AA1236" s="65"/>
      <c r="AB1236" s="65"/>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GS1236" s="1"/>
      <c r="GT1236" s="1"/>
      <c r="GU1236" s="1"/>
      <c r="GV1236" s="1"/>
      <c r="GW1236" s="1"/>
      <c r="GX1236" s="1"/>
      <c r="GY1236" s="1"/>
      <c r="GZ1236" s="1"/>
      <c r="HA1236" s="1"/>
      <c r="HB1236" s="1"/>
      <c r="HC1236" s="1"/>
      <c r="HD1236" s="1"/>
      <c r="HE1236" s="1"/>
      <c r="HF1236" s="1"/>
      <c r="HG1236" s="1"/>
      <c r="HH1236" s="1"/>
      <c r="HI1236" s="1"/>
      <c r="HJ1236" s="1"/>
      <c r="HK1236" s="1"/>
      <c r="HL1236" s="1"/>
      <c r="HM1236" s="1"/>
      <c r="HN1236" s="1"/>
      <c r="HO1236" s="1"/>
      <c r="HP1236" s="1"/>
      <c r="HQ1236" s="1"/>
      <c r="HR1236" s="1"/>
      <c r="HS1236" s="1"/>
      <c r="HT1236" s="1"/>
      <c r="HU1236" s="1"/>
      <c r="HV1236" s="1"/>
      <c r="HW1236" s="1"/>
      <c r="HX1236" s="1"/>
      <c r="HY1236" s="1"/>
      <c r="HZ1236" s="1"/>
      <c r="IA1236" s="1"/>
      <c r="IB1236" s="1"/>
      <c r="IC1236" s="1"/>
      <c r="ID1236" s="1"/>
      <c r="IE1236" s="1"/>
      <c r="IF1236" s="1"/>
      <c r="IG1236" s="1"/>
      <c r="IH1236" s="1"/>
      <c r="II1236" s="1"/>
      <c r="IJ1236" s="1"/>
      <c r="IK1236" s="1"/>
      <c r="IL1236" s="1"/>
      <c r="IM1236" s="1"/>
      <c r="IN1236" s="1"/>
      <c r="IO1236" s="1"/>
      <c r="IP1236" s="1"/>
    </row>
    <row r="1237" spans="1:250" s="50" customFormat="1" x14ac:dyDescent="0.2">
      <c r="A1237" s="6">
        <f ca="1">IF(COUNTIF($B$1:INDIRECT(CONCATENATE("B", ROW())), B1237)=0, "", COUNTIF($B$1:INDIRECT(CONCATENATE("B", ROW())), B1237))</f>
        <v>445</v>
      </c>
      <c r="B1237" s="41" t="s">
        <v>38</v>
      </c>
      <c r="C1237" s="7" t="str">
        <f ca="1">IF(B1237="", "", B1237&amp;COUNTIF($B$1:INDIRECT(CONCATENATE("B", ROW())), B1237))</f>
        <v>Ground445</v>
      </c>
      <c r="D1237" s="6"/>
      <c r="E1237" s="6"/>
      <c r="F1237" s="6">
        <f t="shared" si="208"/>
        <v>3516</v>
      </c>
      <c r="G1237" s="44" t="str">
        <f t="shared" si="205"/>
        <v>0xDBC</v>
      </c>
      <c r="H1237" s="8" t="s">
        <v>1075</v>
      </c>
      <c r="I1237" s="8"/>
      <c r="J1237" s="6" t="s">
        <v>28</v>
      </c>
      <c r="K1237" s="9" t="s">
        <v>35</v>
      </c>
      <c r="L1237" s="6" t="s">
        <v>30</v>
      </c>
      <c r="M1237" s="42">
        <v>160</v>
      </c>
      <c r="N1237" s="42">
        <f t="shared" si="200"/>
        <v>256</v>
      </c>
      <c r="O1237" s="42">
        <f t="shared" si="206"/>
        <v>20</v>
      </c>
      <c r="P1237" s="42">
        <f t="shared" si="207"/>
        <v>32</v>
      </c>
      <c r="Q1237" s="265">
        <v>1</v>
      </c>
      <c r="R1237" s="10">
        <f t="shared" si="203"/>
        <v>256</v>
      </c>
      <c r="S1237" s="6"/>
      <c r="T1237" s="6"/>
      <c r="U1237" s="65"/>
      <c r="V1237" s="65"/>
      <c r="W1237" s="65"/>
      <c r="X1237" s="65"/>
      <c r="Y1237" s="65"/>
      <c r="Z1237" s="65"/>
      <c r="AA1237" s="65"/>
      <c r="AB1237" s="65"/>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c r="HI1237" s="1"/>
      <c r="HJ1237" s="1"/>
      <c r="HK1237" s="1"/>
      <c r="HL1237" s="1"/>
      <c r="HM1237" s="1"/>
      <c r="HN1237" s="1"/>
      <c r="HO1237" s="1"/>
      <c r="HP1237" s="1"/>
      <c r="HQ1237" s="1"/>
      <c r="HR1237" s="1"/>
      <c r="HS1237" s="1"/>
      <c r="HT1237" s="1"/>
      <c r="HU1237" s="1"/>
      <c r="HV1237" s="1"/>
      <c r="HW1237" s="1"/>
      <c r="HX1237" s="1"/>
      <c r="HY1237" s="1"/>
      <c r="HZ1237" s="1"/>
      <c r="IA1237" s="1"/>
      <c r="IB1237" s="1"/>
      <c r="IC1237" s="1"/>
      <c r="ID1237" s="1"/>
      <c r="IE1237" s="1"/>
      <c r="IF1237" s="1"/>
      <c r="IG1237" s="1"/>
      <c r="IH1237" s="1"/>
      <c r="II1237" s="1"/>
      <c r="IJ1237" s="1"/>
      <c r="IK1237" s="1"/>
      <c r="IL1237" s="1"/>
      <c r="IM1237" s="1"/>
      <c r="IN1237" s="1"/>
      <c r="IO1237" s="1"/>
      <c r="IP1237" s="1"/>
    </row>
    <row r="1238" spans="1:250" s="50" customFormat="1" x14ac:dyDescent="0.2">
      <c r="A1238" s="6">
        <f ca="1">IF(COUNTIF($B$1:INDIRECT(CONCATENATE("B", ROW())), B1238)=0, "", COUNTIF($B$1:INDIRECT(CONCATENATE("B", ROW())), B1238))</f>
        <v>446</v>
      </c>
      <c r="B1238" s="41" t="s">
        <v>38</v>
      </c>
      <c r="C1238" s="7" t="str">
        <f ca="1">IF(B1238="", "", B1238&amp;COUNTIF($B$1:INDIRECT(CONCATENATE("B", ROW())), B1238))</f>
        <v>Ground446</v>
      </c>
      <c r="D1238" s="6"/>
      <c r="E1238" s="6"/>
      <c r="F1238" s="6">
        <f t="shared" si="208"/>
        <v>3517</v>
      </c>
      <c r="G1238" s="44" t="str">
        <f t="shared" si="205"/>
        <v>0xDBD</v>
      </c>
      <c r="H1238" s="8" t="s">
        <v>1075</v>
      </c>
      <c r="I1238" s="8"/>
      <c r="J1238" s="6" t="s">
        <v>28</v>
      </c>
      <c r="K1238" s="9" t="s">
        <v>35</v>
      </c>
      <c r="L1238" s="6" t="s">
        <v>30</v>
      </c>
      <c r="M1238" s="42">
        <v>160</v>
      </c>
      <c r="N1238" s="42">
        <f t="shared" si="200"/>
        <v>256</v>
      </c>
      <c r="O1238" s="42">
        <f t="shared" si="206"/>
        <v>20</v>
      </c>
      <c r="P1238" s="42">
        <f t="shared" si="207"/>
        <v>32</v>
      </c>
      <c r="Q1238" s="265">
        <v>1</v>
      </c>
      <c r="R1238" s="10">
        <f t="shared" si="203"/>
        <v>256</v>
      </c>
      <c r="S1238" s="6"/>
      <c r="T1238" s="6"/>
      <c r="U1238" s="65"/>
      <c r="V1238" s="65"/>
      <c r="W1238" s="65"/>
      <c r="X1238" s="65"/>
      <c r="Y1238" s="65"/>
      <c r="Z1238" s="65"/>
      <c r="AA1238" s="65"/>
      <c r="AB1238" s="65"/>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c r="HI1238" s="1"/>
      <c r="HJ1238" s="1"/>
      <c r="HK1238" s="1"/>
      <c r="HL1238" s="1"/>
      <c r="HM1238" s="1"/>
      <c r="HN1238" s="1"/>
      <c r="HO1238" s="1"/>
      <c r="HP1238" s="1"/>
      <c r="HQ1238" s="1"/>
      <c r="HR1238" s="1"/>
      <c r="HS1238" s="1"/>
      <c r="HT1238" s="1"/>
      <c r="HU1238" s="1"/>
      <c r="HV1238" s="1"/>
      <c r="HW1238" s="1"/>
      <c r="HX1238" s="1"/>
      <c r="HY1238" s="1"/>
      <c r="HZ1238" s="1"/>
      <c r="IA1238" s="1"/>
      <c r="IB1238" s="1"/>
      <c r="IC1238" s="1"/>
      <c r="ID1238" s="1"/>
      <c r="IE1238" s="1"/>
      <c r="IF1238" s="1"/>
      <c r="IG1238" s="1"/>
      <c r="IH1238" s="1"/>
      <c r="II1238" s="1"/>
      <c r="IJ1238" s="1"/>
      <c r="IK1238" s="1"/>
      <c r="IL1238" s="1"/>
      <c r="IM1238" s="1"/>
      <c r="IN1238" s="1"/>
      <c r="IO1238" s="1"/>
      <c r="IP1238" s="1"/>
    </row>
    <row r="1239" spans="1:250" s="50" customFormat="1" x14ac:dyDescent="0.2">
      <c r="A1239" s="6">
        <f ca="1">IF(COUNTIF($B$1:INDIRECT(CONCATENATE("B", ROW())), B1239)=0, "", COUNTIF($B$1:INDIRECT(CONCATENATE("B", ROW())), B1239))</f>
        <v>447</v>
      </c>
      <c r="B1239" s="41" t="s">
        <v>38</v>
      </c>
      <c r="C1239" s="7" t="str">
        <f ca="1">IF(B1239="", "", B1239&amp;COUNTIF($B$1:INDIRECT(CONCATENATE("B", ROW())), B1239))</f>
        <v>Ground447</v>
      </c>
      <c r="D1239" s="6"/>
      <c r="E1239" s="6"/>
      <c r="F1239" s="6">
        <f t="shared" si="208"/>
        <v>3518</v>
      </c>
      <c r="G1239" s="44" t="str">
        <f t="shared" si="205"/>
        <v>0xDBE</v>
      </c>
      <c r="H1239" s="8" t="s">
        <v>1076</v>
      </c>
      <c r="I1239" s="8"/>
      <c r="J1239" s="6" t="s">
        <v>28</v>
      </c>
      <c r="K1239" s="9" t="s">
        <v>35</v>
      </c>
      <c r="L1239" s="6" t="s">
        <v>30</v>
      </c>
      <c r="M1239" s="42">
        <v>160</v>
      </c>
      <c r="N1239" s="42">
        <f t="shared" si="200"/>
        <v>256</v>
      </c>
      <c r="O1239" s="42">
        <f t="shared" si="206"/>
        <v>20</v>
      </c>
      <c r="P1239" s="42">
        <f t="shared" si="207"/>
        <v>32</v>
      </c>
      <c r="Q1239" s="265">
        <v>1</v>
      </c>
      <c r="R1239" s="10">
        <f t="shared" si="203"/>
        <v>256</v>
      </c>
      <c r="S1239" s="6"/>
      <c r="T1239" s="6"/>
      <c r="U1239" s="65"/>
      <c r="V1239" s="65"/>
      <c r="W1239" s="65"/>
      <c r="X1239" s="65"/>
      <c r="Y1239" s="65"/>
      <c r="Z1239" s="65"/>
      <c r="AA1239" s="65"/>
      <c r="AB1239" s="65"/>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c r="HI1239" s="1"/>
      <c r="HJ1239" s="1"/>
      <c r="HK1239" s="1"/>
      <c r="HL1239" s="1"/>
      <c r="HM1239" s="1"/>
      <c r="HN1239" s="1"/>
      <c r="HO1239" s="1"/>
      <c r="HP1239" s="1"/>
      <c r="HQ1239" s="1"/>
      <c r="HR1239" s="1"/>
      <c r="HS1239" s="1"/>
      <c r="HT1239" s="1"/>
      <c r="HU1239" s="1"/>
      <c r="HV1239" s="1"/>
      <c r="HW1239" s="1"/>
      <c r="HX1239" s="1"/>
      <c r="HY1239" s="1"/>
      <c r="HZ1239" s="1"/>
      <c r="IA1239" s="1"/>
      <c r="IB1239" s="1"/>
      <c r="IC1239" s="1"/>
      <c r="ID1239" s="1"/>
      <c r="IE1239" s="1"/>
      <c r="IF1239" s="1"/>
      <c r="IG1239" s="1"/>
      <c r="IH1239" s="1"/>
      <c r="II1239" s="1"/>
      <c r="IJ1239" s="1"/>
      <c r="IK1239" s="1"/>
      <c r="IL1239" s="1"/>
      <c r="IM1239" s="1"/>
      <c r="IN1239" s="1"/>
      <c r="IO1239" s="1"/>
      <c r="IP1239" s="1"/>
    </row>
    <row r="1240" spans="1:250" s="50" customFormat="1" x14ac:dyDescent="0.2">
      <c r="A1240" s="6">
        <f ca="1">IF(COUNTIF($B$1:INDIRECT(CONCATENATE("B", ROW())), B1240)=0, "", COUNTIF($B$1:INDIRECT(CONCATENATE("B", ROW())), B1240))</f>
        <v>448</v>
      </c>
      <c r="B1240" s="41" t="s">
        <v>38</v>
      </c>
      <c r="C1240" s="7" t="str">
        <f ca="1">IF(B1240="", "", B1240&amp;COUNTIF($B$1:INDIRECT(CONCATENATE("B", ROW())), B1240))</f>
        <v>Ground448</v>
      </c>
      <c r="D1240" s="6"/>
      <c r="E1240" s="6"/>
      <c r="F1240" s="6">
        <f t="shared" si="208"/>
        <v>3519</v>
      </c>
      <c r="G1240" s="44" t="str">
        <f t="shared" si="205"/>
        <v>0xDBF</v>
      </c>
      <c r="H1240" s="8" t="s">
        <v>1076</v>
      </c>
      <c r="I1240" s="8"/>
      <c r="J1240" s="6" t="s">
        <v>28</v>
      </c>
      <c r="K1240" s="9" t="s">
        <v>35</v>
      </c>
      <c r="L1240" s="6" t="s">
        <v>30</v>
      </c>
      <c r="M1240" s="42">
        <v>160</v>
      </c>
      <c r="N1240" s="42">
        <f t="shared" si="200"/>
        <v>256</v>
      </c>
      <c r="O1240" s="42">
        <f t="shared" si="206"/>
        <v>20</v>
      </c>
      <c r="P1240" s="42">
        <f t="shared" si="207"/>
        <v>32</v>
      </c>
      <c r="Q1240" s="265">
        <v>1</v>
      </c>
      <c r="R1240" s="10">
        <f t="shared" si="203"/>
        <v>256</v>
      </c>
      <c r="S1240" s="6"/>
      <c r="T1240" s="6"/>
      <c r="U1240" s="65"/>
      <c r="V1240" s="65"/>
      <c r="W1240" s="65"/>
      <c r="X1240" s="65"/>
      <c r="Y1240" s="65"/>
      <c r="Z1240" s="65"/>
      <c r="AA1240" s="65"/>
      <c r="AB1240" s="65"/>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c r="HI1240" s="1"/>
      <c r="HJ1240" s="1"/>
      <c r="HK1240" s="1"/>
      <c r="HL1240" s="1"/>
      <c r="HM1240" s="1"/>
      <c r="HN1240" s="1"/>
      <c r="HO1240" s="1"/>
      <c r="HP1240" s="1"/>
      <c r="HQ1240" s="1"/>
      <c r="HR1240" s="1"/>
      <c r="HS1240" s="1"/>
      <c r="HT1240" s="1"/>
      <c r="HU1240" s="1"/>
      <c r="HV1240" s="1"/>
      <c r="HW1240" s="1"/>
      <c r="HX1240" s="1"/>
      <c r="HY1240" s="1"/>
      <c r="HZ1240" s="1"/>
      <c r="IA1240" s="1"/>
      <c r="IB1240" s="1"/>
      <c r="IC1240" s="1"/>
      <c r="ID1240" s="1"/>
      <c r="IE1240" s="1"/>
      <c r="IF1240" s="1"/>
      <c r="IG1240" s="1"/>
      <c r="IH1240" s="1"/>
      <c r="II1240" s="1"/>
      <c r="IJ1240" s="1"/>
      <c r="IK1240" s="1"/>
      <c r="IL1240" s="1"/>
      <c r="IM1240" s="1"/>
      <c r="IN1240" s="1"/>
      <c r="IO1240" s="1"/>
      <c r="IP1240" s="1"/>
    </row>
    <row r="1241" spans="1:250" s="50" customFormat="1" x14ac:dyDescent="0.2">
      <c r="A1241" s="6">
        <f ca="1">IF(COUNTIF($B$1:INDIRECT(CONCATENATE("B", ROW())), B1241)=0, "", COUNTIF($B$1:INDIRECT(CONCATENATE("B", ROW())), B1241))</f>
        <v>449</v>
      </c>
      <c r="B1241" s="41" t="s">
        <v>38</v>
      </c>
      <c r="C1241" s="7" t="str">
        <f ca="1">IF(B1241="", "", B1241&amp;COUNTIF($B$1:INDIRECT(CONCATENATE("B", ROW())), B1241))</f>
        <v>Ground449</v>
      </c>
      <c r="D1241" s="6"/>
      <c r="E1241" s="6"/>
      <c r="F1241" s="6">
        <f t="shared" si="208"/>
        <v>3520</v>
      </c>
      <c r="G1241" s="44" t="str">
        <f t="shared" si="205"/>
        <v>0xDC0</v>
      </c>
      <c r="H1241" s="8" t="s">
        <v>1076</v>
      </c>
      <c r="I1241" s="8"/>
      <c r="J1241" s="6" t="s">
        <v>28</v>
      </c>
      <c r="K1241" s="9" t="s">
        <v>35</v>
      </c>
      <c r="L1241" s="6" t="s">
        <v>30</v>
      </c>
      <c r="M1241" s="42">
        <v>160</v>
      </c>
      <c r="N1241" s="42">
        <f t="shared" ref="N1241:N1304" si="209">(IF($K1241="CCSDS",$M1241,IF($K1241="","",IF($K1241="RAW",$M1241+(12*8)))))</f>
        <v>256</v>
      </c>
      <c r="O1241" s="42">
        <f t="shared" si="206"/>
        <v>20</v>
      </c>
      <c r="P1241" s="42">
        <f t="shared" si="207"/>
        <v>32</v>
      </c>
      <c r="Q1241" s="265">
        <v>1</v>
      </c>
      <c r="R1241" s="10">
        <f t="shared" ref="R1241:R1304" si="210">IF($B1241="", "", IF($J1241="Sync", $N1241/$Q1241, 0))</f>
        <v>256</v>
      </c>
      <c r="S1241" s="6"/>
      <c r="T1241" s="6"/>
      <c r="U1241" s="65"/>
      <c r="V1241" s="65"/>
      <c r="W1241" s="65"/>
      <c r="X1241" s="65"/>
      <c r="Y1241" s="65"/>
      <c r="Z1241" s="65"/>
      <c r="AA1241" s="65"/>
      <c r="AB1241" s="65"/>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c r="HI1241" s="1"/>
      <c r="HJ1241" s="1"/>
      <c r="HK1241" s="1"/>
      <c r="HL1241" s="1"/>
      <c r="HM1241" s="1"/>
      <c r="HN1241" s="1"/>
      <c r="HO1241" s="1"/>
      <c r="HP1241" s="1"/>
      <c r="HQ1241" s="1"/>
      <c r="HR1241" s="1"/>
      <c r="HS1241" s="1"/>
      <c r="HT1241" s="1"/>
      <c r="HU1241" s="1"/>
      <c r="HV1241" s="1"/>
      <c r="HW1241" s="1"/>
      <c r="HX1241" s="1"/>
      <c r="HY1241" s="1"/>
      <c r="HZ1241" s="1"/>
      <c r="IA1241" s="1"/>
      <c r="IB1241" s="1"/>
      <c r="IC1241" s="1"/>
      <c r="ID1241" s="1"/>
      <c r="IE1241" s="1"/>
      <c r="IF1241" s="1"/>
      <c r="IG1241" s="1"/>
      <c r="IH1241" s="1"/>
      <c r="II1241" s="1"/>
      <c r="IJ1241" s="1"/>
      <c r="IK1241" s="1"/>
      <c r="IL1241" s="1"/>
      <c r="IM1241" s="1"/>
      <c r="IN1241" s="1"/>
      <c r="IO1241" s="1"/>
      <c r="IP1241" s="1"/>
    </row>
    <row r="1242" spans="1:250" s="50" customFormat="1" x14ac:dyDescent="0.2">
      <c r="A1242" s="6">
        <f ca="1">IF(COUNTIF($B$1:INDIRECT(CONCATENATE("B", ROW())), B1242)=0, "", COUNTIF($B$1:INDIRECT(CONCATENATE("B", ROW())), B1242))</f>
        <v>450</v>
      </c>
      <c r="B1242" s="41" t="s">
        <v>38</v>
      </c>
      <c r="C1242" s="7" t="str">
        <f ca="1">IF(B1242="", "", B1242&amp;COUNTIF($B$1:INDIRECT(CONCATENATE("B", ROW())), B1242))</f>
        <v>Ground450</v>
      </c>
      <c r="D1242" s="6"/>
      <c r="E1242" s="6"/>
      <c r="F1242" s="6">
        <f t="shared" si="208"/>
        <v>3521</v>
      </c>
      <c r="G1242" s="44" t="str">
        <f t="shared" si="205"/>
        <v>0xDC1</v>
      </c>
      <c r="H1242" s="8" t="s">
        <v>1076</v>
      </c>
      <c r="I1242" s="8"/>
      <c r="J1242" s="6" t="s">
        <v>28</v>
      </c>
      <c r="K1242" s="9" t="s">
        <v>35</v>
      </c>
      <c r="L1242" s="6" t="s">
        <v>30</v>
      </c>
      <c r="M1242" s="42">
        <v>160</v>
      </c>
      <c r="N1242" s="42">
        <f t="shared" si="209"/>
        <v>256</v>
      </c>
      <c r="O1242" s="42">
        <f t="shared" si="206"/>
        <v>20</v>
      </c>
      <c r="P1242" s="42">
        <f t="shared" si="207"/>
        <v>32</v>
      </c>
      <c r="Q1242" s="265">
        <v>1</v>
      </c>
      <c r="R1242" s="10">
        <f t="shared" si="210"/>
        <v>256</v>
      </c>
      <c r="S1242" s="6"/>
      <c r="T1242" s="6"/>
      <c r="U1242" s="65"/>
      <c r="V1242" s="65"/>
      <c r="W1242" s="65"/>
      <c r="X1242" s="65"/>
      <c r="Y1242" s="65"/>
      <c r="Z1242" s="65"/>
      <c r="AA1242" s="65"/>
      <c r="AB1242" s="65"/>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c r="GY1242" s="1"/>
      <c r="GZ1242" s="1"/>
      <c r="HA1242" s="1"/>
      <c r="HB1242" s="1"/>
      <c r="HC1242" s="1"/>
      <c r="HD1242" s="1"/>
      <c r="HE1242" s="1"/>
      <c r="HF1242" s="1"/>
      <c r="HG1242" s="1"/>
      <c r="HH1242" s="1"/>
      <c r="HI1242" s="1"/>
      <c r="HJ1242" s="1"/>
      <c r="HK1242" s="1"/>
      <c r="HL1242" s="1"/>
      <c r="HM1242" s="1"/>
      <c r="HN1242" s="1"/>
      <c r="HO1242" s="1"/>
      <c r="HP1242" s="1"/>
      <c r="HQ1242" s="1"/>
      <c r="HR1242" s="1"/>
      <c r="HS1242" s="1"/>
      <c r="HT1242" s="1"/>
      <c r="HU1242" s="1"/>
      <c r="HV1242" s="1"/>
      <c r="HW1242" s="1"/>
      <c r="HX1242" s="1"/>
      <c r="HY1242" s="1"/>
      <c r="HZ1242" s="1"/>
      <c r="IA1242" s="1"/>
      <c r="IB1242" s="1"/>
      <c r="IC1242" s="1"/>
      <c r="ID1242" s="1"/>
      <c r="IE1242" s="1"/>
      <c r="IF1242" s="1"/>
      <c r="IG1242" s="1"/>
      <c r="IH1242" s="1"/>
      <c r="II1242" s="1"/>
      <c r="IJ1242" s="1"/>
      <c r="IK1242" s="1"/>
      <c r="IL1242" s="1"/>
      <c r="IM1242" s="1"/>
      <c r="IN1242" s="1"/>
      <c r="IO1242" s="1"/>
      <c r="IP1242" s="1"/>
    </row>
    <row r="1243" spans="1:250" s="50" customFormat="1" x14ac:dyDescent="0.2">
      <c r="A1243" s="6">
        <f ca="1">IF(COUNTIF($B$1:INDIRECT(CONCATENATE("B", ROW())), B1243)=0, "", COUNTIF($B$1:INDIRECT(CONCATENATE("B", ROW())), B1243))</f>
        <v>451</v>
      </c>
      <c r="B1243" s="41" t="s">
        <v>38</v>
      </c>
      <c r="C1243" s="7" t="str">
        <f ca="1">IF(B1243="", "", B1243&amp;COUNTIF($B$1:INDIRECT(CONCATENATE("B", ROW())), B1243))</f>
        <v>Ground451</v>
      </c>
      <c r="D1243" s="6"/>
      <c r="E1243" s="6"/>
      <c r="F1243" s="6">
        <f t="shared" si="208"/>
        <v>3522</v>
      </c>
      <c r="G1243" s="44" t="str">
        <f t="shared" si="205"/>
        <v>0xDC2</v>
      </c>
      <c r="H1243" s="8" t="s">
        <v>1076</v>
      </c>
      <c r="I1243" s="8"/>
      <c r="J1243" s="6" t="s">
        <v>28</v>
      </c>
      <c r="K1243" s="9" t="s">
        <v>35</v>
      </c>
      <c r="L1243" s="6" t="s">
        <v>30</v>
      </c>
      <c r="M1243" s="42">
        <v>160</v>
      </c>
      <c r="N1243" s="42">
        <f t="shared" si="209"/>
        <v>256</v>
      </c>
      <c r="O1243" s="42">
        <f t="shared" si="206"/>
        <v>20</v>
      </c>
      <c r="P1243" s="42">
        <f t="shared" si="207"/>
        <v>32</v>
      </c>
      <c r="Q1243" s="265">
        <v>1</v>
      </c>
      <c r="R1243" s="10">
        <f t="shared" si="210"/>
        <v>256</v>
      </c>
      <c r="S1243" s="6"/>
      <c r="T1243" s="6"/>
      <c r="U1243" s="65"/>
      <c r="V1243" s="65"/>
      <c r="W1243" s="65"/>
      <c r="X1243" s="65"/>
      <c r="Y1243" s="65"/>
      <c r="Z1243" s="65"/>
      <c r="AA1243" s="65"/>
      <c r="AB1243" s="65"/>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c r="HI1243" s="1"/>
      <c r="HJ1243" s="1"/>
      <c r="HK1243" s="1"/>
      <c r="HL1243" s="1"/>
      <c r="HM1243" s="1"/>
      <c r="HN1243" s="1"/>
      <c r="HO1243" s="1"/>
      <c r="HP1243" s="1"/>
      <c r="HQ1243" s="1"/>
      <c r="HR1243" s="1"/>
      <c r="HS1243" s="1"/>
      <c r="HT1243" s="1"/>
      <c r="HU1243" s="1"/>
      <c r="HV1243" s="1"/>
      <c r="HW1243" s="1"/>
      <c r="HX1243" s="1"/>
      <c r="HY1243" s="1"/>
      <c r="HZ1243" s="1"/>
      <c r="IA1243" s="1"/>
      <c r="IB1243" s="1"/>
      <c r="IC1243" s="1"/>
      <c r="ID1243" s="1"/>
      <c r="IE1243" s="1"/>
      <c r="IF1243" s="1"/>
      <c r="IG1243" s="1"/>
      <c r="IH1243" s="1"/>
      <c r="II1243" s="1"/>
      <c r="IJ1243" s="1"/>
      <c r="IK1243" s="1"/>
      <c r="IL1243" s="1"/>
      <c r="IM1243" s="1"/>
      <c r="IN1243" s="1"/>
      <c r="IO1243" s="1"/>
      <c r="IP1243" s="1"/>
    </row>
    <row r="1244" spans="1:250" s="50" customFormat="1" x14ac:dyDescent="0.2">
      <c r="A1244" s="6">
        <f ca="1">IF(COUNTIF($B$1:INDIRECT(CONCATENATE("B", ROW())), B1244)=0, "", COUNTIF($B$1:INDIRECT(CONCATENATE("B", ROW())), B1244))</f>
        <v>452</v>
      </c>
      <c r="B1244" s="41" t="s">
        <v>38</v>
      </c>
      <c r="C1244" s="7" t="str">
        <f ca="1">IF(B1244="", "", B1244&amp;COUNTIF($B$1:INDIRECT(CONCATENATE("B", ROW())), B1244))</f>
        <v>Ground452</v>
      </c>
      <c r="D1244" s="6"/>
      <c r="E1244" s="6"/>
      <c r="F1244" s="6">
        <f t="shared" si="208"/>
        <v>3523</v>
      </c>
      <c r="G1244" s="44" t="str">
        <f t="shared" si="205"/>
        <v>0xDC3</v>
      </c>
      <c r="H1244" s="8" t="s">
        <v>1076</v>
      </c>
      <c r="I1244" s="8"/>
      <c r="J1244" s="6" t="s">
        <v>28</v>
      </c>
      <c r="K1244" s="9" t="s">
        <v>35</v>
      </c>
      <c r="L1244" s="6" t="s">
        <v>30</v>
      </c>
      <c r="M1244" s="42">
        <v>160</v>
      </c>
      <c r="N1244" s="42">
        <f t="shared" si="209"/>
        <v>256</v>
      </c>
      <c r="O1244" s="42">
        <f t="shared" si="206"/>
        <v>20</v>
      </c>
      <c r="P1244" s="42">
        <f t="shared" si="207"/>
        <v>32</v>
      </c>
      <c r="Q1244" s="265">
        <v>1</v>
      </c>
      <c r="R1244" s="10">
        <f t="shared" si="210"/>
        <v>256</v>
      </c>
      <c r="S1244" s="6"/>
      <c r="T1244" s="6"/>
      <c r="U1244" s="65"/>
      <c r="V1244" s="65"/>
      <c r="W1244" s="65"/>
      <c r="X1244" s="65"/>
      <c r="Y1244" s="65"/>
      <c r="Z1244" s="65"/>
      <c r="AA1244" s="65"/>
      <c r="AB1244" s="65"/>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c r="HI1244" s="1"/>
      <c r="HJ1244" s="1"/>
      <c r="HK1244" s="1"/>
      <c r="HL1244" s="1"/>
      <c r="HM1244" s="1"/>
      <c r="HN1244" s="1"/>
      <c r="HO1244" s="1"/>
      <c r="HP1244" s="1"/>
      <c r="HQ1244" s="1"/>
      <c r="HR1244" s="1"/>
      <c r="HS1244" s="1"/>
      <c r="HT1244" s="1"/>
      <c r="HU1244" s="1"/>
      <c r="HV1244" s="1"/>
      <c r="HW1244" s="1"/>
      <c r="HX1244" s="1"/>
      <c r="HY1244" s="1"/>
      <c r="HZ1244" s="1"/>
      <c r="IA1244" s="1"/>
      <c r="IB1244" s="1"/>
      <c r="IC1244" s="1"/>
      <c r="ID1244" s="1"/>
      <c r="IE1244" s="1"/>
      <c r="IF1244" s="1"/>
      <c r="IG1244" s="1"/>
      <c r="IH1244" s="1"/>
      <c r="II1244" s="1"/>
      <c r="IJ1244" s="1"/>
      <c r="IK1244" s="1"/>
      <c r="IL1244" s="1"/>
      <c r="IM1244" s="1"/>
      <c r="IN1244" s="1"/>
      <c r="IO1244" s="1"/>
      <c r="IP1244" s="1"/>
    </row>
    <row r="1245" spans="1:250" s="50" customFormat="1" x14ac:dyDescent="0.2">
      <c r="A1245" s="6">
        <f ca="1">IF(COUNTIF($B$1:INDIRECT(CONCATENATE("B", ROW())), B1245)=0, "", COUNTIF($B$1:INDIRECT(CONCATENATE("B", ROW())), B1245))</f>
        <v>453</v>
      </c>
      <c r="B1245" s="41" t="s">
        <v>38</v>
      </c>
      <c r="C1245" s="7" t="str">
        <f ca="1">IF(B1245="", "", B1245&amp;COUNTIF($B$1:INDIRECT(CONCATENATE("B", ROW())), B1245))</f>
        <v>Ground453</v>
      </c>
      <c r="D1245" s="6"/>
      <c r="E1245" s="6"/>
      <c r="F1245" s="6">
        <f t="shared" si="208"/>
        <v>3524</v>
      </c>
      <c r="G1245" s="44" t="str">
        <f t="shared" si="205"/>
        <v>0xDC4</v>
      </c>
      <c r="H1245" s="8" t="s">
        <v>1076</v>
      </c>
      <c r="I1245" s="8"/>
      <c r="J1245" s="6" t="s">
        <v>28</v>
      </c>
      <c r="K1245" s="9" t="s">
        <v>35</v>
      </c>
      <c r="L1245" s="6" t="s">
        <v>30</v>
      </c>
      <c r="M1245" s="42">
        <v>160</v>
      </c>
      <c r="N1245" s="42">
        <f t="shared" si="209"/>
        <v>256</v>
      </c>
      <c r="O1245" s="42">
        <f t="shared" si="206"/>
        <v>20</v>
      </c>
      <c r="P1245" s="42">
        <f t="shared" si="207"/>
        <v>32</v>
      </c>
      <c r="Q1245" s="265">
        <v>1</v>
      </c>
      <c r="R1245" s="10">
        <f t="shared" si="210"/>
        <v>256</v>
      </c>
      <c r="S1245" s="6"/>
      <c r="T1245" s="6"/>
      <c r="U1245" s="65"/>
      <c r="V1245" s="65"/>
      <c r="W1245" s="65"/>
      <c r="X1245" s="65"/>
      <c r="Y1245" s="65"/>
      <c r="Z1245" s="65"/>
      <c r="AA1245" s="65"/>
      <c r="AB1245" s="65"/>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c r="HI1245" s="1"/>
      <c r="HJ1245" s="1"/>
      <c r="HK1245" s="1"/>
      <c r="HL1245" s="1"/>
      <c r="HM1245" s="1"/>
      <c r="HN1245" s="1"/>
      <c r="HO1245" s="1"/>
      <c r="HP1245" s="1"/>
      <c r="HQ1245" s="1"/>
      <c r="HR1245" s="1"/>
      <c r="HS1245" s="1"/>
      <c r="HT1245" s="1"/>
      <c r="HU1245" s="1"/>
      <c r="HV1245" s="1"/>
      <c r="HW1245" s="1"/>
      <c r="HX1245" s="1"/>
      <c r="HY1245" s="1"/>
      <c r="HZ1245" s="1"/>
      <c r="IA1245" s="1"/>
      <c r="IB1245" s="1"/>
      <c r="IC1245" s="1"/>
      <c r="ID1245" s="1"/>
      <c r="IE1245" s="1"/>
      <c r="IF1245" s="1"/>
      <c r="IG1245" s="1"/>
      <c r="IH1245" s="1"/>
      <c r="II1245" s="1"/>
      <c r="IJ1245" s="1"/>
      <c r="IK1245" s="1"/>
      <c r="IL1245" s="1"/>
      <c r="IM1245" s="1"/>
      <c r="IN1245" s="1"/>
      <c r="IO1245" s="1"/>
      <c r="IP1245" s="1"/>
    </row>
    <row r="1246" spans="1:250" s="50" customFormat="1" x14ac:dyDescent="0.2">
      <c r="A1246" s="6">
        <f ca="1">IF(COUNTIF($B$1:INDIRECT(CONCATENATE("B", ROW())), B1246)=0, "", COUNTIF($B$1:INDIRECT(CONCATENATE("B", ROW())), B1246))</f>
        <v>454</v>
      </c>
      <c r="B1246" s="41" t="s">
        <v>38</v>
      </c>
      <c r="C1246" s="7" t="str">
        <f ca="1">IF(B1246="", "", B1246&amp;COUNTIF($B$1:INDIRECT(CONCATENATE("B", ROW())), B1246))</f>
        <v>Ground454</v>
      </c>
      <c r="D1246" s="6"/>
      <c r="E1246" s="6"/>
      <c r="F1246" s="6">
        <f t="shared" si="208"/>
        <v>3525</v>
      </c>
      <c r="G1246" s="44" t="str">
        <f t="shared" si="205"/>
        <v>0xDC5</v>
      </c>
      <c r="H1246" s="8" t="s">
        <v>1076</v>
      </c>
      <c r="I1246" s="8"/>
      <c r="J1246" s="6" t="s">
        <v>28</v>
      </c>
      <c r="K1246" s="9" t="s">
        <v>35</v>
      </c>
      <c r="L1246" s="6" t="s">
        <v>30</v>
      </c>
      <c r="M1246" s="42">
        <v>160</v>
      </c>
      <c r="N1246" s="42">
        <f t="shared" si="209"/>
        <v>256</v>
      </c>
      <c r="O1246" s="42">
        <f t="shared" si="206"/>
        <v>20</v>
      </c>
      <c r="P1246" s="42">
        <f t="shared" si="207"/>
        <v>32</v>
      </c>
      <c r="Q1246" s="265">
        <v>1</v>
      </c>
      <c r="R1246" s="10">
        <f t="shared" si="210"/>
        <v>256</v>
      </c>
      <c r="S1246" s="6"/>
      <c r="T1246" s="6"/>
      <c r="U1246" s="65"/>
      <c r="V1246" s="65"/>
      <c r="W1246" s="65"/>
      <c r="X1246" s="65"/>
      <c r="Y1246" s="65"/>
      <c r="Z1246" s="65"/>
      <c r="AA1246" s="65"/>
      <c r="AB1246" s="65"/>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c r="HI1246" s="1"/>
      <c r="HJ1246" s="1"/>
      <c r="HK1246" s="1"/>
      <c r="HL1246" s="1"/>
      <c r="HM1246" s="1"/>
      <c r="HN1246" s="1"/>
      <c r="HO1246" s="1"/>
      <c r="HP1246" s="1"/>
      <c r="HQ1246" s="1"/>
      <c r="HR1246" s="1"/>
      <c r="HS1246" s="1"/>
      <c r="HT1246" s="1"/>
      <c r="HU1246" s="1"/>
      <c r="HV1246" s="1"/>
      <c r="HW1246" s="1"/>
      <c r="HX1246" s="1"/>
      <c r="HY1246" s="1"/>
      <c r="HZ1246" s="1"/>
      <c r="IA1246" s="1"/>
      <c r="IB1246" s="1"/>
      <c r="IC1246" s="1"/>
      <c r="ID1246" s="1"/>
      <c r="IE1246" s="1"/>
      <c r="IF1246" s="1"/>
      <c r="IG1246" s="1"/>
      <c r="IH1246" s="1"/>
      <c r="II1246" s="1"/>
      <c r="IJ1246" s="1"/>
      <c r="IK1246" s="1"/>
      <c r="IL1246" s="1"/>
      <c r="IM1246" s="1"/>
      <c r="IN1246" s="1"/>
      <c r="IO1246" s="1"/>
      <c r="IP1246" s="1"/>
    </row>
    <row r="1247" spans="1:250" s="50" customFormat="1" x14ac:dyDescent="0.2">
      <c r="A1247" s="6">
        <f ca="1">IF(COUNTIF($B$1:INDIRECT(CONCATENATE("B", ROW())), B1247)=0, "", COUNTIF($B$1:INDIRECT(CONCATENATE("B", ROW())), B1247))</f>
        <v>455</v>
      </c>
      <c r="B1247" s="41" t="s">
        <v>38</v>
      </c>
      <c r="C1247" s="7" t="str">
        <f ca="1">IF(B1247="", "", B1247&amp;COUNTIF($B$1:INDIRECT(CONCATENATE("B", ROW())), B1247))</f>
        <v>Ground455</v>
      </c>
      <c r="D1247" s="6"/>
      <c r="E1247" s="6"/>
      <c r="F1247" s="6">
        <f t="shared" si="208"/>
        <v>3526</v>
      </c>
      <c r="G1247" s="44" t="str">
        <f t="shared" si="205"/>
        <v>0xDC6</v>
      </c>
      <c r="H1247" s="8" t="s">
        <v>1076</v>
      </c>
      <c r="I1247" s="8"/>
      <c r="J1247" s="6" t="s">
        <v>28</v>
      </c>
      <c r="K1247" s="9" t="s">
        <v>35</v>
      </c>
      <c r="L1247" s="6" t="s">
        <v>30</v>
      </c>
      <c r="M1247" s="42">
        <v>160</v>
      </c>
      <c r="N1247" s="42">
        <f t="shared" si="209"/>
        <v>256</v>
      </c>
      <c r="O1247" s="42">
        <f t="shared" si="206"/>
        <v>20</v>
      </c>
      <c r="P1247" s="42">
        <f t="shared" si="207"/>
        <v>32</v>
      </c>
      <c r="Q1247" s="265">
        <v>1</v>
      </c>
      <c r="R1247" s="10">
        <f t="shared" si="210"/>
        <v>256</v>
      </c>
      <c r="S1247" s="6"/>
      <c r="T1247" s="6"/>
      <c r="U1247" s="65"/>
      <c r="V1247" s="65"/>
      <c r="W1247" s="65"/>
      <c r="X1247" s="65"/>
      <c r="Y1247" s="65"/>
      <c r="Z1247" s="65"/>
      <c r="AA1247" s="65"/>
      <c r="AB1247" s="65"/>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c r="HI1247" s="1"/>
      <c r="HJ1247" s="1"/>
      <c r="HK1247" s="1"/>
      <c r="HL1247" s="1"/>
      <c r="HM1247" s="1"/>
      <c r="HN1247" s="1"/>
      <c r="HO1247" s="1"/>
      <c r="HP1247" s="1"/>
      <c r="HQ1247" s="1"/>
      <c r="HR1247" s="1"/>
      <c r="HS1247" s="1"/>
      <c r="HT1247" s="1"/>
      <c r="HU1247" s="1"/>
      <c r="HV1247" s="1"/>
      <c r="HW1247" s="1"/>
      <c r="HX1247" s="1"/>
      <c r="HY1247" s="1"/>
      <c r="HZ1247" s="1"/>
      <c r="IA1247" s="1"/>
      <c r="IB1247" s="1"/>
      <c r="IC1247" s="1"/>
      <c r="ID1247" s="1"/>
      <c r="IE1247" s="1"/>
      <c r="IF1247" s="1"/>
      <c r="IG1247" s="1"/>
      <c r="IH1247" s="1"/>
      <c r="II1247" s="1"/>
      <c r="IJ1247" s="1"/>
      <c r="IK1247" s="1"/>
      <c r="IL1247" s="1"/>
      <c r="IM1247" s="1"/>
      <c r="IN1247" s="1"/>
      <c r="IO1247" s="1"/>
      <c r="IP1247" s="1"/>
    </row>
    <row r="1248" spans="1:250" s="50" customFormat="1" x14ac:dyDescent="0.2">
      <c r="A1248" s="6">
        <f ca="1">IF(COUNTIF($B$1:INDIRECT(CONCATENATE("B", ROW())), B1248)=0, "", COUNTIF($B$1:INDIRECT(CONCATENATE("B", ROW())), B1248))</f>
        <v>456</v>
      </c>
      <c r="B1248" s="41" t="s">
        <v>38</v>
      </c>
      <c r="C1248" s="7" t="str">
        <f ca="1">IF(B1248="", "", B1248&amp;COUNTIF($B$1:INDIRECT(CONCATENATE("B", ROW())), B1248))</f>
        <v>Ground456</v>
      </c>
      <c r="D1248" s="6"/>
      <c r="E1248" s="6"/>
      <c r="F1248" s="6">
        <f t="shared" si="208"/>
        <v>3527</v>
      </c>
      <c r="G1248" s="44" t="str">
        <f t="shared" si="205"/>
        <v>0xDC7</v>
      </c>
      <c r="H1248" s="8" t="s">
        <v>1076</v>
      </c>
      <c r="I1248" s="8"/>
      <c r="J1248" s="6" t="s">
        <v>28</v>
      </c>
      <c r="K1248" s="9" t="s">
        <v>35</v>
      </c>
      <c r="L1248" s="6" t="s">
        <v>30</v>
      </c>
      <c r="M1248" s="42">
        <v>160</v>
      </c>
      <c r="N1248" s="42">
        <f t="shared" si="209"/>
        <v>256</v>
      </c>
      <c r="O1248" s="42">
        <f t="shared" si="206"/>
        <v>20</v>
      </c>
      <c r="P1248" s="42">
        <f t="shared" si="207"/>
        <v>32</v>
      </c>
      <c r="Q1248" s="265">
        <v>1</v>
      </c>
      <c r="R1248" s="10">
        <f t="shared" si="210"/>
        <v>256</v>
      </c>
      <c r="S1248" s="6"/>
      <c r="T1248" s="6"/>
      <c r="U1248" s="65"/>
      <c r="V1248" s="65"/>
      <c r="W1248" s="65"/>
      <c r="X1248" s="65"/>
      <c r="Y1248" s="65"/>
      <c r="Z1248" s="65"/>
      <c r="AA1248" s="65"/>
      <c r="AB1248" s="65"/>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c r="HI1248" s="1"/>
      <c r="HJ1248" s="1"/>
      <c r="HK1248" s="1"/>
      <c r="HL1248" s="1"/>
      <c r="HM1248" s="1"/>
      <c r="HN1248" s="1"/>
      <c r="HO1248" s="1"/>
      <c r="HP1248" s="1"/>
      <c r="HQ1248" s="1"/>
      <c r="HR1248" s="1"/>
      <c r="HS1248" s="1"/>
      <c r="HT1248" s="1"/>
      <c r="HU1248" s="1"/>
      <c r="HV1248" s="1"/>
      <c r="HW1248" s="1"/>
      <c r="HX1248" s="1"/>
      <c r="HY1248" s="1"/>
      <c r="HZ1248" s="1"/>
      <c r="IA1248" s="1"/>
      <c r="IB1248" s="1"/>
      <c r="IC1248" s="1"/>
      <c r="ID1248" s="1"/>
      <c r="IE1248" s="1"/>
      <c r="IF1248" s="1"/>
      <c r="IG1248" s="1"/>
      <c r="IH1248" s="1"/>
      <c r="II1248" s="1"/>
      <c r="IJ1248" s="1"/>
      <c r="IK1248" s="1"/>
      <c r="IL1248" s="1"/>
      <c r="IM1248" s="1"/>
      <c r="IN1248" s="1"/>
      <c r="IO1248" s="1"/>
      <c r="IP1248" s="1"/>
    </row>
    <row r="1249" spans="1:250" s="50" customFormat="1" x14ac:dyDescent="0.2">
      <c r="A1249" s="6">
        <f ca="1">IF(COUNTIF($B$1:INDIRECT(CONCATENATE("B", ROW())), B1249)=0, "", COUNTIF($B$1:INDIRECT(CONCATENATE("B", ROW())), B1249))</f>
        <v>457</v>
      </c>
      <c r="B1249" s="41" t="s">
        <v>38</v>
      </c>
      <c r="C1249" s="7" t="str">
        <f ca="1">IF(B1249="", "", B1249&amp;COUNTIF($B$1:INDIRECT(CONCATENATE("B", ROW())), B1249))</f>
        <v>Ground457</v>
      </c>
      <c r="D1249" s="6"/>
      <c r="E1249" s="6"/>
      <c r="F1249" s="6">
        <f t="shared" si="208"/>
        <v>3528</v>
      </c>
      <c r="G1249" s="44" t="str">
        <f t="shared" si="205"/>
        <v>0xDC8</v>
      </c>
      <c r="H1249" s="8" t="s">
        <v>1076</v>
      </c>
      <c r="I1249" s="8"/>
      <c r="J1249" s="6" t="s">
        <v>28</v>
      </c>
      <c r="K1249" s="9" t="s">
        <v>35</v>
      </c>
      <c r="L1249" s="6" t="s">
        <v>30</v>
      </c>
      <c r="M1249" s="42">
        <v>160</v>
      </c>
      <c r="N1249" s="42">
        <f t="shared" si="209"/>
        <v>256</v>
      </c>
      <c r="O1249" s="42">
        <f t="shared" si="206"/>
        <v>20</v>
      </c>
      <c r="P1249" s="42">
        <f t="shared" si="207"/>
        <v>32</v>
      </c>
      <c r="Q1249" s="265">
        <v>1</v>
      </c>
      <c r="R1249" s="10">
        <f t="shared" si="210"/>
        <v>256</v>
      </c>
      <c r="S1249" s="6"/>
      <c r="T1249" s="6"/>
      <c r="U1249" s="65"/>
      <c r="V1249" s="65"/>
      <c r="W1249" s="65"/>
      <c r="X1249" s="65"/>
      <c r="Y1249" s="65"/>
      <c r="Z1249" s="65"/>
      <c r="AA1249" s="65"/>
      <c r="AB1249" s="65"/>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GS1249" s="1"/>
      <c r="GT1249" s="1"/>
      <c r="GU1249" s="1"/>
      <c r="GV1249" s="1"/>
      <c r="GW1249" s="1"/>
      <c r="GX1249" s="1"/>
      <c r="GY1249" s="1"/>
      <c r="GZ1249" s="1"/>
      <c r="HA1249" s="1"/>
      <c r="HB1249" s="1"/>
      <c r="HC1249" s="1"/>
      <c r="HD1249" s="1"/>
      <c r="HE1249" s="1"/>
      <c r="HF1249" s="1"/>
      <c r="HG1249" s="1"/>
      <c r="HH1249" s="1"/>
      <c r="HI1249" s="1"/>
      <c r="HJ1249" s="1"/>
      <c r="HK1249" s="1"/>
      <c r="HL1249" s="1"/>
      <c r="HM1249" s="1"/>
      <c r="HN1249" s="1"/>
      <c r="HO1249" s="1"/>
      <c r="HP1249" s="1"/>
      <c r="HQ1249" s="1"/>
      <c r="HR1249" s="1"/>
      <c r="HS1249" s="1"/>
      <c r="HT1249" s="1"/>
      <c r="HU1249" s="1"/>
      <c r="HV1249" s="1"/>
      <c r="HW1249" s="1"/>
      <c r="HX1249" s="1"/>
      <c r="HY1249" s="1"/>
      <c r="HZ1249" s="1"/>
      <c r="IA1249" s="1"/>
      <c r="IB1249" s="1"/>
      <c r="IC1249" s="1"/>
      <c r="ID1249" s="1"/>
      <c r="IE1249" s="1"/>
      <c r="IF1249" s="1"/>
      <c r="IG1249" s="1"/>
      <c r="IH1249" s="1"/>
      <c r="II1249" s="1"/>
      <c r="IJ1249" s="1"/>
      <c r="IK1249" s="1"/>
      <c r="IL1249" s="1"/>
      <c r="IM1249" s="1"/>
      <c r="IN1249" s="1"/>
      <c r="IO1249" s="1"/>
      <c r="IP1249" s="1"/>
    </row>
    <row r="1250" spans="1:250" s="50" customFormat="1" x14ac:dyDescent="0.2">
      <c r="A1250" s="6">
        <f ca="1">IF(COUNTIF($B$1:INDIRECT(CONCATENATE("B", ROW())), B1250)=0, "", COUNTIF($B$1:INDIRECT(CONCATENATE("B", ROW())), B1250))</f>
        <v>458</v>
      </c>
      <c r="B1250" s="41" t="s">
        <v>38</v>
      </c>
      <c r="C1250" s="7" t="str">
        <f ca="1">IF(B1250="", "", B1250&amp;COUNTIF($B$1:INDIRECT(CONCATENATE("B", ROW())), B1250))</f>
        <v>Ground458</v>
      </c>
      <c r="D1250" s="6"/>
      <c r="E1250" s="6"/>
      <c r="F1250" s="6">
        <f t="shared" si="208"/>
        <v>3529</v>
      </c>
      <c r="G1250" s="44" t="str">
        <f t="shared" si="205"/>
        <v>0xDC9</v>
      </c>
      <c r="H1250" s="8" t="s">
        <v>1076</v>
      </c>
      <c r="I1250" s="8"/>
      <c r="J1250" s="6" t="s">
        <v>28</v>
      </c>
      <c r="K1250" s="9" t="s">
        <v>35</v>
      </c>
      <c r="L1250" s="6" t="s">
        <v>30</v>
      </c>
      <c r="M1250" s="42">
        <v>160</v>
      </c>
      <c r="N1250" s="42">
        <f t="shared" si="209"/>
        <v>256</v>
      </c>
      <c r="O1250" s="42">
        <f t="shared" si="206"/>
        <v>20</v>
      </c>
      <c r="P1250" s="42">
        <f t="shared" si="207"/>
        <v>32</v>
      </c>
      <c r="Q1250" s="265">
        <v>1</v>
      </c>
      <c r="R1250" s="10">
        <f t="shared" si="210"/>
        <v>256</v>
      </c>
      <c r="S1250" s="6"/>
      <c r="T1250" s="6"/>
      <c r="U1250" s="65"/>
      <c r="V1250" s="65"/>
      <c r="W1250" s="65"/>
      <c r="X1250" s="65"/>
      <c r="Y1250" s="65"/>
      <c r="Z1250" s="65"/>
      <c r="AA1250" s="65"/>
      <c r="AB1250" s="65"/>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c r="HI1250" s="1"/>
      <c r="HJ1250" s="1"/>
      <c r="HK1250" s="1"/>
      <c r="HL1250" s="1"/>
      <c r="HM1250" s="1"/>
      <c r="HN1250" s="1"/>
      <c r="HO1250" s="1"/>
      <c r="HP1250" s="1"/>
      <c r="HQ1250" s="1"/>
      <c r="HR1250" s="1"/>
      <c r="HS1250" s="1"/>
      <c r="HT1250" s="1"/>
      <c r="HU1250" s="1"/>
      <c r="HV1250" s="1"/>
      <c r="HW1250" s="1"/>
      <c r="HX1250" s="1"/>
      <c r="HY1250" s="1"/>
      <c r="HZ1250" s="1"/>
      <c r="IA1250" s="1"/>
      <c r="IB1250" s="1"/>
      <c r="IC1250" s="1"/>
      <c r="ID1250" s="1"/>
      <c r="IE1250" s="1"/>
      <c r="IF1250" s="1"/>
      <c r="IG1250" s="1"/>
      <c r="IH1250" s="1"/>
      <c r="II1250" s="1"/>
      <c r="IJ1250" s="1"/>
      <c r="IK1250" s="1"/>
      <c r="IL1250" s="1"/>
      <c r="IM1250" s="1"/>
      <c r="IN1250" s="1"/>
      <c r="IO1250" s="1"/>
      <c r="IP1250" s="1"/>
    </row>
    <row r="1251" spans="1:250" s="50" customFormat="1" x14ac:dyDescent="0.2">
      <c r="A1251" s="6">
        <f ca="1">IF(COUNTIF($B$1:INDIRECT(CONCATENATE("B", ROW())), B1251)=0, "", COUNTIF($B$1:INDIRECT(CONCATENATE("B", ROW())), B1251))</f>
        <v>459</v>
      </c>
      <c r="B1251" s="41" t="s">
        <v>38</v>
      </c>
      <c r="C1251" s="7" t="str">
        <f ca="1">IF(B1251="", "", B1251&amp;COUNTIF($B$1:INDIRECT(CONCATENATE("B", ROW())), B1251))</f>
        <v>Ground459</v>
      </c>
      <c r="D1251" s="6"/>
      <c r="E1251" s="6"/>
      <c r="F1251" s="6">
        <f t="shared" si="208"/>
        <v>3530</v>
      </c>
      <c r="G1251" s="44" t="str">
        <f t="shared" si="205"/>
        <v>0xDCA</v>
      </c>
      <c r="H1251" s="8" t="s">
        <v>1076</v>
      </c>
      <c r="I1251" s="8"/>
      <c r="J1251" s="6" t="s">
        <v>28</v>
      </c>
      <c r="K1251" s="9" t="s">
        <v>35</v>
      </c>
      <c r="L1251" s="6" t="s">
        <v>30</v>
      </c>
      <c r="M1251" s="42">
        <v>160</v>
      </c>
      <c r="N1251" s="42">
        <f t="shared" si="209"/>
        <v>256</v>
      </c>
      <c r="O1251" s="42">
        <f t="shared" si="206"/>
        <v>20</v>
      </c>
      <c r="P1251" s="42">
        <f t="shared" si="207"/>
        <v>32</v>
      </c>
      <c r="Q1251" s="265">
        <v>1</v>
      </c>
      <c r="R1251" s="10">
        <f t="shared" si="210"/>
        <v>256</v>
      </c>
      <c r="S1251" s="6"/>
      <c r="T1251" s="6"/>
      <c r="U1251" s="65"/>
      <c r="V1251" s="65"/>
      <c r="W1251" s="65"/>
      <c r="X1251" s="65"/>
      <c r="Y1251" s="65"/>
      <c r="Z1251" s="65"/>
      <c r="AA1251" s="65"/>
      <c r="AB1251" s="65"/>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c r="HI1251" s="1"/>
      <c r="HJ1251" s="1"/>
      <c r="HK1251" s="1"/>
      <c r="HL1251" s="1"/>
      <c r="HM1251" s="1"/>
      <c r="HN1251" s="1"/>
      <c r="HO1251" s="1"/>
      <c r="HP1251" s="1"/>
      <c r="HQ1251" s="1"/>
      <c r="HR1251" s="1"/>
      <c r="HS1251" s="1"/>
      <c r="HT1251" s="1"/>
      <c r="HU1251" s="1"/>
      <c r="HV1251" s="1"/>
      <c r="HW1251" s="1"/>
      <c r="HX1251" s="1"/>
      <c r="HY1251" s="1"/>
      <c r="HZ1251" s="1"/>
      <c r="IA1251" s="1"/>
      <c r="IB1251" s="1"/>
      <c r="IC1251" s="1"/>
      <c r="ID1251" s="1"/>
      <c r="IE1251" s="1"/>
      <c r="IF1251" s="1"/>
      <c r="IG1251" s="1"/>
      <c r="IH1251" s="1"/>
      <c r="II1251" s="1"/>
      <c r="IJ1251" s="1"/>
      <c r="IK1251" s="1"/>
      <c r="IL1251" s="1"/>
      <c r="IM1251" s="1"/>
      <c r="IN1251" s="1"/>
      <c r="IO1251" s="1"/>
      <c r="IP1251" s="1"/>
    </row>
    <row r="1252" spans="1:250" s="50" customFormat="1" x14ac:dyDescent="0.2">
      <c r="A1252" s="6">
        <f ca="1">IF(COUNTIF($B$1:INDIRECT(CONCATENATE("B", ROW())), B1252)=0, "", COUNTIF($B$1:INDIRECT(CONCATENATE("B", ROW())), B1252))</f>
        <v>460</v>
      </c>
      <c r="B1252" s="41" t="s">
        <v>38</v>
      </c>
      <c r="C1252" s="7" t="str">
        <f ca="1">IF(B1252="", "", B1252&amp;COUNTIF($B$1:INDIRECT(CONCATENATE("B", ROW())), B1252))</f>
        <v>Ground460</v>
      </c>
      <c r="D1252" s="6"/>
      <c r="E1252" s="6"/>
      <c r="F1252" s="6">
        <f t="shared" si="208"/>
        <v>3531</v>
      </c>
      <c r="G1252" s="44" t="str">
        <f t="shared" si="205"/>
        <v>0xDCB</v>
      </c>
      <c r="H1252" s="8" t="s">
        <v>1076</v>
      </c>
      <c r="I1252" s="8"/>
      <c r="J1252" s="6" t="s">
        <v>28</v>
      </c>
      <c r="K1252" s="9" t="s">
        <v>35</v>
      </c>
      <c r="L1252" s="6" t="s">
        <v>30</v>
      </c>
      <c r="M1252" s="42">
        <v>160</v>
      </c>
      <c r="N1252" s="42">
        <f t="shared" si="209"/>
        <v>256</v>
      </c>
      <c r="O1252" s="42">
        <f t="shared" si="206"/>
        <v>20</v>
      </c>
      <c r="P1252" s="42">
        <f t="shared" si="207"/>
        <v>32</v>
      </c>
      <c r="Q1252" s="265">
        <v>1</v>
      </c>
      <c r="R1252" s="10">
        <f t="shared" si="210"/>
        <v>256</v>
      </c>
      <c r="S1252" s="6"/>
      <c r="T1252" s="6"/>
      <c r="U1252" s="65"/>
      <c r="V1252" s="65"/>
      <c r="W1252" s="65"/>
      <c r="X1252" s="65"/>
      <c r="Y1252" s="65"/>
      <c r="Z1252" s="65"/>
      <c r="AA1252" s="65"/>
      <c r="AB1252" s="65"/>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GS1252" s="1"/>
      <c r="GT1252" s="1"/>
      <c r="GU1252" s="1"/>
      <c r="GV1252" s="1"/>
      <c r="GW1252" s="1"/>
      <c r="GX1252" s="1"/>
      <c r="GY1252" s="1"/>
      <c r="GZ1252" s="1"/>
      <c r="HA1252" s="1"/>
      <c r="HB1252" s="1"/>
      <c r="HC1252" s="1"/>
      <c r="HD1252" s="1"/>
      <c r="HE1252" s="1"/>
      <c r="HF1252" s="1"/>
      <c r="HG1252" s="1"/>
      <c r="HH1252" s="1"/>
      <c r="HI1252" s="1"/>
      <c r="HJ1252" s="1"/>
      <c r="HK1252" s="1"/>
      <c r="HL1252" s="1"/>
      <c r="HM1252" s="1"/>
      <c r="HN1252" s="1"/>
      <c r="HO1252" s="1"/>
      <c r="HP1252" s="1"/>
      <c r="HQ1252" s="1"/>
      <c r="HR1252" s="1"/>
      <c r="HS1252" s="1"/>
      <c r="HT1252" s="1"/>
      <c r="HU1252" s="1"/>
      <c r="HV1252" s="1"/>
      <c r="HW1252" s="1"/>
      <c r="HX1252" s="1"/>
      <c r="HY1252" s="1"/>
      <c r="HZ1252" s="1"/>
      <c r="IA1252" s="1"/>
      <c r="IB1252" s="1"/>
      <c r="IC1252" s="1"/>
      <c r="ID1252" s="1"/>
      <c r="IE1252" s="1"/>
      <c r="IF1252" s="1"/>
      <c r="IG1252" s="1"/>
      <c r="IH1252" s="1"/>
      <c r="II1252" s="1"/>
      <c r="IJ1252" s="1"/>
      <c r="IK1252" s="1"/>
      <c r="IL1252" s="1"/>
      <c r="IM1252" s="1"/>
      <c r="IN1252" s="1"/>
      <c r="IO1252" s="1"/>
      <c r="IP1252" s="1"/>
    </row>
    <row r="1253" spans="1:250" s="50" customFormat="1" x14ac:dyDescent="0.2">
      <c r="A1253" s="6">
        <f ca="1">IF(COUNTIF($B$1:INDIRECT(CONCATENATE("B", ROW())), B1253)=0, "", COUNTIF($B$1:INDIRECT(CONCATENATE("B", ROW())), B1253))</f>
        <v>461</v>
      </c>
      <c r="B1253" s="41" t="s">
        <v>38</v>
      </c>
      <c r="C1253" s="7" t="str">
        <f ca="1">IF(B1253="", "", B1253&amp;COUNTIF($B$1:INDIRECT(CONCATENATE("B", ROW())), B1253))</f>
        <v>Ground461</v>
      </c>
      <c r="D1253" s="6"/>
      <c r="E1253" s="6"/>
      <c r="F1253" s="6">
        <f t="shared" si="208"/>
        <v>3532</v>
      </c>
      <c r="G1253" s="44" t="str">
        <f t="shared" si="205"/>
        <v>0xDCC</v>
      </c>
      <c r="H1253" s="8" t="s">
        <v>1076</v>
      </c>
      <c r="I1253" s="8"/>
      <c r="J1253" s="6" t="s">
        <v>28</v>
      </c>
      <c r="K1253" s="9" t="s">
        <v>35</v>
      </c>
      <c r="L1253" s="6" t="s">
        <v>30</v>
      </c>
      <c r="M1253" s="42">
        <v>160</v>
      </c>
      <c r="N1253" s="42">
        <f t="shared" si="209"/>
        <v>256</v>
      </c>
      <c r="O1253" s="42">
        <f t="shared" si="206"/>
        <v>20</v>
      </c>
      <c r="P1253" s="42">
        <f t="shared" si="207"/>
        <v>32</v>
      </c>
      <c r="Q1253" s="265">
        <v>1</v>
      </c>
      <c r="R1253" s="10">
        <f t="shared" si="210"/>
        <v>256</v>
      </c>
      <c r="S1253" s="6"/>
      <c r="T1253" s="6"/>
      <c r="U1253" s="65"/>
      <c r="V1253" s="65"/>
      <c r="W1253" s="65"/>
      <c r="X1253" s="65"/>
      <c r="Y1253" s="65"/>
      <c r="Z1253" s="65"/>
      <c r="AA1253" s="65"/>
      <c r="AB1253" s="65"/>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c r="GY1253" s="1"/>
      <c r="GZ1253" s="1"/>
      <c r="HA1253" s="1"/>
      <c r="HB1253" s="1"/>
      <c r="HC1253" s="1"/>
      <c r="HD1253" s="1"/>
      <c r="HE1253" s="1"/>
      <c r="HF1253" s="1"/>
      <c r="HG1253" s="1"/>
      <c r="HH1253" s="1"/>
      <c r="HI1253" s="1"/>
      <c r="HJ1253" s="1"/>
      <c r="HK1253" s="1"/>
      <c r="HL1253" s="1"/>
      <c r="HM1253" s="1"/>
      <c r="HN1253" s="1"/>
      <c r="HO1253" s="1"/>
      <c r="HP1253" s="1"/>
      <c r="HQ1253" s="1"/>
      <c r="HR1253" s="1"/>
      <c r="HS1253" s="1"/>
      <c r="HT1253" s="1"/>
      <c r="HU1253" s="1"/>
      <c r="HV1253" s="1"/>
      <c r="HW1253" s="1"/>
      <c r="HX1253" s="1"/>
      <c r="HY1253" s="1"/>
      <c r="HZ1253" s="1"/>
      <c r="IA1253" s="1"/>
      <c r="IB1253" s="1"/>
      <c r="IC1253" s="1"/>
      <c r="ID1253" s="1"/>
      <c r="IE1253" s="1"/>
      <c r="IF1253" s="1"/>
      <c r="IG1253" s="1"/>
      <c r="IH1253" s="1"/>
      <c r="II1253" s="1"/>
      <c r="IJ1253" s="1"/>
      <c r="IK1253" s="1"/>
      <c r="IL1253" s="1"/>
      <c r="IM1253" s="1"/>
      <c r="IN1253" s="1"/>
      <c r="IO1253" s="1"/>
      <c r="IP1253" s="1"/>
    </row>
    <row r="1254" spans="1:250" s="50" customFormat="1" x14ac:dyDescent="0.2">
      <c r="A1254" s="6">
        <f ca="1">IF(COUNTIF($B$1:INDIRECT(CONCATENATE("B", ROW())), B1254)=0, "", COUNTIF($B$1:INDIRECT(CONCATENATE("B", ROW())), B1254))</f>
        <v>462</v>
      </c>
      <c r="B1254" s="41" t="s">
        <v>38</v>
      </c>
      <c r="C1254" s="7" t="str">
        <f ca="1">IF(B1254="", "", B1254&amp;COUNTIF($B$1:INDIRECT(CONCATENATE("B", ROW())), B1254))</f>
        <v>Ground462</v>
      </c>
      <c r="D1254" s="6"/>
      <c r="E1254" s="6"/>
      <c r="F1254" s="6">
        <f t="shared" si="208"/>
        <v>3533</v>
      </c>
      <c r="G1254" s="44" t="str">
        <f t="shared" si="205"/>
        <v>0xDCD</v>
      </c>
      <c r="H1254" s="8" t="s">
        <v>1076</v>
      </c>
      <c r="I1254" s="8"/>
      <c r="J1254" s="6" t="s">
        <v>28</v>
      </c>
      <c r="K1254" s="9" t="s">
        <v>35</v>
      </c>
      <c r="L1254" s="6" t="s">
        <v>30</v>
      </c>
      <c r="M1254" s="42">
        <v>160</v>
      </c>
      <c r="N1254" s="42">
        <f t="shared" si="209"/>
        <v>256</v>
      </c>
      <c r="O1254" s="42">
        <f t="shared" si="206"/>
        <v>20</v>
      </c>
      <c r="P1254" s="42">
        <f t="shared" si="207"/>
        <v>32</v>
      </c>
      <c r="Q1254" s="265">
        <v>1</v>
      </c>
      <c r="R1254" s="10">
        <f t="shared" si="210"/>
        <v>256</v>
      </c>
      <c r="S1254" s="6"/>
      <c r="T1254" s="6"/>
      <c r="U1254" s="65"/>
      <c r="V1254" s="65"/>
      <c r="W1254" s="65"/>
      <c r="X1254" s="65"/>
      <c r="Y1254" s="65"/>
      <c r="Z1254" s="65"/>
      <c r="AA1254" s="65"/>
      <c r="AB1254" s="65"/>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c r="GY1254" s="1"/>
      <c r="GZ1254" s="1"/>
      <c r="HA1254" s="1"/>
      <c r="HB1254" s="1"/>
      <c r="HC1254" s="1"/>
      <c r="HD1254" s="1"/>
      <c r="HE1254" s="1"/>
      <c r="HF1254" s="1"/>
      <c r="HG1254" s="1"/>
      <c r="HH1254" s="1"/>
      <c r="HI1254" s="1"/>
      <c r="HJ1254" s="1"/>
      <c r="HK1254" s="1"/>
      <c r="HL1254" s="1"/>
      <c r="HM1254" s="1"/>
      <c r="HN1254" s="1"/>
      <c r="HO1254" s="1"/>
      <c r="HP1254" s="1"/>
      <c r="HQ1254" s="1"/>
      <c r="HR1254" s="1"/>
      <c r="HS1254" s="1"/>
      <c r="HT1254" s="1"/>
      <c r="HU1254" s="1"/>
      <c r="HV1254" s="1"/>
      <c r="HW1254" s="1"/>
      <c r="HX1254" s="1"/>
      <c r="HY1254" s="1"/>
      <c r="HZ1254" s="1"/>
      <c r="IA1254" s="1"/>
      <c r="IB1254" s="1"/>
      <c r="IC1254" s="1"/>
      <c r="ID1254" s="1"/>
      <c r="IE1254" s="1"/>
      <c r="IF1254" s="1"/>
      <c r="IG1254" s="1"/>
      <c r="IH1254" s="1"/>
      <c r="II1254" s="1"/>
      <c r="IJ1254" s="1"/>
      <c r="IK1254" s="1"/>
      <c r="IL1254" s="1"/>
      <c r="IM1254" s="1"/>
      <c r="IN1254" s="1"/>
      <c r="IO1254" s="1"/>
      <c r="IP1254" s="1"/>
    </row>
    <row r="1255" spans="1:250" s="50" customFormat="1" x14ac:dyDescent="0.2">
      <c r="A1255" s="6">
        <f ca="1">IF(COUNTIF($B$1:INDIRECT(CONCATENATE("B", ROW())), B1255)=0, "", COUNTIF($B$1:INDIRECT(CONCATENATE("B", ROW())), B1255))</f>
        <v>463</v>
      </c>
      <c r="B1255" s="41" t="s">
        <v>38</v>
      </c>
      <c r="C1255" s="7" t="str">
        <f ca="1">IF(B1255="", "", B1255&amp;COUNTIF($B$1:INDIRECT(CONCATENATE("B", ROW())), B1255))</f>
        <v>Ground463</v>
      </c>
      <c r="D1255" s="6"/>
      <c r="E1255" s="6"/>
      <c r="F1255" s="6">
        <f t="shared" si="208"/>
        <v>3534</v>
      </c>
      <c r="G1255" s="44" t="str">
        <f t="shared" si="205"/>
        <v>0xDCE</v>
      </c>
      <c r="H1255" s="8" t="s">
        <v>1076</v>
      </c>
      <c r="I1255" s="8"/>
      <c r="J1255" s="6" t="s">
        <v>28</v>
      </c>
      <c r="K1255" s="9" t="s">
        <v>35</v>
      </c>
      <c r="L1255" s="6" t="s">
        <v>30</v>
      </c>
      <c r="M1255" s="42">
        <v>160</v>
      </c>
      <c r="N1255" s="42">
        <f t="shared" si="209"/>
        <v>256</v>
      </c>
      <c r="O1255" s="42">
        <f t="shared" si="206"/>
        <v>20</v>
      </c>
      <c r="P1255" s="42">
        <f t="shared" si="207"/>
        <v>32</v>
      </c>
      <c r="Q1255" s="265">
        <v>1</v>
      </c>
      <c r="R1255" s="10">
        <f t="shared" si="210"/>
        <v>256</v>
      </c>
      <c r="S1255" s="6"/>
      <c r="T1255" s="6"/>
      <c r="U1255" s="65"/>
      <c r="V1255" s="65"/>
      <c r="W1255" s="65"/>
      <c r="X1255" s="65"/>
      <c r="Y1255" s="65"/>
      <c r="Z1255" s="65"/>
      <c r="AA1255" s="65"/>
      <c r="AB1255" s="65"/>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GS1255" s="1"/>
      <c r="GT1255" s="1"/>
      <c r="GU1255" s="1"/>
      <c r="GV1255" s="1"/>
      <c r="GW1255" s="1"/>
      <c r="GX1255" s="1"/>
      <c r="GY1255" s="1"/>
      <c r="GZ1255" s="1"/>
      <c r="HA1255" s="1"/>
      <c r="HB1255" s="1"/>
      <c r="HC1255" s="1"/>
      <c r="HD1255" s="1"/>
      <c r="HE1255" s="1"/>
      <c r="HF1255" s="1"/>
      <c r="HG1255" s="1"/>
      <c r="HH1255" s="1"/>
      <c r="HI1255" s="1"/>
      <c r="HJ1255" s="1"/>
      <c r="HK1255" s="1"/>
      <c r="HL1255" s="1"/>
      <c r="HM1255" s="1"/>
      <c r="HN1255" s="1"/>
      <c r="HO1255" s="1"/>
      <c r="HP1255" s="1"/>
      <c r="HQ1255" s="1"/>
      <c r="HR1255" s="1"/>
      <c r="HS1255" s="1"/>
      <c r="HT1255" s="1"/>
      <c r="HU1255" s="1"/>
      <c r="HV1255" s="1"/>
      <c r="HW1255" s="1"/>
      <c r="HX1255" s="1"/>
      <c r="HY1255" s="1"/>
      <c r="HZ1255" s="1"/>
      <c r="IA1255" s="1"/>
      <c r="IB1255" s="1"/>
      <c r="IC1255" s="1"/>
      <c r="ID1255" s="1"/>
      <c r="IE1255" s="1"/>
      <c r="IF1255" s="1"/>
      <c r="IG1255" s="1"/>
      <c r="IH1255" s="1"/>
      <c r="II1255" s="1"/>
      <c r="IJ1255" s="1"/>
      <c r="IK1255" s="1"/>
      <c r="IL1255" s="1"/>
      <c r="IM1255" s="1"/>
      <c r="IN1255" s="1"/>
      <c r="IO1255" s="1"/>
      <c r="IP1255" s="1"/>
    </row>
    <row r="1256" spans="1:250" s="50" customFormat="1" x14ac:dyDescent="0.2">
      <c r="A1256" s="6">
        <f ca="1">IF(COUNTIF($B$1:INDIRECT(CONCATENATE("B", ROW())), B1256)=0, "", COUNTIF($B$1:INDIRECT(CONCATENATE("B", ROW())), B1256))</f>
        <v>464</v>
      </c>
      <c r="B1256" s="41" t="s">
        <v>38</v>
      </c>
      <c r="C1256" s="7" t="str">
        <f ca="1">IF(B1256="", "", B1256&amp;COUNTIF($B$1:INDIRECT(CONCATENATE("B", ROW())), B1256))</f>
        <v>Ground464</v>
      </c>
      <c r="D1256" s="6"/>
      <c r="E1256" s="6"/>
      <c r="F1256" s="6">
        <f t="shared" si="208"/>
        <v>3535</v>
      </c>
      <c r="G1256" s="44" t="str">
        <f t="shared" si="205"/>
        <v>0xDCF</v>
      </c>
      <c r="H1256" s="8" t="s">
        <v>1076</v>
      </c>
      <c r="I1256" s="8"/>
      <c r="J1256" s="6" t="s">
        <v>28</v>
      </c>
      <c r="K1256" s="9" t="s">
        <v>35</v>
      </c>
      <c r="L1256" s="6" t="s">
        <v>30</v>
      </c>
      <c r="M1256" s="42">
        <v>160</v>
      </c>
      <c r="N1256" s="42">
        <f t="shared" si="209"/>
        <v>256</v>
      </c>
      <c r="O1256" s="42">
        <f t="shared" si="206"/>
        <v>20</v>
      </c>
      <c r="P1256" s="42">
        <f t="shared" si="207"/>
        <v>32</v>
      </c>
      <c r="Q1256" s="265">
        <v>1</v>
      </c>
      <c r="R1256" s="10">
        <f t="shared" si="210"/>
        <v>256</v>
      </c>
      <c r="S1256" s="6"/>
      <c r="T1256" s="6"/>
      <c r="U1256" s="65"/>
      <c r="V1256" s="65"/>
      <c r="W1256" s="65"/>
      <c r="X1256" s="65"/>
      <c r="Y1256" s="65"/>
      <c r="Z1256" s="65"/>
      <c r="AA1256" s="65"/>
      <c r="AB1256" s="65"/>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c r="HI1256" s="1"/>
      <c r="HJ1256" s="1"/>
      <c r="HK1256" s="1"/>
      <c r="HL1256" s="1"/>
      <c r="HM1256" s="1"/>
      <c r="HN1256" s="1"/>
      <c r="HO1256" s="1"/>
      <c r="HP1256" s="1"/>
      <c r="HQ1256" s="1"/>
      <c r="HR1256" s="1"/>
      <c r="HS1256" s="1"/>
      <c r="HT1256" s="1"/>
      <c r="HU1256" s="1"/>
      <c r="HV1256" s="1"/>
      <c r="HW1256" s="1"/>
      <c r="HX1256" s="1"/>
      <c r="HY1256" s="1"/>
      <c r="HZ1256" s="1"/>
      <c r="IA1256" s="1"/>
      <c r="IB1256" s="1"/>
      <c r="IC1256" s="1"/>
      <c r="ID1256" s="1"/>
      <c r="IE1256" s="1"/>
      <c r="IF1256" s="1"/>
      <c r="IG1256" s="1"/>
      <c r="IH1256" s="1"/>
      <c r="II1256" s="1"/>
      <c r="IJ1256" s="1"/>
      <c r="IK1256" s="1"/>
      <c r="IL1256" s="1"/>
      <c r="IM1256" s="1"/>
      <c r="IN1256" s="1"/>
      <c r="IO1256" s="1"/>
      <c r="IP1256" s="1"/>
    </row>
    <row r="1257" spans="1:250" s="50" customFormat="1" x14ac:dyDescent="0.2">
      <c r="A1257" s="6">
        <f ca="1">IF(COUNTIF($B$1:INDIRECT(CONCATENATE("B", ROW())), B1257)=0, "", COUNTIF($B$1:INDIRECT(CONCATENATE("B", ROW())), B1257))</f>
        <v>465</v>
      </c>
      <c r="B1257" s="41" t="s">
        <v>38</v>
      </c>
      <c r="C1257" s="7" t="str">
        <f ca="1">IF(B1257="", "", B1257&amp;COUNTIF($B$1:INDIRECT(CONCATENATE("B", ROW())), B1257))</f>
        <v>Ground465</v>
      </c>
      <c r="D1257" s="6"/>
      <c r="E1257" s="6"/>
      <c r="F1257" s="6">
        <f t="shared" si="208"/>
        <v>3536</v>
      </c>
      <c r="G1257" s="44" t="str">
        <f t="shared" si="205"/>
        <v>0xDD0</v>
      </c>
      <c r="H1257" s="8" t="s">
        <v>1076</v>
      </c>
      <c r="I1257" s="8"/>
      <c r="J1257" s="6" t="s">
        <v>28</v>
      </c>
      <c r="K1257" s="9" t="s">
        <v>35</v>
      </c>
      <c r="L1257" s="6" t="s">
        <v>30</v>
      </c>
      <c r="M1257" s="42">
        <v>160</v>
      </c>
      <c r="N1257" s="42">
        <f t="shared" si="209"/>
        <v>256</v>
      </c>
      <c r="O1257" s="42">
        <f t="shared" si="206"/>
        <v>20</v>
      </c>
      <c r="P1257" s="42">
        <f t="shared" si="207"/>
        <v>32</v>
      </c>
      <c r="Q1257" s="265">
        <v>1</v>
      </c>
      <c r="R1257" s="10">
        <f t="shared" si="210"/>
        <v>256</v>
      </c>
      <c r="S1257" s="6"/>
      <c r="T1257" s="6"/>
      <c r="U1257" s="65"/>
      <c r="V1257" s="65"/>
      <c r="W1257" s="65"/>
      <c r="X1257" s="65"/>
      <c r="Y1257" s="65"/>
      <c r="Z1257" s="65"/>
      <c r="AA1257" s="65"/>
      <c r="AB1257" s="65"/>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c r="HI1257" s="1"/>
      <c r="HJ1257" s="1"/>
      <c r="HK1257" s="1"/>
      <c r="HL1257" s="1"/>
      <c r="HM1257" s="1"/>
      <c r="HN1257" s="1"/>
      <c r="HO1257" s="1"/>
      <c r="HP1257" s="1"/>
      <c r="HQ1257" s="1"/>
      <c r="HR1257" s="1"/>
      <c r="HS1257" s="1"/>
      <c r="HT1257" s="1"/>
      <c r="HU1257" s="1"/>
      <c r="HV1257" s="1"/>
      <c r="HW1257" s="1"/>
      <c r="HX1257" s="1"/>
      <c r="HY1257" s="1"/>
      <c r="HZ1257" s="1"/>
      <c r="IA1257" s="1"/>
      <c r="IB1257" s="1"/>
      <c r="IC1257" s="1"/>
      <c r="ID1257" s="1"/>
      <c r="IE1257" s="1"/>
      <c r="IF1257" s="1"/>
      <c r="IG1257" s="1"/>
      <c r="IH1257" s="1"/>
      <c r="II1257" s="1"/>
      <c r="IJ1257" s="1"/>
      <c r="IK1257" s="1"/>
      <c r="IL1257" s="1"/>
      <c r="IM1257" s="1"/>
      <c r="IN1257" s="1"/>
      <c r="IO1257" s="1"/>
      <c r="IP1257" s="1"/>
    </row>
    <row r="1258" spans="1:250" s="50" customFormat="1" x14ac:dyDescent="0.2">
      <c r="A1258" s="6">
        <f ca="1">IF(COUNTIF($B$1:INDIRECT(CONCATENATE("B", ROW())), B1258)=0, "", COUNTIF($B$1:INDIRECT(CONCATENATE("B", ROW())), B1258))</f>
        <v>466</v>
      </c>
      <c r="B1258" s="41" t="s">
        <v>38</v>
      </c>
      <c r="C1258" s="7" t="str">
        <f ca="1">IF(B1258="", "", B1258&amp;COUNTIF($B$1:INDIRECT(CONCATENATE("B", ROW())), B1258))</f>
        <v>Ground466</v>
      </c>
      <c r="D1258" s="6"/>
      <c r="E1258" s="6"/>
      <c r="F1258" s="6">
        <f t="shared" si="208"/>
        <v>3537</v>
      </c>
      <c r="G1258" s="44" t="str">
        <f t="shared" si="205"/>
        <v>0xDD1</v>
      </c>
      <c r="H1258" s="8" t="s">
        <v>1076</v>
      </c>
      <c r="I1258" s="8"/>
      <c r="J1258" s="6" t="s">
        <v>28</v>
      </c>
      <c r="K1258" s="9" t="s">
        <v>35</v>
      </c>
      <c r="L1258" s="6" t="s">
        <v>30</v>
      </c>
      <c r="M1258" s="42">
        <v>160</v>
      </c>
      <c r="N1258" s="42">
        <f t="shared" si="209"/>
        <v>256</v>
      </c>
      <c r="O1258" s="42">
        <f t="shared" si="206"/>
        <v>20</v>
      </c>
      <c r="P1258" s="42">
        <f t="shared" si="207"/>
        <v>32</v>
      </c>
      <c r="Q1258" s="265">
        <v>1</v>
      </c>
      <c r="R1258" s="10">
        <f t="shared" si="210"/>
        <v>256</v>
      </c>
      <c r="S1258" s="6"/>
      <c r="T1258" s="6"/>
      <c r="U1258" s="65"/>
      <c r="V1258" s="65"/>
      <c r="W1258" s="65"/>
      <c r="X1258" s="65"/>
      <c r="Y1258" s="65"/>
      <c r="Z1258" s="65"/>
      <c r="AA1258" s="65"/>
      <c r="AB1258" s="65"/>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c r="HI1258" s="1"/>
      <c r="HJ1258" s="1"/>
      <c r="HK1258" s="1"/>
      <c r="HL1258" s="1"/>
      <c r="HM1258" s="1"/>
      <c r="HN1258" s="1"/>
      <c r="HO1258" s="1"/>
      <c r="HP1258" s="1"/>
      <c r="HQ1258" s="1"/>
      <c r="HR1258" s="1"/>
      <c r="HS1258" s="1"/>
      <c r="HT1258" s="1"/>
      <c r="HU1258" s="1"/>
      <c r="HV1258" s="1"/>
      <c r="HW1258" s="1"/>
      <c r="HX1258" s="1"/>
      <c r="HY1258" s="1"/>
      <c r="HZ1258" s="1"/>
      <c r="IA1258" s="1"/>
      <c r="IB1258" s="1"/>
      <c r="IC1258" s="1"/>
      <c r="ID1258" s="1"/>
      <c r="IE1258" s="1"/>
      <c r="IF1258" s="1"/>
      <c r="IG1258" s="1"/>
      <c r="IH1258" s="1"/>
      <c r="II1258" s="1"/>
      <c r="IJ1258" s="1"/>
      <c r="IK1258" s="1"/>
      <c r="IL1258" s="1"/>
      <c r="IM1258" s="1"/>
      <c r="IN1258" s="1"/>
      <c r="IO1258" s="1"/>
      <c r="IP1258" s="1"/>
    </row>
    <row r="1259" spans="1:250" s="50" customFormat="1" x14ac:dyDescent="0.2">
      <c r="A1259" s="6">
        <f ca="1">IF(COUNTIF($B$1:INDIRECT(CONCATENATE("B", ROW())), B1259)=0, "", COUNTIF($B$1:INDIRECT(CONCATENATE("B", ROW())), B1259))</f>
        <v>467</v>
      </c>
      <c r="B1259" s="41" t="s">
        <v>38</v>
      </c>
      <c r="C1259" s="7" t="str">
        <f ca="1">IF(B1259="", "", B1259&amp;COUNTIF($B$1:INDIRECT(CONCATENATE("B", ROW())), B1259))</f>
        <v>Ground467</v>
      </c>
      <c r="D1259" s="6"/>
      <c r="E1259" s="6"/>
      <c r="F1259" s="6">
        <f t="shared" si="208"/>
        <v>3538</v>
      </c>
      <c r="G1259" s="44" t="str">
        <f t="shared" si="205"/>
        <v>0xDD2</v>
      </c>
      <c r="H1259" s="8" t="s">
        <v>1076</v>
      </c>
      <c r="I1259" s="8"/>
      <c r="J1259" s="6" t="s">
        <v>28</v>
      </c>
      <c r="K1259" s="9" t="s">
        <v>35</v>
      </c>
      <c r="L1259" s="6" t="s">
        <v>30</v>
      </c>
      <c r="M1259" s="42">
        <v>160</v>
      </c>
      <c r="N1259" s="42">
        <f t="shared" si="209"/>
        <v>256</v>
      </c>
      <c r="O1259" s="42">
        <f t="shared" si="206"/>
        <v>20</v>
      </c>
      <c r="P1259" s="42">
        <f t="shared" si="207"/>
        <v>32</v>
      </c>
      <c r="Q1259" s="265">
        <v>1</v>
      </c>
      <c r="R1259" s="10">
        <f t="shared" si="210"/>
        <v>256</v>
      </c>
      <c r="S1259" s="6"/>
      <c r="T1259" s="6"/>
      <c r="U1259" s="65"/>
      <c r="V1259" s="65"/>
      <c r="W1259" s="65"/>
      <c r="X1259" s="65"/>
      <c r="Y1259" s="65"/>
      <c r="Z1259" s="65"/>
      <c r="AA1259" s="65"/>
      <c r="AB1259" s="65"/>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c r="HI1259" s="1"/>
      <c r="HJ1259" s="1"/>
      <c r="HK1259" s="1"/>
      <c r="HL1259" s="1"/>
      <c r="HM1259" s="1"/>
      <c r="HN1259" s="1"/>
      <c r="HO1259" s="1"/>
      <c r="HP1259" s="1"/>
      <c r="HQ1259" s="1"/>
      <c r="HR1259" s="1"/>
      <c r="HS1259" s="1"/>
      <c r="HT1259" s="1"/>
      <c r="HU1259" s="1"/>
      <c r="HV1259" s="1"/>
      <c r="HW1259" s="1"/>
      <c r="HX1259" s="1"/>
      <c r="HY1259" s="1"/>
      <c r="HZ1259" s="1"/>
      <c r="IA1259" s="1"/>
      <c r="IB1259" s="1"/>
      <c r="IC1259" s="1"/>
      <c r="ID1259" s="1"/>
      <c r="IE1259" s="1"/>
      <c r="IF1259" s="1"/>
      <c r="IG1259" s="1"/>
      <c r="IH1259" s="1"/>
      <c r="II1259" s="1"/>
      <c r="IJ1259" s="1"/>
      <c r="IK1259" s="1"/>
      <c r="IL1259" s="1"/>
      <c r="IM1259" s="1"/>
      <c r="IN1259" s="1"/>
      <c r="IO1259" s="1"/>
      <c r="IP1259" s="1"/>
    </row>
    <row r="1260" spans="1:250" s="50" customFormat="1" x14ac:dyDescent="0.2">
      <c r="A1260" s="6">
        <f ca="1">IF(COUNTIF($B$1:INDIRECT(CONCATENATE("B", ROW())), B1260)=0, "", COUNTIF($B$1:INDIRECT(CONCATENATE("B", ROW())), B1260))</f>
        <v>468</v>
      </c>
      <c r="B1260" s="41" t="s">
        <v>38</v>
      </c>
      <c r="C1260" s="7" t="str">
        <f ca="1">IF(B1260="", "", B1260&amp;COUNTIF($B$1:INDIRECT(CONCATENATE("B", ROW())), B1260))</f>
        <v>Ground468</v>
      </c>
      <c r="D1260" s="6"/>
      <c r="E1260" s="6"/>
      <c r="F1260" s="6">
        <f t="shared" si="208"/>
        <v>3539</v>
      </c>
      <c r="G1260" s="44" t="str">
        <f t="shared" si="205"/>
        <v>0xDD3</v>
      </c>
      <c r="H1260" s="8" t="s">
        <v>1076</v>
      </c>
      <c r="I1260" s="8"/>
      <c r="J1260" s="6" t="s">
        <v>28</v>
      </c>
      <c r="K1260" s="9" t="s">
        <v>35</v>
      </c>
      <c r="L1260" s="6" t="s">
        <v>30</v>
      </c>
      <c r="M1260" s="42">
        <v>160</v>
      </c>
      <c r="N1260" s="42">
        <f t="shared" si="209"/>
        <v>256</v>
      </c>
      <c r="O1260" s="42">
        <f t="shared" si="206"/>
        <v>20</v>
      </c>
      <c r="P1260" s="42">
        <f t="shared" si="207"/>
        <v>32</v>
      </c>
      <c r="Q1260" s="265">
        <v>1</v>
      </c>
      <c r="R1260" s="10">
        <f t="shared" si="210"/>
        <v>256</v>
      </c>
      <c r="S1260" s="6"/>
      <c r="T1260" s="6"/>
      <c r="U1260" s="65"/>
      <c r="V1260" s="65"/>
      <c r="W1260" s="65"/>
      <c r="X1260" s="65"/>
      <c r="Y1260" s="65"/>
      <c r="Z1260" s="65"/>
      <c r="AA1260" s="65"/>
      <c r="AB1260" s="65"/>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c r="GL1260" s="1"/>
      <c r="GM1260" s="1"/>
      <c r="GN1260" s="1"/>
      <c r="GO1260" s="1"/>
      <c r="GP1260" s="1"/>
      <c r="GQ1260" s="1"/>
      <c r="GR1260" s="1"/>
      <c r="GS1260" s="1"/>
      <c r="GT1260" s="1"/>
      <c r="GU1260" s="1"/>
      <c r="GV1260" s="1"/>
      <c r="GW1260" s="1"/>
      <c r="GX1260" s="1"/>
      <c r="GY1260" s="1"/>
      <c r="GZ1260" s="1"/>
      <c r="HA1260" s="1"/>
      <c r="HB1260" s="1"/>
      <c r="HC1260" s="1"/>
      <c r="HD1260" s="1"/>
      <c r="HE1260" s="1"/>
      <c r="HF1260" s="1"/>
      <c r="HG1260" s="1"/>
      <c r="HH1260" s="1"/>
      <c r="HI1260" s="1"/>
      <c r="HJ1260" s="1"/>
      <c r="HK1260" s="1"/>
      <c r="HL1260" s="1"/>
      <c r="HM1260" s="1"/>
      <c r="HN1260" s="1"/>
      <c r="HO1260" s="1"/>
      <c r="HP1260" s="1"/>
      <c r="HQ1260" s="1"/>
      <c r="HR1260" s="1"/>
      <c r="HS1260" s="1"/>
      <c r="HT1260" s="1"/>
      <c r="HU1260" s="1"/>
      <c r="HV1260" s="1"/>
      <c r="HW1260" s="1"/>
      <c r="HX1260" s="1"/>
      <c r="HY1260" s="1"/>
      <c r="HZ1260" s="1"/>
      <c r="IA1260" s="1"/>
      <c r="IB1260" s="1"/>
      <c r="IC1260" s="1"/>
      <c r="ID1260" s="1"/>
      <c r="IE1260" s="1"/>
      <c r="IF1260" s="1"/>
      <c r="IG1260" s="1"/>
      <c r="IH1260" s="1"/>
      <c r="II1260" s="1"/>
      <c r="IJ1260" s="1"/>
      <c r="IK1260" s="1"/>
      <c r="IL1260" s="1"/>
      <c r="IM1260" s="1"/>
      <c r="IN1260" s="1"/>
      <c r="IO1260" s="1"/>
      <c r="IP1260" s="1"/>
    </row>
    <row r="1261" spans="1:250" s="50" customFormat="1" x14ac:dyDescent="0.2">
      <c r="A1261" s="6">
        <f ca="1">IF(COUNTIF($B$1:INDIRECT(CONCATENATE("B", ROW())), B1261)=0, "", COUNTIF($B$1:INDIRECT(CONCATENATE("B", ROW())), B1261))</f>
        <v>469</v>
      </c>
      <c r="B1261" s="41" t="s">
        <v>38</v>
      </c>
      <c r="C1261" s="7" t="str">
        <f ca="1">IF(B1261="", "", B1261&amp;COUNTIF($B$1:INDIRECT(CONCATENATE("B", ROW())), B1261))</f>
        <v>Ground469</v>
      </c>
      <c r="D1261" s="6"/>
      <c r="E1261" s="6"/>
      <c r="F1261" s="6">
        <f t="shared" si="208"/>
        <v>3540</v>
      </c>
      <c r="G1261" s="44" t="str">
        <f t="shared" si="205"/>
        <v>0xDD4</v>
      </c>
      <c r="H1261" s="8" t="s">
        <v>1076</v>
      </c>
      <c r="I1261" s="8"/>
      <c r="J1261" s="6" t="s">
        <v>28</v>
      </c>
      <c r="K1261" s="9" t="s">
        <v>35</v>
      </c>
      <c r="L1261" s="6" t="s">
        <v>30</v>
      </c>
      <c r="M1261" s="42">
        <v>160</v>
      </c>
      <c r="N1261" s="42">
        <f t="shared" si="209"/>
        <v>256</v>
      </c>
      <c r="O1261" s="42">
        <f t="shared" si="206"/>
        <v>20</v>
      </c>
      <c r="P1261" s="42">
        <f t="shared" si="207"/>
        <v>32</v>
      </c>
      <c r="Q1261" s="265">
        <v>1</v>
      </c>
      <c r="R1261" s="10">
        <f t="shared" si="210"/>
        <v>256</v>
      </c>
      <c r="S1261" s="6"/>
      <c r="T1261" s="6"/>
      <c r="U1261" s="65"/>
      <c r="V1261" s="65"/>
      <c r="W1261" s="65"/>
      <c r="X1261" s="65"/>
      <c r="Y1261" s="65"/>
      <c r="Z1261" s="65"/>
      <c r="AA1261" s="65"/>
      <c r="AB1261" s="65"/>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c r="HI1261" s="1"/>
      <c r="HJ1261" s="1"/>
      <c r="HK1261" s="1"/>
      <c r="HL1261" s="1"/>
      <c r="HM1261" s="1"/>
      <c r="HN1261" s="1"/>
      <c r="HO1261" s="1"/>
      <c r="HP1261" s="1"/>
      <c r="HQ1261" s="1"/>
      <c r="HR1261" s="1"/>
      <c r="HS1261" s="1"/>
      <c r="HT1261" s="1"/>
      <c r="HU1261" s="1"/>
      <c r="HV1261" s="1"/>
      <c r="HW1261" s="1"/>
      <c r="HX1261" s="1"/>
      <c r="HY1261" s="1"/>
      <c r="HZ1261" s="1"/>
      <c r="IA1261" s="1"/>
      <c r="IB1261" s="1"/>
      <c r="IC1261" s="1"/>
      <c r="ID1261" s="1"/>
      <c r="IE1261" s="1"/>
      <c r="IF1261" s="1"/>
      <c r="IG1261" s="1"/>
      <c r="IH1261" s="1"/>
      <c r="II1261" s="1"/>
      <c r="IJ1261" s="1"/>
      <c r="IK1261" s="1"/>
      <c r="IL1261" s="1"/>
      <c r="IM1261" s="1"/>
      <c r="IN1261" s="1"/>
      <c r="IO1261" s="1"/>
      <c r="IP1261" s="1"/>
    </row>
    <row r="1262" spans="1:250" s="50" customFormat="1" x14ac:dyDescent="0.2">
      <c r="A1262" s="6">
        <f ca="1">IF(COUNTIF($B$1:INDIRECT(CONCATENATE("B", ROW())), B1262)=0, "", COUNTIF($B$1:INDIRECT(CONCATENATE("B", ROW())), B1262))</f>
        <v>470</v>
      </c>
      <c r="B1262" s="41" t="s">
        <v>38</v>
      </c>
      <c r="C1262" s="7" t="str">
        <f ca="1">IF(B1262="", "", B1262&amp;COUNTIF($B$1:INDIRECT(CONCATENATE("B", ROW())), B1262))</f>
        <v>Ground470</v>
      </c>
      <c r="D1262" s="6"/>
      <c r="E1262" s="6"/>
      <c r="F1262" s="6">
        <f t="shared" si="208"/>
        <v>3541</v>
      </c>
      <c r="G1262" s="44" t="str">
        <f t="shared" si="205"/>
        <v>0xDD5</v>
      </c>
      <c r="H1262" s="8" t="s">
        <v>1076</v>
      </c>
      <c r="I1262" s="8"/>
      <c r="J1262" s="6" t="s">
        <v>28</v>
      </c>
      <c r="K1262" s="9" t="s">
        <v>35</v>
      </c>
      <c r="L1262" s="6" t="s">
        <v>30</v>
      </c>
      <c r="M1262" s="42">
        <v>160</v>
      </c>
      <c r="N1262" s="42">
        <f t="shared" si="209"/>
        <v>256</v>
      </c>
      <c r="O1262" s="42">
        <f t="shared" si="206"/>
        <v>20</v>
      </c>
      <c r="P1262" s="42">
        <f t="shared" si="207"/>
        <v>32</v>
      </c>
      <c r="Q1262" s="265">
        <v>1</v>
      </c>
      <c r="R1262" s="10">
        <f t="shared" si="210"/>
        <v>256</v>
      </c>
      <c r="S1262" s="6"/>
      <c r="T1262" s="6"/>
      <c r="U1262" s="65"/>
      <c r="V1262" s="65"/>
      <c r="W1262" s="65"/>
      <c r="X1262" s="65"/>
      <c r="Y1262" s="65"/>
      <c r="Z1262" s="65"/>
      <c r="AA1262" s="65"/>
      <c r="AB1262" s="65"/>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c r="GJ1262" s="1"/>
      <c r="GK1262" s="1"/>
      <c r="GL1262" s="1"/>
      <c r="GM1262" s="1"/>
      <c r="GN1262" s="1"/>
      <c r="GO1262" s="1"/>
      <c r="GP1262" s="1"/>
      <c r="GQ1262" s="1"/>
      <c r="GR1262" s="1"/>
      <c r="GS1262" s="1"/>
      <c r="GT1262" s="1"/>
      <c r="GU1262" s="1"/>
      <c r="GV1262" s="1"/>
      <c r="GW1262" s="1"/>
      <c r="GX1262" s="1"/>
      <c r="GY1262" s="1"/>
      <c r="GZ1262" s="1"/>
      <c r="HA1262" s="1"/>
      <c r="HB1262" s="1"/>
      <c r="HC1262" s="1"/>
      <c r="HD1262" s="1"/>
      <c r="HE1262" s="1"/>
      <c r="HF1262" s="1"/>
      <c r="HG1262" s="1"/>
      <c r="HH1262" s="1"/>
      <c r="HI1262" s="1"/>
      <c r="HJ1262" s="1"/>
      <c r="HK1262" s="1"/>
      <c r="HL1262" s="1"/>
      <c r="HM1262" s="1"/>
      <c r="HN1262" s="1"/>
      <c r="HO1262" s="1"/>
      <c r="HP1262" s="1"/>
      <c r="HQ1262" s="1"/>
      <c r="HR1262" s="1"/>
      <c r="HS1262" s="1"/>
      <c r="HT1262" s="1"/>
      <c r="HU1262" s="1"/>
      <c r="HV1262" s="1"/>
      <c r="HW1262" s="1"/>
      <c r="HX1262" s="1"/>
      <c r="HY1262" s="1"/>
      <c r="HZ1262" s="1"/>
      <c r="IA1262" s="1"/>
      <c r="IB1262" s="1"/>
      <c r="IC1262" s="1"/>
      <c r="ID1262" s="1"/>
      <c r="IE1262" s="1"/>
      <c r="IF1262" s="1"/>
      <c r="IG1262" s="1"/>
      <c r="IH1262" s="1"/>
      <c r="II1262" s="1"/>
      <c r="IJ1262" s="1"/>
      <c r="IK1262" s="1"/>
      <c r="IL1262" s="1"/>
      <c r="IM1262" s="1"/>
      <c r="IN1262" s="1"/>
      <c r="IO1262" s="1"/>
      <c r="IP1262" s="1"/>
    </row>
    <row r="1263" spans="1:250" s="50" customFormat="1" x14ac:dyDescent="0.2">
      <c r="A1263" s="6">
        <f ca="1">IF(COUNTIF($B$1:INDIRECT(CONCATENATE("B", ROW())), B1263)=0, "", COUNTIF($B$1:INDIRECT(CONCATENATE("B", ROW())), B1263))</f>
        <v>471</v>
      </c>
      <c r="B1263" s="41" t="s">
        <v>38</v>
      </c>
      <c r="C1263" s="7" t="str">
        <f ca="1">IF(B1263="", "", B1263&amp;COUNTIF($B$1:INDIRECT(CONCATENATE("B", ROW())), B1263))</f>
        <v>Ground471</v>
      </c>
      <c r="D1263" s="6"/>
      <c r="E1263" s="6"/>
      <c r="F1263" s="6">
        <f t="shared" si="208"/>
        <v>3542</v>
      </c>
      <c r="G1263" s="44" t="str">
        <f t="shared" si="205"/>
        <v>0xDD6</v>
      </c>
      <c r="H1263" s="8" t="s">
        <v>1076</v>
      </c>
      <c r="I1263" s="8"/>
      <c r="J1263" s="6" t="s">
        <v>28</v>
      </c>
      <c r="K1263" s="9" t="s">
        <v>35</v>
      </c>
      <c r="L1263" s="6" t="s">
        <v>30</v>
      </c>
      <c r="M1263" s="42">
        <v>160</v>
      </c>
      <c r="N1263" s="42">
        <f t="shared" si="209"/>
        <v>256</v>
      </c>
      <c r="O1263" s="42">
        <f t="shared" si="206"/>
        <v>20</v>
      </c>
      <c r="P1263" s="42">
        <f t="shared" si="207"/>
        <v>32</v>
      </c>
      <c r="Q1263" s="265">
        <v>1</v>
      </c>
      <c r="R1263" s="10">
        <f t="shared" si="210"/>
        <v>256</v>
      </c>
      <c r="S1263" s="6"/>
      <c r="T1263" s="6"/>
      <c r="U1263" s="65"/>
      <c r="V1263" s="65"/>
      <c r="W1263" s="65"/>
      <c r="X1263" s="65"/>
      <c r="Y1263" s="65"/>
      <c r="Z1263" s="65"/>
      <c r="AA1263" s="65"/>
      <c r="AB1263" s="65"/>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c r="HI1263" s="1"/>
      <c r="HJ1263" s="1"/>
      <c r="HK1263" s="1"/>
      <c r="HL1263" s="1"/>
      <c r="HM1263" s="1"/>
      <c r="HN1263" s="1"/>
      <c r="HO1263" s="1"/>
      <c r="HP1263" s="1"/>
      <c r="HQ1263" s="1"/>
      <c r="HR1263" s="1"/>
      <c r="HS1263" s="1"/>
      <c r="HT1263" s="1"/>
      <c r="HU1263" s="1"/>
      <c r="HV1263" s="1"/>
      <c r="HW1263" s="1"/>
      <c r="HX1263" s="1"/>
      <c r="HY1263" s="1"/>
      <c r="HZ1263" s="1"/>
      <c r="IA1263" s="1"/>
      <c r="IB1263" s="1"/>
      <c r="IC1263" s="1"/>
      <c r="ID1263" s="1"/>
      <c r="IE1263" s="1"/>
      <c r="IF1263" s="1"/>
      <c r="IG1263" s="1"/>
      <c r="IH1263" s="1"/>
      <c r="II1263" s="1"/>
      <c r="IJ1263" s="1"/>
      <c r="IK1263" s="1"/>
      <c r="IL1263" s="1"/>
      <c r="IM1263" s="1"/>
      <c r="IN1263" s="1"/>
      <c r="IO1263" s="1"/>
      <c r="IP1263" s="1"/>
    </row>
    <row r="1264" spans="1:250" s="50" customFormat="1" x14ac:dyDescent="0.2">
      <c r="A1264" s="6">
        <f ca="1">IF(COUNTIF($B$1:INDIRECT(CONCATENATE("B", ROW())), B1264)=0, "", COUNTIF($B$1:INDIRECT(CONCATENATE("B", ROW())), B1264))</f>
        <v>472</v>
      </c>
      <c r="B1264" s="41" t="s">
        <v>38</v>
      </c>
      <c r="C1264" s="7" t="str">
        <f ca="1">IF(B1264="", "", B1264&amp;COUNTIF($B$1:INDIRECT(CONCATENATE("B", ROW())), B1264))</f>
        <v>Ground472</v>
      </c>
      <c r="D1264" s="6"/>
      <c r="E1264" s="6"/>
      <c r="F1264" s="6">
        <f t="shared" si="208"/>
        <v>3543</v>
      </c>
      <c r="G1264" s="44" t="str">
        <f t="shared" si="205"/>
        <v>0xDD7</v>
      </c>
      <c r="H1264" s="8" t="s">
        <v>1076</v>
      </c>
      <c r="I1264" s="8"/>
      <c r="J1264" s="6" t="s">
        <v>28</v>
      </c>
      <c r="K1264" s="9" t="s">
        <v>35</v>
      </c>
      <c r="L1264" s="6" t="s">
        <v>30</v>
      </c>
      <c r="M1264" s="42">
        <v>160</v>
      </c>
      <c r="N1264" s="42">
        <f t="shared" si="209"/>
        <v>256</v>
      </c>
      <c r="O1264" s="42">
        <f t="shared" si="206"/>
        <v>20</v>
      </c>
      <c r="P1264" s="42">
        <f t="shared" si="207"/>
        <v>32</v>
      </c>
      <c r="Q1264" s="265">
        <v>1</v>
      </c>
      <c r="R1264" s="10">
        <f t="shared" si="210"/>
        <v>256</v>
      </c>
      <c r="S1264" s="6"/>
      <c r="T1264" s="6"/>
      <c r="U1264" s="65"/>
      <c r="V1264" s="65"/>
      <c r="W1264" s="65"/>
      <c r="X1264" s="65"/>
      <c r="Y1264" s="65"/>
      <c r="Z1264" s="65"/>
      <c r="AA1264" s="65"/>
      <c r="AB1264" s="65"/>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GS1264" s="1"/>
      <c r="GT1264" s="1"/>
      <c r="GU1264" s="1"/>
      <c r="GV1264" s="1"/>
      <c r="GW1264" s="1"/>
      <c r="GX1264" s="1"/>
      <c r="GY1264" s="1"/>
      <c r="GZ1264" s="1"/>
      <c r="HA1264" s="1"/>
      <c r="HB1264" s="1"/>
      <c r="HC1264" s="1"/>
      <c r="HD1264" s="1"/>
      <c r="HE1264" s="1"/>
      <c r="HF1264" s="1"/>
      <c r="HG1264" s="1"/>
      <c r="HH1264" s="1"/>
      <c r="HI1264" s="1"/>
      <c r="HJ1264" s="1"/>
      <c r="HK1264" s="1"/>
      <c r="HL1264" s="1"/>
      <c r="HM1264" s="1"/>
      <c r="HN1264" s="1"/>
      <c r="HO1264" s="1"/>
      <c r="HP1264" s="1"/>
      <c r="HQ1264" s="1"/>
      <c r="HR1264" s="1"/>
      <c r="HS1264" s="1"/>
      <c r="HT1264" s="1"/>
      <c r="HU1264" s="1"/>
      <c r="HV1264" s="1"/>
      <c r="HW1264" s="1"/>
      <c r="HX1264" s="1"/>
      <c r="HY1264" s="1"/>
      <c r="HZ1264" s="1"/>
      <c r="IA1264" s="1"/>
      <c r="IB1264" s="1"/>
      <c r="IC1264" s="1"/>
      <c r="ID1264" s="1"/>
      <c r="IE1264" s="1"/>
      <c r="IF1264" s="1"/>
      <c r="IG1264" s="1"/>
      <c r="IH1264" s="1"/>
      <c r="II1264" s="1"/>
      <c r="IJ1264" s="1"/>
      <c r="IK1264" s="1"/>
      <c r="IL1264" s="1"/>
      <c r="IM1264" s="1"/>
      <c r="IN1264" s="1"/>
      <c r="IO1264" s="1"/>
      <c r="IP1264" s="1"/>
    </row>
    <row r="1265" spans="1:250" s="50" customFormat="1" x14ac:dyDescent="0.2">
      <c r="A1265" s="6">
        <f ca="1">IF(COUNTIF($B$1:INDIRECT(CONCATENATE("B", ROW())), B1265)=0, "", COUNTIF($B$1:INDIRECT(CONCATENATE("B", ROW())), B1265))</f>
        <v>473</v>
      </c>
      <c r="B1265" s="41" t="s">
        <v>38</v>
      </c>
      <c r="C1265" s="7" t="str">
        <f ca="1">IF(B1265="", "", B1265&amp;COUNTIF($B$1:INDIRECT(CONCATENATE("B", ROW())), B1265))</f>
        <v>Ground473</v>
      </c>
      <c r="D1265" s="6"/>
      <c r="E1265" s="6"/>
      <c r="F1265" s="6">
        <f t="shared" si="208"/>
        <v>3544</v>
      </c>
      <c r="G1265" s="44" t="str">
        <f t="shared" si="205"/>
        <v>0xDD8</v>
      </c>
      <c r="H1265" s="8" t="s">
        <v>1076</v>
      </c>
      <c r="I1265" s="8"/>
      <c r="J1265" s="6" t="s">
        <v>28</v>
      </c>
      <c r="K1265" s="9" t="s">
        <v>35</v>
      </c>
      <c r="L1265" s="6" t="s">
        <v>30</v>
      </c>
      <c r="M1265" s="42">
        <v>160</v>
      </c>
      <c r="N1265" s="42">
        <f t="shared" si="209"/>
        <v>256</v>
      </c>
      <c r="O1265" s="42">
        <f t="shared" si="206"/>
        <v>20</v>
      </c>
      <c r="P1265" s="42">
        <f t="shared" si="207"/>
        <v>32</v>
      </c>
      <c r="Q1265" s="265">
        <v>1</v>
      </c>
      <c r="R1265" s="10">
        <f t="shared" si="210"/>
        <v>256</v>
      </c>
      <c r="S1265" s="6"/>
      <c r="T1265" s="6"/>
      <c r="U1265" s="65"/>
      <c r="V1265" s="65"/>
      <c r="W1265" s="65"/>
      <c r="X1265" s="65"/>
      <c r="Y1265" s="65"/>
      <c r="Z1265" s="65"/>
      <c r="AA1265" s="65"/>
      <c r="AB1265" s="65"/>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c r="HI1265" s="1"/>
      <c r="HJ1265" s="1"/>
      <c r="HK1265" s="1"/>
      <c r="HL1265" s="1"/>
      <c r="HM1265" s="1"/>
      <c r="HN1265" s="1"/>
      <c r="HO1265" s="1"/>
      <c r="HP1265" s="1"/>
      <c r="HQ1265" s="1"/>
      <c r="HR1265" s="1"/>
      <c r="HS1265" s="1"/>
      <c r="HT1265" s="1"/>
      <c r="HU1265" s="1"/>
      <c r="HV1265" s="1"/>
      <c r="HW1265" s="1"/>
      <c r="HX1265" s="1"/>
      <c r="HY1265" s="1"/>
      <c r="HZ1265" s="1"/>
      <c r="IA1265" s="1"/>
      <c r="IB1265" s="1"/>
      <c r="IC1265" s="1"/>
      <c r="ID1265" s="1"/>
      <c r="IE1265" s="1"/>
      <c r="IF1265" s="1"/>
      <c r="IG1265" s="1"/>
      <c r="IH1265" s="1"/>
      <c r="II1265" s="1"/>
      <c r="IJ1265" s="1"/>
      <c r="IK1265" s="1"/>
      <c r="IL1265" s="1"/>
      <c r="IM1265" s="1"/>
      <c r="IN1265" s="1"/>
      <c r="IO1265" s="1"/>
      <c r="IP1265" s="1"/>
    </row>
    <row r="1266" spans="1:250" s="50" customFormat="1" x14ac:dyDescent="0.2">
      <c r="A1266" s="6">
        <f ca="1">IF(COUNTIF($B$1:INDIRECT(CONCATENATE("B", ROW())), B1266)=0, "", COUNTIF($B$1:INDIRECT(CONCATENATE("B", ROW())), B1266))</f>
        <v>474</v>
      </c>
      <c r="B1266" s="41" t="s">
        <v>38</v>
      </c>
      <c r="C1266" s="7" t="str">
        <f ca="1">IF(B1266="", "", B1266&amp;COUNTIF($B$1:INDIRECT(CONCATENATE("B", ROW())), B1266))</f>
        <v>Ground474</v>
      </c>
      <c r="D1266" s="6"/>
      <c r="E1266" s="6"/>
      <c r="F1266" s="6">
        <f t="shared" si="208"/>
        <v>3545</v>
      </c>
      <c r="G1266" s="44" t="str">
        <f t="shared" si="205"/>
        <v>0xDD9</v>
      </c>
      <c r="H1266" s="8" t="s">
        <v>1076</v>
      </c>
      <c r="I1266" s="8"/>
      <c r="J1266" s="6" t="s">
        <v>28</v>
      </c>
      <c r="K1266" s="9" t="s">
        <v>35</v>
      </c>
      <c r="L1266" s="6" t="s">
        <v>30</v>
      </c>
      <c r="M1266" s="42">
        <v>160</v>
      </c>
      <c r="N1266" s="42">
        <f t="shared" si="209"/>
        <v>256</v>
      </c>
      <c r="O1266" s="42">
        <f t="shared" si="206"/>
        <v>20</v>
      </c>
      <c r="P1266" s="42">
        <f t="shared" si="207"/>
        <v>32</v>
      </c>
      <c r="Q1266" s="265">
        <v>1</v>
      </c>
      <c r="R1266" s="10">
        <f t="shared" si="210"/>
        <v>256</v>
      </c>
      <c r="S1266" s="6"/>
      <c r="T1266" s="6"/>
      <c r="U1266" s="65"/>
      <c r="V1266" s="65"/>
      <c r="W1266" s="65"/>
      <c r="X1266" s="65"/>
      <c r="Y1266" s="65"/>
      <c r="Z1266" s="65"/>
      <c r="AA1266" s="65"/>
      <c r="AB1266" s="65"/>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c r="HI1266" s="1"/>
      <c r="HJ1266" s="1"/>
      <c r="HK1266" s="1"/>
      <c r="HL1266" s="1"/>
      <c r="HM1266" s="1"/>
      <c r="HN1266" s="1"/>
      <c r="HO1266" s="1"/>
      <c r="HP1266" s="1"/>
      <c r="HQ1266" s="1"/>
      <c r="HR1266" s="1"/>
      <c r="HS1266" s="1"/>
      <c r="HT1266" s="1"/>
      <c r="HU1266" s="1"/>
      <c r="HV1266" s="1"/>
      <c r="HW1266" s="1"/>
      <c r="HX1266" s="1"/>
      <c r="HY1266" s="1"/>
      <c r="HZ1266" s="1"/>
      <c r="IA1266" s="1"/>
      <c r="IB1266" s="1"/>
      <c r="IC1266" s="1"/>
      <c r="ID1266" s="1"/>
      <c r="IE1266" s="1"/>
      <c r="IF1266" s="1"/>
      <c r="IG1266" s="1"/>
      <c r="IH1266" s="1"/>
      <c r="II1266" s="1"/>
      <c r="IJ1266" s="1"/>
      <c r="IK1266" s="1"/>
      <c r="IL1266" s="1"/>
      <c r="IM1266" s="1"/>
      <c r="IN1266" s="1"/>
      <c r="IO1266" s="1"/>
      <c r="IP1266" s="1"/>
    </row>
    <row r="1267" spans="1:250" s="50" customFormat="1" x14ac:dyDescent="0.2">
      <c r="A1267" s="6">
        <f ca="1">IF(COUNTIF($B$1:INDIRECT(CONCATENATE("B", ROW())), B1267)=0, "", COUNTIF($B$1:INDIRECT(CONCATENATE("B", ROW())), B1267))</f>
        <v>475</v>
      </c>
      <c r="B1267" s="41" t="s">
        <v>38</v>
      </c>
      <c r="C1267" s="7" t="str">
        <f ca="1">IF(B1267="", "", B1267&amp;COUNTIF($B$1:INDIRECT(CONCATENATE("B", ROW())), B1267))</f>
        <v>Ground475</v>
      </c>
      <c r="D1267" s="6"/>
      <c r="E1267" s="6"/>
      <c r="F1267" s="6">
        <f t="shared" si="208"/>
        <v>3546</v>
      </c>
      <c r="G1267" s="44" t="str">
        <f t="shared" si="205"/>
        <v>0xDDA</v>
      </c>
      <c r="H1267" s="8" t="s">
        <v>1076</v>
      </c>
      <c r="I1267" s="8"/>
      <c r="J1267" s="6" t="s">
        <v>28</v>
      </c>
      <c r="K1267" s="9" t="s">
        <v>35</v>
      </c>
      <c r="L1267" s="6" t="s">
        <v>30</v>
      </c>
      <c r="M1267" s="42">
        <v>160</v>
      </c>
      <c r="N1267" s="42">
        <f t="shared" si="209"/>
        <v>256</v>
      </c>
      <c r="O1267" s="42">
        <f t="shared" si="206"/>
        <v>20</v>
      </c>
      <c r="P1267" s="42">
        <f t="shared" si="207"/>
        <v>32</v>
      </c>
      <c r="Q1267" s="265">
        <v>1</v>
      </c>
      <c r="R1267" s="10">
        <f t="shared" si="210"/>
        <v>256</v>
      </c>
      <c r="S1267" s="6"/>
      <c r="T1267" s="6"/>
      <c r="U1267" s="65"/>
      <c r="V1267" s="65"/>
      <c r="W1267" s="65"/>
      <c r="X1267" s="65"/>
      <c r="Y1267" s="65"/>
      <c r="Z1267" s="65"/>
      <c r="AA1267" s="65"/>
      <c r="AB1267" s="65"/>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c r="HI1267" s="1"/>
      <c r="HJ1267" s="1"/>
      <c r="HK1267" s="1"/>
      <c r="HL1267" s="1"/>
      <c r="HM1267" s="1"/>
      <c r="HN1267" s="1"/>
      <c r="HO1267" s="1"/>
      <c r="HP1267" s="1"/>
      <c r="HQ1267" s="1"/>
      <c r="HR1267" s="1"/>
      <c r="HS1267" s="1"/>
      <c r="HT1267" s="1"/>
      <c r="HU1267" s="1"/>
      <c r="HV1267" s="1"/>
      <c r="HW1267" s="1"/>
      <c r="HX1267" s="1"/>
      <c r="HY1267" s="1"/>
      <c r="HZ1267" s="1"/>
      <c r="IA1267" s="1"/>
      <c r="IB1267" s="1"/>
      <c r="IC1267" s="1"/>
      <c r="ID1267" s="1"/>
      <c r="IE1267" s="1"/>
      <c r="IF1267" s="1"/>
      <c r="IG1267" s="1"/>
      <c r="IH1267" s="1"/>
      <c r="II1267" s="1"/>
      <c r="IJ1267" s="1"/>
      <c r="IK1267" s="1"/>
      <c r="IL1267" s="1"/>
      <c r="IM1267" s="1"/>
      <c r="IN1267" s="1"/>
      <c r="IO1267" s="1"/>
      <c r="IP1267" s="1"/>
    </row>
    <row r="1268" spans="1:250" s="50" customFormat="1" x14ac:dyDescent="0.2">
      <c r="A1268" s="6">
        <f ca="1">IF(COUNTIF($B$1:INDIRECT(CONCATENATE("B", ROW())), B1268)=0, "", COUNTIF($B$1:INDIRECT(CONCATENATE("B", ROW())), B1268))</f>
        <v>476</v>
      </c>
      <c r="B1268" s="41" t="s">
        <v>38</v>
      </c>
      <c r="C1268" s="7" t="str">
        <f ca="1">IF(B1268="", "", B1268&amp;COUNTIF($B$1:INDIRECT(CONCATENATE("B", ROW())), B1268))</f>
        <v>Ground476</v>
      </c>
      <c r="D1268" s="6"/>
      <c r="E1268" s="6"/>
      <c r="F1268" s="6">
        <f t="shared" si="208"/>
        <v>3547</v>
      </c>
      <c r="G1268" s="44" t="str">
        <f t="shared" si="205"/>
        <v>0xDDB</v>
      </c>
      <c r="H1268" s="8" t="s">
        <v>1076</v>
      </c>
      <c r="I1268" s="8"/>
      <c r="J1268" s="6" t="s">
        <v>28</v>
      </c>
      <c r="K1268" s="9" t="s">
        <v>35</v>
      </c>
      <c r="L1268" s="6" t="s">
        <v>30</v>
      </c>
      <c r="M1268" s="42">
        <v>160</v>
      </c>
      <c r="N1268" s="42">
        <f t="shared" si="209"/>
        <v>256</v>
      </c>
      <c r="O1268" s="42">
        <f t="shared" si="206"/>
        <v>20</v>
      </c>
      <c r="P1268" s="42">
        <f t="shared" si="207"/>
        <v>32</v>
      </c>
      <c r="Q1268" s="265">
        <v>1</v>
      </c>
      <c r="R1268" s="10">
        <f t="shared" si="210"/>
        <v>256</v>
      </c>
      <c r="S1268" s="6"/>
      <c r="T1268" s="6"/>
      <c r="U1268" s="65"/>
      <c r="V1268" s="65"/>
      <c r="W1268" s="65"/>
      <c r="X1268" s="65"/>
      <c r="Y1268" s="65"/>
      <c r="Z1268" s="65"/>
      <c r="AA1268" s="65"/>
      <c r="AB1268" s="65"/>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GS1268" s="1"/>
      <c r="GT1268" s="1"/>
      <c r="GU1268" s="1"/>
      <c r="GV1268" s="1"/>
      <c r="GW1268" s="1"/>
      <c r="GX1268" s="1"/>
      <c r="GY1268" s="1"/>
      <c r="GZ1268" s="1"/>
      <c r="HA1268" s="1"/>
      <c r="HB1268" s="1"/>
      <c r="HC1268" s="1"/>
      <c r="HD1268" s="1"/>
      <c r="HE1268" s="1"/>
      <c r="HF1268" s="1"/>
      <c r="HG1268" s="1"/>
      <c r="HH1268" s="1"/>
      <c r="HI1268" s="1"/>
      <c r="HJ1268" s="1"/>
      <c r="HK1268" s="1"/>
      <c r="HL1268" s="1"/>
      <c r="HM1268" s="1"/>
      <c r="HN1268" s="1"/>
      <c r="HO1268" s="1"/>
      <c r="HP1268" s="1"/>
      <c r="HQ1268" s="1"/>
      <c r="HR1268" s="1"/>
      <c r="HS1268" s="1"/>
      <c r="HT1268" s="1"/>
      <c r="HU1268" s="1"/>
      <c r="HV1268" s="1"/>
      <c r="HW1268" s="1"/>
      <c r="HX1268" s="1"/>
      <c r="HY1268" s="1"/>
      <c r="HZ1268" s="1"/>
      <c r="IA1268" s="1"/>
      <c r="IB1268" s="1"/>
      <c r="IC1268" s="1"/>
      <c r="ID1268" s="1"/>
      <c r="IE1268" s="1"/>
      <c r="IF1268" s="1"/>
      <c r="IG1268" s="1"/>
      <c r="IH1268" s="1"/>
      <c r="II1268" s="1"/>
      <c r="IJ1268" s="1"/>
      <c r="IK1268" s="1"/>
      <c r="IL1268" s="1"/>
      <c r="IM1268" s="1"/>
      <c r="IN1268" s="1"/>
      <c r="IO1268" s="1"/>
      <c r="IP1268" s="1"/>
    </row>
    <row r="1269" spans="1:250" s="50" customFormat="1" x14ac:dyDescent="0.2">
      <c r="A1269" s="6">
        <f ca="1">IF(COUNTIF($B$1:INDIRECT(CONCATENATE("B", ROW())), B1269)=0, "", COUNTIF($B$1:INDIRECT(CONCATENATE("B", ROW())), B1269))</f>
        <v>477</v>
      </c>
      <c r="B1269" s="41" t="s">
        <v>38</v>
      </c>
      <c r="C1269" s="7" t="str">
        <f ca="1">IF(B1269="", "", B1269&amp;COUNTIF($B$1:INDIRECT(CONCATENATE("B", ROW())), B1269))</f>
        <v>Ground477</v>
      </c>
      <c r="D1269" s="6"/>
      <c r="E1269" s="6"/>
      <c r="F1269" s="6">
        <f t="shared" si="208"/>
        <v>3548</v>
      </c>
      <c r="G1269" s="44" t="str">
        <f t="shared" si="205"/>
        <v>0xDDC</v>
      </c>
      <c r="H1269" s="8" t="s">
        <v>1076</v>
      </c>
      <c r="I1269" s="8"/>
      <c r="J1269" s="6" t="s">
        <v>28</v>
      </c>
      <c r="K1269" s="9" t="s">
        <v>35</v>
      </c>
      <c r="L1269" s="6" t="s">
        <v>30</v>
      </c>
      <c r="M1269" s="42">
        <v>160</v>
      </c>
      <c r="N1269" s="42">
        <f t="shared" si="209"/>
        <v>256</v>
      </c>
      <c r="O1269" s="42">
        <f t="shared" si="206"/>
        <v>20</v>
      </c>
      <c r="P1269" s="42">
        <f t="shared" si="207"/>
        <v>32</v>
      </c>
      <c r="Q1269" s="265">
        <v>1</v>
      </c>
      <c r="R1269" s="10">
        <f t="shared" si="210"/>
        <v>256</v>
      </c>
      <c r="S1269" s="6"/>
      <c r="T1269" s="6"/>
      <c r="U1269" s="65"/>
      <c r="V1269" s="65"/>
      <c r="W1269" s="65"/>
      <c r="X1269" s="65"/>
      <c r="Y1269" s="65"/>
      <c r="Z1269" s="65"/>
      <c r="AA1269" s="65"/>
      <c r="AB1269" s="65"/>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c r="GY1269" s="1"/>
      <c r="GZ1269" s="1"/>
      <c r="HA1269" s="1"/>
      <c r="HB1269" s="1"/>
      <c r="HC1269" s="1"/>
      <c r="HD1269" s="1"/>
      <c r="HE1269" s="1"/>
      <c r="HF1269" s="1"/>
      <c r="HG1269" s="1"/>
      <c r="HH1269" s="1"/>
      <c r="HI1269" s="1"/>
      <c r="HJ1269" s="1"/>
      <c r="HK1269" s="1"/>
      <c r="HL1269" s="1"/>
      <c r="HM1269" s="1"/>
      <c r="HN1269" s="1"/>
      <c r="HO1269" s="1"/>
      <c r="HP1269" s="1"/>
      <c r="HQ1269" s="1"/>
      <c r="HR1269" s="1"/>
      <c r="HS1269" s="1"/>
      <c r="HT1269" s="1"/>
      <c r="HU1269" s="1"/>
      <c r="HV1269" s="1"/>
      <c r="HW1269" s="1"/>
      <c r="HX1269" s="1"/>
      <c r="HY1269" s="1"/>
      <c r="HZ1269" s="1"/>
      <c r="IA1269" s="1"/>
      <c r="IB1269" s="1"/>
      <c r="IC1269" s="1"/>
      <c r="ID1269" s="1"/>
      <c r="IE1269" s="1"/>
      <c r="IF1269" s="1"/>
      <c r="IG1269" s="1"/>
      <c r="IH1269" s="1"/>
      <c r="II1269" s="1"/>
      <c r="IJ1269" s="1"/>
      <c r="IK1269" s="1"/>
      <c r="IL1269" s="1"/>
      <c r="IM1269" s="1"/>
      <c r="IN1269" s="1"/>
      <c r="IO1269" s="1"/>
      <c r="IP1269" s="1"/>
    </row>
    <row r="1270" spans="1:250" s="50" customFormat="1" x14ac:dyDescent="0.2">
      <c r="A1270" s="6">
        <f ca="1">IF(COUNTIF($B$1:INDIRECT(CONCATENATE("B", ROW())), B1270)=0, "", COUNTIF($B$1:INDIRECT(CONCATENATE("B", ROW())), B1270))</f>
        <v>478</v>
      </c>
      <c r="B1270" s="41" t="s">
        <v>38</v>
      </c>
      <c r="C1270" s="7" t="str">
        <f ca="1">IF(B1270="", "", B1270&amp;COUNTIF($B$1:INDIRECT(CONCATENATE("B", ROW())), B1270))</f>
        <v>Ground478</v>
      </c>
      <c r="D1270" s="6"/>
      <c r="E1270" s="6"/>
      <c r="F1270" s="6">
        <f t="shared" si="208"/>
        <v>3549</v>
      </c>
      <c r="G1270" s="44" t="str">
        <f t="shared" si="205"/>
        <v>0xDDD</v>
      </c>
      <c r="H1270" s="8" t="s">
        <v>1076</v>
      </c>
      <c r="I1270" s="8"/>
      <c r="J1270" s="6" t="s">
        <v>28</v>
      </c>
      <c r="K1270" s="9" t="s">
        <v>35</v>
      </c>
      <c r="L1270" s="6" t="s">
        <v>30</v>
      </c>
      <c r="M1270" s="42">
        <v>160</v>
      </c>
      <c r="N1270" s="42">
        <f t="shared" si="209"/>
        <v>256</v>
      </c>
      <c r="O1270" s="42">
        <f t="shared" si="206"/>
        <v>20</v>
      </c>
      <c r="P1270" s="42">
        <f t="shared" si="207"/>
        <v>32</v>
      </c>
      <c r="Q1270" s="265">
        <v>1</v>
      </c>
      <c r="R1270" s="10">
        <f t="shared" si="210"/>
        <v>256</v>
      </c>
      <c r="S1270" s="6"/>
      <c r="T1270" s="6"/>
      <c r="U1270" s="65"/>
      <c r="V1270" s="65"/>
      <c r="W1270" s="65"/>
      <c r="X1270" s="65"/>
      <c r="Y1270" s="65"/>
      <c r="Z1270" s="65"/>
      <c r="AA1270" s="65"/>
      <c r="AB1270" s="65"/>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c r="HI1270" s="1"/>
      <c r="HJ1270" s="1"/>
      <c r="HK1270" s="1"/>
      <c r="HL1270" s="1"/>
      <c r="HM1270" s="1"/>
      <c r="HN1270" s="1"/>
      <c r="HO1270" s="1"/>
      <c r="HP1270" s="1"/>
      <c r="HQ1270" s="1"/>
      <c r="HR1270" s="1"/>
      <c r="HS1270" s="1"/>
      <c r="HT1270" s="1"/>
      <c r="HU1270" s="1"/>
      <c r="HV1270" s="1"/>
      <c r="HW1270" s="1"/>
      <c r="HX1270" s="1"/>
      <c r="HY1270" s="1"/>
      <c r="HZ1270" s="1"/>
      <c r="IA1270" s="1"/>
      <c r="IB1270" s="1"/>
      <c r="IC1270" s="1"/>
      <c r="ID1270" s="1"/>
      <c r="IE1270" s="1"/>
      <c r="IF1270" s="1"/>
      <c r="IG1270" s="1"/>
      <c r="IH1270" s="1"/>
      <c r="II1270" s="1"/>
      <c r="IJ1270" s="1"/>
      <c r="IK1270" s="1"/>
      <c r="IL1270" s="1"/>
      <c r="IM1270" s="1"/>
      <c r="IN1270" s="1"/>
      <c r="IO1270" s="1"/>
      <c r="IP1270" s="1"/>
    </row>
    <row r="1271" spans="1:250" s="50" customFormat="1" x14ac:dyDescent="0.2">
      <c r="A1271" s="6">
        <f ca="1">IF(COUNTIF($B$1:INDIRECT(CONCATENATE("B", ROW())), B1271)=0, "", COUNTIF($B$1:INDIRECT(CONCATENATE("B", ROW())), B1271))</f>
        <v>479</v>
      </c>
      <c r="B1271" s="41" t="s">
        <v>38</v>
      </c>
      <c r="C1271" s="7" t="str">
        <f ca="1">IF(B1271="", "", B1271&amp;COUNTIF($B$1:INDIRECT(CONCATENATE("B", ROW())), B1271))</f>
        <v>Ground479</v>
      </c>
      <c r="D1271" s="6"/>
      <c r="E1271" s="6"/>
      <c r="F1271" s="6">
        <f t="shared" si="208"/>
        <v>3550</v>
      </c>
      <c r="G1271" s="44" t="str">
        <f t="shared" si="205"/>
        <v>0xDDE</v>
      </c>
      <c r="H1271" s="8" t="s">
        <v>1076</v>
      </c>
      <c r="I1271" s="8"/>
      <c r="J1271" s="6" t="s">
        <v>28</v>
      </c>
      <c r="K1271" s="9" t="s">
        <v>35</v>
      </c>
      <c r="L1271" s="6" t="s">
        <v>30</v>
      </c>
      <c r="M1271" s="42">
        <v>160</v>
      </c>
      <c r="N1271" s="42">
        <f t="shared" si="209"/>
        <v>256</v>
      </c>
      <c r="O1271" s="42">
        <f t="shared" si="206"/>
        <v>20</v>
      </c>
      <c r="P1271" s="42">
        <f t="shared" si="207"/>
        <v>32</v>
      </c>
      <c r="Q1271" s="265">
        <v>1</v>
      </c>
      <c r="R1271" s="10">
        <f t="shared" si="210"/>
        <v>256</v>
      </c>
      <c r="S1271" s="6"/>
      <c r="T1271" s="6"/>
      <c r="U1271" s="65"/>
      <c r="V1271" s="65"/>
      <c r="W1271" s="65"/>
      <c r="X1271" s="65"/>
      <c r="Y1271" s="65"/>
      <c r="Z1271" s="65"/>
      <c r="AA1271" s="65"/>
      <c r="AB1271" s="65"/>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c r="HI1271" s="1"/>
      <c r="HJ1271" s="1"/>
      <c r="HK1271" s="1"/>
      <c r="HL1271" s="1"/>
      <c r="HM1271" s="1"/>
      <c r="HN1271" s="1"/>
      <c r="HO1271" s="1"/>
      <c r="HP1271" s="1"/>
      <c r="HQ1271" s="1"/>
      <c r="HR1271" s="1"/>
      <c r="HS1271" s="1"/>
      <c r="HT1271" s="1"/>
      <c r="HU1271" s="1"/>
      <c r="HV1271" s="1"/>
      <c r="HW1271" s="1"/>
      <c r="HX1271" s="1"/>
      <c r="HY1271" s="1"/>
      <c r="HZ1271" s="1"/>
      <c r="IA1271" s="1"/>
      <c r="IB1271" s="1"/>
      <c r="IC1271" s="1"/>
      <c r="ID1271" s="1"/>
      <c r="IE1271" s="1"/>
      <c r="IF1271" s="1"/>
      <c r="IG1271" s="1"/>
      <c r="IH1271" s="1"/>
      <c r="II1271" s="1"/>
      <c r="IJ1271" s="1"/>
      <c r="IK1271" s="1"/>
      <c r="IL1271" s="1"/>
      <c r="IM1271" s="1"/>
      <c r="IN1271" s="1"/>
      <c r="IO1271" s="1"/>
      <c r="IP1271" s="1"/>
    </row>
    <row r="1272" spans="1:250" s="50" customFormat="1" x14ac:dyDescent="0.2">
      <c r="A1272" s="6">
        <f ca="1">IF(COUNTIF($B$1:INDIRECT(CONCATENATE("B", ROW())), B1272)=0, "", COUNTIF($B$1:INDIRECT(CONCATENATE("B", ROW())), B1272))</f>
        <v>480</v>
      </c>
      <c r="B1272" s="41" t="s">
        <v>38</v>
      </c>
      <c r="C1272" s="7" t="str">
        <f ca="1">IF(B1272="", "", B1272&amp;COUNTIF($B$1:INDIRECT(CONCATENATE("B", ROW())), B1272))</f>
        <v>Ground480</v>
      </c>
      <c r="D1272" s="6"/>
      <c r="E1272" s="6"/>
      <c r="F1272" s="6">
        <f t="shared" si="208"/>
        <v>3551</v>
      </c>
      <c r="G1272" s="44" t="str">
        <f t="shared" si="205"/>
        <v>0xDDF</v>
      </c>
      <c r="H1272" s="8" t="s">
        <v>1076</v>
      </c>
      <c r="I1272" s="8"/>
      <c r="J1272" s="6" t="s">
        <v>28</v>
      </c>
      <c r="K1272" s="9" t="s">
        <v>35</v>
      </c>
      <c r="L1272" s="6" t="s">
        <v>30</v>
      </c>
      <c r="M1272" s="42">
        <v>160</v>
      </c>
      <c r="N1272" s="42">
        <f t="shared" si="209"/>
        <v>256</v>
      </c>
      <c r="O1272" s="42">
        <f t="shared" si="206"/>
        <v>20</v>
      </c>
      <c r="P1272" s="42">
        <f t="shared" si="207"/>
        <v>32</v>
      </c>
      <c r="Q1272" s="265">
        <v>1</v>
      </c>
      <c r="R1272" s="10">
        <f t="shared" si="210"/>
        <v>256</v>
      </c>
      <c r="S1272" s="6"/>
      <c r="T1272" s="6"/>
      <c r="U1272" s="65"/>
      <c r="V1272" s="65"/>
      <c r="W1272" s="65"/>
      <c r="X1272" s="65"/>
      <c r="Y1272" s="65"/>
      <c r="Z1272" s="65"/>
      <c r="AA1272" s="65"/>
      <c r="AB1272" s="65"/>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c r="HI1272" s="1"/>
      <c r="HJ1272" s="1"/>
      <c r="HK1272" s="1"/>
      <c r="HL1272" s="1"/>
      <c r="HM1272" s="1"/>
      <c r="HN1272" s="1"/>
      <c r="HO1272" s="1"/>
      <c r="HP1272" s="1"/>
      <c r="HQ1272" s="1"/>
      <c r="HR1272" s="1"/>
      <c r="HS1272" s="1"/>
      <c r="HT1272" s="1"/>
      <c r="HU1272" s="1"/>
      <c r="HV1272" s="1"/>
      <c r="HW1272" s="1"/>
      <c r="HX1272" s="1"/>
      <c r="HY1272" s="1"/>
      <c r="HZ1272" s="1"/>
      <c r="IA1272" s="1"/>
      <c r="IB1272" s="1"/>
      <c r="IC1272" s="1"/>
      <c r="ID1272" s="1"/>
      <c r="IE1272" s="1"/>
      <c r="IF1272" s="1"/>
      <c r="IG1272" s="1"/>
      <c r="IH1272" s="1"/>
      <c r="II1272" s="1"/>
      <c r="IJ1272" s="1"/>
      <c r="IK1272" s="1"/>
      <c r="IL1272" s="1"/>
      <c r="IM1272" s="1"/>
      <c r="IN1272" s="1"/>
      <c r="IO1272" s="1"/>
      <c r="IP1272" s="1"/>
    </row>
    <row r="1273" spans="1:250" s="50" customFormat="1" x14ac:dyDescent="0.2">
      <c r="A1273" s="6">
        <f ca="1">IF(COUNTIF($B$1:INDIRECT(CONCATENATE("B", ROW())), B1273)=0, "", COUNTIF($B$1:INDIRECT(CONCATENATE("B", ROW())), B1273))</f>
        <v>481</v>
      </c>
      <c r="B1273" s="41" t="s">
        <v>38</v>
      </c>
      <c r="C1273" s="7" t="str">
        <f ca="1">IF(B1273="", "", B1273&amp;COUNTIF($B$1:INDIRECT(CONCATENATE("B", ROW())), B1273))</f>
        <v>Ground481</v>
      </c>
      <c r="D1273" s="6"/>
      <c r="E1273" s="6"/>
      <c r="F1273" s="6">
        <f t="shared" si="208"/>
        <v>3552</v>
      </c>
      <c r="G1273" s="44" t="str">
        <f t="shared" si="205"/>
        <v>0xDE0</v>
      </c>
      <c r="H1273" s="8" t="s">
        <v>1076</v>
      </c>
      <c r="I1273" s="8"/>
      <c r="J1273" s="6" t="s">
        <v>28</v>
      </c>
      <c r="K1273" s="9" t="s">
        <v>35</v>
      </c>
      <c r="L1273" s="6" t="s">
        <v>30</v>
      </c>
      <c r="M1273" s="42">
        <v>160</v>
      </c>
      <c r="N1273" s="42">
        <f t="shared" si="209"/>
        <v>256</v>
      </c>
      <c r="O1273" s="42">
        <f t="shared" si="206"/>
        <v>20</v>
      </c>
      <c r="P1273" s="42">
        <f t="shared" si="207"/>
        <v>32</v>
      </c>
      <c r="Q1273" s="265">
        <v>1</v>
      </c>
      <c r="R1273" s="10">
        <f t="shared" si="210"/>
        <v>256</v>
      </c>
      <c r="S1273" s="6"/>
      <c r="T1273" s="6"/>
      <c r="U1273" s="65"/>
      <c r="V1273" s="65"/>
      <c r="W1273" s="65"/>
      <c r="X1273" s="65"/>
      <c r="Y1273" s="65"/>
      <c r="Z1273" s="65"/>
      <c r="AA1273" s="65"/>
      <c r="AB1273" s="65"/>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c r="HI1273" s="1"/>
      <c r="HJ1273" s="1"/>
      <c r="HK1273" s="1"/>
      <c r="HL1273" s="1"/>
      <c r="HM1273" s="1"/>
      <c r="HN1273" s="1"/>
      <c r="HO1273" s="1"/>
      <c r="HP1273" s="1"/>
      <c r="HQ1273" s="1"/>
      <c r="HR1273" s="1"/>
      <c r="HS1273" s="1"/>
      <c r="HT1273" s="1"/>
      <c r="HU1273" s="1"/>
      <c r="HV1273" s="1"/>
      <c r="HW1273" s="1"/>
      <c r="HX1273" s="1"/>
      <c r="HY1273" s="1"/>
      <c r="HZ1273" s="1"/>
      <c r="IA1273" s="1"/>
      <c r="IB1273" s="1"/>
      <c r="IC1273" s="1"/>
      <c r="ID1273" s="1"/>
      <c r="IE1273" s="1"/>
      <c r="IF1273" s="1"/>
      <c r="IG1273" s="1"/>
      <c r="IH1273" s="1"/>
      <c r="II1273" s="1"/>
      <c r="IJ1273" s="1"/>
      <c r="IK1273" s="1"/>
      <c r="IL1273" s="1"/>
      <c r="IM1273" s="1"/>
      <c r="IN1273" s="1"/>
      <c r="IO1273" s="1"/>
      <c r="IP1273" s="1"/>
    </row>
    <row r="1274" spans="1:250" s="50" customFormat="1" x14ac:dyDescent="0.2">
      <c r="A1274" s="6">
        <f ca="1">IF(COUNTIF($B$1:INDIRECT(CONCATENATE("B", ROW())), B1274)=0, "", COUNTIF($B$1:INDIRECT(CONCATENATE("B", ROW())), B1274))</f>
        <v>482</v>
      </c>
      <c r="B1274" s="41" t="s">
        <v>38</v>
      </c>
      <c r="C1274" s="7" t="str">
        <f ca="1">IF(B1274="", "", B1274&amp;COUNTIF($B$1:INDIRECT(CONCATENATE("B", ROW())), B1274))</f>
        <v>Ground482</v>
      </c>
      <c r="D1274" s="6"/>
      <c r="E1274" s="6"/>
      <c r="F1274" s="6">
        <f t="shared" si="208"/>
        <v>3553</v>
      </c>
      <c r="G1274" s="44" t="str">
        <f t="shared" si="205"/>
        <v>0xDE1</v>
      </c>
      <c r="H1274" s="8" t="s">
        <v>1076</v>
      </c>
      <c r="I1274" s="8"/>
      <c r="J1274" s="6" t="s">
        <v>28</v>
      </c>
      <c r="K1274" s="9" t="s">
        <v>35</v>
      </c>
      <c r="L1274" s="6" t="s">
        <v>30</v>
      </c>
      <c r="M1274" s="42">
        <v>160</v>
      </c>
      <c r="N1274" s="42">
        <f t="shared" si="209"/>
        <v>256</v>
      </c>
      <c r="O1274" s="42">
        <f t="shared" si="206"/>
        <v>20</v>
      </c>
      <c r="P1274" s="42">
        <f t="shared" si="207"/>
        <v>32</v>
      </c>
      <c r="Q1274" s="265">
        <v>1</v>
      </c>
      <c r="R1274" s="10">
        <f t="shared" si="210"/>
        <v>256</v>
      </c>
      <c r="S1274" s="6"/>
      <c r="T1274" s="6"/>
      <c r="U1274" s="65"/>
      <c r="V1274" s="65"/>
      <c r="W1274" s="65"/>
      <c r="X1274" s="65"/>
      <c r="Y1274" s="65"/>
      <c r="Z1274" s="65"/>
      <c r="AA1274" s="65"/>
      <c r="AB1274" s="65"/>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GS1274" s="1"/>
      <c r="GT1274" s="1"/>
      <c r="GU1274" s="1"/>
      <c r="GV1274" s="1"/>
      <c r="GW1274" s="1"/>
      <c r="GX1274" s="1"/>
      <c r="GY1274" s="1"/>
      <c r="GZ1274" s="1"/>
      <c r="HA1274" s="1"/>
      <c r="HB1274" s="1"/>
      <c r="HC1274" s="1"/>
      <c r="HD1274" s="1"/>
      <c r="HE1274" s="1"/>
      <c r="HF1274" s="1"/>
      <c r="HG1274" s="1"/>
      <c r="HH1274" s="1"/>
      <c r="HI1274" s="1"/>
      <c r="HJ1274" s="1"/>
      <c r="HK1274" s="1"/>
      <c r="HL1274" s="1"/>
      <c r="HM1274" s="1"/>
      <c r="HN1274" s="1"/>
      <c r="HO1274" s="1"/>
      <c r="HP1274" s="1"/>
      <c r="HQ1274" s="1"/>
      <c r="HR1274" s="1"/>
      <c r="HS1274" s="1"/>
      <c r="HT1274" s="1"/>
      <c r="HU1274" s="1"/>
      <c r="HV1274" s="1"/>
      <c r="HW1274" s="1"/>
      <c r="HX1274" s="1"/>
      <c r="HY1274" s="1"/>
      <c r="HZ1274" s="1"/>
      <c r="IA1274" s="1"/>
      <c r="IB1274" s="1"/>
      <c r="IC1274" s="1"/>
      <c r="ID1274" s="1"/>
      <c r="IE1274" s="1"/>
      <c r="IF1274" s="1"/>
      <c r="IG1274" s="1"/>
      <c r="IH1274" s="1"/>
      <c r="II1274" s="1"/>
      <c r="IJ1274" s="1"/>
      <c r="IK1274" s="1"/>
      <c r="IL1274" s="1"/>
      <c r="IM1274" s="1"/>
      <c r="IN1274" s="1"/>
      <c r="IO1274" s="1"/>
      <c r="IP1274" s="1"/>
    </row>
    <row r="1275" spans="1:250" s="50" customFormat="1" x14ac:dyDescent="0.2">
      <c r="A1275" s="6">
        <f ca="1">IF(COUNTIF($B$1:INDIRECT(CONCATENATE("B", ROW())), B1275)=0, "", COUNTIF($B$1:INDIRECT(CONCATENATE("B", ROW())), B1275))</f>
        <v>483</v>
      </c>
      <c r="B1275" s="41" t="s">
        <v>38</v>
      </c>
      <c r="C1275" s="7" t="str">
        <f ca="1">IF(B1275="", "", B1275&amp;COUNTIF($B$1:INDIRECT(CONCATENATE("B", ROW())), B1275))</f>
        <v>Ground483</v>
      </c>
      <c r="D1275" s="6"/>
      <c r="E1275" s="6"/>
      <c r="F1275" s="6">
        <f t="shared" si="208"/>
        <v>3554</v>
      </c>
      <c r="G1275" s="44" t="str">
        <f t="shared" si="205"/>
        <v>0xDE2</v>
      </c>
      <c r="H1275" s="8" t="s">
        <v>1076</v>
      </c>
      <c r="I1275" s="8"/>
      <c r="J1275" s="6" t="s">
        <v>28</v>
      </c>
      <c r="K1275" s="9" t="s">
        <v>35</v>
      </c>
      <c r="L1275" s="6" t="s">
        <v>30</v>
      </c>
      <c r="M1275" s="42">
        <v>160</v>
      </c>
      <c r="N1275" s="42">
        <f t="shared" si="209"/>
        <v>256</v>
      </c>
      <c r="O1275" s="42">
        <f t="shared" si="206"/>
        <v>20</v>
      </c>
      <c r="P1275" s="42">
        <f t="shared" si="207"/>
        <v>32</v>
      </c>
      <c r="Q1275" s="265">
        <v>1</v>
      </c>
      <c r="R1275" s="10">
        <f t="shared" si="210"/>
        <v>256</v>
      </c>
      <c r="S1275" s="6"/>
      <c r="T1275" s="6"/>
      <c r="U1275" s="65"/>
      <c r="V1275" s="65"/>
      <c r="W1275" s="65"/>
      <c r="X1275" s="65"/>
      <c r="Y1275" s="65"/>
      <c r="Z1275" s="65"/>
      <c r="AA1275" s="65"/>
      <c r="AB1275" s="65"/>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c r="GL1275" s="1"/>
      <c r="GM1275" s="1"/>
      <c r="GN1275" s="1"/>
      <c r="GO1275" s="1"/>
      <c r="GP1275" s="1"/>
      <c r="GQ1275" s="1"/>
      <c r="GR1275" s="1"/>
      <c r="GS1275" s="1"/>
      <c r="GT1275" s="1"/>
      <c r="GU1275" s="1"/>
      <c r="GV1275" s="1"/>
      <c r="GW1275" s="1"/>
      <c r="GX1275" s="1"/>
      <c r="GY1275" s="1"/>
      <c r="GZ1275" s="1"/>
      <c r="HA1275" s="1"/>
      <c r="HB1275" s="1"/>
      <c r="HC1275" s="1"/>
      <c r="HD1275" s="1"/>
      <c r="HE1275" s="1"/>
      <c r="HF1275" s="1"/>
      <c r="HG1275" s="1"/>
      <c r="HH1275" s="1"/>
      <c r="HI1275" s="1"/>
      <c r="HJ1275" s="1"/>
      <c r="HK1275" s="1"/>
      <c r="HL1275" s="1"/>
      <c r="HM1275" s="1"/>
      <c r="HN1275" s="1"/>
      <c r="HO1275" s="1"/>
      <c r="HP1275" s="1"/>
      <c r="HQ1275" s="1"/>
      <c r="HR1275" s="1"/>
      <c r="HS1275" s="1"/>
      <c r="HT1275" s="1"/>
      <c r="HU1275" s="1"/>
      <c r="HV1275" s="1"/>
      <c r="HW1275" s="1"/>
      <c r="HX1275" s="1"/>
      <c r="HY1275" s="1"/>
      <c r="HZ1275" s="1"/>
      <c r="IA1275" s="1"/>
      <c r="IB1275" s="1"/>
      <c r="IC1275" s="1"/>
      <c r="ID1275" s="1"/>
      <c r="IE1275" s="1"/>
      <c r="IF1275" s="1"/>
      <c r="IG1275" s="1"/>
      <c r="IH1275" s="1"/>
      <c r="II1275" s="1"/>
      <c r="IJ1275" s="1"/>
      <c r="IK1275" s="1"/>
      <c r="IL1275" s="1"/>
      <c r="IM1275" s="1"/>
      <c r="IN1275" s="1"/>
      <c r="IO1275" s="1"/>
      <c r="IP1275" s="1"/>
    </row>
    <row r="1276" spans="1:250" s="50" customFormat="1" x14ac:dyDescent="0.2">
      <c r="A1276" s="6">
        <f ca="1">IF(COUNTIF($B$1:INDIRECT(CONCATENATE("B", ROW())), B1276)=0, "", COUNTIF($B$1:INDIRECT(CONCATENATE("B", ROW())), B1276))</f>
        <v>484</v>
      </c>
      <c r="B1276" s="41" t="s">
        <v>38</v>
      </c>
      <c r="C1276" s="7" t="str">
        <f ca="1">IF(B1276="", "", B1276&amp;COUNTIF($B$1:INDIRECT(CONCATENATE("B", ROW())), B1276))</f>
        <v>Ground484</v>
      </c>
      <c r="D1276" s="6"/>
      <c r="E1276" s="6"/>
      <c r="F1276" s="6">
        <f t="shared" si="208"/>
        <v>3555</v>
      </c>
      <c r="G1276" s="44" t="str">
        <f t="shared" si="205"/>
        <v>0xDE3</v>
      </c>
      <c r="H1276" s="8" t="s">
        <v>1076</v>
      </c>
      <c r="I1276" s="8"/>
      <c r="J1276" s="6" t="s">
        <v>28</v>
      </c>
      <c r="K1276" s="9" t="s">
        <v>35</v>
      </c>
      <c r="L1276" s="6" t="s">
        <v>30</v>
      </c>
      <c r="M1276" s="42">
        <v>160</v>
      </c>
      <c r="N1276" s="42">
        <f t="shared" si="209"/>
        <v>256</v>
      </c>
      <c r="O1276" s="42">
        <f t="shared" si="206"/>
        <v>20</v>
      </c>
      <c r="P1276" s="42">
        <f t="shared" si="207"/>
        <v>32</v>
      </c>
      <c r="Q1276" s="265">
        <v>1</v>
      </c>
      <c r="R1276" s="10">
        <f t="shared" si="210"/>
        <v>256</v>
      </c>
      <c r="S1276" s="6"/>
      <c r="T1276" s="6"/>
      <c r="U1276" s="65"/>
      <c r="V1276" s="65"/>
      <c r="W1276" s="65"/>
      <c r="X1276" s="65"/>
      <c r="Y1276" s="65"/>
      <c r="Z1276" s="65"/>
      <c r="AA1276" s="65"/>
      <c r="AB1276" s="65"/>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c r="HI1276" s="1"/>
      <c r="HJ1276" s="1"/>
      <c r="HK1276" s="1"/>
      <c r="HL1276" s="1"/>
      <c r="HM1276" s="1"/>
      <c r="HN1276" s="1"/>
      <c r="HO1276" s="1"/>
      <c r="HP1276" s="1"/>
      <c r="HQ1276" s="1"/>
      <c r="HR1276" s="1"/>
      <c r="HS1276" s="1"/>
      <c r="HT1276" s="1"/>
      <c r="HU1276" s="1"/>
      <c r="HV1276" s="1"/>
      <c r="HW1276" s="1"/>
      <c r="HX1276" s="1"/>
      <c r="HY1276" s="1"/>
      <c r="HZ1276" s="1"/>
      <c r="IA1276" s="1"/>
      <c r="IB1276" s="1"/>
      <c r="IC1276" s="1"/>
      <c r="ID1276" s="1"/>
      <c r="IE1276" s="1"/>
      <c r="IF1276" s="1"/>
      <c r="IG1276" s="1"/>
      <c r="IH1276" s="1"/>
      <c r="II1276" s="1"/>
      <c r="IJ1276" s="1"/>
      <c r="IK1276" s="1"/>
      <c r="IL1276" s="1"/>
      <c r="IM1276" s="1"/>
      <c r="IN1276" s="1"/>
      <c r="IO1276" s="1"/>
      <c r="IP1276" s="1"/>
    </row>
    <row r="1277" spans="1:250" s="50" customFormat="1" x14ac:dyDescent="0.2">
      <c r="A1277" s="6">
        <f ca="1">IF(COUNTIF($B$1:INDIRECT(CONCATENATE("B", ROW())), B1277)=0, "", COUNTIF($B$1:INDIRECT(CONCATENATE("B", ROW())), B1277))</f>
        <v>485</v>
      </c>
      <c r="B1277" s="41" t="s">
        <v>38</v>
      </c>
      <c r="C1277" s="7" t="str">
        <f ca="1">IF(B1277="", "", B1277&amp;COUNTIF($B$1:INDIRECT(CONCATENATE("B", ROW())), B1277))</f>
        <v>Ground485</v>
      </c>
      <c r="D1277" s="6"/>
      <c r="E1277" s="6"/>
      <c r="F1277" s="6">
        <f t="shared" si="208"/>
        <v>3556</v>
      </c>
      <c r="G1277" s="44" t="str">
        <f t="shared" si="205"/>
        <v>0xDE4</v>
      </c>
      <c r="H1277" s="8" t="s">
        <v>1076</v>
      </c>
      <c r="I1277" s="8"/>
      <c r="J1277" s="6" t="s">
        <v>28</v>
      </c>
      <c r="K1277" s="9" t="s">
        <v>35</v>
      </c>
      <c r="L1277" s="6" t="s">
        <v>30</v>
      </c>
      <c r="M1277" s="42">
        <v>160</v>
      </c>
      <c r="N1277" s="42">
        <f t="shared" si="209"/>
        <v>256</v>
      </c>
      <c r="O1277" s="42">
        <f t="shared" si="206"/>
        <v>20</v>
      </c>
      <c r="P1277" s="42">
        <f t="shared" si="207"/>
        <v>32</v>
      </c>
      <c r="Q1277" s="265">
        <v>1</v>
      </c>
      <c r="R1277" s="10">
        <f t="shared" si="210"/>
        <v>256</v>
      </c>
      <c r="S1277" s="6"/>
      <c r="T1277" s="6"/>
      <c r="U1277" s="65"/>
      <c r="V1277" s="65"/>
      <c r="W1277" s="65"/>
      <c r="X1277" s="65"/>
      <c r="Y1277" s="65"/>
      <c r="Z1277" s="65"/>
      <c r="AA1277" s="65"/>
      <c r="AB1277" s="65"/>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c r="GY1277" s="1"/>
      <c r="GZ1277" s="1"/>
      <c r="HA1277" s="1"/>
      <c r="HB1277" s="1"/>
      <c r="HC1277" s="1"/>
      <c r="HD1277" s="1"/>
      <c r="HE1277" s="1"/>
      <c r="HF1277" s="1"/>
      <c r="HG1277" s="1"/>
      <c r="HH1277" s="1"/>
      <c r="HI1277" s="1"/>
      <c r="HJ1277" s="1"/>
      <c r="HK1277" s="1"/>
      <c r="HL1277" s="1"/>
      <c r="HM1277" s="1"/>
      <c r="HN1277" s="1"/>
      <c r="HO1277" s="1"/>
      <c r="HP1277" s="1"/>
      <c r="HQ1277" s="1"/>
      <c r="HR1277" s="1"/>
      <c r="HS1277" s="1"/>
      <c r="HT1277" s="1"/>
      <c r="HU1277" s="1"/>
      <c r="HV1277" s="1"/>
      <c r="HW1277" s="1"/>
      <c r="HX1277" s="1"/>
      <c r="HY1277" s="1"/>
      <c r="HZ1277" s="1"/>
      <c r="IA1277" s="1"/>
      <c r="IB1277" s="1"/>
      <c r="IC1277" s="1"/>
      <c r="ID1277" s="1"/>
      <c r="IE1277" s="1"/>
      <c r="IF1277" s="1"/>
      <c r="IG1277" s="1"/>
      <c r="IH1277" s="1"/>
      <c r="II1277" s="1"/>
      <c r="IJ1277" s="1"/>
      <c r="IK1277" s="1"/>
      <c r="IL1277" s="1"/>
      <c r="IM1277" s="1"/>
      <c r="IN1277" s="1"/>
      <c r="IO1277" s="1"/>
      <c r="IP1277" s="1"/>
    </row>
    <row r="1278" spans="1:250" s="50" customFormat="1" x14ac:dyDescent="0.2">
      <c r="A1278" s="6">
        <f ca="1">IF(COUNTIF($B$1:INDIRECT(CONCATENATE("B", ROW())), B1278)=0, "", COUNTIF($B$1:INDIRECT(CONCATENATE("B", ROW())), B1278))</f>
        <v>486</v>
      </c>
      <c r="B1278" s="41" t="s">
        <v>38</v>
      </c>
      <c r="C1278" s="7" t="str">
        <f ca="1">IF(B1278="", "", B1278&amp;COUNTIF($B$1:INDIRECT(CONCATENATE("B", ROW())), B1278))</f>
        <v>Ground486</v>
      </c>
      <c r="D1278" s="6"/>
      <c r="E1278" s="6"/>
      <c r="F1278" s="6">
        <f t="shared" si="208"/>
        <v>3557</v>
      </c>
      <c r="G1278" s="44" t="str">
        <f t="shared" si="205"/>
        <v>0xDE5</v>
      </c>
      <c r="H1278" s="8" t="s">
        <v>1076</v>
      </c>
      <c r="I1278" s="8"/>
      <c r="J1278" s="6" t="s">
        <v>28</v>
      </c>
      <c r="K1278" s="9" t="s">
        <v>35</v>
      </c>
      <c r="L1278" s="6" t="s">
        <v>30</v>
      </c>
      <c r="M1278" s="42">
        <v>160</v>
      </c>
      <c r="N1278" s="42">
        <f t="shared" si="209"/>
        <v>256</v>
      </c>
      <c r="O1278" s="42">
        <f t="shared" si="206"/>
        <v>20</v>
      </c>
      <c r="P1278" s="42">
        <f t="shared" si="207"/>
        <v>32</v>
      </c>
      <c r="Q1278" s="265">
        <v>1</v>
      </c>
      <c r="R1278" s="10">
        <f t="shared" si="210"/>
        <v>256</v>
      </c>
      <c r="S1278" s="6"/>
      <c r="T1278" s="6"/>
      <c r="U1278" s="65"/>
      <c r="V1278" s="65"/>
      <c r="W1278" s="65"/>
      <c r="X1278" s="65"/>
      <c r="Y1278" s="65"/>
      <c r="Z1278" s="65"/>
      <c r="AA1278" s="65"/>
      <c r="AB1278" s="65"/>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GS1278" s="1"/>
      <c r="GT1278" s="1"/>
      <c r="GU1278" s="1"/>
      <c r="GV1278" s="1"/>
      <c r="GW1278" s="1"/>
      <c r="GX1278" s="1"/>
      <c r="GY1278" s="1"/>
      <c r="GZ1278" s="1"/>
      <c r="HA1278" s="1"/>
      <c r="HB1278" s="1"/>
      <c r="HC1278" s="1"/>
      <c r="HD1278" s="1"/>
      <c r="HE1278" s="1"/>
      <c r="HF1278" s="1"/>
      <c r="HG1278" s="1"/>
      <c r="HH1278" s="1"/>
      <c r="HI1278" s="1"/>
      <c r="HJ1278" s="1"/>
      <c r="HK1278" s="1"/>
      <c r="HL1278" s="1"/>
      <c r="HM1278" s="1"/>
      <c r="HN1278" s="1"/>
      <c r="HO1278" s="1"/>
      <c r="HP1278" s="1"/>
      <c r="HQ1278" s="1"/>
      <c r="HR1278" s="1"/>
      <c r="HS1278" s="1"/>
      <c r="HT1278" s="1"/>
      <c r="HU1278" s="1"/>
      <c r="HV1278" s="1"/>
      <c r="HW1278" s="1"/>
      <c r="HX1278" s="1"/>
      <c r="HY1278" s="1"/>
      <c r="HZ1278" s="1"/>
      <c r="IA1278" s="1"/>
      <c r="IB1278" s="1"/>
      <c r="IC1278" s="1"/>
      <c r="ID1278" s="1"/>
      <c r="IE1278" s="1"/>
      <c r="IF1278" s="1"/>
      <c r="IG1278" s="1"/>
      <c r="IH1278" s="1"/>
      <c r="II1278" s="1"/>
      <c r="IJ1278" s="1"/>
      <c r="IK1278" s="1"/>
      <c r="IL1278" s="1"/>
      <c r="IM1278" s="1"/>
      <c r="IN1278" s="1"/>
      <c r="IO1278" s="1"/>
      <c r="IP1278" s="1"/>
    </row>
    <row r="1279" spans="1:250" s="50" customFormat="1" x14ac:dyDescent="0.2">
      <c r="A1279" s="6">
        <f ca="1">IF(COUNTIF($B$1:INDIRECT(CONCATENATE("B", ROW())), B1279)=0, "", COUNTIF($B$1:INDIRECT(CONCATENATE("B", ROW())), B1279))</f>
        <v>487</v>
      </c>
      <c r="B1279" s="41" t="s">
        <v>38</v>
      </c>
      <c r="C1279" s="7" t="str">
        <f ca="1">IF(B1279="", "", B1279&amp;COUNTIF($B$1:INDIRECT(CONCATENATE("B", ROW())), B1279))</f>
        <v>Ground487</v>
      </c>
      <c r="D1279" s="6"/>
      <c r="E1279" s="6"/>
      <c r="F1279" s="6">
        <f t="shared" si="208"/>
        <v>3558</v>
      </c>
      <c r="G1279" s="44" t="str">
        <f t="shared" si="205"/>
        <v>0xDE6</v>
      </c>
      <c r="H1279" s="8" t="s">
        <v>1076</v>
      </c>
      <c r="I1279" s="8"/>
      <c r="J1279" s="6" t="s">
        <v>28</v>
      </c>
      <c r="K1279" s="9" t="s">
        <v>35</v>
      </c>
      <c r="L1279" s="6" t="s">
        <v>30</v>
      </c>
      <c r="M1279" s="42">
        <v>160</v>
      </c>
      <c r="N1279" s="42">
        <f t="shared" si="209"/>
        <v>256</v>
      </c>
      <c r="O1279" s="42">
        <f t="shared" si="206"/>
        <v>20</v>
      </c>
      <c r="P1279" s="42">
        <f t="shared" si="207"/>
        <v>32</v>
      </c>
      <c r="Q1279" s="265">
        <v>1</v>
      </c>
      <c r="R1279" s="10">
        <f t="shared" si="210"/>
        <v>256</v>
      </c>
      <c r="S1279" s="6"/>
      <c r="T1279" s="6"/>
      <c r="U1279" s="65"/>
      <c r="V1279" s="65"/>
      <c r="W1279" s="65"/>
      <c r="X1279" s="65"/>
      <c r="Y1279" s="65"/>
      <c r="Z1279" s="65"/>
      <c r="AA1279" s="65"/>
      <c r="AB1279" s="65"/>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c r="HI1279" s="1"/>
      <c r="HJ1279" s="1"/>
      <c r="HK1279" s="1"/>
      <c r="HL1279" s="1"/>
      <c r="HM1279" s="1"/>
      <c r="HN1279" s="1"/>
      <c r="HO1279" s="1"/>
      <c r="HP1279" s="1"/>
      <c r="HQ1279" s="1"/>
      <c r="HR1279" s="1"/>
      <c r="HS1279" s="1"/>
      <c r="HT1279" s="1"/>
      <c r="HU1279" s="1"/>
      <c r="HV1279" s="1"/>
      <c r="HW1279" s="1"/>
      <c r="HX1279" s="1"/>
      <c r="HY1279" s="1"/>
      <c r="HZ1279" s="1"/>
      <c r="IA1279" s="1"/>
      <c r="IB1279" s="1"/>
      <c r="IC1279" s="1"/>
      <c r="ID1279" s="1"/>
      <c r="IE1279" s="1"/>
      <c r="IF1279" s="1"/>
      <c r="IG1279" s="1"/>
      <c r="IH1279" s="1"/>
      <c r="II1279" s="1"/>
      <c r="IJ1279" s="1"/>
      <c r="IK1279" s="1"/>
      <c r="IL1279" s="1"/>
      <c r="IM1279" s="1"/>
      <c r="IN1279" s="1"/>
      <c r="IO1279" s="1"/>
      <c r="IP1279" s="1"/>
    </row>
    <row r="1280" spans="1:250" s="50" customFormat="1" x14ac:dyDescent="0.2">
      <c r="A1280" s="6">
        <f ca="1">IF(COUNTIF($B$1:INDIRECT(CONCATENATE("B", ROW())), B1280)=0, "", COUNTIF($B$1:INDIRECT(CONCATENATE("B", ROW())), B1280))</f>
        <v>488</v>
      </c>
      <c r="B1280" s="41" t="s">
        <v>38</v>
      </c>
      <c r="C1280" s="7" t="str">
        <f ca="1">IF(B1280="", "", B1280&amp;COUNTIF($B$1:INDIRECT(CONCATENATE("B", ROW())), B1280))</f>
        <v>Ground488</v>
      </c>
      <c r="D1280" s="6"/>
      <c r="E1280" s="6"/>
      <c r="F1280" s="6">
        <f t="shared" si="208"/>
        <v>3559</v>
      </c>
      <c r="G1280" s="44" t="str">
        <f t="shared" si="205"/>
        <v>0xDE7</v>
      </c>
      <c r="H1280" s="8" t="s">
        <v>1076</v>
      </c>
      <c r="I1280" s="8"/>
      <c r="J1280" s="6" t="s">
        <v>28</v>
      </c>
      <c r="K1280" s="9" t="s">
        <v>35</v>
      </c>
      <c r="L1280" s="6" t="s">
        <v>30</v>
      </c>
      <c r="M1280" s="42">
        <v>160</v>
      </c>
      <c r="N1280" s="42">
        <f t="shared" si="209"/>
        <v>256</v>
      </c>
      <c r="O1280" s="42">
        <f t="shared" si="206"/>
        <v>20</v>
      </c>
      <c r="P1280" s="42">
        <f t="shared" si="207"/>
        <v>32</v>
      </c>
      <c r="Q1280" s="265">
        <v>1</v>
      </c>
      <c r="R1280" s="10">
        <f t="shared" si="210"/>
        <v>256</v>
      </c>
      <c r="S1280" s="6"/>
      <c r="T1280" s="6"/>
      <c r="U1280" s="65"/>
      <c r="V1280" s="65"/>
      <c r="W1280" s="65"/>
      <c r="X1280" s="65"/>
      <c r="Y1280" s="65"/>
      <c r="Z1280" s="65"/>
      <c r="AA1280" s="65"/>
      <c r="AB1280" s="65"/>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GS1280" s="1"/>
      <c r="GT1280" s="1"/>
      <c r="GU1280" s="1"/>
      <c r="GV1280" s="1"/>
      <c r="GW1280" s="1"/>
      <c r="GX1280" s="1"/>
      <c r="GY1280" s="1"/>
      <c r="GZ1280" s="1"/>
      <c r="HA1280" s="1"/>
      <c r="HB1280" s="1"/>
      <c r="HC1280" s="1"/>
      <c r="HD1280" s="1"/>
      <c r="HE1280" s="1"/>
      <c r="HF1280" s="1"/>
      <c r="HG1280" s="1"/>
      <c r="HH1280" s="1"/>
      <c r="HI1280" s="1"/>
      <c r="HJ1280" s="1"/>
      <c r="HK1280" s="1"/>
      <c r="HL1280" s="1"/>
      <c r="HM1280" s="1"/>
      <c r="HN1280" s="1"/>
      <c r="HO1280" s="1"/>
      <c r="HP1280" s="1"/>
      <c r="HQ1280" s="1"/>
      <c r="HR1280" s="1"/>
      <c r="HS1280" s="1"/>
      <c r="HT1280" s="1"/>
      <c r="HU1280" s="1"/>
      <c r="HV1280" s="1"/>
      <c r="HW1280" s="1"/>
      <c r="HX1280" s="1"/>
      <c r="HY1280" s="1"/>
      <c r="HZ1280" s="1"/>
      <c r="IA1280" s="1"/>
      <c r="IB1280" s="1"/>
      <c r="IC1280" s="1"/>
      <c r="ID1280" s="1"/>
      <c r="IE1280" s="1"/>
      <c r="IF1280" s="1"/>
      <c r="IG1280" s="1"/>
      <c r="IH1280" s="1"/>
      <c r="II1280" s="1"/>
      <c r="IJ1280" s="1"/>
      <c r="IK1280" s="1"/>
      <c r="IL1280" s="1"/>
      <c r="IM1280" s="1"/>
      <c r="IN1280" s="1"/>
      <c r="IO1280" s="1"/>
      <c r="IP1280" s="1"/>
    </row>
    <row r="1281" spans="1:250" s="50" customFormat="1" x14ac:dyDescent="0.2">
      <c r="A1281" s="6">
        <f ca="1">IF(COUNTIF($B$1:INDIRECT(CONCATENATE("B", ROW())), B1281)=0, "", COUNTIF($B$1:INDIRECT(CONCATENATE("B", ROW())), B1281))</f>
        <v>489</v>
      </c>
      <c r="B1281" s="41" t="s">
        <v>38</v>
      </c>
      <c r="C1281" s="7" t="str">
        <f ca="1">IF(B1281="", "", B1281&amp;COUNTIF($B$1:INDIRECT(CONCATENATE("B", ROW())), B1281))</f>
        <v>Ground489</v>
      </c>
      <c r="D1281" s="6"/>
      <c r="E1281" s="6"/>
      <c r="F1281" s="6">
        <f t="shared" si="208"/>
        <v>3560</v>
      </c>
      <c r="G1281" s="44" t="str">
        <f t="shared" si="205"/>
        <v>0xDE8</v>
      </c>
      <c r="H1281" s="8" t="s">
        <v>1076</v>
      </c>
      <c r="I1281" s="8"/>
      <c r="J1281" s="6" t="s">
        <v>28</v>
      </c>
      <c r="K1281" s="9" t="s">
        <v>35</v>
      </c>
      <c r="L1281" s="6" t="s">
        <v>30</v>
      </c>
      <c r="M1281" s="42">
        <v>160</v>
      </c>
      <c r="N1281" s="42">
        <f t="shared" si="209"/>
        <v>256</v>
      </c>
      <c r="O1281" s="42">
        <f t="shared" si="206"/>
        <v>20</v>
      </c>
      <c r="P1281" s="42">
        <f t="shared" si="207"/>
        <v>32</v>
      </c>
      <c r="Q1281" s="265">
        <v>1</v>
      </c>
      <c r="R1281" s="10">
        <f t="shared" si="210"/>
        <v>256</v>
      </c>
      <c r="S1281" s="6"/>
      <c r="T1281" s="6"/>
      <c r="U1281" s="65"/>
      <c r="V1281" s="65"/>
      <c r="W1281" s="65"/>
      <c r="X1281" s="65"/>
      <c r="Y1281" s="65"/>
      <c r="Z1281" s="65"/>
      <c r="AA1281" s="65"/>
      <c r="AB1281" s="65"/>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c r="HI1281" s="1"/>
      <c r="HJ1281" s="1"/>
      <c r="HK1281" s="1"/>
      <c r="HL1281" s="1"/>
      <c r="HM1281" s="1"/>
      <c r="HN1281" s="1"/>
      <c r="HO1281" s="1"/>
      <c r="HP1281" s="1"/>
      <c r="HQ1281" s="1"/>
      <c r="HR1281" s="1"/>
      <c r="HS1281" s="1"/>
      <c r="HT1281" s="1"/>
      <c r="HU1281" s="1"/>
      <c r="HV1281" s="1"/>
      <c r="HW1281" s="1"/>
      <c r="HX1281" s="1"/>
      <c r="HY1281" s="1"/>
      <c r="HZ1281" s="1"/>
      <c r="IA1281" s="1"/>
      <c r="IB1281" s="1"/>
      <c r="IC1281" s="1"/>
      <c r="ID1281" s="1"/>
      <c r="IE1281" s="1"/>
      <c r="IF1281" s="1"/>
      <c r="IG1281" s="1"/>
      <c r="IH1281" s="1"/>
      <c r="II1281" s="1"/>
      <c r="IJ1281" s="1"/>
      <c r="IK1281" s="1"/>
      <c r="IL1281" s="1"/>
      <c r="IM1281" s="1"/>
      <c r="IN1281" s="1"/>
      <c r="IO1281" s="1"/>
      <c r="IP1281" s="1"/>
    </row>
    <row r="1282" spans="1:250" s="50" customFormat="1" x14ac:dyDescent="0.2">
      <c r="A1282" s="6">
        <f ca="1">IF(COUNTIF($B$1:INDIRECT(CONCATENATE("B", ROW())), B1282)=0, "", COUNTIF($B$1:INDIRECT(CONCATENATE("B", ROW())), B1282))</f>
        <v>490</v>
      </c>
      <c r="B1282" s="41" t="s">
        <v>38</v>
      </c>
      <c r="C1282" s="7" t="str">
        <f ca="1">IF(B1282="", "", B1282&amp;COUNTIF($B$1:INDIRECT(CONCATENATE("B", ROW())), B1282))</f>
        <v>Ground490</v>
      </c>
      <c r="D1282" s="6"/>
      <c r="E1282" s="6"/>
      <c r="F1282" s="6">
        <f t="shared" si="208"/>
        <v>3561</v>
      </c>
      <c r="G1282" s="44" t="str">
        <f t="shared" si="205"/>
        <v>0xDE9</v>
      </c>
      <c r="H1282" s="8" t="s">
        <v>1076</v>
      </c>
      <c r="I1282" s="8"/>
      <c r="J1282" s="6" t="s">
        <v>28</v>
      </c>
      <c r="K1282" s="9" t="s">
        <v>35</v>
      </c>
      <c r="L1282" s="6" t="s">
        <v>30</v>
      </c>
      <c r="M1282" s="42">
        <v>160</v>
      </c>
      <c r="N1282" s="42">
        <f t="shared" si="209"/>
        <v>256</v>
      </c>
      <c r="O1282" s="42">
        <f t="shared" si="206"/>
        <v>20</v>
      </c>
      <c r="P1282" s="42">
        <f t="shared" si="207"/>
        <v>32</v>
      </c>
      <c r="Q1282" s="265">
        <v>1</v>
      </c>
      <c r="R1282" s="10">
        <f t="shared" si="210"/>
        <v>256</v>
      </c>
      <c r="S1282" s="6"/>
      <c r="T1282" s="6"/>
      <c r="U1282" s="65"/>
      <c r="V1282" s="65"/>
      <c r="W1282" s="65"/>
      <c r="X1282" s="65"/>
      <c r="Y1282" s="65"/>
      <c r="Z1282" s="65"/>
      <c r="AA1282" s="65"/>
      <c r="AB1282" s="65"/>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GS1282" s="1"/>
      <c r="GT1282" s="1"/>
      <c r="GU1282" s="1"/>
      <c r="GV1282" s="1"/>
      <c r="GW1282" s="1"/>
      <c r="GX1282" s="1"/>
      <c r="GY1282" s="1"/>
      <c r="GZ1282" s="1"/>
      <c r="HA1282" s="1"/>
      <c r="HB1282" s="1"/>
      <c r="HC1282" s="1"/>
      <c r="HD1282" s="1"/>
      <c r="HE1282" s="1"/>
      <c r="HF1282" s="1"/>
      <c r="HG1282" s="1"/>
      <c r="HH1282" s="1"/>
      <c r="HI1282" s="1"/>
      <c r="HJ1282" s="1"/>
      <c r="HK1282" s="1"/>
      <c r="HL1282" s="1"/>
      <c r="HM1282" s="1"/>
      <c r="HN1282" s="1"/>
      <c r="HO1282" s="1"/>
      <c r="HP1282" s="1"/>
      <c r="HQ1282" s="1"/>
      <c r="HR1282" s="1"/>
      <c r="HS1282" s="1"/>
      <c r="HT1282" s="1"/>
      <c r="HU1282" s="1"/>
      <c r="HV1282" s="1"/>
      <c r="HW1282" s="1"/>
      <c r="HX1282" s="1"/>
      <c r="HY1282" s="1"/>
      <c r="HZ1282" s="1"/>
      <c r="IA1282" s="1"/>
      <c r="IB1282" s="1"/>
      <c r="IC1282" s="1"/>
      <c r="ID1282" s="1"/>
      <c r="IE1282" s="1"/>
      <c r="IF1282" s="1"/>
      <c r="IG1282" s="1"/>
      <c r="IH1282" s="1"/>
      <c r="II1282" s="1"/>
      <c r="IJ1282" s="1"/>
      <c r="IK1282" s="1"/>
      <c r="IL1282" s="1"/>
      <c r="IM1282" s="1"/>
      <c r="IN1282" s="1"/>
      <c r="IO1282" s="1"/>
      <c r="IP1282" s="1"/>
    </row>
    <row r="1283" spans="1:250" s="50" customFormat="1" x14ac:dyDescent="0.2">
      <c r="A1283" s="6">
        <f ca="1">IF(COUNTIF($B$1:INDIRECT(CONCATENATE("B", ROW())), B1283)=0, "", COUNTIF($B$1:INDIRECT(CONCATENATE("B", ROW())), B1283))</f>
        <v>491</v>
      </c>
      <c r="B1283" s="41" t="s">
        <v>38</v>
      </c>
      <c r="C1283" s="7" t="str">
        <f ca="1">IF(B1283="", "", B1283&amp;COUNTIF($B$1:INDIRECT(CONCATENATE("B", ROW())), B1283))</f>
        <v>Ground491</v>
      </c>
      <c r="D1283" s="6"/>
      <c r="E1283" s="6"/>
      <c r="F1283" s="6">
        <f t="shared" si="208"/>
        <v>3562</v>
      </c>
      <c r="G1283" s="44" t="str">
        <f t="shared" si="205"/>
        <v>0xDEA</v>
      </c>
      <c r="H1283" s="8" t="s">
        <v>1076</v>
      </c>
      <c r="I1283" s="8"/>
      <c r="J1283" s="6" t="s">
        <v>28</v>
      </c>
      <c r="K1283" s="9" t="s">
        <v>35</v>
      </c>
      <c r="L1283" s="6" t="s">
        <v>30</v>
      </c>
      <c r="M1283" s="42">
        <v>160</v>
      </c>
      <c r="N1283" s="42">
        <f t="shared" si="209"/>
        <v>256</v>
      </c>
      <c r="O1283" s="42">
        <f t="shared" si="206"/>
        <v>20</v>
      </c>
      <c r="P1283" s="42">
        <f t="shared" si="207"/>
        <v>32</v>
      </c>
      <c r="Q1283" s="265">
        <v>1</v>
      </c>
      <c r="R1283" s="10">
        <f t="shared" si="210"/>
        <v>256</v>
      </c>
      <c r="S1283" s="6"/>
      <c r="T1283" s="6"/>
      <c r="U1283" s="65"/>
      <c r="V1283" s="65"/>
      <c r="W1283" s="65"/>
      <c r="X1283" s="65"/>
      <c r="Y1283" s="65"/>
      <c r="Z1283" s="65"/>
      <c r="AA1283" s="65"/>
      <c r="AB1283" s="65"/>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GS1283" s="1"/>
      <c r="GT1283" s="1"/>
      <c r="GU1283" s="1"/>
      <c r="GV1283" s="1"/>
      <c r="GW1283" s="1"/>
      <c r="GX1283" s="1"/>
      <c r="GY1283" s="1"/>
      <c r="GZ1283" s="1"/>
      <c r="HA1283" s="1"/>
      <c r="HB1283" s="1"/>
      <c r="HC1283" s="1"/>
      <c r="HD1283" s="1"/>
      <c r="HE1283" s="1"/>
      <c r="HF1283" s="1"/>
      <c r="HG1283" s="1"/>
      <c r="HH1283" s="1"/>
      <c r="HI1283" s="1"/>
      <c r="HJ1283" s="1"/>
      <c r="HK1283" s="1"/>
      <c r="HL1283" s="1"/>
      <c r="HM1283" s="1"/>
      <c r="HN1283" s="1"/>
      <c r="HO1283" s="1"/>
      <c r="HP1283" s="1"/>
      <c r="HQ1283" s="1"/>
      <c r="HR1283" s="1"/>
      <c r="HS1283" s="1"/>
      <c r="HT1283" s="1"/>
      <c r="HU1283" s="1"/>
      <c r="HV1283" s="1"/>
      <c r="HW1283" s="1"/>
      <c r="HX1283" s="1"/>
      <c r="HY1283" s="1"/>
      <c r="HZ1283" s="1"/>
      <c r="IA1283" s="1"/>
      <c r="IB1283" s="1"/>
      <c r="IC1283" s="1"/>
      <c r="ID1283" s="1"/>
      <c r="IE1283" s="1"/>
      <c r="IF1283" s="1"/>
      <c r="IG1283" s="1"/>
      <c r="IH1283" s="1"/>
      <c r="II1283" s="1"/>
      <c r="IJ1283" s="1"/>
      <c r="IK1283" s="1"/>
      <c r="IL1283" s="1"/>
      <c r="IM1283" s="1"/>
      <c r="IN1283" s="1"/>
      <c r="IO1283" s="1"/>
      <c r="IP1283" s="1"/>
    </row>
    <row r="1284" spans="1:250" s="50" customFormat="1" x14ac:dyDescent="0.2">
      <c r="A1284" s="6">
        <f ca="1">IF(COUNTIF($B$1:INDIRECT(CONCATENATE("B", ROW())), B1284)=0, "", COUNTIF($B$1:INDIRECT(CONCATENATE("B", ROW())), B1284))</f>
        <v>492</v>
      </c>
      <c r="B1284" s="41" t="s">
        <v>38</v>
      </c>
      <c r="C1284" s="7" t="str">
        <f ca="1">IF(B1284="", "", B1284&amp;COUNTIF($B$1:INDIRECT(CONCATENATE("B", ROW())), B1284))</f>
        <v>Ground492</v>
      </c>
      <c r="D1284" s="6"/>
      <c r="E1284" s="6"/>
      <c r="F1284" s="6">
        <f t="shared" si="208"/>
        <v>3563</v>
      </c>
      <c r="G1284" s="44" t="str">
        <f t="shared" si="205"/>
        <v>0xDEB</v>
      </c>
      <c r="H1284" s="8" t="s">
        <v>1076</v>
      </c>
      <c r="I1284" s="8"/>
      <c r="J1284" s="6" t="s">
        <v>28</v>
      </c>
      <c r="K1284" s="9" t="s">
        <v>35</v>
      </c>
      <c r="L1284" s="6" t="s">
        <v>30</v>
      </c>
      <c r="M1284" s="42">
        <v>160</v>
      </c>
      <c r="N1284" s="42">
        <f t="shared" si="209"/>
        <v>256</v>
      </c>
      <c r="O1284" s="42">
        <f t="shared" si="206"/>
        <v>20</v>
      </c>
      <c r="P1284" s="42">
        <f t="shared" si="207"/>
        <v>32</v>
      </c>
      <c r="Q1284" s="265">
        <v>1</v>
      </c>
      <c r="R1284" s="10">
        <f t="shared" si="210"/>
        <v>256</v>
      </c>
      <c r="S1284" s="6"/>
      <c r="T1284" s="6"/>
      <c r="U1284" s="65"/>
      <c r="V1284" s="65"/>
      <c r="W1284" s="65"/>
      <c r="X1284" s="65"/>
      <c r="Y1284" s="65"/>
      <c r="Z1284" s="65"/>
      <c r="AA1284" s="65"/>
      <c r="AB1284" s="65"/>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c r="HI1284" s="1"/>
      <c r="HJ1284" s="1"/>
      <c r="HK1284" s="1"/>
      <c r="HL1284" s="1"/>
      <c r="HM1284" s="1"/>
      <c r="HN1284" s="1"/>
      <c r="HO1284" s="1"/>
      <c r="HP1284" s="1"/>
      <c r="HQ1284" s="1"/>
      <c r="HR1284" s="1"/>
      <c r="HS1284" s="1"/>
      <c r="HT1284" s="1"/>
      <c r="HU1284" s="1"/>
      <c r="HV1284" s="1"/>
      <c r="HW1284" s="1"/>
      <c r="HX1284" s="1"/>
      <c r="HY1284" s="1"/>
      <c r="HZ1284" s="1"/>
      <c r="IA1284" s="1"/>
      <c r="IB1284" s="1"/>
      <c r="IC1284" s="1"/>
      <c r="ID1284" s="1"/>
      <c r="IE1284" s="1"/>
      <c r="IF1284" s="1"/>
      <c r="IG1284" s="1"/>
      <c r="IH1284" s="1"/>
      <c r="II1284" s="1"/>
      <c r="IJ1284" s="1"/>
      <c r="IK1284" s="1"/>
      <c r="IL1284" s="1"/>
      <c r="IM1284" s="1"/>
      <c r="IN1284" s="1"/>
      <c r="IO1284" s="1"/>
      <c r="IP1284" s="1"/>
    </row>
    <row r="1285" spans="1:250" s="50" customFormat="1" x14ac:dyDescent="0.2">
      <c r="A1285" s="6">
        <f ca="1">IF(COUNTIF($B$1:INDIRECT(CONCATENATE("B", ROW())), B1285)=0, "", COUNTIF($B$1:INDIRECT(CONCATENATE("B", ROW())), B1285))</f>
        <v>493</v>
      </c>
      <c r="B1285" s="41" t="s">
        <v>38</v>
      </c>
      <c r="C1285" s="7" t="str">
        <f ca="1">IF(B1285="", "", B1285&amp;COUNTIF($B$1:INDIRECT(CONCATENATE("B", ROW())), B1285))</f>
        <v>Ground493</v>
      </c>
      <c r="D1285" s="6"/>
      <c r="E1285" s="6"/>
      <c r="F1285" s="6">
        <f t="shared" si="208"/>
        <v>3564</v>
      </c>
      <c r="G1285" s="44" t="str">
        <f t="shared" si="205"/>
        <v>0xDEC</v>
      </c>
      <c r="H1285" s="8" t="s">
        <v>1076</v>
      </c>
      <c r="I1285" s="8"/>
      <c r="J1285" s="6" t="s">
        <v>28</v>
      </c>
      <c r="K1285" s="9" t="s">
        <v>35</v>
      </c>
      <c r="L1285" s="6" t="s">
        <v>30</v>
      </c>
      <c r="M1285" s="42">
        <v>160</v>
      </c>
      <c r="N1285" s="42">
        <f t="shared" si="209"/>
        <v>256</v>
      </c>
      <c r="O1285" s="42">
        <f t="shared" si="206"/>
        <v>20</v>
      </c>
      <c r="P1285" s="42">
        <f t="shared" si="207"/>
        <v>32</v>
      </c>
      <c r="Q1285" s="265">
        <v>1</v>
      </c>
      <c r="R1285" s="10">
        <f t="shared" si="210"/>
        <v>256</v>
      </c>
      <c r="S1285" s="6"/>
      <c r="T1285" s="6"/>
      <c r="U1285" s="65"/>
      <c r="V1285" s="65"/>
      <c r="W1285" s="65"/>
      <c r="X1285" s="65"/>
      <c r="Y1285" s="65"/>
      <c r="Z1285" s="65"/>
      <c r="AA1285" s="65"/>
      <c r="AB1285" s="65"/>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GS1285" s="1"/>
      <c r="GT1285" s="1"/>
      <c r="GU1285" s="1"/>
      <c r="GV1285" s="1"/>
      <c r="GW1285" s="1"/>
      <c r="GX1285" s="1"/>
      <c r="GY1285" s="1"/>
      <c r="GZ1285" s="1"/>
      <c r="HA1285" s="1"/>
      <c r="HB1285" s="1"/>
      <c r="HC1285" s="1"/>
      <c r="HD1285" s="1"/>
      <c r="HE1285" s="1"/>
      <c r="HF1285" s="1"/>
      <c r="HG1285" s="1"/>
      <c r="HH1285" s="1"/>
      <c r="HI1285" s="1"/>
      <c r="HJ1285" s="1"/>
      <c r="HK1285" s="1"/>
      <c r="HL1285" s="1"/>
      <c r="HM1285" s="1"/>
      <c r="HN1285" s="1"/>
      <c r="HO1285" s="1"/>
      <c r="HP1285" s="1"/>
      <c r="HQ1285" s="1"/>
      <c r="HR1285" s="1"/>
      <c r="HS1285" s="1"/>
      <c r="HT1285" s="1"/>
      <c r="HU1285" s="1"/>
      <c r="HV1285" s="1"/>
      <c r="HW1285" s="1"/>
      <c r="HX1285" s="1"/>
      <c r="HY1285" s="1"/>
      <c r="HZ1285" s="1"/>
      <c r="IA1285" s="1"/>
      <c r="IB1285" s="1"/>
      <c r="IC1285" s="1"/>
      <c r="ID1285" s="1"/>
      <c r="IE1285" s="1"/>
      <c r="IF1285" s="1"/>
      <c r="IG1285" s="1"/>
      <c r="IH1285" s="1"/>
      <c r="II1285" s="1"/>
      <c r="IJ1285" s="1"/>
      <c r="IK1285" s="1"/>
      <c r="IL1285" s="1"/>
      <c r="IM1285" s="1"/>
      <c r="IN1285" s="1"/>
      <c r="IO1285" s="1"/>
      <c r="IP1285" s="1"/>
    </row>
    <row r="1286" spans="1:250" s="50" customFormat="1" x14ac:dyDescent="0.2">
      <c r="A1286" s="6">
        <f ca="1">IF(COUNTIF($B$1:INDIRECT(CONCATENATE("B", ROW())), B1286)=0, "", COUNTIF($B$1:INDIRECT(CONCATENATE("B", ROW())), B1286))</f>
        <v>494</v>
      </c>
      <c r="B1286" s="41" t="s">
        <v>38</v>
      </c>
      <c r="C1286" s="7" t="str">
        <f ca="1">IF(B1286="", "", B1286&amp;COUNTIF($B$1:INDIRECT(CONCATENATE("B", ROW())), B1286))</f>
        <v>Ground494</v>
      </c>
      <c r="D1286" s="6"/>
      <c r="E1286" s="6"/>
      <c r="F1286" s="6">
        <f t="shared" si="208"/>
        <v>3565</v>
      </c>
      <c r="G1286" s="44" t="str">
        <f t="shared" si="205"/>
        <v>0xDED</v>
      </c>
      <c r="H1286" s="8" t="s">
        <v>1076</v>
      </c>
      <c r="I1286" s="8"/>
      <c r="J1286" s="6" t="s">
        <v>28</v>
      </c>
      <c r="K1286" s="9" t="s">
        <v>35</v>
      </c>
      <c r="L1286" s="6" t="s">
        <v>30</v>
      </c>
      <c r="M1286" s="42">
        <v>160</v>
      </c>
      <c r="N1286" s="42">
        <f t="shared" si="209"/>
        <v>256</v>
      </c>
      <c r="O1286" s="42">
        <f t="shared" si="206"/>
        <v>20</v>
      </c>
      <c r="P1286" s="42">
        <f t="shared" si="207"/>
        <v>32</v>
      </c>
      <c r="Q1286" s="265">
        <v>1</v>
      </c>
      <c r="R1286" s="10">
        <f t="shared" si="210"/>
        <v>256</v>
      </c>
      <c r="S1286" s="6"/>
      <c r="T1286" s="6"/>
      <c r="U1286" s="65"/>
      <c r="V1286" s="65"/>
      <c r="W1286" s="65"/>
      <c r="X1286" s="65"/>
      <c r="Y1286" s="65"/>
      <c r="Z1286" s="65"/>
      <c r="AA1286" s="65"/>
      <c r="AB1286" s="65"/>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c r="HI1286" s="1"/>
      <c r="HJ1286" s="1"/>
      <c r="HK1286" s="1"/>
      <c r="HL1286" s="1"/>
      <c r="HM1286" s="1"/>
      <c r="HN1286" s="1"/>
      <c r="HO1286" s="1"/>
      <c r="HP1286" s="1"/>
      <c r="HQ1286" s="1"/>
      <c r="HR1286" s="1"/>
      <c r="HS1286" s="1"/>
      <c r="HT1286" s="1"/>
      <c r="HU1286" s="1"/>
      <c r="HV1286" s="1"/>
      <c r="HW1286" s="1"/>
      <c r="HX1286" s="1"/>
      <c r="HY1286" s="1"/>
      <c r="HZ1286" s="1"/>
      <c r="IA1286" s="1"/>
      <c r="IB1286" s="1"/>
      <c r="IC1286" s="1"/>
      <c r="ID1286" s="1"/>
      <c r="IE1286" s="1"/>
      <c r="IF1286" s="1"/>
      <c r="IG1286" s="1"/>
      <c r="IH1286" s="1"/>
      <c r="II1286" s="1"/>
      <c r="IJ1286" s="1"/>
      <c r="IK1286" s="1"/>
      <c r="IL1286" s="1"/>
      <c r="IM1286" s="1"/>
      <c r="IN1286" s="1"/>
      <c r="IO1286" s="1"/>
      <c r="IP1286" s="1"/>
    </row>
    <row r="1287" spans="1:250" s="50" customFormat="1" x14ac:dyDescent="0.2">
      <c r="A1287" s="6">
        <f ca="1">IF(COUNTIF($B$1:INDIRECT(CONCATENATE("B", ROW())), B1287)=0, "", COUNTIF($B$1:INDIRECT(CONCATENATE("B", ROW())), B1287))</f>
        <v>495</v>
      </c>
      <c r="B1287" s="41" t="s">
        <v>38</v>
      </c>
      <c r="C1287" s="7" t="str">
        <f ca="1">IF(B1287="", "", B1287&amp;COUNTIF($B$1:INDIRECT(CONCATENATE("B", ROW())), B1287))</f>
        <v>Ground495</v>
      </c>
      <c r="D1287" s="6"/>
      <c r="E1287" s="6"/>
      <c r="F1287" s="6">
        <f t="shared" si="208"/>
        <v>3566</v>
      </c>
      <c r="G1287" s="44" t="str">
        <f t="shared" si="205"/>
        <v>0xDEE</v>
      </c>
      <c r="H1287" s="8" t="s">
        <v>1076</v>
      </c>
      <c r="I1287" s="8"/>
      <c r="J1287" s="6" t="s">
        <v>28</v>
      </c>
      <c r="K1287" s="9" t="s">
        <v>35</v>
      </c>
      <c r="L1287" s="6" t="s">
        <v>30</v>
      </c>
      <c r="M1287" s="42">
        <v>160</v>
      </c>
      <c r="N1287" s="42">
        <f t="shared" si="209"/>
        <v>256</v>
      </c>
      <c r="O1287" s="42">
        <f t="shared" si="206"/>
        <v>20</v>
      </c>
      <c r="P1287" s="42">
        <f t="shared" si="207"/>
        <v>32</v>
      </c>
      <c r="Q1287" s="265">
        <v>1</v>
      </c>
      <c r="R1287" s="10">
        <f t="shared" si="210"/>
        <v>256</v>
      </c>
      <c r="S1287" s="6"/>
      <c r="T1287" s="6"/>
      <c r="U1287" s="65"/>
      <c r="V1287" s="65"/>
      <c r="W1287" s="65"/>
      <c r="X1287" s="65"/>
      <c r="Y1287" s="65"/>
      <c r="Z1287" s="65"/>
      <c r="AA1287" s="65"/>
      <c r="AB1287" s="65"/>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GS1287" s="1"/>
      <c r="GT1287" s="1"/>
      <c r="GU1287" s="1"/>
      <c r="GV1287" s="1"/>
      <c r="GW1287" s="1"/>
      <c r="GX1287" s="1"/>
      <c r="GY1287" s="1"/>
      <c r="GZ1287" s="1"/>
      <c r="HA1287" s="1"/>
      <c r="HB1287" s="1"/>
      <c r="HC1287" s="1"/>
      <c r="HD1287" s="1"/>
      <c r="HE1287" s="1"/>
      <c r="HF1287" s="1"/>
      <c r="HG1287" s="1"/>
      <c r="HH1287" s="1"/>
      <c r="HI1287" s="1"/>
      <c r="HJ1287" s="1"/>
      <c r="HK1287" s="1"/>
      <c r="HL1287" s="1"/>
      <c r="HM1287" s="1"/>
      <c r="HN1287" s="1"/>
      <c r="HO1287" s="1"/>
      <c r="HP1287" s="1"/>
      <c r="HQ1287" s="1"/>
      <c r="HR1287" s="1"/>
      <c r="HS1287" s="1"/>
      <c r="HT1287" s="1"/>
      <c r="HU1287" s="1"/>
      <c r="HV1287" s="1"/>
      <c r="HW1287" s="1"/>
      <c r="HX1287" s="1"/>
      <c r="HY1287" s="1"/>
      <c r="HZ1287" s="1"/>
      <c r="IA1287" s="1"/>
      <c r="IB1287" s="1"/>
      <c r="IC1287" s="1"/>
      <c r="ID1287" s="1"/>
      <c r="IE1287" s="1"/>
      <c r="IF1287" s="1"/>
      <c r="IG1287" s="1"/>
      <c r="IH1287" s="1"/>
      <c r="II1287" s="1"/>
      <c r="IJ1287" s="1"/>
      <c r="IK1287" s="1"/>
      <c r="IL1287" s="1"/>
      <c r="IM1287" s="1"/>
      <c r="IN1287" s="1"/>
      <c r="IO1287" s="1"/>
      <c r="IP1287" s="1"/>
    </row>
    <row r="1288" spans="1:250" s="50" customFormat="1" x14ac:dyDescent="0.2">
      <c r="A1288" s="6">
        <f ca="1">IF(COUNTIF($B$1:INDIRECT(CONCATENATE("B", ROW())), B1288)=0, "", COUNTIF($B$1:INDIRECT(CONCATENATE("B", ROW())), B1288))</f>
        <v>496</v>
      </c>
      <c r="B1288" s="41" t="s">
        <v>38</v>
      </c>
      <c r="C1288" s="7" t="str">
        <f ca="1">IF(B1288="", "", B1288&amp;COUNTIF($B$1:INDIRECT(CONCATENATE("B", ROW())), B1288))</f>
        <v>Ground496</v>
      </c>
      <c r="D1288" s="6"/>
      <c r="E1288" s="6"/>
      <c r="F1288" s="6">
        <f t="shared" si="208"/>
        <v>3567</v>
      </c>
      <c r="G1288" s="44" t="str">
        <f t="shared" si="205"/>
        <v>0xDEF</v>
      </c>
      <c r="H1288" s="8" t="s">
        <v>1076</v>
      </c>
      <c r="I1288" s="8"/>
      <c r="J1288" s="6" t="s">
        <v>28</v>
      </c>
      <c r="K1288" s="9" t="s">
        <v>35</v>
      </c>
      <c r="L1288" s="6" t="s">
        <v>30</v>
      </c>
      <c r="M1288" s="42">
        <v>160</v>
      </c>
      <c r="N1288" s="42">
        <f t="shared" si="209"/>
        <v>256</v>
      </c>
      <c r="O1288" s="42">
        <f t="shared" si="206"/>
        <v>20</v>
      </c>
      <c r="P1288" s="42">
        <f t="shared" si="207"/>
        <v>32</v>
      </c>
      <c r="Q1288" s="265">
        <v>1</v>
      </c>
      <c r="R1288" s="10">
        <f t="shared" si="210"/>
        <v>256</v>
      </c>
      <c r="S1288" s="6"/>
      <c r="T1288" s="6"/>
      <c r="U1288" s="65"/>
      <c r="V1288" s="65"/>
      <c r="W1288" s="65"/>
      <c r="X1288" s="65"/>
      <c r="Y1288" s="65"/>
      <c r="Z1288" s="65"/>
      <c r="AA1288" s="65"/>
      <c r="AB1288" s="65"/>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GS1288" s="1"/>
      <c r="GT1288" s="1"/>
      <c r="GU1288" s="1"/>
      <c r="GV1288" s="1"/>
      <c r="GW1288" s="1"/>
      <c r="GX1288" s="1"/>
      <c r="GY1288" s="1"/>
      <c r="GZ1288" s="1"/>
      <c r="HA1288" s="1"/>
      <c r="HB1288" s="1"/>
      <c r="HC1288" s="1"/>
      <c r="HD1288" s="1"/>
      <c r="HE1288" s="1"/>
      <c r="HF1288" s="1"/>
      <c r="HG1288" s="1"/>
      <c r="HH1288" s="1"/>
      <c r="HI1288" s="1"/>
      <c r="HJ1288" s="1"/>
      <c r="HK1288" s="1"/>
      <c r="HL1288" s="1"/>
      <c r="HM1288" s="1"/>
      <c r="HN1288" s="1"/>
      <c r="HO1288" s="1"/>
      <c r="HP1288" s="1"/>
      <c r="HQ1288" s="1"/>
      <c r="HR1288" s="1"/>
      <c r="HS1288" s="1"/>
      <c r="HT1288" s="1"/>
      <c r="HU1288" s="1"/>
      <c r="HV1288" s="1"/>
      <c r="HW1288" s="1"/>
      <c r="HX1288" s="1"/>
      <c r="HY1288" s="1"/>
      <c r="HZ1288" s="1"/>
      <c r="IA1288" s="1"/>
      <c r="IB1288" s="1"/>
      <c r="IC1288" s="1"/>
      <c r="ID1288" s="1"/>
      <c r="IE1288" s="1"/>
      <c r="IF1288" s="1"/>
      <c r="IG1288" s="1"/>
      <c r="IH1288" s="1"/>
      <c r="II1288" s="1"/>
      <c r="IJ1288" s="1"/>
      <c r="IK1288" s="1"/>
      <c r="IL1288" s="1"/>
      <c r="IM1288" s="1"/>
      <c r="IN1288" s="1"/>
      <c r="IO1288" s="1"/>
      <c r="IP1288" s="1"/>
    </row>
    <row r="1289" spans="1:250" s="50" customFormat="1" x14ac:dyDescent="0.2">
      <c r="A1289" s="6">
        <f ca="1">IF(COUNTIF($B$1:INDIRECT(CONCATENATE("B", ROW())), B1289)=0, "", COUNTIF($B$1:INDIRECT(CONCATENATE("B", ROW())), B1289))</f>
        <v>497</v>
      </c>
      <c r="B1289" s="41" t="s">
        <v>38</v>
      </c>
      <c r="C1289" s="7" t="str">
        <f ca="1">IF(B1289="", "", B1289&amp;COUNTIF($B$1:INDIRECT(CONCATENATE("B", ROW())), B1289))</f>
        <v>Ground497</v>
      </c>
      <c r="D1289" s="6"/>
      <c r="E1289" s="6"/>
      <c r="F1289" s="6">
        <f t="shared" si="208"/>
        <v>3568</v>
      </c>
      <c r="G1289" s="44" t="str">
        <f t="shared" si="205"/>
        <v>0xDF0</v>
      </c>
      <c r="H1289" s="8" t="s">
        <v>1077</v>
      </c>
      <c r="I1289" s="8"/>
      <c r="J1289" s="6" t="s">
        <v>28</v>
      </c>
      <c r="K1289" s="9" t="s">
        <v>35</v>
      </c>
      <c r="L1289" s="6" t="s">
        <v>30</v>
      </c>
      <c r="M1289" s="42">
        <v>160</v>
      </c>
      <c r="N1289" s="42">
        <f t="shared" si="209"/>
        <v>256</v>
      </c>
      <c r="O1289" s="42">
        <f t="shared" si="206"/>
        <v>20</v>
      </c>
      <c r="P1289" s="42">
        <f t="shared" ref="P1289:P1304" si="211">IF(N1289="", "", N1289/8)</f>
        <v>32</v>
      </c>
      <c r="Q1289" s="265">
        <v>1</v>
      </c>
      <c r="R1289" s="10">
        <f t="shared" si="210"/>
        <v>256</v>
      </c>
      <c r="S1289" s="6"/>
      <c r="T1289" s="6"/>
      <c r="U1289" s="65"/>
      <c r="V1289" s="65"/>
      <c r="W1289" s="65"/>
      <c r="X1289" s="65"/>
      <c r="Y1289" s="65"/>
      <c r="Z1289" s="65"/>
      <c r="AA1289" s="65"/>
      <c r="AB1289" s="65"/>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c r="HI1289" s="1"/>
      <c r="HJ1289" s="1"/>
      <c r="HK1289" s="1"/>
      <c r="HL1289" s="1"/>
      <c r="HM1289" s="1"/>
      <c r="HN1289" s="1"/>
      <c r="HO1289" s="1"/>
      <c r="HP1289" s="1"/>
      <c r="HQ1289" s="1"/>
      <c r="HR1289" s="1"/>
      <c r="HS1289" s="1"/>
      <c r="HT1289" s="1"/>
      <c r="HU1289" s="1"/>
      <c r="HV1289" s="1"/>
      <c r="HW1289" s="1"/>
      <c r="HX1289" s="1"/>
      <c r="HY1289" s="1"/>
      <c r="HZ1289" s="1"/>
      <c r="IA1289" s="1"/>
      <c r="IB1289" s="1"/>
      <c r="IC1289" s="1"/>
      <c r="ID1289" s="1"/>
      <c r="IE1289" s="1"/>
      <c r="IF1289" s="1"/>
      <c r="IG1289" s="1"/>
      <c r="IH1289" s="1"/>
      <c r="II1289" s="1"/>
      <c r="IJ1289" s="1"/>
      <c r="IK1289" s="1"/>
      <c r="IL1289" s="1"/>
      <c r="IM1289" s="1"/>
      <c r="IN1289" s="1"/>
      <c r="IO1289" s="1"/>
      <c r="IP1289" s="1"/>
    </row>
    <row r="1290" spans="1:250" s="50" customFormat="1" x14ac:dyDescent="0.2">
      <c r="A1290" s="6">
        <f ca="1">IF(COUNTIF($B$1:INDIRECT(CONCATENATE("B", ROW())), B1290)=0, "", COUNTIF($B$1:INDIRECT(CONCATENATE("B", ROW())), B1290))</f>
        <v>498</v>
      </c>
      <c r="B1290" s="41" t="s">
        <v>38</v>
      </c>
      <c r="C1290" s="7" t="str">
        <f ca="1">IF(B1290="", "", B1290&amp;COUNTIF($B$1:INDIRECT(CONCATENATE("B", ROW())), B1290))</f>
        <v>Ground498</v>
      </c>
      <c r="D1290" s="6"/>
      <c r="E1290" s="6"/>
      <c r="F1290" s="6">
        <f t="shared" ref="F1290:F1353" si="212">$F1289+1</f>
        <v>3569</v>
      </c>
      <c r="G1290" s="44" t="str">
        <f t="shared" ref="G1290:G1353" si="213">CONCATENATE( "0x",DEC2HEX($F1290) )</f>
        <v>0xDF1</v>
      </c>
      <c r="H1290" s="8" t="s">
        <v>1077</v>
      </c>
      <c r="I1290" s="8"/>
      <c r="J1290" s="6" t="s">
        <v>28</v>
      </c>
      <c r="K1290" s="9" t="s">
        <v>35</v>
      </c>
      <c r="L1290" s="6" t="s">
        <v>30</v>
      </c>
      <c r="M1290" s="42">
        <v>160</v>
      </c>
      <c r="N1290" s="42">
        <f t="shared" si="209"/>
        <v>256</v>
      </c>
      <c r="O1290" s="42">
        <f t="shared" ref="O1290:O1304" si="214">IF($M1290="", "", $M1290/8)</f>
        <v>20</v>
      </c>
      <c r="P1290" s="42">
        <f t="shared" si="211"/>
        <v>32</v>
      </c>
      <c r="Q1290" s="265">
        <v>1</v>
      </c>
      <c r="R1290" s="10">
        <f t="shared" si="210"/>
        <v>256</v>
      </c>
      <c r="S1290" s="6"/>
      <c r="T1290" s="6"/>
      <c r="U1290" s="65"/>
      <c r="V1290" s="65"/>
      <c r="W1290" s="65"/>
      <c r="X1290" s="65"/>
      <c r="Y1290" s="65"/>
      <c r="Z1290" s="65"/>
      <c r="AA1290" s="65"/>
      <c r="AB1290" s="65"/>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c r="HI1290" s="1"/>
      <c r="HJ1290" s="1"/>
      <c r="HK1290" s="1"/>
      <c r="HL1290" s="1"/>
      <c r="HM1290" s="1"/>
      <c r="HN1290" s="1"/>
      <c r="HO1290" s="1"/>
      <c r="HP1290" s="1"/>
      <c r="HQ1290" s="1"/>
      <c r="HR1290" s="1"/>
      <c r="HS1290" s="1"/>
      <c r="HT1290" s="1"/>
      <c r="HU1290" s="1"/>
      <c r="HV1290" s="1"/>
      <c r="HW1290" s="1"/>
      <c r="HX1290" s="1"/>
      <c r="HY1290" s="1"/>
      <c r="HZ1290" s="1"/>
      <c r="IA1290" s="1"/>
      <c r="IB1290" s="1"/>
      <c r="IC1290" s="1"/>
      <c r="ID1290" s="1"/>
      <c r="IE1290" s="1"/>
      <c r="IF1290" s="1"/>
      <c r="IG1290" s="1"/>
      <c r="IH1290" s="1"/>
      <c r="II1290" s="1"/>
      <c r="IJ1290" s="1"/>
      <c r="IK1290" s="1"/>
      <c r="IL1290" s="1"/>
      <c r="IM1290" s="1"/>
      <c r="IN1290" s="1"/>
      <c r="IO1290" s="1"/>
      <c r="IP1290" s="1"/>
    </row>
    <row r="1291" spans="1:250" s="50" customFormat="1" x14ac:dyDescent="0.2">
      <c r="A1291" s="6">
        <f ca="1">IF(COUNTIF($B$1:INDIRECT(CONCATENATE("B", ROW())), B1291)=0, "", COUNTIF($B$1:INDIRECT(CONCATENATE("B", ROW())), B1291))</f>
        <v>499</v>
      </c>
      <c r="B1291" s="41" t="s">
        <v>38</v>
      </c>
      <c r="C1291" s="7" t="str">
        <f ca="1">IF(B1291="", "", B1291&amp;COUNTIF($B$1:INDIRECT(CONCATENATE("B", ROW())), B1291))</f>
        <v>Ground499</v>
      </c>
      <c r="D1291" s="6"/>
      <c r="E1291" s="6"/>
      <c r="F1291" s="6">
        <f t="shared" si="212"/>
        <v>3570</v>
      </c>
      <c r="G1291" s="44" t="str">
        <f t="shared" si="213"/>
        <v>0xDF2</v>
      </c>
      <c r="H1291" s="8" t="s">
        <v>1077</v>
      </c>
      <c r="I1291" s="8"/>
      <c r="J1291" s="6" t="s">
        <v>28</v>
      </c>
      <c r="K1291" s="9" t="s">
        <v>35</v>
      </c>
      <c r="L1291" s="6" t="s">
        <v>30</v>
      </c>
      <c r="M1291" s="42">
        <v>160</v>
      </c>
      <c r="N1291" s="42">
        <f t="shared" si="209"/>
        <v>256</v>
      </c>
      <c r="O1291" s="42">
        <f t="shared" si="214"/>
        <v>20</v>
      </c>
      <c r="P1291" s="42">
        <f t="shared" si="211"/>
        <v>32</v>
      </c>
      <c r="Q1291" s="265">
        <v>1</v>
      </c>
      <c r="R1291" s="10">
        <f t="shared" si="210"/>
        <v>256</v>
      </c>
      <c r="S1291" s="6"/>
      <c r="T1291" s="6"/>
      <c r="U1291" s="65"/>
      <c r="V1291" s="65"/>
      <c r="W1291" s="65"/>
      <c r="X1291" s="65"/>
      <c r="Y1291" s="65"/>
      <c r="Z1291" s="65"/>
      <c r="AA1291" s="65"/>
      <c r="AB1291" s="65"/>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c r="HI1291" s="1"/>
      <c r="HJ1291" s="1"/>
      <c r="HK1291" s="1"/>
      <c r="HL1291" s="1"/>
      <c r="HM1291" s="1"/>
      <c r="HN1291" s="1"/>
      <c r="HO1291" s="1"/>
      <c r="HP1291" s="1"/>
      <c r="HQ1291" s="1"/>
      <c r="HR1291" s="1"/>
      <c r="HS1291" s="1"/>
      <c r="HT1291" s="1"/>
      <c r="HU1291" s="1"/>
      <c r="HV1291" s="1"/>
      <c r="HW1291" s="1"/>
      <c r="HX1291" s="1"/>
      <c r="HY1291" s="1"/>
      <c r="HZ1291" s="1"/>
      <c r="IA1291" s="1"/>
      <c r="IB1291" s="1"/>
      <c r="IC1291" s="1"/>
      <c r="ID1291" s="1"/>
      <c r="IE1291" s="1"/>
      <c r="IF1291" s="1"/>
      <c r="IG1291" s="1"/>
      <c r="IH1291" s="1"/>
      <c r="II1291" s="1"/>
      <c r="IJ1291" s="1"/>
      <c r="IK1291" s="1"/>
      <c r="IL1291" s="1"/>
      <c r="IM1291" s="1"/>
      <c r="IN1291" s="1"/>
      <c r="IO1291" s="1"/>
      <c r="IP1291" s="1"/>
    </row>
    <row r="1292" spans="1:250" s="50" customFormat="1" x14ac:dyDescent="0.2">
      <c r="A1292" s="6">
        <f ca="1">IF(COUNTIF($B$1:INDIRECT(CONCATENATE("B", ROW())), B1292)=0, "", COUNTIF($B$1:INDIRECT(CONCATENATE("B", ROW())), B1292))</f>
        <v>500</v>
      </c>
      <c r="B1292" s="41" t="s">
        <v>38</v>
      </c>
      <c r="C1292" s="7" t="str">
        <f ca="1">IF(B1292="", "", B1292&amp;COUNTIF($B$1:INDIRECT(CONCATENATE("B", ROW())), B1292))</f>
        <v>Ground500</v>
      </c>
      <c r="D1292" s="6"/>
      <c r="E1292" s="6"/>
      <c r="F1292" s="6">
        <f t="shared" si="212"/>
        <v>3571</v>
      </c>
      <c r="G1292" s="44" t="str">
        <f t="shared" si="213"/>
        <v>0xDF3</v>
      </c>
      <c r="H1292" s="8" t="s">
        <v>1077</v>
      </c>
      <c r="I1292" s="8"/>
      <c r="J1292" s="6" t="s">
        <v>28</v>
      </c>
      <c r="K1292" s="9" t="s">
        <v>35</v>
      </c>
      <c r="L1292" s="6" t="s">
        <v>30</v>
      </c>
      <c r="M1292" s="42">
        <v>160</v>
      </c>
      <c r="N1292" s="42">
        <f t="shared" si="209"/>
        <v>256</v>
      </c>
      <c r="O1292" s="42">
        <f t="shared" si="214"/>
        <v>20</v>
      </c>
      <c r="P1292" s="42">
        <f t="shared" si="211"/>
        <v>32</v>
      </c>
      <c r="Q1292" s="265">
        <v>1</v>
      </c>
      <c r="R1292" s="10">
        <f t="shared" si="210"/>
        <v>256</v>
      </c>
      <c r="S1292" s="6"/>
      <c r="T1292" s="6"/>
      <c r="U1292" s="65"/>
      <c r="V1292" s="65"/>
      <c r="W1292" s="65"/>
      <c r="X1292" s="65"/>
      <c r="Y1292" s="65"/>
      <c r="Z1292" s="65"/>
      <c r="AA1292" s="65"/>
      <c r="AB1292" s="65"/>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c r="HI1292" s="1"/>
      <c r="HJ1292" s="1"/>
      <c r="HK1292" s="1"/>
      <c r="HL1292" s="1"/>
      <c r="HM1292" s="1"/>
      <c r="HN1292" s="1"/>
      <c r="HO1292" s="1"/>
      <c r="HP1292" s="1"/>
      <c r="HQ1292" s="1"/>
      <c r="HR1292" s="1"/>
      <c r="HS1292" s="1"/>
      <c r="HT1292" s="1"/>
      <c r="HU1292" s="1"/>
      <c r="HV1292" s="1"/>
      <c r="HW1292" s="1"/>
      <c r="HX1292" s="1"/>
      <c r="HY1292" s="1"/>
      <c r="HZ1292" s="1"/>
      <c r="IA1292" s="1"/>
      <c r="IB1292" s="1"/>
      <c r="IC1292" s="1"/>
      <c r="ID1292" s="1"/>
      <c r="IE1292" s="1"/>
      <c r="IF1292" s="1"/>
      <c r="IG1292" s="1"/>
      <c r="IH1292" s="1"/>
      <c r="II1292" s="1"/>
      <c r="IJ1292" s="1"/>
      <c r="IK1292" s="1"/>
      <c r="IL1292" s="1"/>
      <c r="IM1292" s="1"/>
      <c r="IN1292" s="1"/>
      <c r="IO1292" s="1"/>
      <c r="IP1292" s="1"/>
    </row>
    <row r="1293" spans="1:250" s="50" customFormat="1" x14ac:dyDescent="0.2">
      <c r="A1293" s="6">
        <f ca="1">IF(COUNTIF($B$1:INDIRECT(CONCATENATE("B", ROW())), B1293)=0, "", COUNTIF($B$1:INDIRECT(CONCATENATE("B", ROW())), B1293))</f>
        <v>501</v>
      </c>
      <c r="B1293" s="41" t="s">
        <v>38</v>
      </c>
      <c r="C1293" s="7" t="str">
        <f ca="1">IF(B1293="", "", B1293&amp;COUNTIF($B$1:INDIRECT(CONCATENATE("B", ROW())), B1293))</f>
        <v>Ground501</v>
      </c>
      <c r="D1293" s="6"/>
      <c r="E1293" s="6"/>
      <c r="F1293" s="6">
        <f t="shared" si="212"/>
        <v>3572</v>
      </c>
      <c r="G1293" s="44" t="str">
        <f t="shared" si="213"/>
        <v>0xDF4</v>
      </c>
      <c r="H1293" s="8" t="s">
        <v>1077</v>
      </c>
      <c r="I1293" s="8"/>
      <c r="J1293" s="6" t="s">
        <v>28</v>
      </c>
      <c r="K1293" s="9" t="s">
        <v>35</v>
      </c>
      <c r="L1293" s="6" t="s">
        <v>30</v>
      </c>
      <c r="M1293" s="42">
        <v>160</v>
      </c>
      <c r="N1293" s="42">
        <f t="shared" si="209"/>
        <v>256</v>
      </c>
      <c r="O1293" s="42">
        <f t="shared" si="214"/>
        <v>20</v>
      </c>
      <c r="P1293" s="42">
        <f t="shared" si="211"/>
        <v>32</v>
      </c>
      <c r="Q1293" s="265">
        <v>1</v>
      </c>
      <c r="R1293" s="10">
        <f t="shared" si="210"/>
        <v>256</v>
      </c>
      <c r="S1293" s="6"/>
      <c r="T1293" s="6"/>
      <c r="U1293" s="65"/>
      <c r="V1293" s="65"/>
      <c r="W1293" s="65"/>
      <c r="X1293" s="65"/>
      <c r="Y1293" s="65"/>
      <c r="Z1293" s="65"/>
      <c r="AA1293" s="65"/>
      <c r="AB1293" s="65"/>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c r="HI1293" s="1"/>
      <c r="HJ1293" s="1"/>
      <c r="HK1293" s="1"/>
      <c r="HL1293" s="1"/>
      <c r="HM1293" s="1"/>
      <c r="HN1293" s="1"/>
      <c r="HO1293" s="1"/>
      <c r="HP1293" s="1"/>
      <c r="HQ1293" s="1"/>
      <c r="HR1293" s="1"/>
      <c r="HS1293" s="1"/>
      <c r="HT1293" s="1"/>
      <c r="HU1293" s="1"/>
      <c r="HV1293" s="1"/>
      <c r="HW1293" s="1"/>
      <c r="HX1293" s="1"/>
      <c r="HY1293" s="1"/>
      <c r="HZ1293" s="1"/>
      <c r="IA1293" s="1"/>
      <c r="IB1293" s="1"/>
      <c r="IC1293" s="1"/>
      <c r="ID1293" s="1"/>
      <c r="IE1293" s="1"/>
      <c r="IF1293" s="1"/>
      <c r="IG1293" s="1"/>
      <c r="IH1293" s="1"/>
      <c r="II1293" s="1"/>
      <c r="IJ1293" s="1"/>
      <c r="IK1293" s="1"/>
      <c r="IL1293" s="1"/>
      <c r="IM1293" s="1"/>
      <c r="IN1293" s="1"/>
      <c r="IO1293" s="1"/>
      <c r="IP1293" s="1"/>
    </row>
    <row r="1294" spans="1:250" s="50" customFormat="1" x14ac:dyDescent="0.2">
      <c r="A1294" s="6">
        <f ca="1">IF(COUNTIF($B$1:INDIRECT(CONCATENATE("B", ROW())), B1294)=0, "", COUNTIF($B$1:INDIRECT(CONCATENATE("B", ROW())), B1294))</f>
        <v>502</v>
      </c>
      <c r="B1294" s="41" t="s">
        <v>38</v>
      </c>
      <c r="C1294" s="7" t="str">
        <f ca="1">IF(B1294="", "", B1294&amp;COUNTIF($B$1:INDIRECT(CONCATENATE("B", ROW())), B1294))</f>
        <v>Ground502</v>
      </c>
      <c r="D1294" s="6"/>
      <c r="E1294" s="6"/>
      <c r="F1294" s="6">
        <f t="shared" si="212"/>
        <v>3573</v>
      </c>
      <c r="G1294" s="44" t="str">
        <f t="shared" si="213"/>
        <v>0xDF5</v>
      </c>
      <c r="H1294" s="8" t="s">
        <v>1077</v>
      </c>
      <c r="I1294" s="8"/>
      <c r="J1294" s="6" t="s">
        <v>28</v>
      </c>
      <c r="K1294" s="9" t="s">
        <v>35</v>
      </c>
      <c r="L1294" s="6" t="s">
        <v>30</v>
      </c>
      <c r="M1294" s="42">
        <v>160</v>
      </c>
      <c r="N1294" s="42">
        <f t="shared" si="209"/>
        <v>256</v>
      </c>
      <c r="O1294" s="42">
        <f t="shared" si="214"/>
        <v>20</v>
      </c>
      <c r="P1294" s="42">
        <f t="shared" si="211"/>
        <v>32</v>
      </c>
      <c r="Q1294" s="265">
        <v>1</v>
      </c>
      <c r="R1294" s="10">
        <f t="shared" si="210"/>
        <v>256</v>
      </c>
      <c r="S1294" s="6"/>
      <c r="T1294" s="6"/>
      <c r="U1294" s="65"/>
      <c r="V1294" s="65"/>
      <c r="W1294" s="65"/>
      <c r="X1294" s="65"/>
      <c r="Y1294" s="65"/>
      <c r="Z1294" s="65"/>
      <c r="AA1294" s="65"/>
      <c r="AB1294" s="65"/>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GS1294" s="1"/>
      <c r="GT1294" s="1"/>
      <c r="GU1294" s="1"/>
      <c r="GV1294" s="1"/>
      <c r="GW1294" s="1"/>
      <c r="GX1294" s="1"/>
      <c r="GY1294" s="1"/>
      <c r="GZ1294" s="1"/>
      <c r="HA1294" s="1"/>
      <c r="HB1294" s="1"/>
      <c r="HC1294" s="1"/>
      <c r="HD1294" s="1"/>
      <c r="HE1294" s="1"/>
      <c r="HF1294" s="1"/>
      <c r="HG1294" s="1"/>
      <c r="HH1294" s="1"/>
      <c r="HI1294" s="1"/>
      <c r="HJ1294" s="1"/>
      <c r="HK1294" s="1"/>
      <c r="HL1294" s="1"/>
      <c r="HM1294" s="1"/>
      <c r="HN1294" s="1"/>
      <c r="HO1294" s="1"/>
      <c r="HP1294" s="1"/>
      <c r="HQ1294" s="1"/>
      <c r="HR1294" s="1"/>
      <c r="HS1294" s="1"/>
      <c r="HT1294" s="1"/>
      <c r="HU1294" s="1"/>
      <c r="HV1294" s="1"/>
      <c r="HW1294" s="1"/>
      <c r="HX1294" s="1"/>
      <c r="HY1294" s="1"/>
      <c r="HZ1294" s="1"/>
      <c r="IA1294" s="1"/>
      <c r="IB1294" s="1"/>
      <c r="IC1294" s="1"/>
      <c r="ID1294" s="1"/>
      <c r="IE1294" s="1"/>
      <c r="IF1294" s="1"/>
      <c r="IG1294" s="1"/>
      <c r="IH1294" s="1"/>
      <c r="II1294" s="1"/>
      <c r="IJ1294" s="1"/>
      <c r="IK1294" s="1"/>
      <c r="IL1294" s="1"/>
      <c r="IM1294" s="1"/>
      <c r="IN1294" s="1"/>
      <c r="IO1294" s="1"/>
      <c r="IP1294" s="1"/>
    </row>
    <row r="1295" spans="1:250" s="50" customFormat="1" x14ac:dyDescent="0.2">
      <c r="A1295" s="6">
        <f ca="1">IF(COUNTIF($B$1:INDIRECT(CONCATENATE("B", ROW())), B1295)=0, "", COUNTIF($B$1:INDIRECT(CONCATENATE("B", ROW())), B1295))</f>
        <v>503</v>
      </c>
      <c r="B1295" s="41" t="s">
        <v>38</v>
      </c>
      <c r="C1295" s="7" t="str">
        <f ca="1">IF(B1295="", "", B1295&amp;COUNTIF($B$1:INDIRECT(CONCATENATE("B", ROW())), B1295))</f>
        <v>Ground503</v>
      </c>
      <c r="D1295" s="6"/>
      <c r="E1295" s="6"/>
      <c r="F1295" s="6">
        <f t="shared" si="212"/>
        <v>3574</v>
      </c>
      <c r="G1295" s="44" t="str">
        <f t="shared" si="213"/>
        <v>0xDF6</v>
      </c>
      <c r="H1295" s="8" t="s">
        <v>1077</v>
      </c>
      <c r="I1295" s="8"/>
      <c r="J1295" s="6" t="s">
        <v>28</v>
      </c>
      <c r="K1295" s="9" t="s">
        <v>35</v>
      </c>
      <c r="L1295" s="6" t="s">
        <v>30</v>
      </c>
      <c r="M1295" s="42">
        <v>160</v>
      </c>
      <c r="N1295" s="42">
        <f t="shared" si="209"/>
        <v>256</v>
      </c>
      <c r="O1295" s="42">
        <f t="shared" si="214"/>
        <v>20</v>
      </c>
      <c r="P1295" s="42">
        <f t="shared" si="211"/>
        <v>32</v>
      </c>
      <c r="Q1295" s="265">
        <v>1</v>
      </c>
      <c r="R1295" s="10">
        <f t="shared" si="210"/>
        <v>256</v>
      </c>
      <c r="S1295" s="6"/>
      <c r="T1295" s="6"/>
      <c r="U1295" s="65"/>
      <c r="V1295" s="65"/>
      <c r="W1295" s="65"/>
      <c r="X1295" s="65"/>
      <c r="Y1295" s="65"/>
      <c r="Z1295" s="65"/>
      <c r="AA1295" s="65"/>
      <c r="AB1295" s="65"/>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c r="GY1295" s="1"/>
      <c r="GZ1295" s="1"/>
      <c r="HA1295" s="1"/>
      <c r="HB1295" s="1"/>
      <c r="HC1295" s="1"/>
      <c r="HD1295" s="1"/>
      <c r="HE1295" s="1"/>
      <c r="HF1295" s="1"/>
      <c r="HG1295" s="1"/>
      <c r="HH1295" s="1"/>
      <c r="HI1295" s="1"/>
      <c r="HJ1295" s="1"/>
      <c r="HK1295" s="1"/>
      <c r="HL1295" s="1"/>
      <c r="HM1295" s="1"/>
      <c r="HN1295" s="1"/>
      <c r="HO1295" s="1"/>
      <c r="HP1295" s="1"/>
      <c r="HQ1295" s="1"/>
      <c r="HR1295" s="1"/>
      <c r="HS1295" s="1"/>
      <c r="HT1295" s="1"/>
      <c r="HU1295" s="1"/>
      <c r="HV1295" s="1"/>
      <c r="HW1295" s="1"/>
      <c r="HX1295" s="1"/>
      <c r="HY1295" s="1"/>
      <c r="HZ1295" s="1"/>
      <c r="IA1295" s="1"/>
      <c r="IB1295" s="1"/>
      <c r="IC1295" s="1"/>
      <c r="ID1295" s="1"/>
      <c r="IE1295" s="1"/>
      <c r="IF1295" s="1"/>
      <c r="IG1295" s="1"/>
      <c r="IH1295" s="1"/>
      <c r="II1295" s="1"/>
      <c r="IJ1295" s="1"/>
      <c r="IK1295" s="1"/>
      <c r="IL1295" s="1"/>
      <c r="IM1295" s="1"/>
      <c r="IN1295" s="1"/>
      <c r="IO1295" s="1"/>
      <c r="IP1295" s="1"/>
    </row>
    <row r="1296" spans="1:250" s="50" customFormat="1" x14ac:dyDescent="0.2">
      <c r="A1296" s="6">
        <f ca="1">IF(COUNTIF($B$1:INDIRECT(CONCATENATE("B", ROW())), B1296)=0, "", COUNTIF($B$1:INDIRECT(CONCATENATE("B", ROW())), B1296))</f>
        <v>504</v>
      </c>
      <c r="B1296" s="41" t="s">
        <v>38</v>
      </c>
      <c r="C1296" s="7" t="str">
        <f ca="1">IF(B1296="", "", B1296&amp;COUNTIF($B$1:INDIRECT(CONCATENATE("B", ROW())), B1296))</f>
        <v>Ground504</v>
      </c>
      <c r="D1296" s="6"/>
      <c r="E1296" s="6"/>
      <c r="F1296" s="6">
        <f t="shared" si="212"/>
        <v>3575</v>
      </c>
      <c r="G1296" s="44" t="str">
        <f t="shared" si="213"/>
        <v>0xDF7</v>
      </c>
      <c r="H1296" s="8" t="s">
        <v>1077</v>
      </c>
      <c r="I1296" s="8"/>
      <c r="J1296" s="6" t="s">
        <v>28</v>
      </c>
      <c r="K1296" s="9" t="s">
        <v>35</v>
      </c>
      <c r="L1296" s="6" t="s">
        <v>30</v>
      </c>
      <c r="M1296" s="42">
        <v>160</v>
      </c>
      <c r="N1296" s="42">
        <f t="shared" si="209"/>
        <v>256</v>
      </c>
      <c r="O1296" s="42">
        <f t="shared" si="214"/>
        <v>20</v>
      </c>
      <c r="P1296" s="42">
        <f t="shared" si="211"/>
        <v>32</v>
      </c>
      <c r="Q1296" s="265">
        <v>1</v>
      </c>
      <c r="R1296" s="10">
        <f t="shared" si="210"/>
        <v>256</v>
      </c>
      <c r="S1296" s="6"/>
      <c r="T1296" s="6"/>
      <c r="U1296" s="65"/>
      <c r="V1296" s="65"/>
      <c r="W1296" s="65"/>
      <c r="X1296" s="65"/>
      <c r="Y1296" s="65"/>
      <c r="Z1296" s="65"/>
      <c r="AA1296" s="65"/>
      <c r="AB1296" s="65"/>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c r="HI1296" s="1"/>
      <c r="HJ1296" s="1"/>
      <c r="HK1296" s="1"/>
      <c r="HL1296" s="1"/>
      <c r="HM1296" s="1"/>
      <c r="HN1296" s="1"/>
      <c r="HO1296" s="1"/>
      <c r="HP1296" s="1"/>
      <c r="HQ1296" s="1"/>
      <c r="HR1296" s="1"/>
      <c r="HS1296" s="1"/>
      <c r="HT1296" s="1"/>
      <c r="HU1296" s="1"/>
      <c r="HV1296" s="1"/>
      <c r="HW1296" s="1"/>
      <c r="HX1296" s="1"/>
      <c r="HY1296" s="1"/>
      <c r="HZ1296" s="1"/>
      <c r="IA1296" s="1"/>
      <c r="IB1296" s="1"/>
      <c r="IC1296" s="1"/>
      <c r="ID1296" s="1"/>
      <c r="IE1296" s="1"/>
      <c r="IF1296" s="1"/>
      <c r="IG1296" s="1"/>
      <c r="IH1296" s="1"/>
      <c r="II1296" s="1"/>
      <c r="IJ1296" s="1"/>
      <c r="IK1296" s="1"/>
      <c r="IL1296" s="1"/>
      <c r="IM1296" s="1"/>
      <c r="IN1296" s="1"/>
      <c r="IO1296" s="1"/>
      <c r="IP1296" s="1"/>
    </row>
    <row r="1297" spans="1:250" s="50" customFormat="1" x14ac:dyDescent="0.2">
      <c r="A1297" s="6">
        <f ca="1">IF(COUNTIF($B$1:INDIRECT(CONCATENATE("B", ROW())), B1297)=0, "", COUNTIF($B$1:INDIRECT(CONCATENATE("B", ROW())), B1297))</f>
        <v>505</v>
      </c>
      <c r="B1297" s="41" t="s">
        <v>38</v>
      </c>
      <c r="C1297" s="7" t="str">
        <f ca="1">IF(B1297="", "", B1297&amp;COUNTIF($B$1:INDIRECT(CONCATENATE("B", ROW())), B1297))</f>
        <v>Ground505</v>
      </c>
      <c r="D1297" s="6"/>
      <c r="E1297" s="6"/>
      <c r="F1297" s="6">
        <f t="shared" si="212"/>
        <v>3576</v>
      </c>
      <c r="G1297" s="44" t="str">
        <f t="shared" si="213"/>
        <v>0xDF8</v>
      </c>
      <c r="H1297" s="8" t="s">
        <v>1077</v>
      </c>
      <c r="I1297" s="8"/>
      <c r="J1297" s="6" t="s">
        <v>28</v>
      </c>
      <c r="K1297" s="9" t="s">
        <v>35</v>
      </c>
      <c r="L1297" s="6" t="s">
        <v>30</v>
      </c>
      <c r="M1297" s="42">
        <v>160</v>
      </c>
      <c r="N1297" s="42">
        <f t="shared" si="209"/>
        <v>256</v>
      </c>
      <c r="O1297" s="42">
        <f t="shared" si="214"/>
        <v>20</v>
      </c>
      <c r="P1297" s="42">
        <f t="shared" si="211"/>
        <v>32</v>
      </c>
      <c r="Q1297" s="265">
        <v>1</v>
      </c>
      <c r="R1297" s="10">
        <f t="shared" si="210"/>
        <v>256</v>
      </c>
      <c r="S1297" s="6"/>
      <c r="T1297" s="6"/>
      <c r="U1297" s="65"/>
      <c r="V1297" s="65"/>
      <c r="W1297" s="65"/>
      <c r="X1297" s="65"/>
      <c r="Y1297" s="65"/>
      <c r="Z1297" s="65"/>
      <c r="AA1297" s="65"/>
      <c r="AB1297" s="65"/>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c r="GL1297" s="1"/>
      <c r="GM1297" s="1"/>
      <c r="GN1297" s="1"/>
      <c r="GO1297" s="1"/>
      <c r="GP1297" s="1"/>
      <c r="GQ1297" s="1"/>
      <c r="GR1297" s="1"/>
      <c r="GS1297" s="1"/>
      <c r="GT1297" s="1"/>
      <c r="GU1297" s="1"/>
      <c r="GV1297" s="1"/>
      <c r="GW1297" s="1"/>
      <c r="GX1297" s="1"/>
      <c r="GY1297" s="1"/>
      <c r="GZ1297" s="1"/>
      <c r="HA1297" s="1"/>
      <c r="HB1297" s="1"/>
      <c r="HC1297" s="1"/>
      <c r="HD1297" s="1"/>
      <c r="HE1297" s="1"/>
      <c r="HF1297" s="1"/>
      <c r="HG1297" s="1"/>
      <c r="HH1297" s="1"/>
      <c r="HI1297" s="1"/>
      <c r="HJ1297" s="1"/>
      <c r="HK1297" s="1"/>
      <c r="HL1297" s="1"/>
      <c r="HM1297" s="1"/>
      <c r="HN1297" s="1"/>
      <c r="HO1297" s="1"/>
      <c r="HP1297" s="1"/>
      <c r="HQ1297" s="1"/>
      <c r="HR1297" s="1"/>
      <c r="HS1297" s="1"/>
      <c r="HT1297" s="1"/>
      <c r="HU1297" s="1"/>
      <c r="HV1297" s="1"/>
      <c r="HW1297" s="1"/>
      <c r="HX1297" s="1"/>
      <c r="HY1297" s="1"/>
      <c r="HZ1297" s="1"/>
      <c r="IA1297" s="1"/>
      <c r="IB1297" s="1"/>
      <c r="IC1297" s="1"/>
      <c r="ID1297" s="1"/>
      <c r="IE1297" s="1"/>
      <c r="IF1297" s="1"/>
      <c r="IG1297" s="1"/>
      <c r="IH1297" s="1"/>
      <c r="II1297" s="1"/>
      <c r="IJ1297" s="1"/>
      <c r="IK1297" s="1"/>
      <c r="IL1297" s="1"/>
      <c r="IM1297" s="1"/>
      <c r="IN1297" s="1"/>
      <c r="IO1297" s="1"/>
      <c r="IP1297" s="1"/>
    </row>
    <row r="1298" spans="1:250" s="50" customFormat="1" x14ac:dyDescent="0.2">
      <c r="A1298" s="6">
        <f ca="1">IF(COUNTIF($B$1:INDIRECT(CONCATENATE("B", ROW())), B1298)=0, "", COUNTIF($B$1:INDIRECT(CONCATENATE("B", ROW())), B1298))</f>
        <v>506</v>
      </c>
      <c r="B1298" s="41" t="s">
        <v>38</v>
      </c>
      <c r="C1298" s="7" t="str">
        <f ca="1">IF(B1298="", "", B1298&amp;COUNTIF($B$1:INDIRECT(CONCATENATE("B", ROW())), B1298))</f>
        <v>Ground506</v>
      </c>
      <c r="D1298" s="6"/>
      <c r="E1298" s="6"/>
      <c r="F1298" s="6">
        <f t="shared" si="212"/>
        <v>3577</v>
      </c>
      <c r="G1298" s="44" t="str">
        <f t="shared" si="213"/>
        <v>0xDF9</v>
      </c>
      <c r="H1298" s="8" t="s">
        <v>1077</v>
      </c>
      <c r="I1298" s="8"/>
      <c r="J1298" s="6" t="s">
        <v>28</v>
      </c>
      <c r="K1298" s="9" t="s">
        <v>35</v>
      </c>
      <c r="L1298" s="6" t="s">
        <v>30</v>
      </c>
      <c r="M1298" s="42">
        <v>160</v>
      </c>
      <c r="N1298" s="42">
        <f t="shared" si="209"/>
        <v>256</v>
      </c>
      <c r="O1298" s="42">
        <f t="shared" si="214"/>
        <v>20</v>
      </c>
      <c r="P1298" s="42">
        <f t="shared" si="211"/>
        <v>32</v>
      </c>
      <c r="Q1298" s="265">
        <v>1</v>
      </c>
      <c r="R1298" s="10">
        <f t="shared" si="210"/>
        <v>256</v>
      </c>
      <c r="S1298" s="6"/>
      <c r="T1298" s="6"/>
      <c r="U1298" s="65"/>
      <c r="V1298" s="65"/>
      <c r="W1298" s="65"/>
      <c r="X1298" s="65"/>
      <c r="Y1298" s="65"/>
      <c r="Z1298" s="65"/>
      <c r="AA1298" s="65"/>
      <c r="AB1298" s="65"/>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c r="GL1298" s="1"/>
      <c r="GM1298" s="1"/>
      <c r="GN1298" s="1"/>
      <c r="GO1298" s="1"/>
      <c r="GP1298" s="1"/>
      <c r="GQ1298" s="1"/>
      <c r="GR1298" s="1"/>
      <c r="GS1298" s="1"/>
      <c r="GT1298" s="1"/>
      <c r="GU1298" s="1"/>
      <c r="GV1298" s="1"/>
      <c r="GW1298" s="1"/>
      <c r="GX1298" s="1"/>
      <c r="GY1298" s="1"/>
      <c r="GZ1298" s="1"/>
      <c r="HA1298" s="1"/>
      <c r="HB1298" s="1"/>
      <c r="HC1298" s="1"/>
      <c r="HD1298" s="1"/>
      <c r="HE1298" s="1"/>
      <c r="HF1298" s="1"/>
      <c r="HG1298" s="1"/>
      <c r="HH1298" s="1"/>
      <c r="HI1298" s="1"/>
      <c r="HJ1298" s="1"/>
      <c r="HK1298" s="1"/>
      <c r="HL1298" s="1"/>
      <c r="HM1298" s="1"/>
      <c r="HN1298" s="1"/>
      <c r="HO1298" s="1"/>
      <c r="HP1298" s="1"/>
      <c r="HQ1298" s="1"/>
      <c r="HR1298" s="1"/>
      <c r="HS1298" s="1"/>
      <c r="HT1298" s="1"/>
      <c r="HU1298" s="1"/>
      <c r="HV1298" s="1"/>
      <c r="HW1298" s="1"/>
      <c r="HX1298" s="1"/>
      <c r="HY1298" s="1"/>
      <c r="HZ1298" s="1"/>
      <c r="IA1298" s="1"/>
      <c r="IB1298" s="1"/>
      <c r="IC1298" s="1"/>
      <c r="ID1298" s="1"/>
      <c r="IE1298" s="1"/>
      <c r="IF1298" s="1"/>
      <c r="IG1298" s="1"/>
      <c r="IH1298" s="1"/>
      <c r="II1298" s="1"/>
      <c r="IJ1298" s="1"/>
      <c r="IK1298" s="1"/>
      <c r="IL1298" s="1"/>
      <c r="IM1298" s="1"/>
      <c r="IN1298" s="1"/>
      <c r="IO1298" s="1"/>
      <c r="IP1298" s="1"/>
    </row>
    <row r="1299" spans="1:250" s="50" customFormat="1" x14ac:dyDescent="0.2">
      <c r="A1299" s="6">
        <f ca="1">IF(COUNTIF($B$1:INDIRECT(CONCATENATE("B", ROW())), B1299)=0, "", COUNTIF($B$1:INDIRECT(CONCATENATE("B", ROW())), B1299))</f>
        <v>507</v>
      </c>
      <c r="B1299" s="41" t="s">
        <v>38</v>
      </c>
      <c r="C1299" s="7" t="str">
        <f ca="1">IF(B1299="", "", B1299&amp;COUNTIF($B$1:INDIRECT(CONCATENATE("B", ROW())), B1299))</f>
        <v>Ground507</v>
      </c>
      <c r="D1299" s="6"/>
      <c r="E1299" s="6"/>
      <c r="F1299" s="6">
        <f t="shared" si="212"/>
        <v>3578</v>
      </c>
      <c r="G1299" s="44" t="str">
        <f t="shared" si="213"/>
        <v>0xDFA</v>
      </c>
      <c r="H1299" s="8" t="s">
        <v>1077</v>
      </c>
      <c r="I1299" s="8"/>
      <c r="J1299" s="6" t="s">
        <v>28</v>
      </c>
      <c r="K1299" s="9" t="s">
        <v>35</v>
      </c>
      <c r="L1299" s="6" t="s">
        <v>30</v>
      </c>
      <c r="M1299" s="42">
        <v>160</v>
      </c>
      <c r="N1299" s="42">
        <f t="shared" si="209"/>
        <v>256</v>
      </c>
      <c r="O1299" s="42">
        <f t="shared" si="214"/>
        <v>20</v>
      </c>
      <c r="P1299" s="42">
        <f t="shared" si="211"/>
        <v>32</v>
      </c>
      <c r="Q1299" s="265">
        <v>1</v>
      </c>
      <c r="R1299" s="10">
        <f t="shared" si="210"/>
        <v>256</v>
      </c>
      <c r="S1299" s="6"/>
      <c r="T1299" s="6"/>
      <c r="U1299" s="65"/>
      <c r="V1299" s="65"/>
      <c r="W1299" s="65"/>
      <c r="X1299" s="65"/>
      <c r="Y1299" s="65"/>
      <c r="Z1299" s="65"/>
      <c r="AA1299" s="65"/>
      <c r="AB1299" s="65"/>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c r="GL1299" s="1"/>
      <c r="GM1299" s="1"/>
      <c r="GN1299" s="1"/>
      <c r="GO1299" s="1"/>
      <c r="GP1299" s="1"/>
      <c r="GQ1299" s="1"/>
      <c r="GR1299" s="1"/>
      <c r="GS1299" s="1"/>
      <c r="GT1299" s="1"/>
      <c r="GU1299" s="1"/>
      <c r="GV1299" s="1"/>
      <c r="GW1299" s="1"/>
      <c r="GX1299" s="1"/>
      <c r="GY1299" s="1"/>
      <c r="GZ1299" s="1"/>
      <c r="HA1299" s="1"/>
      <c r="HB1299" s="1"/>
      <c r="HC1299" s="1"/>
      <c r="HD1299" s="1"/>
      <c r="HE1299" s="1"/>
      <c r="HF1299" s="1"/>
      <c r="HG1299" s="1"/>
      <c r="HH1299" s="1"/>
      <c r="HI1299" s="1"/>
      <c r="HJ1299" s="1"/>
      <c r="HK1299" s="1"/>
      <c r="HL1299" s="1"/>
      <c r="HM1299" s="1"/>
      <c r="HN1299" s="1"/>
      <c r="HO1299" s="1"/>
      <c r="HP1299" s="1"/>
      <c r="HQ1299" s="1"/>
      <c r="HR1299" s="1"/>
      <c r="HS1299" s="1"/>
      <c r="HT1299" s="1"/>
      <c r="HU1299" s="1"/>
      <c r="HV1299" s="1"/>
      <c r="HW1299" s="1"/>
      <c r="HX1299" s="1"/>
      <c r="HY1299" s="1"/>
      <c r="HZ1299" s="1"/>
      <c r="IA1299" s="1"/>
      <c r="IB1299" s="1"/>
      <c r="IC1299" s="1"/>
      <c r="ID1299" s="1"/>
      <c r="IE1299" s="1"/>
      <c r="IF1299" s="1"/>
      <c r="IG1299" s="1"/>
      <c r="IH1299" s="1"/>
      <c r="II1299" s="1"/>
      <c r="IJ1299" s="1"/>
      <c r="IK1299" s="1"/>
      <c r="IL1299" s="1"/>
      <c r="IM1299" s="1"/>
      <c r="IN1299" s="1"/>
      <c r="IO1299" s="1"/>
      <c r="IP1299" s="1"/>
    </row>
    <row r="1300" spans="1:250" s="50" customFormat="1" x14ac:dyDescent="0.2">
      <c r="A1300" s="6">
        <f ca="1">IF(COUNTIF($B$1:INDIRECT(CONCATENATE("B", ROW())), B1300)=0, "", COUNTIF($B$1:INDIRECT(CONCATENATE("B", ROW())), B1300))</f>
        <v>508</v>
      </c>
      <c r="B1300" s="41" t="s">
        <v>38</v>
      </c>
      <c r="C1300" s="7" t="str">
        <f ca="1">IF(B1300="", "", B1300&amp;COUNTIF($B$1:INDIRECT(CONCATENATE("B", ROW())), B1300))</f>
        <v>Ground508</v>
      </c>
      <c r="D1300" s="6"/>
      <c r="E1300" s="6"/>
      <c r="F1300" s="6">
        <f t="shared" si="212"/>
        <v>3579</v>
      </c>
      <c r="G1300" s="44" t="str">
        <f t="shared" si="213"/>
        <v>0xDFB</v>
      </c>
      <c r="H1300" s="8" t="s">
        <v>1077</v>
      </c>
      <c r="I1300" s="8"/>
      <c r="J1300" s="6" t="s">
        <v>28</v>
      </c>
      <c r="K1300" s="9" t="s">
        <v>35</v>
      </c>
      <c r="L1300" s="6" t="s">
        <v>30</v>
      </c>
      <c r="M1300" s="42">
        <v>160</v>
      </c>
      <c r="N1300" s="42">
        <f t="shared" si="209"/>
        <v>256</v>
      </c>
      <c r="O1300" s="42">
        <f t="shared" si="214"/>
        <v>20</v>
      </c>
      <c r="P1300" s="42">
        <f t="shared" si="211"/>
        <v>32</v>
      </c>
      <c r="Q1300" s="265">
        <v>1</v>
      </c>
      <c r="R1300" s="10">
        <f t="shared" si="210"/>
        <v>256</v>
      </c>
      <c r="S1300" s="6"/>
      <c r="T1300" s="6"/>
      <c r="U1300" s="65"/>
      <c r="V1300" s="65"/>
      <c r="W1300" s="65"/>
      <c r="X1300" s="65"/>
      <c r="Y1300" s="65"/>
      <c r="Z1300" s="65"/>
      <c r="AA1300" s="65"/>
      <c r="AB1300" s="65"/>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c r="GL1300" s="1"/>
      <c r="GM1300" s="1"/>
      <c r="GN1300" s="1"/>
      <c r="GO1300" s="1"/>
      <c r="GP1300" s="1"/>
      <c r="GQ1300" s="1"/>
      <c r="GR1300" s="1"/>
      <c r="GS1300" s="1"/>
      <c r="GT1300" s="1"/>
      <c r="GU1300" s="1"/>
      <c r="GV1300" s="1"/>
      <c r="GW1300" s="1"/>
      <c r="GX1300" s="1"/>
      <c r="GY1300" s="1"/>
      <c r="GZ1300" s="1"/>
      <c r="HA1300" s="1"/>
      <c r="HB1300" s="1"/>
      <c r="HC1300" s="1"/>
      <c r="HD1300" s="1"/>
      <c r="HE1300" s="1"/>
      <c r="HF1300" s="1"/>
      <c r="HG1300" s="1"/>
      <c r="HH1300" s="1"/>
      <c r="HI1300" s="1"/>
      <c r="HJ1300" s="1"/>
      <c r="HK1300" s="1"/>
      <c r="HL1300" s="1"/>
      <c r="HM1300" s="1"/>
      <c r="HN1300" s="1"/>
      <c r="HO1300" s="1"/>
      <c r="HP1300" s="1"/>
      <c r="HQ1300" s="1"/>
      <c r="HR1300" s="1"/>
      <c r="HS1300" s="1"/>
      <c r="HT1300" s="1"/>
      <c r="HU1300" s="1"/>
      <c r="HV1300" s="1"/>
      <c r="HW1300" s="1"/>
      <c r="HX1300" s="1"/>
      <c r="HY1300" s="1"/>
      <c r="HZ1300" s="1"/>
      <c r="IA1300" s="1"/>
      <c r="IB1300" s="1"/>
      <c r="IC1300" s="1"/>
      <c r="ID1300" s="1"/>
      <c r="IE1300" s="1"/>
      <c r="IF1300" s="1"/>
      <c r="IG1300" s="1"/>
      <c r="IH1300" s="1"/>
      <c r="II1300" s="1"/>
      <c r="IJ1300" s="1"/>
      <c r="IK1300" s="1"/>
      <c r="IL1300" s="1"/>
      <c r="IM1300" s="1"/>
      <c r="IN1300" s="1"/>
      <c r="IO1300" s="1"/>
      <c r="IP1300" s="1"/>
    </row>
    <row r="1301" spans="1:250" s="50" customFormat="1" x14ac:dyDescent="0.2">
      <c r="A1301" s="6">
        <f ca="1">IF(COUNTIF($B$1:INDIRECT(CONCATENATE("B", ROW())), B1301)=0, "", COUNTIF($B$1:INDIRECT(CONCATENATE("B", ROW())), B1301))</f>
        <v>509</v>
      </c>
      <c r="B1301" s="41" t="s">
        <v>38</v>
      </c>
      <c r="C1301" s="7" t="str">
        <f ca="1">IF(B1301="", "", B1301&amp;COUNTIF($B$1:INDIRECT(CONCATENATE("B", ROW())), B1301))</f>
        <v>Ground509</v>
      </c>
      <c r="D1301" s="6"/>
      <c r="E1301" s="6"/>
      <c r="F1301" s="6">
        <f t="shared" si="212"/>
        <v>3580</v>
      </c>
      <c r="G1301" s="44" t="str">
        <f t="shared" si="213"/>
        <v>0xDFC</v>
      </c>
      <c r="H1301" s="8" t="s">
        <v>1077</v>
      </c>
      <c r="I1301" s="8"/>
      <c r="J1301" s="6" t="s">
        <v>28</v>
      </c>
      <c r="K1301" s="9" t="s">
        <v>35</v>
      </c>
      <c r="L1301" s="6" t="s">
        <v>30</v>
      </c>
      <c r="M1301" s="42">
        <v>160</v>
      </c>
      <c r="N1301" s="42">
        <f t="shared" si="209"/>
        <v>256</v>
      </c>
      <c r="O1301" s="42">
        <f t="shared" si="214"/>
        <v>20</v>
      </c>
      <c r="P1301" s="42">
        <f t="shared" si="211"/>
        <v>32</v>
      </c>
      <c r="Q1301" s="265">
        <v>1</v>
      </c>
      <c r="R1301" s="10">
        <f t="shared" si="210"/>
        <v>256</v>
      </c>
      <c r="S1301" s="6"/>
      <c r="T1301" s="6"/>
      <c r="U1301" s="65"/>
      <c r="V1301" s="65"/>
      <c r="W1301" s="65"/>
      <c r="X1301" s="65"/>
      <c r="Y1301" s="65"/>
      <c r="Z1301" s="65"/>
      <c r="AA1301" s="65"/>
      <c r="AB1301" s="65"/>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GS1301" s="1"/>
      <c r="GT1301" s="1"/>
      <c r="GU1301" s="1"/>
      <c r="GV1301" s="1"/>
      <c r="GW1301" s="1"/>
      <c r="GX1301" s="1"/>
      <c r="GY1301" s="1"/>
      <c r="GZ1301" s="1"/>
      <c r="HA1301" s="1"/>
      <c r="HB1301" s="1"/>
      <c r="HC1301" s="1"/>
      <c r="HD1301" s="1"/>
      <c r="HE1301" s="1"/>
      <c r="HF1301" s="1"/>
      <c r="HG1301" s="1"/>
      <c r="HH1301" s="1"/>
      <c r="HI1301" s="1"/>
      <c r="HJ1301" s="1"/>
      <c r="HK1301" s="1"/>
      <c r="HL1301" s="1"/>
      <c r="HM1301" s="1"/>
      <c r="HN1301" s="1"/>
      <c r="HO1301" s="1"/>
      <c r="HP1301" s="1"/>
      <c r="HQ1301" s="1"/>
      <c r="HR1301" s="1"/>
      <c r="HS1301" s="1"/>
      <c r="HT1301" s="1"/>
      <c r="HU1301" s="1"/>
      <c r="HV1301" s="1"/>
      <c r="HW1301" s="1"/>
      <c r="HX1301" s="1"/>
      <c r="HY1301" s="1"/>
      <c r="HZ1301" s="1"/>
      <c r="IA1301" s="1"/>
      <c r="IB1301" s="1"/>
      <c r="IC1301" s="1"/>
      <c r="ID1301" s="1"/>
      <c r="IE1301" s="1"/>
      <c r="IF1301" s="1"/>
      <c r="IG1301" s="1"/>
      <c r="IH1301" s="1"/>
      <c r="II1301" s="1"/>
      <c r="IJ1301" s="1"/>
      <c r="IK1301" s="1"/>
      <c r="IL1301" s="1"/>
      <c r="IM1301" s="1"/>
      <c r="IN1301" s="1"/>
      <c r="IO1301" s="1"/>
      <c r="IP1301" s="1"/>
    </row>
    <row r="1302" spans="1:250" s="50" customFormat="1" x14ac:dyDescent="0.2">
      <c r="A1302" s="6">
        <f ca="1">IF(COUNTIF($B$1:INDIRECT(CONCATENATE("B", ROW())), B1302)=0, "", COUNTIF($B$1:INDIRECT(CONCATENATE("B", ROW())), B1302))</f>
        <v>510</v>
      </c>
      <c r="B1302" s="41" t="s">
        <v>38</v>
      </c>
      <c r="C1302" s="7" t="str">
        <f ca="1">IF(B1302="", "", B1302&amp;COUNTIF($B$1:INDIRECT(CONCATENATE("B", ROW())), B1302))</f>
        <v>Ground510</v>
      </c>
      <c r="D1302" s="6"/>
      <c r="E1302" s="6"/>
      <c r="F1302" s="6">
        <f t="shared" si="212"/>
        <v>3581</v>
      </c>
      <c r="G1302" s="44" t="str">
        <f t="shared" si="213"/>
        <v>0xDFD</v>
      </c>
      <c r="H1302" s="8" t="s">
        <v>1077</v>
      </c>
      <c r="I1302" s="8"/>
      <c r="J1302" s="6" t="s">
        <v>28</v>
      </c>
      <c r="K1302" s="9" t="s">
        <v>35</v>
      </c>
      <c r="L1302" s="6" t="s">
        <v>30</v>
      </c>
      <c r="M1302" s="42">
        <v>160</v>
      </c>
      <c r="N1302" s="42">
        <f t="shared" si="209"/>
        <v>256</v>
      </c>
      <c r="O1302" s="42">
        <f t="shared" si="214"/>
        <v>20</v>
      </c>
      <c r="P1302" s="42">
        <f t="shared" si="211"/>
        <v>32</v>
      </c>
      <c r="Q1302" s="265">
        <v>1</v>
      </c>
      <c r="R1302" s="10">
        <f t="shared" si="210"/>
        <v>256</v>
      </c>
      <c r="S1302" s="6"/>
      <c r="T1302" s="6"/>
      <c r="U1302" s="65"/>
      <c r="V1302" s="65"/>
      <c r="W1302" s="65"/>
      <c r="X1302" s="65"/>
      <c r="Y1302" s="65"/>
      <c r="Z1302" s="65"/>
      <c r="AA1302" s="65"/>
      <c r="AB1302" s="65"/>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GS1302" s="1"/>
      <c r="GT1302" s="1"/>
      <c r="GU1302" s="1"/>
      <c r="GV1302" s="1"/>
      <c r="GW1302" s="1"/>
      <c r="GX1302" s="1"/>
      <c r="GY1302" s="1"/>
      <c r="GZ1302" s="1"/>
      <c r="HA1302" s="1"/>
      <c r="HB1302" s="1"/>
      <c r="HC1302" s="1"/>
      <c r="HD1302" s="1"/>
      <c r="HE1302" s="1"/>
      <c r="HF1302" s="1"/>
      <c r="HG1302" s="1"/>
      <c r="HH1302" s="1"/>
      <c r="HI1302" s="1"/>
      <c r="HJ1302" s="1"/>
      <c r="HK1302" s="1"/>
      <c r="HL1302" s="1"/>
      <c r="HM1302" s="1"/>
      <c r="HN1302" s="1"/>
      <c r="HO1302" s="1"/>
      <c r="HP1302" s="1"/>
      <c r="HQ1302" s="1"/>
      <c r="HR1302" s="1"/>
      <c r="HS1302" s="1"/>
      <c r="HT1302" s="1"/>
      <c r="HU1302" s="1"/>
      <c r="HV1302" s="1"/>
      <c r="HW1302" s="1"/>
      <c r="HX1302" s="1"/>
      <c r="HY1302" s="1"/>
      <c r="HZ1302" s="1"/>
      <c r="IA1302" s="1"/>
      <c r="IB1302" s="1"/>
      <c r="IC1302" s="1"/>
      <c r="ID1302" s="1"/>
      <c r="IE1302" s="1"/>
      <c r="IF1302" s="1"/>
      <c r="IG1302" s="1"/>
      <c r="IH1302" s="1"/>
      <c r="II1302" s="1"/>
      <c r="IJ1302" s="1"/>
      <c r="IK1302" s="1"/>
      <c r="IL1302" s="1"/>
      <c r="IM1302" s="1"/>
      <c r="IN1302" s="1"/>
      <c r="IO1302" s="1"/>
      <c r="IP1302" s="1"/>
    </row>
    <row r="1303" spans="1:250" s="50" customFormat="1" x14ac:dyDescent="0.2">
      <c r="A1303" s="6">
        <f ca="1">IF(COUNTIF($B$1:INDIRECT(CONCATENATE("B", ROW())), B1303)=0, "", COUNTIF($B$1:INDIRECT(CONCATENATE("B", ROW())), B1303))</f>
        <v>511</v>
      </c>
      <c r="B1303" s="41" t="s">
        <v>38</v>
      </c>
      <c r="C1303" s="7" t="str">
        <f ca="1">IF(B1303="", "", B1303&amp;COUNTIF($B$1:INDIRECT(CONCATENATE("B", ROW())), B1303))</f>
        <v>Ground511</v>
      </c>
      <c r="D1303" s="6"/>
      <c r="E1303" s="6"/>
      <c r="F1303" s="6">
        <f t="shared" si="212"/>
        <v>3582</v>
      </c>
      <c r="G1303" s="44" t="str">
        <f t="shared" si="213"/>
        <v>0xDFE</v>
      </c>
      <c r="H1303" s="8" t="s">
        <v>1077</v>
      </c>
      <c r="I1303" s="8"/>
      <c r="J1303" s="6" t="s">
        <v>28</v>
      </c>
      <c r="K1303" s="9" t="s">
        <v>35</v>
      </c>
      <c r="L1303" s="6" t="s">
        <v>30</v>
      </c>
      <c r="M1303" s="42">
        <v>160</v>
      </c>
      <c r="N1303" s="42">
        <f t="shared" si="209"/>
        <v>256</v>
      </c>
      <c r="O1303" s="42">
        <f t="shared" si="214"/>
        <v>20</v>
      </c>
      <c r="P1303" s="42">
        <f t="shared" si="211"/>
        <v>32</v>
      </c>
      <c r="Q1303" s="265">
        <v>1</v>
      </c>
      <c r="R1303" s="10">
        <f t="shared" si="210"/>
        <v>256</v>
      </c>
      <c r="S1303" s="6"/>
      <c r="T1303" s="6"/>
      <c r="U1303" s="65"/>
      <c r="V1303" s="65"/>
      <c r="W1303" s="65"/>
      <c r="X1303" s="65"/>
      <c r="Y1303" s="65"/>
      <c r="Z1303" s="65"/>
      <c r="AA1303" s="65"/>
      <c r="AB1303" s="65"/>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c r="HI1303" s="1"/>
      <c r="HJ1303" s="1"/>
      <c r="HK1303" s="1"/>
      <c r="HL1303" s="1"/>
      <c r="HM1303" s="1"/>
      <c r="HN1303" s="1"/>
      <c r="HO1303" s="1"/>
      <c r="HP1303" s="1"/>
      <c r="HQ1303" s="1"/>
      <c r="HR1303" s="1"/>
      <c r="HS1303" s="1"/>
      <c r="HT1303" s="1"/>
      <c r="HU1303" s="1"/>
      <c r="HV1303" s="1"/>
      <c r="HW1303" s="1"/>
      <c r="HX1303" s="1"/>
      <c r="HY1303" s="1"/>
      <c r="HZ1303" s="1"/>
      <c r="IA1303" s="1"/>
      <c r="IB1303" s="1"/>
      <c r="IC1303" s="1"/>
      <c r="ID1303" s="1"/>
      <c r="IE1303" s="1"/>
      <c r="IF1303" s="1"/>
      <c r="IG1303" s="1"/>
      <c r="IH1303" s="1"/>
      <c r="II1303" s="1"/>
      <c r="IJ1303" s="1"/>
      <c r="IK1303" s="1"/>
      <c r="IL1303" s="1"/>
      <c r="IM1303" s="1"/>
      <c r="IN1303" s="1"/>
      <c r="IO1303" s="1"/>
      <c r="IP1303" s="1"/>
    </row>
    <row r="1304" spans="1:250" s="50" customFormat="1" x14ac:dyDescent="0.2">
      <c r="A1304" s="6">
        <f ca="1">IF(COUNTIF($B$1:INDIRECT(CONCATENATE("B", ROW())), B1304)=0, "", COUNTIF($B$1:INDIRECT(CONCATENATE("B", ROW())), B1304))</f>
        <v>512</v>
      </c>
      <c r="B1304" s="41" t="s">
        <v>38</v>
      </c>
      <c r="C1304" s="7" t="str">
        <f ca="1">IF(B1304="", "", B1304&amp;COUNTIF($B$1:INDIRECT(CONCATENATE("B", ROW())), B1304))</f>
        <v>Ground512</v>
      </c>
      <c r="D1304" s="6"/>
      <c r="E1304" s="6"/>
      <c r="F1304" s="6">
        <f t="shared" si="212"/>
        <v>3583</v>
      </c>
      <c r="G1304" s="44" t="str">
        <f t="shared" si="213"/>
        <v>0xDFF</v>
      </c>
      <c r="H1304" s="8" t="s">
        <v>1077</v>
      </c>
      <c r="I1304" s="8"/>
      <c r="J1304" s="6" t="s">
        <v>28</v>
      </c>
      <c r="K1304" s="9" t="s">
        <v>35</v>
      </c>
      <c r="L1304" s="6" t="s">
        <v>30</v>
      </c>
      <c r="M1304" s="42">
        <v>160</v>
      </c>
      <c r="N1304" s="42">
        <f t="shared" si="209"/>
        <v>256</v>
      </c>
      <c r="O1304" s="42">
        <f t="shared" si="214"/>
        <v>20</v>
      </c>
      <c r="P1304" s="42">
        <f t="shared" si="211"/>
        <v>32</v>
      </c>
      <c r="Q1304" s="265">
        <v>1</v>
      </c>
      <c r="R1304" s="10">
        <f t="shared" si="210"/>
        <v>256</v>
      </c>
      <c r="S1304" s="6"/>
      <c r="T1304" s="6"/>
      <c r="U1304" s="65"/>
      <c r="V1304" s="65"/>
      <c r="W1304" s="65"/>
      <c r="X1304" s="65"/>
      <c r="Y1304" s="65"/>
      <c r="Z1304" s="65"/>
      <c r="AA1304" s="65"/>
      <c r="AB1304" s="65"/>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c r="HI1304" s="1"/>
      <c r="HJ1304" s="1"/>
      <c r="HK1304" s="1"/>
      <c r="HL1304" s="1"/>
      <c r="HM1304" s="1"/>
      <c r="HN1304" s="1"/>
      <c r="HO1304" s="1"/>
      <c r="HP1304" s="1"/>
      <c r="HQ1304" s="1"/>
      <c r="HR1304" s="1"/>
      <c r="HS1304" s="1"/>
      <c r="HT1304" s="1"/>
      <c r="HU1304" s="1"/>
      <c r="HV1304" s="1"/>
      <c r="HW1304" s="1"/>
      <c r="HX1304" s="1"/>
      <c r="HY1304" s="1"/>
      <c r="HZ1304" s="1"/>
      <c r="IA1304" s="1"/>
      <c r="IB1304" s="1"/>
      <c r="IC1304" s="1"/>
      <c r="ID1304" s="1"/>
      <c r="IE1304" s="1"/>
      <c r="IF1304" s="1"/>
      <c r="IG1304" s="1"/>
      <c r="IH1304" s="1"/>
      <c r="II1304" s="1"/>
      <c r="IJ1304" s="1"/>
      <c r="IK1304" s="1"/>
      <c r="IL1304" s="1"/>
      <c r="IM1304" s="1"/>
      <c r="IN1304" s="1"/>
      <c r="IO1304" s="1"/>
      <c r="IP1304" s="1"/>
    </row>
    <row r="1305" spans="1:250" s="50" customFormat="1" x14ac:dyDescent="0.2">
      <c r="A1305" s="6"/>
      <c r="B1305" s="41"/>
      <c r="C1305" s="7"/>
      <c r="D1305" s="6"/>
      <c r="E1305" s="6"/>
      <c r="F1305" s="6">
        <f>$F1304+1</f>
        <v>3584</v>
      </c>
      <c r="G1305" s="44" t="str">
        <f t="shared" si="213"/>
        <v>0xE00</v>
      </c>
      <c r="H1305" s="8" t="s">
        <v>1077</v>
      </c>
      <c r="I1305" s="8"/>
      <c r="J1305" s="6"/>
      <c r="K1305" s="9"/>
      <c r="L1305" s="6"/>
      <c r="M1305" s="42"/>
      <c r="N1305" s="42"/>
      <c r="O1305" s="42"/>
      <c r="P1305" s="42"/>
      <c r="Q1305" s="265"/>
      <c r="R1305" s="10"/>
      <c r="S1305" s="6"/>
      <c r="T1305" s="6"/>
      <c r="U1305" s="65"/>
      <c r="V1305" s="65"/>
      <c r="W1305" s="65"/>
      <c r="X1305" s="65"/>
      <c r="Y1305" s="65"/>
      <c r="Z1305" s="65"/>
      <c r="AA1305" s="65"/>
      <c r="AB1305" s="65"/>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GS1305" s="1"/>
      <c r="GT1305" s="1"/>
      <c r="GU1305" s="1"/>
      <c r="GV1305" s="1"/>
      <c r="GW1305" s="1"/>
      <c r="GX1305" s="1"/>
      <c r="GY1305" s="1"/>
      <c r="GZ1305" s="1"/>
      <c r="HA1305" s="1"/>
      <c r="HB1305" s="1"/>
      <c r="HC1305" s="1"/>
      <c r="HD1305" s="1"/>
      <c r="HE1305" s="1"/>
      <c r="HF1305" s="1"/>
      <c r="HG1305" s="1"/>
      <c r="HH1305" s="1"/>
      <c r="HI1305" s="1"/>
      <c r="HJ1305" s="1"/>
      <c r="HK1305" s="1"/>
      <c r="HL1305" s="1"/>
      <c r="HM1305" s="1"/>
      <c r="HN1305" s="1"/>
      <c r="HO1305" s="1"/>
      <c r="HP1305" s="1"/>
      <c r="HQ1305" s="1"/>
      <c r="HR1305" s="1"/>
      <c r="HS1305" s="1"/>
      <c r="HT1305" s="1"/>
      <c r="HU1305" s="1"/>
      <c r="HV1305" s="1"/>
      <c r="HW1305" s="1"/>
      <c r="HX1305" s="1"/>
      <c r="HY1305" s="1"/>
      <c r="HZ1305" s="1"/>
      <c r="IA1305" s="1"/>
      <c r="IB1305" s="1"/>
      <c r="IC1305" s="1"/>
      <c r="ID1305" s="1"/>
      <c r="IE1305" s="1"/>
      <c r="IF1305" s="1"/>
      <c r="IG1305" s="1"/>
      <c r="IH1305" s="1"/>
      <c r="II1305" s="1"/>
      <c r="IJ1305" s="1"/>
      <c r="IK1305" s="1"/>
      <c r="IL1305" s="1"/>
      <c r="IM1305" s="1"/>
      <c r="IN1305" s="1"/>
      <c r="IO1305" s="1"/>
      <c r="IP1305" s="1"/>
    </row>
    <row r="1306" spans="1:250" s="50" customFormat="1" x14ac:dyDescent="0.2">
      <c r="A1306" s="6"/>
      <c r="B1306" s="41"/>
      <c r="C1306" s="7"/>
      <c r="D1306" s="6"/>
      <c r="E1306" s="6"/>
      <c r="F1306" s="6">
        <f t="shared" si="212"/>
        <v>3585</v>
      </c>
      <c r="G1306" s="44" t="str">
        <f t="shared" si="213"/>
        <v>0xE01</v>
      </c>
      <c r="H1306" s="8" t="s">
        <v>1077</v>
      </c>
      <c r="I1306" s="8"/>
      <c r="J1306" s="6"/>
      <c r="K1306" s="9"/>
      <c r="L1306" s="6"/>
      <c r="M1306" s="42"/>
      <c r="N1306" s="42"/>
      <c r="O1306" s="42"/>
      <c r="P1306" s="42"/>
      <c r="Q1306" s="265"/>
      <c r="R1306" s="10"/>
      <c r="S1306" s="6"/>
      <c r="T1306" s="6"/>
      <c r="U1306" s="65"/>
      <c r="V1306" s="65"/>
      <c r="W1306" s="65"/>
      <c r="X1306" s="65"/>
      <c r="Y1306" s="65"/>
      <c r="Z1306" s="65"/>
      <c r="AA1306" s="65"/>
      <c r="AB1306" s="65"/>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GS1306" s="1"/>
      <c r="GT1306" s="1"/>
      <c r="GU1306" s="1"/>
      <c r="GV1306" s="1"/>
      <c r="GW1306" s="1"/>
      <c r="GX1306" s="1"/>
      <c r="GY1306" s="1"/>
      <c r="GZ1306" s="1"/>
      <c r="HA1306" s="1"/>
      <c r="HB1306" s="1"/>
      <c r="HC1306" s="1"/>
      <c r="HD1306" s="1"/>
      <c r="HE1306" s="1"/>
      <c r="HF1306" s="1"/>
      <c r="HG1306" s="1"/>
      <c r="HH1306" s="1"/>
      <c r="HI1306" s="1"/>
      <c r="HJ1306" s="1"/>
      <c r="HK1306" s="1"/>
      <c r="HL1306" s="1"/>
      <c r="HM1306" s="1"/>
      <c r="HN1306" s="1"/>
      <c r="HO1306" s="1"/>
      <c r="HP1306" s="1"/>
      <c r="HQ1306" s="1"/>
      <c r="HR1306" s="1"/>
      <c r="HS1306" s="1"/>
      <c r="HT1306" s="1"/>
      <c r="HU1306" s="1"/>
      <c r="HV1306" s="1"/>
      <c r="HW1306" s="1"/>
      <c r="HX1306" s="1"/>
      <c r="HY1306" s="1"/>
      <c r="HZ1306" s="1"/>
      <c r="IA1306" s="1"/>
      <c r="IB1306" s="1"/>
      <c r="IC1306" s="1"/>
      <c r="ID1306" s="1"/>
      <c r="IE1306" s="1"/>
      <c r="IF1306" s="1"/>
      <c r="IG1306" s="1"/>
      <c r="IH1306" s="1"/>
      <c r="II1306" s="1"/>
      <c r="IJ1306" s="1"/>
      <c r="IK1306" s="1"/>
      <c r="IL1306" s="1"/>
      <c r="IM1306" s="1"/>
      <c r="IN1306" s="1"/>
      <c r="IO1306" s="1"/>
      <c r="IP1306" s="1"/>
    </row>
    <row r="1307" spans="1:250" s="50" customFormat="1" x14ac:dyDescent="0.2">
      <c r="A1307" s="6"/>
      <c r="B1307" s="41"/>
      <c r="C1307" s="7"/>
      <c r="D1307" s="6"/>
      <c r="E1307" s="6"/>
      <c r="F1307" s="6">
        <f t="shared" si="212"/>
        <v>3586</v>
      </c>
      <c r="G1307" s="44" t="str">
        <f t="shared" si="213"/>
        <v>0xE02</v>
      </c>
      <c r="H1307" s="8" t="s">
        <v>1077</v>
      </c>
      <c r="I1307" s="8"/>
      <c r="J1307" s="6"/>
      <c r="K1307" s="9"/>
      <c r="L1307" s="6"/>
      <c r="M1307" s="42"/>
      <c r="N1307" s="42"/>
      <c r="O1307" s="42"/>
      <c r="P1307" s="42"/>
      <c r="Q1307" s="265"/>
      <c r="R1307" s="10"/>
      <c r="S1307" s="6"/>
      <c r="T1307" s="6"/>
      <c r="U1307" s="65"/>
      <c r="V1307" s="65"/>
      <c r="W1307" s="65"/>
      <c r="X1307" s="65"/>
      <c r="Y1307" s="65"/>
      <c r="Z1307" s="65"/>
      <c r="AA1307" s="65"/>
      <c r="AB1307" s="65"/>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GS1307" s="1"/>
      <c r="GT1307" s="1"/>
      <c r="GU1307" s="1"/>
      <c r="GV1307" s="1"/>
      <c r="GW1307" s="1"/>
      <c r="GX1307" s="1"/>
      <c r="GY1307" s="1"/>
      <c r="GZ1307" s="1"/>
      <c r="HA1307" s="1"/>
      <c r="HB1307" s="1"/>
      <c r="HC1307" s="1"/>
      <c r="HD1307" s="1"/>
      <c r="HE1307" s="1"/>
      <c r="HF1307" s="1"/>
      <c r="HG1307" s="1"/>
      <c r="HH1307" s="1"/>
      <c r="HI1307" s="1"/>
      <c r="HJ1307" s="1"/>
      <c r="HK1307" s="1"/>
      <c r="HL1307" s="1"/>
      <c r="HM1307" s="1"/>
      <c r="HN1307" s="1"/>
      <c r="HO1307" s="1"/>
      <c r="HP1307" s="1"/>
      <c r="HQ1307" s="1"/>
      <c r="HR1307" s="1"/>
      <c r="HS1307" s="1"/>
      <c r="HT1307" s="1"/>
      <c r="HU1307" s="1"/>
      <c r="HV1307" s="1"/>
      <c r="HW1307" s="1"/>
      <c r="HX1307" s="1"/>
      <c r="HY1307" s="1"/>
      <c r="HZ1307" s="1"/>
      <c r="IA1307" s="1"/>
      <c r="IB1307" s="1"/>
      <c r="IC1307" s="1"/>
      <c r="ID1307" s="1"/>
      <c r="IE1307" s="1"/>
      <c r="IF1307" s="1"/>
      <c r="IG1307" s="1"/>
      <c r="IH1307" s="1"/>
      <c r="II1307" s="1"/>
      <c r="IJ1307" s="1"/>
      <c r="IK1307" s="1"/>
      <c r="IL1307" s="1"/>
      <c r="IM1307" s="1"/>
      <c r="IN1307" s="1"/>
      <c r="IO1307" s="1"/>
      <c r="IP1307" s="1"/>
    </row>
    <row r="1308" spans="1:250" s="50" customFormat="1" x14ac:dyDescent="0.2">
      <c r="A1308" s="6"/>
      <c r="B1308" s="41"/>
      <c r="C1308" s="7"/>
      <c r="D1308" s="6"/>
      <c r="E1308" s="6"/>
      <c r="F1308" s="6">
        <f t="shared" si="212"/>
        <v>3587</v>
      </c>
      <c r="G1308" s="44" t="str">
        <f t="shared" si="213"/>
        <v>0xE03</v>
      </c>
      <c r="H1308" s="8" t="s">
        <v>1077</v>
      </c>
      <c r="I1308" s="8"/>
      <c r="J1308" s="6"/>
      <c r="K1308" s="9"/>
      <c r="L1308" s="6"/>
      <c r="M1308" s="42"/>
      <c r="N1308" s="42"/>
      <c r="O1308" s="42"/>
      <c r="P1308" s="42"/>
      <c r="Q1308" s="265"/>
      <c r="R1308" s="10"/>
      <c r="S1308" s="6"/>
      <c r="T1308" s="6"/>
      <c r="U1308" s="65"/>
      <c r="V1308" s="65"/>
      <c r="W1308" s="65"/>
      <c r="X1308" s="65"/>
      <c r="Y1308" s="65"/>
      <c r="Z1308" s="65"/>
      <c r="AA1308" s="65"/>
      <c r="AB1308" s="65"/>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GS1308" s="1"/>
      <c r="GT1308" s="1"/>
      <c r="GU1308" s="1"/>
      <c r="GV1308" s="1"/>
      <c r="GW1308" s="1"/>
      <c r="GX1308" s="1"/>
      <c r="GY1308" s="1"/>
      <c r="GZ1308" s="1"/>
      <c r="HA1308" s="1"/>
      <c r="HB1308" s="1"/>
      <c r="HC1308" s="1"/>
      <c r="HD1308" s="1"/>
      <c r="HE1308" s="1"/>
      <c r="HF1308" s="1"/>
      <c r="HG1308" s="1"/>
      <c r="HH1308" s="1"/>
      <c r="HI1308" s="1"/>
      <c r="HJ1308" s="1"/>
      <c r="HK1308" s="1"/>
      <c r="HL1308" s="1"/>
      <c r="HM1308" s="1"/>
      <c r="HN1308" s="1"/>
      <c r="HO1308" s="1"/>
      <c r="HP1308" s="1"/>
      <c r="HQ1308" s="1"/>
      <c r="HR1308" s="1"/>
      <c r="HS1308" s="1"/>
      <c r="HT1308" s="1"/>
      <c r="HU1308" s="1"/>
      <c r="HV1308" s="1"/>
      <c r="HW1308" s="1"/>
      <c r="HX1308" s="1"/>
      <c r="HY1308" s="1"/>
      <c r="HZ1308" s="1"/>
      <c r="IA1308" s="1"/>
      <c r="IB1308" s="1"/>
      <c r="IC1308" s="1"/>
      <c r="ID1308" s="1"/>
      <c r="IE1308" s="1"/>
      <c r="IF1308" s="1"/>
      <c r="IG1308" s="1"/>
      <c r="IH1308" s="1"/>
      <c r="II1308" s="1"/>
      <c r="IJ1308" s="1"/>
      <c r="IK1308" s="1"/>
      <c r="IL1308" s="1"/>
      <c r="IM1308" s="1"/>
      <c r="IN1308" s="1"/>
      <c r="IO1308" s="1"/>
      <c r="IP1308" s="1"/>
    </row>
    <row r="1309" spans="1:250" s="50" customFormat="1" x14ac:dyDescent="0.2">
      <c r="A1309" s="6"/>
      <c r="B1309" s="41"/>
      <c r="C1309" s="7"/>
      <c r="D1309" s="6"/>
      <c r="E1309" s="6"/>
      <c r="F1309" s="6">
        <f t="shared" si="212"/>
        <v>3588</v>
      </c>
      <c r="G1309" s="44" t="str">
        <f t="shared" si="213"/>
        <v>0xE04</v>
      </c>
      <c r="H1309" s="8" t="s">
        <v>1077</v>
      </c>
      <c r="I1309" s="8"/>
      <c r="J1309" s="6"/>
      <c r="K1309" s="9"/>
      <c r="L1309" s="6"/>
      <c r="M1309" s="42"/>
      <c r="N1309" s="42"/>
      <c r="O1309" s="42"/>
      <c r="P1309" s="42"/>
      <c r="Q1309" s="265"/>
      <c r="R1309" s="10"/>
      <c r="S1309" s="6"/>
      <c r="T1309" s="6"/>
      <c r="U1309" s="65"/>
      <c r="V1309" s="65"/>
      <c r="W1309" s="65"/>
      <c r="X1309" s="65"/>
      <c r="Y1309" s="65"/>
      <c r="Z1309" s="65"/>
      <c r="AA1309" s="65"/>
      <c r="AB1309" s="65"/>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c r="GJ1309" s="1"/>
      <c r="GK1309" s="1"/>
      <c r="GL1309" s="1"/>
      <c r="GM1309" s="1"/>
      <c r="GN1309" s="1"/>
      <c r="GO1309" s="1"/>
      <c r="GP1309" s="1"/>
      <c r="GQ1309" s="1"/>
      <c r="GR1309" s="1"/>
      <c r="GS1309" s="1"/>
      <c r="GT1309" s="1"/>
      <c r="GU1309" s="1"/>
      <c r="GV1309" s="1"/>
      <c r="GW1309" s="1"/>
      <c r="GX1309" s="1"/>
      <c r="GY1309" s="1"/>
      <c r="GZ1309" s="1"/>
      <c r="HA1309" s="1"/>
      <c r="HB1309" s="1"/>
      <c r="HC1309" s="1"/>
      <c r="HD1309" s="1"/>
      <c r="HE1309" s="1"/>
      <c r="HF1309" s="1"/>
      <c r="HG1309" s="1"/>
      <c r="HH1309" s="1"/>
      <c r="HI1309" s="1"/>
      <c r="HJ1309" s="1"/>
      <c r="HK1309" s="1"/>
      <c r="HL1309" s="1"/>
      <c r="HM1309" s="1"/>
      <c r="HN1309" s="1"/>
      <c r="HO1309" s="1"/>
      <c r="HP1309" s="1"/>
      <c r="HQ1309" s="1"/>
      <c r="HR1309" s="1"/>
      <c r="HS1309" s="1"/>
      <c r="HT1309" s="1"/>
      <c r="HU1309" s="1"/>
      <c r="HV1309" s="1"/>
      <c r="HW1309" s="1"/>
      <c r="HX1309" s="1"/>
      <c r="HY1309" s="1"/>
      <c r="HZ1309" s="1"/>
      <c r="IA1309" s="1"/>
      <c r="IB1309" s="1"/>
      <c r="IC1309" s="1"/>
      <c r="ID1309" s="1"/>
      <c r="IE1309" s="1"/>
      <c r="IF1309" s="1"/>
      <c r="IG1309" s="1"/>
      <c r="IH1309" s="1"/>
      <c r="II1309" s="1"/>
      <c r="IJ1309" s="1"/>
      <c r="IK1309" s="1"/>
      <c r="IL1309" s="1"/>
      <c r="IM1309" s="1"/>
      <c r="IN1309" s="1"/>
      <c r="IO1309" s="1"/>
      <c r="IP1309" s="1"/>
    </row>
    <row r="1310" spans="1:250" s="50" customFormat="1" x14ac:dyDescent="0.2">
      <c r="A1310" s="6"/>
      <c r="B1310" s="41"/>
      <c r="C1310" s="7"/>
      <c r="D1310" s="6"/>
      <c r="E1310" s="6"/>
      <c r="F1310" s="6">
        <f t="shared" si="212"/>
        <v>3589</v>
      </c>
      <c r="G1310" s="44" t="str">
        <f t="shared" si="213"/>
        <v>0xE05</v>
      </c>
      <c r="H1310" s="8" t="s">
        <v>1077</v>
      </c>
      <c r="I1310" s="8"/>
      <c r="J1310" s="6"/>
      <c r="K1310" s="9"/>
      <c r="L1310" s="6"/>
      <c r="M1310" s="42"/>
      <c r="N1310" s="42"/>
      <c r="O1310" s="42"/>
      <c r="P1310" s="42"/>
      <c r="Q1310" s="265"/>
      <c r="R1310" s="10"/>
      <c r="S1310" s="6"/>
      <c r="T1310" s="6"/>
      <c r="U1310" s="65"/>
      <c r="V1310" s="65"/>
      <c r="W1310" s="65"/>
      <c r="X1310" s="65"/>
      <c r="Y1310" s="65"/>
      <c r="Z1310" s="65"/>
      <c r="AA1310" s="65"/>
      <c r="AB1310" s="65"/>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c r="GL1310" s="1"/>
      <c r="GM1310" s="1"/>
      <c r="GN1310" s="1"/>
      <c r="GO1310" s="1"/>
      <c r="GP1310" s="1"/>
      <c r="GQ1310" s="1"/>
      <c r="GR1310" s="1"/>
      <c r="GS1310" s="1"/>
      <c r="GT1310" s="1"/>
      <c r="GU1310" s="1"/>
      <c r="GV1310" s="1"/>
      <c r="GW1310" s="1"/>
      <c r="GX1310" s="1"/>
      <c r="GY1310" s="1"/>
      <c r="GZ1310" s="1"/>
      <c r="HA1310" s="1"/>
      <c r="HB1310" s="1"/>
      <c r="HC1310" s="1"/>
      <c r="HD1310" s="1"/>
      <c r="HE1310" s="1"/>
      <c r="HF1310" s="1"/>
      <c r="HG1310" s="1"/>
      <c r="HH1310" s="1"/>
      <c r="HI1310" s="1"/>
      <c r="HJ1310" s="1"/>
      <c r="HK1310" s="1"/>
      <c r="HL1310" s="1"/>
      <c r="HM1310" s="1"/>
      <c r="HN1310" s="1"/>
      <c r="HO1310" s="1"/>
      <c r="HP1310" s="1"/>
      <c r="HQ1310" s="1"/>
      <c r="HR1310" s="1"/>
      <c r="HS1310" s="1"/>
      <c r="HT1310" s="1"/>
      <c r="HU1310" s="1"/>
      <c r="HV1310" s="1"/>
      <c r="HW1310" s="1"/>
      <c r="HX1310" s="1"/>
      <c r="HY1310" s="1"/>
      <c r="HZ1310" s="1"/>
      <c r="IA1310" s="1"/>
      <c r="IB1310" s="1"/>
      <c r="IC1310" s="1"/>
      <c r="ID1310" s="1"/>
      <c r="IE1310" s="1"/>
      <c r="IF1310" s="1"/>
      <c r="IG1310" s="1"/>
      <c r="IH1310" s="1"/>
      <c r="II1310" s="1"/>
      <c r="IJ1310" s="1"/>
      <c r="IK1310" s="1"/>
      <c r="IL1310" s="1"/>
      <c r="IM1310" s="1"/>
      <c r="IN1310" s="1"/>
      <c r="IO1310" s="1"/>
      <c r="IP1310" s="1"/>
    </row>
    <row r="1311" spans="1:250" s="50" customFormat="1" x14ac:dyDescent="0.2">
      <c r="A1311" s="6"/>
      <c r="B1311" s="41"/>
      <c r="C1311" s="7"/>
      <c r="D1311" s="6"/>
      <c r="E1311" s="6"/>
      <c r="F1311" s="6">
        <f t="shared" si="212"/>
        <v>3590</v>
      </c>
      <c r="G1311" s="44" t="str">
        <f t="shared" si="213"/>
        <v>0xE06</v>
      </c>
      <c r="H1311" s="8" t="s">
        <v>1077</v>
      </c>
      <c r="I1311" s="8"/>
      <c r="J1311" s="6"/>
      <c r="K1311" s="9"/>
      <c r="L1311" s="6"/>
      <c r="M1311" s="42"/>
      <c r="N1311" s="42"/>
      <c r="O1311" s="42"/>
      <c r="P1311" s="42"/>
      <c r="Q1311" s="265"/>
      <c r="R1311" s="10"/>
      <c r="S1311" s="6"/>
      <c r="T1311" s="6"/>
      <c r="U1311" s="65"/>
      <c r="V1311" s="65"/>
      <c r="W1311" s="65"/>
      <c r="X1311" s="65"/>
      <c r="Y1311" s="65"/>
      <c r="Z1311" s="65"/>
      <c r="AA1311" s="65"/>
      <c r="AB1311" s="65"/>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c r="GL1311" s="1"/>
      <c r="GM1311" s="1"/>
      <c r="GN1311" s="1"/>
      <c r="GO1311" s="1"/>
      <c r="GP1311" s="1"/>
      <c r="GQ1311" s="1"/>
      <c r="GR1311" s="1"/>
      <c r="GS1311" s="1"/>
      <c r="GT1311" s="1"/>
      <c r="GU1311" s="1"/>
      <c r="GV1311" s="1"/>
      <c r="GW1311" s="1"/>
      <c r="GX1311" s="1"/>
      <c r="GY1311" s="1"/>
      <c r="GZ1311" s="1"/>
      <c r="HA1311" s="1"/>
      <c r="HB1311" s="1"/>
      <c r="HC1311" s="1"/>
      <c r="HD1311" s="1"/>
      <c r="HE1311" s="1"/>
      <c r="HF1311" s="1"/>
      <c r="HG1311" s="1"/>
      <c r="HH1311" s="1"/>
      <c r="HI1311" s="1"/>
      <c r="HJ1311" s="1"/>
      <c r="HK1311" s="1"/>
      <c r="HL1311" s="1"/>
      <c r="HM1311" s="1"/>
      <c r="HN1311" s="1"/>
      <c r="HO1311" s="1"/>
      <c r="HP1311" s="1"/>
      <c r="HQ1311" s="1"/>
      <c r="HR1311" s="1"/>
      <c r="HS1311" s="1"/>
      <c r="HT1311" s="1"/>
      <c r="HU1311" s="1"/>
      <c r="HV1311" s="1"/>
      <c r="HW1311" s="1"/>
      <c r="HX1311" s="1"/>
      <c r="HY1311" s="1"/>
      <c r="HZ1311" s="1"/>
      <c r="IA1311" s="1"/>
      <c r="IB1311" s="1"/>
      <c r="IC1311" s="1"/>
      <c r="ID1311" s="1"/>
      <c r="IE1311" s="1"/>
      <c r="IF1311" s="1"/>
      <c r="IG1311" s="1"/>
      <c r="IH1311" s="1"/>
      <c r="II1311" s="1"/>
      <c r="IJ1311" s="1"/>
      <c r="IK1311" s="1"/>
      <c r="IL1311" s="1"/>
      <c r="IM1311" s="1"/>
      <c r="IN1311" s="1"/>
      <c r="IO1311" s="1"/>
      <c r="IP1311" s="1"/>
    </row>
    <row r="1312" spans="1:250" s="50" customFormat="1" x14ac:dyDescent="0.2">
      <c r="A1312" s="6"/>
      <c r="B1312" s="41"/>
      <c r="C1312" s="7"/>
      <c r="D1312" s="6"/>
      <c r="E1312" s="6"/>
      <c r="F1312" s="6">
        <f t="shared" si="212"/>
        <v>3591</v>
      </c>
      <c r="G1312" s="44" t="str">
        <f t="shared" si="213"/>
        <v>0xE07</v>
      </c>
      <c r="H1312" s="8" t="s">
        <v>1077</v>
      </c>
      <c r="I1312" s="8"/>
      <c r="J1312" s="6"/>
      <c r="K1312" s="9"/>
      <c r="L1312" s="6"/>
      <c r="M1312" s="42"/>
      <c r="N1312" s="42"/>
      <c r="O1312" s="42"/>
      <c r="P1312" s="42"/>
      <c r="Q1312" s="265"/>
      <c r="R1312" s="10"/>
      <c r="S1312" s="6"/>
      <c r="T1312" s="6"/>
      <c r="U1312" s="65"/>
      <c r="V1312" s="65"/>
      <c r="W1312" s="65"/>
      <c r="X1312" s="65"/>
      <c r="Y1312" s="65"/>
      <c r="Z1312" s="65"/>
      <c r="AA1312" s="65"/>
      <c r="AB1312" s="65"/>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GS1312" s="1"/>
      <c r="GT1312" s="1"/>
      <c r="GU1312" s="1"/>
      <c r="GV1312" s="1"/>
      <c r="GW1312" s="1"/>
      <c r="GX1312" s="1"/>
      <c r="GY1312" s="1"/>
      <c r="GZ1312" s="1"/>
      <c r="HA1312" s="1"/>
      <c r="HB1312" s="1"/>
      <c r="HC1312" s="1"/>
      <c r="HD1312" s="1"/>
      <c r="HE1312" s="1"/>
      <c r="HF1312" s="1"/>
      <c r="HG1312" s="1"/>
      <c r="HH1312" s="1"/>
      <c r="HI1312" s="1"/>
      <c r="HJ1312" s="1"/>
      <c r="HK1312" s="1"/>
      <c r="HL1312" s="1"/>
      <c r="HM1312" s="1"/>
      <c r="HN1312" s="1"/>
      <c r="HO1312" s="1"/>
      <c r="HP1312" s="1"/>
      <c r="HQ1312" s="1"/>
      <c r="HR1312" s="1"/>
      <c r="HS1312" s="1"/>
      <c r="HT1312" s="1"/>
      <c r="HU1312" s="1"/>
      <c r="HV1312" s="1"/>
      <c r="HW1312" s="1"/>
      <c r="HX1312" s="1"/>
      <c r="HY1312" s="1"/>
      <c r="HZ1312" s="1"/>
      <c r="IA1312" s="1"/>
      <c r="IB1312" s="1"/>
      <c r="IC1312" s="1"/>
      <c r="ID1312" s="1"/>
      <c r="IE1312" s="1"/>
      <c r="IF1312" s="1"/>
      <c r="IG1312" s="1"/>
      <c r="IH1312" s="1"/>
      <c r="II1312" s="1"/>
      <c r="IJ1312" s="1"/>
      <c r="IK1312" s="1"/>
      <c r="IL1312" s="1"/>
      <c r="IM1312" s="1"/>
      <c r="IN1312" s="1"/>
      <c r="IO1312" s="1"/>
      <c r="IP1312" s="1"/>
    </row>
    <row r="1313" spans="1:250" s="50" customFormat="1" x14ac:dyDescent="0.2">
      <c r="A1313" s="6"/>
      <c r="B1313" s="41"/>
      <c r="C1313" s="7"/>
      <c r="D1313" s="6"/>
      <c r="E1313" s="6"/>
      <c r="F1313" s="6">
        <f t="shared" si="212"/>
        <v>3592</v>
      </c>
      <c r="G1313" s="44" t="str">
        <f t="shared" si="213"/>
        <v>0xE08</v>
      </c>
      <c r="H1313" s="8" t="s">
        <v>1156</v>
      </c>
      <c r="I1313" s="8"/>
      <c r="J1313" s="6"/>
      <c r="K1313" s="9"/>
      <c r="L1313" s="6"/>
      <c r="M1313" s="42"/>
      <c r="N1313" s="42"/>
      <c r="O1313" s="42"/>
      <c r="P1313" s="42"/>
      <c r="Q1313" s="265"/>
      <c r="R1313" s="10"/>
      <c r="S1313" s="6" t="s">
        <v>1068</v>
      </c>
      <c r="T1313" s="6" t="s">
        <v>750</v>
      </c>
      <c r="U1313" s="65"/>
      <c r="V1313" s="65"/>
      <c r="W1313" s="65"/>
      <c r="X1313" s="65"/>
      <c r="Y1313" s="65"/>
      <c r="Z1313" s="65"/>
      <c r="AA1313" s="65"/>
      <c r="AB1313" s="65"/>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GS1313" s="1"/>
      <c r="GT1313" s="1"/>
      <c r="GU1313" s="1"/>
      <c r="GV1313" s="1"/>
      <c r="GW1313" s="1"/>
      <c r="GX1313" s="1"/>
      <c r="GY1313" s="1"/>
      <c r="GZ1313" s="1"/>
      <c r="HA1313" s="1"/>
      <c r="HB1313" s="1"/>
      <c r="HC1313" s="1"/>
      <c r="HD1313" s="1"/>
      <c r="HE1313" s="1"/>
      <c r="HF1313" s="1"/>
      <c r="HG1313" s="1"/>
      <c r="HH1313" s="1"/>
      <c r="HI1313" s="1"/>
      <c r="HJ1313" s="1"/>
      <c r="HK1313" s="1"/>
      <c r="HL1313" s="1"/>
      <c r="HM1313" s="1"/>
      <c r="HN1313" s="1"/>
      <c r="HO1313" s="1"/>
      <c r="HP1313" s="1"/>
      <c r="HQ1313" s="1"/>
      <c r="HR1313" s="1"/>
      <c r="HS1313" s="1"/>
      <c r="HT1313" s="1"/>
      <c r="HU1313" s="1"/>
      <c r="HV1313" s="1"/>
      <c r="HW1313" s="1"/>
      <c r="HX1313" s="1"/>
      <c r="HY1313" s="1"/>
      <c r="HZ1313" s="1"/>
      <c r="IA1313" s="1"/>
      <c r="IB1313" s="1"/>
      <c r="IC1313" s="1"/>
      <c r="ID1313" s="1"/>
      <c r="IE1313" s="1"/>
      <c r="IF1313" s="1"/>
      <c r="IG1313" s="1"/>
      <c r="IH1313" s="1"/>
      <c r="II1313" s="1"/>
      <c r="IJ1313" s="1"/>
      <c r="IK1313" s="1"/>
      <c r="IL1313" s="1"/>
      <c r="IM1313" s="1"/>
      <c r="IN1313" s="1"/>
      <c r="IO1313" s="1"/>
      <c r="IP1313" s="1"/>
    </row>
    <row r="1314" spans="1:250" s="50" customFormat="1" x14ac:dyDescent="0.2">
      <c r="A1314" s="6"/>
      <c r="B1314" s="41"/>
      <c r="C1314" s="7"/>
      <c r="D1314" s="6"/>
      <c r="E1314" s="6"/>
      <c r="F1314" s="6">
        <f t="shared" si="212"/>
        <v>3593</v>
      </c>
      <c r="G1314" s="44" t="str">
        <f t="shared" si="213"/>
        <v>0xE09</v>
      </c>
      <c r="H1314" s="8" t="s">
        <v>1077</v>
      </c>
      <c r="I1314" s="8"/>
      <c r="J1314" s="6"/>
      <c r="K1314" s="9"/>
      <c r="L1314" s="6"/>
      <c r="M1314" s="42"/>
      <c r="N1314" s="42"/>
      <c r="O1314" s="42"/>
      <c r="P1314" s="42"/>
      <c r="Q1314" s="265"/>
      <c r="R1314" s="10"/>
      <c r="S1314" s="6"/>
      <c r="T1314" s="6"/>
      <c r="U1314" s="65"/>
      <c r="V1314" s="65"/>
      <c r="W1314" s="65"/>
      <c r="X1314" s="65"/>
      <c r="Y1314" s="65"/>
      <c r="Z1314" s="65"/>
      <c r="AA1314" s="65"/>
      <c r="AB1314" s="65"/>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c r="HI1314" s="1"/>
      <c r="HJ1314" s="1"/>
      <c r="HK1314" s="1"/>
      <c r="HL1314" s="1"/>
      <c r="HM1314" s="1"/>
      <c r="HN1314" s="1"/>
      <c r="HO1314" s="1"/>
      <c r="HP1314" s="1"/>
      <c r="HQ1314" s="1"/>
      <c r="HR1314" s="1"/>
      <c r="HS1314" s="1"/>
      <c r="HT1314" s="1"/>
      <c r="HU1314" s="1"/>
      <c r="HV1314" s="1"/>
      <c r="HW1314" s="1"/>
      <c r="HX1314" s="1"/>
      <c r="HY1314" s="1"/>
      <c r="HZ1314" s="1"/>
      <c r="IA1314" s="1"/>
      <c r="IB1314" s="1"/>
      <c r="IC1314" s="1"/>
      <c r="ID1314" s="1"/>
      <c r="IE1314" s="1"/>
      <c r="IF1314" s="1"/>
      <c r="IG1314" s="1"/>
      <c r="IH1314" s="1"/>
      <c r="II1314" s="1"/>
      <c r="IJ1314" s="1"/>
      <c r="IK1314" s="1"/>
      <c r="IL1314" s="1"/>
      <c r="IM1314" s="1"/>
      <c r="IN1314" s="1"/>
      <c r="IO1314" s="1"/>
      <c r="IP1314" s="1"/>
    </row>
    <row r="1315" spans="1:250" s="50" customFormat="1" x14ac:dyDescent="0.2">
      <c r="A1315" s="6"/>
      <c r="B1315" s="41"/>
      <c r="C1315" s="7"/>
      <c r="D1315" s="6"/>
      <c r="E1315" s="6"/>
      <c r="F1315" s="6">
        <f t="shared" si="212"/>
        <v>3594</v>
      </c>
      <c r="G1315" s="44" t="str">
        <f t="shared" si="213"/>
        <v>0xE0A</v>
      </c>
      <c r="H1315" s="8" t="s">
        <v>1077</v>
      </c>
      <c r="I1315" s="8"/>
      <c r="J1315" s="6"/>
      <c r="K1315" s="9"/>
      <c r="L1315" s="6"/>
      <c r="M1315" s="42"/>
      <c r="N1315" s="42"/>
      <c r="O1315" s="42"/>
      <c r="P1315" s="42"/>
      <c r="Q1315" s="265"/>
      <c r="R1315" s="10"/>
      <c r="S1315" s="6"/>
      <c r="T1315" s="6"/>
      <c r="U1315" s="65"/>
      <c r="V1315" s="65"/>
      <c r="W1315" s="65"/>
      <c r="X1315" s="65"/>
      <c r="Y1315" s="65"/>
      <c r="Z1315" s="65"/>
      <c r="AA1315" s="65"/>
      <c r="AB1315" s="65"/>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GS1315" s="1"/>
      <c r="GT1315" s="1"/>
      <c r="GU1315" s="1"/>
      <c r="GV1315" s="1"/>
      <c r="GW1315" s="1"/>
      <c r="GX1315" s="1"/>
      <c r="GY1315" s="1"/>
      <c r="GZ1315" s="1"/>
      <c r="HA1315" s="1"/>
      <c r="HB1315" s="1"/>
      <c r="HC1315" s="1"/>
      <c r="HD1315" s="1"/>
      <c r="HE1315" s="1"/>
      <c r="HF1315" s="1"/>
      <c r="HG1315" s="1"/>
      <c r="HH1315" s="1"/>
      <c r="HI1315" s="1"/>
      <c r="HJ1315" s="1"/>
      <c r="HK1315" s="1"/>
      <c r="HL1315" s="1"/>
      <c r="HM1315" s="1"/>
      <c r="HN1315" s="1"/>
      <c r="HO1315" s="1"/>
      <c r="HP1315" s="1"/>
      <c r="HQ1315" s="1"/>
      <c r="HR1315" s="1"/>
      <c r="HS1315" s="1"/>
      <c r="HT1315" s="1"/>
      <c r="HU1315" s="1"/>
      <c r="HV1315" s="1"/>
      <c r="HW1315" s="1"/>
      <c r="HX1315" s="1"/>
      <c r="HY1315" s="1"/>
      <c r="HZ1315" s="1"/>
      <c r="IA1315" s="1"/>
      <c r="IB1315" s="1"/>
      <c r="IC1315" s="1"/>
      <c r="ID1315" s="1"/>
      <c r="IE1315" s="1"/>
      <c r="IF1315" s="1"/>
      <c r="IG1315" s="1"/>
      <c r="IH1315" s="1"/>
      <c r="II1315" s="1"/>
      <c r="IJ1315" s="1"/>
      <c r="IK1315" s="1"/>
      <c r="IL1315" s="1"/>
      <c r="IM1315" s="1"/>
      <c r="IN1315" s="1"/>
      <c r="IO1315" s="1"/>
      <c r="IP1315" s="1"/>
    </row>
    <row r="1316" spans="1:250" s="50" customFormat="1" x14ac:dyDescent="0.2">
      <c r="A1316" s="6"/>
      <c r="B1316" s="41"/>
      <c r="C1316" s="7"/>
      <c r="D1316" s="6"/>
      <c r="E1316" s="6"/>
      <c r="F1316" s="6">
        <f t="shared" si="212"/>
        <v>3595</v>
      </c>
      <c r="G1316" s="44" t="str">
        <f t="shared" si="213"/>
        <v>0xE0B</v>
      </c>
      <c r="H1316" s="8" t="s">
        <v>1077</v>
      </c>
      <c r="I1316" s="8"/>
      <c r="J1316" s="6"/>
      <c r="K1316" s="9"/>
      <c r="L1316" s="6"/>
      <c r="M1316" s="42"/>
      <c r="N1316" s="42"/>
      <c r="O1316" s="42"/>
      <c r="P1316" s="42"/>
      <c r="Q1316" s="265"/>
      <c r="R1316" s="10"/>
      <c r="S1316" s="6"/>
      <c r="T1316" s="6"/>
      <c r="U1316" s="65"/>
      <c r="V1316" s="65"/>
      <c r="W1316" s="65"/>
      <c r="X1316" s="65"/>
      <c r="Y1316" s="65"/>
      <c r="Z1316" s="65"/>
      <c r="AA1316" s="65"/>
      <c r="AB1316" s="65"/>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c r="GL1316" s="1"/>
      <c r="GM1316" s="1"/>
      <c r="GN1316" s="1"/>
      <c r="GO1316" s="1"/>
      <c r="GP1316" s="1"/>
      <c r="GQ1316" s="1"/>
      <c r="GR1316" s="1"/>
      <c r="GS1316" s="1"/>
      <c r="GT1316" s="1"/>
      <c r="GU1316" s="1"/>
      <c r="GV1316" s="1"/>
      <c r="GW1316" s="1"/>
      <c r="GX1316" s="1"/>
      <c r="GY1316" s="1"/>
      <c r="GZ1316" s="1"/>
      <c r="HA1316" s="1"/>
      <c r="HB1316" s="1"/>
      <c r="HC1316" s="1"/>
      <c r="HD1316" s="1"/>
      <c r="HE1316" s="1"/>
      <c r="HF1316" s="1"/>
      <c r="HG1316" s="1"/>
      <c r="HH1316" s="1"/>
      <c r="HI1316" s="1"/>
      <c r="HJ1316" s="1"/>
      <c r="HK1316" s="1"/>
      <c r="HL1316" s="1"/>
      <c r="HM1316" s="1"/>
      <c r="HN1316" s="1"/>
      <c r="HO1316" s="1"/>
      <c r="HP1316" s="1"/>
      <c r="HQ1316" s="1"/>
      <c r="HR1316" s="1"/>
      <c r="HS1316" s="1"/>
      <c r="HT1316" s="1"/>
      <c r="HU1316" s="1"/>
      <c r="HV1316" s="1"/>
      <c r="HW1316" s="1"/>
      <c r="HX1316" s="1"/>
      <c r="HY1316" s="1"/>
      <c r="HZ1316" s="1"/>
      <c r="IA1316" s="1"/>
      <c r="IB1316" s="1"/>
      <c r="IC1316" s="1"/>
      <c r="ID1316" s="1"/>
      <c r="IE1316" s="1"/>
      <c r="IF1316" s="1"/>
      <c r="IG1316" s="1"/>
      <c r="IH1316" s="1"/>
      <c r="II1316" s="1"/>
      <c r="IJ1316" s="1"/>
      <c r="IK1316" s="1"/>
      <c r="IL1316" s="1"/>
      <c r="IM1316" s="1"/>
      <c r="IN1316" s="1"/>
      <c r="IO1316" s="1"/>
      <c r="IP1316" s="1"/>
    </row>
    <row r="1317" spans="1:250" s="50" customFormat="1" x14ac:dyDescent="0.2">
      <c r="A1317" s="6"/>
      <c r="B1317" s="41"/>
      <c r="C1317" s="7"/>
      <c r="D1317" s="6"/>
      <c r="E1317" s="6"/>
      <c r="F1317" s="6">
        <f t="shared" si="212"/>
        <v>3596</v>
      </c>
      <c r="G1317" s="44" t="str">
        <f t="shared" si="213"/>
        <v>0xE0C</v>
      </c>
      <c r="H1317" s="8" t="s">
        <v>1077</v>
      </c>
      <c r="I1317" s="8"/>
      <c r="J1317" s="6"/>
      <c r="K1317" s="9"/>
      <c r="L1317" s="6"/>
      <c r="M1317" s="42"/>
      <c r="N1317" s="42"/>
      <c r="O1317" s="42"/>
      <c r="P1317" s="42"/>
      <c r="Q1317" s="265"/>
      <c r="R1317" s="10"/>
      <c r="S1317" s="6"/>
      <c r="T1317" s="6"/>
      <c r="U1317" s="65"/>
      <c r="V1317" s="65"/>
      <c r="W1317" s="65"/>
      <c r="X1317" s="65"/>
      <c r="Y1317" s="65"/>
      <c r="Z1317" s="65"/>
      <c r="AA1317" s="65"/>
      <c r="AB1317" s="65"/>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c r="GJ1317" s="1"/>
      <c r="GK1317" s="1"/>
      <c r="GL1317" s="1"/>
      <c r="GM1317" s="1"/>
      <c r="GN1317" s="1"/>
      <c r="GO1317" s="1"/>
      <c r="GP1317" s="1"/>
      <c r="GQ1317" s="1"/>
      <c r="GR1317" s="1"/>
      <c r="GS1317" s="1"/>
      <c r="GT1317" s="1"/>
      <c r="GU1317" s="1"/>
      <c r="GV1317" s="1"/>
      <c r="GW1317" s="1"/>
      <c r="GX1317" s="1"/>
      <c r="GY1317" s="1"/>
      <c r="GZ1317" s="1"/>
      <c r="HA1317" s="1"/>
      <c r="HB1317" s="1"/>
      <c r="HC1317" s="1"/>
      <c r="HD1317" s="1"/>
      <c r="HE1317" s="1"/>
      <c r="HF1317" s="1"/>
      <c r="HG1317" s="1"/>
      <c r="HH1317" s="1"/>
      <c r="HI1317" s="1"/>
      <c r="HJ1317" s="1"/>
      <c r="HK1317" s="1"/>
      <c r="HL1317" s="1"/>
      <c r="HM1317" s="1"/>
      <c r="HN1317" s="1"/>
      <c r="HO1317" s="1"/>
      <c r="HP1317" s="1"/>
      <c r="HQ1317" s="1"/>
      <c r="HR1317" s="1"/>
      <c r="HS1317" s="1"/>
      <c r="HT1317" s="1"/>
      <c r="HU1317" s="1"/>
      <c r="HV1317" s="1"/>
      <c r="HW1317" s="1"/>
      <c r="HX1317" s="1"/>
      <c r="HY1317" s="1"/>
      <c r="HZ1317" s="1"/>
      <c r="IA1317" s="1"/>
      <c r="IB1317" s="1"/>
      <c r="IC1317" s="1"/>
      <c r="ID1317" s="1"/>
      <c r="IE1317" s="1"/>
      <c r="IF1317" s="1"/>
      <c r="IG1317" s="1"/>
      <c r="IH1317" s="1"/>
      <c r="II1317" s="1"/>
      <c r="IJ1317" s="1"/>
      <c r="IK1317" s="1"/>
      <c r="IL1317" s="1"/>
      <c r="IM1317" s="1"/>
      <c r="IN1317" s="1"/>
      <c r="IO1317" s="1"/>
      <c r="IP1317" s="1"/>
    </row>
    <row r="1318" spans="1:250" s="50" customFormat="1" x14ac:dyDescent="0.2">
      <c r="A1318" s="6"/>
      <c r="B1318" s="41"/>
      <c r="C1318" s="7"/>
      <c r="D1318" s="6"/>
      <c r="E1318" s="6"/>
      <c r="F1318" s="6">
        <f t="shared" si="212"/>
        <v>3597</v>
      </c>
      <c r="G1318" s="44" t="str">
        <f t="shared" si="213"/>
        <v>0xE0D</v>
      </c>
      <c r="H1318" s="8" t="s">
        <v>1077</v>
      </c>
      <c r="I1318" s="8"/>
      <c r="J1318" s="6"/>
      <c r="K1318" s="9"/>
      <c r="L1318" s="6"/>
      <c r="M1318" s="42"/>
      <c r="N1318" s="42"/>
      <c r="O1318" s="42"/>
      <c r="P1318" s="42"/>
      <c r="Q1318" s="265"/>
      <c r="R1318" s="10"/>
      <c r="S1318" s="6"/>
      <c r="T1318" s="6"/>
      <c r="U1318" s="65"/>
      <c r="V1318" s="65"/>
      <c r="W1318" s="65"/>
      <c r="X1318" s="65"/>
      <c r="Y1318" s="65"/>
      <c r="Z1318" s="65"/>
      <c r="AA1318" s="65"/>
      <c r="AB1318" s="65"/>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c r="GL1318" s="1"/>
      <c r="GM1318" s="1"/>
      <c r="GN1318" s="1"/>
      <c r="GO1318" s="1"/>
      <c r="GP1318" s="1"/>
      <c r="GQ1318" s="1"/>
      <c r="GR1318" s="1"/>
      <c r="GS1318" s="1"/>
      <c r="GT1318" s="1"/>
      <c r="GU1318" s="1"/>
      <c r="GV1318" s="1"/>
      <c r="GW1318" s="1"/>
      <c r="GX1318" s="1"/>
      <c r="GY1318" s="1"/>
      <c r="GZ1318" s="1"/>
      <c r="HA1318" s="1"/>
      <c r="HB1318" s="1"/>
      <c r="HC1318" s="1"/>
      <c r="HD1318" s="1"/>
      <c r="HE1318" s="1"/>
      <c r="HF1318" s="1"/>
      <c r="HG1318" s="1"/>
      <c r="HH1318" s="1"/>
      <c r="HI1318" s="1"/>
      <c r="HJ1318" s="1"/>
      <c r="HK1318" s="1"/>
      <c r="HL1318" s="1"/>
      <c r="HM1318" s="1"/>
      <c r="HN1318" s="1"/>
      <c r="HO1318" s="1"/>
      <c r="HP1318" s="1"/>
      <c r="HQ1318" s="1"/>
      <c r="HR1318" s="1"/>
      <c r="HS1318" s="1"/>
      <c r="HT1318" s="1"/>
      <c r="HU1318" s="1"/>
      <c r="HV1318" s="1"/>
      <c r="HW1318" s="1"/>
      <c r="HX1318" s="1"/>
      <c r="HY1318" s="1"/>
      <c r="HZ1318" s="1"/>
      <c r="IA1318" s="1"/>
      <c r="IB1318" s="1"/>
      <c r="IC1318" s="1"/>
      <c r="ID1318" s="1"/>
      <c r="IE1318" s="1"/>
      <c r="IF1318" s="1"/>
      <c r="IG1318" s="1"/>
      <c r="IH1318" s="1"/>
      <c r="II1318" s="1"/>
      <c r="IJ1318" s="1"/>
      <c r="IK1318" s="1"/>
      <c r="IL1318" s="1"/>
      <c r="IM1318" s="1"/>
      <c r="IN1318" s="1"/>
      <c r="IO1318" s="1"/>
      <c r="IP1318" s="1"/>
    </row>
    <row r="1319" spans="1:250" s="50" customFormat="1" x14ac:dyDescent="0.2">
      <c r="A1319" s="6"/>
      <c r="B1319" s="41"/>
      <c r="C1319" s="7"/>
      <c r="D1319" s="6"/>
      <c r="E1319" s="6"/>
      <c r="F1319" s="6">
        <f t="shared" si="212"/>
        <v>3598</v>
      </c>
      <c r="G1319" s="44" t="str">
        <f t="shared" si="213"/>
        <v>0xE0E</v>
      </c>
      <c r="H1319" s="8" t="s">
        <v>1077</v>
      </c>
      <c r="I1319" s="8"/>
      <c r="J1319" s="6"/>
      <c r="K1319" s="9"/>
      <c r="L1319" s="6"/>
      <c r="M1319" s="42"/>
      <c r="N1319" s="42"/>
      <c r="O1319" s="42"/>
      <c r="P1319" s="42"/>
      <c r="Q1319" s="265"/>
      <c r="R1319" s="10"/>
      <c r="S1319" s="6"/>
      <c r="T1319" s="6"/>
      <c r="U1319" s="65"/>
      <c r="V1319" s="65"/>
      <c r="W1319" s="65"/>
      <c r="X1319" s="65"/>
      <c r="Y1319" s="65"/>
      <c r="Z1319" s="65"/>
      <c r="AA1319" s="65"/>
      <c r="AB1319" s="65"/>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c r="GL1319" s="1"/>
      <c r="GM1319" s="1"/>
      <c r="GN1319" s="1"/>
      <c r="GO1319" s="1"/>
      <c r="GP1319" s="1"/>
      <c r="GQ1319" s="1"/>
      <c r="GR1319" s="1"/>
      <c r="GS1319" s="1"/>
      <c r="GT1319" s="1"/>
      <c r="GU1319" s="1"/>
      <c r="GV1319" s="1"/>
      <c r="GW1319" s="1"/>
      <c r="GX1319" s="1"/>
      <c r="GY1319" s="1"/>
      <c r="GZ1319" s="1"/>
      <c r="HA1319" s="1"/>
      <c r="HB1319" s="1"/>
      <c r="HC1319" s="1"/>
      <c r="HD1319" s="1"/>
      <c r="HE1319" s="1"/>
      <c r="HF1319" s="1"/>
      <c r="HG1319" s="1"/>
      <c r="HH1319" s="1"/>
      <c r="HI1319" s="1"/>
      <c r="HJ1319" s="1"/>
      <c r="HK1319" s="1"/>
      <c r="HL1319" s="1"/>
      <c r="HM1319" s="1"/>
      <c r="HN1319" s="1"/>
      <c r="HO1319" s="1"/>
      <c r="HP1319" s="1"/>
      <c r="HQ1319" s="1"/>
      <c r="HR1319" s="1"/>
      <c r="HS1319" s="1"/>
      <c r="HT1319" s="1"/>
      <c r="HU1319" s="1"/>
      <c r="HV1319" s="1"/>
      <c r="HW1319" s="1"/>
      <c r="HX1319" s="1"/>
      <c r="HY1319" s="1"/>
      <c r="HZ1319" s="1"/>
      <c r="IA1319" s="1"/>
      <c r="IB1319" s="1"/>
      <c r="IC1319" s="1"/>
      <c r="ID1319" s="1"/>
      <c r="IE1319" s="1"/>
      <c r="IF1319" s="1"/>
      <c r="IG1319" s="1"/>
      <c r="IH1319" s="1"/>
      <c r="II1319" s="1"/>
      <c r="IJ1319" s="1"/>
      <c r="IK1319" s="1"/>
      <c r="IL1319" s="1"/>
      <c r="IM1319" s="1"/>
      <c r="IN1319" s="1"/>
      <c r="IO1319" s="1"/>
      <c r="IP1319" s="1"/>
    </row>
    <row r="1320" spans="1:250" s="50" customFormat="1" x14ac:dyDescent="0.2">
      <c r="A1320" s="6"/>
      <c r="B1320" s="41"/>
      <c r="C1320" s="7"/>
      <c r="D1320" s="6"/>
      <c r="E1320" s="6"/>
      <c r="F1320" s="6">
        <f t="shared" si="212"/>
        <v>3599</v>
      </c>
      <c r="G1320" s="44" t="str">
        <f t="shared" si="213"/>
        <v>0xE0F</v>
      </c>
      <c r="H1320" s="8" t="s">
        <v>1077</v>
      </c>
      <c r="I1320" s="8"/>
      <c r="J1320" s="6"/>
      <c r="K1320" s="9"/>
      <c r="L1320" s="6"/>
      <c r="M1320" s="42"/>
      <c r="N1320" s="42"/>
      <c r="O1320" s="42"/>
      <c r="P1320" s="42"/>
      <c r="Q1320" s="265"/>
      <c r="R1320" s="10"/>
      <c r="S1320" s="6"/>
      <c r="T1320" s="6"/>
      <c r="U1320" s="65"/>
      <c r="V1320" s="65"/>
      <c r="W1320" s="65"/>
      <c r="X1320" s="65"/>
      <c r="Y1320" s="65"/>
      <c r="Z1320" s="65"/>
      <c r="AA1320" s="65"/>
      <c r="AB1320" s="65"/>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c r="GL1320" s="1"/>
      <c r="GM1320" s="1"/>
      <c r="GN1320" s="1"/>
      <c r="GO1320" s="1"/>
      <c r="GP1320" s="1"/>
      <c r="GQ1320" s="1"/>
      <c r="GR1320" s="1"/>
      <c r="GS1320" s="1"/>
      <c r="GT1320" s="1"/>
      <c r="GU1320" s="1"/>
      <c r="GV1320" s="1"/>
      <c r="GW1320" s="1"/>
      <c r="GX1320" s="1"/>
      <c r="GY1320" s="1"/>
      <c r="GZ1320" s="1"/>
      <c r="HA1320" s="1"/>
      <c r="HB1320" s="1"/>
      <c r="HC1320" s="1"/>
      <c r="HD1320" s="1"/>
      <c r="HE1320" s="1"/>
      <c r="HF1320" s="1"/>
      <c r="HG1320" s="1"/>
      <c r="HH1320" s="1"/>
      <c r="HI1320" s="1"/>
      <c r="HJ1320" s="1"/>
      <c r="HK1320" s="1"/>
      <c r="HL1320" s="1"/>
      <c r="HM1320" s="1"/>
      <c r="HN1320" s="1"/>
      <c r="HO1320" s="1"/>
      <c r="HP1320" s="1"/>
      <c r="HQ1320" s="1"/>
      <c r="HR1320" s="1"/>
      <c r="HS1320" s="1"/>
      <c r="HT1320" s="1"/>
      <c r="HU1320" s="1"/>
      <c r="HV1320" s="1"/>
      <c r="HW1320" s="1"/>
      <c r="HX1320" s="1"/>
      <c r="HY1320" s="1"/>
      <c r="HZ1320" s="1"/>
      <c r="IA1320" s="1"/>
      <c r="IB1320" s="1"/>
      <c r="IC1320" s="1"/>
      <c r="ID1320" s="1"/>
      <c r="IE1320" s="1"/>
      <c r="IF1320" s="1"/>
      <c r="IG1320" s="1"/>
      <c r="IH1320" s="1"/>
      <c r="II1320" s="1"/>
      <c r="IJ1320" s="1"/>
      <c r="IK1320" s="1"/>
      <c r="IL1320" s="1"/>
      <c r="IM1320" s="1"/>
      <c r="IN1320" s="1"/>
      <c r="IO1320" s="1"/>
      <c r="IP1320" s="1"/>
    </row>
    <row r="1321" spans="1:250" s="50" customFormat="1" x14ac:dyDescent="0.2">
      <c r="A1321" s="6"/>
      <c r="B1321" s="41"/>
      <c r="C1321" s="7"/>
      <c r="D1321" s="6"/>
      <c r="E1321" s="6"/>
      <c r="F1321" s="6">
        <f t="shared" si="212"/>
        <v>3600</v>
      </c>
      <c r="G1321" s="44" t="str">
        <f t="shared" si="213"/>
        <v>0xE10</v>
      </c>
      <c r="H1321" s="8" t="s">
        <v>1077</v>
      </c>
      <c r="I1321" s="8"/>
      <c r="J1321" s="6"/>
      <c r="K1321" s="9"/>
      <c r="L1321" s="6"/>
      <c r="M1321" s="42"/>
      <c r="N1321" s="42"/>
      <c r="O1321" s="42"/>
      <c r="P1321" s="42"/>
      <c r="Q1321" s="265"/>
      <c r="R1321" s="10"/>
      <c r="S1321" s="6"/>
      <c r="T1321" s="6"/>
      <c r="U1321" s="65"/>
      <c r="V1321" s="65"/>
      <c r="W1321" s="65"/>
      <c r="X1321" s="65"/>
      <c r="Y1321" s="65"/>
      <c r="Z1321" s="65"/>
      <c r="AA1321" s="65"/>
      <c r="AB1321" s="65"/>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c r="GL1321" s="1"/>
      <c r="GM1321" s="1"/>
      <c r="GN1321" s="1"/>
      <c r="GO1321" s="1"/>
      <c r="GP1321" s="1"/>
      <c r="GQ1321" s="1"/>
      <c r="GR1321" s="1"/>
      <c r="GS1321" s="1"/>
      <c r="GT1321" s="1"/>
      <c r="GU1321" s="1"/>
      <c r="GV1321" s="1"/>
      <c r="GW1321" s="1"/>
      <c r="GX1321" s="1"/>
      <c r="GY1321" s="1"/>
      <c r="GZ1321" s="1"/>
      <c r="HA1321" s="1"/>
      <c r="HB1321" s="1"/>
      <c r="HC1321" s="1"/>
      <c r="HD1321" s="1"/>
      <c r="HE1321" s="1"/>
      <c r="HF1321" s="1"/>
      <c r="HG1321" s="1"/>
      <c r="HH1321" s="1"/>
      <c r="HI1321" s="1"/>
      <c r="HJ1321" s="1"/>
      <c r="HK1321" s="1"/>
      <c r="HL1321" s="1"/>
      <c r="HM1321" s="1"/>
      <c r="HN1321" s="1"/>
      <c r="HO1321" s="1"/>
      <c r="HP1321" s="1"/>
      <c r="HQ1321" s="1"/>
      <c r="HR1321" s="1"/>
      <c r="HS1321" s="1"/>
      <c r="HT1321" s="1"/>
      <c r="HU1321" s="1"/>
      <c r="HV1321" s="1"/>
      <c r="HW1321" s="1"/>
      <c r="HX1321" s="1"/>
      <c r="HY1321" s="1"/>
      <c r="HZ1321" s="1"/>
      <c r="IA1321" s="1"/>
      <c r="IB1321" s="1"/>
      <c r="IC1321" s="1"/>
      <c r="ID1321" s="1"/>
      <c r="IE1321" s="1"/>
      <c r="IF1321" s="1"/>
      <c r="IG1321" s="1"/>
      <c r="IH1321" s="1"/>
      <c r="II1321" s="1"/>
      <c r="IJ1321" s="1"/>
      <c r="IK1321" s="1"/>
      <c r="IL1321" s="1"/>
      <c r="IM1321" s="1"/>
      <c r="IN1321" s="1"/>
      <c r="IO1321" s="1"/>
      <c r="IP1321" s="1"/>
    </row>
    <row r="1322" spans="1:250" s="50" customFormat="1" x14ac:dyDescent="0.2">
      <c r="A1322" s="6"/>
      <c r="B1322" s="41"/>
      <c r="C1322" s="7"/>
      <c r="D1322" s="6"/>
      <c r="E1322" s="6"/>
      <c r="F1322" s="6">
        <f t="shared" si="212"/>
        <v>3601</v>
      </c>
      <c r="G1322" s="44" t="str">
        <f t="shared" si="213"/>
        <v>0xE11</v>
      </c>
      <c r="H1322" s="8" t="s">
        <v>1077</v>
      </c>
      <c r="I1322" s="8"/>
      <c r="J1322" s="6"/>
      <c r="K1322" s="9"/>
      <c r="L1322" s="6"/>
      <c r="M1322" s="42"/>
      <c r="N1322" s="42"/>
      <c r="O1322" s="42"/>
      <c r="P1322" s="42"/>
      <c r="Q1322" s="265"/>
      <c r="R1322" s="10"/>
      <c r="S1322" s="6"/>
      <c r="T1322" s="6"/>
      <c r="U1322" s="65"/>
      <c r="V1322" s="65"/>
      <c r="W1322" s="65"/>
      <c r="X1322" s="65"/>
      <c r="Y1322" s="65"/>
      <c r="Z1322" s="65"/>
      <c r="AA1322" s="65"/>
      <c r="AB1322" s="65"/>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c r="GJ1322" s="1"/>
      <c r="GK1322" s="1"/>
      <c r="GL1322" s="1"/>
      <c r="GM1322" s="1"/>
      <c r="GN1322" s="1"/>
      <c r="GO1322" s="1"/>
      <c r="GP1322" s="1"/>
      <c r="GQ1322" s="1"/>
      <c r="GR1322" s="1"/>
      <c r="GS1322" s="1"/>
      <c r="GT1322" s="1"/>
      <c r="GU1322" s="1"/>
      <c r="GV1322" s="1"/>
      <c r="GW1322" s="1"/>
      <c r="GX1322" s="1"/>
      <c r="GY1322" s="1"/>
      <c r="GZ1322" s="1"/>
      <c r="HA1322" s="1"/>
      <c r="HB1322" s="1"/>
      <c r="HC1322" s="1"/>
      <c r="HD1322" s="1"/>
      <c r="HE1322" s="1"/>
      <c r="HF1322" s="1"/>
      <c r="HG1322" s="1"/>
      <c r="HH1322" s="1"/>
      <c r="HI1322" s="1"/>
      <c r="HJ1322" s="1"/>
      <c r="HK1322" s="1"/>
      <c r="HL1322" s="1"/>
      <c r="HM1322" s="1"/>
      <c r="HN1322" s="1"/>
      <c r="HO1322" s="1"/>
      <c r="HP1322" s="1"/>
      <c r="HQ1322" s="1"/>
      <c r="HR1322" s="1"/>
      <c r="HS1322" s="1"/>
      <c r="HT1322" s="1"/>
      <c r="HU1322" s="1"/>
      <c r="HV1322" s="1"/>
      <c r="HW1322" s="1"/>
      <c r="HX1322" s="1"/>
      <c r="HY1322" s="1"/>
      <c r="HZ1322" s="1"/>
      <c r="IA1322" s="1"/>
      <c r="IB1322" s="1"/>
      <c r="IC1322" s="1"/>
      <c r="ID1322" s="1"/>
      <c r="IE1322" s="1"/>
      <c r="IF1322" s="1"/>
      <c r="IG1322" s="1"/>
      <c r="IH1322" s="1"/>
      <c r="II1322" s="1"/>
      <c r="IJ1322" s="1"/>
      <c r="IK1322" s="1"/>
      <c r="IL1322" s="1"/>
      <c r="IM1322" s="1"/>
      <c r="IN1322" s="1"/>
      <c r="IO1322" s="1"/>
      <c r="IP1322" s="1"/>
    </row>
    <row r="1323" spans="1:250" s="50" customFormat="1" x14ac:dyDescent="0.2">
      <c r="A1323" s="6"/>
      <c r="B1323" s="41"/>
      <c r="C1323" s="7"/>
      <c r="D1323" s="6"/>
      <c r="E1323" s="6"/>
      <c r="F1323" s="6">
        <f t="shared" si="212"/>
        <v>3602</v>
      </c>
      <c r="G1323" s="44" t="str">
        <f t="shared" si="213"/>
        <v>0xE12</v>
      </c>
      <c r="H1323" s="8" t="s">
        <v>1077</v>
      </c>
      <c r="I1323" s="8"/>
      <c r="J1323" s="6"/>
      <c r="K1323" s="9"/>
      <c r="L1323" s="6"/>
      <c r="M1323" s="42"/>
      <c r="N1323" s="42"/>
      <c r="O1323" s="42"/>
      <c r="P1323" s="42"/>
      <c r="Q1323" s="265"/>
      <c r="R1323" s="10"/>
      <c r="S1323" s="6"/>
      <c r="T1323" s="6"/>
      <c r="U1323" s="65"/>
      <c r="V1323" s="65"/>
      <c r="W1323" s="65"/>
      <c r="X1323" s="65"/>
      <c r="Y1323" s="65"/>
      <c r="Z1323" s="65"/>
      <c r="AA1323" s="65"/>
      <c r="AB1323" s="65"/>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c r="HI1323" s="1"/>
      <c r="HJ1323" s="1"/>
      <c r="HK1323" s="1"/>
      <c r="HL1323" s="1"/>
      <c r="HM1323" s="1"/>
      <c r="HN1323" s="1"/>
      <c r="HO1323" s="1"/>
      <c r="HP1323" s="1"/>
      <c r="HQ1323" s="1"/>
      <c r="HR1323" s="1"/>
      <c r="HS1323" s="1"/>
      <c r="HT1323" s="1"/>
      <c r="HU1323" s="1"/>
      <c r="HV1323" s="1"/>
      <c r="HW1323" s="1"/>
      <c r="HX1323" s="1"/>
      <c r="HY1323" s="1"/>
      <c r="HZ1323" s="1"/>
      <c r="IA1323" s="1"/>
      <c r="IB1323" s="1"/>
      <c r="IC1323" s="1"/>
      <c r="ID1323" s="1"/>
      <c r="IE1323" s="1"/>
      <c r="IF1323" s="1"/>
      <c r="IG1323" s="1"/>
      <c r="IH1323" s="1"/>
      <c r="II1323" s="1"/>
      <c r="IJ1323" s="1"/>
      <c r="IK1323" s="1"/>
      <c r="IL1323" s="1"/>
      <c r="IM1323" s="1"/>
      <c r="IN1323" s="1"/>
      <c r="IO1323" s="1"/>
      <c r="IP1323" s="1"/>
    </row>
    <row r="1324" spans="1:250" s="50" customFormat="1" x14ac:dyDescent="0.2">
      <c r="A1324" s="6"/>
      <c r="B1324" s="41"/>
      <c r="C1324" s="7"/>
      <c r="D1324" s="6"/>
      <c r="E1324" s="6"/>
      <c r="F1324" s="6">
        <f t="shared" si="212"/>
        <v>3603</v>
      </c>
      <c r="G1324" s="44" t="str">
        <f t="shared" si="213"/>
        <v>0xE13</v>
      </c>
      <c r="H1324" s="8" t="s">
        <v>1077</v>
      </c>
      <c r="I1324" s="8"/>
      <c r="J1324" s="6"/>
      <c r="K1324" s="9"/>
      <c r="L1324" s="6"/>
      <c r="M1324" s="42"/>
      <c r="N1324" s="42"/>
      <c r="O1324" s="42"/>
      <c r="P1324" s="42"/>
      <c r="Q1324" s="265"/>
      <c r="R1324" s="10"/>
      <c r="S1324" s="6"/>
      <c r="T1324" s="6"/>
      <c r="U1324" s="65"/>
      <c r="V1324" s="65"/>
      <c r="W1324" s="65"/>
      <c r="X1324" s="65"/>
      <c r="Y1324" s="65"/>
      <c r="Z1324" s="65"/>
      <c r="AA1324" s="65"/>
      <c r="AB1324" s="65"/>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c r="HI1324" s="1"/>
      <c r="HJ1324" s="1"/>
      <c r="HK1324" s="1"/>
      <c r="HL1324" s="1"/>
      <c r="HM1324" s="1"/>
      <c r="HN1324" s="1"/>
      <c r="HO1324" s="1"/>
      <c r="HP1324" s="1"/>
      <c r="HQ1324" s="1"/>
      <c r="HR1324" s="1"/>
      <c r="HS1324" s="1"/>
      <c r="HT1324" s="1"/>
      <c r="HU1324" s="1"/>
      <c r="HV1324" s="1"/>
      <c r="HW1324" s="1"/>
      <c r="HX1324" s="1"/>
      <c r="HY1324" s="1"/>
      <c r="HZ1324" s="1"/>
      <c r="IA1324" s="1"/>
      <c r="IB1324" s="1"/>
      <c r="IC1324" s="1"/>
      <c r="ID1324" s="1"/>
      <c r="IE1324" s="1"/>
      <c r="IF1324" s="1"/>
      <c r="IG1324" s="1"/>
      <c r="IH1324" s="1"/>
      <c r="II1324" s="1"/>
      <c r="IJ1324" s="1"/>
      <c r="IK1324" s="1"/>
      <c r="IL1324" s="1"/>
      <c r="IM1324" s="1"/>
      <c r="IN1324" s="1"/>
      <c r="IO1324" s="1"/>
      <c r="IP1324" s="1"/>
    </row>
    <row r="1325" spans="1:250" s="50" customFormat="1" x14ac:dyDescent="0.2">
      <c r="A1325" s="6"/>
      <c r="B1325" s="41"/>
      <c r="C1325" s="7"/>
      <c r="D1325" s="6"/>
      <c r="E1325" s="6"/>
      <c r="F1325" s="6">
        <f t="shared" si="212"/>
        <v>3604</v>
      </c>
      <c r="G1325" s="44" t="str">
        <f t="shared" si="213"/>
        <v>0xE14</v>
      </c>
      <c r="H1325" s="8" t="s">
        <v>1077</v>
      </c>
      <c r="I1325" s="8"/>
      <c r="J1325" s="6"/>
      <c r="K1325" s="9"/>
      <c r="L1325" s="6"/>
      <c r="M1325" s="42"/>
      <c r="N1325" s="42"/>
      <c r="O1325" s="42"/>
      <c r="P1325" s="42"/>
      <c r="Q1325" s="265"/>
      <c r="R1325" s="10"/>
      <c r="S1325" s="6"/>
      <c r="T1325" s="6"/>
      <c r="U1325" s="65"/>
      <c r="V1325" s="65"/>
      <c r="W1325" s="65"/>
      <c r="X1325" s="65"/>
      <c r="Y1325" s="65"/>
      <c r="Z1325" s="65"/>
      <c r="AA1325" s="65"/>
      <c r="AB1325" s="65"/>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c r="HI1325" s="1"/>
      <c r="HJ1325" s="1"/>
      <c r="HK1325" s="1"/>
      <c r="HL1325" s="1"/>
      <c r="HM1325" s="1"/>
      <c r="HN1325" s="1"/>
      <c r="HO1325" s="1"/>
      <c r="HP1325" s="1"/>
      <c r="HQ1325" s="1"/>
      <c r="HR1325" s="1"/>
      <c r="HS1325" s="1"/>
      <c r="HT1325" s="1"/>
      <c r="HU1325" s="1"/>
      <c r="HV1325" s="1"/>
      <c r="HW1325" s="1"/>
      <c r="HX1325" s="1"/>
      <c r="HY1325" s="1"/>
      <c r="HZ1325" s="1"/>
      <c r="IA1325" s="1"/>
      <c r="IB1325" s="1"/>
      <c r="IC1325" s="1"/>
      <c r="ID1325" s="1"/>
      <c r="IE1325" s="1"/>
      <c r="IF1325" s="1"/>
      <c r="IG1325" s="1"/>
      <c r="IH1325" s="1"/>
      <c r="II1325" s="1"/>
      <c r="IJ1325" s="1"/>
      <c r="IK1325" s="1"/>
      <c r="IL1325" s="1"/>
      <c r="IM1325" s="1"/>
      <c r="IN1325" s="1"/>
      <c r="IO1325" s="1"/>
      <c r="IP1325" s="1"/>
    </row>
    <row r="1326" spans="1:250" s="50" customFormat="1" x14ac:dyDescent="0.2">
      <c r="A1326" s="6"/>
      <c r="B1326" s="41"/>
      <c r="C1326" s="7"/>
      <c r="D1326" s="6"/>
      <c r="E1326" s="6"/>
      <c r="F1326" s="6">
        <f t="shared" si="212"/>
        <v>3605</v>
      </c>
      <c r="G1326" s="44" t="str">
        <f t="shared" si="213"/>
        <v>0xE15</v>
      </c>
      <c r="H1326" s="8" t="s">
        <v>1077</v>
      </c>
      <c r="I1326" s="8"/>
      <c r="J1326" s="6"/>
      <c r="K1326" s="9"/>
      <c r="L1326" s="6"/>
      <c r="M1326" s="42"/>
      <c r="N1326" s="42"/>
      <c r="O1326" s="42"/>
      <c r="P1326" s="42"/>
      <c r="Q1326" s="265"/>
      <c r="R1326" s="10"/>
      <c r="S1326" s="6"/>
      <c r="T1326" s="6"/>
      <c r="U1326" s="65"/>
      <c r="V1326" s="65"/>
      <c r="W1326" s="65"/>
      <c r="X1326" s="65"/>
      <c r="Y1326" s="65"/>
      <c r="Z1326" s="65"/>
      <c r="AA1326" s="65"/>
      <c r="AB1326" s="65"/>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c r="HI1326" s="1"/>
      <c r="HJ1326" s="1"/>
      <c r="HK1326" s="1"/>
      <c r="HL1326" s="1"/>
      <c r="HM1326" s="1"/>
      <c r="HN1326" s="1"/>
      <c r="HO1326" s="1"/>
      <c r="HP1326" s="1"/>
      <c r="HQ1326" s="1"/>
      <c r="HR1326" s="1"/>
      <c r="HS1326" s="1"/>
      <c r="HT1326" s="1"/>
      <c r="HU1326" s="1"/>
      <c r="HV1326" s="1"/>
      <c r="HW1326" s="1"/>
      <c r="HX1326" s="1"/>
      <c r="HY1326" s="1"/>
      <c r="HZ1326" s="1"/>
      <c r="IA1326" s="1"/>
      <c r="IB1326" s="1"/>
      <c r="IC1326" s="1"/>
      <c r="ID1326" s="1"/>
      <c r="IE1326" s="1"/>
      <c r="IF1326" s="1"/>
      <c r="IG1326" s="1"/>
      <c r="IH1326" s="1"/>
      <c r="II1326" s="1"/>
      <c r="IJ1326" s="1"/>
      <c r="IK1326" s="1"/>
      <c r="IL1326" s="1"/>
      <c r="IM1326" s="1"/>
      <c r="IN1326" s="1"/>
      <c r="IO1326" s="1"/>
      <c r="IP1326" s="1"/>
    </row>
    <row r="1327" spans="1:250" s="50" customFormat="1" x14ac:dyDescent="0.2">
      <c r="A1327" s="6"/>
      <c r="B1327" s="41"/>
      <c r="C1327" s="7"/>
      <c r="D1327" s="6"/>
      <c r="E1327" s="6"/>
      <c r="F1327" s="6">
        <f t="shared" si="212"/>
        <v>3606</v>
      </c>
      <c r="G1327" s="44" t="str">
        <f t="shared" si="213"/>
        <v>0xE16</v>
      </c>
      <c r="H1327" s="8" t="s">
        <v>1077</v>
      </c>
      <c r="I1327" s="8"/>
      <c r="J1327" s="6"/>
      <c r="K1327" s="9"/>
      <c r="L1327" s="6"/>
      <c r="M1327" s="42"/>
      <c r="N1327" s="42"/>
      <c r="O1327" s="42"/>
      <c r="P1327" s="42"/>
      <c r="Q1327" s="265"/>
      <c r="R1327" s="10"/>
      <c r="S1327" s="6"/>
      <c r="T1327" s="6"/>
      <c r="U1327" s="65"/>
      <c r="V1327" s="65"/>
      <c r="W1327" s="65"/>
      <c r="X1327" s="65"/>
      <c r="Y1327" s="65"/>
      <c r="Z1327" s="65"/>
      <c r="AA1327" s="65"/>
      <c r="AB1327" s="65"/>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c r="HI1327" s="1"/>
      <c r="HJ1327" s="1"/>
      <c r="HK1327" s="1"/>
      <c r="HL1327" s="1"/>
      <c r="HM1327" s="1"/>
      <c r="HN1327" s="1"/>
      <c r="HO1327" s="1"/>
      <c r="HP1327" s="1"/>
      <c r="HQ1327" s="1"/>
      <c r="HR1327" s="1"/>
      <c r="HS1327" s="1"/>
      <c r="HT1327" s="1"/>
      <c r="HU1327" s="1"/>
      <c r="HV1327" s="1"/>
      <c r="HW1327" s="1"/>
      <c r="HX1327" s="1"/>
      <c r="HY1327" s="1"/>
      <c r="HZ1327" s="1"/>
      <c r="IA1327" s="1"/>
      <c r="IB1327" s="1"/>
      <c r="IC1327" s="1"/>
      <c r="ID1327" s="1"/>
      <c r="IE1327" s="1"/>
      <c r="IF1327" s="1"/>
      <c r="IG1327" s="1"/>
      <c r="IH1327" s="1"/>
      <c r="II1327" s="1"/>
      <c r="IJ1327" s="1"/>
      <c r="IK1327" s="1"/>
      <c r="IL1327" s="1"/>
      <c r="IM1327" s="1"/>
      <c r="IN1327" s="1"/>
      <c r="IO1327" s="1"/>
      <c r="IP1327" s="1"/>
    </row>
    <row r="1328" spans="1:250" s="50" customFormat="1" x14ac:dyDescent="0.2">
      <c r="A1328" s="6"/>
      <c r="B1328" s="41"/>
      <c r="C1328" s="7"/>
      <c r="D1328" s="6"/>
      <c r="E1328" s="6"/>
      <c r="F1328" s="6">
        <f t="shared" si="212"/>
        <v>3607</v>
      </c>
      <c r="G1328" s="44" t="str">
        <f t="shared" si="213"/>
        <v>0xE17</v>
      </c>
      <c r="H1328" s="8" t="s">
        <v>1077</v>
      </c>
      <c r="I1328" s="8"/>
      <c r="J1328" s="6"/>
      <c r="K1328" s="9"/>
      <c r="L1328" s="6"/>
      <c r="M1328" s="42"/>
      <c r="N1328" s="42"/>
      <c r="O1328" s="42"/>
      <c r="P1328" s="42"/>
      <c r="Q1328" s="265"/>
      <c r="R1328" s="10"/>
      <c r="S1328" s="6"/>
      <c r="T1328" s="6"/>
      <c r="U1328" s="65"/>
      <c r="V1328" s="65"/>
      <c r="W1328" s="65"/>
      <c r="X1328" s="65"/>
      <c r="Y1328" s="65"/>
      <c r="Z1328" s="65"/>
      <c r="AA1328" s="65"/>
      <c r="AB1328" s="65"/>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c r="HI1328" s="1"/>
      <c r="HJ1328" s="1"/>
      <c r="HK1328" s="1"/>
      <c r="HL1328" s="1"/>
      <c r="HM1328" s="1"/>
      <c r="HN1328" s="1"/>
      <c r="HO1328" s="1"/>
      <c r="HP1328" s="1"/>
      <c r="HQ1328" s="1"/>
      <c r="HR1328" s="1"/>
      <c r="HS1328" s="1"/>
      <c r="HT1328" s="1"/>
      <c r="HU1328" s="1"/>
      <c r="HV1328" s="1"/>
      <c r="HW1328" s="1"/>
      <c r="HX1328" s="1"/>
      <c r="HY1328" s="1"/>
      <c r="HZ1328" s="1"/>
      <c r="IA1328" s="1"/>
      <c r="IB1328" s="1"/>
      <c r="IC1328" s="1"/>
      <c r="ID1328" s="1"/>
      <c r="IE1328" s="1"/>
      <c r="IF1328" s="1"/>
      <c r="IG1328" s="1"/>
      <c r="IH1328" s="1"/>
      <c r="II1328" s="1"/>
      <c r="IJ1328" s="1"/>
      <c r="IK1328" s="1"/>
      <c r="IL1328" s="1"/>
      <c r="IM1328" s="1"/>
      <c r="IN1328" s="1"/>
      <c r="IO1328" s="1"/>
      <c r="IP1328" s="1"/>
    </row>
    <row r="1329" spans="1:250" s="50" customFormat="1" x14ac:dyDescent="0.2">
      <c r="A1329" s="6"/>
      <c r="B1329" s="41"/>
      <c r="C1329" s="7"/>
      <c r="D1329" s="6"/>
      <c r="E1329" s="6"/>
      <c r="F1329" s="6">
        <f t="shared" si="212"/>
        <v>3608</v>
      </c>
      <c r="G1329" s="44" t="str">
        <f t="shared" si="213"/>
        <v>0xE18</v>
      </c>
      <c r="H1329" s="8" t="s">
        <v>1077</v>
      </c>
      <c r="I1329" s="8"/>
      <c r="J1329" s="6"/>
      <c r="K1329" s="9"/>
      <c r="L1329" s="6"/>
      <c r="M1329" s="42"/>
      <c r="N1329" s="42"/>
      <c r="O1329" s="42"/>
      <c r="P1329" s="42"/>
      <c r="Q1329" s="265"/>
      <c r="R1329" s="10"/>
      <c r="S1329" s="6"/>
      <c r="T1329" s="6"/>
      <c r="U1329" s="65"/>
      <c r="V1329" s="65"/>
      <c r="W1329" s="65"/>
      <c r="X1329" s="65"/>
      <c r="Y1329" s="65"/>
      <c r="Z1329" s="65"/>
      <c r="AA1329" s="65"/>
      <c r="AB1329" s="65"/>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c r="HI1329" s="1"/>
      <c r="HJ1329" s="1"/>
      <c r="HK1329" s="1"/>
      <c r="HL1329" s="1"/>
      <c r="HM1329" s="1"/>
      <c r="HN1329" s="1"/>
      <c r="HO1329" s="1"/>
      <c r="HP1329" s="1"/>
      <c r="HQ1329" s="1"/>
      <c r="HR1329" s="1"/>
      <c r="HS1329" s="1"/>
      <c r="HT1329" s="1"/>
      <c r="HU1329" s="1"/>
      <c r="HV1329" s="1"/>
      <c r="HW1329" s="1"/>
      <c r="HX1329" s="1"/>
      <c r="HY1329" s="1"/>
      <c r="HZ1329" s="1"/>
      <c r="IA1329" s="1"/>
      <c r="IB1329" s="1"/>
      <c r="IC1329" s="1"/>
      <c r="ID1329" s="1"/>
      <c r="IE1329" s="1"/>
      <c r="IF1329" s="1"/>
      <c r="IG1329" s="1"/>
      <c r="IH1329" s="1"/>
      <c r="II1329" s="1"/>
      <c r="IJ1329" s="1"/>
      <c r="IK1329" s="1"/>
      <c r="IL1329" s="1"/>
      <c r="IM1329" s="1"/>
      <c r="IN1329" s="1"/>
      <c r="IO1329" s="1"/>
      <c r="IP1329" s="1"/>
    </row>
    <row r="1330" spans="1:250" s="50" customFormat="1" x14ac:dyDescent="0.2">
      <c r="A1330" s="6"/>
      <c r="B1330" s="41"/>
      <c r="C1330" s="7"/>
      <c r="D1330" s="6"/>
      <c r="E1330" s="6"/>
      <c r="F1330" s="6">
        <f t="shared" si="212"/>
        <v>3609</v>
      </c>
      <c r="G1330" s="44" t="str">
        <f t="shared" si="213"/>
        <v>0xE19</v>
      </c>
      <c r="H1330" s="8" t="s">
        <v>1077</v>
      </c>
      <c r="I1330" s="8"/>
      <c r="J1330" s="6"/>
      <c r="K1330" s="9"/>
      <c r="L1330" s="6"/>
      <c r="M1330" s="42"/>
      <c r="N1330" s="42"/>
      <c r="O1330" s="42"/>
      <c r="P1330" s="42"/>
      <c r="Q1330" s="265"/>
      <c r="R1330" s="10"/>
      <c r="S1330" s="6"/>
      <c r="T1330" s="6"/>
      <c r="U1330" s="65"/>
      <c r="V1330" s="65"/>
      <c r="W1330" s="65"/>
      <c r="X1330" s="65"/>
      <c r="Y1330" s="65"/>
      <c r="Z1330" s="65"/>
      <c r="AA1330" s="65"/>
      <c r="AB1330" s="65"/>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c r="HI1330" s="1"/>
      <c r="HJ1330" s="1"/>
      <c r="HK1330" s="1"/>
      <c r="HL1330" s="1"/>
      <c r="HM1330" s="1"/>
      <c r="HN1330" s="1"/>
      <c r="HO1330" s="1"/>
      <c r="HP1330" s="1"/>
      <c r="HQ1330" s="1"/>
      <c r="HR1330" s="1"/>
      <c r="HS1330" s="1"/>
      <c r="HT1330" s="1"/>
      <c r="HU1330" s="1"/>
      <c r="HV1330" s="1"/>
      <c r="HW1330" s="1"/>
      <c r="HX1330" s="1"/>
      <c r="HY1330" s="1"/>
      <c r="HZ1330" s="1"/>
      <c r="IA1330" s="1"/>
      <c r="IB1330" s="1"/>
      <c r="IC1330" s="1"/>
      <c r="ID1330" s="1"/>
      <c r="IE1330" s="1"/>
      <c r="IF1330" s="1"/>
      <c r="IG1330" s="1"/>
      <c r="IH1330" s="1"/>
      <c r="II1330" s="1"/>
      <c r="IJ1330" s="1"/>
      <c r="IK1330" s="1"/>
      <c r="IL1330" s="1"/>
      <c r="IM1330" s="1"/>
      <c r="IN1330" s="1"/>
      <c r="IO1330" s="1"/>
      <c r="IP1330" s="1"/>
    </row>
    <row r="1331" spans="1:250" s="50" customFormat="1" x14ac:dyDescent="0.2">
      <c r="A1331" s="6"/>
      <c r="B1331" s="41"/>
      <c r="C1331" s="7"/>
      <c r="D1331" s="6"/>
      <c r="E1331" s="6"/>
      <c r="F1331" s="6">
        <f t="shared" si="212"/>
        <v>3610</v>
      </c>
      <c r="G1331" s="44" t="str">
        <f t="shared" si="213"/>
        <v>0xE1A</v>
      </c>
      <c r="H1331" s="8" t="s">
        <v>1077</v>
      </c>
      <c r="I1331" s="8"/>
      <c r="J1331" s="6"/>
      <c r="K1331" s="9"/>
      <c r="L1331" s="6"/>
      <c r="M1331" s="42"/>
      <c r="N1331" s="42"/>
      <c r="O1331" s="42"/>
      <c r="P1331" s="42"/>
      <c r="Q1331" s="265"/>
      <c r="R1331" s="10"/>
      <c r="S1331" s="6"/>
      <c r="T1331" s="6"/>
      <c r="U1331" s="65"/>
      <c r="V1331" s="65"/>
      <c r="W1331" s="65"/>
      <c r="X1331" s="65"/>
      <c r="Y1331" s="65"/>
      <c r="Z1331" s="65"/>
      <c r="AA1331" s="65"/>
      <c r="AB1331" s="65"/>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c r="HI1331" s="1"/>
      <c r="HJ1331" s="1"/>
      <c r="HK1331" s="1"/>
      <c r="HL1331" s="1"/>
      <c r="HM1331" s="1"/>
      <c r="HN1331" s="1"/>
      <c r="HO1331" s="1"/>
      <c r="HP1331" s="1"/>
      <c r="HQ1331" s="1"/>
      <c r="HR1331" s="1"/>
      <c r="HS1331" s="1"/>
      <c r="HT1331" s="1"/>
      <c r="HU1331" s="1"/>
      <c r="HV1331" s="1"/>
      <c r="HW1331" s="1"/>
      <c r="HX1331" s="1"/>
      <c r="HY1331" s="1"/>
      <c r="HZ1331" s="1"/>
      <c r="IA1331" s="1"/>
      <c r="IB1331" s="1"/>
      <c r="IC1331" s="1"/>
      <c r="ID1331" s="1"/>
      <c r="IE1331" s="1"/>
      <c r="IF1331" s="1"/>
      <c r="IG1331" s="1"/>
      <c r="IH1331" s="1"/>
      <c r="II1331" s="1"/>
      <c r="IJ1331" s="1"/>
      <c r="IK1331" s="1"/>
      <c r="IL1331" s="1"/>
      <c r="IM1331" s="1"/>
      <c r="IN1331" s="1"/>
      <c r="IO1331" s="1"/>
      <c r="IP1331" s="1"/>
    </row>
    <row r="1332" spans="1:250" s="50" customFormat="1" x14ac:dyDescent="0.2">
      <c r="A1332" s="6"/>
      <c r="B1332" s="41"/>
      <c r="C1332" s="7"/>
      <c r="D1332" s="6"/>
      <c r="E1332" s="6"/>
      <c r="F1332" s="6">
        <f t="shared" si="212"/>
        <v>3611</v>
      </c>
      <c r="G1332" s="44" t="str">
        <f t="shared" si="213"/>
        <v>0xE1B</v>
      </c>
      <c r="H1332" s="8" t="s">
        <v>1077</v>
      </c>
      <c r="I1332" s="8"/>
      <c r="J1332" s="6"/>
      <c r="K1332" s="9"/>
      <c r="L1332" s="6"/>
      <c r="M1332" s="42"/>
      <c r="N1332" s="42"/>
      <c r="O1332" s="42"/>
      <c r="P1332" s="42"/>
      <c r="Q1332" s="265"/>
      <c r="R1332" s="10"/>
      <c r="S1332" s="6"/>
      <c r="T1332" s="6"/>
      <c r="U1332" s="65"/>
      <c r="V1332" s="65"/>
      <c r="W1332" s="65"/>
      <c r="X1332" s="65"/>
      <c r="Y1332" s="65"/>
      <c r="Z1332" s="65"/>
      <c r="AA1332" s="65"/>
      <c r="AB1332" s="65"/>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c r="HI1332" s="1"/>
      <c r="HJ1332" s="1"/>
      <c r="HK1332" s="1"/>
      <c r="HL1332" s="1"/>
      <c r="HM1332" s="1"/>
      <c r="HN1332" s="1"/>
      <c r="HO1332" s="1"/>
      <c r="HP1332" s="1"/>
      <c r="HQ1332" s="1"/>
      <c r="HR1332" s="1"/>
      <c r="HS1332" s="1"/>
      <c r="HT1332" s="1"/>
      <c r="HU1332" s="1"/>
      <c r="HV1332" s="1"/>
      <c r="HW1332" s="1"/>
      <c r="HX1332" s="1"/>
      <c r="HY1332" s="1"/>
      <c r="HZ1332" s="1"/>
      <c r="IA1332" s="1"/>
      <c r="IB1332" s="1"/>
      <c r="IC1332" s="1"/>
      <c r="ID1332" s="1"/>
      <c r="IE1332" s="1"/>
      <c r="IF1332" s="1"/>
      <c r="IG1332" s="1"/>
      <c r="IH1332" s="1"/>
      <c r="II1332" s="1"/>
      <c r="IJ1332" s="1"/>
      <c r="IK1332" s="1"/>
      <c r="IL1332" s="1"/>
      <c r="IM1332" s="1"/>
      <c r="IN1332" s="1"/>
      <c r="IO1332" s="1"/>
      <c r="IP1332" s="1"/>
    </row>
    <row r="1333" spans="1:250" s="50" customFormat="1" x14ac:dyDescent="0.2">
      <c r="A1333" s="6"/>
      <c r="B1333" s="41"/>
      <c r="C1333" s="7"/>
      <c r="D1333" s="6"/>
      <c r="E1333" s="6"/>
      <c r="F1333" s="6">
        <f t="shared" si="212"/>
        <v>3612</v>
      </c>
      <c r="G1333" s="44" t="str">
        <f t="shared" si="213"/>
        <v>0xE1C</v>
      </c>
      <c r="H1333" s="8" t="s">
        <v>1077</v>
      </c>
      <c r="I1333" s="8"/>
      <c r="J1333" s="6"/>
      <c r="K1333" s="9"/>
      <c r="L1333" s="6"/>
      <c r="M1333" s="42"/>
      <c r="N1333" s="42"/>
      <c r="O1333" s="42"/>
      <c r="P1333" s="42"/>
      <c r="Q1333" s="265"/>
      <c r="R1333" s="10"/>
      <c r="S1333" s="6"/>
      <c r="T1333" s="6"/>
      <c r="U1333" s="65"/>
      <c r="V1333" s="65"/>
      <c r="W1333" s="65"/>
      <c r="X1333" s="65"/>
      <c r="Y1333" s="65"/>
      <c r="Z1333" s="65"/>
      <c r="AA1333" s="65"/>
      <c r="AB1333" s="65"/>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c r="HI1333" s="1"/>
      <c r="HJ1333" s="1"/>
      <c r="HK1333" s="1"/>
      <c r="HL1333" s="1"/>
      <c r="HM1333" s="1"/>
      <c r="HN1333" s="1"/>
      <c r="HO1333" s="1"/>
      <c r="HP1333" s="1"/>
      <c r="HQ1333" s="1"/>
      <c r="HR1333" s="1"/>
      <c r="HS1333" s="1"/>
      <c r="HT1333" s="1"/>
      <c r="HU1333" s="1"/>
      <c r="HV1333" s="1"/>
      <c r="HW1333" s="1"/>
      <c r="HX1333" s="1"/>
      <c r="HY1333" s="1"/>
      <c r="HZ1333" s="1"/>
      <c r="IA1333" s="1"/>
      <c r="IB1333" s="1"/>
      <c r="IC1333" s="1"/>
      <c r="ID1333" s="1"/>
      <c r="IE1333" s="1"/>
      <c r="IF1333" s="1"/>
      <c r="IG1333" s="1"/>
      <c r="IH1333" s="1"/>
      <c r="II1333" s="1"/>
      <c r="IJ1333" s="1"/>
      <c r="IK1333" s="1"/>
      <c r="IL1333" s="1"/>
      <c r="IM1333" s="1"/>
      <c r="IN1333" s="1"/>
      <c r="IO1333" s="1"/>
      <c r="IP1333" s="1"/>
    </row>
    <row r="1334" spans="1:250" s="50" customFormat="1" x14ac:dyDescent="0.2">
      <c r="A1334" s="6"/>
      <c r="B1334" s="41"/>
      <c r="C1334" s="7"/>
      <c r="D1334" s="6"/>
      <c r="E1334" s="6"/>
      <c r="F1334" s="6">
        <f t="shared" si="212"/>
        <v>3613</v>
      </c>
      <c r="G1334" s="44" t="str">
        <f t="shared" si="213"/>
        <v>0xE1D</v>
      </c>
      <c r="H1334" s="8" t="s">
        <v>1077</v>
      </c>
      <c r="I1334" s="8"/>
      <c r="J1334" s="6"/>
      <c r="K1334" s="9"/>
      <c r="L1334" s="6"/>
      <c r="M1334" s="42"/>
      <c r="N1334" s="42"/>
      <c r="O1334" s="42"/>
      <c r="P1334" s="42"/>
      <c r="Q1334" s="265"/>
      <c r="R1334" s="10"/>
      <c r="S1334" s="6"/>
      <c r="T1334" s="6"/>
      <c r="U1334" s="65"/>
      <c r="V1334" s="65"/>
      <c r="W1334" s="65"/>
      <c r="X1334" s="65"/>
      <c r="Y1334" s="65"/>
      <c r="Z1334" s="65"/>
      <c r="AA1334" s="65"/>
      <c r="AB1334" s="65"/>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c r="HI1334" s="1"/>
      <c r="HJ1334" s="1"/>
      <c r="HK1334" s="1"/>
      <c r="HL1334" s="1"/>
      <c r="HM1334" s="1"/>
      <c r="HN1334" s="1"/>
      <c r="HO1334" s="1"/>
      <c r="HP1334" s="1"/>
      <c r="HQ1334" s="1"/>
      <c r="HR1334" s="1"/>
      <c r="HS1334" s="1"/>
      <c r="HT1334" s="1"/>
      <c r="HU1334" s="1"/>
      <c r="HV1334" s="1"/>
      <c r="HW1334" s="1"/>
      <c r="HX1334" s="1"/>
      <c r="HY1334" s="1"/>
      <c r="HZ1334" s="1"/>
      <c r="IA1334" s="1"/>
      <c r="IB1334" s="1"/>
      <c r="IC1334" s="1"/>
      <c r="ID1334" s="1"/>
      <c r="IE1334" s="1"/>
      <c r="IF1334" s="1"/>
      <c r="IG1334" s="1"/>
      <c r="IH1334" s="1"/>
      <c r="II1334" s="1"/>
      <c r="IJ1334" s="1"/>
      <c r="IK1334" s="1"/>
      <c r="IL1334" s="1"/>
      <c r="IM1334" s="1"/>
      <c r="IN1334" s="1"/>
      <c r="IO1334" s="1"/>
      <c r="IP1334" s="1"/>
    </row>
    <row r="1335" spans="1:250" s="50" customFormat="1" x14ac:dyDescent="0.2">
      <c r="A1335" s="6"/>
      <c r="B1335" s="41"/>
      <c r="C1335" s="7"/>
      <c r="D1335" s="6"/>
      <c r="E1335" s="6"/>
      <c r="F1335" s="6">
        <f t="shared" si="212"/>
        <v>3614</v>
      </c>
      <c r="G1335" s="44" t="str">
        <f t="shared" si="213"/>
        <v>0xE1E</v>
      </c>
      <c r="H1335" s="8" t="s">
        <v>1077</v>
      </c>
      <c r="I1335" s="8"/>
      <c r="J1335" s="6"/>
      <c r="K1335" s="9"/>
      <c r="L1335" s="6"/>
      <c r="M1335" s="42"/>
      <c r="N1335" s="42"/>
      <c r="O1335" s="42"/>
      <c r="P1335" s="42"/>
      <c r="Q1335" s="265"/>
      <c r="R1335" s="10"/>
      <c r="S1335" s="6"/>
      <c r="T1335" s="6"/>
      <c r="U1335" s="65"/>
      <c r="V1335" s="65"/>
      <c r="W1335" s="65"/>
      <c r="X1335" s="65"/>
      <c r="Y1335" s="65"/>
      <c r="Z1335" s="65"/>
      <c r="AA1335" s="65"/>
      <c r="AB1335" s="65"/>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c r="HI1335" s="1"/>
      <c r="HJ1335" s="1"/>
      <c r="HK1335" s="1"/>
      <c r="HL1335" s="1"/>
      <c r="HM1335" s="1"/>
      <c r="HN1335" s="1"/>
      <c r="HO1335" s="1"/>
      <c r="HP1335" s="1"/>
      <c r="HQ1335" s="1"/>
      <c r="HR1335" s="1"/>
      <c r="HS1335" s="1"/>
      <c r="HT1335" s="1"/>
      <c r="HU1335" s="1"/>
      <c r="HV1335" s="1"/>
      <c r="HW1335" s="1"/>
      <c r="HX1335" s="1"/>
      <c r="HY1335" s="1"/>
      <c r="HZ1335" s="1"/>
      <c r="IA1335" s="1"/>
      <c r="IB1335" s="1"/>
      <c r="IC1335" s="1"/>
      <c r="ID1335" s="1"/>
      <c r="IE1335" s="1"/>
      <c r="IF1335" s="1"/>
      <c r="IG1335" s="1"/>
      <c r="IH1335" s="1"/>
      <c r="II1335" s="1"/>
      <c r="IJ1335" s="1"/>
      <c r="IK1335" s="1"/>
      <c r="IL1335" s="1"/>
      <c r="IM1335" s="1"/>
      <c r="IN1335" s="1"/>
      <c r="IO1335" s="1"/>
      <c r="IP1335" s="1"/>
    </row>
    <row r="1336" spans="1:250" s="50" customFormat="1" x14ac:dyDescent="0.2">
      <c r="A1336" s="6"/>
      <c r="B1336" s="41"/>
      <c r="C1336" s="7"/>
      <c r="D1336" s="6"/>
      <c r="E1336" s="6"/>
      <c r="F1336" s="6">
        <f t="shared" si="212"/>
        <v>3615</v>
      </c>
      <c r="G1336" s="44" t="str">
        <f t="shared" si="213"/>
        <v>0xE1F</v>
      </c>
      <c r="H1336" s="8" t="s">
        <v>1077</v>
      </c>
      <c r="I1336" s="8"/>
      <c r="J1336" s="6"/>
      <c r="K1336" s="9"/>
      <c r="L1336" s="6"/>
      <c r="M1336" s="42"/>
      <c r="N1336" s="42"/>
      <c r="O1336" s="42"/>
      <c r="P1336" s="42"/>
      <c r="Q1336" s="265"/>
      <c r="R1336" s="10"/>
      <c r="S1336" s="6"/>
      <c r="T1336" s="6"/>
      <c r="U1336" s="65"/>
      <c r="V1336" s="65"/>
      <c r="W1336" s="65"/>
      <c r="X1336" s="65"/>
      <c r="Y1336" s="65"/>
      <c r="Z1336" s="65"/>
      <c r="AA1336" s="65"/>
      <c r="AB1336" s="65"/>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GS1336" s="1"/>
      <c r="GT1336" s="1"/>
      <c r="GU1336" s="1"/>
      <c r="GV1336" s="1"/>
      <c r="GW1336" s="1"/>
      <c r="GX1336" s="1"/>
      <c r="GY1336" s="1"/>
      <c r="GZ1336" s="1"/>
      <c r="HA1336" s="1"/>
      <c r="HB1336" s="1"/>
      <c r="HC1336" s="1"/>
      <c r="HD1336" s="1"/>
      <c r="HE1336" s="1"/>
      <c r="HF1336" s="1"/>
      <c r="HG1336" s="1"/>
      <c r="HH1336" s="1"/>
      <c r="HI1336" s="1"/>
      <c r="HJ1336" s="1"/>
      <c r="HK1336" s="1"/>
      <c r="HL1336" s="1"/>
      <c r="HM1336" s="1"/>
      <c r="HN1336" s="1"/>
      <c r="HO1336" s="1"/>
      <c r="HP1336" s="1"/>
      <c r="HQ1336" s="1"/>
      <c r="HR1336" s="1"/>
      <c r="HS1336" s="1"/>
      <c r="HT1336" s="1"/>
      <c r="HU1336" s="1"/>
      <c r="HV1336" s="1"/>
      <c r="HW1336" s="1"/>
      <c r="HX1336" s="1"/>
      <c r="HY1336" s="1"/>
      <c r="HZ1336" s="1"/>
      <c r="IA1336" s="1"/>
      <c r="IB1336" s="1"/>
      <c r="IC1336" s="1"/>
      <c r="ID1336" s="1"/>
      <c r="IE1336" s="1"/>
      <c r="IF1336" s="1"/>
      <c r="IG1336" s="1"/>
      <c r="IH1336" s="1"/>
      <c r="II1336" s="1"/>
      <c r="IJ1336" s="1"/>
      <c r="IK1336" s="1"/>
      <c r="IL1336" s="1"/>
      <c r="IM1336" s="1"/>
      <c r="IN1336" s="1"/>
      <c r="IO1336" s="1"/>
      <c r="IP1336" s="1"/>
    </row>
    <row r="1337" spans="1:250" s="50" customFormat="1" x14ac:dyDescent="0.2">
      <c r="A1337" s="6"/>
      <c r="B1337" s="41"/>
      <c r="C1337" s="7"/>
      <c r="D1337" s="6"/>
      <c r="E1337" s="6"/>
      <c r="F1337" s="6">
        <f t="shared" si="212"/>
        <v>3616</v>
      </c>
      <c r="G1337" s="44" t="str">
        <f t="shared" si="213"/>
        <v>0xE20</v>
      </c>
      <c r="H1337" s="8" t="s">
        <v>1077</v>
      </c>
      <c r="I1337" s="8"/>
      <c r="J1337" s="6"/>
      <c r="K1337" s="9"/>
      <c r="L1337" s="6"/>
      <c r="M1337" s="42"/>
      <c r="N1337" s="42"/>
      <c r="O1337" s="42"/>
      <c r="P1337" s="42"/>
      <c r="Q1337" s="265"/>
      <c r="R1337" s="10"/>
      <c r="S1337" s="6"/>
      <c r="T1337" s="6"/>
      <c r="U1337" s="65"/>
      <c r="V1337" s="65"/>
      <c r="W1337" s="65"/>
      <c r="X1337" s="65"/>
      <c r="Y1337" s="65"/>
      <c r="Z1337" s="65"/>
      <c r="AA1337" s="65"/>
      <c r="AB1337" s="65"/>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GS1337" s="1"/>
      <c r="GT1337" s="1"/>
      <c r="GU1337" s="1"/>
      <c r="GV1337" s="1"/>
      <c r="GW1337" s="1"/>
      <c r="GX1337" s="1"/>
      <c r="GY1337" s="1"/>
      <c r="GZ1337" s="1"/>
      <c r="HA1337" s="1"/>
      <c r="HB1337" s="1"/>
      <c r="HC1337" s="1"/>
      <c r="HD1337" s="1"/>
      <c r="HE1337" s="1"/>
      <c r="HF1337" s="1"/>
      <c r="HG1337" s="1"/>
      <c r="HH1337" s="1"/>
      <c r="HI1337" s="1"/>
      <c r="HJ1337" s="1"/>
      <c r="HK1337" s="1"/>
      <c r="HL1337" s="1"/>
      <c r="HM1337" s="1"/>
      <c r="HN1337" s="1"/>
      <c r="HO1337" s="1"/>
      <c r="HP1337" s="1"/>
      <c r="HQ1337" s="1"/>
      <c r="HR1337" s="1"/>
      <c r="HS1337" s="1"/>
      <c r="HT1337" s="1"/>
      <c r="HU1337" s="1"/>
      <c r="HV1337" s="1"/>
      <c r="HW1337" s="1"/>
      <c r="HX1337" s="1"/>
      <c r="HY1337" s="1"/>
      <c r="HZ1337" s="1"/>
      <c r="IA1337" s="1"/>
      <c r="IB1337" s="1"/>
      <c r="IC1337" s="1"/>
      <c r="ID1337" s="1"/>
      <c r="IE1337" s="1"/>
      <c r="IF1337" s="1"/>
      <c r="IG1337" s="1"/>
      <c r="IH1337" s="1"/>
      <c r="II1337" s="1"/>
      <c r="IJ1337" s="1"/>
      <c r="IK1337" s="1"/>
      <c r="IL1337" s="1"/>
      <c r="IM1337" s="1"/>
      <c r="IN1337" s="1"/>
      <c r="IO1337" s="1"/>
      <c r="IP1337" s="1"/>
    </row>
    <row r="1338" spans="1:250" s="50" customFormat="1" x14ac:dyDescent="0.2">
      <c r="A1338" s="6"/>
      <c r="B1338" s="41"/>
      <c r="C1338" s="7"/>
      <c r="D1338" s="6"/>
      <c r="E1338" s="6"/>
      <c r="F1338" s="6">
        <f>$F1337+1</f>
        <v>3617</v>
      </c>
      <c r="G1338" s="44" t="str">
        <f t="shared" si="213"/>
        <v>0xE21</v>
      </c>
      <c r="H1338" s="8" t="s">
        <v>1077</v>
      </c>
      <c r="I1338" s="8"/>
      <c r="J1338" s="6"/>
      <c r="K1338" s="9"/>
      <c r="L1338" s="6"/>
      <c r="M1338" s="42"/>
      <c r="N1338" s="42"/>
      <c r="O1338" s="42"/>
      <c r="P1338" s="42"/>
      <c r="Q1338" s="265"/>
      <c r="R1338" s="10"/>
      <c r="S1338" s="6"/>
      <c r="T1338" s="6"/>
      <c r="U1338" s="65"/>
      <c r="V1338" s="65"/>
      <c r="W1338" s="65"/>
      <c r="X1338" s="65"/>
      <c r="Y1338" s="65"/>
      <c r="Z1338" s="65"/>
      <c r="AA1338" s="65"/>
      <c r="AB1338" s="65"/>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GS1338" s="1"/>
      <c r="GT1338" s="1"/>
      <c r="GU1338" s="1"/>
      <c r="GV1338" s="1"/>
      <c r="GW1338" s="1"/>
      <c r="GX1338" s="1"/>
      <c r="GY1338" s="1"/>
      <c r="GZ1338" s="1"/>
      <c r="HA1338" s="1"/>
      <c r="HB1338" s="1"/>
      <c r="HC1338" s="1"/>
      <c r="HD1338" s="1"/>
      <c r="HE1338" s="1"/>
      <c r="HF1338" s="1"/>
      <c r="HG1338" s="1"/>
      <c r="HH1338" s="1"/>
      <c r="HI1338" s="1"/>
      <c r="HJ1338" s="1"/>
      <c r="HK1338" s="1"/>
      <c r="HL1338" s="1"/>
      <c r="HM1338" s="1"/>
      <c r="HN1338" s="1"/>
      <c r="HO1338" s="1"/>
      <c r="HP1338" s="1"/>
      <c r="HQ1338" s="1"/>
      <c r="HR1338" s="1"/>
      <c r="HS1338" s="1"/>
      <c r="HT1338" s="1"/>
      <c r="HU1338" s="1"/>
      <c r="HV1338" s="1"/>
      <c r="HW1338" s="1"/>
      <c r="HX1338" s="1"/>
      <c r="HY1338" s="1"/>
      <c r="HZ1338" s="1"/>
      <c r="IA1338" s="1"/>
      <c r="IB1338" s="1"/>
      <c r="IC1338" s="1"/>
      <c r="ID1338" s="1"/>
      <c r="IE1338" s="1"/>
      <c r="IF1338" s="1"/>
      <c r="IG1338" s="1"/>
      <c r="IH1338" s="1"/>
      <c r="II1338" s="1"/>
      <c r="IJ1338" s="1"/>
      <c r="IK1338" s="1"/>
      <c r="IL1338" s="1"/>
      <c r="IM1338" s="1"/>
      <c r="IN1338" s="1"/>
      <c r="IO1338" s="1"/>
      <c r="IP1338" s="1"/>
    </row>
    <row r="1339" spans="1:250" s="50" customFormat="1" x14ac:dyDescent="0.2">
      <c r="A1339" s="6"/>
      <c r="B1339" s="41"/>
      <c r="C1339" s="7"/>
      <c r="D1339" s="6"/>
      <c r="E1339" s="6"/>
      <c r="F1339" s="6">
        <f t="shared" si="212"/>
        <v>3618</v>
      </c>
      <c r="G1339" s="44" t="str">
        <f t="shared" si="213"/>
        <v>0xE22</v>
      </c>
      <c r="H1339" s="8" t="s">
        <v>1077</v>
      </c>
      <c r="I1339" s="8"/>
      <c r="J1339" s="6"/>
      <c r="K1339" s="9"/>
      <c r="L1339" s="6"/>
      <c r="M1339" s="42"/>
      <c r="N1339" s="42"/>
      <c r="O1339" s="42"/>
      <c r="P1339" s="42"/>
      <c r="Q1339" s="265"/>
      <c r="R1339" s="10"/>
      <c r="S1339" s="6"/>
      <c r="T1339" s="6"/>
      <c r="U1339" s="65"/>
      <c r="V1339" s="65"/>
      <c r="W1339" s="65"/>
      <c r="X1339" s="65"/>
      <c r="Y1339" s="65"/>
      <c r="Z1339" s="65"/>
      <c r="AA1339" s="65"/>
      <c r="AB1339" s="65"/>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GS1339" s="1"/>
      <c r="GT1339" s="1"/>
      <c r="GU1339" s="1"/>
      <c r="GV1339" s="1"/>
      <c r="GW1339" s="1"/>
      <c r="GX1339" s="1"/>
      <c r="GY1339" s="1"/>
      <c r="GZ1339" s="1"/>
      <c r="HA1339" s="1"/>
      <c r="HB1339" s="1"/>
      <c r="HC1339" s="1"/>
      <c r="HD1339" s="1"/>
      <c r="HE1339" s="1"/>
      <c r="HF1339" s="1"/>
      <c r="HG1339" s="1"/>
      <c r="HH1339" s="1"/>
      <c r="HI1339" s="1"/>
      <c r="HJ1339" s="1"/>
      <c r="HK1339" s="1"/>
      <c r="HL1339" s="1"/>
      <c r="HM1339" s="1"/>
      <c r="HN1339" s="1"/>
      <c r="HO1339" s="1"/>
      <c r="HP1339" s="1"/>
      <c r="HQ1339" s="1"/>
      <c r="HR1339" s="1"/>
      <c r="HS1339" s="1"/>
      <c r="HT1339" s="1"/>
      <c r="HU1339" s="1"/>
      <c r="HV1339" s="1"/>
      <c r="HW1339" s="1"/>
      <c r="HX1339" s="1"/>
      <c r="HY1339" s="1"/>
      <c r="HZ1339" s="1"/>
      <c r="IA1339" s="1"/>
      <c r="IB1339" s="1"/>
      <c r="IC1339" s="1"/>
      <c r="ID1339" s="1"/>
      <c r="IE1339" s="1"/>
      <c r="IF1339" s="1"/>
      <c r="IG1339" s="1"/>
      <c r="IH1339" s="1"/>
      <c r="II1339" s="1"/>
      <c r="IJ1339" s="1"/>
      <c r="IK1339" s="1"/>
      <c r="IL1339" s="1"/>
      <c r="IM1339" s="1"/>
      <c r="IN1339" s="1"/>
      <c r="IO1339" s="1"/>
      <c r="IP1339" s="1"/>
    </row>
    <row r="1340" spans="1:250" s="50" customFormat="1" x14ac:dyDescent="0.2">
      <c r="A1340" s="6"/>
      <c r="B1340" s="41"/>
      <c r="C1340" s="7"/>
      <c r="D1340" s="6"/>
      <c r="E1340" s="6"/>
      <c r="F1340" s="6">
        <f t="shared" si="212"/>
        <v>3619</v>
      </c>
      <c r="G1340" s="44" t="str">
        <f t="shared" si="213"/>
        <v>0xE23</v>
      </c>
      <c r="H1340" s="8" t="s">
        <v>1077</v>
      </c>
      <c r="I1340" s="8"/>
      <c r="J1340" s="6"/>
      <c r="K1340" s="9"/>
      <c r="L1340" s="6"/>
      <c r="M1340" s="42"/>
      <c r="N1340" s="42"/>
      <c r="O1340" s="42"/>
      <c r="P1340" s="42"/>
      <c r="Q1340" s="265"/>
      <c r="R1340" s="10"/>
      <c r="S1340" s="6"/>
      <c r="T1340" s="6"/>
      <c r="U1340" s="65"/>
      <c r="V1340" s="65"/>
      <c r="W1340" s="65"/>
      <c r="X1340" s="65"/>
      <c r="Y1340" s="65"/>
      <c r="Z1340" s="65"/>
      <c r="AA1340" s="65"/>
      <c r="AB1340" s="65"/>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GS1340" s="1"/>
      <c r="GT1340" s="1"/>
      <c r="GU1340" s="1"/>
      <c r="GV1340" s="1"/>
      <c r="GW1340" s="1"/>
      <c r="GX1340" s="1"/>
      <c r="GY1340" s="1"/>
      <c r="GZ1340" s="1"/>
      <c r="HA1340" s="1"/>
      <c r="HB1340" s="1"/>
      <c r="HC1340" s="1"/>
      <c r="HD1340" s="1"/>
      <c r="HE1340" s="1"/>
      <c r="HF1340" s="1"/>
      <c r="HG1340" s="1"/>
      <c r="HH1340" s="1"/>
      <c r="HI1340" s="1"/>
      <c r="HJ1340" s="1"/>
      <c r="HK1340" s="1"/>
      <c r="HL1340" s="1"/>
      <c r="HM1340" s="1"/>
      <c r="HN1340" s="1"/>
      <c r="HO1340" s="1"/>
      <c r="HP1340" s="1"/>
      <c r="HQ1340" s="1"/>
      <c r="HR1340" s="1"/>
      <c r="HS1340" s="1"/>
      <c r="HT1340" s="1"/>
      <c r="HU1340" s="1"/>
      <c r="HV1340" s="1"/>
      <c r="HW1340" s="1"/>
      <c r="HX1340" s="1"/>
      <c r="HY1340" s="1"/>
      <c r="HZ1340" s="1"/>
      <c r="IA1340" s="1"/>
      <c r="IB1340" s="1"/>
      <c r="IC1340" s="1"/>
      <c r="ID1340" s="1"/>
      <c r="IE1340" s="1"/>
      <c r="IF1340" s="1"/>
      <c r="IG1340" s="1"/>
      <c r="IH1340" s="1"/>
      <c r="II1340" s="1"/>
      <c r="IJ1340" s="1"/>
      <c r="IK1340" s="1"/>
      <c r="IL1340" s="1"/>
      <c r="IM1340" s="1"/>
      <c r="IN1340" s="1"/>
      <c r="IO1340" s="1"/>
      <c r="IP1340" s="1"/>
    </row>
    <row r="1341" spans="1:250" s="50" customFormat="1" x14ac:dyDescent="0.2">
      <c r="A1341" s="6"/>
      <c r="B1341" s="41"/>
      <c r="C1341" s="7"/>
      <c r="D1341" s="6"/>
      <c r="E1341" s="6"/>
      <c r="F1341" s="6">
        <f t="shared" si="212"/>
        <v>3620</v>
      </c>
      <c r="G1341" s="44" t="str">
        <f t="shared" si="213"/>
        <v>0xE24</v>
      </c>
      <c r="H1341" s="8" t="s">
        <v>1077</v>
      </c>
      <c r="I1341" s="8"/>
      <c r="J1341" s="6"/>
      <c r="K1341" s="9"/>
      <c r="L1341" s="6"/>
      <c r="M1341" s="42"/>
      <c r="N1341" s="42"/>
      <c r="O1341" s="42"/>
      <c r="P1341" s="42"/>
      <c r="Q1341" s="265"/>
      <c r="R1341" s="10"/>
      <c r="S1341" s="6"/>
      <c r="T1341" s="6"/>
      <c r="U1341" s="65"/>
      <c r="V1341" s="65"/>
      <c r="W1341" s="65"/>
      <c r="X1341" s="65"/>
      <c r="Y1341" s="65"/>
      <c r="Z1341" s="65"/>
      <c r="AA1341" s="65"/>
      <c r="AB1341" s="65"/>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c r="GJ1341" s="1"/>
      <c r="GK1341" s="1"/>
      <c r="GL1341" s="1"/>
      <c r="GM1341" s="1"/>
      <c r="GN1341" s="1"/>
      <c r="GO1341" s="1"/>
      <c r="GP1341" s="1"/>
      <c r="GQ1341" s="1"/>
      <c r="GR1341" s="1"/>
      <c r="GS1341" s="1"/>
      <c r="GT1341" s="1"/>
      <c r="GU1341" s="1"/>
      <c r="GV1341" s="1"/>
      <c r="GW1341" s="1"/>
      <c r="GX1341" s="1"/>
      <c r="GY1341" s="1"/>
      <c r="GZ1341" s="1"/>
      <c r="HA1341" s="1"/>
      <c r="HB1341" s="1"/>
      <c r="HC1341" s="1"/>
      <c r="HD1341" s="1"/>
      <c r="HE1341" s="1"/>
      <c r="HF1341" s="1"/>
      <c r="HG1341" s="1"/>
      <c r="HH1341" s="1"/>
      <c r="HI1341" s="1"/>
      <c r="HJ1341" s="1"/>
      <c r="HK1341" s="1"/>
      <c r="HL1341" s="1"/>
      <c r="HM1341" s="1"/>
      <c r="HN1341" s="1"/>
      <c r="HO1341" s="1"/>
      <c r="HP1341" s="1"/>
      <c r="HQ1341" s="1"/>
      <c r="HR1341" s="1"/>
      <c r="HS1341" s="1"/>
      <c r="HT1341" s="1"/>
      <c r="HU1341" s="1"/>
      <c r="HV1341" s="1"/>
      <c r="HW1341" s="1"/>
      <c r="HX1341" s="1"/>
      <c r="HY1341" s="1"/>
      <c r="HZ1341" s="1"/>
      <c r="IA1341" s="1"/>
      <c r="IB1341" s="1"/>
      <c r="IC1341" s="1"/>
      <c r="ID1341" s="1"/>
      <c r="IE1341" s="1"/>
      <c r="IF1341" s="1"/>
      <c r="IG1341" s="1"/>
      <c r="IH1341" s="1"/>
      <c r="II1341" s="1"/>
      <c r="IJ1341" s="1"/>
      <c r="IK1341" s="1"/>
      <c r="IL1341" s="1"/>
      <c r="IM1341" s="1"/>
      <c r="IN1341" s="1"/>
      <c r="IO1341" s="1"/>
      <c r="IP1341" s="1"/>
    </row>
    <row r="1342" spans="1:250" s="50" customFormat="1" x14ac:dyDescent="0.2">
      <c r="A1342" s="6"/>
      <c r="B1342" s="41"/>
      <c r="C1342" s="7"/>
      <c r="D1342" s="6"/>
      <c r="E1342" s="6"/>
      <c r="F1342" s="6">
        <f t="shared" si="212"/>
        <v>3621</v>
      </c>
      <c r="G1342" s="44" t="str">
        <f t="shared" si="213"/>
        <v>0xE25</v>
      </c>
      <c r="H1342" s="8" t="s">
        <v>1077</v>
      </c>
      <c r="I1342" s="8"/>
      <c r="J1342" s="6"/>
      <c r="K1342" s="9"/>
      <c r="L1342" s="6"/>
      <c r="M1342" s="42"/>
      <c r="N1342" s="42"/>
      <c r="O1342" s="42"/>
      <c r="P1342" s="42"/>
      <c r="Q1342" s="265"/>
      <c r="R1342" s="10"/>
      <c r="S1342" s="6"/>
      <c r="T1342" s="6"/>
      <c r="U1342" s="65"/>
      <c r="V1342" s="65"/>
      <c r="W1342" s="65"/>
      <c r="X1342" s="65"/>
      <c r="Y1342" s="65"/>
      <c r="Z1342" s="65"/>
      <c r="AA1342" s="65"/>
      <c r="AB1342" s="65"/>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c r="GL1342" s="1"/>
      <c r="GM1342" s="1"/>
      <c r="GN1342" s="1"/>
      <c r="GO1342" s="1"/>
      <c r="GP1342" s="1"/>
      <c r="GQ1342" s="1"/>
      <c r="GR1342" s="1"/>
      <c r="GS1342" s="1"/>
      <c r="GT1342" s="1"/>
      <c r="GU1342" s="1"/>
      <c r="GV1342" s="1"/>
      <c r="GW1342" s="1"/>
      <c r="GX1342" s="1"/>
      <c r="GY1342" s="1"/>
      <c r="GZ1342" s="1"/>
      <c r="HA1342" s="1"/>
      <c r="HB1342" s="1"/>
      <c r="HC1342" s="1"/>
      <c r="HD1342" s="1"/>
      <c r="HE1342" s="1"/>
      <c r="HF1342" s="1"/>
      <c r="HG1342" s="1"/>
      <c r="HH1342" s="1"/>
      <c r="HI1342" s="1"/>
      <c r="HJ1342" s="1"/>
      <c r="HK1342" s="1"/>
      <c r="HL1342" s="1"/>
      <c r="HM1342" s="1"/>
      <c r="HN1342" s="1"/>
      <c r="HO1342" s="1"/>
      <c r="HP1342" s="1"/>
      <c r="HQ1342" s="1"/>
      <c r="HR1342" s="1"/>
      <c r="HS1342" s="1"/>
      <c r="HT1342" s="1"/>
      <c r="HU1342" s="1"/>
      <c r="HV1342" s="1"/>
      <c r="HW1342" s="1"/>
      <c r="HX1342" s="1"/>
      <c r="HY1342" s="1"/>
      <c r="HZ1342" s="1"/>
      <c r="IA1342" s="1"/>
      <c r="IB1342" s="1"/>
      <c r="IC1342" s="1"/>
      <c r="ID1342" s="1"/>
      <c r="IE1342" s="1"/>
      <c r="IF1342" s="1"/>
      <c r="IG1342" s="1"/>
      <c r="IH1342" s="1"/>
      <c r="II1342" s="1"/>
      <c r="IJ1342" s="1"/>
      <c r="IK1342" s="1"/>
      <c r="IL1342" s="1"/>
      <c r="IM1342" s="1"/>
      <c r="IN1342" s="1"/>
      <c r="IO1342" s="1"/>
      <c r="IP1342" s="1"/>
    </row>
    <row r="1343" spans="1:250" s="50" customFormat="1" x14ac:dyDescent="0.2">
      <c r="A1343" s="6"/>
      <c r="B1343" s="41"/>
      <c r="C1343" s="7"/>
      <c r="D1343" s="6"/>
      <c r="E1343" s="6"/>
      <c r="F1343" s="6">
        <f t="shared" si="212"/>
        <v>3622</v>
      </c>
      <c r="G1343" s="44" t="str">
        <f t="shared" si="213"/>
        <v>0xE26</v>
      </c>
      <c r="H1343" s="8" t="s">
        <v>1077</v>
      </c>
      <c r="I1343" s="8"/>
      <c r="J1343" s="6"/>
      <c r="K1343" s="9"/>
      <c r="L1343" s="6"/>
      <c r="M1343" s="42"/>
      <c r="N1343" s="42"/>
      <c r="O1343" s="42"/>
      <c r="P1343" s="42"/>
      <c r="Q1343" s="265"/>
      <c r="R1343" s="10"/>
      <c r="S1343" s="6"/>
      <c r="T1343" s="6"/>
      <c r="U1343" s="65"/>
      <c r="V1343" s="65"/>
      <c r="W1343" s="65"/>
      <c r="X1343" s="65"/>
      <c r="Y1343" s="65"/>
      <c r="Z1343" s="65"/>
      <c r="AA1343" s="65"/>
      <c r="AB1343" s="65"/>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GS1343" s="1"/>
      <c r="GT1343" s="1"/>
      <c r="GU1343" s="1"/>
      <c r="GV1343" s="1"/>
      <c r="GW1343" s="1"/>
      <c r="GX1343" s="1"/>
      <c r="GY1343" s="1"/>
      <c r="GZ1343" s="1"/>
      <c r="HA1343" s="1"/>
      <c r="HB1343" s="1"/>
      <c r="HC1343" s="1"/>
      <c r="HD1343" s="1"/>
      <c r="HE1343" s="1"/>
      <c r="HF1343" s="1"/>
      <c r="HG1343" s="1"/>
      <c r="HH1343" s="1"/>
      <c r="HI1343" s="1"/>
      <c r="HJ1343" s="1"/>
      <c r="HK1343" s="1"/>
      <c r="HL1343" s="1"/>
      <c r="HM1343" s="1"/>
      <c r="HN1343" s="1"/>
      <c r="HO1343" s="1"/>
      <c r="HP1343" s="1"/>
      <c r="HQ1343" s="1"/>
      <c r="HR1343" s="1"/>
      <c r="HS1343" s="1"/>
      <c r="HT1343" s="1"/>
      <c r="HU1343" s="1"/>
      <c r="HV1343" s="1"/>
      <c r="HW1343" s="1"/>
      <c r="HX1343" s="1"/>
      <c r="HY1343" s="1"/>
      <c r="HZ1343" s="1"/>
      <c r="IA1343" s="1"/>
      <c r="IB1343" s="1"/>
      <c r="IC1343" s="1"/>
      <c r="ID1343" s="1"/>
      <c r="IE1343" s="1"/>
      <c r="IF1343" s="1"/>
      <c r="IG1343" s="1"/>
      <c r="IH1343" s="1"/>
      <c r="II1343" s="1"/>
      <c r="IJ1343" s="1"/>
      <c r="IK1343" s="1"/>
      <c r="IL1343" s="1"/>
      <c r="IM1343" s="1"/>
      <c r="IN1343" s="1"/>
      <c r="IO1343" s="1"/>
      <c r="IP1343" s="1"/>
    </row>
    <row r="1344" spans="1:250" s="50" customFormat="1" x14ac:dyDescent="0.2">
      <c r="A1344" s="6"/>
      <c r="B1344" s="41"/>
      <c r="C1344" s="7"/>
      <c r="D1344" s="6"/>
      <c r="E1344" s="6"/>
      <c r="F1344" s="6">
        <f t="shared" si="212"/>
        <v>3623</v>
      </c>
      <c r="G1344" s="44" t="str">
        <f t="shared" si="213"/>
        <v>0xE27</v>
      </c>
      <c r="H1344" s="8" t="s">
        <v>1077</v>
      </c>
      <c r="I1344" s="8"/>
      <c r="J1344" s="6"/>
      <c r="K1344" s="9"/>
      <c r="L1344" s="6"/>
      <c r="M1344" s="42"/>
      <c r="N1344" s="42"/>
      <c r="O1344" s="42"/>
      <c r="P1344" s="42"/>
      <c r="Q1344" s="265"/>
      <c r="R1344" s="10"/>
      <c r="S1344" s="6"/>
      <c r="T1344" s="6"/>
      <c r="U1344" s="65"/>
      <c r="V1344" s="65"/>
      <c r="W1344" s="65"/>
      <c r="X1344" s="65"/>
      <c r="Y1344" s="65"/>
      <c r="Z1344" s="65"/>
      <c r="AA1344" s="65"/>
      <c r="AB1344" s="65"/>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c r="GL1344" s="1"/>
      <c r="GM1344" s="1"/>
      <c r="GN1344" s="1"/>
      <c r="GO1344" s="1"/>
      <c r="GP1344" s="1"/>
      <c r="GQ1344" s="1"/>
      <c r="GR1344" s="1"/>
      <c r="GS1344" s="1"/>
      <c r="GT1344" s="1"/>
      <c r="GU1344" s="1"/>
      <c r="GV1344" s="1"/>
      <c r="GW1344" s="1"/>
      <c r="GX1344" s="1"/>
      <c r="GY1344" s="1"/>
      <c r="GZ1344" s="1"/>
      <c r="HA1344" s="1"/>
      <c r="HB1344" s="1"/>
      <c r="HC1344" s="1"/>
      <c r="HD1344" s="1"/>
      <c r="HE1344" s="1"/>
      <c r="HF1344" s="1"/>
      <c r="HG1344" s="1"/>
      <c r="HH1344" s="1"/>
      <c r="HI1344" s="1"/>
      <c r="HJ1344" s="1"/>
      <c r="HK1344" s="1"/>
      <c r="HL1344" s="1"/>
      <c r="HM1344" s="1"/>
      <c r="HN1344" s="1"/>
      <c r="HO1344" s="1"/>
      <c r="HP1344" s="1"/>
      <c r="HQ1344" s="1"/>
      <c r="HR1344" s="1"/>
      <c r="HS1344" s="1"/>
      <c r="HT1344" s="1"/>
      <c r="HU1344" s="1"/>
      <c r="HV1344" s="1"/>
      <c r="HW1344" s="1"/>
      <c r="HX1344" s="1"/>
      <c r="HY1344" s="1"/>
      <c r="HZ1344" s="1"/>
      <c r="IA1344" s="1"/>
      <c r="IB1344" s="1"/>
      <c r="IC1344" s="1"/>
      <c r="ID1344" s="1"/>
      <c r="IE1344" s="1"/>
      <c r="IF1344" s="1"/>
      <c r="IG1344" s="1"/>
      <c r="IH1344" s="1"/>
      <c r="II1344" s="1"/>
      <c r="IJ1344" s="1"/>
      <c r="IK1344" s="1"/>
      <c r="IL1344" s="1"/>
      <c r="IM1344" s="1"/>
      <c r="IN1344" s="1"/>
      <c r="IO1344" s="1"/>
      <c r="IP1344" s="1"/>
    </row>
    <row r="1345" spans="1:250" s="50" customFormat="1" x14ac:dyDescent="0.2">
      <c r="A1345" s="6"/>
      <c r="B1345" s="41"/>
      <c r="C1345" s="7"/>
      <c r="D1345" s="6"/>
      <c r="E1345" s="6"/>
      <c r="F1345" s="6">
        <f t="shared" si="212"/>
        <v>3624</v>
      </c>
      <c r="G1345" s="44" t="str">
        <f t="shared" si="213"/>
        <v>0xE28</v>
      </c>
      <c r="H1345" s="8" t="s">
        <v>1077</v>
      </c>
      <c r="I1345" s="8"/>
      <c r="J1345" s="6"/>
      <c r="K1345" s="9"/>
      <c r="L1345" s="6"/>
      <c r="M1345" s="42"/>
      <c r="N1345" s="42"/>
      <c r="O1345" s="42"/>
      <c r="P1345" s="42"/>
      <c r="Q1345" s="265"/>
      <c r="R1345" s="10"/>
      <c r="S1345" s="6"/>
      <c r="T1345" s="6"/>
      <c r="U1345" s="65"/>
      <c r="V1345" s="65"/>
      <c r="W1345" s="65"/>
      <c r="X1345" s="65"/>
      <c r="Y1345" s="65"/>
      <c r="Z1345" s="65"/>
      <c r="AA1345" s="65"/>
      <c r="AB1345" s="65"/>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GS1345" s="1"/>
      <c r="GT1345" s="1"/>
      <c r="GU1345" s="1"/>
      <c r="GV1345" s="1"/>
      <c r="GW1345" s="1"/>
      <c r="GX1345" s="1"/>
      <c r="GY1345" s="1"/>
      <c r="GZ1345" s="1"/>
      <c r="HA1345" s="1"/>
      <c r="HB1345" s="1"/>
      <c r="HC1345" s="1"/>
      <c r="HD1345" s="1"/>
      <c r="HE1345" s="1"/>
      <c r="HF1345" s="1"/>
      <c r="HG1345" s="1"/>
      <c r="HH1345" s="1"/>
      <c r="HI1345" s="1"/>
      <c r="HJ1345" s="1"/>
      <c r="HK1345" s="1"/>
      <c r="HL1345" s="1"/>
      <c r="HM1345" s="1"/>
      <c r="HN1345" s="1"/>
      <c r="HO1345" s="1"/>
      <c r="HP1345" s="1"/>
      <c r="HQ1345" s="1"/>
      <c r="HR1345" s="1"/>
      <c r="HS1345" s="1"/>
      <c r="HT1345" s="1"/>
      <c r="HU1345" s="1"/>
      <c r="HV1345" s="1"/>
      <c r="HW1345" s="1"/>
      <c r="HX1345" s="1"/>
      <c r="HY1345" s="1"/>
      <c r="HZ1345" s="1"/>
      <c r="IA1345" s="1"/>
      <c r="IB1345" s="1"/>
      <c r="IC1345" s="1"/>
      <c r="ID1345" s="1"/>
      <c r="IE1345" s="1"/>
      <c r="IF1345" s="1"/>
      <c r="IG1345" s="1"/>
      <c r="IH1345" s="1"/>
      <c r="II1345" s="1"/>
      <c r="IJ1345" s="1"/>
      <c r="IK1345" s="1"/>
      <c r="IL1345" s="1"/>
      <c r="IM1345" s="1"/>
      <c r="IN1345" s="1"/>
      <c r="IO1345" s="1"/>
      <c r="IP1345" s="1"/>
    </row>
    <row r="1346" spans="1:250" s="50" customFormat="1" x14ac:dyDescent="0.2">
      <c r="A1346" s="6"/>
      <c r="B1346" s="41"/>
      <c r="C1346" s="7"/>
      <c r="D1346" s="6"/>
      <c r="E1346" s="6"/>
      <c r="F1346" s="6">
        <f t="shared" si="212"/>
        <v>3625</v>
      </c>
      <c r="G1346" s="44" t="str">
        <f t="shared" si="213"/>
        <v>0xE29</v>
      </c>
      <c r="H1346" s="8" t="s">
        <v>1077</v>
      </c>
      <c r="I1346" s="8"/>
      <c r="J1346" s="6"/>
      <c r="K1346" s="9"/>
      <c r="L1346" s="6"/>
      <c r="M1346" s="42"/>
      <c r="N1346" s="42"/>
      <c r="O1346" s="42"/>
      <c r="P1346" s="42"/>
      <c r="Q1346" s="265"/>
      <c r="R1346" s="10"/>
      <c r="S1346" s="6"/>
      <c r="T1346" s="6"/>
      <c r="U1346" s="65"/>
      <c r="V1346" s="65"/>
      <c r="W1346" s="65"/>
      <c r="X1346" s="65"/>
      <c r="Y1346" s="65"/>
      <c r="Z1346" s="65"/>
      <c r="AA1346" s="65"/>
      <c r="AB1346" s="65"/>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GS1346" s="1"/>
      <c r="GT1346" s="1"/>
      <c r="GU1346" s="1"/>
      <c r="GV1346" s="1"/>
      <c r="GW1346" s="1"/>
      <c r="GX1346" s="1"/>
      <c r="GY1346" s="1"/>
      <c r="GZ1346" s="1"/>
      <c r="HA1346" s="1"/>
      <c r="HB1346" s="1"/>
      <c r="HC1346" s="1"/>
      <c r="HD1346" s="1"/>
      <c r="HE1346" s="1"/>
      <c r="HF1346" s="1"/>
      <c r="HG1346" s="1"/>
      <c r="HH1346" s="1"/>
      <c r="HI1346" s="1"/>
      <c r="HJ1346" s="1"/>
      <c r="HK1346" s="1"/>
      <c r="HL1346" s="1"/>
      <c r="HM1346" s="1"/>
      <c r="HN1346" s="1"/>
      <c r="HO1346" s="1"/>
      <c r="HP1346" s="1"/>
      <c r="HQ1346" s="1"/>
      <c r="HR1346" s="1"/>
      <c r="HS1346" s="1"/>
      <c r="HT1346" s="1"/>
      <c r="HU1346" s="1"/>
      <c r="HV1346" s="1"/>
      <c r="HW1346" s="1"/>
      <c r="HX1346" s="1"/>
      <c r="HY1346" s="1"/>
      <c r="HZ1346" s="1"/>
      <c r="IA1346" s="1"/>
      <c r="IB1346" s="1"/>
      <c r="IC1346" s="1"/>
      <c r="ID1346" s="1"/>
      <c r="IE1346" s="1"/>
      <c r="IF1346" s="1"/>
      <c r="IG1346" s="1"/>
      <c r="IH1346" s="1"/>
      <c r="II1346" s="1"/>
      <c r="IJ1346" s="1"/>
      <c r="IK1346" s="1"/>
      <c r="IL1346" s="1"/>
      <c r="IM1346" s="1"/>
      <c r="IN1346" s="1"/>
      <c r="IO1346" s="1"/>
      <c r="IP1346" s="1"/>
    </row>
    <row r="1347" spans="1:250" s="50" customFormat="1" x14ac:dyDescent="0.2">
      <c r="A1347" s="6"/>
      <c r="B1347" s="41"/>
      <c r="C1347" s="7"/>
      <c r="D1347" s="6"/>
      <c r="E1347" s="6"/>
      <c r="F1347" s="6">
        <f t="shared" si="212"/>
        <v>3626</v>
      </c>
      <c r="G1347" s="44" t="str">
        <f t="shared" si="213"/>
        <v>0xE2A</v>
      </c>
      <c r="H1347" s="8" t="s">
        <v>1077</v>
      </c>
      <c r="I1347" s="8"/>
      <c r="J1347" s="6"/>
      <c r="K1347" s="9"/>
      <c r="L1347" s="6"/>
      <c r="M1347" s="42"/>
      <c r="N1347" s="42"/>
      <c r="O1347" s="42"/>
      <c r="P1347" s="42"/>
      <c r="Q1347" s="265"/>
      <c r="R1347" s="10"/>
      <c r="S1347" s="6"/>
      <c r="T1347" s="6"/>
      <c r="U1347" s="65"/>
      <c r="V1347" s="65"/>
      <c r="W1347" s="65"/>
      <c r="X1347" s="65"/>
      <c r="Y1347" s="65"/>
      <c r="Z1347" s="65"/>
      <c r="AA1347" s="65"/>
      <c r="AB1347" s="65"/>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c r="HI1347" s="1"/>
      <c r="HJ1347" s="1"/>
      <c r="HK1347" s="1"/>
      <c r="HL1347" s="1"/>
      <c r="HM1347" s="1"/>
      <c r="HN1347" s="1"/>
      <c r="HO1347" s="1"/>
      <c r="HP1347" s="1"/>
      <c r="HQ1347" s="1"/>
      <c r="HR1347" s="1"/>
      <c r="HS1347" s="1"/>
      <c r="HT1347" s="1"/>
      <c r="HU1347" s="1"/>
      <c r="HV1347" s="1"/>
      <c r="HW1347" s="1"/>
      <c r="HX1347" s="1"/>
      <c r="HY1347" s="1"/>
      <c r="HZ1347" s="1"/>
      <c r="IA1347" s="1"/>
      <c r="IB1347" s="1"/>
      <c r="IC1347" s="1"/>
      <c r="ID1347" s="1"/>
      <c r="IE1347" s="1"/>
      <c r="IF1347" s="1"/>
      <c r="IG1347" s="1"/>
      <c r="IH1347" s="1"/>
      <c r="II1347" s="1"/>
      <c r="IJ1347" s="1"/>
      <c r="IK1347" s="1"/>
      <c r="IL1347" s="1"/>
      <c r="IM1347" s="1"/>
      <c r="IN1347" s="1"/>
      <c r="IO1347" s="1"/>
      <c r="IP1347" s="1"/>
    </row>
    <row r="1348" spans="1:250" s="50" customFormat="1" x14ac:dyDescent="0.2">
      <c r="A1348" s="6"/>
      <c r="B1348" s="41"/>
      <c r="C1348" s="7"/>
      <c r="D1348" s="6"/>
      <c r="E1348" s="6"/>
      <c r="F1348" s="6">
        <f t="shared" si="212"/>
        <v>3627</v>
      </c>
      <c r="G1348" s="44" t="str">
        <f t="shared" si="213"/>
        <v>0xE2B</v>
      </c>
      <c r="H1348" s="8" t="s">
        <v>1077</v>
      </c>
      <c r="I1348" s="8"/>
      <c r="J1348" s="6"/>
      <c r="K1348" s="9"/>
      <c r="L1348" s="6"/>
      <c r="M1348" s="42"/>
      <c r="N1348" s="42"/>
      <c r="O1348" s="42"/>
      <c r="P1348" s="42"/>
      <c r="Q1348" s="265"/>
      <c r="R1348" s="10"/>
      <c r="S1348" s="6"/>
      <c r="T1348" s="6"/>
      <c r="U1348" s="65"/>
      <c r="V1348" s="65"/>
      <c r="W1348" s="65"/>
      <c r="X1348" s="65"/>
      <c r="Y1348" s="65"/>
      <c r="Z1348" s="65"/>
      <c r="AA1348" s="65"/>
      <c r="AB1348" s="65"/>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c r="HI1348" s="1"/>
      <c r="HJ1348" s="1"/>
      <c r="HK1348" s="1"/>
      <c r="HL1348" s="1"/>
      <c r="HM1348" s="1"/>
      <c r="HN1348" s="1"/>
      <c r="HO1348" s="1"/>
      <c r="HP1348" s="1"/>
      <c r="HQ1348" s="1"/>
      <c r="HR1348" s="1"/>
      <c r="HS1348" s="1"/>
      <c r="HT1348" s="1"/>
      <c r="HU1348" s="1"/>
      <c r="HV1348" s="1"/>
      <c r="HW1348" s="1"/>
      <c r="HX1348" s="1"/>
      <c r="HY1348" s="1"/>
      <c r="HZ1348" s="1"/>
      <c r="IA1348" s="1"/>
      <c r="IB1348" s="1"/>
      <c r="IC1348" s="1"/>
      <c r="ID1348" s="1"/>
      <c r="IE1348" s="1"/>
      <c r="IF1348" s="1"/>
      <c r="IG1348" s="1"/>
      <c r="IH1348" s="1"/>
      <c r="II1348" s="1"/>
      <c r="IJ1348" s="1"/>
      <c r="IK1348" s="1"/>
      <c r="IL1348" s="1"/>
      <c r="IM1348" s="1"/>
      <c r="IN1348" s="1"/>
      <c r="IO1348" s="1"/>
      <c r="IP1348" s="1"/>
    </row>
    <row r="1349" spans="1:250" s="50" customFormat="1" x14ac:dyDescent="0.2">
      <c r="A1349" s="6"/>
      <c r="B1349" s="41"/>
      <c r="C1349" s="7"/>
      <c r="D1349" s="6"/>
      <c r="E1349" s="6"/>
      <c r="F1349" s="6">
        <f t="shared" si="212"/>
        <v>3628</v>
      </c>
      <c r="G1349" s="44" t="str">
        <f t="shared" si="213"/>
        <v>0xE2C</v>
      </c>
      <c r="H1349" s="8" t="s">
        <v>1077</v>
      </c>
      <c r="I1349" s="8"/>
      <c r="J1349" s="6"/>
      <c r="K1349" s="9"/>
      <c r="L1349" s="6"/>
      <c r="M1349" s="42"/>
      <c r="N1349" s="42"/>
      <c r="O1349" s="42"/>
      <c r="P1349" s="42"/>
      <c r="Q1349" s="265"/>
      <c r="R1349" s="10"/>
      <c r="S1349" s="6"/>
      <c r="T1349" s="6"/>
      <c r="U1349" s="65"/>
      <c r="V1349" s="65"/>
      <c r="W1349" s="65"/>
      <c r="X1349" s="65"/>
      <c r="Y1349" s="65"/>
      <c r="Z1349" s="65"/>
      <c r="AA1349" s="65"/>
      <c r="AB1349" s="65"/>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GS1349" s="1"/>
      <c r="GT1349" s="1"/>
      <c r="GU1349" s="1"/>
      <c r="GV1349" s="1"/>
      <c r="GW1349" s="1"/>
      <c r="GX1349" s="1"/>
      <c r="GY1349" s="1"/>
      <c r="GZ1349" s="1"/>
      <c r="HA1349" s="1"/>
      <c r="HB1349" s="1"/>
      <c r="HC1349" s="1"/>
      <c r="HD1349" s="1"/>
      <c r="HE1349" s="1"/>
      <c r="HF1349" s="1"/>
      <c r="HG1349" s="1"/>
      <c r="HH1349" s="1"/>
      <c r="HI1349" s="1"/>
      <c r="HJ1349" s="1"/>
      <c r="HK1349" s="1"/>
      <c r="HL1349" s="1"/>
      <c r="HM1349" s="1"/>
      <c r="HN1349" s="1"/>
      <c r="HO1349" s="1"/>
      <c r="HP1349" s="1"/>
      <c r="HQ1349" s="1"/>
      <c r="HR1349" s="1"/>
      <c r="HS1349" s="1"/>
      <c r="HT1349" s="1"/>
      <c r="HU1349" s="1"/>
      <c r="HV1349" s="1"/>
      <c r="HW1349" s="1"/>
      <c r="HX1349" s="1"/>
      <c r="HY1349" s="1"/>
      <c r="HZ1349" s="1"/>
      <c r="IA1349" s="1"/>
      <c r="IB1349" s="1"/>
      <c r="IC1349" s="1"/>
      <c r="ID1349" s="1"/>
      <c r="IE1349" s="1"/>
      <c r="IF1349" s="1"/>
      <c r="IG1349" s="1"/>
      <c r="IH1349" s="1"/>
      <c r="II1349" s="1"/>
      <c r="IJ1349" s="1"/>
      <c r="IK1349" s="1"/>
      <c r="IL1349" s="1"/>
      <c r="IM1349" s="1"/>
      <c r="IN1349" s="1"/>
      <c r="IO1349" s="1"/>
      <c r="IP1349" s="1"/>
    </row>
    <row r="1350" spans="1:250" s="50" customFormat="1" x14ac:dyDescent="0.2">
      <c r="A1350" s="6"/>
      <c r="B1350" s="41"/>
      <c r="C1350" s="7"/>
      <c r="D1350" s="6"/>
      <c r="E1350" s="6"/>
      <c r="F1350" s="6">
        <f t="shared" si="212"/>
        <v>3629</v>
      </c>
      <c r="G1350" s="44" t="str">
        <f t="shared" si="213"/>
        <v>0xE2D</v>
      </c>
      <c r="H1350" s="8" t="s">
        <v>1077</v>
      </c>
      <c r="I1350" s="8"/>
      <c r="J1350" s="6"/>
      <c r="K1350" s="9"/>
      <c r="L1350" s="6"/>
      <c r="M1350" s="42"/>
      <c r="N1350" s="42"/>
      <c r="O1350" s="42"/>
      <c r="P1350" s="42"/>
      <c r="Q1350" s="265"/>
      <c r="R1350" s="10"/>
      <c r="S1350" s="6"/>
      <c r="T1350" s="6"/>
      <c r="U1350" s="65"/>
      <c r="V1350" s="65"/>
      <c r="W1350" s="65"/>
      <c r="X1350" s="65"/>
      <c r="Y1350" s="65"/>
      <c r="Z1350" s="65"/>
      <c r="AA1350" s="65"/>
      <c r="AB1350" s="65"/>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GS1350" s="1"/>
      <c r="GT1350" s="1"/>
      <c r="GU1350" s="1"/>
      <c r="GV1350" s="1"/>
      <c r="GW1350" s="1"/>
      <c r="GX1350" s="1"/>
      <c r="GY1350" s="1"/>
      <c r="GZ1350" s="1"/>
      <c r="HA1350" s="1"/>
      <c r="HB1350" s="1"/>
      <c r="HC1350" s="1"/>
      <c r="HD1350" s="1"/>
      <c r="HE1350" s="1"/>
      <c r="HF1350" s="1"/>
      <c r="HG1350" s="1"/>
      <c r="HH1350" s="1"/>
      <c r="HI1350" s="1"/>
      <c r="HJ1350" s="1"/>
      <c r="HK1350" s="1"/>
      <c r="HL1350" s="1"/>
      <c r="HM1350" s="1"/>
      <c r="HN1350" s="1"/>
      <c r="HO1350" s="1"/>
      <c r="HP1350" s="1"/>
      <c r="HQ1350" s="1"/>
      <c r="HR1350" s="1"/>
      <c r="HS1350" s="1"/>
      <c r="HT1350" s="1"/>
      <c r="HU1350" s="1"/>
      <c r="HV1350" s="1"/>
      <c r="HW1350" s="1"/>
      <c r="HX1350" s="1"/>
      <c r="HY1350" s="1"/>
      <c r="HZ1350" s="1"/>
      <c r="IA1350" s="1"/>
      <c r="IB1350" s="1"/>
      <c r="IC1350" s="1"/>
      <c r="ID1350" s="1"/>
      <c r="IE1350" s="1"/>
      <c r="IF1350" s="1"/>
      <c r="IG1350" s="1"/>
      <c r="IH1350" s="1"/>
      <c r="II1350" s="1"/>
      <c r="IJ1350" s="1"/>
      <c r="IK1350" s="1"/>
      <c r="IL1350" s="1"/>
      <c r="IM1350" s="1"/>
      <c r="IN1350" s="1"/>
      <c r="IO1350" s="1"/>
      <c r="IP1350" s="1"/>
    </row>
    <row r="1351" spans="1:250" s="50" customFormat="1" x14ac:dyDescent="0.2">
      <c r="A1351" s="6"/>
      <c r="B1351" s="41"/>
      <c r="C1351" s="7"/>
      <c r="D1351" s="6"/>
      <c r="E1351" s="6"/>
      <c r="F1351" s="6">
        <f t="shared" si="212"/>
        <v>3630</v>
      </c>
      <c r="G1351" s="44" t="str">
        <f t="shared" si="213"/>
        <v>0xE2E</v>
      </c>
      <c r="H1351" s="8" t="s">
        <v>1077</v>
      </c>
      <c r="I1351" s="8"/>
      <c r="J1351" s="6"/>
      <c r="K1351" s="9"/>
      <c r="L1351" s="6"/>
      <c r="M1351" s="42"/>
      <c r="N1351" s="42"/>
      <c r="O1351" s="42"/>
      <c r="P1351" s="42"/>
      <c r="Q1351" s="265"/>
      <c r="R1351" s="10"/>
      <c r="S1351" s="6"/>
      <c r="T1351" s="6"/>
      <c r="U1351" s="65"/>
      <c r="V1351" s="65"/>
      <c r="W1351" s="65"/>
      <c r="X1351" s="65"/>
      <c r="Y1351" s="65"/>
      <c r="Z1351" s="65"/>
      <c r="AA1351" s="65"/>
      <c r="AB1351" s="65"/>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c r="HI1351" s="1"/>
      <c r="HJ1351" s="1"/>
      <c r="HK1351" s="1"/>
      <c r="HL1351" s="1"/>
      <c r="HM1351" s="1"/>
      <c r="HN1351" s="1"/>
      <c r="HO1351" s="1"/>
      <c r="HP1351" s="1"/>
      <c r="HQ1351" s="1"/>
      <c r="HR1351" s="1"/>
      <c r="HS1351" s="1"/>
      <c r="HT1351" s="1"/>
      <c r="HU1351" s="1"/>
      <c r="HV1351" s="1"/>
      <c r="HW1351" s="1"/>
      <c r="HX1351" s="1"/>
      <c r="HY1351" s="1"/>
      <c r="HZ1351" s="1"/>
      <c r="IA1351" s="1"/>
      <c r="IB1351" s="1"/>
      <c r="IC1351" s="1"/>
      <c r="ID1351" s="1"/>
      <c r="IE1351" s="1"/>
      <c r="IF1351" s="1"/>
      <c r="IG1351" s="1"/>
      <c r="IH1351" s="1"/>
      <c r="II1351" s="1"/>
      <c r="IJ1351" s="1"/>
      <c r="IK1351" s="1"/>
      <c r="IL1351" s="1"/>
      <c r="IM1351" s="1"/>
      <c r="IN1351" s="1"/>
      <c r="IO1351" s="1"/>
      <c r="IP1351" s="1"/>
    </row>
    <row r="1352" spans="1:250" s="50" customFormat="1" x14ac:dyDescent="0.2">
      <c r="A1352" s="6"/>
      <c r="B1352" s="41"/>
      <c r="C1352" s="7"/>
      <c r="D1352" s="6"/>
      <c r="E1352" s="6"/>
      <c r="F1352" s="6">
        <f t="shared" si="212"/>
        <v>3631</v>
      </c>
      <c r="G1352" s="44" t="str">
        <f t="shared" si="213"/>
        <v>0xE2F</v>
      </c>
      <c r="H1352" s="8" t="s">
        <v>1077</v>
      </c>
      <c r="I1352" s="8"/>
      <c r="J1352" s="6"/>
      <c r="K1352" s="9"/>
      <c r="L1352" s="6"/>
      <c r="M1352" s="42"/>
      <c r="N1352" s="42"/>
      <c r="O1352" s="42"/>
      <c r="P1352" s="42"/>
      <c r="Q1352" s="265"/>
      <c r="R1352" s="10"/>
      <c r="S1352" s="6"/>
      <c r="T1352" s="6"/>
      <c r="U1352" s="65"/>
      <c r="V1352" s="65"/>
      <c r="W1352" s="65"/>
      <c r="X1352" s="65"/>
      <c r="Y1352" s="65"/>
      <c r="Z1352" s="65"/>
      <c r="AA1352" s="65"/>
      <c r="AB1352" s="65"/>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GS1352" s="1"/>
      <c r="GT1352" s="1"/>
      <c r="GU1352" s="1"/>
      <c r="GV1352" s="1"/>
      <c r="GW1352" s="1"/>
      <c r="GX1352" s="1"/>
      <c r="GY1352" s="1"/>
      <c r="GZ1352" s="1"/>
      <c r="HA1352" s="1"/>
      <c r="HB1352" s="1"/>
      <c r="HC1352" s="1"/>
      <c r="HD1352" s="1"/>
      <c r="HE1352" s="1"/>
      <c r="HF1352" s="1"/>
      <c r="HG1352" s="1"/>
      <c r="HH1352" s="1"/>
      <c r="HI1352" s="1"/>
      <c r="HJ1352" s="1"/>
      <c r="HK1352" s="1"/>
      <c r="HL1352" s="1"/>
      <c r="HM1352" s="1"/>
      <c r="HN1352" s="1"/>
      <c r="HO1352" s="1"/>
      <c r="HP1352" s="1"/>
      <c r="HQ1352" s="1"/>
      <c r="HR1352" s="1"/>
      <c r="HS1352" s="1"/>
      <c r="HT1352" s="1"/>
      <c r="HU1352" s="1"/>
      <c r="HV1352" s="1"/>
      <c r="HW1352" s="1"/>
      <c r="HX1352" s="1"/>
      <c r="HY1352" s="1"/>
      <c r="HZ1352" s="1"/>
      <c r="IA1352" s="1"/>
      <c r="IB1352" s="1"/>
      <c r="IC1352" s="1"/>
      <c r="ID1352" s="1"/>
      <c r="IE1352" s="1"/>
      <c r="IF1352" s="1"/>
      <c r="IG1352" s="1"/>
      <c r="IH1352" s="1"/>
      <c r="II1352" s="1"/>
      <c r="IJ1352" s="1"/>
      <c r="IK1352" s="1"/>
      <c r="IL1352" s="1"/>
      <c r="IM1352" s="1"/>
      <c r="IN1352" s="1"/>
      <c r="IO1352" s="1"/>
      <c r="IP1352" s="1"/>
    </row>
    <row r="1353" spans="1:250" s="50" customFormat="1" x14ac:dyDescent="0.2">
      <c r="A1353" s="6"/>
      <c r="B1353" s="41"/>
      <c r="C1353" s="7"/>
      <c r="D1353" s="6"/>
      <c r="E1353" s="6"/>
      <c r="F1353" s="6">
        <f t="shared" si="212"/>
        <v>3632</v>
      </c>
      <c r="G1353" s="44" t="str">
        <f t="shared" si="213"/>
        <v>0xE30</v>
      </c>
      <c r="H1353" s="8" t="s">
        <v>1077</v>
      </c>
      <c r="I1353" s="8"/>
      <c r="J1353" s="6"/>
      <c r="K1353" s="9"/>
      <c r="L1353" s="6"/>
      <c r="M1353" s="42"/>
      <c r="N1353" s="42"/>
      <c r="O1353" s="42"/>
      <c r="P1353" s="42"/>
      <c r="Q1353" s="265"/>
      <c r="R1353" s="10"/>
      <c r="S1353" s="6"/>
      <c r="T1353" s="6"/>
      <c r="U1353" s="65"/>
      <c r="V1353" s="65"/>
      <c r="W1353" s="65"/>
      <c r="X1353" s="65"/>
      <c r="Y1353" s="65"/>
      <c r="Z1353" s="65"/>
      <c r="AA1353" s="65"/>
      <c r="AB1353" s="65"/>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c r="HI1353" s="1"/>
      <c r="HJ1353" s="1"/>
      <c r="HK1353" s="1"/>
      <c r="HL1353" s="1"/>
      <c r="HM1353" s="1"/>
      <c r="HN1353" s="1"/>
      <c r="HO1353" s="1"/>
      <c r="HP1353" s="1"/>
      <c r="HQ1353" s="1"/>
      <c r="HR1353" s="1"/>
      <c r="HS1353" s="1"/>
      <c r="HT1353" s="1"/>
      <c r="HU1353" s="1"/>
      <c r="HV1353" s="1"/>
      <c r="HW1353" s="1"/>
      <c r="HX1353" s="1"/>
      <c r="HY1353" s="1"/>
      <c r="HZ1353" s="1"/>
      <c r="IA1353" s="1"/>
      <c r="IB1353" s="1"/>
      <c r="IC1353" s="1"/>
      <c r="ID1353" s="1"/>
      <c r="IE1353" s="1"/>
      <c r="IF1353" s="1"/>
      <c r="IG1353" s="1"/>
      <c r="IH1353" s="1"/>
      <c r="II1353" s="1"/>
      <c r="IJ1353" s="1"/>
      <c r="IK1353" s="1"/>
      <c r="IL1353" s="1"/>
      <c r="IM1353" s="1"/>
      <c r="IN1353" s="1"/>
      <c r="IO1353" s="1"/>
      <c r="IP1353" s="1"/>
    </row>
    <row r="1354" spans="1:250" s="50" customFormat="1" x14ac:dyDescent="0.2">
      <c r="A1354" s="6"/>
      <c r="B1354" s="41"/>
      <c r="C1354" s="7"/>
      <c r="D1354" s="6"/>
      <c r="E1354" s="6"/>
      <c r="F1354" s="6">
        <f t="shared" ref="F1354:F1370" si="215">$F1353+1</f>
        <v>3633</v>
      </c>
      <c r="G1354" s="44" t="str">
        <f t="shared" ref="G1354:G1417" si="216">CONCATENATE( "0x",DEC2HEX($F1354) )</f>
        <v>0xE31</v>
      </c>
      <c r="H1354" s="8" t="s">
        <v>1077</v>
      </c>
      <c r="I1354" s="8"/>
      <c r="J1354" s="6"/>
      <c r="K1354" s="9"/>
      <c r="L1354" s="6"/>
      <c r="M1354" s="42"/>
      <c r="N1354" s="42"/>
      <c r="O1354" s="42"/>
      <c r="P1354" s="42"/>
      <c r="Q1354" s="265"/>
      <c r="R1354" s="10"/>
      <c r="S1354" s="6"/>
      <c r="T1354" s="6"/>
      <c r="U1354" s="65"/>
      <c r="V1354" s="65"/>
      <c r="W1354" s="65"/>
      <c r="X1354" s="65"/>
      <c r="Y1354" s="65"/>
      <c r="Z1354" s="65"/>
      <c r="AA1354" s="65"/>
      <c r="AB1354" s="65"/>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c r="HI1354" s="1"/>
      <c r="HJ1354" s="1"/>
      <c r="HK1354" s="1"/>
      <c r="HL1354" s="1"/>
      <c r="HM1354" s="1"/>
      <c r="HN1354" s="1"/>
      <c r="HO1354" s="1"/>
      <c r="HP1354" s="1"/>
      <c r="HQ1354" s="1"/>
      <c r="HR1354" s="1"/>
      <c r="HS1354" s="1"/>
      <c r="HT1354" s="1"/>
      <c r="HU1354" s="1"/>
      <c r="HV1354" s="1"/>
      <c r="HW1354" s="1"/>
      <c r="HX1354" s="1"/>
      <c r="HY1354" s="1"/>
      <c r="HZ1354" s="1"/>
      <c r="IA1354" s="1"/>
      <c r="IB1354" s="1"/>
      <c r="IC1354" s="1"/>
      <c r="ID1354" s="1"/>
      <c r="IE1354" s="1"/>
      <c r="IF1354" s="1"/>
      <c r="IG1354" s="1"/>
      <c r="IH1354" s="1"/>
      <c r="II1354" s="1"/>
      <c r="IJ1354" s="1"/>
      <c r="IK1354" s="1"/>
      <c r="IL1354" s="1"/>
      <c r="IM1354" s="1"/>
      <c r="IN1354" s="1"/>
      <c r="IO1354" s="1"/>
      <c r="IP1354" s="1"/>
    </row>
    <row r="1355" spans="1:250" s="50" customFormat="1" x14ac:dyDescent="0.2">
      <c r="A1355" s="6"/>
      <c r="B1355" s="41"/>
      <c r="C1355" s="7"/>
      <c r="D1355" s="6"/>
      <c r="E1355" s="6"/>
      <c r="F1355" s="6">
        <f t="shared" si="215"/>
        <v>3634</v>
      </c>
      <c r="G1355" s="44" t="str">
        <f t="shared" si="216"/>
        <v>0xE32</v>
      </c>
      <c r="H1355" s="8" t="s">
        <v>1077</v>
      </c>
      <c r="I1355" s="8"/>
      <c r="J1355" s="6"/>
      <c r="K1355" s="9"/>
      <c r="L1355" s="6"/>
      <c r="M1355" s="42"/>
      <c r="N1355" s="42"/>
      <c r="O1355" s="42"/>
      <c r="P1355" s="42"/>
      <c r="Q1355" s="265"/>
      <c r="R1355" s="10"/>
      <c r="S1355" s="6"/>
      <c r="T1355" s="6"/>
      <c r="U1355" s="65"/>
      <c r="V1355" s="65"/>
      <c r="W1355" s="65"/>
      <c r="X1355" s="65"/>
      <c r="Y1355" s="65"/>
      <c r="Z1355" s="65"/>
      <c r="AA1355" s="65"/>
      <c r="AB1355" s="65"/>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GS1355" s="1"/>
      <c r="GT1355" s="1"/>
      <c r="GU1355" s="1"/>
      <c r="GV1355" s="1"/>
      <c r="GW1355" s="1"/>
      <c r="GX1355" s="1"/>
      <c r="GY1355" s="1"/>
      <c r="GZ1355" s="1"/>
      <c r="HA1355" s="1"/>
      <c r="HB1355" s="1"/>
      <c r="HC1355" s="1"/>
      <c r="HD1355" s="1"/>
      <c r="HE1355" s="1"/>
      <c r="HF1355" s="1"/>
      <c r="HG1355" s="1"/>
      <c r="HH1355" s="1"/>
      <c r="HI1355" s="1"/>
      <c r="HJ1355" s="1"/>
      <c r="HK1355" s="1"/>
      <c r="HL1355" s="1"/>
      <c r="HM1355" s="1"/>
      <c r="HN1355" s="1"/>
      <c r="HO1355" s="1"/>
      <c r="HP1355" s="1"/>
      <c r="HQ1355" s="1"/>
      <c r="HR1355" s="1"/>
      <c r="HS1355" s="1"/>
      <c r="HT1355" s="1"/>
      <c r="HU1355" s="1"/>
      <c r="HV1355" s="1"/>
      <c r="HW1355" s="1"/>
      <c r="HX1355" s="1"/>
      <c r="HY1355" s="1"/>
      <c r="HZ1355" s="1"/>
      <c r="IA1355" s="1"/>
      <c r="IB1355" s="1"/>
      <c r="IC1355" s="1"/>
      <c r="ID1355" s="1"/>
      <c r="IE1355" s="1"/>
      <c r="IF1355" s="1"/>
      <c r="IG1355" s="1"/>
      <c r="IH1355" s="1"/>
      <c r="II1355" s="1"/>
      <c r="IJ1355" s="1"/>
      <c r="IK1355" s="1"/>
      <c r="IL1355" s="1"/>
      <c r="IM1355" s="1"/>
      <c r="IN1355" s="1"/>
      <c r="IO1355" s="1"/>
      <c r="IP1355" s="1"/>
    </row>
    <row r="1356" spans="1:250" s="50" customFormat="1" x14ac:dyDescent="0.2">
      <c r="A1356" s="6"/>
      <c r="B1356" s="41"/>
      <c r="C1356" s="7"/>
      <c r="D1356" s="6"/>
      <c r="E1356" s="6"/>
      <c r="F1356" s="6">
        <f t="shared" si="215"/>
        <v>3635</v>
      </c>
      <c r="G1356" s="44" t="str">
        <f t="shared" si="216"/>
        <v>0xE33</v>
      </c>
      <c r="H1356" s="8" t="s">
        <v>1077</v>
      </c>
      <c r="I1356" s="8"/>
      <c r="J1356" s="6"/>
      <c r="K1356" s="9"/>
      <c r="L1356" s="6"/>
      <c r="M1356" s="42"/>
      <c r="N1356" s="42"/>
      <c r="O1356" s="42"/>
      <c r="P1356" s="42"/>
      <c r="Q1356" s="265"/>
      <c r="R1356" s="10"/>
      <c r="S1356" s="6"/>
      <c r="T1356" s="6"/>
      <c r="U1356" s="65"/>
      <c r="V1356" s="65"/>
      <c r="W1356" s="65"/>
      <c r="X1356" s="65"/>
      <c r="Y1356" s="65"/>
      <c r="Z1356" s="65"/>
      <c r="AA1356" s="65"/>
      <c r="AB1356" s="65"/>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c r="GY1356" s="1"/>
      <c r="GZ1356" s="1"/>
      <c r="HA1356" s="1"/>
      <c r="HB1356" s="1"/>
      <c r="HC1356" s="1"/>
      <c r="HD1356" s="1"/>
      <c r="HE1356" s="1"/>
      <c r="HF1356" s="1"/>
      <c r="HG1356" s="1"/>
      <c r="HH1356" s="1"/>
      <c r="HI1356" s="1"/>
      <c r="HJ1356" s="1"/>
      <c r="HK1356" s="1"/>
      <c r="HL1356" s="1"/>
      <c r="HM1356" s="1"/>
      <c r="HN1356" s="1"/>
      <c r="HO1356" s="1"/>
      <c r="HP1356" s="1"/>
      <c r="HQ1356" s="1"/>
      <c r="HR1356" s="1"/>
      <c r="HS1356" s="1"/>
      <c r="HT1356" s="1"/>
      <c r="HU1356" s="1"/>
      <c r="HV1356" s="1"/>
      <c r="HW1356" s="1"/>
      <c r="HX1356" s="1"/>
      <c r="HY1356" s="1"/>
      <c r="HZ1356" s="1"/>
      <c r="IA1356" s="1"/>
      <c r="IB1356" s="1"/>
      <c r="IC1356" s="1"/>
      <c r="ID1356" s="1"/>
      <c r="IE1356" s="1"/>
      <c r="IF1356" s="1"/>
      <c r="IG1356" s="1"/>
      <c r="IH1356" s="1"/>
      <c r="II1356" s="1"/>
      <c r="IJ1356" s="1"/>
      <c r="IK1356" s="1"/>
      <c r="IL1356" s="1"/>
      <c r="IM1356" s="1"/>
      <c r="IN1356" s="1"/>
      <c r="IO1356" s="1"/>
      <c r="IP1356" s="1"/>
    </row>
    <row r="1357" spans="1:250" s="50" customFormat="1" x14ac:dyDescent="0.2">
      <c r="A1357" s="6"/>
      <c r="B1357" s="41"/>
      <c r="C1357" s="7"/>
      <c r="D1357" s="6"/>
      <c r="E1357" s="6"/>
      <c r="F1357" s="6">
        <f t="shared" si="215"/>
        <v>3636</v>
      </c>
      <c r="G1357" s="44" t="str">
        <f t="shared" si="216"/>
        <v>0xE34</v>
      </c>
      <c r="H1357" s="8" t="s">
        <v>1077</v>
      </c>
      <c r="I1357" s="8"/>
      <c r="J1357" s="6"/>
      <c r="K1357" s="9"/>
      <c r="L1357" s="6"/>
      <c r="M1357" s="42"/>
      <c r="N1357" s="42"/>
      <c r="O1357" s="42"/>
      <c r="P1357" s="42"/>
      <c r="Q1357" s="265"/>
      <c r="R1357" s="10"/>
      <c r="S1357" s="6"/>
      <c r="T1357" s="6"/>
      <c r="U1357" s="65"/>
      <c r="V1357" s="65"/>
      <c r="W1357" s="65"/>
      <c r="X1357" s="65"/>
      <c r="Y1357" s="65"/>
      <c r="Z1357" s="65"/>
      <c r="AA1357" s="65"/>
      <c r="AB1357" s="65"/>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c r="HI1357" s="1"/>
      <c r="HJ1357" s="1"/>
      <c r="HK1357" s="1"/>
      <c r="HL1357" s="1"/>
      <c r="HM1357" s="1"/>
      <c r="HN1357" s="1"/>
      <c r="HO1357" s="1"/>
      <c r="HP1357" s="1"/>
      <c r="HQ1357" s="1"/>
      <c r="HR1357" s="1"/>
      <c r="HS1357" s="1"/>
      <c r="HT1357" s="1"/>
      <c r="HU1357" s="1"/>
      <c r="HV1357" s="1"/>
      <c r="HW1357" s="1"/>
      <c r="HX1357" s="1"/>
      <c r="HY1357" s="1"/>
      <c r="HZ1357" s="1"/>
      <c r="IA1357" s="1"/>
      <c r="IB1357" s="1"/>
      <c r="IC1357" s="1"/>
      <c r="ID1357" s="1"/>
      <c r="IE1357" s="1"/>
      <c r="IF1357" s="1"/>
      <c r="IG1357" s="1"/>
      <c r="IH1357" s="1"/>
      <c r="II1357" s="1"/>
      <c r="IJ1357" s="1"/>
      <c r="IK1357" s="1"/>
      <c r="IL1357" s="1"/>
      <c r="IM1357" s="1"/>
      <c r="IN1357" s="1"/>
      <c r="IO1357" s="1"/>
      <c r="IP1357" s="1"/>
    </row>
    <row r="1358" spans="1:250" s="50" customFormat="1" x14ac:dyDescent="0.2">
      <c r="A1358" s="6"/>
      <c r="B1358" s="41"/>
      <c r="C1358" s="7"/>
      <c r="D1358" s="6"/>
      <c r="E1358" s="6"/>
      <c r="F1358" s="6">
        <f t="shared" si="215"/>
        <v>3637</v>
      </c>
      <c r="G1358" s="44" t="str">
        <f t="shared" si="216"/>
        <v>0xE35</v>
      </c>
      <c r="H1358" s="8" t="s">
        <v>1077</v>
      </c>
      <c r="I1358" s="8"/>
      <c r="J1358" s="6"/>
      <c r="K1358" s="9"/>
      <c r="L1358" s="6"/>
      <c r="M1358" s="42"/>
      <c r="N1358" s="42"/>
      <c r="O1358" s="42"/>
      <c r="P1358" s="42"/>
      <c r="Q1358" s="265"/>
      <c r="R1358" s="10"/>
      <c r="S1358" s="6"/>
      <c r="T1358" s="6"/>
      <c r="U1358" s="65"/>
      <c r="V1358" s="65"/>
      <c r="W1358" s="65"/>
      <c r="X1358" s="65"/>
      <c r="Y1358" s="65"/>
      <c r="Z1358" s="65"/>
      <c r="AA1358" s="65"/>
      <c r="AB1358" s="65"/>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c r="HI1358" s="1"/>
      <c r="HJ1358" s="1"/>
      <c r="HK1358" s="1"/>
      <c r="HL1358" s="1"/>
      <c r="HM1358" s="1"/>
      <c r="HN1358" s="1"/>
      <c r="HO1358" s="1"/>
      <c r="HP1358" s="1"/>
      <c r="HQ1358" s="1"/>
      <c r="HR1358" s="1"/>
      <c r="HS1358" s="1"/>
      <c r="HT1358" s="1"/>
      <c r="HU1358" s="1"/>
      <c r="HV1358" s="1"/>
      <c r="HW1358" s="1"/>
      <c r="HX1358" s="1"/>
      <c r="HY1358" s="1"/>
      <c r="HZ1358" s="1"/>
      <c r="IA1358" s="1"/>
      <c r="IB1358" s="1"/>
      <c r="IC1358" s="1"/>
      <c r="ID1358" s="1"/>
      <c r="IE1358" s="1"/>
      <c r="IF1358" s="1"/>
      <c r="IG1358" s="1"/>
      <c r="IH1358" s="1"/>
      <c r="II1358" s="1"/>
      <c r="IJ1358" s="1"/>
      <c r="IK1358" s="1"/>
      <c r="IL1358" s="1"/>
      <c r="IM1358" s="1"/>
      <c r="IN1358" s="1"/>
      <c r="IO1358" s="1"/>
      <c r="IP1358" s="1"/>
    </row>
    <row r="1359" spans="1:250" s="50" customFormat="1" x14ac:dyDescent="0.2">
      <c r="A1359" s="6"/>
      <c r="B1359" s="41"/>
      <c r="C1359" s="7"/>
      <c r="D1359" s="6"/>
      <c r="E1359" s="6"/>
      <c r="F1359" s="6">
        <f t="shared" si="215"/>
        <v>3638</v>
      </c>
      <c r="G1359" s="44" t="str">
        <f t="shared" si="216"/>
        <v>0xE36</v>
      </c>
      <c r="H1359" s="8" t="s">
        <v>1077</v>
      </c>
      <c r="I1359" s="8"/>
      <c r="J1359" s="6"/>
      <c r="K1359" s="9"/>
      <c r="L1359" s="6"/>
      <c r="M1359" s="42"/>
      <c r="N1359" s="42"/>
      <c r="O1359" s="42"/>
      <c r="P1359" s="42"/>
      <c r="Q1359" s="265"/>
      <c r="R1359" s="10"/>
      <c r="S1359" s="6"/>
      <c r="T1359" s="6"/>
      <c r="U1359" s="65"/>
      <c r="V1359" s="65"/>
      <c r="W1359" s="65"/>
      <c r="X1359" s="65"/>
      <c r="Y1359" s="65"/>
      <c r="Z1359" s="65"/>
      <c r="AA1359" s="65"/>
      <c r="AB1359" s="65"/>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GS1359" s="1"/>
      <c r="GT1359" s="1"/>
      <c r="GU1359" s="1"/>
      <c r="GV1359" s="1"/>
      <c r="GW1359" s="1"/>
      <c r="GX1359" s="1"/>
      <c r="GY1359" s="1"/>
      <c r="GZ1359" s="1"/>
      <c r="HA1359" s="1"/>
      <c r="HB1359" s="1"/>
      <c r="HC1359" s="1"/>
      <c r="HD1359" s="1"/>
      <c r="HE1359" s="1"/>
      <c r="HF1359" s="1"/>
      <c r="HG1359" s="1"/>
      <c r="HH1359" s="1"/>
      <c r="HI1359" s="1"/>
      <c r="HJ1359" s="1"/>
      <c r="HK1359" s="1"/>
      <c r="HL1359" s="1"/>
      <c r="HM1359" s="1"/>
      <c r="HN1359" s="1"/>
      <c r="HO1359" s="1"/>
      <c r="HP1359" s="1"/>
      <c r="HQ1359" s="1"/>
      <c r="HR1359" s="1"/>
      <c r="HS1359" s="1"/>
      <c r="HT1359" s="1"/>
      <c r="HU1359" s="1"/>
      <c r="HV1359" s="1"/>
      <c r="HW1359" s="1"/>
      <c r="HX1359" s="1"/>
      <c r="HY1359" s="1"/>
      <c r="HZ1359" s="1"/>
      <c r="IA1359" s="1"/>
      <c r="IB1359" s="1"/>
      <c r="IC1359" s="1"/>
      <c r="ID1359" s="1"/>
      <c r="IE1359" s="1"/>
      <c r="IF1359" s="1"/>
      <c r="IG1359" s="1"/>
      <c r="IH1359" s="1"/>
      <c r="II1359" s="1"/>
      <c r="IJ1359" s="1"/>
      <c r="IK1359" s="1"/>
      <c r="IL1359" s="1"/>
      <c r="IM1359" s="1"/>
      <c r="IN1359" s="1"/>
      <c r="IO1359" s="1"/>
      <c r="IP1359" s="1"/>
    </row>
    <row r="1360" spans="1:250" s="50" customFormat="1" x14ac:dyDescent="0.2">
      <c r="A1360" s="6"/>
      <c r="B1360" s="41"/>
      <c r="C1360" s="7"/>
      <c r="D1360" s="6"/>
      <c r="E1360" s="6"/>
      <c r="F1360" s="6">
        <f t="shared" si="215"/>
        <v>3639</v>
      </c>
      <c r="G1360" s="44" t="str">
        <f t="shared" si="216"/>
        <v>0xE37</v>
      </c>
      <c r="H1360" s="8" t="s">
        <v>1077</v>
      </c>
      <c r="I1360" s="8"/>
      <c r="J1360" s="6"/>
      <c r="K1360" s="9"/>
      <c r="L1360" s="6"/>
      <c r="M1360" s="42"/>
      <c r="N1360" s="42"/>
      <c r="O1360" s="42"/>
      <c r="P1360" s="42"/>
      <c r="Q1360" s="265"/>
      <c r="R1360" s="10"/>
      <c r="S1360" s="6"/>
      <c r="T1360" s="6"/>
      <c r="U1360" s="65"/>
      <c r="V1360" s="65"/>
      <c r="W1360" s="65"/>
      <c r="X1360" s="65"/>
      <c r="Y1360" s="65"/>
      <c r="Z1360" s="65"/>
      <c r="AA1360" s="65"/>
      <c r="AB1360" s="65"/>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c r="GY1360" s="1"/>
      <c r="GZ1360" s="1"/>
      <c r="HA1360" s="1"/>
      <c r="HB1360" s="1"/>
      <c r="HC1360" s="1"/>
      <c r="HD1360" s="1"/>
      <c r="HE1360" s="1"/>
      <c r="HF1360" s="1"/>
      <c r="HG1360" s="1"/>
      <c r="HH1360" s="1"/>
      <c r="HI1360" s="1"/>
      <c r="HJ1360" s="1"/>
      <c r="HK1360" s="1"/>
      <c r="HL1360" s="1"/>
      <c r="HM1360" s="1"/>
      <c r="HN1360" s="1"/>
      <c r="HO1360" s="1"/>
      <c r="HP1360" s="1"/>
      <c r="HQ1360" s="1"/>
      <c r="HR1360" s="1"/>
      <c r="HS1360" s="1"/>
      <c r="HT1360" s="1"/>
      <c r="HU1360" s="1"/>
      <c r="HV1360" s="1"/>
      <c r="HW1360" s="1"/>
      <c r="HX1360" s="1"/>
      <c r="HY1360" s="1"/>
      <c r="HZ1360" s="1"/>
      <c r="IA1360" s="1"/>
      <c r="IB1360" s="1"/>
      <c r="IC1360" s="1"/>
      <c r="ID1360" s="1"/>
      <c r="IE1360" s="1"/>
      <c r="IF1360" s="1"/>
      <c r="IG1360" s="1"/>
      <c r="IH1360" s="1"/>
      <c r="II1360" s="1"/>
      <c r="IJ1360" s="1"/>
      <c r="IK1360" s="1"/>
      <c r="IL1360" s="1"/>
      <c r="IM1360" s="1"/>
      <c r="IN1360" s="1"/>
      <c r="IO1360" s="1"/>
      <c r="IP1360" s="1"/>
    </row>
    <row r="1361" spans="1:250" s="50" customFormat="1" x14ac:dyDescent="0.2">
      <c r="A1361" s="6"/>
      <c r="B1361" s="41"/>
      <c r="C1361" s="7"/>
      <c r="D1361" s="6"/>
      <c r="E1361" s="6"/>
      <c r="F1361" s="6">
        <f t="shared" si="215"/>
        <v>3640</v>
      </c>
      <c r="G1361" s="44" t="str">
        <f t="shared" si="216"/>
        <v>0xE38</v>
      </c>
      <c r="H1361" s="8" t="s">
        <v>1077</v>
      </c>
      <c r="I1361" s="8"/>
      <c r="J1361" s="6"/>
      <c r="K1361" s="9"/>
      <c r="L1361" s="6"/>
      <c r="M1361" s="42"/>
      <c r="N1361" s="42"/>
      <c r="O1361" s="42"/>
      <c r="P1361" s="42"/>
      <c r="Q1361" s="265"/>
      <c r="R1361" s="10"/>
      <c r="S1361" s="6"/>
      <c r="T1361" s="6"/>
      <c r="U1361" s="65"/>
      <c r="V1361" s="65"/>
      <c r="W1361" s="65"/>
      <c r="X1361" s="65"/>
      <c r="Y1361" s="65"/>
      <c r="Z1361" s="65"/>
      <c r="AA1361" s="65"/>
      <c r="AB1361" s="65"/>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GS1361" s="1"/>
      <c r="GT1361" s="1"/>
      <c r="GU1361" s="1"/>
      <c r="GV1361" s="1"/>
      <c r="GW1361" s="1"/>
      <c r="GX1361" s="1"/>
      <c r="GY1361" s="1"/>
      <c r="GZ1361" s="1"/>
      <c r="HA1361" s="1"/>
      <c r="HB1361" s="1"/>
      <c r="HC1361" s="1"/>
      <c r="HD1361" s="1"/>
      <c r="HE1361" s="1"/>
      <c r="HF1361" s="1"/>
      <c r="HG1361" s="1"/>
      <c r="HH1361" s="1"/>
      <c r="HI1361" s="1"/>
      <c r="HJ1361" s="1"/>
      <c r="HK1361" s="1"/>
      <c r="HL1361" s="1"/>
      <c r="HM1361" s="1"/>
      <c r="HN1361" s="1"/>
      <c r="HO1361" s="1"/>
      <c r="HP1361" s="1"/>
      <c r="HQ1361" s="1"/>
      <c r="HR1361" s="1"/>
      <c r="HS1361" s="1"/>
      <c r="HT1361" s="1"/>
      <c r="HU1361" s="1"/>
      <c r="HV1361" s="1"/>
      <c r="HW1361" s="1"/>
      <c r="HX1361" s="1"/>
      <c r="HY1361" s="1"/>
      <c r="HZ1361" s="1"/>
      <c r="IA1361" s="1"/>
      <c r="IB1361" s="1"/>
      <c r="IC1361" s="1"/>
      <c r="ID1361" s="1"/>
      <c r="IE1361" s="1"/>
      <c r="IF1361" s="1"/>
      <c r="IG1361" s="1"/>
      <c r="IH1361" s="1"/>
      <c r="II1361" s="1"/>
      <c r="IJ1361" s="1"/>
      <c r="IK1361" s="1"/>
      <c r="IL1361" s="1"/>
      <c r="IM1361" s="1"/>
      <c r="IN1361" s="1"/>
      <c r="IO1361" s="1"/>
      <c r="IP1361" s="1"/>
    </row>
    <row r="1362" spans="1:250" s="50" customFormat="1" x14ac:dyDescent="0.2">
      <c r="A1362" s="6"/>
      <c r="B1362" s="41"/>
      <c r="C1362" s="7"/>
      <c r="D1362" s="6"/>
      <c r="E1362" s="6"/>
      <c r="F1362" s="6">
        <f t="shared" si="215"/>
        <v>3641</v>
      </c>
      <c r="G1362" s="44" t="str">
        <f t="shared" si="216"/>
        <v>0xE39</v>
      </c>
      <c r="H1362" s="8" t="s">
        <v>1077</v>
      </c>
      <c r="I1362" s="8"/>
      <c r="J1362" s="6"/>
      <c r="K1362" s="9"/>
      <c r="L1362" s="6"/>
      <c r="M1362" s="42"/>
      <c r="N1362" s="42"/>
      <c r="O1362" s="42"/>
      <c r="P1362" s="42"/>
      <c r="Q1362" s="265"/>
      <c r="R1362" s="10"/>
      <c r="S1362" s="6"/>
      <c r="T1362" s="6"/>
      <c r="U1362" s="65"/>
      <c r="V1362" s="65"/>
      <c r="W1362" s="65"/>
      <c r="X1362" s="65"/>
      <c r="Y1362" s="65"/>
      <c r="Z1362" s="65"/>
      <c r="AA1362" s="65"/>
      <c r="AB1362" s="65"/>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GS1362" s="1"/>
      <c r="GT1362" s="1"/>
      <c r="GU1362" s="1"/>
      <c r="GV1362" s="1"/>
      <c r="GW1362" s="1"/>
      <c r="GX1362" s="1"/>
      <c r="GY1362" s="1"/>
      <c r="GZ1362" s="1"/>
      <c r="HA1362" s="1"/>
      <c r="HB1362" s="1"/>
      <c r="HC1362" s="1"/>
      <c r="HD1362" s="1"/>
      <c r="HE1362" s="1"/>
      <c r="HF1362" s="1"/>
      <c r="HG1362" s="1"/>
      <c r="HH1362" s="1"/>
      <c r="HI1362" s="1"/>
      <c r="HJ1362" s="1"/>
      <c r="HK1362" s="1"/>
      <c r="HL1362" s="1"/>
      <c r="HM1362" s="1"/>
      <c r="HN1362" s="1"/>
      <c r="HO1362" s="1"/>
      <c r="HP1362" s="1"/>
      <c r="HQ1362" s="1"/>
      <c r="HR1362" s="1"/>
      <c r="HS1362" s="1"/>
      <c r="HT1362" s="1"/>
      <c r="HU1362" s="1"/>
      <c r="HV1362" s="1"/>
      <c r="HW1362" s="1"/>
      <c r="HX1362" s="1"/>
      <c r="HY1362" s="1"/>
      <c r="HZ1362" s="1"/>
      <c r="IA1362" s="1"/>
      <c r="IB1362" s="1"/>
      <c r="IC1362" s="1"/>
      <c r="ID1362" s="1"/>
      <c r="IE1362" s="1"/>
      <c r="IF1362" s="1"/>
      <c r="IG1362" s="1"/>
      <c r="IH1362" s="1"/>
      <c r="II1362" s="1"/>
      <c r="IJ1362" s="1"/>
      <c r="IK1362" s="1"/>
      <c r="IL1362" s="1"/>
      <c r="IM1362" s="1"/>
      <c r="IN1362" s="1"/>
      <c r="IO1362" s="1"/>
      <c r="IP1362" s="1"/>
    </row>
    <row r="1363" spans="1:250" s="50" customFormat="1" x14ac:dyDescent="0.2">
      <c r="A1363" s="6"/>
      <c r="B1363" s="41"/>
      <c r="C1363" s="7"/>
      <c r="D1363" s="6"/>
      <c r="E1363" s="6"/>
      <c r="F1363" s="6">
        <f t="shared" si="215"/>
        <v>3642</v>
      </c>
      <c r="G1363" s="44" t="str">
        <f t="shared" si="216"/>
        <v>0xE3A</v>
      </c>
      <c r="H1363" s="8" t="s">
        <v>1077</v>
      </c>
      <c r="I1363" s="8"/>
      <c r="J1363" s="6"/>
      <c r="K1363" s="9"/>
      <c r="L1363" s="6"/>
      <c r="M1363" s="42"/>
      <c r="N1363" s="42"/>
      <c r="O1363" s="42"/>
      <c r="P1363" s="42"/>
      <c r="Q1363" s="265"/>
      <c r="R1363" s="10"/>
      <c r="S1363" s="6"/>
      <c r="T1363" s="6"/>
      <c r="U1363" s="65"/>
      <c r="V1363" s="65"/>
      <c r="W1363" s="65"/>
      <c r="X1363" s="65"/>
      <c r="Y1363" s="65"/>
      <c r="Z1363" s="65"/>
      <c r="AA1363" s="65"/>
      <c r="AB1363" s="65"/>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c r="GY1363" s="1"/>
      <c r="GZ1363" s="1"/>
      <c r="HA1363" s="1"/>
      <c r="HB1363" s="1"/>
      <c r="HC1363" s="1"/>
      <c r="HD1363" s="1"/>
      <c r="HE1363" s="1"/>
      <c r="HF1363" s="1"/>
      <c r="HG1363" s="1"/>
      <c r="HH1363" s="1"/>
      <c r="HI1363" s="1"/>
      <c r="HJ1363" s="1"/>
      <c r="HK1363" s="1"/>
      <c r="HL1363" s="1"/>
      <c r="HM1363" s="1"/>
      <c r="HN1363" s="1"/>
      <c r="HO1363" s="1"/>
      <c r="HP1363" s="1"/>
      <c r="HQ1363" s="1"/>
      <c r="HR1363" s="1"/>
      <c r="HS1363" s="1"/>
      <c r="HT1363" s="1"/>
      <c r="HU1363" s="1"/>
      <c r="HV1363" s="1"/>
      <c r="HW1363" s="1"/>
      <c r="HX1363" s="1"/>
      <c r="HY1363" s="1"/>
      <c r="HZ1363" s="1"/>
      <c r="IA1363" s="1"/>
      <c r="IB1363" s="1"/>
      <c r="IC1363" s="1"/>
      <c r="ID1363" s="1"/>
      <c r="IE1363" s="1"/>
      <c r="IF1363" s="1"/>
      <c r="IG1363" s="1"/>
      <c r="IH1363" s="1"/>
      <c r="II1363" s="1"/>
      <c r="IJ1363" s="1"/>
      <c r="IK1363" s="1"/>
      <c r="IL1363" s="1"/>
      <c r="IM1363" s="1"/>
      <c r="IN1363" s="1"/>
      <c r="IO1363" s="1"/>
      <c r="IP1363" s="1"/>
    </row>
    <row r="1364" spans="1:250" s="50" customFormat="1" x14ac:dyDescent="0.2">
      <c r="A1364" s="6"/>
      <c r="B1364" s="41"/>
      <c r="C1364" s="7"/>
      <c r="D1364" s="6"/>
      <c r="E1364" s="6"/>
      <c r="F1364" s="6">
        <f t="shared" si="215"/>
        <v>3643</v>
      </c>
      <c r="G1364" s="44" t="str">
        <f t="shared" si="216"/>
        <v>0xE3B</v>
      </c>
      <c r="H1364" s="8" t="s">
        <v>1077</v>
      </c>
      <c r="I1364" s="8"/>
      <c r="J1364" s="6"/>
      <c r="K1364" s="9"/>
      <c r="L1364" s="6"/>
      <c r="M1364" s="42"/>
      <c r="N1364" s="42"/>
      <c r="O1364" s="42"/>
      <c r="P1364" s="42"/>
      <c r="Q1364" s="265"/>
      <c r="R1364" s="10"/>
      <c r="S1364" s="6"/>
      <c r="T1364" s="6"/>
      <c r="U1364" s="65"/>
      <c r="V1364" s="65"/>
      <c r="W1364" s="65"/>
      <c r="X1364" s="65"/>
      <c r="Y1364" s="65"/>
      <c r="Z1364" s="65"/>
      <c r="AA1364" s="65"/>
      <c r="AB1364" s="65"/>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c r="GL1364" s="1"/>
      <c r="GM1364" s="1"/>
      <c r="GN1364" s="1"/>
      <c r="GO1364" s="1"/>
      <c r="GP1364" s="1"/>
      <c r="GQ1364" s="1"/>
      <c r="GR1364" s="1"/>
      <c r="GS1364" s="1"/>
      <c r="GT1364" s="1"/>
      <c r="GU1364" s="1"/>
      <c r="GV1364" s="1"/>
      <c r="GW1364" s="1"/>
      <c r="GX1364" s="1"/>
      <c r="GY1364" s="1"/>
      <c r="GZ1364" s="1"/>
      <c r="HA1364" s="1"/>
      <c r="HB1364" s="1"/>
      <c r="HC1364" s="1"/>
      <c r="HD1364" s="1"/>
      <c r="HE1364" s="1"/>
      <c r="HF1364" s="1"/>
      <c r="HG1364" s="1"/>
      <c r="HH1364" s="1"/>
      <c r="HI1364" s="1"/>
      <c r="HJ1364" s="1"/>
      <c r="HK1364" s="1"/>
      <c r="HL1364" s="1"/>
      <c r="HM1364" s="1"/>
      <c r="HN1364" s="1"/>
      <c r="HO1364" s="1"/>
      <c r="HP1364" s="1"/>
      <c r="HQ1364" s="1"/>
      <c r="HR1364" s="1"/>
      <c r="HS1364" s="1"/>
      <c r="HT1364" s="1"/>
      <c r="HU1364" s="1"/>
      <c r="HV1364" s="1"/>
      <c r="HW1364" s="1"/>
      <c r="HX1364" s="1"/>
      <c r="HY1364" s="1"/>
      <c r="HZ1364" s="1"/>
      <c r="IA1364" s="1"/>
      <c r="IB1364" s="1"/>
      <c r="IC1364" s="1"/>
      <c r="ID1364" s="1"/>
      <c r="IE1364" s="1"/>
      <c r="IF1364" s="1"/>
      <c r="IG1364" s="1"/>
      <c r="IH1364" s="1"/>
      <c r="II1364" s="1"/>
      <c r="IJ1364" s="1"/>
      <c r="IK1364" s="1"/>
      <c r="IL1364" s="1"/>
      <c r="IM1364" s="1"/>
      <c r="IN1364" s="1"/>
      <c r="IO1364" s="1"/>
      <c r="IP1364" s="1"/>
    </row>
    <row r="1365" spans="1:250" s="50" customFormat="1" x14ac:dyDescent="0.2">
      <c r="A1365" s="6"/>
      <c r="B1365" s="41"/>
      <c r="C1365" s="7"/>
      <c r="D1365" s="6"/>
      <c r="E1365" s="6"/>
      <c r="F1365" s="6">
        <f t="shared" si="215"/>
        <v>3644</v>
      </c>
      <c r="G1365" s="44" t="str">
        <f t="shared" si="216"/>
        <v>0xE3C</v>
      </c>
      <c r="H1365" s="8" t="s">
        <v>1077</v>
      </c>
      <c r="I1365" s="8"/>
      <c r="J1365" s="6"/>
      <c r="K1365" s="9"/>
      <c r="L1365" s="6"/>
      <c r="M1365" s="42"/>
      <c r="N1365" s="42"/>
      <c r="O1365" s="42"/>
      <c r="P1365" s="42"/>
      <c r="Q1365" s="265"/>
      <c r="R1365" s="10"/>
      <c r="S1365" s="6"/>
      <c r="T1365" s="6"/>
      <c r="U1365" s="65"/>
      <c r="V1365" s="65"/>
      <c r="W1365" s="65"/>
      <c r="X1365" s="65"/>
      <c r="Y1365" s="65"/>
      <c r="Z1365" s="65"/>
      <c r="AA1365" s="65"/>
      <c r="AB1365" s="65"/>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1"/>
      <c r="GD1365" s="1"/>
      <c r="GE1365" s="1"/>
      <c r="GF1365" s="1"/>
      <c r="GG1365" s="1"/>
      <c r="GH1365" s="1"/>
      <c r="GI1365" s="1"/>
      <c r="GJ1365" s="1"/>
      <c r="GK1365" s="1"/>
      <c r="GL1365" s="1"/>
      <c r="GM1365" s="1"/>
      <c r="GN1365" s="1"/>
      <c r="GO1365" s="1"/>
      <c r="GP1365" s="1"/>
      <c r="GQ1365" s="1"/>
      <c r="GR1365" s="1"/>
      <c r="GS1365" s="1"/>
      <c r="GT1365" s="1"/>
      <c r="GU1365" s="1"/>
      <c r="GV1365" s="1"/>
      <c r="GW1365" s="1"/>
      <c r="GX1365" s="1"/>
      <c r="GY1365" s="1"/>
      <c r="GZ1365" s="1"/>
      <c r="HA1365" s="1"/>
      <c r="HB1365" s="1"/>
      <c r="HC1365" s="1"/>
      <c r="HD1365" s="1"/>
      <c r="HE1365" s="1"/>
      <c r="HF1365" s="1"/>
      <c r="HG1365" s="1"/>
      <c r="HH1365" s="1"/>
      <c r="HI1365" s="1"/>
      <c r="HJ1365" s="1"/>
      <c r="HK1365" s="1"/>
      <c r="HL1365" s="1"/>
      <c r="HM1365" s="1"/>
      <c r="HN1365" s="1"/>
      <c r="HO1365" s="1"/>
      <c r="HP1365" s="1"/>
      <c r="HQ1365" s="1"/>
      <c r="HR1365" s="1"/>
      <c r="HS1365" s="1"/>
      <c r="HT1365" s="1"/>
      <c r="HU1365" s="1"/>
      <c r="HV1365" s="1"/>
      <c r="HW1365" s="1"/>
      <c r="HX1365" s="1"/>
      <c r="HY1365" s="1"/>
      <c r="HZ1365" s="1"/>
      <c r="IA1365" s="1"/>
      <c r="IB1365" s="1"/>
      <c r="IC1365" s="1"/>
      <c r="ID1365" s="1"/>
      <c r="IE1365" s="1"/>
      <c r="IF1365" s="1"/>
      <c r="IG1365" s="1"/>
      <c r="IH1365" s="1"/>
      <c r="II1365" s="1"/>
      <c r="IJ1365" s="1"/>
      <c r="IK1365" s="1"/>
      <c r="IL1365" s="1"/>
      <c r="IM1365" s="1"/>
      <c r="IN1365" s="1"/>
      <c r="IO1365" s="1"/>
      <c r="IP1365" s="1"/>
    </row>
    <row r="1366" spans="1:250" s="50" customFormat="1" x14ac:dyDescent="0.2">
      <c r="A1366" s="6"/>
      <c r="B1366" s="41"/>
      <c r="C1366" s="7"/>
      <c r="D1366" s="6"/>
      <c r="E1366" s="6"/>
      <c r="F1366" s="6">
        <f t="shared" si="215"/>
        <v>3645</v>
      </c>
      <c r="G1366" s="44" t="str">
        <f t="shared" si="216"/>
        <v>0xE3D</v>
      </c>
      <c r="H1366" s="8" t="s">
        <v>1077</v>
      </c>
      <c r="I1366" s="8"/>
      <c r="J1366" s="6"/>
      <c r="K1366" s="9"/>
      <c r="L1366" s="6"/>
      <c r="M1366" s="42"/>
      <c r="N1366" s="42"/>
      <c r="O1366" s="42"/>
      <c r="P1366" s="42"/>
      <c r="Q1366" s="265"/>
      <c r="R1366" s="10"/>
      <c r="S1366" s="6"/>
      <c r="T1366" s="6"/>
      <c r="U1366" s="65"/>
      <c r="V1366" s="65"/>
      <c r="W1366" s="65"/>
      <c r="X1366" s="65"/>
      <c r="Y1366" s="65"/>
      <c r="Z1366" s="65"/>
      <c r="AA1366" s="65"/>
      <c r="AB1366" s="65"/>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GS1366" s="1"/>
      <c r="GT1366" s="1"/>
      <c r="GU1366" s="1"/>
      <c r="GV1366" s="1"/>
      <c r="GW1366" s="1"/>
      <c r="GX1366" s="1"/>
      <c r="GY1366" s="1"/>
      <c r="GZ1366" s="1"/>
      <c r="HA1366" s="1"/>
      <c r="HB1366" s="1"/>
      <c r="HC1366" s="1"/>
      <c r="HD1366" s="1"/>
      <c r="HE1366" s="1"/>
      <c r="HF1366" s="1"/>
      <c r="HG1366" s="1"/>
      <c r="HH1366" s="1"/>
      <c r="HI1366" s="1"/>
      <c r="HJ1366" s="1"/>
      <c r="HK1366" s="1"/>
      <c r="HL1366" s="1"/>
      <c r="HM1366" s="1"/>
      <c r="HN1366" s="1"/>
      <c r="HO1366" s="1"/>
      <c r="HP1366" s="1"/>
      <c r="HQ1366" s="1"/>
      <c r="HR1366" s="1"/>
      <c r="HS1366" s="1"/>
      <c r="HT1366" s="1"/>
      <c r="HU1366" s="1"/>
      <c r="HV1366" s="1"/>
      <c r="HW1366" s="1"/>
      <c r="HX1366" s="1"/>
      <c r="HY1366" s="1"/>
      <c r="HZ1366" s="1"/>
      <c r="IA1366" s="1"/>
      <c r="IB1366" s="1"/>
      <c r="IC1366" s="1"/>
      <c r="ID1366" s="1"/>
      <c r="IE1366" s="1"/>
      <c r="IF1366" s="1"/>
      <c r="IG1366" s="1"/>
      <c r="IH1366" s="1"/>
      <c r="II1366" s="1"/>
      <c r="IJ1366" s="1"/>
      <c r="IK1366" s="1"/>
      <c r="IL1366" s="1"/>
      <c r="IM1366" s="1"/>
      <c r="IN1366" s="1"/>
      <c r="IO1366" s="1"/>
      <c r="IP1366" s="1"/>
    </row>
    <row r="1367" spans="1:250" s="50" customFormat="1" x14ac:dyDescent="0.2">
      <c r="A1367" s="6"/>
      <c r="B1367" s="41"/>
      <c r="C1367" s="7"/>
      <c r="D1367" s="6"/>
      <c r="E1367" s="6"/>
      <c r="F1367" s="6">
        <f t="shared" si="215"/>
        <v>3646</v>
      </c>
      <c r="G1367" s="44" t="str">
        <f t="shared" si="216"/>
        <v>0xE3E</v>
      </c>
      <c r="H1367" s="8" t="s">
        <v>1077</v>
      </c>
      <c r="I1367" s="8"/>
      <c r="J1367" s="6"/>
      <c r="K1367" s="9"/>
      <c r="L1367" s="6"/>
      <c r="M1367" s="42"/>
      <c r="N1367" s="42"/>
      <c r="O1367" s="42"/>
      <c r="P1367" s="42"/>
      <c r="Q1367" s="265"/>
      <c r="R1367" s="10"/>
      <c r="S1367" s="6"/>
      <c r="T1367" s="6"/>
      <c r="U1367" s="65"/>
      <c r="V1367" s="65"/>
      <c r="W1367" s="65"/>
      <c r="X1367" s="65"/>
      <c r="Y1367" s="65"/>
      <c r="Z1367" s="65"/>
      <c r="AA1367" s="65"/>
      <c r="AB1367" s="65"/>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c r="HI1367" s="1"/>
      <c r="HJ1367" s="1"/>
      <c r="HK1367" s="1"/>
      <c r="HL1367" s="1"/>
      <c r="HM1367" s="1"/>
      <c r="HN1367" s="1"/>
      <c r="HO1367" s="1"/>
      <c r="HP1367" s="1"/>
      <c r="HQ1367" s="1"/>
      <c r="HR1367" s="1"/>
      <c r="HS1367" s="1"/>
      <c r="HT1367" s="1"/>
      <c r="HU1367" s="1"/>
      <c r="HV1367" s="1"/>
      <c r="HW1367" s="1"/>
      <c r="HX1367" s="1"/>
      <c r="HY1367" s="1"/>
      <c r="HZ1367" s="1"/>
      <c r="IA1367" s="1"/>
      <c r="IB1367" s="1"/>
      <c r="IC1367" s="1"/>
      <c r="ID1367" s="1"/>
      <c r="IE1367" s="1"/>
      <c r="IF1367" s="1"/>
      <c r="IG1367" s="1"/>
      <c r="IH1367" s="1"/>
      <c r="II1367" s="1"/>
      <c r="IJ1367" s="1"/>
      <c r="IK1367" s="1"/>
      <c r="IL1367" s="1"/>
      <c r="IM1367" s="1"/>
      <c r="IN1367" s="1"/>
      <c r="IO1367" s="1"/>
      <c r="IP1367" s="1"/>
    </row>
    <row r="1368" spans="1:250" s="50" customFormat="1" x14ac:dyDescent="0.2">
      <c r="A1368" s="6"/>
      <c r="B1368" s="41"/>
      <c r="C1368" s="7"/>
      <c r="D1368" s="6"/>
      <c r="E1368" s="6"/>
      <c r="F1368" s="6">
        <f t="shared" si="215"/>
        <v>3647</v>
      </c>
      <c r="G1368" s="44" t="str">
        <f t="shared" si="216"/>
        <v>0xE3F</v>
      </c>
      <c r="H1368" s="8" t="s">
        <v>1077</v>
      </c>
      <c r="I1368" s="8"/>
      <c r="J1368" s="6"/>
      <c r="K1368" s="9"/>
      <c r="L1368" s="6"/>
      <c r="M1368" s="42"/>
      <c r="N1368" s="42"/>
      <c r="O1368" s="42"/>
      <c r="P1368" s="42"/>
      <c r="Q1368" s="265"/>
      <c r="R1368" s="10"/>
      <c r="S1368" s="6"/>
      <c r="T1368" s="6"/>
      <c r="U1368" s="65"/>
      <c r="V1368" s="65"/>
      <c r="W1368" s="65"/>
      <c r="X1368" s="65"/>
      <c r="Y1368" s="65"/>
      <c r="Z1368" s="65"/>
      <c r="AA1368" s="65"/>
      <c r="AB1368" s="65"/>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c r="GY1368" s="1"/>
      <c r="GZ1368" s="1"/>
      <c r="HA1368" s="1"/>
      <c r="HB1368" s="1"/>
      <c r="HC1368" s="1"/>
      <c r="HD1368" s="1"/>
      <c r="HE1368" s="1"/>
      <c r="HF1368" s="1"/>
      <c r="HG1368" s="1"/>
      <c r="HH1368" s="1"/>
      <c r="HI1368" s="1"/>
      <c r="HJ1368" s="1"/>
      <c r="HK1368" s="1"/>
      <c r="HL1368" s="1"/>
      <c r="HM1368" s="1"/>
      <c r="HN1368" s="1"/>
      <c r="HO1368" s="1"/>
      <c r="HP1368" s="1"/>
      <c r="HQ1368" s="1"/>
      <c r="HR1368" s="1"/>
      <c r="HS1368" s="1"/>
      <c r="HT1368" s="1"/>
      <c r="HU1368" s="1"/>
      <c r="HV1368" s="1"/>
      <c r="HW1368" s="1"/>
      <c r="HX1368" s="1"/>
      <c r="HY1368" s="1"/>
      <c r="HZ1368" s="1"/>
      <c r="IA1368" s="1"/>
      <c r="IB1368" s="1"/>
      <c r="IC1368" s="1"/>
      <c r="ID1368" s="1"/>
      <c r="IE1368" s="1"/>
      <c r="IF1368" s="1"/>
      <c r="IG1368" s="1"/>
      <c r="IH1368" s="1"/>
      <c r="II1368" s="1"/>
      <c r="IJ1368" s="1"/>
      <c r="IK1368" s="1"/>
      <c r="IL1368" s="1"/>
      <c r="IM1368" s="1"/>
      <c r="IN1368" s="1"/>
      <c r="IO1368" s="1"/>
      <c r="IP1368" s="1"/>
    </row>
    <row r="1369" spans="1:250" s="50" customFormat="1" x14ac:dyDescent="0.2">
      <c r="A1369" s="6"/>
      <c r="B1369" s="41"/>
      <c r="C1369" s="7"/>
      <c r="D1369" s="6"/>
      <c r="E1369" s="6"/>
      <c r="F1369" s="6">
        <f t="shared" si="215"/>
        <v>3648</v>
      </c>
      <c r="G1369" s="44" t="str">
        <f t="shared" si="216"/>
        <v>0xE40</v>
      </c>
      <c r="H1369" s="8" t="s">
        <v>1077</v>
      </c>
      <c r="I1369" s="8"/>
      <c r="J1369" s="6"/>
      <c r="K1369" s="9"/>
      <c r="L1369" s="6"/>
      <c r="M1369" s="42"/>
      <c r="N1369" s="42"/>
      <c r="O1369" s="42"/>
      <c r="P1369" s="42"/>
      <c r="Q1369" s="265"/>
      <c r="R1369" s="10"/>
      <c r="S1369" s="6"/>
      <c r="T1369" s="6"/>
      <c r="U1369" s="65"/>
      <c r="V1369" s="65"/>
      <c r="W1369" s="65"/>
      <c r="X1369" s="65"/>
      <c r="Y1369" s="65"/>
      <c r="Z1369" s="65"/>
      <c r="AA1369" s="65"/>
      <c r="AB1369" s="65"/>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c r="HI1369" s="1"/>
      <c r="HJ1369" s="1"/>
      <c r="HK1369" s="1"/>
      <c r="HL1369" s="1"/>
      <c r="HM1369" s="1"/>
      <c r="HN1369" s="1"/>
      <c r="HO1369" s="1"/>
      <c r="HP1369" s="1"/>
      <c r="HQ1369" s="1"/>
      <c r="HR1369" s="1"/>
      <c r="HS1369" s="1"/>
      <c r="HT1369" s="1"/>
      <c r="HU1369" s="1"/>
      <c r="HV1369" s="1"/>
      <c r="HW1369" s="1"/>
      <c r="HX1369" s="1"/>
      <c r="HY1369" s="1"/>
      <c r="HZ1369" s="1"/>
      <c r="IA1369" s="1"/>
      <c r="IB1369" s="1"/>
      <c r="IC1369" s="1"/>
      <c r="ID1369" s="1"/>
      <c r="IE1369" s="1"/>
      <c r="IF1369" s="1"/>
      <c r="IG1369" s="1"/>
      <c r="IH1369" s="1"/>
      <c r="II1369" s="1"/>
      <c r="IJ1369" s="1"/>
      <c r="IK1369" s="1"/>
      <c r="IL1369" s="1"/>
      <c r="IM1369" s="1"/>
      <c r="IN1369" s="1"/>
      <c r="IO1369" s="1"/>
      <c r="IP1369" s="1"/>
    </row>
    <row r="1370" spans="1:250" s="50" customFormat="1" x14ac:dyDescent="0.2">
      <c r="A1370" s="6"/>
      <c r="B1370" s="41"/>
      <c r="C1370" s="7"/>
      <c r="D1370" s="6"/>
      <c r="E1370" s="6"/>
      <c r="F1370" s="6">
        <f t="shared" si="215"/>
        <v>3649</v>
      </c>
      <c r="G1370" s="44" t="str">
        <f t="shared" si="216"/>
        <v>0xE41</v>
      </c>
      <c r="H1370" s="8" t="s">
        <v>1077</v>
      </c>
      <c r="I1370" s="8"/>
      <c r="J1370" s="6"/>
      <c r="K1370" s="9"/>
      <c r="L1370" s="6"/>
      <c r="M1370" s="42"/>
      <c r="N1370" s="42"/>
      <c r="O1370" s="42"/>
      <c r="P1370" s="42"/>
      <c r="Q1370" s="265"/>
      <c r="R1370" s="10"/>
      <c r="S1370" s="6"/>
      <c r="T1370" s="6"/>
      <c r="U1370" s="65"/>
      <c r="V1370" s="65"/>
      <c r="W1370" s="65"/>
      <c r="X1370" s="65"/>
      <c r="Y1370" s="65"/>
      <c r="Z1370" s="65"/>
      <c r="AA1370" s="65"/>
      <c r="AB1370" s="65"/>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c r="HI1370" s="1"/>
      <c r="HJ1370" s="1"/>
      <c r="HK1370" s="1"/>
      <c r="HL1370" s="1"/>
      <c r="HM1370" s="1"/>
      <c r="HN1370" s="1"/>
      <c r="HO1370" s="1"/>
      <c r="HP1370" s="1"/>
      <c r="HQ1370" s="1"/>
      <c r="HR1370" s="1"/>
      <c r="HS1370" s="1"/>
      <c r="HT1370" s="1"/>
      <c r="HU1370" s="1"/>
      <c r="HV1370" s="1"/>
      <c r="HW1370" s="1"/>
      <c r="HX1370" s="1"/>
      <c r="HY1370" s="1"/>
      <c r="HZ1370" s="1"/>
      <c r="IA1370" s="1"/>
      <c r="IB1370" s="1"/>
      <c r="IC1370" s="1"/>
      <c r="ID1370" s="1"/>
      <c r="IE1370" s="1"/>
      <c r="IF1370" s="1"/>
      <c r="IG1370" s="1"/>
      <c r="IH1370" s="1"/>
      <c r="II1370" s="1"/>
      <c r="IJ1370" s="1"/>
      <c r="IK1370" s="1"/>
      <c r="IL1370" s="1"/>
      <c r="IM1370" s="1"/>
      <c r="IN1370" s="1"/>
      <c r="IO1370" s="1"/>
      <c r="IP1370" s="1"/>
    </row>
    <row r="1371" spans="1:250" s="50" customFormat="1" x14ac:dyDescent="0.2">
      <c r="A1371" s="6"/>
      <c r="B1371" s="41"/>
      <c r="C1371" s="7"/>
      <c r="D1371" s="6"/>
      <c r="E1371" s="6"/>
      <c r="F1371" s="6">
        <f>$F1370+1</f>
        <v>3650</v>
      </c>
      <c r="G1371" s="44" t="str">
        <f t="shared" si="216"/>
        <v>0xE42</v>
      </c>
      <c r="H1371" s="8" t="s">
        <v>1077</v>
      </c>
      <c r="I1371" s="8"/>
      <c r="J1371" s="6"/>
      <c r="K1371" s="9"/>
      <c r="L1371" s="6"/>
      <c r="M1371" s="42"/>
      <c r="N1371" s="42"/>
      <c r="O1371" s="42"/>
      <c r="P1371" s="42"/>
      <c r="Q1371" s="265"/>
      <c r="R1371" s="10"/>
      <c r="S1371" s="6"/>
      <c r="T1371" s="6"/>
      <c r="U1371" s="65"/>
      <c r="V1371" s="65"/>
      <c r="W1371" s="65"/>
      <c r="X1371" s="65"/>
      <c r="Y1371" s="65"/>
      <c r="Z1371" s="65"/>
      <c r="AA1371" s="65"/>
      <c r="AB1371" s="65"/>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c r="HI1371" s="1"/>
      <c r="HJ1371" s="1"/>
      <c r="HK1371" s="1"/>
      <c r="HL1371" s="1"/>
      <c r="HM1371" s="1"/>
      <c r="HN1371" s="1"/>
      <c r="HO1371" s="1"/>
      <c r="HP1371" s="1"/>
      <c r="HQ1371" s="1"/>
      <c r="HR1371" s="1"/>
      <c r="HS1371" s="1"/>
      <c r="HT1371" s="1"/>
      <c r="HU1371" s="1"/>
      <c r="HV1371" s="1"/>
      <c r="HW1371" s="1"/>
      <c r="HX1371" s="1"/>
      <c r="HY1371" s="1"/>
      <c r="HZ1371" s="1"/>
      <c r="IA1371" s="1"/>
      <c r="IB1371" s="1"/>
      <c r="IC1371" s="1"/>
      <c r="ID1371" s="1"/>
      <c r="IE1371" s="1"/>
      <c r="IF1371" s="1"/>
      <c r="IG1371" s="1"/>
      <c r="IH1371" s="1"/>
      <c r="II1371" s="1"/>
      <c r="IJ1371" s="1"/>
      <c r="IK1371" s="1"/>
      <c r="IL1371" s="1"/>
      <c r="IM1371" s="1"/>
      <c r="IN1371" s="1"/>
      <c r="IO1371" s="1"/>
      <c r="IP1371" s="1"/>
    </row>
    <row r="1372" spans="1:250" s="50" customFormat="1" x14ac:dyDescent="0.2">
      <c r="A1372" s="6"/>
      <c r="B1372" s="41"/>
      <c r="C1372" s="7"/>
      <c r="D1372" s="6"/>
      <c r="E1372" s="6"/>
      <c r="F1372" s="6">
        <f t="shared" ref="F1372:F1435" si="217">$F1371+1</f>
        <v>3651</v>
      </c>
      <c r="G1372" s="44" t="str">
        <f t="shared" si="216"/>
        <v>0xE43</v>
      </c>
      <c r="H1372" s="8" t="s">
        <v>1077</v>
      </c>
      <c r="I1372" s="8"/>
      <c r="J1372" s="6"/>
      <c r="K1372" s="9"/>
      <c r="L1372" s="6"/>
      <c r="M1372" s="42"/>
      <c r="N1372" s="42"/>
      <c r="O1372" s="42"/>
      <c r="P1372" s="42"/>
      <c r="Q1372" s="265"/>
      <c r="R1372" s="10"/>
      <c r="S1372" s="6"/>
      <c r="T1372" s="6"/>
      <c r="U1372" s="65"/>
      <c r="V1372" s="65"/>
      <c r="W1372" s="65"/>
      <c r="X1372" s="65"/>
      <c r="Y1372" s="65"/>
      <c r="Z1372" s="65"/>
      <c r="AA1372" s="65"/>
      <c r="AB1372" s="65"/>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c r="GY1372" s="1"/>
      <c r="GZ1372" s="1"/>
      <c r="HA1372" s="1"/>
      <c r="HB1372" s="1"/>
      <c r="HC1372" s="1"/>
      <c r="HD1372" s="1"/>
      <c r="HE1372" s="1"/>
      <c r="HF1372" s="1"/>
      <c r="HG1372" s="1"/>
      <c r="HH1372" s="1"/>
      <c r="HI1372" s="1"/>
      <c r="HJ1372" s="1"/>
      <c r="HK1372" s="1"/>
      <c r="HL1372" s="1"/>
      <c r="HM1372" s="1"/>
      <c r="HN1372" s="1"/>
      <c r="HO1372" s="1"/>
      <c r="HP1372" s="1"/>
      <c r="HQ1372" s="1"/>
      <c r="HR1372" s="1"/>
      <c r="HS1372" s="1"/>
      <c r="HT1372" s="1"/>
      <c r="HU1372" s="1"/>
      <c r="HV1372" s="1"/>
      <c r="HW1372" s="1"/>
      <c r="HX1372" s="1"/>
      <c r="HY1372" s="1"/>
      <c r="HZ1372" s="1"/>
      <c r="IA1372" s="1"/>
      <c r="IB1372" s="1"/>
      <c r="IC1372" s="1"/>
      <c r="ID1372" s="1"/>
      <c r="IE1372" s="1"/>
      <c r="IF1372" s="1"/>
      <c r="IG1372" s="1"/>
      <c r="IH1372" s="1"/>
      <c r="II1372" s="1"/>
      <c r="IJ1372" s="1"/>
      <c r="IK1372" s="1"/>
      <c r="IL1372" s="1"/>
      <c r="IM1372" s="1"/>
      <c r="IN1372" s="1"/>
      <c r="IO1372" s="1"/>
      <c r="IP1372" s="1"/>
    </row>
    <row r="1373" spans="1:250" s="50" customFormat="1" x14ac:dyDescent="0.2">
      <c r="A1373" s="6"/>
      <c r="B1373" s="41"/>
      <c r="C1373" s="7"/>
      <c r="D1373" s="6"/>
      <c r="E1373" s="6"/>
      <c r="F1373" s="6">
        <f t="shared" si="217"/>
        <v>3652</v>
      </c>
      <c r="G1373" s="44" t="str">
        <f t="shared" si="216"/>
        <v>0xE44</v>
      </c>
      <c r="H1373" s="8" t="s">
        <v>1077</v>
      </c>
      <c r="I1373" s="8"/>
      <c r="J1373" s="6"/>
      <c r="K1373" s="9"/>
      <c r="L1373" s="6"/>
      <c r="M1373" s="42"/>
      <c r="N1373" s="42"/>
      <c r="O1373" s="42"/>
      <c r="P1373" s="42"/>
      <c r="Q1373" s="265"/>
      <c r="R1373" s="10"/>
      <c r="S1373" s="6"/>
      <c r="T1373" s="6"/>
      <c r="U1373" s="65"/>
      <c r="V1373" s="65"/>
      <c r="W1373" s="65"/>
      <c r="X1373" s="65"/>
      <c r="Y1373" s="65"/>
      <c r="Z1373" s="65"/>
      <c r="AA1373" s="65"/>
      <c r="AB1373" s="65"/>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GS1373" s="1"/>
      <c r="GT1373" s="1"/>
      <c r="GU1373" s="1"/>
      <c r="GV1373" s="1"/>
      <c r="GW1373" s="1"/>
      <c r="GX1373" s="1"/>
      <c r="GY1373" s="1"/>
      <c r="GZ1373" s="1"/>
      <c r="HA1373" s="1"/>
      <c r="HB1373" s="1"/>
      <c r="HC1373" s="1"/>
      <c r="HD1373" s="1"/>
      <c r="HE1373" s="1"/>
      <c r="HF1373" s="1"/>
      <c r="HG1373" s="1"/>
      <c r="HH1373" s="1"/>
      <c r="HI1373" s="1"/>
      <c r="HJ1373" s="1"/>
      <c r="HK1373" s="1"/>
      <c r="HL1373" s="1"/>
      <c r="HM1373" s="1"/>
      <c r="HN1373" s="1"/>
      <c r="HO1373" s="1"/>
      <c r="HP1373" s="1"/>
      <c r="HQ1373" s="1"/>
      <c r="HR1373" s="1"/>
      <c r="HS1373" s="1"/>
      <c r="HT1373" s="1"/>
      <c r="HU1373" s="1"/>
      <c r="HV1373" s="1"/>
      <c r="HW1373" s="1"/>
      <c r="HX1373" s="1"/>
      <c r="HY1373" s="1"/>
      <c r="HZ1373" s="1"/>
      <c r="IA1373" s="1"/>
      <c r="IB1373" s="1"/>
      <c r="IC1373" s="1"/>
      <c r="ID1373" s="1"/>
      <c r="IE1373" s="1"/>
      <c r="IF1373" s="1"/>
      <c r="IG1373" s="1"/>
      <c r="IH1373" s="1"/>
      <c r="II1373" s="1"/>
      <c r="IJ1373" s="1"/>
      <c r="IK1373" s="1"/>
      <c r="IL1373" s="1"/>
      <c r="IM1373" s="1"/>
      <c r="IN1373" s="1"/>
      <c r="IO1373" s="1"/>
      <c r="IP1373" s="1"/>
    </row>
    <row r="1374" spans="1:250" s="50" customFormat="1" x14ac:dyDescent="0.2">
      <c r="A1374" s="6"/>
      <c r="B1374" s="41"/>
      <c r="C1374" s="7"/>
      <c r="D1374" s="6"/>
      <c r="E1374" s="6"/>
      <c r="F1374" s="6">
        <f t="shared" si="217"/>
        <v>3653</v>
      </c>
      <c r="G1374" s="44" t="str">
        <f t="shared" si="216"/>
        <v>0xE45</v>
      </c>
      <c r="H1374" s="8" t="s">
        <v>1077</v>
      </c>
      <c r="I1374" s="8"/>
      <c r="J1374" s="6"/>
      <c r="K1374" s="9"/>
      <c r="L1374" s="6"/>
      <c r="M1374" s="42"/>
      <c r="N1374" s="42"/>
      <c r="O1374" s="42"/>
      <c r="P1374" s="42"/>
      <c r="Q1374" s="265"/>
      <c r="R1374" s="10"/>
      <c r="S1374" s="6"/>
      <c r="T1374" s="6"/>
      <c r="U1374" s="65"/>
      <c r="V1374" s="65"/>
      <c r="W1374" s="65"/>
      <c r="X1374" s="65"/>
      <c r="Y1374" s="65"/>
      <c r="Z1374" s="65"/>
      <c r="AA1374" s="65"/>
      <c r="AB1374" s="65"/>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GS1374" s="1"/>
      <c r="GT1374" s="1"/>
      <c r="GU1374" s="1"/>
      <c r="GV1374" s="1"/>
      <c r="GW1374" s="1"/>
      <c r="GX1374" s="1"/>
      <c r="GY1374" s="1"/>
      <c r="GZ1374" s="1"/>
      <c r="HA1374" s="1"/>
      <c r="HB1374" s="1"/>
      <c r="HC1374" s="1"/>
      <c r="HD1374" s="1"/>
      <c r="HE1374" s="1"/>
      <c r="HF1374" s="1"/>
      <c r="HG1374" s="1"/>
      <c r="HH1374" s="1"/>
      <c r="HI1374" s="1"/>
      <c r="HJ1374" s="1"/>
      <c r="HK1374" s="1"/>
      <c r="HL1374" s="1"/>
      <c r="HM1374" s="1"/>
      <c r="HN1374" s="1"/>
      <c r="HO1374" s="1"/>
      <c r="HP1374" s="1"/>
      <c r="HQ1374" s="1"/>
      <c r="HR1374" s="1"/>
      <c r="HS1374" s="1"/>
      <c r="HT1374" s="1"/>
      <c r="HU1374" s="1"/>
      <c r="HV1374" s="1"/>
      <c r="HW1374" s="1"/>
      <c r="HX1374" s="1"/>
      <c r="HY1374" s="1"/>
      <c r="HZ1374" s="1"/>
      <c r="IA1374" s="1"/>
      <c r="IB1374" s="1"/>
      <c r="IC1374" s="1"/>
      <c r="ID1374" s="1"/>
      <c r="IE1374" s="1"/>
      <c r="IF1374" s="1"/>
      <c r="IG1374" s="1"/>
      <c r="IH1374" s="1"/>
      <c r="II1374" s="1"/>
      <c r="IJ1374" s="1"/>
      <c r="IK1374" s="1"/>
      <c r="IL1374" s="1"/>
      <c r="IM1374" s="1"/>
      <c r="IN1374" s="1"/>
      <c r="IO1374" s="1"/>
      <c r="IP1374" s="1"/>
    </row>
    <row r="1375" spans="1:250" s="50" customFormat="1" x14ac:dyDescent="0.2">
      <c r="A1375" s="6"/>
      <c r="B1375" s="41"/>
      <c r="C1375" s="7"/>
      <c r="D1375" s="6"/>
      <c r="E1375" s="6"/>
      <c r="F1375" s="6">
        <f t="shared" si="217"/>
        <v>3654</v>
      </c>
      <c r="G1375" s="44" t="str">
        <f t="shared" si="216"/>
        <v>0xE46</v>
      </c>
      <c r="H1375" s="8" t="s">
        <v>1077</v>
      </c>
      <c r="I1375" s="8"/>
      <c r="J1375" s="6"/>
      <c r="K1375" s="9"/>
      <c r="L1375" s="6"/>
      <c r="M1375" s="42"/>
      <c r="N1375" s="42"/>
      <c r="O1375" s="42"/>
      <c r="P1375" s="42"/>
      <c r="Q1375" s="265"/>
      <c r="R1375" s="10"/>
      <c r="S1375" s="6"/>
      <c r="T1375" s="6"/>
      <c r="U1375" s="65"/>
      <c r="V1375" s="65"/>
      <c r="W1375" s="65"/>
      <c r="X1375" s="65"/>
      <c r="Y1375" s="65"/>
      <c r="Z1375" s="65"/>
      <c r="AA1375" s="65"/>
      <c r="AB1375" s="65"/>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c r="GY1375" s="1"/>
      <c r="GZ1375" s="1"/>
      <c r="HA1375" s="1"/>
      <c r="HB1375" s="1"/>
      <c r="HC1375" s="1"/>
      <c r="HD1375" s="1"/>
      <c r="HE1375" s="1"/>
      <c r="HF1375" s="1"/>
      <c r="HG1375" s="1"/>
      <c r="HH1375" s="1"/>
      <c r="HI1375" s="1"/>
      <c r="HJ1375" s="1"/>
      <c r="HK1375" s="1"/>
      <c r="HL1375" s="1"/>
      <c r="HM1375" s="1"/>
      <c r="HN1375" s="1"/>
      <c r="HO1375" s="1"/>
      <c r="HP1375" s="1"/>
      <c r="HQ1375" s="1"/>
      <c r="HR1375" s="1"/>
      <c r="HS1375" s="1"/>
      <c r="HT1375" s="1"/>
      <c r="HU1375" s="1"/>
      <c r="HV1375" s="1"/>
      <c r="HW1375" s="1"/>
      <c r="HX1375" s="1"/>
      <c r="HY1375" s="1"/>
      <c r="HZ1375" s="1"/>
      <c r="IA1375" s="1"/>
      <c r="IB1375" s="1"/>
      <c r="IC1375" s="1"/>
      <c r="ID1375" s="1"/>
      <c r="IE1375" s="1"/>
      <c r="IF1375" s="1"/>
      <c r="IG1375" s="1"/>
      <c r="IH1375" s="1"/>
      <c r="II1375" s="1"/>
      <c r="IJ1375" s="1"/>
      <c r="IK1375" s="1"/>
      <c r="IL1375" s="1"/>
      <c r="IM1375" s="1"/>
      <c r="IN1375" s="1"/>
      <c r="IO1375" s="1"/>
      <c r="IP1375" s="1"/>
    </row>
    <row r="1376" spans="1:250" s="50" customFormat="1" x14ac:dyDescent="0.2">
      <c r="A1376" s="6"/>
      <c r="B1376" s="41"/>
      <c r="C1376" s="7"/>
      <c r="D1376" s="6"/>
      <c r="E1376" s="6"/>
      <c r="F1376" s="6">
        <f t="shared" si="217"/>
        <v>3655</v>
      </c>
      <c r="G1376" s="44" t="str">
        <f t="shared" si="216"/>
        <v>0xE47</v>
      </c>
      <c r="H1376" s="8" t="s">
        <v>1077</v>
      </c>
      <c r="I1376" s="8"/>
      <c r="J1376" s="6"/>
      <c r="K1376" s="9"/>
      <c r="L1376" s="6"/>
      <c r="M1376" s="42"/>
      <c r="N1376" s="42"/>
      <c r="O1376" s="42"/>
      <c r="P1376" s="42"/>
      <c r="Q1376" s="265"/>
      <c r="R1376" s="10"/>
      <c r="S1376" s="6"/>
      <c r="T1376" s="6"/>
      <c r="U1376" s="65"/>
      <c r="V1376" s="65"/>
      <c r="W1376" s="65"/>
      <c r="X1376" s="65"/>
      <c r="Y1376" s="65"/>
      <c r="Z1376" s="65"/>
      <c r="AA1376" s="65"/>
      <c r="AB1376" s="65"/>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c r="HI1376" s="1"/>
      <c r="HJ1376" s="1"/>
      <c r="HK1376" s="1"/>
      <c r="HL1376" s="1"/>
      <c r="HM1376" s="1"/>
      <c r="HN1376" s="1"/>
      <c r="HO1376" s="1"/>
      <c r="HP1376" s="1"/>
      <c r="HQ1376" s="1"/>
      <c r="HR1376" s="1"/>
      <c r="HS1376" s="1"/>
      <c r="HT1376" s="1"/>
      <c r="HU1376" s="1"/>
      <c r="HV1376" s="1"/>
      <c r="HW1376" s="1"/>
      <c r="HX1376" s="1"/>
      <c r="HY1376" s="1"/>
      <c r="HZ1376" s="1"/>
      <c r="IA1376" s="1"/>
      <c r="IB1376" s="1"/>
      <c r="IC1376" s="1"/>
      <c r="ID1376" s="1"/>
      <c r="IE1376" s="1"/>
      <c r="IF1376" s="1"/>
      <c r="IG1376" s="1"/>
      <c r="IH1376" s="1"/>
      <c r="II1376" s="1"/>
      <c r="IJ1376" s="1"/>
      <c r="IK1376" s="1"/>
      <c r="IL1376" s="1"/>
      <c r="IM1376" s="1"/>
      <c r="IN1376" s="1"/>
      <c r="IO1376" s="1"/>
      <c r="IP1376" s="1"/>
    </row>
    <row r="1377" spans="1:250" s="50" customFormat="1" x14ac:dyDescent="0.2">
      <c r="A1377" s="6"/>
      <c r="B1377" s="41"/>
      <c r="C1377" s="7"/>
      <c r="D1377" s="6"/>
      <c r="E1377" s="6"/>
      <c r="F1377" s="6">
        <f t="shared" si="217"/>
        <v>3656</v>
      </c>
      <c r="G1377" s="44" t="str">
        <f t="shared" si="216"/>
        <v>0xE48</v>
      </c>
      <c r="H1377" s="8" t="s">
        <v>1077</v>
      </c>
      <c r="I1377" s="8"/>
      <c r="J1377" s="6"/>
      <c r="K1377" s="9"/>
      <c r="L1377" s="6"/>
      <c r="M1377" s="42"/>
      <c r="N1377" s="42"/>
      <c r="O1377" s="42"/>
      <c r="P1377" s="42"/>
      <c r="Q1377" s="265"/>
      <c r="R1377" s="10"/>
      <c r="S1377" s="6"/>
      <c r="T1377" s="6"/>
      <c r="U1377" s="65"/>
      <c r="V1377" s="65"/>
      <c r="W1377" s="65"/>
      <c r="X1377" s="65"/>
      <c r="Y1377" s="65"/>
      <c r="Z1377" s="65"/>
      <c r="AA1377" s="65"/>
      <c r="AB1377" s="65"/>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c r="GY1377" s="1"/>
      <c r="GZ1377" s="1"/>
      <c r="HA1377" s="1"/>
      <c r="HB1377" s="1"/>
      <c r="HC1377" s="1"/>
      <c r="HD1377" s="1"/>
      <c r="HE1377" s="1"/>
      <c r="HF1377" s="1"/>
      <c r="HG1377" s="1"/>
      <c r="HH1377" s="1"/>
      <c r="HI1377" s="1"/>
      <c r="HJ1377" s="1"/>
      <c r="HK1377" s="1"/>
      <c r="HL1377" s="1"/>
      <c r="HM1377" s="1"/>
      <c r="HN1377" s="1"/>
      <c r="HO1377" s="1"/>
      <c r="HP1377" s="1"/>
      <c r="HQ1377" s="1"/>
      <c r="HR1377" s="1"/>
      <c r="HS1377" s="1"/>
      <c r="HT1377" s="1"/>
      <c r="HU1377" s="1"/>
      <c r="HV1377" s="1"/>
      <c r="HW1377" s="1"/>
      <c r="HX1377" s="1"/>
      <c r="HY1377" s="1"/>
      <c r="HZ1377" s="1"/>
      <c r="IA1377" s="1"/>
      <c r="IB1377" s="1"/>
      <c r="IC1377" s="1"/>
      <c r="ID1377" s="1"/>
      <c r="IE1377" s="1"/>
      <c r="IF1377" s="1"/>
      <c r="IG1377" s="1"/>
      <c r="IH1377" s="1"/>
      <c r="II1377" s="1"/>
      <c r="IJ1377" s="1"/>
      <c r="IK1377" s="1"/>
      <c r="IL1377" s="1"/>
      <c r="IM1377" s="1"/>
      <c r="IN1377" s="1"/>
      <c r="IO1377" s="1"/>
      <c r="IP1377" s="1"/>
    </row>
    <row r="1378" spans="1:250" s="50" customFormat="1" x14ac:dyDescent="0.2">
      <c r="A1378" s="6"/>
      <c r="B1378" s="41"/>
      <c r="C1378" s="7"/>
      <c r="D1378" s="6"/>
      <c r="E1378" s="6"/>
      <c r="F1378" s="6">
        <f t="shared" si="217"/>
        <v>3657</v>
      </c>
      <c r="G1378" s="44" t="str">
        <f t="shared" si="216"/>
        <v>0xE49</v>
      </c>
      <c r="H1378" s="8" t="s">
        <v>1077</v>
      </c>
      <c r="I1378" s="8"/>
      <c r="J1378" s="6"/>
      <c r="K1378" s="9"/>
      <c r="L1378" s="6"/>
      <c r="M1378" s="42"/>
      <c r="N1378" s="42"/>
      <c r="O1378" s="42"/>
      <c r="P1378" s="42"/>
      <c r="Q1378" s="265"/>
      <c r="R1378" s="10"/>
      <c r="S1378" s="6"/>
      <c r="T1378" s="6"/>
      <c r="U1378" s="65"/>
      <c r="V1378" s="65"/>
      <c r="W1378" s="65"/>
      <c r="X1378" s="65"/>
      <c r="Y1378" s="65"/>
      <c r="Z1378" s="65"/>
      <c r="AA1378" s="65"/>
      <c r="AB1378" s="65"/>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c r="GY1378" s="1"/>
      <c r="GZ1378" s="1"/>
      <c r="HA1378" s="1"/>
      <c r="HB1378" s="1"/>
      <c r="HC1378" s="1"/>
      <c r="HD1378" s="1"/>
      <c r="HE1378" s="1"/>
      <c r="HF1378" s="1"/>
      <c r="HG1378" s="1"/>
      <c r="HH1378" s="1"/>
      <c r="HI1378" s="1"/>
      <c r="HJ1378" s="1"/>
      <c r="HK1378" s="1"/>
      <c r="HL1378" s="1"/>
      <c r="HM1378" s="1"/>
      <c r="HN1378" s="1"/>
      <c r="HO1378" s="1"/>
      <c r="HP1378" s="1"/>
      <c r="HQ1378" s="1"/>
      <c r="HR1378" s="1"/>
      <c r="HS1378" s="1"/>
      <c r="HT1378" s="1"/>
      <c r="HU1378" s="1"/>
      <c r="HV1378" s="1"/>
      <c r="HW1378" s="1"/>
      <c r="HX1378" s="1"/>
      <c r="HY1378" s="1"/>
      <c r="HZ1378" s="1"/>
      <c r="IA1378" s="1"/>
      <c r="IB1378" s="1"/>
      <c r="IC1378" s="1"/>
      <c r="ID1378" s="1"/>
      <c r="IE1378" s="1"/>
      <c r="IF1378" s="1"/>
      <c r="IG1378" s="1"/>
      <c r="IH1378" s="1"/>
      <c r="II1378" s="1"/>
      <c r="IJ1378" s="1"/>
      <c r="IK1378" s="1"/>
      <c r="IL1378" s="1"/>
      <c r="IM1378" s="1"/>
      <c r="IN1378" s="1"/>
      <c r="IO1378" s="1"/>
      <c r="IP1378" s="1"/>
    </row>
    <row r="1379" spans="1:250" s="50" customFormat="1" x14ac:dyDescent="0.2">
      <c r="A1379" s="6"/>
      <c r="B1379" s="41"/>
      <c r="C1379" s="7"/>
      <c r="D1379" s="6"/>
      <c r="E1379" s="6"/>
      <c r="F1379" s="6">
        <f t="shared" si="217"/>
        <v>3658</v>
      </c>
      <c r="G1379" s="44" t="str">
        <f t="shared" si="216"/>
        <v>0xE4A</v>
      </c>
      <c r="H1379" s="8" t="s">
        <v>1077</v>
      </c>
      <c r="I1379" s="8"/>
      <c r="J1379" s="6"/>
      <c r="K1379" s="9"/>
      <c r="L1379" s="6"/>
      <c r="M1379" s="42"/>
      <c r="N1379" s="42"/>
      <c r="O1379" s="42"/>
      <c r="P1379" s="42"/>
      <c r="Q1379" s="265"/>
      <c r="R1379" s="10"/>
      <c r="S1379" s="6"/>
      <c r="T1379" s="6"/>
      <c r="U1379" s="65"/>
      <c r="V1379" s="65"/>
      <c r="W1379" s="65"/>
      <c r="X1379" s="65"/>
      <c r="Y1379" s="65"/>
      <c r="Z1379" s="65"/>
      <c r="AA1379" s="65"/>
      <c r="AB1379" s="65"/>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c r="GY1379" s="1"/>
      <c r="GZ1379" s="1"/>
      <c r="HA1379" s="1"/>
      <c r="HB1379" s="1"/>
      <c r="HC1379" s="1"/>
      <c r="HD1379" s="1"/>
      <c r="HE1379" s="1"/>
      <c r="HF1379" s="1"/>
      <c r="HG1379" s="1"/>
      <c r="HH1379" s="1"/>
      <c r="HI1379" s="1"/>
      <c r="HJ1379" s="1"/>
      <c r="HK1379" s="1"/>
      <c r="HL1379" s="1"/>
      <c r="HM1379" s="1"/>
      <c r="HN1379" s="1"/>
      <c r="HO1379" s="1"/>
      <c r="HP1379" s="1"/>
      <c r="HQ1379" s="1"/>
      <c r="HR1379" s="1"/>
      <c r="HS1379" s="1"/>
      <c r="HT1379" s="1"/>
      <c r="HU1379" s="1"/>
      <c r="HV1379" s="1"/>
      <c r="HW1379" s="1"/>
      <c r="HX1379" s="1"/>
      <c r="HY1379" s="1"/>
      <c r="HZ1379" s="1"/>
      <c r="IA1379" s="1"/>
      <c r="IB1379" s="1"/>
      <c r="IC1379" s="1"/>
      <c r="ID1379" s="1"/>
      <c r="IE1379" s="1"/>
      <c r="IF1379" s="1"/>
      <c r="IG1379" s="1"/>
      <c r="IH1379" s="1"/>
      <c r="II1379" s="1"/>
      <c r="IJ1379" s="1"/>
      <c r="IK1379" s="1"/>
      <c r="IL1379" s="1"/>
      <c r="IM1379" s="1"/>
      <c r="IN1379" s="1"/>
      <c r="IO1379" s="1"/>
      <c r="IP1379" s="1"/>
    </row>
    <row r="1380" spans="1:250" s="50" customFormat="1" x14ac:dyDescent="0.2">
      <c r="A1380" s="6"/>
      <c r="B1380" s="41"/>
      <c r="C1380" s="7"/>
      <c r="D1380" s="6"/>
      <c r="E1380" s="6"/>
      <c r="F1380" s="6">
        <f t="shared" si="217"/>
        <v>3659</v>
      </c>
      <c r="G1380" s="44" t="str">
        <f t="shared" si="216"/>
        <v>0xE4B</v>
      </c>
      <c r="H1380" s="8" t="s">
        <v>1077</v>
      </c>
      <c r="I1380" s="8"/>
      <c r="J1380" s="6"/>
      <c r="K1380" s="9"/>
      <c r="L1380" s="6"/>
      <c r="M1380" s="42"/>
      <c r="N1380" s="42"/>
      <c r="O1380" s="42"/>
      <c r="P1380" s="42"/>
      <c r="Q1380" s="265"/>
      <c r="R1380" s="10"/>
      <c r="S1380" s="6"/>
      <c r="T1380" s="6"/>
      <c r="U1380" s="65"/>
      <c r="V1380" s="65"/>
      <c r="W1380" s="65"/>
      <c r="X1380" s="65"/>
      <c r="Y1380" s="65"/>
      <c r="Z1380" s="65"/>
      <c r="AA1380" s="65"/>
      <c r="AB1380" s="65"/>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c r="HI1380" s="1"/>
      <c r="HJ1380" s="1"/>
      <c r="HK1380" s="1"/>
      <c r="HL1380" s="1"/>
      <c r="HM1380" s="1"/>
      <c r="HN1380" s="1"/>
      <c r="HO1380" s="1"/>
      <c r="HP1380" s="1"/>
      <c r="HQ1380" s="1"/>
      <c r="HR1380" s="1"/>
      <c r="HS1380" s="1"/>
      <c r="HT1380" s="1"/>
      <c r="HU1380" s="1"/>
      <c r="HV1380" s="1"/>
      <c r="HW1380" s="1"/>
      <c r="HX1380" s="1"/>
      <c r="HY1380" s="1"/>
      <c r="HZ1380" s="1"/>
      <c r="IA1380" s="1"/>
      <c r="IB1380" s="1"/>
      <c r="IC1380" s="1"/>
      <c r="ID1380" s="1"/>
      <c r="IE1380" s="1"/>
      <c r="IF1380" s="1"/>
      <c r="IG1380" s="1"/>
      <c r="IH1380" s="1"/>
      <c r="II1380" s="1"/>
      <c r="IJ1380" s="1"/>
      <c r="IK1380" s="1"/>
      <c r="IL1380" s="1"/>
      <c r="IM1380" s="1"/>
      <c r="IN1380" s="1"/>
      <c r="IO1380" s="1"/>
      <c r="IP1380" s="1"/>
    </row>
    <row r="1381" spans="1:250" s="50" customFormat="1" x14ac:dyDescent="0.2">
      <c r="A1381" s="6"/>
      <c r="B1381" s="41"/>
      <c r="C1381" s="7"/>
      <c r="D1381" s="6"/>
      <c r="E1381" s="6"/>
      <c r="F1381" s="6">
        <f t="shared" si="217"/>
        <v>3660</v>
      </c>
      <c r="G1381" s="44" t="str">
        <f t="shared" si="216"/>
        <v>0xE4C</v>
      </c>
      <c r="H1381" s="8" t="s">
        <v>1077</v>
      </c>
      <c r="I1381" s="8"/>
      <c r="J1381" s="6"/>
      <c r="K1381" s="9"/>
      <c r="L1381" s="6"/>
      <c r="M1381" s="42"/>
      <c r="N1381" s="42"/>
      <c r="O1381" s="42"/>
      <c r="P1381" s="42"/>
      <c r="Q1381" s="265"/>
      <c r="R1381" s="10"/>
      <c r="S1381" s="6"/>
      <c r="T1381" s="6"/>
      <c r="U1381" s="65"/>
      <c r="V1381" s="65"/>
      <c r="W1381" s="65"/>
      <c r="X1381" s="65"/>
      <c r="Y1381" s="65"/>
      <c r="Z1381" s="65"/>
      <c r="AA1381" s="65"/>
      <c r="AB1381" s="65"/>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GS1381" s="1"/>
      <c r="GT1381" s="1"/>
      <c r="GU1381" s="1"/>
      <c r="GV1381" s="1"/>
      <c r="GW1381" s="1"/>
      <c r="GX1381" s="1"/>
      <c r="GY1381" s="1"/>
      <c r="GZ1381" s="1"/>
      <c r="HA1381" s="1"/>
      <c r="HB1381" s="1"/>
      <c r="HC1381" s="1"/>
      <c r="HD1381" s="1"/>
      <c r="HE1381" s="1"/>
      <c r="HF1381" s="1"/>
      <c r="HG1381" s="1"/>
      <c r="HH1381" s="1"/>
      <c r="HI1381" s="1"/>
      <c r="HJ1381" s="1"/>
      <c r="HK1381" s="1"/>
      <c r="HL1381" s="1"/>
      <c r="HM1381" s="1"/>
      <c r="HN1381" s="1"/>
      <c r="HO1381" s="1"/>
      <c r="HP1381" s="1"/>
      <c r="HQ1381" s="1"/>
      <c r="HR1381" s="1"/>
      <c r="HS1381" s="1"/>
      <c r="HT1381" s="1"/>
      <c r="HU1381" s="1"/>
      <c r="HV1381" s="1"/>
      <c r="HW1381" s="1"/>
      <c r="HX1381" s="1"/>
      <c r="HY1381" s="1"/>
      <c r="HZ1381" s="1"/>
      <c r="IA1381" s="1"/>
      <c r="IB1381" s="1"/>
      <c r="IC1381" s="1"/>
      <c r="ID1381" s="1"/>
      <c r="IE1381" s="1"/>
      <c r="IF1381" s="1"/>
      <c r="IG1381" s="1"/>
      <c r="IH1381" s="1"/>
      <c r="II1381" s="1"/>
      <c r="IJ1381" s="1"/>
      <c r="IK1381" s="1"/>
      <c r="IL1381" s="1"/>
      <c r="IM1381" s="1"/>
      <c r="IN1381" s="1"/>
      <c r="IO1381" s="1"/>
      <c r="IP1381" s="1"/>
    </row>
    <row r="1382" spans="1:250" s="50" customFormat="1" x14ac:dyDescent="0.2">
      <c r="A1382" s="6"/>
      <c r="B1382" s="41"/>
      <c r="C1382" s="7"/>
      <c r="D1382" s="6"/>
      <c r="E1382" s="6"/>
      <c r="F1382" s="6">
        <f t="shared" si="217"/>
        <v>3661</v>
      </c>
      <c r="G1382" s="44" t="str">
        <f t="shared" si="216"/>
        <v>0xE4D</v>
      </c>
      <c r="H1382" s="8" t="s">
        <v>1077</v>
      </c>
      <c r="I1382" s="8"/>
      <c r="J1382" s="6"/>
      <c r="K1382" s="9"/>
      <c r="L1382" s="6"/>
      <c r="M1382" s="42"/>
      <c r="N1382" s="42"/>
      <c r="O1382" s="42"/>
      <c r="P1382" s="42"/>
      <c r="Q1382" s="265"/>
      <c r="R1382" s="10"/>
      <c r="S1382" s="6"/>
      <c r="T1382" s="6"/>
      <c r="U1382" s="65"/>
      <c r="V1382" s="65"/>
      <c r="W1382" s="65"/>
      <c r="X1382" s="65"/>
      <c r="Y1382" s="65"/>
      <c r="Z1382" s="65"/>
      <c r="AA1382" s="65"/>
      <c r="AB1382" s="65"/>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GS1382" s="1"/>
      <c r="GT1382" s="1"/>
      <c r="GU1382" s="1"/>
      <c r="GV1382" s="1"/>
      <c r="GW1382" s="1"/>
      <c r="GX1382" s="1"/>
      <c r="GY1382" s="1"/>
      <c r="GZ1382" s="1"/>
      <c r="HA1382" s="1"/>
      <c r="HB1382" s="1"/>
      <c r="HC1382" s="1"/>
      <c r="HD1382" s="1"/>
      <c r="HE1382" s="1"/>
      <c r="HF1382" s="1"/>
      <c r="HG1382" s="1"/>
      <c r="HH1382" s="1"/>
      <c r="HI1382" s="1"/>
      <c r="HJ1382" s="1"/>
      <c r="HK1382" s="1"/>
      <c r="HL1382" s="1"/>
      <c r="HM1382" s="1"/>
      <c r="HN1382" s="1"/>
      <c r="HO1382" s="1"/>
      <c r="HP1382" s="1"/>
      <c r="HQ1382" s="1"/>
      <c r="HR1382" s="1"/>
      <c r="HS1382" s="1"/>
      <c r="HT1382" s="1"/>
      <c r="HU1382" s="1"/>
      <c r="HV1382" s="1"/>
      <c r="HW1382" s="1"/>
      <c r="HX1382" s="1"/>
      <c r="HY1382" s="1"/>
      <c r="HZ1382" s="1"/>
      <c r="IA1382" s="1"/>
      <c r="IB1382" s="1"/>
      <c r="IC1382" s="1"/>
      <c r="ID1382" s="1"/>
      <c r="IE1382" s="1"/>
      <c r="IF1382" s="1"/>
      <c r="IG1382" s="1"/>
      <c r="IH1382" s="1"/>
      <c r="II1382" s="1"/>
      <c r="IJ1382" s="1"/>
      <c r="IK1382" s="1"/>
      <c r="IL1382" s="1"/>
      <c r="IM1382" s="1"/>
      <c r="IN1382" s="1"/>
      <c r="IO1382" s="1"/>
      <c r="IP1382" s="1"/>
    </row>
    <row r="1383" spans="1:250" s="50" customFormat="1" x14ac:dyDescent="0.2">
      <c r="A1383" s="6"/>
      <c r="B1383" s="41"/>
      <c r="C1383" s="7"/>
      <c r="D1383" s="6"/>
      <c r="E1383" s="6"/>
      <c r="F1383" s="6">
        <f t="shared" si="217"/>
        <v>3662</v>
      </c>
      <c r="G1383" s="44" t="str">
        <f t="shared" si="216"/>
        <v>0xE4E</v>
      </c>
      <c r="H1383" s="8" t="s">
        <v>1077</v>
      </c>
      <c r="I1383" s="8"/>
      <c r="J1383" s="6"/>
      <c r="K1383" s="9"/>
      <c r="L1383" s="6"/>
      <c r="M1383" s="42"/>
      <c r="N1383" s="42"/>
      <c r="O1383" s="42"/>
      <c r="P1383" s="42"/>
      <c r="Q1383" s="265"/>
      <c r="R1383" s="10"/>
      <c r="S1383" s="6"/>
      <c r="T1383" s="6"/>
      <c r="U1383" s="65"/>
      <c r="V1383" s="65"/>
      <c r="W1383" s="65"/>
      <c r="X1383" s="65"/>
      <c r="Y1383" s="65"/>
      <c r="Z1383" s="65"/>
      <c r="AA1383" s="65"/>
      <c r="AB1383" s="65"/>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GS1383" s="1"/>
      <c r="GT1383" s="1"/>
      <c r="GU1383" s="1"/>
      <c r="GV1383" s="1"/>
      <c r="GW1383" s="1"/>
      <c r="GX1383" s="1"/>
      <c r="GY1383" s="1"/>
      <c r="GZ1383" s="1"/>
      <c r="HA1383" s="1"/>
      <c r="HB1383" s="1"/>
      <c r="HC1383" s="1"/>
      <c r="HD1383" s="1"/>
      <c r="HE1383" s="1"/>
      <c r="HF1383" s="1"/>
      <c r="HG1383" s="1"/>
      <c r="HH1383" s="1"/>
      <c r="HI1383" s="1"/>
      <c r="HJ1383" s="1"/>
      <c r="HK1383" s="1"/>
      <c r="HL1383" s="1"/>
      <c r="HM1383" s="1"/>
      <c r="HN1383" s="1"/>
      <c r="HO1383" s="1"/>
      <c r="HP1383" s="1"/>
      <c r="HQ1383" s="1"/>
      <c r="HR1383" s="1"/>
      <c r="HS1383" s="1"/>
      <c r="HT1383" s="1"/>
      <c r="HU1383" s="1"/>
      <c r="HV1383" s="1"/>
      <c r="HW1383" s="1"/>
      <c r="HX1383" s="1"/>
      <c r="HY1383" s="1"/>
      <c r="HZ1383" s="1"/>
      <c r="IA1383" s="1"/>
      <c r="IB1383" s="1"/>
      <c r="IC1383" s="1"/>
      <c r="ID1383" s="1"/>
      <c r="IE1383" s="1"/>
      <c r="IF1383" s="1"/>
      <c r="IG1383" s="1"/>
      <c r="IH1383" s="1"/>
      <c r="II1383" s="1"/>
      <c r="IJ1383" s="1"/>
      <c r="IK1383" s="1"/>
      <c r="IL1383" s="1"/>
      <c r="IM1383" s="1"/>
      <c r="IN1383" s="1"/>
      <c r="IO1383" s="1"/>
      <c r="IP1383" s="1"/>
    </row>
    <row r="1384" spans="1:250" s="50" customFormat="1" x14ac:dyDescent="0.2">
      <c r="A1384" s="6"/>
      <c r="B1384" s="41"/>
      <c r="C1384" s="7"/>
      <c r="D1384" s="6"/>
      <c r="E1384" s="6"/>
      <c r="F1384" s="6">
        <f t="shared" si="217"/>
        <v>3663</v>
      </c>
      <c r="G1384" s="44" t="str">
        <f t="shared" si="216"/>
        <v>0xE4F</v>
      </c>
      <c r="H1384" s="8" t="s">
        <v>1077</v>
      </c>
      <c r="I1384" s="8"/>
      <c r="J1384" s="6"/>
      <c r="K1384" s="9"/>
      <c r="L1384" s="6"/>
      <c r="M1384" s="42"/>
      <c r="N1384" s="42"/>
      <c r="O1384" s="42"/>
      <c r="P1384" s="42"/>
      <c r="Q1384" s="265"/>
      <c r="R1384" s="10"/>
      <c r="S1384" s="6"/>
      <c r="T1384" s="6"/>
      <c r="U1384" s="65"/>
      <c r="V1384" s="65"/>
      <c r="W1384" s="65"/>
      <c r="X1384" s="65"/>
      <c r="Y1384" s="65"/>
      <c r="Z1384" s="65"/>
      <c r="AA1384" s="65"/>
      <c r="AB1384" s="65"/>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c r="HI1384" s="1"/>
      <c r="HJ1384" s="1"/>
      <c r="HK1384" s="1"/>
      <c r="HL1384" s="1"/>
      <c r="HM1384" s="1"/>
      <c r="HN1384" s="1"/>
      <c r="HO1384" s="1"/>
      <c r="HP1384" s="1"/>
      <c r="HQ1384" s="1"/>
      <c r="HR1384" s="1"/>
      <c r="HS1384" s="1"/>
      <c r="HT1384" s="1"/>
      <c r="HU1384" s="1"/>
      <c r="HV1384" s="1"/>
      <c r="HW1384" s="1"/>
      <c r="HX1384" s="1"/>
      <c r="HY1384" s="1"/>
      <c r="HZ1384" s="1"/>
      <c r="IA1384" s="1"/>
      <c r="IB1384" s="1"/>
      <c r="IC1384" s="1"/>
      <c r="ID1384" s="1"/>
      <c r="IE1384" s="1"/>
      <c r="IF1384" s="1"/>
      <c r="IG1384" s="1"/>
      <c r="IH1384" s="1"/>
      <c r="II1384" s="1"/>
      <c r="IJ1384" s="1"/>
      <c r="IK1384" s="1"/>
      <c r="IL1384" s="1"/>
      <c r="IM1384" s="1"/>
      <c r="IN1384" s="1"/>
      <c r="IO1384" s="1"/>
      <c r="IP1384" s="1"/>
    </row>
    <row r="1385" spans="1:250" s="50" customFormat="1" x14ac:dyDescent="0.2">
      <c r="A1385" s="6"/>
      <c r="B1385" s="41"/>
      <c r="C1385" s="7"/>
      <c r="D1385" s="6"/>
      <c r="E1385" s="6"/>
      <c r="F1385" s="6">
        <f t="shared" si="217"/>
        <v>3664</v>
      </c>
      <c r="G1385" s="44" t="str">
        <f t="shared" si="216"/>
        <v>0xE50</v>
      </c>
      <c r="H1385" s="8" t="s">
        <v>1077</v>
      </c>
      <c r="I1385" s="8"/>
      <c r="J1385" s="6"/>
      <c r="K1385" s="9"/>
      <c r="L1385" s="6"/>
      <c r="M1385" s="42"/>
      <c r="N1385" s="42"/>
      <c r="O1385" s="42"/>
      <c r="P1385" s="42"/>
      <c r="Q1385" s="265"/>
      <c r="R1385" s="10"/>
      <c r="S1385" s="6"/>
      <c r="T1385" s="6"/>
      <c r="U1385" s="65"/>
      <c r="V1385" s="65"/>
      <c r="W1385" s="65"/>
      <c r="X1385" s="65"/>
      <c r="Y1385" s="65"/>
      <c r="Z1385" s="65"/>
      <c r="AA1385" s="65"/>
      <c r="AB1385" s="65"/>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GS1385" s="1"/>
      <c r="GT1385" s="1"/>
      <c r="GU1385" s="1"/>
      <c r="GV1385" s="1"/>
      <c r="GW1385" s="1"/>
      <c r="GX1385" s="1"/>
      <c r="GY1385" s="1"/>
      <c r="GZ1385" s="1"/>
      <c r="HA1385" s="1"/>
      <c r="HB1385" s="1"/>
      <c r="HC1385" s="1"/>
      <c r="HD1385" s="1"/>
      <c r="HE1385" s="1"/>
      <c r="HF1385" s="1"/>
      <c r="HG1385" s="1"/>
      <c r="HH1385" s="1"/>
      <c r="HI1385" s="1"/>
      <c r="HJ1385" s="1"/>
      <c r="HK1385" s="1"/>
      <c r="HL1385" s="1"/>
      <c r="HM1385" s="1"/>
      <c r="HN1385" s="1"/>
      <c r="HO1385" s="1"/>
      <c r="HP1385" s="1"/>
      <c r="HQ1385" s="1"/>
      <c r="HR1385" s="1"/>
      <c r="HS1385" s="1"/>
      <c r="HT1385" s="1"/>
      <c r="HU1385" s="1"/>
      <c r="HV1385" s="1"/>
      <c r="HW1385" s="1"/>
      <c r="HX1385" s="1"/>
      <c r="HY1385" s="1"/>
      <c r="HZ1385" s="1"/>
      <c r="IA1385" s="1"/>
      <c r="IB1385" s="1"/>
      <c r="IC1385" s="1"/>
      <c r="ID1385" s="1"/>
      <c r="IE1385" s="1"/>
      <c r="IF1385" s="1"/>
      <c r="IG1385" s="1"/>
      <c r="IH1385" s="1"/>
      <c r="II1385" s="1"/>
      <c r="IJ1385" s="1"/>
      <c r="IK1385" s="1"/>
      <c r="IL1385" s="1"/>
      <c r="IM1385" s="1"/>
      <c r="IN1385" s="1"/>
      <c r="IO1385" s="1"/>
      <c r="IP1385" s="1"/>
    </row>
    <row r="1386" spans="1:250" s="50" customFormat="1" x14ac:dyDescent="0.2">
      <c r="A1386" s="6"/>
      <c r="B1386" s="41"/>
      <c r="C1386" s="7"/>
      <c r="D1386" s="6"/>
      <c r="E1386" s="6"/>
      <c r="F1386" s="6">
        <f t="shared" si="217"/>
        <v>3665</v>
      </c>
      <c r="G1386" s="44" t="str">
        <f t="shared" si="216"/>
        <v>0xE51</v>
      </c>
      <c r="H1386" s="8" t="s">
        <v>1077</v>
      </c>
      <c r="I1386" s="8"/>
      <c r="J1386" s="6"/>
      <c r="K1386" s="9"/>
      <c r="L1386" s="6"/>
      <c r="M1386" s="42"/>
      <c r="N1386" s="42"/>
      <c r="O1386" s="42"/>
      <c r="P1386" s="42"/>
      <c r="Q1386" s="265"/>
      <c r="R1386" s="10"/>
      <c r="S1386" s="6"/>
      <c r="T1386" s="6"/>
      <c r="U1386" s="65"/>
      <c r="V1386" s="65"/>
      <c r="W1386" s="65"/>
      <c r="X1386" s="65"/>
      <c r="Y1386" s="65"/>
      <c r="Z1386" s="65"/>
      <c r="AA1386" s="65"/>
      <c r="AB1386" s="65"/>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c r="HI1386" s="1"/>
      <c r="HJ1386" s="1"/>
      <c r="HK1386" s="1"/>
      <c r="HL1386" s="1"/>
      <c r="HM1386" s="1"/>
      <c r="HN1386" s="1"/>
      <c r="HO1386" s="1"/>
      <c r="HP1386" s="1"/>
      <c r="HQ1386" s="1"/>
      <c r="HR1386" s="1"/>
      <c r="HS1386" s="1"/>
      <c r="HT1386" s="1"/>
      <c r="HU1386" s="1"/>
      <c r="HV1386" s="1"/>
      <c r="HW1386" s="1"/>
      <c r="HX1386" s="1"/>
      <c r="HY1386" s="1"/>
      <c r="HZ1386" s="1"/>
      <c r="IA1386" s="1"/>
      <c r="IB1386" s="1"/>
      <c r="IC1386" s="1"/>
      <c r="ID1386" s="1"/>
      <c r="IE1386" s="1"/>
      <c r="IF1386" s="1"/>
      <c r="IG1386" s="1"/>
      <c r="IH1386" s="1"/>
      <c r="II1386" s="1"/>
      <c r="IJ1386" s="1"/>
      <c r="IK1386" s="1"/>
      <c r="IL1386" s="1"/>
      <c r="IM1386" s="1"/>
      <c r="IN1386" s="1"/>
      <c r="IO1386" s="1"/>
      <c r="IP1386" s="1"/>
    </row>
    <row r="1387" spans="1:250" s="50" customFormat="1" x14ac:dyDescent="0.2">
      <c r="A1387" s="6"/>
      <c r="B1387" s="41"/>
      <c r="C1387" s="7"/>
      <c r="D1387" s="6"/>
      <c r="E1387" s="6"/>
      <c r="F1387" s="6">
        <f t="shared" si="217"/>
        <v>3666</v>
      </c>
      <c r="G1387" s="44" t="str">
        <f t="shared" si="216"/>
        <v>0xE52</v>
      </c>
      <c r="H1387" s="8" t="s">
        <v>1077</v>
      </c>
      <c r="I1387" s="8"/>
      <c r="J1387" s="6"/>
      <c r="K1387" s="9"/>
      <c r="L1387" s="6"/>
      <c r="M1387" s="42"/>
      <c r="N1387" s="42"/>
      <c r="O1387" s="42"/>
      <c r="P1387" s="42"/>
      <c r="Q1387" s="265"/>
      <c r="R1387" s="10"/>
      <c r="S1387" s="6"/>
      <c r="T1387" s="6"/>
      <c r="U1387" s="65"/>
      <c r="V1387" s="65"/>
      <c r="W1387" s="65"/>
      <c r="X1387" s="65"/>
      <c r="Y1387" s="65"/>
      <c r="Z1387" s="65"/>
      <c r="AA1387" s="65"/>
      <c r="AB1387" s="65"/>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GS1387" s="1"/>
      <c r="GT1387" s="1"/>
      <c r="GU1387" s="1"/>
      <c r="GV1387" s="1"/>
      <c r="GW1387" s="1"/>
      <c r="GX1387" s="1"/>
      <c r="GY1387" s="1"/>
      <c r="GZ1387" s="1"/>
      <c r="HA1387" s="1"/>
      <c r="HB1387" s="1"/>
      <c r="HC1387" s="1"/>
      <c r="HD1387" s="1"/>
      <c r="HE1387" s="1"/>
      <c r="HF1387" s="1"/>
      <c r="HG1387" s="1"/>
      <c r="HH1387" s="1"/>
      <c r="HI1387" s="1"/>
      <c r="HJ1387" s="1"/>
      <c r="HK1387" s="1"/>
      <c r="HL1387" s="1"/>
      <c r="HM1387" s="1"/>
      <c r="HN1387" s="1"/>
      <c r="HO1387" s="1"/>
      <c r="HP1387" s="1"/>
      <c r="HQ1387" s="1"/>
      <c r="HR1387" s="1"/>
      <c r="HS1387" s="1"/>
      <c r="HT1387" s="1"/>
      <c r="HU1387" s="1"/>
      <c r="HV1387" s="1"/>
      <c r="HW1387" s="1"/>
      <c r="HX1387" s="1"/>
      <c r="HY1387" s="1"/>
      <c r="HZ1387" s="1"/>
      <c r="IA1387" s="1"/>
      <c r="IB1387" s="1"/>
      <c r="IC1387" s="1"/>
      <c r="ID1387" s="1"/>
      <c r="IE1387" s="1"/>
      <c r="IF1387" s="1"/>
      <c r="IG1387" s="1"/>
      <c r="IH1387" s="1"/>
      <c r="II1387" s="1"/>
      <c r="IJ1387" s="1"/>
      <c r="IK1387" s="1"/>
      <c r="IL1387" s="1"/>
      <c r="IM1387" s="1"/>
      <c r="IN1387" s="1"/>
      <c r="IO1387" s="1"/>
      <c r="IP1387" s="1"/>
    </row>
    <row r="1388" spans="1:250" s="50" customFormat="1" x14ac:dyDescent="0.2">
      <c r="A1388" s="6"/>
      <c r="B1388" s="41"/>
      <c r="C1388" s="7"/>
      <c r="D1388" s="6"/>
      <c r="E1388" s="6"/>
      <c r="F1388" s="6">
        <f t="shared" si="217"/>
        <v>3667</v>
      </c>
      <c r="G1388" s="44" t="str">
        <f t="shared" si="216"/>
        <v>0xE53</v>
      </c>
      <c r="H1388" s="8" t="s">
        <v>1077</v>
      </c>
      <c r="I1388" s="8"/>
      <c r="J1388" s="6"/>
      <c r="K1388" s="9"/>
      <c r="L1388" s="6"/>
      <c r="M1388" s="42"/>
      <c r="N1388" s="42"/>
      <c r="O1388" s="42"/>
      <c r="P1388" s="42"/>
      <c r="Q1388" s="265"/>
      <c r="R1388" s="10"/>
      <c r="S1388" s="6"/>
      <c r="T1388" s="6"/>
      <c r="U1388" s="65"/>
      <c r="V1388" s="65"/>
      <c r="W1388" s="65"/>
      <c r="X1388" s="65"/>
      <c r="Y1388" s="65"/>
      <c r="Z1388" s="65"/>
      <c r="AA1388" s="65"/>
      <c r="AB1388" s="65"/>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1"/>
      <c r="GD1388" s="1"/>
      <c r="GE1388" s="1"/>
      <c r="GF1388" s="1"/>
      <c r="GG1388" s="1"/>
      <c r="GH1388" s="1"/>
      <c r="GI1388" s="1"/>
      <c r="GJ1388" s="1"/>
      <c r="GK1388" s="1"/>
      <c r="GL1388" s="1"/>
      <c r="GM1388" s="1"/>
      <c r="GN1388" s="1"/>
      <c r="GO1388" s="1"/>
      <c r="GP1388" s="1"/>
      <c r="GQ1388" s="1"/>
      <c r="GR1388" s="1"/>
      <c r="GS1388" s="1"/>
      <c r="GT1388" s="1"/>
      <c r="GU1388" s="1"/>
      <c r="GV1388" s="1"/>
      <c r="GW1388" s="1"/>
      <c r="GX1388" s="1"/>
      <c r="GY1388" s="1"/>
      <c r="GZ1388" s="1"/>
      <c r="HA1388" s="1"/>
      <c r="HB1388" s="1"/>
      <c r="HC1388" s="1"/>
      <c r="HD1388" s="1"/>
      <c r="HE1388" s="1"/>
      <c r="HF1388" s="1"/>
      <c r="HG1388" s="1"/>
      <c r="HH1388" s="1"/>
      <c r="HI1388" s="1"/>
      <c r="HJ1388" s="1"/>
      <c r="HK1388" s="1"/>
      <c r="HL1388" s="1"/>
      <c r="HM1388" s="1"/>
      <c r="HN1388" s="1"/>
      <c r="HO1388" s="1"/>
      <c r="HP1388" s="1"/>
      <c r="HQ1388" s="1"/>
      <c r="HR1388" s="1"/>
      <c r="HS1388" s="1"/>
      <c r="HT1388" s="1"/>
      <c r="HU1388" s="1"/>
      <c r="HV1388" s="1"/>
      <c r="HW1388" s="1"/>
      <c r="HX1388" s="1"/>
      <c r="HY1388" s="1"/>
      <c r="HZ1388" s="1"/>
      <c r="IA1388" s="1"/>
      <c r="IB1388" s="1"/>
      <c r="IC1388" s="1"/>
      <c r="ID1388" s="1"/>
      <c r="IE1388" s="1"/>
      <c r="IF1388" s="1"/>
      <c r="IG1388" s="1"/>
      <c r="IH1388" s="1"/>
      <c r="II1388" s="1"/>
      <c r="IJ1388" s="1"/>
      <c r="IK1388" s="1"/>
      <c r="IL1388" s="1"/>
      <c r="IM1388" s="1"/>
      <c r="IN1388" s="1"/>
      <c r="IO1388" s="1"/>
      <c r="IP1388" s="1"/>
    </row>
    <row r="1389" spans="1:250" s="50" customFormat="1" x14ac:dyDescent="0.2">
      <c r="A1389" s="6"/>
      <c r="B1389" s="41"/>
      <c r="C1389" s="7"/>
      <c r="D1389" s="6"/>
      <c r="E1389" s="6"/>
      <c r="F1389" s="6">
        <f t="shared" si="217"/>
        <v>3668</v>
      </c>
      <c r="G1389" s="44" t="str">
        <f t="shared" si="216"/>
        <v>0xE54</v>
      </c>
      <c r="H1389" s="8" t="s">
        <v>1077</v>
      </c>
      <c r="I1389" s="8"/>
      <c r="J1389" s="6"/>
      <c r="K1389" s="9"/>
      <c r="L1389" s="6"/>
      <c r="M1389" s="42"/>
      <c r="N1389" s="42"/>
      <c r="O1389" s="42"/>
      <c r="P1389" s="42"/>
      <c r="Q1389" s="265"/>
      <c r="R1389" s="10"/>
      <c r="S1389" s="6"/>
      <c r="T1389" s="6"/>
      <c r="U1389" s="65"/>
      <c r="V1389" s="65"/>
      <c r="W1389" s="65"/>
      <c r="X1389" s="65"/>
      <c r="Y1389" s="65"/>
      <c r="Z1389" s="65"/>
      <c r="AA1389" s="65"/>
      <c r="AB1389" s="65"/>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c r="GY1389" s="1"/>
      <c r="GZ1389" s="1"/>
      <c r="HA1389" s="1"/>
      <c r="HB1389" s="1"/>
      <c r="HC1389" s="1"/>
      <c r="HD1389" s="1"/>
      <c r="HE1389" s="1"/>
      <c r="HF1389" s="1"/>
      <c r="HG1389" s="1"/>
      <c r="HH1389" s="1"/>
      <c r="HI1389" s="1"/>
      <c r="HJ1389" s="1"/>
      <c r="HK1389" s="1"/>
      <c r="HL1389" s="1"/>
      <c r="HM1389" s="1"/>
      <c r="HN1389" s="1"/>
      <c r="HO1389" s="1"/>
      <c r="HP1389" s="1"/>
      <c r="HQ1389" s="1"/>
      <c r="HR1389" s="1"/>
      <c r="HS1389" s="1"/>
      <c r="HT1389" s="1"/>
      <c r="HU1389" s="1"/>
      <c r="HV1389" s="1"/>
      <c r="HW1389" s="1"/>
      <c r="HX1389" s="1"/>
      <c r="HY1389" s="1"/>
      <c r="HZ1389" s="1"/>
      <c r="IA1389" s="1"/>
      <c r="IB1389" s="1"/>
      <c r="IC1389" s="1"/>
      <c r="ID1389" s="1"/>
      <c r="IE1389" s="1"/>
      <c r="IF1389" s="1"/>
      <c r="IG1389" s="1"/>
      <c r="IH1389" s="1"/>
      <c r="II1389" s="1"/>
      <c r="IJ1389" s="1"/>
      <c r="IK1389" s="1"/>
      <c r="IL1389" s="1"/>
      <c r="IM1389" s="1"/>
      <c r="IN1389" s="1"/>
      <c r="IO1389" s="1"/>
      <c r="IP1389" s="1"/>
    </row>
    <row r="1390" spans="1:250" s="50" customFormat="1" x14ac:dyDescent="0.2">
      <c r="A1390" s="6"/>
      <c r="B1390" s="41"/>
      <c r="C1390" s="7"/>
      <c r="D1390" s="6"/>
      <c r="E1390" s="6"/>
      <c r="F1390" s="6">
        <f t="shared" si="217"/>
        <v>3669</v>
      </c>
      <c r="G1390" s="44" t="str">
        <f t="shared" si="216"/>
        <v>0xE55</v>
      </c>
      <c r="H1390" s="8" t="s">
        <v>1077</v>
      </c>
      <c r="I1390" s="8"/>
      <c r="J1390" s="6"/>
      <c r="K1390" s="9"/>
      <c r="L1390" s="6"/>
      <c r="M1390" s="42"/>
      <c r="N1390" s="42"/>
      <c r="O1390" s="42"/>
      <c r="P1390" s="42"/>
      <c r="Q1390" s="265"/>
      <c r="R1390" s="10"/>
      <c r="S1390" s="6"/>
      <c r="T1390" s="6"/>
      <c r="U1390" s="65"/>
      <c r="V1390" s="65"/>
      <c r="W1390" s="65"/>
      <c r="X1390" s="65"/>
      <c r="Y1390" s="65"/>
      <c r="Z1390" s="65"/>
      <c r="AA1390" s="65"/>
      <c r="AB1390" s="65"/>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row>
    <row r="1391" spans="1:250" s="50" customFormat="1" x14ac:dyDescent="0.2">
      <c r="A1391" s="6"/>
      <c r="B1391" s="41"/>
      <c r="C1391" s="7"/>
      <c r="D1391" s="6"/>
      <c r="E1391" s="6"/>
      <c r="F1391" s="6">
        <f t="shared" si="217"/>
        <v>3670</v>
      </c>
      <c r="G1391" s="44" t="str">
        <f t="shared" si="216"/>
        <v>0xE56</v>
      </c>
      <c r="H1391" s="8" t="s">
        <v>1077</v>
      </c>
      <c r="I1391" s="8"/>
      <c r="J1391" s="6"/>
      <c r="K1391" s="9"/>
      <c r="L1391" s="6"/>
      <c r="M1391" s="42"/>
      <c r="N1391" s="42"/>
      <c r="O1391" s="42"/>
      <c r="P1391" s="42"/>
      <c r="Q1391" s="265"/>
      <c r="R1391" s="10"/>
      <c r="S1391" s="6"/>
      <c r="T1391" s="6"/>
      <c r="U1391" s="65"/>
      <c r="V1391" s="65"/>
      <c r="W1391" s="65"/>
      <c r="X1391" s="65"/>
      <c r="Y1391" s="65"/>
      <c r="Z1391" s="65"/>
      <c r="AA1391" s="65"/>
      <c r="AB1391" s="65"/>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GS1391" s="1"/>
      <c r="GT1391" s="1"/>
      <c r="GU1391" s="1"/>
      <c r="GV1391" s="1"/>
      <c r="GW1391" s="1"/>
      <c r="GX1391" s="1"/>
      <c r="GY1391" s="1"/>
      <c r="GZ1391" s="1"/>
      <c r="HA1391" s="1"/>
      <c r="HB1391" s="1"/>
      <c r="HC1391" s="1"/>
      <c r="HD1391" s="1"/>
      <c r="HE1391" s="1"/>
      <c r="HF1391" s="1"/>
      <c r="HG1391" s="1"/>
      <c r="HH1391" s="1"/>
      <c r="HI1391" s="1"/>
      <c r="HJ1391" s="1"/>
      <c r="HK1391" s="1"/>
      <c r="HL1391" s="1"/>
      <c r="HM1391" s="1"/>
      <c r="HN1391" s="1"/>
      <c r="HO1391" s="1"/>
      <c r="HP1391" s="1"/>
      <c r="HQ1391" s="1"/>
      <c r="HR1391" s="1"/>
      <c r="HS1391" s="1"/>
      <c r="HT1391" s="1"/>
      <c r="HU1391" s="1"/>
      <c r="HV1391" s="1"/>
      <c r="HW1391" s="1"/>
      <c r="HX1391" s="1"/>
      <c r="HY1391" s="1"/>
      <c r="HZ1391" s="1"/>
      <c r="IA1391" s="1"/>
      <c r="IB1391" s="1"/>
      <c r="IC1391" s="1"/>
      <c r="ID1391" s="1"/>
      <c r="IE1391" s="1"/>
      <c r="IF1391" s="1"/>
      <c r="IG1391" s="1"/>
      <c r="IH1391" s="1"/>
      <c r="II1391" s="1"/>
      <c r="IJ1391" s="1"/>
      <c r="IK1391" s="1"/>
      <c r="IL1391" s="1"/>
      <c r="IM1391" s="1"/>
      <c r="IN1391" s="1"/>
      <c r="IO1391" s="1"/>
      <c r="IP1391" s="1"/>
    </row>
    <row r="1392" spans="1:250" s="50" customFormat="1" x14ac:dyDescent="0.2">
      <c r="A1392" s="6"/>
      <c r="B1392" s="41"/>
      <c r="C1392" s="7"/>
      <c r="D1392" s="6"/>
      <c r="E1392" s="6"/>
      <c r="F1392" s="6">
        <f t="shared" si="217"/>
        <v>3671</v>
      </c>
      <c r="G1392" s="44" t="str">
        <f t="shared" si="216"/>
        <v>0xE57</v>
      </c>
      <c r="H1392" s="8" t="s">
        <v>1077</v>
      </c>
      <c r="I1392" s="8"/>
      <c r="J1392" s="6"/>
      <c r="K1392" s="9"/>
      <c r="L1392" s="6"/>
      <c r="M1392" s="42"/>
      <c r="N1392" s="42"/>
      <c r="O1392" s="42"/>
      <c r="P1392" s="42"/>
      <c r="Q1392" s="265"/>
      <c r="R1392" s="10"/>
      <c r="S1392" s="6"/>
      <c r="T1392" s="6"/>
      <c r="U1392" s="65"/>
      <c r="V1392" s="65"/>
      <c r="W1392" s="65"/>
      <c r="X1392" s="65"/>
      <c r="Y1392" s="65"/>
      <c r="Z1392" s="65"/>
      <c r="AA1392" s="65"/>
      <c r="AB1392" s="65"/>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c r="GY1392" s="1"/>
      <c r="GZ1392" s="1"/>
      <c r="HA1392" s="1"/>
      <c r="HB1392" s="1"/>
      <c r="HC1392" s="1"/>
      <c r="HD1392" s="1"/>
      <c r="HE1392" s="1"/>
      <c r="HF1392" s="1"/>
      <c r="HG1392" s="1"/>
      <c r="HH1392" s="1"/>
      <c r="HI1392" s="1"/>
      <c r="HJ1392" s="1"/>
      <c r="HK1392" s="1"/>
      <c r="HL1392" s="1"/>
      <c r="HM1392" s="1"/>
      <c r="HN1392" s="1"/>
      <c r="HO1392" s="1"/>
      <c r="HP1392" s="1"/>
      <c r="HQ1392" s="1"/>
      <c r="HR1392" s="1"/>
      <c r="HS1392" s="1"/>
      <c r="HT1392" s="1"/>
      <c r="HU1392" s="1"/>
      <c r="HV1392" s="1"/>
      <c r="HW1392" s="1"/>
      <c r="HX1392" s="1"/>
      <c r="HY1392" s="1"/>
      <c r="HZ1392" s="1"/>
      <c r="IA1392" s="1"/>
      <c r="IB1392" s="1"/>
      <c r="IC1392" s="1"/>
      <c r="ID1392" s="1"/>
      <c r="IE1392" s="1"/>
      <c r="IF1392" s="1"/>
      <c r="IG1392" s="1"/>
      <c r="IH1392" s="1"/>
      <c r="II1392" s="1"/>
      <c r="IJ1392" s="1"/>
      <c r="IK1392" s="1"/>
      <c r="IL1392" s="1"/>
      <c r="IM1392" s="1"/>
      <c r="IN1392" s="1"/>
      <c r="IO1392" s="1"/>
      <c r="IP1392" s="1"/>
    </row>
    <row r="1393" spans="1:250" s="50" customFormat="1" x14ac:dyDescent="0.2">
      <c r="A1393" s="6"/>
      <c r="B1393" s="41"/>
      <c r="C1393" s="7"/>
      <c r="D1393" s="6"/>
      <c r="E1393" s="6"/>
      <c r="F1393" s="6">
        <f t="shared" si="217"/>
        <v>3672</v>
      </c>
      <c r="G1393" s="44" t="str">
        <f t="shared" si="216"/>
        <v>0xE58</v>
      </c>
      <c r="H1393" s="8" t="s">
        <v>1077</v>
      </c>
      <c r="I1393" s="8"/>
      <c r="J1393" s="6"/>
      <c r="K1393" s="9"/>
      <c r="L1393" s="6"/>
      <c r="M1393" s="42"/>
      <c r="N1393" s="42"/>
      <c r="O1393" s="42"/>
      <c r="P1393" s="42"/>
      <c r="Q1393" s="265"/>
      <c r="R1393" s="10"/>
      <c r="S1393" s="6"/>
      <c r="T1393" s="6"/>
      <c r="U1393" s="65"/>
      <c r="V1393" s="65"/>
      <c r="W1393" s="65"/>
      <c r="X1393" s="65"/>
      <c r="Y1393" s="65"/>
      <c r="Z1393" s="65"/>
      <c r="AA1393" s="65"/>
      <c r="AB1393" s="65"/>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c r="HI1393" s="1"/>
      <c r="HJ1393" s="1"/>
      <c r="HK1393" s="1"/>
      <c r="HL1393" s="1"/>
      <c r="HM1393" s="1"/>
      <c r="HN1393" s="1"/>
      <c r="HO1393" s="1"/>
      <c r="HP1393" s="1"/>
      <c r="HQ1393" s="1"/>
      <c r="HR1393" s="1"/>
      <c r="HS1393" s="1"/>
      <c r="HT1393" s="1"/>
      <c r="HU1393" s="1"/>
      <c r="HV1393" s="1"/>
      <c r="HW1393" s="1"/>
      <c r="HX1393" s="1"/>
      <c r="HY1393" s="1"/>
      <c r="HZ1393" s="1"/>
      <c r="IA1393" s="1"/>
      <c r="IB1393" s="1"/>
      <c r="IC1393" s="1"/>
      <c r="ID1393" s="1"/>
      <c r="IE1393" s="1"/>
      <c r="IF1393" s="1"/>
      <c r="IG1393" s="1"/>
      <c r="IH1393" s="1"/>
      <c r="II1393" s="1"/>
      <c r="IJ1393" s="1"/>
      <c r="IK1393" s="1"/>
      <c r="IL1393" s="1"/>
      <c r="IM1393" s="1"/>
      <c r="IN1393" s="1"/>
      <c r="IO1393" s="1"/>
      <c r="IP1393" s="1"/>
    </row>
    <row r="1394" spans="1:250" s="50" customFormat="1" x14ac:dyDescent="0.2">
      <c r="A1394" s="6"/>
      <c r="B1394" s="41"/>
      <c r="C1394" s="7"/>
      <c r="D1394" s="6"/>
      <c r="E1394" s="6"/>
      <c r="F1394" s="6">
        <f t="shared" si="217"/>
        <v>3673</v>
      </c>
      <c r="G1394" s="44" t="str">
        <f t="shared" si="216"/>
        <v>0xE59</v>
      </c>
      <c r="H1394" s="8" t="s">
        <v>1077</v>
      </c>
      <c r="I1394" s="8"/>
      <c r="J1394" s="6"/>
      <c r="K1394" s="9"/>
      <c r="L1394" s="6"/>
      <c r="M1394" s="42"/>
      <c r="N1394" s="42"/>
      <c r="O1394" s="42"/>
      <c r="P1394" s="42"/>
      <c r="Q1394" s="265"/>
      <c r="R1394" s="10"/>
      <c r="S1394" s="6"/>
      <c r="T1394" s="6"/>
      <c r="U1394" s="65"/>
      <c r="V1394" s="65"/>
      <c r="W1394" s="65"/>
      <c r="X1394" s="65"/>
      <c r="Y1394" s="65"/>
      <c r="Z1394" s="65"/>
      <c r="AA1394" s="65"/>
      <c r="AB1394" s="65"/>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GS1394" s="1"/>
      <c r="GT1394" s="1"/>
      <c r="GU1394" s="1"/>
      <c r="GV1394" s="1"/>
      <c r="GW1394" s="1"/>
      <c r="GX1394" s="1"/>
      <c r="GY1394" s="1"/>
      <c r="GZ1394" s="1"/>
      <c r="HA1394" s="1"/>
      <c r="HB1394" s="1"/>
      <c r="HC1394" s="1"/>
      <c r="HD1394" s="1"/>
      <c r="HE1394" s="1"/>
      <c r="HF1394" s="1"/>
      <c r="HG1394" s="1"/>
      <c r="HH1394" s="1"/>
      <c r="HI1394" s="1"/>
      <c r="HJ1394" s="1"/>
      <c r="HK1394" s="1"/>
      <c r="HL1394" s="1"/>
      <c r="HM1394" s="1"/>
      <c r="HN1394" s="1"/>
      <c r="HO1394" s="1"/>
      <c r="HP1394" s="1"/>
      <c r="HQ1394" s="1"/>
      <c r="HR1394" s="1"/>
      <c r="HS1394" s="1"/>
      <c r="HT1394" s="1"/>
      <c r="HU1394" s="1"/>
      <c r="HV1394" s="1"/>
      <c r="HW1394" s="1"/>
      <c r="HX1394" s="1"/>
      <c r="HY1394" s="1"/>
      <c r="HZ1394" s="1"/>
      <c r="IA1394" s="1"/>
      <c r="IB1394" s="1"/>
      <c r="IC1394" s="1"/>
      <c r="ID1394" s="1"/>
      <c r="IE1394" s="1"/>
      <c r="IF1394" s="1"/>
      <c r="IG1394" s="1"/>
      <c r="IH1394" s="1"/>
      <c r="II1394" s="1"/>
      <c r="IJ1394" s="1"/>
      <c r="IK1394" s="1"/>
      <c r="IL1394" s="1"/>
      <c r="IM1394" s="1"/>
      <c r="IN1394" s="1"/>
      <c r="IO1394" s="1"/>
      <c r="IP1394" s="1"/>
    </row>
    <row r="1395" spans="1:250" s="50" customFormat="1" x14ac:dyDescent="0.2">
      <c r="A1395" s="6"/>
      <c r="B1395" s="41"/>
      <c r="C1395" s="7"/>
      <c r="D1395" s="6"/>
      <c r="E1395" s="6"/>
      <c r="F1395" s="6">
        <f t="shared" si="217"/>
        <v>3674</v>
      </c>
      <c r="G1395" s="44" t="str">
        <f t="shared" si="216"/>
        <v>0xE5A</v>
      </c>
      <c r="H1395" s="8" t="s">
        <v>1077</v>
      </c>
      <c r="I1395" s="8"/>
      <c r="J1395" s="6"/>
      <c r="K1395" s="9"/>
      <c r="L1395" s="6"/>
      <c r="M1395" s="42"/>
      <c r="N1395" s="42"/>
      <c r="O1395" s="42"/>
      <c r="P1395" s="42"/>
      <c r="Q1395" s="265"/>
      <c r="R1395" s="10"/>
      <c r="S1395" s="6"/>
      <c r="T1395" s="6"/>
      <c r="U1395" s="65"/>
      <c r="V1395" s="65"/>
      <c r="W1395" s="65"/>
      <c r="X1395" s="65"/>
      <c r="Y1395" s="65"/>
      <c r="Z1395" s="65"/>
      <c r="AA1395" s="65"/>
      <c r="AB1395" s="65"/>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c r="HI1395" s="1"/>
      <c r="HJ1395" s="1"/>
      <c r="HK1395" s="1"/>
      <c r="HL1395" s="1"/>
      <c r="HM1395" s="1"/>
      <c r="HN1395" s="1"/>
      <c r="HO1395" s="1"/>
      <c r="HP1395" s="1"/>
      <c r="HQ1395" s="1"/>
      <c r="HR1395" s="1"/>
      <c r="HS1395" s="1"/>
      <c r="HT1395" s="1"/>
      <c r="HU1395" s="1"/>
      <c r="HV1395" s="1"/>
      <c r="HW1395" s="1"/>
      <c r="HX1395" s="1"/>
      <c r="HY1395" s="1"/>
      <c r="HZ1395" s="1"/>
      <c r="IA1395" s="1"/>
      <c r="IB1395" s="1"/>
      <c r="IC1395" s="1"/>
      <c r="ID1395" s="1"/>
      <c r="IE1395" s="1"/>
      <c r="IF1395" s="1"/>
      <c r="IG1395" s="1"/>
      <c r="IH1395" s="1"/>
      <c r="II1395" s="1"/>
      <c r="IJ1395" s="1"/>
      <c r="IK1395" s="1"/>
      <c r="IL1395" s="1"/>
      <c r="IM1395" s="1"/>
      <c r="IN1395" s="1"/>
      <c r="IO1395" s="1"/>
      <c r="IP1395" s="1"/>
    </row>
    <row r="1396" spans="1:250" s="50" customFormat="1" x14ac:dyDescent="0.2">
      <c r="A1396" s="6"/>
      <c r="B1396" s="41"/>
      <c r="C1396" s="7"/>
      <c r="D1396" s="6"/>
      <c r="E1396" s="6"/>
      <c r="F1396" s="6">
        <f t="shared" si="217"/>
        <v>3675</v>
      </c>
      <c r="G1396" s="44" t="str">
        <f t="shared" si="216"/>
        <v>0xE5B</v>
      </c>
      <c r="H1396" s="8" t="s">
        <v>1077</v>
      </c>
      <c r="I1396" s="8"/>
      <c r="J1396" s="6"/>
      <c r="K1396" s="9"/>
      <c r="L1396" s="6"/>
      <c r="M1396" s="42"/>
      <c r="N1396" s="42"/>
      <c r="O1396" s="42"/>
      <c r="P1396" s="42"/>
      <c r="Q1396" s="265"/>
      <c r="R1396" s="10"/>
      <c r="S1396" s="6"/>
      <c r="T1396" s="6"/>
      <c r="U1396" s="65"/>
      <c r="V1396" s="65"/>
      <c r="W1396" s="65"/>
      <c r="X1396" s="65"/>
      <c r="Y1396" s="65"/>
      <c r="Z1396" s="65"/>
      <c r="AA1396" s="65"/>
      <c r="AB1396" s="65"/>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c r="HI1396" s="1"/>
      <c r="HJ1396" s="1"/>
      <c r="HK1396" s="1"/>
      <c r="HL1396" s="1"/>
      <c r="HM1396" s="1"/>
      <c r="HN1396" s="1"/>
      <c r="HO1396" s="1"/>
      <c r="HP1396" s="1"/>
      <c r="HQ1396" s="1"/>
      <c r="HR1396" s="1"/>
      <c r="HS1396" s="1"/>
      <c r="HT1396" s="1"/>
      <c r="HU1396" s="1"/>
      <c r="HV1396" s="1"/>
      <c r="HW1396" s="1"/>
      <c r="HX1396" s="1"/>
      <c r="HY1396" s="1"/>
      <c r="HZ1396" s="1"/>
      <c r="IA1396" s="1"/>
      <c r="IB1396" s="1"/>
      <c r="IC1396" s="1"/>
      <c r="ID1396" s="1"/>
      <c r="IE1396" s="1"/>
      <c r="IF1396" s="1"/>
      <c r="IG1396" s="1"/>
      <c r="IH1396" s="1"/>
      <c r="II1396" s="1"/>
      <c r="IJ1396" s="1"/>
      <c r="IK1396" s="1"/>
      <c r="IL1396" s="1"/>
      <c r="IM1396" s="1"/>
      <c r="IN1396" s="1"/>
      <c r="IO1396" s="1"/>
      <c r="IP1396" s="1"/>
    </row>
    <row r="1397" spans="1:250" s="50" customFormat="1" x14ac:dyDescent="0.2">
      <c r="A1397" s="6"/>
      <c r="B1397" s="41"/>
      <c r="C1397" s="7"/>
      <c r="D1397" s="6"/>
      <c r="E1397" s="6"/>
      <c r="F1397" s="6">
        <f t="shared" si="217"/>
        <v>3676</v>
      </c>
      <c r="G1397" s="44" t="str">
        <f t="shared" si="216"/>
        <v>0xE5C</v>
      </c>
      <c r="H1397" s="8" t="s">
        <v>1077</v>
      </c>
      <c r="I1397" s="8"/>
      <c r="J1397" s="6"/>
      <c r="K1397" s="9"/>
      <c r="L1397" s="6"/>
      <c r="M1397" s="42"/>
      <c r="N1397" s="42"/>
      <c r="O1397" s="42"/>
      <c r="P1397" s="42"/>
      <c r="Q1397" s="265"/>
      <c r="R1397" s="10"/>
      <c r="S1397" s="6"/>
      <c r="T1397" s="6"/>
      <c r="U1397" s="65"/>
      <c r="V1397" s="65"/>
      <c r="W1397" s="65"/>
      <c r="X1397" s="65"/>
      <c r="Y1397" s="65"/>
      <c r="Z1397" s="65"/>
      <c r="AA1397" s="65"/>
      <c r="AB1397" s="65"/>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c r="GL1397" s="1"/>
      <c r="GM1397" s="1"/>
      <c r="GN1397" s="1"/>
      <c r="GO1397" s="1"/>
      <c r="GP1397" s="1"/>
      <c r="GQ1397" s="1"/>
      <c r="GR1397" s="1"/>
      <c r="GS1397" s="1"/>
      <c r="GT1397" s="1"/>
      <c r="GU1397" s="1"/>
      <c r="GV1397" s="1"/>
      <c r="GW1397" s="1"/>
      <c r="GX1397" s="1"/>
      <c r="GY1397" s="1"/>
      <c r="GZ1397" s="1"/>
      <c r="HA1397" s="1"/>
      <c r="HB1397" s="1"/>
      <c r="HC1397" s="1"/>
      <c r="HD1397" s="1"/>
      <c r="HE1397" s="1"/>
      <c r="HF1397" s="1"/>
      <c r="HG1397" s="1"/>
      <c r="HH1397" s="1"/>
      <c r="HI1397" s="1"/>
      <c r="HJ1397" s="1"/>
      <c r="HK1397" s="1"/>
      <c r="HL1397" s="1"/>
      <c r="HM1397" s="1"/>
      <c r="HN1397" s="1"/>
      <c r="HO1397" s="1"/>
      <c r="HP1397" s="1"/>
      <c r="HQ1397" s="1"/>
      <c r="HR1397" s="1"/>
      <c r="HS1397" s="1"/>
      <c r="HT1397" s="1"/>
      <c r="HU1397" s="1"/>
      <c r="HV1397" s="1"/>
      <c r="HW1397" s="1"/>
      <c r="HX1397" s="1"/>
      <c r="HY1397" s="1"/>
      <c r="HZ1397" s="1"/>
      <c r="IA1397" s="1"/>
      <c r="IB1397" s="1"/>
      <c r="IC1397" s="1"/>
      <c r="ID1397" s="1"/>
      <c r="IE1397" s="1"/>
      <c r="IF1397" s="1"/>
      <c r="IG1397" s="1"/>
      <c r="IH1397" s="1"/>
      <c r="II1397" s="1"/>
      <c r="IJ1397" s="1"/>
      <c r="IK1397" s="1"/>
      <c r="IL1397" s="1"/>
      <c r="IM1397" s="1"/>
      <c r="IN1397" s="1"/>
      <c r="IO1397" s="1"/>
      <c r="IP1397" s="1"/>
    </row>
    <row r="1398" spans="1:250" s="50" customFormat="1" x14ac:dyDescent="0.2">
      <c r="A1398" s="6"/>
      <c r="B1398" s="41"/>
      <c r="C1398" s="7"/>
      <c r="D1398" s="6"/>
      <c r="E1398" s="6"/>
      <c r="F1398" s="6">
        <f t="shared" si="217"/>
        <v>3677</v>
      </c>
      <c r="G1398" s="44" t="str">
        <f t="shared" si="216"/>
        <v>0xE5D</v>
      </c>
      <c r="H1398" s="8" t="s">
        <v>1077</v>
      </c>
      <c r="I1398" s="8"/>
      <c r="J1398" s="6"/>
      <c r="K1398" s="9"/>
      <c r="L1398" s="6"/>
      <c r="M1398" s="42"/>
      <c r="N1398" s="42"/>
      <c r="O1398" s="42"/>
      <c r="P1398" s="42"/>
      <c r="Q1398" s="265"/>
      <c r="R1398" s="10"/>
      <c r="S1398" s="6"/>
      <c r="T1398" s="6"/>
      <c r="U1398" s="65"/>
      <c r="V1398" s="65"/>
      <c r="W1398" s="65"/>
      <c r="X1398" s="65"/>
      <c r="Y1398" s="65"/>
      <c r="Z1398" s="65"/>
      <c r="AA1398" s="65"/>
      <c r="AB1398" s="65"/>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GS1398" s="1"/>
      <c r="GT1398" s="1"/>
      <c r="GU1398" s="1"/>
      <c r="GV1398" s="1"/>
      <c r="GW1398" s="1"/>
      <c r="GX1398" s="1"/>
      <c r="GY1398" s="1"/>
      <c r="GZ1398" s="1"/>
      <c r="HA1398" s="1"/>
      <c r="HB1398" s="1"/>
      <c r="HC1398" s="1"/>
      <c r="HD1398" s="1"/>
      <c r="HE1398" s="1"/>
      <c r="HF1398" s="1"/>
      <c r="HG1398" s="1"/>
      <c r="HH1398" s="1"/>
      <c r="HI1398" s="1"/>
      <c r="HJ1398" s="1"/>
      <c r="HK1398" s="1"/>
      <c r="HL1398" s="1"/>
      <c r="HM1398" s="1"/>
      <c r="HN1398" s="1"/>
      <c r="HO1398" s="1"/>
      <c r="HP1398" s="1"/>
      <c r="HQ1398" s="1"/>
      <c r="HR1398" s="1"/>
      <c r="HS1398" s="1"/>
      <c r="HT1398" s="1"/>
      <c r="HU1398" s="1"/>
      <c r="HV1398" s="1"/>
      <c r="HW1398" s="1"/>
      <c r="HX1398" s="1"/>
      <c r="HY1398" s="1"/>
      <c r="HZ1398" s="1"/>
      <c r="IA1398" s="1"/>
      <c r="IB1398" s="1"/>
      <c r="IC1398" s="1"/>
      <c r="ID1398" s="1"/>
      <c r="IE1398" s="1"/>
      <c r="IF1398" s="1"/>
      <c r="IG1398" s="1"/>
      <c r="IH1398" s="1"/>
      <c r="II1398" s="1"/>
      <c r="IJ1398" s="1"/>
      <c r="IK1398" s="1"/>
      <c r="IL1398" s="1"/>
      <c r="IM1398" s="1"/>
      <c r="IN1398" s="1"/>
      <c r="IO1398" s="1"/>
      <c r="IP1398" s="1"/>
    </row>
    <row r="1399" spans="1:250" s="50" customFormat="1" x14ac:dyDescent="0.2">
      <c r="A1399" s="6"/>
      <c r="B1399" s="41"/>
      <c r="C1399" s="7"/>
      <c r="D1399" s="6"/>
      <c r="E1399" s="6"/>
      <c r="F1399" s="6">
        <f t="shared" si="217"/>
        <v>3678</v>
      </c>
      <c r="G1399" s="44" t="str">
        <f t="shared" si="216"/>
        <v>0xE5E</v>
      </c>
      <c r="H1399" s="8" t="s">
        <v>1077</v>
      </c>
      <c r="I1399" s="8"/>
      <c r="J1399" s="6"/>
      <c r="K1399" s="9"/>
      <c r="L1399" s="6"/>
      <c r="M1399" s="42"/>
      <c r="N1399" s="42"/>
      <c r="O1399" s="42"/>
      <c r="P1399" s="42"/>
      <c r="Q1399" s="265"/>
      <c r="R1399" s="10"/>
      <c r="S1399" s="6"/>
      <c r="T1399" s="6"/>
      <c r="U1399" s="65"/>
      <c r="V1399" s="65"/>
      <c r="W1399" s="65"/>
      <c r="X1399" s="65"/>
      <c r="Y1399" s="65"/>
      <c r="Z1399" s="65"/>
      <c r="AA1399" s="65"/>
      <c r="AB1399" s="65"/>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GS1399" s="1"/>
      <c r="GT1399" s="1"/>
      <c r="GU1399" s="1"/>
      <c r="GV1399" s="1"/>
      <c r="GW1399" s="1"/>
      <c r="GX1399" s="1"/>
      <c r="GY1399" s="1"/>
      <c r="GZ1399" s="1"/>
      <c r="HA1399" s="1"/>
      <c r="HB1399" s="1"/>
      <c r="HC1399" s="1"/>
      <c r="HD1399" s="1"/>
      <c r="HE1399" s="1"/>
      <c r="HF1399" s="1"/>
      <c r="HG1399" s="1"/>
      <c r="HH1399" s="1"/>
      <c r="HI1399" s="1"/>
      <c r="HJ1399" s="1"/>
      <c r="HK1399" s="1"/>
      <c r="HL1399" s="1"/>
      <c r="HM1399" s="1"/>
      <c r="HN1399" s="1"/>
      <c r="HO1399" s="1"/>
      <c r="HP1399" s="1"/>
      <c r="HQ1399" s="1"/>
      <c r="HR1399" s="1"/>
      <c r="HS1399" s="1"/>
      <c r="HT1399" s="1"/>
      <c r="HU1399" s="1"/>
      <c r="HV1399" s="1"/>
      <c r="HW1399" s="1"/>
      <c r="HX1399" s="1"/>
      <c r="HY1399" s="1"/>
      <c r="HZ1399" s="1"/>
      <c r="IA1399" s="1"/>
      <c r="IB1399" s="1"/>
      <c r="IC1399" s="1"/>
      <c r="ID1399" s="1"/>
      <c r="IE1399" s="1"/>
      <c r="IF1399" s="1"/>
      <c r="IG1399" s="1"/>
      <c r="IH1399" s="1"/>
      <c r="II1399" s="1"/>
      <c r="IJ1399" s="1"/>
      <c r="IK1399" s="1"/>
      <c r="IL1399" s="1"/>
      <c r="IM1399" s="1"/>
      <c r="IN1399" s="1"/>
      <c r="IO1399" s="1"/>
      <c r="IP1399" s="1"/>
    </row>
    <row r="1400" spans="1:250" s="50" customFormat="1" x14ac:dyDescent="0.2">
      <c r="A1400" s="6"/>
      <c r="B1400" s="41"/>
      <c r="C1400" s="7"/>
      <c r="D1400" s="6"/>
      <c r="E1400" s="6"/>
      <c r="F1400" s="6">
        <f t="shared" si="217"/>
        <v>3679</v>
      </c>
      <c r="G1400" s="44" t="str">
        <f t="shared" si="216"/>
        <v>0xE5F</v>
      </c>
      <c r="H1400" s="8" t="s">
        <v>1077</v>
      </c>
      <c r="I1400" s="8"/>
      <c r="J1400" s="6"/>
      <c r="K1400" s="9"/>
      <c r="L1400" s="6"/>
      <c r="M1400" s="42"/>
      <c r="N1400" s="42"/>
      <c r="O1400" s="42"/>
      <c r="P1400" s="42"/>
      <c r="Q1400" s="265"/>
      <c r="R1400" s="10"/>
      <c r="S1400" s="6"/>
      <c r="T1400" s="6"/>
      <c r="U1400" s="65"/>
      <c r="V1400" s="65"/>
      <c r="W1400" s="65"/>
      <c r="X1400" s="65"/>
      <c r="Y1400" s="65"/>
      <c r="Z1400" s="65"/>
      <c r="AA1400" s="65"/>
      <c r="AB1400" s="65"/>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c r="GY1400" s="1"/>
      <c r="GZ1400" s="1"/>
      <c r="HA1400" s="1"/>
      <c r="HB1400" s="1"/>
      <c r="HC1400" s="1"/>
      <c r="HD1400" s="1"/>
      <c r="HE1400" s="1"/>
      <c r="HF1400" s="1"/>
      <c r="HG1400" s="1"/>
      <c r="HH1400" s="1"/>
      <c r="HI1400" s="1"/>
      <c r="HJ1400" s="1"/>
      <c r="HK1400" s="1"/>
      <c r="HL1400" s="1"/>
      <c r="HM1400" s="1"/>
      <c r="HN1400" s="1"/>
      <c r="HO1400" s="1"/>
      <c r="HP1400" s="1"/>
      <c r="HQ1400" s="1"/>
      <c r="HR1400" s="1"/>
      <c r="HS1400" s="1"/>
      <c r="HT1400" s="1"/>
      <c r="HU1400" s="1"/>
      <c r="HV1400" s="1"/>
      <c r="HW1400" s="1"/>
      <c r="HX1400" s="1"/>
      <c r="HY1400" s="1"/>
      <c r="HZ1400" s="1"/>
      <c r="IA1400" s="1"/>
      <c r="IB1400" s="1"/>
      <c r="IC1400" s="1"/>
      <c r="ID1400" s="1"/>
      <c r="IE1400" s="1"/>
      <c r="IF1400" s="1"/>
      <c r="IG1400" s="1"/>
      <c r="IH1400" s="1"/>
      <c r="II1400" s="1"/>
      <c r="IJ1400" s="1"/>
      <c r="IK1400" s="1"/>
      <c r="IL1400" s="1"/>
      <c r="IM1400" s="1"/>
      <c r="IN1400" s="1"/>
      <c r="IO1400" s="1"/>
      <c r="IP1400" s="1"/>
    </row>
    <row r="1401" spans="1:250" s="50" customFormat="1" x14ac:dyDescent="0.2">
      <c r="A1401" s="6"/>
      <c r="B1401" s="41"/>
      <c r="C1401" s="7"/>
      <c r="D1401" s="6"/>
      <c r="E1401" s="6"/>
      <c r="F1401" s="6">
        <f t="shared" si="217"/>
        <v>3680</v>
      </c>
      <c r="G1401" s="44" t="str">
        <f t="shared" si="216"/>
        <v>0xE60</v>
      </c>
      <c r="H1401" s="8" t="s">
        <v>1077</v>
      </c>
      <c r="I1401" s="8"/>
      <c r="J1401" s="6"/>
      <c r="K1401" s="9"/>
      <c r="L1401" s="6"/>
      <c r="M1401" s="42"/>
      <c r="N1401" s="42"/>
      <c r="O1401" s="42"/>
      <c r="P1401" s="42"/>
      <c r="Q1401" s="265"/>
      <c r="R1401" s="10"/>
      <c r="S1401" s="6"/>
      <c r="T1401" s="6"/>
      <c r="U1401" s="65"/>
      <c r="V1401" s="65"/>
      <c r="W1401" s="65"/>
      <c r="X1401" s="65"/>
      <c r="Y1401" s="65"/>
      <c r="Z1401" s="65"/>
      <c r="AA1401" s="65"/>
      <c r="AB1401" s="65"/>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c r="HI1401" s="1"/>
      <c r="HJ1401" s="1"/>
      <c r="HK1401" s="1"/>
      <c r="HL1401" s="1"/>
      <c r="HM1401" s="1"/>
      <c r="HN1401" s="1"/>
      <c r="HO1401" s="1"/>
      <c r="HP1401" s="1"/>
      <c r="HQ1401" s="1"/>
      <c r="HR1401" s="1"/>
      <c r="HS1401" s="1"/>
      <c r="HT1401" s="1"/>
      <c r="HU1401" s="1"/>
      <c r="HV1401" s="1"/>
      <c r="HW1401" s="1"/>
      <c r="HX1401" s="1"/>
      <c r="HY1401" s="1"/>
      <c r="HZ1401" s="1"/>
      <c r="IA1401" s="1"/>
      <c r="IB1401" s="1"/>
      <c r="IC1401" s="1"/>
      <c r="ID1401" s="1"/>
      <c r="IE1401" s="1"/>
      <c r="IF1401" s="1"/>
      <c r="IG1401" s="1"/>
      <c r="IH1401" s="1"/>
      <c r="II1401" s="1"/>
      <c r="IJ1401" s="1"/>
      <c r="IK1401" s="1"/>
      <c r="IL1401" s="1"/>
      <c r="IM1401" s="1"/>
      <c r="IN1401" s="1"/>
      <c r="IO1401" s="1"/>
      <c r="IP1401" s="1"/>
    </row>
    <row r="1402" spans="1:250" s="50" customFormat="1" x14ac:dyDescent="0.2">
      <c r="A1402" s="6"/>
      <c r="B1402" s="41"/>
      <c r="C1402" s="7"/>
      <c r="D1402" s="6"/>
      <c r="E1402" s="6"/>
      <c r="F1402" s="6">
        <f t="shared" si="217"/>
        <v>3681</v>
      </c>
      <c r="G1402" s="44" t="str">
        <f t="shared" si="216"/>
        <v>0xE61</v>
      </c>
      <c r="H1402" s="8" t="s">
        <v>1077</v>
      </c>
      <c r="I1402" s="8"/>
      <c r="J1402" s="6"/>
      <c r="K1402" s="9"/>
      <c r="L1402" s="6"/>
      <c r="M1402" s="42"/>
      <c r="N1402" s="42"/>
      <c r="O1402" s="42"/>
      <c r="P1402" s="42"/>
      <c r="Q1402" s="265"/>
      <c r="R1402" s="10"/>
      <c r="S1402" s="6"/>
      <c r="T1402" s="6"/>
      <c r="U1402" s="65"/>
      <c r="V1402" s="65"/>
      <c r="W1402" s="65"/>
      <c r="X1402" s="65"/>
      <c r="Y1402" s="65"/>
      <c r="Z1402" s="65"/>
      <c r="AA1402" s="65"/>
      <c r="AB1402" s="65"/>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c r="HI1402" s="1"/>
      <c r="HJ1402" s="1"/>
      <c r="HK1402" s="1"/>
      <c r="HL1402" s="1"/>
      <c r="HM1402" s="1"/>
      <c r="HN1402" s="1"/>
      <c r="HO1402" s="1"/>
      <c r="HP1402" s="1"/>
      <c r="HQ1402" s="1"/>
      <c r="HR1402" s="1"/>
      <c r="HS1402" s="1"/>
      <c r="HT1402" s="1"/>
      <c r="HU1402" s="1"/>
      <c r="HV1402" s="1"/>
      <c r="HW1402" s="1"/>
      <c r="HX1402" s="1"/>
      <c r="HY1402" s="1"/>
      <c r="HZ1402" s="1"/>
      <c r="IA1402" s="1"/>
      <c r="IB1402" s="1"/>
      <c r="IC1402" s="1"/>
      <c r="ID1402" s="1"/>
      <c r="IE1402" s="1"/>
      <c r="IF1402" s="1"/>
      <c r="IG1402" s="1"/>
      <c r="IH1402" s="1"/>
      <c r="II1402" s="1"/>
      <c r="IJ1402" s="1"/>
      <c r="IK1402" s="1"/>
      <c r="IL1402" s="1"/>
      <c r="IM1402" s="1"/>
      <c r="IN1402" s="1"/>
      <c r="IO1402" s="1"/>
      <c r="IP1402" s="1"/>
    </row>
    <row r="1403" spans="1:250" s="50" customFormat="1" x14ac:dyDescent="0.2">
      <c r="A1403" s="6"/>
      <c r="B1403" s="41"/>
      <c r="C1403" s="7"/>
      <c r="D1403" s="6"/>
      <c r="E1403" s="6"/>
      <c r="F1403" s="6">
        <f t="shared" si="217"/>
        <v>3682</v>
      </c>
      <c r="G1403" s="44" t="str">
        <f t="shared" si="216"/>
        <v>0xE62</v>
      </c>
      <c r="H1403" s="8" t="s">
        <v>1077</v>
      </c>
      <c r="I1403" s="8"/>
      <c r="J1403" s="6"/>
      <c r="K1403" s="9"/>
      <c r="L1403" s="6"/>
      <c r="M1403" s="42"/>
      <c r="N1403" s="42"/>
      <c r="O1403" s="42"/>
      <c r="P1403" s="42"/>
      <c r="Q1403" s="265"/>
      <c r="R1403" s="10"/>
      <c r="S1403" s="6"/>
      <c r="T1403" s="6"/>
      <c r="U1403" s="65"/>
      <c r="V1403" s="65"/>
      <c r="W1403" s="65"/>
      <c r="X1403" s="65"/>
      <c r="Y1403" s="65"/>
      <c r="Z1403" s="65"/>
      <c r="AA1403" s="65"/>
      <c r="AB1403" s="65"/>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c r="GL1403" s="1"/>
      <c r="GM1403" s="1"/>
      <c r="GN1403" s="1"/>
      <c r="GO1403" s="1"/>
      <c r="GP1403" s="1"/>
      <c r="GQ1403" s="1"/>
      <c r="GR1403" s="1"/>
      <c r="GS1403" s="1"/>
      <c r="GT1403" s="1"/>
      <c r="GU1403" s="1"/>
      <c r="GV1403" s="1"/>
      <c r="GW1403" s="1"/>
      <c r="GX1403" s="1"/>
      <c r="GY1403" s="1"/>
      <c r="GZ1403" s="1"/>
      <c r="HA1403" s="1"/>
      <c r="HB1403" s="1"/>
      <c r="HC1403" s="1"/>
      <c r="HD1403" s="1"/>
      <c r="HE1403" s="1"/>
      <c r="HF1403" s="1"/>
      <c r="HG1403" s="1"/>
      <c r="HH1403" s="1"/>
      <c r="HI1403" s="1"/>
      <c r="HJ1403" s="1"/>
      <c r="HK1403" s="1"/>
      <c r="HL1403" s="1"/>
      <c r="HM1403" s="1"/>
      <c r="HN1403" s="1"/>
      <c r="HO1403" s="1"/>
      <c r="HP1403" s="1"/>
      <c r="HQ1403" s="1"/>
      <c r="HR1403" s="1"/>
      <c r="HS1403" s="1"/>
      <c r="HT1403" s="1"/>
      <c r="HU1403" s="1"/>
      <c r="HV1403" s="1"/>
      <c r="HW1403" s="1"/>
      <c r="HX1403" s="1"/>
      <c r="HY1403" s="1"/>
      <c r="HZ1403" s="1"/>
      <c r="IA1403" s="1"/>
      <c r="IB1403" s="1"/>
      <c r="IC1403" s="1"/>
      <c r="ID1403" s="1"/>
      <c r="IE1403" s="1"/>
      <c r="IF1403" s="1"/>
      <c r="IG1403" s="1"/>
      <c r="IH1403" s="1"/>
      <c r="II1403" s="1"/>
      <c r="IJ1403" s="1"/>
      <c r="IK1403" s="1"/>
      <c r="IL1403" s="1"/>
      <c r="IM1403" s="1"/>
      <c r="IN1403" s="1"/>
      <c r="IO1403" s="1"/>
      <c r="IP1403" s="1"/>
    </row>
    <row r="1404" spans="1:250" s="50" customFormat="1" x14ac:dyDescent="0.2">
      <c r="A1404" s="6"/>
      <c r="B1404" s="41"/>
      <c r="C1404" s="7"/>
      <c r="D1404" s="6"/>
      <c r="E1404" s="6"/>
      <c r="F1404" s="6">
        <f>$F1403+1</f>
        <v>3683</v>
      </c>
      <c r="G1404" s="44" t="str">
        <f t="shared" si="216"/>
        <v>0xE63</v>
      </c>
      <c r="H1404" s="8" t="s">
        <v>1077</v>
      </c>
      <c r="I1404" s="8"/>
      <c r="J1404" s="6"/>
      <c r="K1404" s="9"/>
      <c r="L1404" s="6"/>
      <c r="M1404" s="42"/>
      <c r="N1404" s="42"/>
      <c r="O1404" s="42"/>
      <c r="P1404" s="42"/>
      <c r="Q1404" s="265"/>
      <c r="R1404" s="10"/>
      <c r="S1404" s="6"/>
      <c r="T1404" s="6"/>
      <c r="U1404" s="65"/>
      <c r="V1404" s="65"/>
      <c r="W1404" s="65"/>
      <c r="X1404" s="65"/>
      <c r="Y1404" s="65"/>
      <c r="Z1404" s="65"/>
      <c r="AA1404" s="65"/>
      <c r="AB1404" s="65"/>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GS1404" s="1"/>
      <c r="GT1404" s="1"/>
      <c r="GU1404" s="1"/>
      <c r="GV1404" s="1"/>
      <c r="GW1404" s="1"/>
      <c r="GX1404" s="1"/>
      <c r="GY1404" s="1"/>
      <c r="GZ1404" s="1"/>
      <c r="HA1404" s="1"/>
      <c r="HB1404" s="1"/>
      <c r="HC1404" s="1"/>
      <c r="HD1404" s="1"/>
      <c r="HE1404" s="1"/>
      <c r="HF1404" s="1"/>
      <c r="HG1404" s="1"/>
      <c r="HH1404" s="1"/>
      <c r="HI1404" s="1"/>
      <c r="HJ1404" s="1"/>
      <c r="HK1404" s="1"/>
      <c r="HL1404" s="1"/>
      <c r="HM1404" s="1"/>
      <c r="HN1404" s="1"/>
      <c r="HO1404" s="1"/>
      <c r="HP1404" s="1"/>
      <c r="HQ1404" s="1"/>
      <c r="HR1404" s="1"/>
      <c r="HS1404" s="1"/>
      <c r="HT1404" s="1"/>
      <c r="HU1404" s="1"/>
      <c r="HV1404" s="1"/>
      <c r="HW1404" s="1"/>
      <c r="HX1404" s="1"/>
      <c r="HY1404" s="1"/>
      <c r="HZ1404" s="1"/>
      <c r="IA1404" s="1"/>
      <c r="IB1404" s="1"/>
      <c r="IC1404" s="1"/>
      <c r="ID1404" s="1"/>
      <c r="IE1404" s="1"/>
      <c r="IF1404" s="1"/>
      <c r="IG1404" s="1"/>
      <c r="IH1404" s="1"/>
      <c r="II1404" s="1"/>
      <c r="IJ1404" s="1"/>
      <c r="IK1404" s="1"/>
      <c r="IL1404" s="1"/>
      <c r="IM1404" s="1"/>
      <c r="IN1404" s="1"/>
      <c r="IO1404" s="1"/>
      <c r="IP1404" s="1"/>
    </row>
    <row r="1405" spans="1:250" s="50" customFormat="1" x14ac:dyDescent="0.2">
      <c r="A1405" s="6"/>
      <c r="B1405" s="41"/>
      <c r="C1405" s="7"/>
      <c r="D1405" s="6"/>
      <c r="E1405" s="6"/>
      <c r="F1405" s="6">
        <f t="shared" si="217"/>
        <v>3684</v>
      </c>
      <c r="G1405" s="44" t="str">
        <f t="shared" si="216"/>
        <v>0xE64</v>
      </c>
      <c r="H1405" s="8" t="s">
        <v>1077</v>
      </c>
      <c r="I1405" s="8"/>
      <c r="J1405" s="6"/>
      <c r="K1405" s="9"/>
      <c r="L1405" s="6"/>
      <c r="M1405" s="42"/>
      <c r="N1405" s="42"/>
      <c r="O1405" s="42"/>
      <c r="P1405" s="42"/>
      <c r="Q1405" s="265"/>
      <c r="R1405" s="10"/>
      <c r="S1405" s="6"/>
      <c r="T1405" s="6"/>
      <c r="U1405" s="65"/>
      <c r="V1405" s="65"/>
      <c r="W1405" s="65"/>
      <c r="X1405" s="65"/>
      <c r="Y1405" s="65"/>
      <c r="Z1405" s="65"/>
      <c r="AA1405" s="65"/>
      <c r="AB1405" s="65"/>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c r="GL1405" s="1"/>
      <c r="GM1405" s="1"/>
      <c r="GN1405" s="1"/>
      <c r="GO1405" s="1"/>
      <c r="GP1405" s="1"/>
      <c r="GQ1405" s="1"/>
      <c r="GR1405" s="1"/>
      <c r="GS1405" s="1"/>
      <c r="GT1405" s="1"/>
      <c r="GU1405" s="1"/>
      <c r="GV1405" s="1"/>
      <c r="GW1405" s="1"/>
      <c r="GX1405" s="1"/>
      <c r="GY1405" s="1"/>
      <c r="GZ1405" s="1"/>
      <c r="HA1405" s="1"/>
      <c r="HB1405" s="1"/>
      <c r="HC1405" s="1"/>
      <c r="HD1405" s="1"/>
      <c r="HE1405" s="1"/>
      <c r="HF1405" s="1"/>
      <c r="HG1405" s="1"/>
      <c r="HH1405" s="1"/>
      <c r="HI1405" s="1"/>
      <c r="HJ1405" s="1"/>
      <c r="HK1405" s="1"/>
      <c r="HL1405" s="1"/>
      <c r="HM1405" s="1"/>
      <c r="HN1405" s="1"/>
      <c r="HO1405" s="1"/>
      <c r="HP1405" s="1"/>
      <c r="HQ1405" s="1"/>
      <c r="HR1405" s="1"/>
      <c r="HS1405" s="1"/>
      <c r="HT1405" s="1"/>
      <c r="HU1405" s="1"/>
      <c r="HV1405" s="1"/>
      <c r="HW1405" s="1"/>
      <c r="HX1405" s="1"/>
      <c r="HY1405" s="1"/>
      <c r="HZ1405" s="1"/>
      <c r="IA1405" s="1"/>
      <c r="IB1405" s="1"/>
      <c r="IC1405" s="1"/>
      <c r="ID1405" s="1"/>
      <c r="IE1405" s="1"/>
      <c r="IF1405" s="1"/>
      <c r="IG1405" s="1"/>
      <c r="IH1405" s="1"/>
      <c r="II1405" s="1"/>
      <c r="IJ1405" s="1"/>
      <c r="IK1405" s="1"/>
      <c r="IL1405" s="1"/>
      <c r="IM1405" s="1"/>
      <c r="IN1405" s="1"/>
      <c r="IO1405" s="1"/>
      <c r="IP1405" s="1"/>
    </row>
    <row r="1406" spans="1:250" s="50" customFormat="1" x14ac:dyDescent="0.2">
      <c r="A1406" s="6"/>
      <c r="B1406" s="41"/>
      <c r="C1406" s="7"/>
      <c r="D1406" s="6"/>
      <c r="E1406" s="6"/>
      <c r="F1406" s="6">
        <f t="shared" si="217"/>
        <v>3685</v>
      </c>
      <c r="G1406" s="44" t="str">
        <f t="shared" si="216"/>
        <v>0xE65</v>
      </c>
      <c r="H1406" s="8" t="s">
        <v>1077</v>
      </c>
      <c r="I1406" s="8"/>
      <c r="J1406" s="6"/>
      <c r="K1406" s="9"/>
      <c r="L1406" s="6"/>
      <c r="M1406" s="42"/>
      <c r="N1406" s="42"/>
      <c r="O1406" s="42"/>
      <c r="P1406" s="42"/>
      <c r="Q1406" s="265"/>
      <c r="R1406" s="10"/>
      <c r="S1406" s="6"/>
      <c r="T1406" s="6"/>
      <c r="U1406" s="65"/>
      <c r="V1406" s="65"/>
      <c r="W1406" s="65"/>
      <c r="X1406" s="65"/>
      <c r="Y1406" s="65"/>
      <c r="Z1406" s="65"/>
      <c r="AA1406" s="65"/>
      <c r="AB1406" s="65"/>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1"/>
      <c r="GD1406" s="1"/>
      <c r="GE1406" s="1"/>
      <c r="GF1406" s="1"/>
      <c r="GG1406" s="1"/>
      <c r="GH1406" s="1"/>
      <c r="GI1406" s="1"/>
      <c r="GJ1406" s="1"/>
      <c r="GK1406" s="1"/>
      <c r="GL1406" s="1"/>
      <c r="GM1406" s="1"/>
      <c r="GN1406" s="1"/>
      <c r="GO1406" s="1"/>
      <c r="GP1406" s="1"/>
      <c r="GQ1406" s="1"/>
      <c r="GR1406" s="1"/>
      <c r="GS1406" s="1"/>
      <c r="GT1406" s="1"/>
      <c r="GU1406" s="1"/>
      <c r="GV1406" s="1"/>
      <c r="GW1406" s="1"/>
      <c r="GX1406" s="1"/>
      <c r="GY1406" s="1"/>
      <c r="GZ1406" s="1"/>
      <c r="HA1406" s="1"/>
      <c r="HB1406" s="1"/>
      <c r="HC1406" s="1"/>
      <c r="HD1406" s="1"/>
      <c r="HE1406" s="1"/>
      <c r="HF1406" s="1"/>
      <c r="HG1406" s="1"/>
      <c r="HH1406" s="1"/>
      <c r="HI1406" s="1"/>
      <c r="HJ1406" s="1"/>
      <c r="HK1406" s="1"/>
      <c r="HL1406" s="1"/>
      <c r="HM1406" s="1"/>
      <c r="HN1406" s="1"/>
      <c r="HO1406" s="1"/>
      <c r="HP1406" s="1"/>
      <c r="HQ1406" s="1"/>
      <c r="HR1406" s="1"/>
      <c r="HS1406" s="1"/>
      <c r="HT1406" s="1"/>
      <c r="HU1406" s="1"/>
      <c r="HV1406" s="1"/>
      <c r="HW1406" s="1"/>
      <c r="HX1406" s="1"/>
      <c r="HY1406" s="1"/>
      <c r="HZ1406" s="1"/>
      <c r="IA1406" s="1"/>
      <c r="IB1406" s="1"/>
      <c r="IC1406" s="1"/>
      <c r="ID1406" s="1"/>
      <c r="IE1406" s="1"/>
      <c r="IF1406" s="1"/>
      <c r="IG1406" s="1"/>
      <c r="IH1406" s="1"/>
      <c r="II1406" s="1"/>
      <c r="IJ1406" s="1"/>
      <c r="IK1406" s="1"/>
      <c r="IL1406" s="1"/>
      <c r="IM1406" s="1"/>
      <c r="IN1406" s="1"/>
      <c r="IO1406" s="1"/>
      <c r="IP1406" s="1"/>
    </row>
    <row r="1407" spans="1:250" s="50" customFormat="1" x14ac:dyDescent="0.2">
      <c r="A1407" s="6"/>
      <c r="B1407" s="41"/>
      <c r="C1407" s="7"/>
      <c r="D1407" s="6"/>
      <c r="E1407" s="6"/>
      <c r="F1407" s="6">
        <f t="shared" si="217"/>
        <v>3686</v>
      </c>
      <c r="G1407" s="44" t="str">
        <f t="shared" si="216"/>
        <v>0xE66</v>
      </c>
      <c r="H1407" s="8" t="s">
        <v>1077</v>
      </c>
      <c r="I1407" s="8"/>
      <c r="J1407" s="6"/>
      <c r="K1407" s="9"/>
      <c r="L1407" s="6"/>
      <c r="M1407" s="42"/>
      <c r="N1407" s="42"/>
      <c r="O1407" s="42"/>
      <c r="P1407" s="42"/>
      <c r="Q1407" s="265"/>
      <c r="R1407" s="10"/>
      <c r="S1407" s="6"/>
      <c r="T1407" s="6"/>
      <c r="U1407" s="65"/>
      <c r="V1407" s="65"/>
      <c r="W1407" s="65"/>
      <c r="X1407" s="65"/>
      <c r="Y1407" s="65"/>
      <c r="Z1407" s="65"/>
      <c r="AA1407" s="65"/>
      <c r="AB1407" s="65"/>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GS1407" s="1"/>
      <c r="GT1407" s="1"/>
      <c r="GU1407" s="1"/>
      <c r="GV1407" s="1"/>
      <c r="GW1407" s="1"/>
      <c r="GX1407" s="1"/>
      <c r="GY1407" s="1"/>
      <c r="GZ1407" s="1"/>
      <c r="HA1407" s="1"/>
      <c r="HB1407" s="1"/>
      <c r="HC1407" s="1"/>
      <c r="HD1407" s="1"/>
      <c r="HE1407" s="1"/>
      <c r="HF1407" s="1"/>
      <c r="HG1407" s="1"/>
      <c r="HH1407" s="1"/>
      <c r="HI1407" s="1"/>
      <c r="HJ1407" s="1"/>
      <c r="HK1407" s="1"/>
      <c r="HL1407" s="1"/>
      <c r="HM1407" s="1"/>
      <c r="HN1407" s="1"/>
      <c r="HO1407" s="1"/>
      <c r="HP1407" s="1"/>
      <c r="HQ1407" s="1"/>
      <c r="HR1407" s="1"/>
      <c r="HS1407" s="1"/>
      <c r="HT1407" s="1"/>
      <c r="HU1407" s="1"/>
      <c r="HV1407" s="1"/>
      <c r="HW1407" s="1"/>
      <c r="HX1407" s="1"/>
      <c r="HY1407" s="1"/>
      <c r="HZ1407" s="1"/>
      <c r="IA1407" s="1"/>
      <c r="IB1407" s="1"/>
      <c r="IC1407" s="1"/>
      <c r="ID1407" s="1"/>
      <c r="IE1407" s="1"/>
      <c r="IF1407" s="1"/>
      <c r="IG1407" s="1"/>
      <c r="IH1407" s="1"/>
      <c r="II1407" s="1"/>
      <c r="IJ1407" s="1"/>
      <c r="IK1407" s="1"/>
      <c r="IL1407" s="1"/>
      <c r="IM1407" s="1"/>
      <c r="IN1407" s="1"/>
      <c r="IO1407" s="1"/>
      <c r="IP1407" s="1"/>
    </row>
    <row r="1408" spans="1:250" s="50" customFormat="1" x14ac:dyDescent="0.2">
      <c r="A1408" s="6"/>
      <c r="B1408" s="41"/>
      <c r="C1408" s="7"/>
      <c r="D1408" s="6"/>
      <c r="E1408" s="6"/>
      <c r="F1408" s="6">
        <f t="shared" si="217"/>
        <v>3687</v>
      </c>
      <c r="G1408" s="44" t="str">
        <f t="shared" si="216"/>
        <v>0xE67</v>
      </c>
      <c r="H1408" s="8" t="s">
        <v>1077</v>
      </c>
      <c r="I1408" s="8"/>
      <c r="J1408" s="6"/>
      <c r="K1408" s="9"/>
      <c r="L1408" s="6"/>
      <c r="M1408" s="42"/>
      <c r="N1408" s="42"/>
      <c r="O1408" s="42"/>
      <c r="P1408" s="42"/>
      <c r="Q1408" s="265"/>
      <c r="R1408" s="10"/>
      <c r="S1408" s="6"/>
      <c r="T1408" s="6"/>
      <c r="U1408" s="65"/>
      <c r="V1408" s="65"/>
      <c r="W1408" s="65"/>
      <c r="X1408" s="65"/>
      <c r="Y1408" s="65"/>
      <c r="Z1408" s="65"/>
      <c r="AA1408" s="65"/>
      <c r="AB1408" s="65"/>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c r="HI1408" s="1"/>
      <c r="HJ1408" s="1"/>
      <c r="HK1408" s="1"/>
      <c r="HL1408" s="1"/>
      <c r="HM1408" s="1"/>
      <c r="HN1408" s="1"/>
      <c r="HO1408" s="1"/>
      <c r="HP1408" s="1"/>
      <c r="HQ1408" s="1"/>
      <c r="HR1408" s="1"/>
      <c r="HS1408" s="1"/>
      <c r="HT1408" s="1"/>
      <c r="HU1408" s="1"/>
      <c r="HV1408" s="1"/>
      <c r="HW1408" s="1"/>
      <c r="HX1408" s="1"/>
      <c r="HY1408" s="1"/>
      <c r="HZ1408" s="1"/>
      <c r="IA1408" s="1"/>
      <c r="IB1408" s="1"/>
      <c r="IC1408" s="1"/>
      <c r="ID1408" s="1"/>
      <c r="IE1408" s="1"/>
      <c r="IF1408" s="1"/>
      <c r="IG1408" s="1"/>
      <c r="IH1408" s="1"/>
      <c r="II1408" s="1"/>
      <c r="IJ1408" s="1"/>
      <c r="IK1408" s="1"/>
      <c r="IL1408" s="1"/>
      <c r="IM1408" s="1"/>
      <c r="IN1408" s="1"/>
      <c r="IO1408" s="1"/>
      <c r="IP1408" s="1"/>
    </row>
    <row r="1409" spans="1:250" s="50" customFormat="1" x14ac:dyDescent="0.2">
      <c r="A1409" s="6"/>
      <c r="B1409" s="41"/>
      <c r="C1409" s="7"/>
      <c r="D1409" s="6"/>
      <c r="E1409" s="6"/>
      <c r="F1409" s="6">
        <f t="shared" si="217"/>
        <v>3688</v>
      </c>
      <c r="G1409" s="44" t="str">
        <f t="shared" si="216"/>
        <v>0xE68</v>
      </c>
      <c r="H1409" s="8" t="s">
        <v>1077</v>
      </c>
      <c r="I1409" s="8"/>
      <c r="J1409" s="6"/>
      <c r="K1409" s="9"/>
      <c r="L1409" s="6"/>
      <c r="M1409" s="42"/>
      <c r="N1409" s="42"/>
      <c r="O1409" s="42"/>
      <c r="P1409" s="42"/>
      <c r="Q1409" s="265"/>
      <c r="R1409" s="10"/>
      <c r="S1409" s="6"/>
      <c r="T1409" s="6"/>
      <c r="U1409" s="65"/>
      <c r="V1409" s="65"/>
      <c r="W1409" s="65"/>
      <c r="X1409" s="65"/>
      <c r="Y1409" s="65"/>
      <c r="Z1409" s="65"/>
      <c r="AA1409" s="65"/>
      <c r="AB1409" s="65"/>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GS1409" s="1"/>
      <c r="GT1409" s="1"/>
      <c r="GU1409" s="1"/>
      <c r="GV1409" s="1"/>
      <c r="GW1409" s="1"/>
      <c r="GX1409" s="1"/>
      <c r="GY1409" s="1"/>
      <c r="GZ1409" s="1"/>
      <c r="HA1409" s="1"/>
      <c r="HB1409" s="1"/>
      <c r="HC1409" s="1"/>
      <c r="HD1409" s="1"/>
      <c r="HE1409" s="1"/>
      <c r="HF1409" s="1"/>
      <c r="HG1409" s="1"/>
      <c r="HH1409" s="1"/>
      <c r="HI1409" s="1"/>
      <c r="HJ1409" s="1"/>
      <c r="HK1409" s="1"/>
      <c r="HL1409" s="1"/>
      <c r="HM1409" s="1"/>
      <c r="HN1409" s="1"/>
      <c r="HO1409" s="1"/>
      <c r="HP1409" s="1"/>
      <c r="HQ1409" s="1"/>
      <c r="HR1409" s="1"/>
      <c r="HS1409" s="1"/>
      <c r="HT1409" s="1"/>
      <c r="HU1409" s="1"/>
      <c r="HV1409" s="1"/>
      <c r="HW1409" s="1"/>
      <c r="HX1409" s="1"/>
      <c r="HY1409" s="1"/>
      <c r="HZ1409" s="1"/>
      <c r="IA1409" s="1"/>
      <c r="IB1409" s="1"/>
      <c r="IC1409" s="1"/>
      <c r="ID1409" s="1"/>
      <c r="IE1409" s="1"/>
      <c r="IF1409" s="1"/>
      <c r="IG1409" s="1"/>
      <c r="IH1409" s="1"/>
      <c r="II1409" s="1"/>
      <c r="IJ1409" s="1"/>
      <c r="IK1409" s="1"/>
      <c r="IL1409" s="1"/>
      <c r="IM1409" s="1"/>
      <c r="IN1409" s="1"/>
      <c r="IO1409" s="1"/>
      <c r="IP1409" s="1"/>
    </row>
    <row r="1410" spans="1:250" s="50" customFormat="1" x14ac:dyDescent="0.2">
      <c r="A1410" s="6"/>
      <c r="B1410" s="41"/>
      <c r="C1410" s="7"/>
      <c r="D1410" s="6"/>
      <c r="E1410" s="6"/>
      <c r="F1410" s="6">
        <f t="shared" si="217"/>
        <v>3689</v>
      </c>
      <c r="G1410" s="44" t="str">
        <f t="shared" si="216"/>
        <v>0xE69</v>
      </c>
      <c r="H1410" s="8" t="s">
        <v>1077</v>
      </c>
      <c r="I1410" s="8"/>
      <c r="J1410" s="6"/>
      <c r="K1410" s="9"/>
      <c r="L1410" s="6"/>
      <c r="M1410" s="42"/>
      <c r="N1410" s="42"/>
      <c r="O1410" s="42"/>
      <c r="P1410" s="42"/>
      <c r="Q1410" s="265"/>
      <c r="R1410" s="10"/>
      <c r="S1410" s="6"/>
      <c r="T1410" s="6"/>
      <c r="U1410" s="65"/>
      <c r="V1410" s="65"/>
      <c r="W1410" s="65"/>
      <c r="X1410" s="65"/>
      <c r="Y1410" s="65"/>
      <c r="Z1410" s="65"/>
      <c r="AA1410" s="65"/>
      <c r="AB1410" s="65"/>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GS1410" s="1"/>
      <c r="GT1410" s="1"/>
      <c r="GU1410" s="1"/>
      <c r="GV1410" s="1"/>
      <c r="GW1410" s="1"/>
      <c r="GX1410" s="1"/>
      <c r="GY1410" s="1"/>
      <c r="GZ1410" s="1"/>
      <c r="HA1410" s="1"/>
      <c r="HB1410" s="1"/>
      <c r="HC1410" s="1"/>
      <c r="HD1410" s="1"/>
      <c r="HE1410" s="1"/>
      <c r="HF1410" s="1"/>
      <c r="HG1410" s="1"/>
      <c r="HH1410" s="1"/>
      <c r="HI1410" s="1"/>
      <c r="HJ1410" s="1"/>
      <c r="HK1410" s="1"/>
      <c r="HL1410" s="1"/>
      <c r="HM1410" s="1"/>
      <c r="HN1410" s="1"/>
      <c r="HO1410" s="1"/>
      <c r="HP1410" s="1"/>
      <c r="HQ1410" s="1"/>
      <c r="HR1410" s="1"/>
      <c r="HS1410" s="1"/>
      <c r="HT1410" s="1"/>
      <c r="HU1410" s="1"/>
      <c r="HV1410" s="1"/>
      <c r="HW1410" s="1"/>
      <c r="HX1410" s="1"/>
      <c r="HY1410" s="1"/>
      <c r="HZ1410" s="1"/>
      <c r="IA1410" s="1"/>
      <c r="IB1410" s="1"/>
      <c r="IC1410" s="1"/>
      <c r="ID1410" s="1"/>
      <c r="IE1410" s="1"/>
      <c r="IF1410" s="1"/>
      <c r="IG1410" s="1"/>
      <c r="IH1410" s="1"/>
      <c r="II1410" s="1"/>
      <c r="IJ1410" s="1"/>
      <c r="IK1410" s="1"/>
      <c r="IL1410" s="1"/>
      <c r="IM1410" s="1"/>
      <c r="IN1410" s="1"/>
      <c r="IO1410" s="1"/>
      <c r="IP1410" s="1"/>
    </row>
    <row r="1411" spans="1:250" s="50" customFormat="1" x14ac:dyDescent="0.2">
      <c r="A1411" s="6"/>
      <c r="B1411" s="41"/>
      <c r="C1411" s="7"/>
      <c r="D1411" s="6"/>
      <c r="E1411" s="6"/>
      <c r="F1411" s="6">
        <f t="shared" si="217"/>
        <v>3690</v>
      </c>
      <c r="G1411" s="44" t="str">
        <f t="shared" si="216"/>
        <v>0xE6A</v>
      </c>
      <c r="H1411" s="8" t="s">
        <v>1077</v>
      </c>
      <c r="I1411" s="8"/>
      <c r="J1411" s="6"/>
      <c r="K1411" s="9"/>
      <c r="L1411" s="6"/>
      <c r="M1411" s="42"/>
      <c r="N1411" s="42"/>
      <c r="O1411" s="42"/>
      <c r="P1411" s="42"/>
      <c r="Q1411" s="265"/>
      <c r="R1411" s="10"/>
      <c r="S1411" s="6"/>
      <c r="T1411" s="6"/>
      <c r="U1411" s="65"/>
      <c r="V1411" s="65"/>
      <c r="W1411" s="65"/>
      <c r="X1411" s="65"/>
      <c r="Y1411" s="65"/>
      <c r="Z1411" s="65"/>
      <c r="AA1411" s="65"/>
      <c r="AB1411" s="65"/>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c r="HI1411" s="1"/>
      <c r="HJ1411" s="1"/>
      <c r="HK1411" s="1"/>
      <c r="HL1411" s="1"/>
      <c r="HM1411" s="1"/>
      <c r="HN1411" s="1"/>
      <c r="HO1411" s="1"/>
      <c r="HP1411" s="1"/>
      <c r="HQ1411" s="1"/>
      <c r="HR1411" s="1"/>
      <c r="HS1411" s="1"/>
      <c r="HT1411" s="1"/>
      <c r="HU1411" s="1"/>
      <c r="HV1411" s="1"/>
      <c r="HW1411" s="1"/>
      <c r="HX1411" s="1"/>
      <c r="HY1411" s="1"/>
      <c r="HZ1411" s="1"/>
      <c r="IA1411" s="1"/>
      <c r="IB1411" s="1"/>
      <c r="IC1411" s="1"/>
      <c r="ID1411" s="1"/>
      <c r="IE1411" s="1"/>
      <c r="IF1411" s="1"/>
      <c r="IG1411" s="1"/>
      <c r="IH1411" s="1"/>
      <c r="II1411" s="1"/>
      <c r="IJ1411" s="1"/>
      <c r="IK1411" s="1"/>
      <c r="IL1411" s="1"/>
      <c r="IM1411" s="1"/>
      <c r="IN1411" s="1"/>
      <c r="IO1411" s="1"/>
      <c r="IP1411" s="1"/>
    </row>
    <row r="1412" spans="1:250" s="50" customFormat="1" x14ac:dyDescent="0.2">
      <c r="A1412" s="6"/>
      <c r="B1412" s="41"/>
      <c r="C1412" s="7"/>
      <c r="D1412" s="6"/>
      <c r="E1412" s="6"/>
      <c r="F1412" s="6">
        <f t="shared" si="217"/>
        <v>3691</v>
      </c>
      <c r="G1412" s="44" t="str">
        <f t="shared" si="216"/>
        <v>0xE6B</v>
      </c>
      <c r="H1412" s="8" t="s">
        <v>1077</v>
      </c>
      <c r="I1412" s="8"/>
      <c r="J1412" s="6"/>
      <c r="K1412" s="9"/>
      <c r="L1412" s="6"/>
      <c r="M1412" s="42"/>
      <c r="N1412" s="42"/>
      <c r="O1412" s="42"/>
      <c r="P1412" s="42"/>
      <c r="Q1412" s="265"/>
      <c r="R1412" s="10"/>
      <c r="S1412" s="6"/>
      <c r="T1412" s="6"/>
      <c r="U1412" s="65"/>
      <c r="V1412" s="65"/>
      <c r="W1412" s="65"/>
      <c r="X1412" s="65"/>
      <c r="Y1412" s="65"/>
      <c r="Z1412" s="65"/>
      <c r="AA1412" s="65"/>
      <c r="AB1412" s="65"/>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GS1412" s="1"/>
      <c r="GT1412" s="1"/>
      <c r="GU1412" s="1"/>
      <c r="GV1412" s="1"/>
      <c r="GW1412" s="1"/>
      <c r="GX1412" s="1"/>
      <c r="GY1412" s="1"/>
      <c r="GZ1412" s="1"/>
      <c r="HA1412" s="1"/>
      <c r="HB1412" s="1"/>
      <c r="HC1412" s="1"/>
      <c r="HD1412" s="1"/>
      <c r="HE1412" s="1"/>
      <c r="HF1412" s="1"/>
      <c r="HG1412" s="1"/>
      <c r="HH1412" s="1"/>
      <c r="HI1412" s="1"/>
      <c r="HJ1412" s="1"/>
      <c r="HK1412" s="1"/>
      <c r="HL1412" s="1"/>
      <c r="HM1412" s="1"/>
      <c r="HN1412" s="1"/>
      <c r="HO1412" s="1"/>
      <c r="HP1412" s="1"/>
      <c r="HQ1412" s="1"/>
      <c r="HR1412" s="1"/>
      <c r="HS1412" s="1"/>
      <c r="HT1412" s="1"/>
      <c r="HU1412" s="1"/>
      <c r="HV1412" s="1"/>
      <c r="HW1412" s="1"/>
      <c r="HX1412" s="1"/>
      <c r="HY1412" s="1"/>
      <c r="HZ1412" s="1"/>
      <c r="IA1412" s="1"/>
      <c r="IB1412" s="1"/>
      <c r="IC1412" s="1"/>
      <c r="ID1412" s="1"/>
      <c r="IE1412" s="1"/>
      <c r="IF1412" s="1"/>
      <c r="IG1412" s="1"/>
      <c r="IH1412" s="1"/>
      <c r="II1412" s="1"/>
      <c r="IJ1412" s="1"/>
      <c r="IK1412" s="1"/>
      <c r="IL1412" s="1"/>
      <c r="IM1412" s="1"/>
      <c r="IN1412" s="1"/>
      <c r="IO1412" s="1"/>
      <c r="IP1412" s="1"/>
    </row>
    <row r="1413" spans="1:250" s="50" customFormat="1" x14ac:dyDescent="0.2">
      <c r="A1413" s="6"/>
      <c r="B1413" s="41"/>
      <c r="C1413" s="7"/>
      <c r="D1413" s="6"/>
      <c r="E1413" s="6"/>
      <c r="F1413" s="6">
        <f t="shared" si="217"/>
        <v>3692</v>
      </c>
      <c r="G1413" s="44" t="str">
        <f t="shared" si="216"/>
        <v>0xE6C</v>
      </c>
      <c r="H1413" s="8" t="s">
        <v>1077</v>
      </c>
      <c r="I1413" s="8"/>
      <c r="J1413" s="6"/>
      <c r="K1413" s="9"/>
      <c r="L1413" s="6"/>
      <c r="M1413" s="42"/>
      <c r="N1413" s="42"/>
      <c r="O1413" s="42"/>
      <c r="P1413" s="42"/>
      <c r="Q1413" s="265"/>
      <c r="R1413" s="10"/>
      <c r="S1413" s="6"/>
      <c r="T1413" s="6"/>
      <c r="U1413" s="65"/>
      <c r="V1413" s="65"/>
      <c r="W1413" s="65"/>
      <c r="X1413" s="65"/>
      <c r="Y1413" s="65"/>
      <c r="Z1413" s="65"/>
      <c r="AA1413" s="65"/>
      <c r="AB1413" s="65"/>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c r="GY1413" s="1"/>
      <c r="GZ1413" s="1"/>
      <c r="HA1413" s="1"/>
      <c r="HB1413" s="1"/>
      <c r="HC1413" s="1"/>
      <c r="HD1413" s="1"/>
      <c r="HE1413" s="1"/>
      <c r="HF1413" s="1"/>
      <c r="HG1413" s="1"/>
      <c r="HH1413" s="1"/>
      <c r="HI1413" s="1"/>
      <c r="HJ1413" s="1"/>
      <c r="HK1413" s="1"/>
      <c r="HL1413" s="1"/>
      <c r="HM1413" s="1"/>
      <c r="HN1413" s="1"/>
      <c r="HO1413" s="1"/>
      <c r="HP1413" s="1"/>
      <c r="HQ1413" s="1"/>
      <c r="HR1413" s="1"/>
      <c r="HS1413" s="1"/>
      <c r="HT1413" s="1"/>
      <c r="HU1413" s="1"/>
      <c r="HV1413" s="1"/>
      <c r="HW1413" s="1"/>
      <c r="HX1413" s="1"/>
      <c r="HY1413" s="1"/>
      <c r="HZ1413" s="1"/>
      <c r="IA1413" s="1"/>
      <c r="IB1413" s="1"/>
      <c r="IC1413" s="1"/>
      <c r="ID1413" s="1"/>
      <c r="IE1413" s="1"/>
      <c r="IF1413" s="1"/>
      <c r="IG1413" s="1"/>
      <c r="IH1413" s="1"/>
      <c r="II1413" s="1"/>
      <c r="IJ1413" s="1"/>
      <c r="IK1413" s="1"/>
      <c r="IL1413" s="1"/>
      <c r="IM1413" s="1"/>
      <c r="IN1413" s="1"/>
      <c r="IO1413" s="1"/>
      <c r="IP1413" s="1"/>
    </row>
    <row r="1414" spans="1:250" s="50" customFormat="1" x14ac:dyDescent="0.2">
      <c r="A1414" s="6"/>
      <c r="B1414" s="41"/>
      <c r="C1414" s="7"/>
      <c r="D1414" s="6"/>
      <c r="E1414" s="6"/>
      <c r="F1414" s="6">
        <f t="shared" si="217"/>
        <v>3693</v>
      </c>
      <c r="G1414" s="44" t="str">
        <f t="shared" si="216"/>
        <v>0xE6D</v>
      </c>
      <c r="H1414" s="8" t="s">
        <v>1077</v>
      </c>
      <c r="I1414" s="8"/>
      <c r="J1414" s="6"/>
      <c r="K1414" s="9"/>
      <c r="L1414" s="6"/>
      <c r="M1414" s="42"/>
      <c r="N1414" s="42"/>
      <c r="O1414" s="42"/>
      <c r="P1414" s="42"/>
      <c r="Q1414" s="265"/>
      <c r="R1414" s="10"/>
      <c r="S1414" s="6"/>
      <c r="T1414" s="6"/>
      <c r="U1414" s="65"/>
      <c r="V1414" s="65"/>
      <c r="W1414" s="65"/>
      <c r="X1414" s="65"/>
      <c r="Y1414" s="65"/>
      <c r="Z1414" s="65"/>
      <c r="AA1414" s="65"/>
      <c r="AB1414" s="65"/>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c r="HI1414" s="1"/>
      <c r="HJ1414" s="1"/>
      <c r="HK1414" s="1"/>
      <c r="HL1414" s="1"/>
      <c r="HM1414" s="1"/>
      <c r="HN1414" s="1"/>
      <c r="HO1414" s="1"/>
      <c r="HP1414" s="1"/>
      <c r="HQ1414" s="1"/>
      <c r="HR1414" s="1"/>
      <c r="HS1414" s="1"/>
      <c r="HT1414" s="1"/>
      <c r="HU1414" s="1"/>
      <c r="HV1414" s="1"/>
      <c r="HW1414" s="1"/>
      <c r="HX1414" s="1"/>
      <c r="HY1414" s="1"/>
      <c r="HZ1414" s="1"/>
      <c r="IA1414" s="1"/>
      <c r="IB1414" s="1"/>
      <c r="IC1414" s="1"/>
      <c r="ID1414" s="1"/>
      <c r="IE1414" s="1"/>
      <c r="IF1414" s="1"/>
      <c r="IG1414" s="1"/>
      <c r="IH1414" s="1"/>
      <c r="II1414" s="1"/>
      <c r="IJ1414" s="1"/>
      <c r="IK1414" s="1"/>
      <c r="IL1414" s="1"/>
      <c r="IM1414" s="1"/>
      <c r="IN1414" s="1"/>
      <c r="IO1414" s="1"/>
      <c r="IP1414" s="1"/>
    </row>
    <row r="1415" spans="1:250" s="50" customFormat="1" x14ac:dyDescent="0.2">
      <c r="A1415" s="6"/>
      <c r="B1415" s="41"/>
      <c r="C1415" s="7"/>
      <c r="D1415" s="6"/>
      <c r="E1415" s="6"/>
      <c r="F1415" s="6">
        <f t="shared" si="217"/>
        <v>3694</v>
      </c>
      <c r="G1415" s="44" t="str">
        <f t="shared" si="216"/>
        <v>0xE6E</v>
      </c>
      <c r="H1415" s="8" t="s">
        <v>1077</v>
      </c>
      <c r="I1415" s="8"/>
      <c r="J1415" s="6"/>
      <c r="K1415" s="9"/>
      <c r="L1415" s="6"/>
      <c r="M1415" s="42"/>
      <c r="N1415" s="42"/>
      <c r="O1415" s="42"/>
      <c r="P1415" s="42"/>
      <c r="Q1415" s="265"/>
      <c r="R1415" s="10"/>
      <c r="S1415" s="6"/>
      <c r="T1415" s="6"/>
      <c r="U1415" s="65"/>
      <c r="V1415" s="65"/>
      <c r="W1415" s="65"/>
      <c r="X1415" s="65"/>
      <c r="Y1415" s="65"/>
      <c r="Z1415" s="65"/>
      <c r="AA1415" s="65"/>
      <c r="AB1415" s="65"/>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c r="HI1415" s="1"/>
      <c r="HJ1415" s="1"/>
      <c r="HK1415" s="1"/>
      <c r="HL1415" s="1"/>
      <c r="HM1415" s="1"/>
      <c r="HN1415" s="1"/>
      <c r="HO1415" s="1"/>
      <c r="HP1415" s="1"/>
      <c r="HQ1415" s="1"/>
      <c r="HR1415" s="1"/>
      <c r="HS1415" s="1"/>
      <c r="HT1415" s="1"/>
      <c r="HU1415" s="1"/>
      <c r="HV1415" s="1"/>
      <c r="HW1415" s="1"/>
      <c r="HX1415" s="1"/>
      <c r="HY1415" s="1"/>
      <c r="HZ1415" s="1"/>
      <c r="IA1415" s="1"/>
      <c r="IB1415" s="1"/>
      <c r="IC1415" s="1"/>
      <c r="ID1415" s="1"/>
      <c r="IE1415" s="1"/>
      <c r="IF1415" s="1"/>
      <c r="IG1415" s="1"/>
      <c r="IH1415" s="1"/>
      <c r="II1415" s="1"/>
      <c r="IJ1415" s="1"/>
      <c r="IK1415" s="1"/>
      <c r="IL1415" s="1"/>
      <c r="IM1415" s="1"/>
      <c r="IN1415" s="1"/>
      <c r="IO1415" s="1"/>
      <c r="IP1415" s="1"/>
    </row>
    <row r="1416" spans="1:250" s="50" customFormat="1" x14ac:dyDescent="0.2">
      <c r="A1416" s="6"/>
      <c r="B1416" s="41"/>
      <c r="C1416" s="7"/>
      <c r="D1416" s="6"/>
      <c r="E1416" s="6"/>
      <c r="F1416" s="6">
        <f t="shared" si="217"/>
        <v>3695</v>
      </c>
      <c r="G1416" s="44" t="str">
        <f t="shared" si="216"/>
        <v>0xE6F</v>
      </c>
      <c r="H1416" s="8" t="s">
        <v>1077</v>
      </c>
      <c r="I1416" s="8"/>
      <c r="J1416" s="6"/>
      <c r="K1416" s="9"/>
      <c r="L1416" s="6"/>
      <c r="M1416" s="42"/>
      <c r="N1416" s="42"/>
      <c r="O1416" s="42"/>
      <c r="P1416" s="42"/>
      <c r="Q1416" s="265"/>
      <c r="R1416" s="10"/>
      <c r="S1416" s="6"/>
      <c r="T1416" s="6"/>
      <c r="U1416" s="65"/>
      <c r="V1416" s="65"/>
      <c r="W1416" s="65"/>
      <c r="X1416" s="65"/>
      <c r="Y1416" s="65"/>
      <c r="Z1416" s="65"/>
      <c r="AA1416" s="65"/>
      <c r="AB1416" s="65"/>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c r="HI1416" s="1"/>
      <c r="HJ1416" s="1"/>
      <c r="HK1416" s="1"/>
      <c r="HL1416" s="1"/>
      <c r="HM1416" s="1"/>
      <c r="HN1416" s="1"/>
      <c r="HO1416" s="1"/>
      <c r="HP1416" s="1"/>
      <c r="HQ1416" s="1"/>
      <c r="HR1416" s="1"/>
      <c r="HS1416" s="1"/>
      <c r="HT1416" s="1"/>
      <c r="HU1416" s="1"/>
      <c r="HV1416" s="1"/>
      <c r="HW1416" s="1"/>
      <c r="HX1416" s="1"/>
      <c r="HY1416" s="1"/>
      <c r="HZ1416" s="1"/>
      <c r="IA1416" s="1"/>
      <c r="IB1416" s="1"/>
      <c r="IC1416" s="1"/>
      <c r="ID1416" s="1"/>
      <c r="IE1416" s="1"/>
      <c r="IF1416" s="1"/>
      <c r="IG1416" s="1"/>
      <c r="IH1416" s="1"/>
      <c r="II1416" s="1"/>
      <c r="IJ1416" s="1"/>
      <c r="IK1416" s="1"/>
      <c r="IL1416" s="1"/>
      <c r="IM1416" s="1"/>
      <c r="IN1416" s="1"/>
      <c r="IO1416" s="1"/>
      <c r="IP1416" s="1"/>
    </row>
    <row r="1417" spans="1:250" s="50" customFormat="1" x14ac:dyDescent="0.2">
      <c r="A1417" s="6"/>
      <c r="B1417" s="41"/>
      <c r="C1417" s="7"/>
      <c r="D1417" s="6"/>
      <c r="E1417" s="6"/>
      <c r="F1417" s="6">
        <f t="shared" si="217"/>
        <v>3696</v>
      </c>
      <c r="G1417" s="44" t="str">
        <f t="shared" si="216"/>
        <v>0xE70</v>
      </c>
      <c r="H1417" s="8" t="s">
        <v>1077</v>
      </c>
      <c r="I1417" s="8"/>
      <c r="J1417" s="6"/>
      <c r="K1417" s="9"/>
      <c r="L1417" s="6"/>
      <c r="M1417" s="42"/>
      <c r="N1417" s="42"/>
      <c r="O1417" s="42"/>
      <c r="P1417" s="42"/>
      <c r="Q1417" s="265"/>
      <c r="R1417" s="10"/>
      <c r="S1417" s="6"/>
      <c r="T1417" s="6"/>
      <c r="U1417" s="65"/>
      <c r="V1417" s="65"/>
      <c r="W1417" s="65"/>
      <c r="X1417" s="65"/>
      <c r="Y1417" s="65"/>
      <c r="Z1417" s="65"/>
      <c r="AA1417" s="65"/>
      <c r="AB1417" s="65"/>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GS1417" s="1"/>
      <c r="GT1417" s="1"/>
      <c r="GU1417" s="1"/>
      <c r="GV1417" s="1"/>
      <c r="GW1417" s="1"/>
      <c r="GX1417" s="1"/>
      <c r="GY1417" s="1"/>
      <c r="GZ1417" s="1"/>
      <c r="HA1417" s="1"/>
      <c r="HB1417" s="1"/>
      <c r="HC1417" s="1"/>
      <c r="HD1417" s="1"/>
      <c r="HE1417" s="1"/>
      <c r="HF1417" s="1"/>
      <c r="HG1417" s="1"/>
      <c r="HH1417" s="1"/>
      <c r="HI1417" s="1"/>
      <c r="HJ1417" s="1"/>
      <c r="HK1417" s="1"/>
      <c r="HL1417" s="1"/>
      <c r="HM1417" s="1"/>
      <c r="HN1417" s="1"/>
      <c r="HO1417" s="1"/>
      <c r="HP1417" s="1"/>
      <c r="HQ1417" s="1"/>
      <c r="HR1417" s="1"/>
      <c r="HS1417" s="1"/>
      <c r="HT1417" s="1"/>
      <c r="HU1417" s="1"/>
      <c r="HV1417" s="1"/>
      <c r="HW1417" s="1"/>
      <c r="HX1417" s="1"/>
      <c r="HY1417" s="1"/>
      <c r="HZ1417" s="1"/>
      <c r="IA1417" s="1"/>
      <c r="IB1417" s="1"/>
      <c r="IC1417" s="1"/>
      <c r="ID1417" s="1"/>
      <c r="IE1417" s="1"/>
      <c r="IF1417" s="1"/>
      <c r="IG1417" s="1"/>
      <c r="IH1417" s="1"/>
      <c r="II1417" s="1"/>
      <c r="IJ1417" s="1"/>
      <c r="IK1417" s="1"/>
      <c r="IL1417" s="1"/>
      <c r="IM1417" s="1"/>
      <c r="IN1417" s="1"/>
      <c r="IO1417" s="1"/>
      <c r="IP1417" s="1"/>
    </row>
    <row r="1418" spans="1:250" s="50" customFormat="1" x14ac:dyDescent="0.2">
      <c r="A1418" s="6"/>
      <c r="B1418" s="41"/>
      <c r="C1418" s="7"/>
      <c r="D1418" s="6"/>
      <c r="E1418" s="6"/>
      <c r="F1418" s="6">
        <f t="shared" si="217"/>
        <v>3697</v>
      </c>
      <c r="G1418" s="44" t="str">
        <f t="shared" ref="G1418:G1481" si="218">CONCATENATE( "0x",DEC2HEX($F1418) )</f>
        <v>0xE71</v>
      </c>
      <c r="H1418" s="8" t="s">
        <v>1077</v>
      </c>
      <c r="I1418" s="8"/>
      <c r="J1418" s="6"/>
      <c r="K1418" s="9"/>
      <c r="L1418" s="6"/>
      <c r="M1418" s="42"/>
      <c r="N1418" s="42"/>
      <c r="O1418" s="42"/>
      <c r="P1418" s="42"/>
      <c r="Q1418" s="265"/>
      <c r="R1418" s="10"/>
      <c r="S1418" s="6"/>
      <c r="T1418" s="6"/>
      <c r="U1418" s="65"/>
      <c r="V1418" s="65"/>
      <c r="W1418" s="65"/>
      <c r="X1418" s="65"/>
      <c r="Y1418" s="65"/>
      <c r="Z1418" s="65"/>
      <c r="AA1418" s="65"/>
      <c r="AB1418" s="65"/>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GS1418" s="1"/>
      <c r="GT1418" s="1"/>
      <c r="GU1418" s="1"/>
      <c r="GV1418" s="1"/>
      <c r="GW1418" s="1"/>
      <c r="GX1418" s="1"/>
      <c r="GY1418" s="1"/>
      <c r="GZ1418" s="1"/>
      <c r="HA1418" s="1"/>
      <c r="HB1418" s="1"/>
      <c r="HC1418" s="1"/>
      <c r="HD1418" s="1"/>
      <c r="HE1418" s="1"/>
      <c r="HF1418" s="1"/>
      <c r="HG1418" s="1"/>
      <c r="HH1418" s="1"/>
      <c r="HI1418" s="1"/>
      <c r="HJ1418" s="1"/>
      <c r="HK1418" s="1"/>
      <c r="HL1418" s="1"/>
      <c r="HM1418" s="1"/>
      <c r="HN1418" s="1"/>
      <c r="HO1418" s="1"/>
      <c r="HP1418" s="1"/>
      <c r="HQ1418" s="1"/>
      <c r="HR1418" s="1"/>
      <c r="HS1418" s="1"/>
      <c r="HT1418" s="1"/>
      <c r="HU1418" s="1"/>
      <c r="HV1418" s="1"/>
      <c r="HW1418" s="1"/>
      <c r="HX1418" s="1"/>
      <c r="HY1418" s="1"/>
      <c r="HZ1418" s="1"/>
      <c r="IA1418" s="1"/>
      <c r="IB1418" s="1"/>
      <c r="IC1418" s="1"/>
      <c r="ID1418" s="1"/>
      <c r="IE1418" s="1"/>
      <c r="IF1418" s="1"/>
      <c r="IG1418" s="1"/>
      <c r="IH1418" s="1"/>
      <c r="II1418" s="1"/>
      <c r="IJ1418" s="1"/>
      <c r="IK1418" s="1"/>
      <c r="IL1418" s="1"/>
      <c r="IM1418" s="1"/>
      <c r="IN1418" s="1"/>
      <c r="IO1418" s="1"/>
      <c r="IP1418" s="1"/>
    </row>
    <row r="1419" spans="1:250" s="50" customFormat="1" x14ac:dyDescent="0.2">
      <c r="A1419" s="6"/>
      <c r="B1419" s="41"/>
      <c r="C1419" s="7"/>
      <c r="D1419" s="6"/>
      <c r="E1419" s="6"/>
      <c r="F1419" s="6">
        <f t="shared" si="217"/>
        <v>3698</v>
      </c>
      <c r="G1419" s="44" t="str">
        <f t="shared" si="218"/>
        <v>0xE72</v>
      </c>
      <c r="H1419" s="8" t="s">
        <v>1077</v>
      </c>
      <c r="I1419" s="8"/>
      <c r="J1419" s="6"/>
      <c r="K1419" s="9"/>
      <c r="L1419" s="6"/>
      <c r="M1419" s="42"/>
      <c r="N1419" s="42"/>
      <c r="O1419" s="42"/>
      <c r="P1419" s="42"/>
      <c r="Q1419" s="265"/>
      <c r="R1419" s="10"/>
      <c r="S1419" s="6"/>
      <c r="T1419" s="6"/>
      <c r="U1419" s="65"/>
      <c r="V1419" s="65"/>
      <c r="W1419" s="65"/>
      <c r="X1419" s="65"/>
      <c r="Y1419" s="65"/>
      <c r="Z1419" s="65"/>
      <c r="AA1419" s="65"/>
      <c r="AB1419" s="65"/>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GS1419" s="1"/>
      <c r="GT1419" s="1"/>
      <c r="GU1419" s="1"/>
      <c r="GV1419" s="1"/>
      <c r="GW1419" s="1"/>
      <c r="GX1419" s="1"/>
      <c r="GY1419" s="1"/>
      <c r="GZ1419" s="1"/>
      <c r="HA1419" s="1"/>
      <c r="HB1419" s="1"/>
      <c r="HC1419" s="1"/>
      <c r="HD1419" s="1"/>
      <c r="HE1419" s="1"/>
      <c r="HF1419" s="1"/>
      <c r="HG1419" s="1"/>
      <c r="HH1419" s="1"/>
      <c r="HI1419" s="1"/>
      <c r="HJ1419" s="1"/>
      <c r="HK1419" s="1"/>
      <c r="HL1419" s="1"/>
      <c r="HM1419" s="1"/>
      <c r="HN1419" s="1"/>
      <c r="HO1419" s="1"/>
      <c r="HP1419" s="1"/>
      <c r="HQ1419" s="1"/>
      <c r="HR1419" s="1"/>
      <c r="HS1419" s="1"/>
      <c r="HT1419" s="1"/>
      <c r="HU1419" s="1"/>
      <c r="HV1419" s="1"/>
      <c r="HW1419" s="1"/>
      <c r="HX1419" s="1"/>
      <c r="HY1419" s="1"/>
      <c r="HZ1419" s="1"/>
      <c r="IA1419" s="1"/>
      <c r="IB1419" s="1"/>
      <c r="IC1419" s="1"/>
      <c r="ID1419" s="1"/>
      <c r="IE1419" s="1"/>
      <c r="IF1419" s="1"/>
      <c r="IG1419" s="1"/>
      <c r="IH1419" s="1"/>
      <c r="II1419" s="1"/>
      <c r="IJ1419" s="1"/>
      <c r="IK1419" s="1"/>
      <c r="IL1419" s="1"/>
      <c r="IM1419" s="1"/>
      <c r="IN1419" s="1"/>
      <c r="IO1419" s="1"/>
      <c r="IP1419" s="1"/>
    </row>
    <row r="1420" spans="1:250" s="50" customFormat="1" x14ac:dyDescent="0.2">
      <c r="A1420" s="6"/>
      <c r="B1420" s="41"/>
      <c r="C1420" s="7"/>
      <c r="D1420" s="6"/>
      <c r="E1420" s="6"/>
      <c r="F1420" s="6">
        <f t="shared" si="217"/>
        <v>3699</v>
      </c>
      <c r="G1420" s="44" t="str">
        <f t="shared" si="218"/>
        <v>0xE73</v>
      </c>
      <c r="H1420" s="8" t="s">
        <v>1077</v>
      </c>
      <c r="I1420" s="8"/>
      <c r="J1420" s="6"/>
      <c r="K1420" s="9"/>
      <c r="L1420" s="6"/>
      <c r="M1420" s="42"/>
      <c r="N1420" s="42"/>
      <c r="O1420" s="42"/>
      <c r="P1420" s="42"/>
      <c r="Q1420" s="265"/>
      <c r="R1420" s="10"/>
      <c r="S1420" s="6"/>
      <c r="T1420" s="6"/>
      <c r="U1420" s="65"/>
      <c r="V1420" s="65"/>
      <c r="W1420" s="65"/>
      <c r="X1420" s="65"/>
      <c r="Y1420" s="65"/>
      <c r="Z1420" s="65"/>
      <c r="AA1420" s="65"/>
      <c r="AB1420" s="65"/>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c r="GY1420" s="1"/>
      <c r="GZ1420" s="1"/>
      <c r="HA1420" s="1"/>
      <c r="HB1420" s="1"/>
      <c r="HC1420" s="1"/>
      <c r="HD1420" s="1"/>
      <c r="HE1420" s="1"/>
      <c r="HF1420" s="1"/>
      <c r="HG1420" s="1"/>
      <c r="HH1420" s="1"/>
      <c r="HI1420" s="1"/>
      <c r="HJ1420" s="1"/>
      <c r="HK1420" s="1"/>
      <c r="HL1420" s="1"/>
      <c r="HM1420" s="1"/>
      <c r="HN1420" s="1"/>
      <c r="HO1420" s="1"/>
      <c r="HP1420" s="1"/>
      <c r="HQ1420" s="1"/>
      <c r="HR1420" s="1"/>
      <c r="HS1420" s="1"/>
      <c r="HT1420" s="1"/>
      <c r="HU1420" s="1"/>
      <c r="HV1420" s="1"/>
      <c r="HW1420" s="1"/>
      <c r="HX1420" s="1"/>
      <c r="HY1420" s="1"/>
      <c r="HZ1420" s="1"/>
      <c r="IA1420" s="1"/>
      <c r="IB1420" s="1"/>
      <c r="IC1420" s="1"/>
      <c r="ID1420" s="1"/>
      <c r="IE1420" s="1"/>
      <c r="IF1420" s="1"/>
      <c r="IG1420" s="1"/>
      <c r="IH1420" s="1"/>
      <c r="II1420" s="1"/>
      <c r="IJ1420" s="1"/>
      <c r="IK1420" s="1"/>
      <c r="IL1420" s="1"/>
      <c r="IM1420" s="1"/>
      <c r="IN1420" s="1"/>
      <c r="IO1420" s="1"/>
      <c r="IP1420" s="1"/>
    </row>
    <row r="1421" spans="1:250" s="50" customFormat="1" x14ac:dyDescent="0.2">
      <c r="A1421" s="6"/>
      <c r="B1421" s="41"/>
      <c r="C1421" s="7"/>
      <c r="D1421" s="6"/>
      <c r="E1421" s="6"/>
      <c r="F1421" s="6">
        <f t="shared" si="217"/>
        <v>3700</v>
      </c>
      <c r="G1421" s="44" t="str">
        <f t="shared" si="218"/>
        <v>0xE74</v>
      </c>
      <c r="H1421" s="8" t="s">
        <v>1077</v>
      </c>
      <c r="I1421" s="8"/>
      <c r="J1421" s="6"/>
      <c r="K1421" s="9"/>
      <c r="L1421" s="6"/>
      <c r="M1421" s="42"/>
      <c r="N1421" s="42"/>
      <c r="O1421" s="42"/>
      <c r="P1421" s="42"/>
      <c r="Q1421" s="265"/>
      <c r="R1421" s="10"/>
      <c r="S1421" s="6"/>
      <c r="T1421" s="6"/>
      <c r="U1421" s="65"/>
      <c r="V1421" s="65"/>
      <c r="W1421" s="65"/>
      <c r="X1421" s="65"/>
      <c r="Y1421" s="65"/>
      <c r="Z1421" s="65"/>
      <c r="AA1421" s="65"/>
      <c r="AB1421" s="65"/>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c r="GY1421" s="1"/>
      <c r="GZ1421" s="1"/>
      <c r="HA1421" s="1"/>
      <c r="HB1421" s="1"/>
      <c r="HC1421" s="1"/>
      <c r="HD1421" s="1"/>
      <c r="HE1421" s="1"/>
      <c r="HF1421" s="1"/>
      <c r="HG1421" s="1"/>
      <c r="HH1421" s="1"/>
      <c r="HI1421" s="1"/>
      <c r="HJ1421" s="1"/>
      <c r="HK1421" s="1"/>
      <c r="HL1421" s="1"/>
      <c r="HM1421" s="1"/>
      <c r="HN1421" s="1"/>
      <c r="HO1421" s="1"/>
      <c r="HP1421" s="1"/>
      <c r="HQ1421" s="1"/>
      <c r="HR1421" s="1"/>
      <c r="HS1421" s="1"/>
      <c r="HT1421" s="1"/>
      <c r="HU1421" s="1"/>
      <c r="HV1421" s="1"/>
      <c r="HW1421" s="1"/>
      <c r="HX1421" s="1"/>
      <c r="HY1421" s="1"/>
      <c r="HZ1421" s="1"/>
      <c r="IA1421" s="1"/>
      <c r="IB1421" s="1"/>
      <c r="IC1421" s="1"/>
      <c r="ID1421" s="1"/>
      <c r="IE1421" s="1"/>
      <c r="IF1421" s="1"/>
      <c r="IG1421" s="1"/>
      <c r="IH1421" s="1"/>
      <c r="II1421" s="1"/>
      <c r="IJ1421" s="1"/>
      <c r="IK1421" s="1"/>
      <c r="IL1421" s="1"/>
      <c r="IM1421" s="1"/>
      <c r="IN1421" s="1"/>
      <c r="IO1421" s="1"/>
      <c r="IP1421" s="1"/>
    </row>
    <row r="1422" spans="1:250" s="50" customFormat="1" x14ac:dyDescent="0.2">
      <c r="A1422" s="6"/>
      <c r="B1422" s="41"/>
      <c r="C1422" s="7"/>
      <c r="D1422" s="6"/>
      <c r="E1422" s="6"/>
      <c r="F1422" s="6">
        <f t="shared" si="217"/>
        <v>3701</v>
      </c>
      <c r="G1422" s="44" t="str">
        <f t="shared" si="218"/>
        <v>0xE75</v>
      </c>
      <c r="H1422" s="8" t="s">
        <v>1077</v>
      </c>
      <c r="I1422" s="8"/>
      <c r="J1422" s="6"/>
      <c r="K1422" s="9"/>
      <c r="L1422" s="6"/>
      <c r="M1422" s="42"/>
      <c r="N1422" s="42"/>
      <c r="O1422" s="42"/>
      <c r="P1422" s="42"/>
      <c r="Q1422" s="265"/>
      <c r="R1422" s="10"/>
      <c r="S1422" s="6"/>
      <c r="T1422" s="6"/>
      <c r="U1422" s="65"/>
      <c r="V1422" s="65"/>
      <c r="W1422" s="65"/>
      <c r="X1422" s="65"/>
      <c r="Y1422" s="65"/>
      <c r="Z1422" s="65"/>
      <c r="AA1422" s="65"/>
      <c r="AB1422" s="65"/>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c r="GL1422" s="1"/>
      <c r="GM1422" s="1"/>
      <c r="GN1422" s="1"/>
      <c r="GO1422" s="1"/>
      <c r="GP1422" s="1"/>
      <c r="GQ1422" s="1"/>
      <c r="GR1422" s="1"/>
      <c r="GS1422" s="1"/>
      <c r="GT1422" s="1"/>
      <c r="GU1422" s="1"/>
      <c r="GV1422" s="1"/>
      <c r="GW1422" s="1"/>
      <c r="GX1422" s="1"/>
      <c r="GY1422" s="1"/>
      <c r="GZ1422" s="1"/>
      <c r="HA1422" s="1"/>
      <c r="HB1422" s="1"/>
      <c r="HC1422" s="1"/>
      <c r="HD1422" s="1"/>
      <c r="HE1422" s="1"/>
      <c r="HF1422" s="1"/>
      <c r="HG1422" s="1"/>
      <c r="HH1422" s="1"/>
      <c r="HI1422" s="1"/>
      <c r="HJ1422" s="1"/>
      <c r="HK1422" s="1"/>
      <c r="HL1422" s="1"/>
      <c r="HM1422" s="1"/>
      <c r="HN1422" s="1"/>
      <c r="HO1422" s="1"/>
      <c r="HP1422" s="1"/>
      <c r="HQ1422" s="1"/>
      <c r="HR1422" s="1"/>
      <c r="HS1422" s="1"/>
      <c r="HT1422" s="1"/>
      <c r="HU1422" s="1"/>
      <c r="HV1422" s="1"/>
      <c r="HW1422" s="1"/>
      <c r="HX1422" s="1"/>
      <c r="HY1422" s="1"/>
      <c r="HZ1422" s="1"/>
      <c r="IA1422" s="1"/>
      <c r="IB1422" s="1"/>
      <c r="IC1422" s="1"/>
      <c r="ID1422" s="1"/>
      <c r="IE1422" s="1"/>
      <c r="IF1422" s="1"/>
      <c r="IG1422" s="1"/>
      <c r="IH1422" s="1"/>
      <c r="II1422" s="1"/>
      <c r="IJ1422" s="1"/>
      <c r="IK1422" s="1"/>
      <c r="IL1422" s="1"/>
      <c r="IM1422" s="1"/>
      <c r="IN1422" s="1"/>
      <c r="IO1422" s="1"/>
      <c r="IP1422" s="1"/>
    </row>
    <row r="1423" spans="1:250" s="50" customFormat="1" x14ac:dyDescent="0.2">
      <c r="A1423" s="6"/>
      <c r="B1423" s="41"/>
      <c r="C1423" s="7"/>
      <c r="D1423" s="6"/>
      <c r="E1423" s="6"/>
      <c r="F1423" s="6">
        <f t="shared" si="217"/>
        <v>3702</v>
      </c>
      <c r="G1423" s="44" t="str">
        <f t="shared" si="218"/>
        <v>0xE76</v>
      </c>
      <c r="H1423" s="8" t="s">
        <v>1077</v>
      </c>
      <c r="I1423" s="8"/>
      <c r="J1423" s="6"/>
      <c r="K1423" s="9"/>
      <c r="L1423" s="6"/>
      <c r="M1423" s="42"/>
      <c r="N1423" s="42"/>
      <c r="O1423" s="42"/>
      <c r="P1423" s="42"/>
      <c r="Q1423" s="265"/>
      <c r="R1423" s="10"/>
      <c r="S1423" s="6"/>
      <c r="T1423" s="6"/>
      <c r="U1423" s="65"/>
      <c r="V1423" s="65"/>
      <c r="W1423" s="65"/>
      <c r="X1423" s="65"/>
      <c r="Y1423" s="65"/>
      <c r="Z1423" s="65"/>
      <c r="AA1423" s="65"/>
      <c r="AB1423" s="65"/>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c r="HI1423" s="1"/>
      <c r="HJ1423" s="1"/>
      <c r="HK1423" s="1"/>
      <c r="HL1423" s="1"/>
      <c r="HM1423" s="1"/>
      <c r="HN1423" s="1"/>
      <c r="HO1423" s="1"/>
      <c r="HP1423" s="1"/>
      <c r="HQ1423" s="1"/>
      <c r="HR1423" s="1"/>
      <c r="HS1423" s="1"/>
      <c r="HT1423" s="1"/>
      <c r="HU1423" s="1"/>
      <c r="HV1423" s="1"/>
      <c r="HW1423" s="1"/>
      <c r="HX1423" s="1"/>
      <c r="HY1423" s="1"/>
      <c r="HZ1423" s="1"/>
      <c r="IA1423" s="1"/>
      <c r="IB1423" s="1"/>
      <c r="IC1423" s="1"/>
      <c r="ID1423" s="1"/>
      <c r="IE1423" s="1"/>
      <c r="IF1423" s="1"/>
      <c r="IG1423" s="1"/>
      <c r="IH1423" s="1"/>
      <c r="II1423" s="1"/>
      <c r="IJ1423" s="1"/>
      <c r="IK1423" s="1"/>
      <c r="IL1423" s="1"/>
      <c r="IM1423" s="1"/>
      <c r="IN1423" s="1"/>
      <c r="IO1423" s="1"/>
      <c r="IP1423" s="1"/>
    </row>
    <row r="1424" spans="1:250" s="50" customFormat="1" x14ac:dyDescent="0.2">
      <c r="A1424" s="6"/>
      <c r="B1424" s="41"/>
      <c r="C1424" s="7"/>
      <c r="D1424" s="6"/>
      <c r="E1424" s="6"/>
      <c r="F1424" s="6">
        <f t="shared" si="217"/>
        <v>3703</v>
      </c>
      <c r="G1424" s="44" t="str">
        <f t="shared" si="218"/>
        <v>0xE77</v>
      </c>
      <c r="H1424" s="8" t="s">
        <v>1077</v>
      </c>
      <c r="I1424" s="8"/>
      <c r="J1424" s="6"/>
      <c r="K1424" s="9"/>
      <c r="L1424" s="6"/>
      <c r="M1424" s="42"/>
      <c r="N1424" s="42"/>
      <c r="O1424" s="42"/>
      <c r="P1424" s="42"/>
      <c r="Q1424" s="265"/>
      <c r="R1424" s="10"/>
      <c r="S1424" s="6"/>
      <c r="T1424" s="6"/>
      <c r="U1424" s="65"/>
      <c r="V1424" s="65"/>
      <c r="W1424" s="65"/>
      <c r="X1424" s="65"/>
      <c r="Y1424" s="65"/>
      <c r="Z1424" s="65"/>
      <c r="AA1424" s="65"/>
      <c r="AB1424" s="65"/>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c r="HI1424" s="1"/>
      <c r="HJ1424" s="1"/>
      <c r="HK1424" s="1"/>
      <c r="HL1424" s="1"/>
      <c r="HM1424" s="1"/>
      <c r="HN1424" s="1"/>
      <c r="HO1424" s="1"/>
      <c r="HP1424" s="1"/>
      <c r="HQ1424" s="1"/>
      <c r="HR1424" s="1"/>
      <c r="HS1424" s="1"/>
      <c r="HT1424" s="1"/>
      <c r="HU1424" s="1"/>
      <c r="HV1424" s="1"/>
      <c r="HW1424" s="1"/>
      <c r="HX1424" s="1"/>
      <c r="HY1424" s="1"/>
      <c r="HZ1424" s="1"/>
      <c r="IA1424" s="1"/>
      <c r="IB1424" s="1"/>
      <c r="IC1424" s="1"/>
      <c r="ID1424" s="1"/>
      <c r="IE1424" s="1"/>
      <c r="IF1424" s="1"/>
      <c r="IG1424" s="1"/>
      <c r="IH1424" s="1"/>
      <c r="II1424" s="1"/>
      <c r="IJ1424" s="1"/>
      <c r="IK1424" s="1"/>
      <c r="IL1424" s="1"/>
      <c r="IM1424" s="1"/>
      <c r="IN1424" s="1"/>
      <c r="IO1424" s="1"/>
      <c r="IP1424" s="1"/>
    </row>
    <row r="1425" spans="1:250" s="50" customFormat="1" x14ac:dyDescent="0.2">
      <c r="A1425" s="6"/>
      <c r="B1425" s="41"/>
      <c r="C1425" s="7"/>
      <c r="D1425" s="6"/>
      <c r="E1425" s="6"/>
      <c r="F1425" s="6">
        <f t="shared" si="217"/>
        <v>3704</v>
      </c>
      <c r="G1425" s="44" t="str">
        <f t="shared" si="218"/>
        <v>0xE78</v>
      </c>
      <c r="H1425" s="8" t="s">
        <v>1077</v>
      </c>
      <c r="I1425" s="8"/>
      <c r="J1425" s="6"/>
      <c r="K1425" s="9"/>
      <c r="L1425" s="6"/>
      <c r="M1425" s="42"/>
      <c r="N1425" s="42"/>
      <c r="O1425" s="42"/>
      <c r="P1425" s="42"/>
      <c r="Q1425" s="265"/>
      <c r="R1425" s="10"/>
      <c r="S1425" s="6"/>
      <c r="T1425" s="6"/>
      <c r="U1425" s="65"/>
      <c r="V1425" s="65"/>
      <c r="W1425" s="65"/>
      <c r="X1425" s="65"/>
      <c r="Y1425" s="65"/>
      <c r="Z1425" s="65"/>
      <c r="AA1425" s="65"/>
      <c r="AB1425" s="65"/>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c r="HI1425" s="1"/>
      <c r="HJ1425" s="1"/>
      <c r="HK1425" s="1"/>
      <c r="HL1425" s="1"/>
      <c r="HM1425" s="1"/>
      <c r="HN1425" s="1"/>
      <c r="HO1425" s="1"/>
      <c r="HP1425" s="1"/>
      <c r="HQ1425" s="1"/>
      <c r="HR1425" s="1"/>
      <c r="HS1425" s="1"/>
      <c r="HT1425" s="1"/>
      <c r="HU1425" s="1"/>
      <c r="HV1425" s="1"/>
      <c r="HW1425" s="1"/>
      <c r="HX1425" s="1"/>
      <c r="HY1425" s="1"/>
      <c r="HZ1425" s="1"/>
      <c r="IA1425" s="1"/>
      <c r="IB1425" s="1"/>
      <c r="IC1425" s="1"/>
      <c r="ID1425" s="1"/>
      <c r="IE1425" s="1"/>
      <c r="IF1425" s="1"/>
      <c r="IG1425" s="1"/>
      <c r="IH1425" s="1"/>
      <c r="II1425" s="1"/>
      <c r="IJ1425" s="1"/>
      <c r="IK1425" s="1"/>
      <c r="IL1425" s="1"/>
      <c r="IM1425" s="1"/>
      <c r="IN1425" s="1"/>
      <c r="IO1425" s="1"/>
      <c r="IP1425" s="1"/>
    </row>
    <row r="1426" spans="1:250" s="50" customFormat="1" x14ac:dyDescent="0.2">
      <c r="A1426" s="6"/>
      <c r="B1426" s="41"/>
      <c r="C1426" s="7"/>
      <c r="D1426" s="6"/>
      <c r="E1426" s="6"/>
      <c r="F1426" s="6">
        <f t="shared" si="217"/>
        <v>3705</v>
      </c>
      <c r="G1426" s="44" t="str">
        <f t="shared" si="218"/>
        <v>0xE79</v>
      </c>
      <c r="H1426" s="8" t="s">
        <v>1077</v>
      </c>
      <c r="I1426" s="8"/>
      <c r="J1426" s="6"/>
      <c r="K1426" s="9"/>
      <c r="L1426" s="6"/>
      <c r="M1426" s="42"/>
      <c r="N1426" s="42"/>
      <c r="O1426" s="42"/>
      <c r="P1426" s="42"/>
      <c r="Q1426" s="265"/>
      <c r="R1426" s="10"/>
      <c r="S1426" s="6"/>
      <c r="T1426" s="6"/>
      <c r="U1426" s="65"/>
      <c r="V1426" s="65"/>
      <c r="W1426" s="65"/>
      <c r="X1426" s="65"/>
      <c r="Y1426" s="65"/>
      <c r="Z1426" s="65"/>
      <c r="AA1426" s="65"/>
      <c r="AB1426" s="65"/>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c r="HI1426" s="1"/>
      <c r="HJ1426" s="1"/>
      <c r="HK1426" s="1"/>
      <c r="HL1426" s="1"/>
      <c r="HM1426" s="1"/>
      <c r="HN1426" s="1"/>
      <c r="HO1426" s="1"/>
      <c r="HP1426" s="1"/>
      <c r="HQ1426" s="1"/>
      <c r="HR1426" s="1"/>
      <c r="HS1426" s="1"/>
      <c r="HT1426" s="1"/>
      <c r="HU1426" s="1"/>
      <c r="HV1426" s="1"/>
      <c r="HW1426" s="1"/>
      <c r="HX1426" s="1"/>
      <c r="HY1426" s="1"/>
      <c r="HZ1426" s="1"/>
      <c r="IA1426" s="1"/>
      <c r="IB1426" s="1"/>
      <c r="IC1426" s="1"/>
      <c r="ID1426" s="1"/>
      <c r="IE1426" s="1"/>
      <c r="IF1426" s="1"/>
      <c r="IG1426" s="1"/>
      <c r="IH1426" s="1"/>
      <c r="II1426" s="1"/>
      <c r="IJ1426" s="1"/>
      <c r="IK1426" s="1"/>
      <c r="IL1426" s="1"/>
      <c r="IM1426" s="1"/>
      <c r="IN1426" s="1"/>
      <c r="IO1426" s="1"/>
      <c r="IP1426" s="1"/>
    </row>
    <row r="1427" spans="1:250" s="50" customFormat="1" x14ac:dyDescent="0.2">
      <c r="A1427" s="6"/>
      <c r="B1427" s="41"/>
      <c r="C1427" s="7"/>
      <c r="D1427" s="6"/>
      <c r="E1427" s="6"/>
      <c r="F1427" s="6">
        <f t="shared" si="217"/>
        <v>3706</v>
      </c>
      <c r="G1427" s="44" t="str">
        <f t="shared" si="218"/>
        <v>0xE7A</v>
      </c>
      <c r="H1427" s="8" t="s">
        <v>1077</v>
      </c>
      <c r="I1427" s="8"/>
      <c r="J1427" s="6"/>
      <c r="K1427" s="9"/>
      <c r="L1427" s="6"/>
      <c r="M1427" s="42"/>
      <c r="N1427" s="42"/>
      <c r="O1427" s="42"/>
      <c r="P1427" s="42"/>
      <c r="Q1427" s="265"/>
      <c r="R1427" s="10"/>
      <c r="S1427" s="6"/>
      <c r="T1427" s="6"/>
      <c r="U1427" s="65"/>
      <c r="V1427" s="65"/>
      <c r="W1427" s="65"/>
      <c r="X1427" s="65"/>
      <c r="Y1427" s="65"/>
      <c r="Z1427" s="65"/>
      <c r="AA1427" s="65"/>
      <c r="AB1427" s="65"/>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1"/>
      <c r="GD1427" s="1"/>
      <c r="GE1427" s="1"/>
      <c r="GF1427" s="1"/>
      <c r="GG1427" s="1"/>
      <c r="GH1427" s="1"/>
      <c r="GI1427" s="1"/>
      <c r="GJ1427" s="1"/>
      <c r="GK1427" s="1"/>
      <c r="GL1427" s="1"/>
      <c r="GM1427" s="1"/>
      <c r="GN1427" s="1"/>
      <c r="GO1427" s="1"/>
      <c r="GP1427" s="1"/>
      <c r="GQ1427" s="1"/>
      <c r="GR1427" s="1"/>
      <c r="GS1427" s="1"/>
      <c r="GT1427" s="1"/>
      <c r="GU1427" s="1"/>
      <c r="GV1427" s="1"/>
      <c r="GW1427" s="1"/>
      <c r="GX1427" s="1"/>
      <c r="GY1427" s="1"/>
      <c r="GZ1427" s="1"/>
      <c r="HA1427" s="1"/>
      <c r="HB1427" s="1"/>
      <c r="HC1427" s="1"/>
      <c r="HD1427" s="1"/>
      <c r="HE1427" s="1"/>
      <c r="HF1427" s="1"/>
      <c r="HG1427" s="1"/>
      <c r="HH1427" s="1"/>
      <c r="HI1427" s="1"/>
      <c r="HJ1427" s="1"/>
      <c r="HK1427" s="1"/>
      <c r="HL1427" s="1"/>
      <c r="HM1427" s="1"/>
      <c r="HN1427" s="1"/>
      <c r="HO1427" s="1"/>
      <c r="HP1427" s="1"/>
      <c r="HQ1427" s="1"/>
      <c r="HR1427" s="1"/>
      <c r="HS1427" s="1"/>
      <c r="HT1427" s="1"/>
      <c r="HU1427" s="1"/>
      <c r="HV1427" s="1"/>
      <c r="HW1427" s="1"/>
      <c r="HX1427" s="1"/>
      <c r="HY1427" s="1"/>
      <c r="HZ1427" s="1"/>
      <c r="IA1427" s="1"/>
      <c r="IB1427" s="1"/>
      <c r="IC1427" s="1"/>
      <c r="ID1427" s="1"/>
      <c r="IE1427" s="1"/>
      <c r="IF1427" s="1"/>
      <c r="IG1427" s="1"/>
      <c r="IH1427" s="1"/>
      <c r="II1427" s="1"/>
      <c r="IJ1427" s="1"/>
      <c r="IK1427" s="1"/>
      <c r="IL1427" s="1"/>
      <c r="IM1427" s="1"/>
      <c r="IN1427" s="1"/>
      <c r="IO1427" s="1"/>
      <c r="IP1427" s="1"/>
    </row>
    <row r="1428" spans="1:250" s="50" customFormat="1" x14ac:dyDescent="0.2">
      <c r="A1428" s="6"/>
      <c r="B1428" s="41"/>
      <c r="C1428" s="7"/>
      <c r="D1428" s="6"/>
      <c r="E1428" s="6"/>
      <c r="F1428" s="6">
        <f t="shared" si="217"/>
        <v>3707</v>
      </c>
      <c r="G1428" s="44" t="str">
        <f t="shared" si="218"/>
        <v>0xE7B</v>
      </c>
      <c r="H1428" s="8" t="s">
        <v>1077</v>
      </c>
      <c r="I1428" s="8"/>
      <c r="J1428" s="6"/>
      <c r="K1428" s="9"/>
      <c r="L1428" s="6"/>
      <c r="M1428" s="42"/>
      <c r="N1428" s="42"/>
      <c r="O1428" s="42"/>
      <c r="P1428" s="42"/>
      <c r="Q1428" s="265"/>
      <c r="R1428" s="10"/>
      <c r="S1428" s="6"/>
      <c r="T1428" s="6"/>
      <c r="U1428" s="65"/>
      <c r="V1428" s="65"/>
      <c r="W1428" s="65"/>
      <c r="X1428" s="65"/>
      <c r="Y1428" s="65"/>
      <c r="Z1428" s="65"/>
      <c r="AA1428" s="65"/>
      <c r="AB1428" s="65"/>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c r="GY1428" s="1"/>
      <c r="GZ1428" s="1"/>
      <c r="HA1428" s="1"/>
      <c r="HB1428" s="1"/>
      <c r="HC1428" s="1"/>
      <c r="HD1428" s="1"/>
      <c r="HE1428" s="1"/>
      <c r="HF1428" s="1"/>
      <c r="HG1428" s="1"/>
      <c r="HH1428" s="1"/>
      <c r="HI1428" s="1"/>
      <c r="HJ1428" s="1"/>
      <c r="HK1428" s="1"/>
      <c r="HL1428" s="1"/>
      <c r="HM1428" s="1"/>
      <c r="HN1428" s="1"/>
      <c r="HO1428" s="1"/>
      <c r="HP1428" s="1"/>
      <c r="HQ1428" s="1"/>
      <c r="HR1428" s="1"/>
      <c r="HS1428" s="1"/>
      <c r="HT1428" s="1"/>
      <c r="HU1428" s="1"/>
      <c r="HV1428" s="1"/>
      <c r="HW1428" s="1"/>
      <c r="HX1428" s="1"/>
      <c r="HY1428" s="1"/>
      <c r="HZ1428" s="1"/>
      <c r="IA1428" s="1"/>
      <c r="IB1428" s="1"/>
      <c r="IC1428" s="1"/>
      <c r="ID1428" s="1"/>
      <c r="IE1428" s="1"/>
      <c r="IF1428" s="1"/>
      <c r="IG1428" s="1"/>
      <c r="IH1428" s="1"/>
      <c r="II1428" s="1"/>
      <c r="IJ1428" s="1"/>
      <c r="IK1428" s="1"/>
      <c r="IL1428" s="1"/>
      <c r="IM1428" s="1"/>
      <c r="IN1428" s="1"/>
      <c r="IO1428" s="1"/>
      <c r="IP1428" s="1"/>
    </row>
    <row r="1429" spans="1:250" s="50" customFormat="1" x14ac:dyDescent="0.2">
      <c r="A1429" s="6"/>
      <c r="B1429" s="41"/>
      <c r="C1429" s="7"/>
      <c r="D1429" s="6"/>
      <c r="E1429" s="6"/>
      <c r="F1429" s="6">
        <f t="shared" si="217"/>
        <v>3708</v>
      </c>
      <c r="G1429" s="44" t="str">
        <f t="shared" si="218"/>
        <v>0xE7C</v>
      </c>
      <c r="H1429" s="8" t="s">
        <v>1077</v>
      </c>
      <c r="I1429" s="8"/>
      <c r="J1429" s="6"/>
      <c r="K1429" s="9"/>
      <c r="L1429" s="6"/>
      <c r="M1429" s="42"/>
      <c r="N1429" s="42"/>
      <c r="O1429" s="42"/>
      <c r="P1429" s="42"/>
      <c r="Q1429" s="265"/>
      <c r="R1429" s="10"/>
      <c r="S1429" s="6"/>
      <c r="T1429" s="6"/>
      <c r="U1429" s="65"/>
      <c r="V1429" s="65"/>
      <c r="W1429" s="65"/>
      <c r="X1429" s="65"/>
      <c r="Y1429" s="65"/>
      <c r="Z1429" s="65"/>
      <c r="AA1429" s="65"/>
      <c r="AB1429" s="65"/>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c r="GY1429" s="1"/>
      <c r="GZ1429" s="1"/>
      <c r="HA1429" s="1"/>
      <c r="HB1429" s="1"/>
      <c r="HC1429" s="1"/>
      <c r="HD1429" s="1"/>
      <c r="HE1429" s="1"/>
      <c r="HF1429" s="1"/>
      <c r="HG1429" s="1"/>
      <c r="HH1429" s="1"/>
      <c r="HI1429" s="1"/>
      <c r="HJ1429" s="1"/>
      <c r="HK1429" s="1"/>
      <c r="HL1429" s="1"/>
      <c r="HM1429" s="1"/>
      <c r="HN1429" s="1"/>
      <c r="HO1429" s="1"/>
      <c r="HP1429" s="1"/>
      <c r="HQ1429" s="1"/>
      <c r="HR1429" s="1"/>
      <c r="HS1429" s="1"/>
      <c r="HT1429" s="1"/>
      <c r="HU1429" s="1"/>
      <c r="HV1429" s="1"/>
      <c r="HW1429" s="1"/>
      <c r="HX1429" s="1"/>
      <c r="HY1429" s="1"/>
      <c r="HZ1429" s="1"/>
      <c r="IA1429" s="1"/>
      <c r="IB1429" s="1"/>
      <c r="IC1429" s="1"/>
      <c r="ID1429" s="1"/>
      <c r="IE1429" s="1"/>
      <c r="IF1429" s="1"/>
      <c r="IG1429" s="1"/>
      <c r="IH1429" s="1"/>
      <c r="II1429" s="1"/>
      <c r="IJ1429" s="1"/>
      <c r="IK1429" s="1"/>
      <c r="IL1429" s="1"/>
      <c r="IM1429" s="1"/>
      <c r="IN1429" s="1"/>
      <c r="IO1429" s="1"/>
      <c r="IP1429" s="1"/>
    </row>
    <row r="1430" spans="1:250" s="50" customFormat="1" x14ac:dyDescent="0.2">
      <c r="A1430" s="6"/>
      <c r="B1430" s="41"/>
      <c r="C1430" s="7"/>
      <c r="D1430" s="6"/>
      <c r="E1430" s="6"/>
      <c r="F1430" s="6">
        <f t="shared" si="217"/>
        <v>3709</v>
      </c>
      <c r="G1430" s="44" t="str">
        <f t="shared" si="218"/>
        <v>0xE7D</v>
      </c>
      <c r="H1430" s="8" t="s">
        <v>1077</v>
      </c>
      <c r="I1430" s="8"/>
      <c r="J1430" s="6"/>
      <c r="K1430" s="9"/>
      <c r="L1430" s="6"/>
      <c r="M1430" s="42"/>
      <c r="N1430" s="42"/>
      <c r="O1430" s="42"/>
      <c r="P1430" s="42"/>
      <c r="Q1430" s="265"/>
      <c r="R1430" s="10"/>
      <c r="S1430" s="6"/>
      <c r="T1430" s="6"/>
      <c r="U1430" s="65"/>
      <c r="V1430" s="65"/>
      <c r="W1430" s="65"/>
      <c r="X1430" s="65"/>
      <c r="Y1430" s="65"/>
      <c r="Z1430" s="65"/>
      <c r="AA1430" s="65"/>
      <c r="AB1430" s="65"/>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GS1430" s="1"/>
      <c r="GT1430" s="1"/>
      <c r="GU1430" s="1"/>
      <c r="GV1430" s="1"/>
      <c r="GW1430" s="1"/>
      <c r="GX1430" s="1"/>
      <c r="GY1430" s="1"/>
      <c r="GZ1430" s="1"/>
      <c r="HA1430" s="1"/>
      <c r="HB1430" s="1"/>
      <c r="HC1430" s="1"/>
      <c r="HD1430" s="1"/>
      <c r="HE1430" s="1"/>
      <c r="HF1430" s="1"/>
      <c r="HG1430" s="1"/>
      <c r="HH1430" s="1"/>
      <c r="HI1430" s="1"/>
      <c r="HJ1430" s="1"/>
      <c r="HK1430" s="1"/>
      <c r="HL1430" s="1"/>
      <c r="HM1430" s="1"/>
      <c r="HN1430" s="1"/>
      <c r="HO1430" s="1"/>
      <c r="HP1430" s="1"/>
      <c r="HQ1430" s="1"/>
      <c r="HR1430" s="1"/>
      <c r="HS1430" s="1"/>
      <c r="HT1430" s="1"/>
      <c r="HU1430" s="1"/>
      <c r="HV1430" s="1"/>
      <c r="HW1430" s="1"/>
      <c r="HX1430" s="1"/>
      <c r="HY1430" s="1"/>
      <c r="HZ1430" s="1"/>
      <c r="IA1430" s="1"/>
      <c r="IB1430" s="1"/>
      <c r="IC1430" s="1"/>
      <c r="ID1430" s="1"/>
      <c r="IE1430" s="1"/>
      <c r="IF1430" s="1"/>
      <c r="IG1430" s="1"/>
      <c r="IH1430" s="1"/>
      <c r="II1430" s="1"/>
      <c r="IJ1430" s="1"/>
      <c r="IK1430" s="1"/>
      <c r="IL1430" s="1"/>
      <c r="IM1430" s="1"/>
      <c r="IN1430" s="1"/>
      <c r="IO1430" s="1"/>
      <c r="IP1430" s="1"/>
    </row>
    <row r="1431" spans="1:250" s="50" customFormat="1" x14ac:dyDescent="0.2">
      <c r="A1431" s="6"/>
      <c r="B1431" s="41"/>
      <c r="C1431" s="7"/>
      <c r="D1431" s="6"/>
      <c r="E1431" s="6"/>
      <c r="F1431" s="6">
        <f t="shared" si="217"/>
        <v>3710</v>
      </c>
      <c r="G1431" s="44" t="str">
        <f t="shared" si="218"/>
        <v>0xE7E</v>
      </c>
      <c r="H1431" s="8" t="s">
        <v>1077</v>
      </c>
      <c r="I1431" s="8"/>
      <c r="J1431" s="6"/>
      <c r="K1431" s="9"/>
      <c r="L1431" s="6"/>
      <c r="M1431" s="42"/>
      <c r="N1431" s="42"/>
      <c r="O1431" s="42"/>
      <c r="P1431" s="42"/>
      <c r="Q1431" s="265"/>
      <c r="R1431" s="10"/>
      <c r="S1431" s="6"/>
      <c r="T1431" s="6"/>
      <c r="U1431" s="65"/>
      <c r="V1431" s="65"/>
      <c r="W1431" s="65"/>
      <c r="X1431" s="65"/>
      <c r="Y1431" s="65"/>
      <c r="Z1431" s="65"/>
      <c r="AA1431" s="65"/>
      <c r="AB1431" s="65"/>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GS1431" s="1"/>
      <c r="GT1431" s="1"/>
      <c r="GU1431" s="1"/>
      <c r="GV1431" s="1"/>
      <c r="GW1431" s="1"/>
      <c r="GX1431" s="1"/>
      <c r="GY1431" s="1"/>
      <c r="GZ1431" s="1"/>
      <c r="HA1431" s="1"/>
      <c r="HB1431" s="1"/>
      <c r="HC1431" s="1"/>
      <c r="HD1431" s="1"/>
      <c r="HE1431" s="1"/>
      <c r="HF1431" s="1"/>
      <c r="HG1431" s="1"/>
      <c r="HH1431" s="1"/>
      <c r="HI1431" s="1"/>
      <c r="HJ1431" s="1"/>
      <c r="HK1431" s="1"/>
      <c r="HL1431" s="1"/>
      <c r="HM1431" s="1"/>
      <c r="HN1431" s="1"/>
      <c r="HO1431" s="1"/>
      <c r="HP1431" s="1"/>
      <c r="HQ1431" s="1"/>
      <c r="HR1431" s="1"/>
      <c r="HS1431" s="1"/>
      <c r="HT1431" s="1"/>
      <c r="HU1431" s="1"/>
      <c r="HV1431" s="1"/>
      <c r="HW1431" s="1"/>
      <c r="HX1431" s="1"/>
      <c r="HY1431" s="1"/>
      <c r="HZ1431" s="1"/>
      <c r="IA1431" s="1"/>
      <c r="IB1431" s="1"/>
      <c r="IC1431" s="1"/>
      <c r="ID1431" s="1"/>
      <c r="IE1431" s="1"/>
      <c r="IF1431" s="1"/>
      <c r="IG1431" s="1"/>
      <c r="IH1431" s="1"/>
      <c r="II1431" s="1"/>
      <c r="IJ1431" s="1"/>
      <c r="IK1431" s="1"/>
      <c r="IL1431" s="1"/>
      <c r="IM1431" s="1"/>
      <c r="IN1431" s="1"/>
      <c r="IO1431" s="1"/>
      <c r="IP1431" s="1"/>
    </row>
    <row r="1432" spans="1:250" s="50" customFormat="1" x14ac:dyDescent="0.2">
      <c r="A1432" s="6"/>
      <c r="B1432" s="41"/>
      <c r="C1432" s="7"/>
      <c r="D1432" s="6"/>
      <c r="E1432" s="6"/>
      <c r="F1432" s="6">
        <f t="shared" si="217"/>
        <v>3711</v>
      </c>
      <c r="G1432" s="44" t="str">
        <f t="shared" si="218"/>
        <v>0xE7F</v>
      </c>
      <c r="H1432" s="8" t="s">
        <v>1077</v>
      </c>
      <c r="I1432" s="8"/>
      <c r="J1432" s="6"/>
      <c r="K1432" s="9"/>
      <c r="L1432" s="6"/>
      <c r="M1432" s="42"/>
      <c r="N1432" s="42"/>
      <c r="O1432" s="42"/>
      <c r="P1432" s="42"/>
      <c r="Q1432" s="265"/>
      <c r="R1432" s="10"/>
      <c r="S1432" s="6"/>
      <c r="T1432" s="6"/>
      <c r="U1432" s="65"/>
      <c r="V1432" s="65"/>
      <c r="W1432" s="65"/>
      <c r="X1432" s="65"/>
      <c r="Y1432" s="65"/>
      <c r="Z1432" s="65"/>
      <c r="AA1432" s="65"/>
      <c r="AB1432" s="65"/>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c r="HI1432" s="1"/>
      <c r="HJ1432" s="1"/>
      <c r="HK1432" s="1"/>
      <c r="HL1432" s="1"/>
      <c r="HM1432" s="1"/>
      <c r="HN1432" s="1"/>
      <c r="HO1432" s="1"/>
      <c r="HP1432" s="1"/>
      <c r="HQ1432" s="1"/>
      <c r="HR1432" s="1"/>
      <c r="HS1432" s="1"/>
      <c r="HT1432" s="1"/>
      <c r="HU1432" s="1"/>
      <c r="HV1432" s="1"/>
      <c r="HW1432" s="1"/>
      <c r="HX1432" s="1"/>
      <c r="HY1432" s="1"/>
      <c r="HZ1432" s="1"/>
      <c r="IA1432" s="1"/>
      <c r="IB1432" s="1"/>
      <c r="IC1432" s="1"/>
      <c r="ID1432" s="1"/>
      <c r="IE1432" s="1"/>
      <c r="IF1432" s="1"/>
      <c r="IG1432" s="1"/>
      <c r="IH1432" s="1"/>
      <c r="II1432" s="1"/>
      <c r="IJ1432" s="1"/>
      <c r="IK1432" s="1"/>
      <c r="IL1432" s="1"/>
      <c r="IM1432" s="1"/>
      <c r="IN1432" s="1"/>
      <c r="IO1432" s="1"/>
      <c r="IP1432" s="1"/>
    </row>
    <row r="1433" spans="1:250" s="50" customFormat="1" x14ac:dyDescent="0.2">
      <c r="A1433" s="6"/>
      <c r="B1433" s="41"/>
      <c r="C1433" s="7"/>
      <c r="D1433" s="6"/>
      <c r="E1433" s="6"/>
      <c r="F1433" s="6">
        <f t="shared" si="217"/>
        <v>3712</v>
      </c>
      <c r="G1433" s="44" t="str">
        <f t="shared" si="218"/>
        <v>0xE80</v>
      </c>
      <c r="H1433" s="8" t="s">
        <v>1077</v>
      </c>
      <c r="I1433" s="8"/>
      <c r="J1433" s="6"/>
      <c r="K1433" s="9"/>
      <c r="L1433" s="6"/>
      <c r="M1433" s="42"/>
      <c r="N1433" s="42"/>
      <c r="O1433" s="42"/>
      <c r="P1433" s="42"/>
      <c r="Q1433" s="265"/>
      <c r="R1433" s="10"/>
      <c r="S1433" s="6"/>
      <c r="T1433" s="6"/>
      <c r="U1433" s="65"/>
      <c r="V1433" s="65"/>
      <c r="W1433" s="65"/>
      <c r="X1433" s="65"/>
      <c r="Y1433" s="65"/>
      <c r="Z1433" s="65"/>
      <c r="AA1433" s="65"/>
      <c r="AB1433" s="65"/>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c r="HI1433" s="1"/>
      <c r="HJ1433" s="1"/>
      <c r="HK1433" s="1"/>
      <c r="HL1433" s="1"/>
      <c r="HM1433" s="1"/>
      <c r="HN1433" s="1"/>
      <c r="HO1433" s="1"/>
      <c r="HP1433" s="1"/>
      <c r="HQ1433" s="1"/>
      <c r="HR1433" s="1"/>
      <c r="HS1433" s="1"/>
      <c r="HT1433" s="1"/>
      <c r="HU1433" s="1"/>
      <c r="HV1433" s="1"/>
      <c r="HW1433" s="1"/>
      <c r="HX1433" s="1"/>
      <c r="HY1433" s="1"/>
      <c r="HZ1433" s="1"/>
      <c r="IA1433" s="1"/>
      <c r="IB1433" s="1"/>
      <c r="IC1433" s="1"/>
      <c r="ID1433" s="1"/>
      <c r="IE1433" s="1"/>
      <c r="IF1433" s="1"/>
      <c r="IG1433" s="1"/>
      <c r="IH1433" s="1"/>
      <c r="II1433" s="1"/>
      <c r="IJ1433" s="1"/>
      <c r="IK1433" s="1"/>
      <c r="IL1433" s="1"/>
      <c r="IM1433" s="1"/>
      <c r="IN1433" s="1"/>
      <c r="IO1433" s="1"/>
      <c r="IP1433" s="1"/>
    </row>
    <row r="1434" spans="1:250" s="50" customFormat="1" x14ac:dyDescent="0.2">
      <c r="A1434" s="6"/>
      <c r="B1434" s="41"/>
      <c r="C1434" s="7"/>
      <c r="D1434" s="6"/>
      <c r="E1434" s="6"/>
      <c r="F1434" s="6">
        <f t="shared" si="217"/>
        <v>3713</v>
      </c>
      <c r="G1434" s="44" t="str">
        <f t="shared" si="218"/>
        <v>0xE81</v>
      </c>
      <c r="H1434" s="8" t="s">
        <v>1077</v>
      </c>
      <c r="I1434" s="8"/>
      <c r="J1434" s="6"/>
      <c r="K1434" s="9"/>
      <c r="L1434" s="6"/>
      <c r="M1434" s="42"/>
      <c r="N1434" s="42"/>
      <c r="O1434" s="42"/>
      <c r="P1434" s="42"/>
      <c r="Q1434" s="265"/>
      <c r="R1434" s="10"/>
      <c r="S1434" s="6"/>
      <c r="T1434" s="6"/>
      <c r="U1434" s="65"/>
      <c r="V1434" s="65"/>
      <c r="W1434" s="65"/>
      <c r="X1434" s="65"/>
      <c r="Y1434" s="65"/>
      <c r="Z1434" s="65"/>
      <c r="AA1434" s="65"/>
      <c r="AB1434" s="65"/>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c r="HI1434" s="1"/>
      <c r="HJ1434" s="1"/>
      <c r="HK1434" s="1"/>
      <c r="HL1434" s="1"/>
      <c r="HM1434" s="1"/>
      <c r="HN1434" s="1"/>
      <c r="HO1434" s="1"/>
      <c r="HP1434" s="1"/>
      <c r="HQ1434" s="1"/>
      <c r="HR1434" s="1"/>
      <c r="HS1434" s="1"/>
      <c r="HT1434" s="1"/>
      <c r="HU1434" s="1"/>
      <c r="HV1434" s="1"/>
      <c r="HW1434" s="1"/>
      <c r="HX1434" s="1"/>
      <c r="HY1434" s="1"/>
      <c r="HZ1434" s="1"/>
      <c r="IA1434" s="1"/>
      <c r="IB1434" s="1"/>
      <c r="IC1434" s="1"/>
      <c r="ID1434" s="1"/>
      <c r="IE1434" s="1"/>
      <c r="IF1434" s="1"/>
      <c r="IG1434" s="1"/>
      <c r="IH1434" s="1"/>
      <c r="II1434" s="1"/>
      <c r="IJ1434" s="1"/>
      <c r="IK1434" s="1"/>
      <c r="IL1434" s="1"/>
      <c r="IM1434" s="1"/>
      <c r="IN1434" s="1"/>
      <c r="IO1434" s="1"/>
      <c r="IP1434" s="1"/>
    </row>
    <row r="1435" spans="1:250" s="50" customFormat="1" x14ac:dyDescent="0.2">
      <c r="A1435" s="6"/>
      <c r="B1435" s="41"/>
      <c r="C1435" s="7"/>
      <c r="D1435" s="6"/>
      <c r="E1435" s="6"/>
      <c r="F1435" s="6">
        <f t="shared" si="217"/>
        <v>3714</v>
      </c>
      <c r="G1435" s="44" t="str">
        <f t="shared" si="218"/>
        <v>0xE82</v>
      </c>
      <c r="H1435" s="8" t="s">
        <v>1077</v>
      </c>
      <c r="I1435" s="8"/>
      <c r="J1435" s="6"/>
      <c r="K1435" s="9"/>
      <c r="L1435" s="6"/>
      <c r="M1435" s="42"/>
      <c r="N1435" s="42"/>
      <c r="O1435" s="42"/>
      <c r="P1435" s="42"/>
      <c r="Q1435" s="265"/>
      <c r="R1435" s="10"/>
      <c r="S1435" s="6"/>
      <c r="T1435" s="6"/>
      <c r="U1435" s="65"/>
      <c r="V1435" s="65"/>
      <c r="W1435" s="65"/>
      <c r="X1435" s="65"/>
      <c r="Y1435" s="65"/>
      <c r="Z1435" s="65"/>
      <c r="AA1435" s="65"/>
      <c r="AB1435" s="65"/>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c r="HI1435" s="1"/>
      <c r="HJ1435" s="1"/>
      <c r="HK1435" s="1"/>
      <c r="HL1435" s="1"/>
      <c r="HM1435" s="1"/>
      <c r="HN1435" s="1"/>
      <c r="HO1435" s="1"/>
      <c r="HP1435" s="1"/>
      <c r="HQ1435" s="1"/>
      <c r="HR1435" s="1"/>
      <c r="HS1435" s="1"/>
      <c r="HT1435" s="1"/>
      <c r="HU1435" s="1"/>
      <c r="HV1435" s="1"/>
      <c r="HW1435" s="1"/>
      <c r="HX1435" s="1"/>
      <c r="HY1435" s="1"/>
      <c r="HZ1435" s="1"/>
      <c r="IA1435" s="1"/>
      <c r="IB1435" s="1"/>
      <c r="IC1435" s="1"/>
      <c r="ID1435" s="1"/>
      <c r="IE1435" s="1"/>
      <c r="IF1435" s="1"/>
      <c r="IG1435" s="1"/>
      <c r="IH1435" s="1"/>
      <c r="II1435" s="1"/>
      <c r="IJ1435" s="1"/>
      <c r="IK1435" s="1"/>
      <c r="IL1435" s="1"/>
      <c r="IM1435" s="1"/>
      <c r="IN1435" s="1"/>
      <c r="IO1435" s="1"/>
      <c r="IP1435" s="1"/>
    </row>
    <row r="1436" spans="1:250" s="50" customFormat="1" x14ac:dyDescent="0.2">
      <c r="A1436" s="6"/>
      <c r="B1436" s="41"/>
      <c r="C1436" s="7"/>
      <c r="D1436" s="6"/>
      <c r="E1436" s="6"/>
      <c r="F1436" s="6">
        <f t="shared" ref="F1436:F1499" si="219">$F1435+1</f>
        <v>3715</v>
      </c>
      <c r="G1436" s="44" t="str">
        <f t="shared" si="218"/>
        <v>0xE83</v>
      </c>
      <c r="H1436" s="8" t="s">
        <v>1077</v>
      </c>
      <c r="I1436" s="8"/>
      <c r="J1436" s="6"/>
      <c r="K1436" s="9"/>
      <c r="L1436" s="6"/>
      <c r="M1436" s="42"/>
      <c r="N1436" s="42"/>
      <c r="O1436" s="42"/>
      <c r="P1436" s="42"/>
      <c r="Q1436" s="265"/>
      <c r="R1436" s="10"/>
      <c r="S1436" s="6"/>
      <c r="T1436" s="6"/>
      <c r="U1436" s="65"/>
      <c r="V1436" s="65"/>
      <c r="W1436" s="65"/>
      <c r="X1436" s="65"/>
      <c r="Y1436" s="65"/>
      <c r="Z1436" s="65"/>
      <c r="AA1436" s="65"/>
      <c r="AB1436" s="65"/>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c r="HI1436" s="1"/>
      <c r="HJ1436" s="1"/>
      <c r="HK1436" s="1"/>
      <c r="HL1436" s="1"/>
      <c r="HM1436" s="1"/>
      <c r="HN1436" s="1"/>
      <c r="HO1436" s="1"/>
      <c r="HP1436" s="1"/>
      <c r="HQ1436" s="1"/>
      <c r="HR1436" s="1"/>
      <c r="HS1436" s="1"/>
      <c r="HT1436" s="1"/>
      <c r="HU1436" s="1"/>
      <c r="HV1436" s="1"/>
      <c r="HW1436" s="1"/>
      <c r="HX1436" s="1"/>
      <c r="HY1436" s="1"/>
      <c r="HZ1436" s="1"/>
      <c r="IA1436" s="1"/>
      <c r="IB1436" s="1"/>
      <c r="IC1436" s="1"/>
      <c r="ID1436" s="1"/>
      <c r="IE1436" s="1"/>
      <c r="IF1436" s="1"/>
      <c r="IG1436" s="1"/>
      <c r="IH1436" s="1"/>
      <c r="II1436" s="1"/>
      <c r="IJ1436" s="1"/>
      <c r="IK1436" s="1"/>
      <c r="IL1436" s="1"/>
      <c r="IM1436" s="1"/>
      <c r="IN1436" s="1"/>
      <c r="IO1436" s="1"/>
      <c r="IP1436" s="1"/>
    </row>
    <row r="1437" spans="1:250" s="50" customFormat="1" x14ac:dyDescent="0.2">
      <c r="A1437" s="6"/>
      <c r="B1437" s="41"/>
      <c r="C1437" s="7"/>
      <c r="D1437" s="6"/>
      <c r="E1437" s="6"/>
      <c r="F1437" s="6">
        <f t="shared" si="219"/>
        <v>3716</v>
      </c>
      <c r="G1437" s="44" t="str">
        <f t="shared" si="218"/>
        <v>0xE84</v>
      </c>
      <c r="H1437" s="8" t="s">
        <v>1077</v>
      </c>
      <c r="I1437" s="8"/>
      <c r="J1437" s="6"/>
      <c r="K1437" s="9"/>
      <c r="L1437" s="6"/>
      <c r="M1437" s="42"/>
      <c r="N1437" s="42"/>
      <c r="O1437" s="42"/>
      <c r="P1437" s="42"/>
      <c r="Q1437" s="265"/>
      <c r="R1437" s="10"/>
      <c r="S1437" s="6"/>
      <c r="T1437" s="6"/>
      <c r="U1437" s="65"/>
      <c r="V1437" s="65"/>
      <c r="W1437" s="65"/>
      <c r="X1437" s="65"/>
      <c r="Y1437" s="65"/>
      <c r="Z1437" s="65"/>
      <c r="AA1437" s="65"/>
      <c r="AB1437" s="65"/>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c r="HI1437" s="1"/>
      <c r="HJ1437" s="1"/>
      <c r="HK1437" s="1"/>
      <c r="HL1437" s="1"/>
      <c r="HM1437" s="1"/>
      <c r="HN1437" s="1"/>
      <c r="HO1437" s="1"/>
      <c r="HP1437" s="1"/>
      <c r="HQ1437" s="1"/>
      <c r="HR1437" s="1"/>
      <c r="HS1437" s="1"/>
      <c r="HT1437" s="1"/>
      <c r="HU1437" s="1"/>
      <c r="HV1437" s="1"/>
      <c r="HW1437" s="1"/>
      <c r="HX1437" s="1"/>
      <c r="HY1437" s="1"/>
      <c r="HZ1437" s="1"/>
      <c r="IA1437" s="1"/>
      <c r="IB1437" s="1"/>
      <c r="IC1437" s="1"/>
      <c r="ID1437" s="1"/>
      <c r="IE1437" s="1"/>
      <c r="IF1437" s="1"/>
      <c r="IG1437" s="1"/>
      <c r="IH1437" s="1"/>
      <c r="II1437" s="1"/>
      <c r="IJ1437" s="1"/>
      <c r="IK1437" s="1"/>
      <c r="IL1437" s="1"/>
      <c r="IM1437" s="1"/>
      <c r="IN1437" s="1"/>
      <c r="IO1437" s="1"/>
      <c r="IP1437" s="1"/>
    </row>
    <row r="1438" spans="1:250" s="50" customFormat="1" x14ac:dyDescent="0.2">
      <c r="A1438" s="6"/>
      <c r="B1438" s="41"/>
      <c r="C1438" s="7"/>
      <c r="D1438" s="6"/>
      <c r="E1438" s="6"/>
      <c r="F1438" s="6">
        <f t="shared" si="219"/>
        <v>3717</v>
      </c>
      <c r="G1438" s="44" t="str">
        <f t="shared" si="218"/>
        <v>0xE85</v>
      </c>
      <c r="H1438" s="8" t="s">
        <v>1077</v>
      </c>
      <c r="I1438" s="8"/>
      <c r="J1438" s="6"/>
      <c r="K1438" s="9"/>
      <c r="L1438" s="6"/>
      <c r="M1438" s="42"/>
      <c r="N1438" s="42"/>
      <c r="O1438" s="42"/>
      <c r="P1438" s="42"/>
      <c r="Q1438" s="265"/>
      <c r="R1438" s="10"/>
      <c r="S1438" s="6"/>
      <c r="T1438" s="6"/>
      <c r="U1438" s="65"/>
      <c r="V1438" s="65"/>
      <c r="W1438" s="65"/>
      <c r="X1438" s="65"/>
      <c r="Y1438" s="65"/>
      <c r="Z1438" s="65"/>
      <c r="AA1438" s="65"/>
      <c r="AB1438" s="65"/>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c r="HI1438" s="1"/>
      <c r="HJ1438" s="1"/>
      <c r="HK1438" s="1"/>
      <c r="HL1438" s="1"/>
      <c r="HM1438" s="1"/>
      <c r="HN1438" s="1"/>
      <c r="HO1438" s="1"/>
      <c r="HP1438" s="1"/>
      <c r="HQ1438" s="1"/>
      <c r="HR1438" s="1"/>
      <c r="HS1438" s="1"/>
      <c r="HT1438" s="1"/>
      <c r="HU1438" s="1"/>
      <c r="HV1438" s="1"/>
      <c r="HW1438" s="1"/>
      <c r="HX1438" s="1"/>
      <c r="HY1438" s="1"/>
      <c r="HZ1438" s="1"/>
      <c r="IA1438" s="1"/>
      <c r="IB1438" s="1"/>
      <c r="IC1438" s="1"/>
      <c r="ID1438" s="1"/>
      <c r="IE1438" s="1"/>
      <c r="IF1438" s="1"/>
      <c r="IG1438" s="1"/>
      <c r="IH1438" s="1"/>
      <c r="II1438" s="1"/>
      <c r="IJ1438" s="1"/>
      <c r="IK1438" s="1"/>
      <c r="IL1438" s="1"/>
      <c r="IM1438" s="1"/>
      <c r="IN1438" s="1"/>
      <c r="IO1438" s="1"/>
      <c r="IP1438" s="1"/>
    </row>
    <row r="1439" spans="1:250" s="50" customFormat="1" x14ac:dyDescent="0.2">
      <c r="A1439" s="6"/>
      <c r="B1439" s="41"/>
      <c r="C1439" s="7"/>
      <c r="D1439" s="6"/>
      <c r="E1439" s="6"/>
      <c r="F1439" s="6">
        <f t="shared" si="219"/>
        <v>3718</v>
      </c>
      <c r="G1439" s="44" t="str">
        <f t="shared" si="218"/>
        <v>0xE86</v>
      </c>
      <c r="H1439" s="8" t="s">
        <v>1077</v>
      </c>
      <c r="I1439" s="8"/>
      <c r="J1439" s="6"/>
      <c r="K1439" s="9"/>
      <c r="L1439" s="6"/>
      <c r="M1439" s="42"/>
      <c r="N1439" s="42"/>
      <c r="O1439" s="42"/>
      <c r="P1439" s="42"/>
      <c r="Q1439" s="265"/>
      <c r="R1439" s="10"/>
      <c r="S1439" s="6"/>
      <c r="T1439" s="6"/>
      <c r="U1439" s="65"/>
      <c r="V1439" s="65"/>
      <c r="W1439" s="65"/>
      <c r="X1439" s="65"/>
      <c r="Y1439" s="65"/>
      <c r="Z1439" s="65"/>
      <c r="AA1439" s="65"/>
      <c r="AB1439" s="65"/>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c r="HI1439" s="1"/>
      <c r="HJ1439" s="1"/>
      <c r="HK1439" s="1"/>
      <c r="HL1439" s="1"/>
      <c r="HM1439" s="1"/>
      <c r="HN1439" s="1"/>
      <c r="HO1439" s="1"/>
      <c r="HP1439" s="1"/>
      <c r="HQ1439" s="1"/>
      <c r="HR1439" s="1"/>
      <c r="HS1439" s="1"/>
      <c r="HT1439" s="1"/>
      <c r="HU1439" s="1"/>
      <c r="HV1439" s="1"/>
      <c r="HW1439" s="1"/>
      <c r="HX1439" s="1"/>
      <c r="HY1439" s="1"/>
      <c r="HZ1439" s="1"/>
      <c r="IA1439" s="1"/>
      <c r="IB1439" s="1"/>
      <c r="IC1439" s="1"/>
      <c r="ID1439" s="1"/>
      <c r="IE1439" s="1"/>
      <c r="IF1439" s="1"/>
      <c r="IG1439" s="1"/>
      <c r="IH1439" s="1"/>
      <c r="II1439" s="1"/>
      <c r="IJ1439" s="1"/>
      <c r="IK1439" s="1"/>
      <c r="IL1439" s="1"/>
      <c r="IM1439" s="1"/>
      <c r="IN1439" s="1"/>
      <c r="IO1439" s="1"/>
      <c r="IP1439" s="1"/>
    </row>
    <row r="1440" spans="1:250" s="50" customFormat="1" x14ac:dyDescent="0.2">
      <c r="A1440" s="6"/>
      <c r="B1440" s="41"/>
      <c r="C1440" s="7"/>
      <c r="D1440" s="6"/>
      <c r="E1440" s="6"/>
      <c r="F1440" s="6">
        <f t="shared" si="219"/>
        <v>3719</v>
      </c>
      <c r="G1440" s="44" t="str">
        <f t="shared" si="218"/>
        <v>0xE87</v>
      </c>
      <c r="H1440" s="8" t="s">
        <v>1077</v>
      </c>
      <c r="I1440" s="8"/>
      <c r="J1440" s="6"/>
      <c r="K1440" s="9"/>
      <c r="L1440" s="6"/>
      <c r="M1440" s="42"/>
      <c r="N1440" s="42"/>
      <c r="O1440" s="42"/>
      <c r="P1440" s="42"/>
      <c r="Q1440" s="265"/>
      <c r="R1440" s="10"/>
      <c r="S1440" s="6"/>
      <c r="T1440" s="6"/>
      <c r="U1440" s="65"/>
      <c r="V1440" s="65"/>
      <c r="W1440" s="65"/>
      <c r="X1440" s="65"/>
      <c r="Y1440" s="65"/>
      <c r="Z1440" s="65"/>
      <c r="AA1440" s="65"/>
      <c r="AB1440" s="65"/>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c r="HI1440" s="1"/>
      <c r="HJ1440" s="1"/>
      <c r="HK1440" s="1"/>
      <c r="HL1440" s="1"/>
      <c r="HM1440" s="1"/>
      <c r="HN1440" s="1"/>
      <c r="HO1440" s="1"/>
      <c r="HP1440" s="1"/>
      <c r="HQ1440" s="1"/>
      <c r="HR1440" s="1"/>
      <c r="HS1440" s="1"/>
      <c r="HT1440" s="1"/>
      <c r="HU1440" s="1"/>
      <c r="HV1440" s="1"/>
      <c r="HW1440" s="1"/>
      <c r="HX1440" s="1"/>
      <c r="HY1440" s="1"/>
      <c r="HZ1440" s="1"/>
      <c r="IA1440" s="1"/>
      <c r="IB1440" s="1"/>
      <c r="IC1440" s="1"/>
      <c r="ID1440" s="1"/>
      <c r="IE1440" s="1"/>
      <c r="IF1440" s="1"/>
      <c r="IG1440" s="1"/>
      <c r="IH1440" s="1"/>
      <c r="II1440" s="1"/>
      <c r="IJ1440" s="1"/>
      <c r="IK1440" s="1"/>
      <c r="IL1440" s="1"/>
      <c r="IM1440" s="1"/>
      <c r="IN1440" s="1"/>
      <c r="IO1440" s="1"/>
      <c r="IP1440" s="1"/>
    </row>
    <row r="1441" spans="1:250" s="50" customFormat="1" x14ac:dyDescent="0.2">
      <c r="A1441" s="6"/>
      <c r="B1441" s="41"/>
      <c r="C1441" s="7"/>
      <c r="D1441" s="6"/>
      <c r="E1441" s="6"/>
      <c r="F1441" s="6">
        <f t="shared" si="219"/>
        <v>3720</v>
      </c>
      <c r="G1441" s="44" t="str">
        <f t="shared" si="218"/>
        <v>0xE88</v>
      </c>
      <c r="H1441" s="8" t="s">
        <v>1077</v>
      </c>
      <c r="I1441" s="8"/>
      <c r="J1441" s="6"/>
      <c r="K1441" s="9"/>
      <c r="L1441" s="6"/>
      <c r="M1441" s="42"/>
      <c r="N1441" s="42"/>
      <c r="O1441" s="42"/>
      <c r="P1441" s="42"/>
      <c r="Q1441" s="265"/>
      <c r="R1441" s="10"/>
      <c r="S1441" s="6"/>
      <c r="T1441" s="6"/>
      <c r="U1441" s="65"/>
      <c r="V1441" s="65"/>
      <c r="W1441" s="65"/>
      <c r="X1441" s="65"/>
      <c r="Y1441" s="65"/>
      <c r="Z1441" s="65"/>
      <c r="AA1441" s="65"/>
      <c r="AB1441" s="65"/>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c r="GY1441" s="1"/>
      <c r="GZ1441" s="1"/>
      <c r="HA1441" s="1"/>
      <c r="HB1441" s="1"/>
      <c r="HC1441" s="1"/>
      <c r="HD1441" s="1"/>
      <c r="HE1441" s="1"/>
      <c r="HF1441" s="1"/>
      <c r="HG1441" s="1"/>
      <c r="HH1441" s="1"/>
      <c r="HI1441" s="1"/>
      <c r="HJ1441" s="1"/>
      <c r="HK1441" s="1"/>
      <c r="HL1441" s="1"/>
      <c r="HM1441" s="1"/>
      <c r="HN1441" s="1"/>
      <c r="HO1441" s="1"/>
      <c r="HP1441" s="1"/>
      <c r="HQ1441" s="1"/>
      <c r="HR1441" s="1"/>
      <c r="HS1441" s="1"/>
      <c r="HT1441" s="1"/>
      <c r="HU1441" s="1"/>
      <c r="HV1441" s="1"/>
      <c r="HW1441" s="1"/>
      <c r="HX1441" s="1"/>
      <c r="HY1441" s="1"/>
      <c r="HZ1441" s="1"/>
      <c r="IA1441" s="1"/>
      <c r="IB1441" s="1"/>
      <c r="IC1441" s="1"/>
      <c r="ID1441" s="1"/>
      <c r="IE1441" s="1"/>
      <c r="IF1441" s="1"/>
      <c r="IG1441" s="1"/>
      <c r="IH1441" s="1"/>
      <c r="II1441" s="1"/>
      <c r="IJ1441" s="1"/>
      <c r="IK1441" s="1"/>
      <c r="IL1441" s="1"/>
      <c r="IM1441" s="1"/>
      <c r="IN1441" s="1"/>
      <c r="IO1441" s="1"/>
      <c r="IP1441" s="1"/>
    </row>
    <row r="1442" spans="1:250" s="50" customFormat="1" x14ac:dyDescent="0.2">
      <c r="A1442" s="6"/>
      <c r="B1442" s="41"/>
      <c r="C1442" s="7"/>
      <c r="D1442" s="6"/>
      <c r="E1442" s="6"/>
      <c r="F1442" s="6">
        <f t="shared" si="219"/>
        <v>3721</v>
      </c>
      <c r="G1442" s="44" t="str">
        <f t="shared" si="218"/>
        <v>0xE89</v>
      </c>
      <c r="H1442" s="8" t="s">
        <v>1077</v>
      </c>
      <c r="I1442" s="8"/>
      <c r="J1442" s="6"/>
      <c r="K1442" s="9"/>
      <c r="L1442" s="6"/>
      <c r="M1442" s="42"/>
      <c r="N1442" s="42"/>
      <c r="O1442" s="42"/>
      <c r="P1442" s="42"/>
      <c r="Q1442" s="265"/>
      <c r="R1442" s="10"/>
      <c r="S1442" s="6"/>
      <c r="T1442" s="6"/>
      <c r="U1442" s="65"/>
      <c r="V1442" s="65"/>
      <c r="W1442" s="65"/>
      <c r="X1442" s="65"/>
      <c r="Y1442" s="65"/>
      <c r="Z1442" s="65"/>
      <c r="AA1442" s="65"/>
      <c r="AB1442" s="65"/>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c r="HI1442" s="1"/>
      <c r="HJ1442" s="1"/>
      <c r="HK1442" s="1"/>
      <c r="HL1442" s="1"/>
      <c r="HM1442" s="1"/>
      <c r="HN1442" s="1"/>
      <c r="HO1442" s="1"/>
      <c r="HP1442" s="1"/>
      <c r="HQ1442" s="1"/>
      <c r="HR1442" s="1"/>
      <c r="HS1442" s="1"/>
      <c r="HT1442" s="1"/>
      <c r="HU1442" s="1"/>
      <c r="HV1442" s="1"/>
      <c r="HW1442" s="1"/>
      <c r="HX1442" s="1"/>
      <c r="HY1442" s="1"/>
      <c r="HZ1442" s="1"/>
      <c r="IA1442" s="1"/>
      <c r="IB1442" s="1"/>
      <c r="IC1442" s="1"/>
      <c r="ID1442" s="1"/>
      <c r="IE1442" s="1"/>
      <c r="IF1442" s="1"/>
      <c r="IG1442" s="1"/>
      <c r="IH1442" s="1"/>
      <c r="II1442" s="1"/>
      <c r="IJ1442" s="1"/>
      <c r="IK1442" s="1"/>
      <c r="IL1442" s="1"/>
      <c r="IM1442" s="1"/>
      <c r="IN1442" s="1"/>
      <c r="IO1442" s="1"/>
      <c r="IP1442" s="1"/>
    </row>
    <row r="1443" spans="1:250" s="50" customFormat="1" x14ac:dyDescent="0.2">
      <c r="A1443" s="6"/>
      <c r="B1443" s="41"/>
      <c r="C1443" s="7"/>
      <c r="D1443" s="6"/>
      <c r="E1443" s="6"/>
      <c r="F1443" s="6">
        <f t="shared" si="219"/>
        <v>3722</v>
      </c>
      <c r="G1443" s="44" t="str">
        <f t="shared" si="218"/>
        <v>0xE8A</v>
      </c>
      <c r="H1443" s="8" t="s">
        <v>1077</v>
      </c>
      <c r="I1443" s="8"/>
      <c r="J1443" s="6"/>
      <c r="K1443" s="9"/>
      <c r="L1443" s="6"/>
      <c r="M1443" s="42"/>
      <c r="N1443" s="42"/>
      <c r="O1443" s="42"/>
      <c r="P1443" s="42"/>
      <c r="Q1443" s="265"/>
      <c r="R1443" s="10"/>
      <c r="S1443" s="6"/>
      <c r="T1443" s="6"/>
      <c r="U1443" s="65"/>
      <c r="V1443" s="65"/>
      <c r="W1443" s="65"/>
      <c r="X1443" s="65"/>
      <c r="Y1443" s="65"/>
      <c r="Z1443" s="65"/>
      <c r="AA1443" s="65"/>
      <c r="AB1443" s="65"/>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c r="HI1443" s="1"/>
      <c r="HJ1443" s="1"/>
      <c r="HK1443" s="1"/>
      <c r="HL1443" s="1"/>
      <c r="HM1443" s="1"/>
      <c r="HN1443" s="1"/>
      <c r="HO1443" s="1"/>
      <c r="HP1443" s="1"/>
      <c r="HQ1443" s="1"/>
      <c r="HR1443" s="1"/>
      <c r="HS1443" s="1"/>
      <c r="HT1443" s="1"/>
      <c r="HU1443" s="1"/>
      <c r="HV1443" s="1"/>
      <c r="HW1443" s="1"/>
      <c r="HX1443" s="1"/>
      <c r="HY1443" s="1"/>
      <c r="HZ1443" s="1"/>
      <c r="IA1443" s="1"/>
      <c r="IB1443" s="1"/>
      <c r="IC1443" s="1"/>
      <c r="ID1443" s="1"/>
      <c r="IE1443" s="1"/>
      <c r="IF1443" s="1"/>
      <c r="IG1443" s="1"/>
      <c r="IH1443" s="1"/>
      <c r="II1443" s="1"/>
      <c r="IJ1443" s="1"/>
      <c r="IK1443" s="1"/>
      <c r="IL1443" s="1"/>
      <c r="IM1443" s="1"/>
      <c r="IN1443" s="1"/>
      <c r="IO1443" s="1"/>
      <c r="IP1443" s="1"/>
    </row>
    <row r="1444" spans="1:250" s="50" customFormat="1" x14ac:dyDescent="0.2">
      <c r="A1444" s="6"/>
      <c r="B1444" s="41"/>
      <c r="C1444" s="7"/>
      <c r="D1444" s="6"/>
      <c r="E1444" s="6"/>
      <c r="F1444" s="6">
        <f t="shared" si="219"/>
        <v>3723</v>
      </c>
      <c r="G1444" s="44" t="str">
        <f t="shared" si="218"/>
        <v>0xE8B</v>
      </c>
      <c r="H1444" s="8" t="s">
        <v>1077</v>
      </c>
      <c r="I1444" s="8"/>
      <c r="J1444" s="6"/>
      <c r="K1444" s="9"/>
      <c r="L1444" s="6"/>
      <c r="M1444" s="42"/>
      <c r="N1444" s="42"/>
      <c r="O1444" s="42"/>
      <c r="P1444" s="42"/>
      <c r="Q1444" s="265"/>
      <c r="R1444" s="10"/>
      <c r="S1444" s="6"/>
      <c r="T1444" s="6"/>
      <c r="U1444" s="65"/>
      <c r="V1444" s="65"/>
      <c r="W1444" s="65"/>
      <c r="X1444" s="65"/>
      <c r="Y1444" s="65"/>
      <c r="Z1444" s="65"/>
      <c r="AA1444" s="65"/>
      <c r="AB1444" s="65"/>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c r="HI1444" s="1"/>
      <c r="HJ1444" s="1"/>
      <c r="HK1444" s="1"/>
      <c r="HL1444" s="1"/>
      <c r="HM1444" s="1"/>
      <c r="HN1444" s="1"/>
      <c r="HO1444" s="1"/>
      <c r="HP1444" s="1"/>
      <c r="HQ1444" s="1"/>
      <c r="HR1444" s="1"/>
      <c r="HS1444" s="1"/>
      <c r="HT1444" s="1"/>
      <c r="HU1444" s="1"/>
      <c r="HV1444" s="1"/>
      <c r="HW1444" s="1"/>
      <c r="HX1444" s="1"/>
      <c r="HY1444" s="1"/>
      <c r="HZ1444" s="1"/>
      <c r="IA1444" s="1"/>
      <c r="IB1444" s="1"/>
      <c r="IC1444" s="1"/>
      <c r="ID1444" s="1"/>
      <c r="IE1444" s="1"/>
      <c r="IF1444" s="1"/>
      <c r="IG1444" s="1"/>
      <c r="IH1444" s="1"/>
      <c r="II1444" s="1"/>
      <c r="IJ1444" s="1"/>
      <c r="IK1444" s="1"/>
      <c r="IL1444" s="1"/>
      <c r="IM1444" s="1"/>
      <c r="IN1444" s="1"/>
      <c r="IO1444" s="1"/>
      <c r="IP1444" s="1"/>
    </row>
    <row r="1445" spans="1:250" s="50" customFormat="1" x14ac:dyDescent="0.2">
      <c r="A1445" s="6"/>
      <c r="B1445" s="41"/>
      <c r="C1445" s="7"/>
      <c r="D1445" s="6"/>
      <c r="E1445" s="6"/>
      <c r="F1445" s="6">
        <f t="shared" si="219"/>
        <v>3724</v>
      </c>
      <c r="G1445" s="44" t="str">
        <f t="shared" si="218"/>
        <v>0xE8C</v>
      </c>
      <c r="H1445" s="8" t="s">
        <v>1077</v>
      </c>
      <c r="I1445" s="8"/>
      <c r="J1445" s="6"/>
      <c r="K1445" s="9"/>
      <c r="L1445" s="6"/>
      <c r="M1445" s="42"/>
      <c r="N1445" s="42"/>
      <c r="O1445" s="42"/>
      <c r="P1445" s="42"/>
      <c r="Q1445" s="265"/>
      <c r="R1445" s="10"/>
      <c r="S1445" s="6"/>
      <c r="T1445" s="6"/>
      <c r="U1445" s="65"/>
      <c r="V1445" s="65"/>
      <c r="W1445" s="65"/>
      <c r="X1445" s="65"/>
      <c r="Y1445" s="65"/>
      <c r="Z1445" s="65"/>
      <c r="AA1445" s="65"/>
      <c r="AB1445" s="65"/>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c r="HI1445" s="1"/>
      <c r="HJ1445" s="1"/>
      <c r="HK1445" s="1"/>
      <c r="HL1445" s="1"/>
      <c r="HM1445" s="1"/>
      <c r="HN1445" s="1"/>
      <c r="HO1445" s="1"/>
      <c r="HP1445" s="1"/>
      <c r="HQ1445" s="1"/>
      <c r="HR1445" s="1"/>
      <c r="HS1445" s="1"/>
      <c r="HT1445" s="1"/>
      <c r="HU1445" s="1"/>
      <c r="HV1445" s="1"/>
      <c r="HW1445" s="1"/>
      <c r="HX1445" s="1"/>
      <c r="HY1445" s="1"/>
      <c r="HZ1445" s="1"/>
      <c r="IA1445" s="1"/>
      <c r="IB1445" s="1"/>
      <c r="IC1445" s="1"/>
      <c r="ID1445" s="1"/>
      <c r="IE1445" s="1"/>
      <c r="IF1445" s="1"/>
      <c r="IG1445" s="1"/>
      <c r="IH1445" s="1"/>
      <c r="II1445" s="1"/>
      <c r="IJ1445" s="1"/>
      <c r="IK1445" s="1"/>
      <c r="IL1445" s="1"/>
      <c r="IM1445" s="1"/>
      <c r="IN1445" s="1"/>
      <c r="IO1445" s="1"/>
      <c r="IP1445" s="1"/>
    </row>
    <row r="1446" spans="1:250" s="50" customFormat="1" x14ac:dyDescent="0.2">
      <c r="A1446" s="6"/>
      <c r="B1446" s="41"/>
      <c r="C1446" s="7"/>
      <c r="D1446" s="6"/>
      <c r="E1446" s="6"/>
      <c r="F1446" s="6">
        <f t="shared" si="219"/>
        <v>3725</v>
      </c>
      <c r="G1446" s="44" t="str">
        <f t="shared" si="218"/>
        <v>0xE8D</v>
      </c>
      <c r="H1446" s="8" t="s">
        <v>1077</v>
      </c>
      <c r="I1446" s="8"/>
      <c r="J1446" s="6"/>
      <c r="K1446" s="9"/>
      <c r="L1446" s="6"/>
      <c r="M1446" s="42"/>
      <c r="N1446" s="42"/>
      <c r="O1446" s="42"/>
      <c r="P1446" s="42"/>
      <c r="Q1446" s="265"/>
      <c r="R1446" s="10"/>
      <c r="S1446" s="6"/>
      <c r="T1446" s="6"/>
      <c r="U1446" s="65"/>
      <c r="V1446" s="65"/>
      <c r="W1446" s="65"/>
      <c r="X1446" s="65"/>
      <c r="Y1446" s="65"/>
      <c r="Z1446" s="65"/>
      <c r="AA1446" s="65"/>
      <c r="AB1446" s="65"/>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c r="HY1446" s="1"/>
      <c r="HZ1446" s="1"/>
      <c r="IA1446" s="1"/>
      <c r="IB1446" s="1"/>
      <c r="IC1446" s="1"/>
      <c r="ID1446" s="1"/>
      <c r="IE1446" s="1"/>
      <c r="IF1446" s="1"/>
      <c r="IG1446" s="1"/>
      <c r="IH1446" s="1"/>
      <c r="II1446" s="1"/>
      <c r="IJ1446" s="1"/>
      <c r="IK1446" s="1"/>
      <c r="IL1446" s="1"/>
      <c r="IM1446" s="1"/>
      <c r="IN1446" s="1"/>
      <c r="IO1446" s="1"/>
      <c r="IP1446" s="1"/>
    </row>
    <row r="1447" spans="1:250" s="50" customFormat="1" x14ac:dyDescent="0.2">
      <c r="A1447" s="6"/>
      <c r="B1447" s="41"/>
      <c r="C1447" s="7"/>
      <c r="D1447" s="6"/>
      <c r="E1447" s="6"/>
      <c r="F1447" s="6">
        <f t="shared" si="219"/>
        <v>3726</v>
      </c>
      <c r="G1447" s="44" t="str">
        <f t="shared" si="218"/>
        <v>0xE8E</v>
      </c>
      <c r="H1447" s="8" t="s">
        <v>1077</v>
      </c>
      <c r="I1447" s="8"/>
      <c r="J1447" s="6"/>
      <c r="K1447" s="9"/>
      <c r="L1447" s="6"/>
      <c r="M1447" s="42"/>
      <c r="N1447" s="42"/>
      <c r="O1447" s="42"/>
      <c r="P1447" s="42"/>
      <c r="Q1447" s="265"/>
      <c r="R1447" s="10"/>
      <c r="S1447" s="6"/>
      <c r="T1447" s="6"/>
      <c r="U1447" s="65"/>
      <c r="V1447" s="65"/>
      <c r="W1447" s="65"/>
      <c r="X1447" s="65"/>
      <c r="Y1447" s="65"/>
      <c r="Z1447" s="65"/>
      <c r="AA1447" s="65"/>
      <c r="AB1447" s="65"/>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c r="HI1447" s="1"/>
      <c r="HJ1447" s="1"/>
      <c r="HK1447" s="1"/>
      <c r="HL1447" s="1"/>
      <c r="HM1447" s="1"/>
      <c r="HN1447" s="1"/>
      <c r="HO1447" s="1"/>
      <c r="HP1447" s="1"/>
      <c r="HQ1447" s="1"/>
      <c r="HR1447" s="1"/>
      <c r="HS1447" s="1"/>
      <c r="HT1447" s="1"/>
      <c r="HU1447" s="1"/>
      <c r="HV1447" s="1"/>
      <c r="HW1447" s="1"/>
      <c r="HX1447" s="1"/>
      <c r="HY1447" s="1"/>
      <c r="HZ1447" s="1"/>
      <c r="IA1447" s="1"/>
      <c r="IB1447" s="1"/>
      <c r="IC1447" s="1"/>
      <c r="ID1447" s="1"/>
      <c r="IE1447" s="1"/>
      <c r="IF1447" s="1"/>
      <c r="IG1447" s="1"/>
      <c r="IH1447" s="1"/>
      <c r="II1447" s="1"/>
      <c r="IJ1447" s="1"/>
      <c r="IK1447" s="1"/>
      <c r="IL1447" s="1"/>
      <c r="IM1447" s="1"/>
      <c r="IN1447" s="1"/>
      <c r="IO1447" s="1"/>
      <c r="IP1447" s="1"/>
    </row>
    <row r="1448" spans="1:250" s="50" customFormat="1" x14ac:dyDescent="0.2">
      <c r="A1448" s="6"/>
      <c r="B1448" s="41"/>
      <c r="C1448" s="7"/>
      <c r="D1448" s="6"/>
      <c r="E1448" s="6"/>
      <c r="F1448" s="6">
        <f t="shared" si="219"/>
        <v>3727</v>
      </c>
      <c r="G1448" s="44" t="str">
        <f t="shared" si="218"/>
        <v>0xE8F</v>
      </c>
      <c r="H1448" s="8" t="s">
        <v>1077</v>
      </c>
      <c r="I1448" s="8"/>
      <c r="J1448" s="6"/>
      <c r="K1448" s="9"/>
      <c r="L1448" s="6"/>
      <c r="M1448" s="42"/>
      <c r="N1448" s="42"/>
      <c r="O1448" s="42"/>
      <c r="P1448" s="42"/>
      <c r="Q1448" s="265"/>
      <c r="R1448" s="10"/>
      <c r="S1448" s="6"/>
      <c r="T1448" s="6"/>
      <c r="U1448" s="65"/>
      <c r="V1448" s="65"/>
      <c r="W1448" s="65"/>
      <c r="X1448" s="65"/>
      <c r="Y1448" s="65"/>
      <c r="Z1448" s="65"/>
      <c r="AA1448" s="65"/>
      <c r="AB1448" s="65"/>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c r="HI1448" s="1"/>
      <c r="HJ1448" s="1"/>
      <c r="HK1448" s="1"/>
      <c r="HL1448" s="1"/>
      <c r="HM1448" s="1"/>
      <c r="HN1448" s="1"/>
      <c r="HO1448" s="1"/>
      <c r="HP1448" s="1"/>
      <c r="HQ1448" s="1"/>
      <c r="HR1448" s="1"/>
      <c r="HS1448" s="1"/>
      <c r="HT1448" s="1"/>
      <c r="HU1448" s="1"/>
      <c r="HV1448" s="1"/>
      <c r="HW1448" s="1"/>
      <c r="HX1448" s="1"/>
      <c r="HY1448" s="1"/>
      <c r="HZ1448" s="1"/>
      <c r="IA1448" s="1"/>
      <c r="IB1448" s="1"/>
      <c r="IC1448" s="1"/>
      <c r="ID1448" s="1"/>
      <c r="IE1448" s="1"/>
      <c r="IF1448" s="1"/>
      <c r="IG1448" s="1"/>
      <c r="IH1448" s="1"/>
      <c r="II1448" s="1"/>
      <c r="IJ1448" s="1"/>
      <c r="IK1448" s="1"/>
      <c r="IL1448" s="1"/>
      <c r="IM1448" s="1"/>
      <c r="IN1448" s="1"/>
      <c r="IO1448" s="1"/>
      <c r="IP1448" s="1"/>
    </row>
    <row r="1449" spans="1:250" s="50" customFormat="1" x14ac:dyDescent="0.2">
      <c r="A1449" s="6"/>
      <c r="B1449" s="41"/>
      <c r="C1449" s="7"/>
      <c r="D1449" s="6"/>
      <c r="E1449" s="6"/>
      <c r="F1449" s="6">
        <f t="shared" si="219"/>
        <v>3728</v>
      </c>
      <c r="G1449" s="44" t="str">
        <f t="shared" si="218"/>
        <v>0xE90</v>
      </c>
      <c r="H1449" s="8" t="s">
        <v>1077</v>
      </c>
      <c r="I1449" s="8"/>
      <c r="J1449" s="6"/>
      <c r="K1449" s="9"/>
      <c r="L1449" s="6"/>
      <c r="M1449" s="42"/>
      <c r="N1449" s="42"/>
      <c r="O1449" s="42"/>
      <c r="P1449" s="42"/>
      <c r="Q1449" s="265"/>
      <c r="R1449" s="10"/>
      <c r="S1449" s="6"/>
      <c r="T1449" s="6"/>
      <c r="U1449" s="65"/>
      <c r="V1449" s="65"/>
      <c r="W1449" s="65"/>
      <c r="X1449" s="65"/>
      <c r="Y1449" s="65"/>
      <c r="Z1449" s="65"/>
      <c r="AA1449" s="65"/>
      <c r="AB1449" s="65"/>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c r="GY1449" s="1"/>
      <c r="GZ1449" s="1"/>
      <c r="HA1449" s="1"/>
      <c r="HB1449" s="1"/>
      <c r="HC1449" s="1"/>
      <c r="HD1449" s="1"/>
      <c r="HE1449" s="1"/>
      <c r="HF1449" s="1"/>
      <c r="HG1449" s="1"/>
      <c r="HH1449" s="1"/>
      <c r="HI1449" s="1"/>
      <c r="HJ1449" s="1"/>
      <c r="HK1449" s="1"/>
      <c r="HL1449" s="1"/>
      <c r="HM1449" s="1"/>
      <c r="HN1449" s="1"/>
      <c r="HO1449" s="1"/>
      <c r="HP1449" s="1"/>
      <c r="HQ1449" s="1"/>
      <c r="HR1449" s="1"/>
      <c r="HS1449" s="1"/>
      <c r="HT1449" s="1"/>
      <c r="HU1449" s="1"/>
      <c r="HV1449" s="1"/>
      <c r="HW1449" s="1"/>
      <c r="HX1449" s="1"/>
      <c r="HY1449" s="1"/>
      <c r="HZ1449" s="1"/>
      <c r="IA1449" s="1"/>
      <c r="IB1449" s="1"/>
      <c r="IC1449" s="1"/>
      <c r="ID1449" s="1"/>
      <c r="IE1449" s="1"/>
      <c r="IF1449" s="1"/>
      <c r="IG1449" s="1"/>
      <c r="IH1449" s="1"/>
      <c r="II1449" s="1"/>
      <c r="IJ1449" s="1"/>
      <c r="IK1449" s="1"/>
      <c r="IL1449" s="1"/>
      <c r="IM1449" s="1"/>
      <c r="IN1449" s="1"/>
      <c r="IO1449" s="1"/>
      <c r="IP1449" s="1"/>
    </row>
    <row r="1450" spans="1:250" s="50" customFormat="1" x14ac:dyDescent="0.2">
      <c r="A1450" s="6"/>
      <c r="B1450" s="41"/>
      <c r="C1450" s="7"/>
      <c r="D1450" s="6"/>
      <c r="E1450" s="6"/>
      <c r="F1450" s="6">
        <f t="shared" si="219"/>
        <v>3729</v>
      </c>
      <c r="G1450" s="44" t="str">
        <f t="shared" si="218"/>
        <v>0xE91</v>
      </c>
      <c r="H1450" s="8" t="s">
        <v>1077</v>
      </c>
      <c r="I1450" s="8"/>
      <c r="J1450" s="6"/>
      <c r="K1450" s="9"/>
      <c r="L1450" s="6"/>
      <c r="M1450" s="42"/>
      <c r="N1450" s="42"/>
      <c r="O1450" s="42"/>
      <c r="P1450" s="42"/>
      <c r="Q1450" s="265"/>
      <c r="R1450" s="10"/>
      <c r="S1450" s="6"/>
      <c r="T1450" s="6"/>
      <c r="U1450" s="65"/>
      <c r="V1450" s="65"/>
      <c r="W1450" s="65"/>
      <c r="X1450" s="65"/>
      <c r="Y1450" s="65"/>
      <c r="Z1450" s="65"/>
      <c r="AA1450" s="65"/>
      <c r="AB1450" s="65"/>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c r="HI1450" s="1"/>
      <c r="HJ1450" s="1"/>
      <c r="HK1450" s="1"/>
      <c r="HL1450" s="1"/>
      <c r="HM1450" s="1"/>
      <c r="HN1450" s="1"/>
      <c r="HO1450" s="1"/>
      <c r="HP1450" s="1"/>
      <c r="HQ1450" s="1"/>
      <c r="HR1450" s="1"/>
      <c r="HS1450" s="1"/>
      <c r="HT1450" s="1"/>
      <c r="HU1450" s="1"/>
      <c r="HV1450" s="1"/>
      <c r="HW1450" s="1"/>
      <c r="HX1450" s="1"/>
      <c r="HY1450" s="1"/>
      <c r="HZ1450" s="1"/>
      <c r="IA1450" s="1"/>
      <c r="IB1450" s="1"/>
      <c r="IC1450" s="1"/>
      <c r="ID1450" s="1"/>
      <c r="IE1450" s="1"/>
      <c r="IF1450" s="1"/>
      <c r="IG1450" s="1"/>
      <c r="IH1450" s="1"/>
      <c r="II1450" s="1"/>
      <c r="IJ1450" s="1"/>
      <c r="IK1450" s="1"/>
      <c r="IL1450" s="1"/>
      <c r="IM1450" s="1"/>
      <c r="IN1450" s="1"/>
      <c r="IO1450" s="1"/>
      <c r="IP1450" s="1"/>
    </row>
    <row r="1451" spans="1:250" s="50" customFormat="1" x14ac:dyDescent="0.2">
      <c r="A1451" s="6"/>
      <c r="B1451" s="41"/>
      <c r="C1451" s="7"/>
      <c r="D1451" s="6"/>
      <c r="E1451" s="6"/>
      <c r="F1451" s="6">
        <f t="shared" si="219"/>
        <v>3730</v>
      </c>
      <c r="G1451" s="44" t="str">
        <f t="shared" si="218"/>
        <v>0xE92</v>
      </c>
      <c r="H1451" s="8" t="s">
        <v>1077</v>
      </c>
      <c r="I1451" s="8"/>
      <c r="J1451" s="6"/>
      <c r="K1451" s="9"/>
      <c r="L1451" s="6"/>
      <c r="M1451" s="42"/>
      <c r="N1451" s="42"/>
      <c r="O1451" s="42"/>
      <c r="P1451" s="42"/>
      <c r="Q1451" s="265"/>
      <c r="R1451" s="10"/>
      <c r="S1451" s="6"/>
      <c r="T1451" s="6"/>
      <c r="U1451" s="65"/>
      <c r="V1451" s="65"/>
      <c r="W1451" s="65"/>
      <c r="X1451" s="65"/>
      <c r="Y1451" s="65"/>
      <c r="Z1451" s="65"/>
      <c r="AA1451" s="65"/>
      <c r="AB1451" s="65"/>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c r="HI1451" s="1"/>
      <c r="HJ1451" s="1"/>
      <c r="HK1451" s="1"/>
      <c r="HL1451" s="1"/>
      <c r="HM1451" s="1"/>
      <c r="HN1451" s="1"/>
      <c r="HO1451" s="1"/>
      <c r="HP1451" s="1"/>
      <c r="HQ1451" s="1"/>
      <c r="HR1451" s="1"/>
      <c r="HS1451" s="1"/>
      <c r="HT1451" s="1"/>
      <c r="HU1451" s="1"/>
      <c r="HV1451" s="1"/>
      <c r="HW1451" s="1"/>
      <c r="HX1451" s="1"/>
      <c r="HY1451" s="1"/>
      <c r="HZ1451" s="1"/>
      <c r="IA1451" s="1"/>
      <c r="IB1451" s="1"/>
      <c r="IC1451" s="1"/>
      <c r="ID1451" s="1"/>
      <c r="IE1451" s="1"/>
      <c r="IF1451" s="1"/>
      <c r="IG1451" s="1"/>
      <c r="IH1451" s="1"/>
      <c r="II1451" s="1"/>
      <c r="IJ1451" s="1"/>
      <c r="IK1451" s="1"/>
      <c r="IL1451" s="1"/>
      <c r="IM1451" s="1"/>
      <c r="IN1451" s="1"/>
      <c r="IO1451" s="1"/>
      <c r="IP1451" s="1"/>
    </row>
    <row r="1452" spans="1:250" s="50" customFormat="1" x14ac:dyDescent="0.2">
      <c r="A1452" s="6"/>
      <c r="B1452" s="41"/>
      <c r="C1452" s="7"/>
      <c r="D1452" s="6"/>
      <c r="E1452" s="6"/>
      <c r="F1452" s="6">
        <f t="shared" si="219"/>
        <v>3731</v>
      </c>
      <c r="G1452" s="44" t="str">
        <f t="shared" si="218"/>
        <v>0xE93</v>
      </c>
      <c r="H1452" s="8" t="s">
        <v>1077</v>
      </c>
      <c r="I1452" s="8"/>
      <c r="J1452" s="6"/>
      <c r="K1452" s="9"/>
      <c r="L1452" s="6"/>
      <c r="M1452" s="42"/>
      <c r="N1452" s="42"/>
      <c r="O1452" s="42"/>
      <c r="P1452" s="42"/>
      <c r="Q1452" s="265"/>
      <c r="R1452" s="10"/>
      <c r="S1452" s="6"/>
      <c r="T1452" s="6"/>
      <c r="U1452" s="65"/>
      <c r="V1452" s="65"/>
      <c r="W1452" s="65"/>
      <c r="X1452" s="65"/>
      <c r="Y1452" s="65"/>
      <c r="Z1452" s="65"/>
      <c r="AA1452" s="65"/>
      <c r="AB1452" s="65"/>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c r="HI1452" s="1"/>
      <c r="HJ1452" s="1"/>
      <c r="HK1452" s="1"/>
      <c r="HL1452" s="1"/>
      <c r="HM1452" s="1"/>
      <c r="HN1452" s="1"/>
      <c r="HO1452" s="1"/>
      <c r="HP1452" s="1"/>
      <c r="HQ1452" s="1"/>
      <c r="HR1452" s="1"/>
      <c r="HS1452" s="1"/>
      <c r="HT1452" s="1"/>
      <c r="HU1452" s="1"/>
      <c r="HV1452" s="1"/>
      <c r="HW1452" s="1"/>
      <c r="HX1452" s="1"/>
      <c r="HY1452" s="1"/>
      <c r="HZ1452" s="1"/>
      <c r="IA1452" s="1"/>
      <c r="IB1452" s="1"/>
      <c r="IC1452" s="1"/>
      <c r="ID1452" s="1"/>
      <c r="IE1452" s="1"/>
      <c r="IF1452" s="1"/>
      <c r="IG1452" s="1"/>
      <c r="IH1452" s="1"/>
      <c r="II1452" s="1"/>
      <c r="IJ1452" s="1"/>
      <c r="IK1452" s="1"/>
      <c r="IL1452" s="1"/>
      <c r="IM1452" s="1"/>
      <c r="IN1452" s="1"/>
      <c r="IO1452" s="1"/>
      <c r="IP1452" s="1"/>
    </row>
    <row r="1453" spans="1:250" s="50" customFormat="1" x14ac:dyDescent="0.2">
      <c r="A1453" s="6"/>
      <c r="B1453" s="41"/>
      <c r="C1453" s="7"/>
      <c r="D1453" s="6"/>
      <c r="E1453" s="6"/>
      <c r="F1453" s="6">
        <f t="shared" si="219"/>
        <v>3732</v>
      </c>
      <c r="G1453" s="44" t="str">
        <f t="shared" si="218"/>
        <v>0xE94</v>
      </c>
      <c r="H1453" s="8" t="s">
        <v>1077</v>
      </c>
      <c r="I1453" s="8"/>
      <c r="J1453" s="6"/>
      <c r="K1453" s="9"/>
      <c r="L1453" s="6"/>
      <c r="M1453" s="42"/>
      <c r="N1453" s="42"/>
      <c r="O1453" s="42"/>
      <c r="P1453" s="42"/>
      <c r="Q1453" s="265"/>
      <c r="R1453" s="10"/>
      <c r="S1453" s="6"/>
      <c r="T1453" s="6"/>
      <c r="U1453" s="65"/>
      <c r="V1453" s="65"/>
      <c r="W1453" s="65"/>
      <c r="X1453" s="65"/>
      <c r="Y1453" s="65"/>
      <c r="Z1453" s="65"/>
      <c r="AA1453" s="65"/>
      <c r="AB1453" s="65"/>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c r="HI1453" s="1"/>
      <c r="HJ1453" s="1"/>
      <c r="HK1453" s="1"/>
      <c r="HL1453" s="1"/>
      <c r="HM1453" s="1"/>
      <c r="HN1453" s="1"/>
      <c r="HO1453" s="1"/>
      <c r="HP1453" s="1"/>
      <c r="HQ1453" s="1"/>
      <c r="HR1453" s="1"/>
      <c r="HS1453" s="1"/>
      <c r="HT1453" s="1"/>
      <c r="HU1453" s="1"/>
      <c r="HV1453" s="1"/>
      <c r="HW1453" s="1"/>
      <c r="HX1453" s="1"/>
      <c r="HY1453" s="1"/>
      <c r="HZ1453" s="1"/>
      <c r="IA1453" s="1"/>
      <c r="IB1453" s="1"/>
      <c r="IC1453" s="1"/>
      <c r="ID1453" s="1"/>
      <c r="IE1453" s="1"/>
      <c r="IF1453" s="1"/>
      <c r="IG1453" s="1"/>
      <c r="IH1453" s="1"/>
      <c r="II1453" s="1"/>
      <c r="IJ1453" s="1"/>
      <c r="IK1453" s="1"/>
      <c r="IL1453" s="1"/>
      <c r="IM1453" s="1"/>
      <c r="IN1453" s="1"/>
      <c r="IO1453" s="1"/>
      <c r="IP1453" s="1"/>
    </row>
    <row r="1454" spans="1:250" s="50" customFormat="1" x14ac:dyDescent="0.2">
      <c r="A1454" s="6"/>
      <c r="B1454" s="41"/>
      <c r="C1454" s="7"/>
      <c r="D1454" s="6"/>
      <c r="E1454" s="6"/>
      <c r="F1454" s="6">
        <f t="shared" si="219"/>
        <v>3733</v>
      </c>
      <c r="G1454" s="44" t="str">
        <f t="shared" si="218"/>
        <v>0xE95</v>
      </c>
      <c r="H1454" s="8" t="s">
        <v>1077</v>
      </c>
      <c r="I1454" s="8"/>
      <c r="J1454" s="6"/>
      <c r="K1454" s="9"/>
      <c r="L1454" s="6"/>
      <c r="M1454" s="42"/>
      <c r="N1454" s="42"/>
      <c r="O1454" s="42"/>
      <c r="P1454" s="42"/>
      <c r="Q1454" s="265"/>
      <c r="R1454" s="10"/>
      <c r="S1454" s="6"/>
      <c r="T1454" s="6"/>
      <c r="U1454" s="65"/>
      <c r="V1454" s="65"/>
      <c r="W1454" s="65"/>
      <c r="X1454" s="65"/>
      <c r="Y1454" s="65"/>
      <c r="Z1454" s="65"/>
      <c r="AA1454" s="65"/>
      <c r="AB1454" s="65"/>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c r="HI1454" s="1"/>
      <c r="HJ1454" s="1"/>
      <c r="HK1454" s="1"/>
      <c r="HL1454" s="1"/>
      <c r="HM1454" s="1"/>
      <c r="HN1454" s="1"/>
      <c r="HO1454" s="1"/>
      <c r="HP1454" s="1"/>
      <c r="HQ1454" s="1"/>
      <c r="HR1454" s="1"/>
      <c r="HS1454" s="1"/>
      <c r="HT1454" s="1"/>
      <c r="HU1454" s="1"/>
      <c r="HV1454" s="1"/>
      <c r="HW1454" s="1"/>
      <c r="HX1454" s="1"/>
      <c r="HY1454" s="1"/>
      <c r="HZ1454" s="1"/>
      <c r="IA1454" s="1"/>
      <c r="IB1454" s="1"/>
      <c r="IC1454" s="1"/>
      <c r="ID1454" s="1"/>
      <c r="IE1454" s="1"/>
      <c r="IF1454" s="1"/>
      <c r="IG1454" s="1"/>
      <c r="IH1454" s="1"/>
      <c r="II1454" s="1"/>
      <c r="IJ1454" s="1"/>
      <c r="IK1454" s="1"/>
      <c r="IL1454" s="1"/>
      <c r="IM1454" s="1"/>
      <c r="IN1454" s="1"/>
      <c r="IO1454" s="1"/>
      <c r="IP1454" s="1"/>
    </row>
    <row r="1455" spans="1:250" s="50" customFormat="1" x14ac:dyDescent="0.2">
      <c r="A1455" s="6"/>
      <c r="B1455" s="41"/>
      <c r="C1455" s="7"/>
      <c r="D1455" s="6"/>
      <c r="E1455" s="6"/>
      <c r="F1455" s="6">
        <f t="shared" si="219"/>
        <v>3734</v>
      </c>
      <c r="G1455" s="44" t="str">
        <f t="shared" si="218"/>
        <v>0xE96</v>
      </c>
      <c r="H1455" s="8" t="s">
        <v>1077</v>
      </c>
      <c r="I1455" s="8"/>
      <c r="J1455" s="6"/>
      <c r="K1455" s="9"/>
      <c r="L1455" s="6"/>
      <c r="M1455" s="42"/>
      <c r="N1455" s="42"/>
      <c r="O1455" s="42"/>
      <c r="P1455" s="42"/>
      <c r="Q1455" s="265"/>
      <c r="R1455" s="10"/>
      <c r="S1455" s="6"/>
      <c r="T1455" s="6"/>
      <c r="U1455" s="65"/>
      <c r="V1455" s="65"/>
      <c r="W1455" s="65"/>
      <c r="X1455" s="65"/>
      <c r="Y1455" s="65"/>
      <c r="Z1455" s="65"/>
      <c r="AA1455" s="65"/>
      <c r="AB1455" s="65"/>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c r="HI1455" s="1"/>
      <c r="HJ1455" s="1"/>
      <c r="HK1455" s="1"/>
      <c r="HL1455" s="1"/>
      <c r="HM1455" s="1"/>
      <c r="HN1455" s="1"/>
      <c r="HO1455" s="1"/>
      <c r="HP1455" s="1"/>
      <c r="HQ1455" s="1"/>
      <c r="HR1455" s="1"/>
      <c r="HS1455" s="1"/>
      <c r="HT1455" s="1"/>
      <c r="HU1455" s="1"/>
      <c r="HV1455" s="1"/>
      <c r="HW1455" s="1"/>
      <c r="HX1455" s="1"/>
      <c r="HY1455" s="1"/>
      <c r="HZ1455" s="1"/>
      <c r="IA1455" s="1"/>
      <c r="IB1455" s="1"/>
      <c r="IC1455" s="1"/>
      <c r="ID1455" s="1"/>
      <c r="IE1455" s="1"/>
      <c r="IF1455" s="1"/>
      <c r="IG1455" s="1"/>
      <c r="IH1455" s="1"/>
      <c r="II1455" s="1"/>
      <c r="IJ1455" s="1"/>
      <c r="IK1455" s="1"/>
      <c r="IL1455" s="1"/>
      <c r="IM1455" s="1"/>
      <c r="IN1455" s="1"/>
      <c r="IO1455" s="1"/>
      <c r="IP1455" s="1"/>
    </row>
    <row r="1456" spans="1:250" s="50" customFormat="1" x14ac:dyDescent="0.2">
      <c r="A1456" s="6"/>
      <c r="B1456" s="41"/>
      <c r="C1456" s="7"/>
      <c r="D1456" s="6"/>
      <c r="E1456" s="6"/>
      <c r="F1456" s="6">
        <f t="shared" si="219"/>
        <v>3735</v>
      </c>
      <c r="G1456" s="44" t="str">
        <f t="shared" si="218"/>
        <v>0xE97</v>
      </c>
      <c r="H1456" s="8" t="s">
        <v>1077</v>
      </c>
      <c r="I1456" s="8"/>
      <c r="J1456" s="6"/>
      <c r="K1456" s="9"/>
      <c r="L1456" s="6"/>
      <c r="M1456" s="42"/>
      <c r="N1456" s="42"/>
      <c r="O1456" s="42"/>
      <c r="P1456" s="42"/>
      <c r="Q1456" s="265"/>
      <c r="R1456" s="10"/>
      <c r="S1456" s="6"/>
      <c r="T1456" s="6"/>
      <c r="U1456" s="65"/>
      <c r="V1456" s="65"/>
      <c r="W1456" s="65"/>
      <c r="X1456" s="65"/>
      <c r="Y1456" s="65"/>
      <c r="Z1456" s="65"/>
      <c r="AA1456" s="65"/>
      <c r="AB1456" s="65"/>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c r="HI1456" s="1"/>
      <c r="HJ1456" s="1"/>
      <c r="HK1456" s="1"/>
      <c r="HL1456" s="1"/>
      <c r="HM1456" s="1"/>
      <c r="HN1456" s="1"/>
      <c r="HO1456" s="1"/>
      <c r="HP1456" s="1"/>
      <c r="HQ1456" s="1"/>
      <c r="HR1456" s="1"/>
      <c r="HS1456" s="1"/>
      <c r="HT1456" s="1"/>
      <c r="HU1456" s="1"/>
      <c r="HV1456" s="1"/>
      <c r="HW1456" s="1"/>
      <c r="HX1456" s="1"/>
      <c r="HY1456" s="1"/>
      <c r="HZ1456" s="1"/>
      <c r="IA1456" s="1"/>
      <c r="IB1456" s="1"/>
      <c r="IC1456" s="1"/>
      <c r="ID1456" s="1"/>
      <c r="IE1456" s="1"/>
      <c r="IF1456" s="1"/>
      <c r="IG1456" s="1"/>
      <c r="IH1456" s="1"/>
      <c r="II1456" s="1"/>
      <c r="IJ1456" s="1"/>
      <c r="IK1456" s="1"/>
      <c r="IL1456" s="1"/>
      <c r="IM1456" s="1"/>
      <c r="IN1456" s="1"/>
      <c r="IO1456" s="1"/>
      <c r="IP1456" s="1"/>
    </row>
    <row r="1457" spans="1:250" s="50" customFormat="1" x14ac:dyDescent="0.2">
      <c r="A1457" s="6"/>
      <c r="B1457" s="41"/>
      <c r="C1457" s="7"/>
      <c r="D1457" s="6"/>
      <c r="E1457" s="6"/>
      <c r="F1457" s="6">
        <f t="shared" si="219"/>
        <v>3736</v>
      </c>
      <c r="G1457" s="44" t="str">
        <f t="shared" si="218"/>
        <v>0xE98</v>
      </c>
      <c r="H1457" s="8" t="s">
        <v>1077</v>
      </c>
      <c r="I1457" s="8"/>
      <c r="J1457" s="6"/>
      <c r="K1457" s="9"/>
      <c r="L1457" s="6"/>
      <c r="M1457" s="42"/>
      <c r="N1457" s="42"/>
      <c r="O1457" s="42"/>
      <c r="P1457" s="42"/>
      <c r="Q1457" s="265"/>
      <c r="R1457" s="10"/>
      <c r="S1457" s="6"/>
      <c r="T1457" s="6"/>
      <c r="U1457" s="65"/>
      <c r="V1457" s="65"/>
      <c r="W1457" s="65"/>
      <c r="X1457" s="65"/>
      <c r="Y1457" s="65"/>
      <c r="Z1457" s="65"/>
      <c r="AA1457" s="65"/>
      <c r="AB1457" s="65"/>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c r="GY1457" s="1"/>
      <c r="GZ1457" s="1"/>
      <c r="HA1457" s="1"/>
      <c r="HB1457" s="1"/>
      <c r="HC1457" s="1"/>
      <c r="HD1457" s="1"/>
      <c r="HE1457" s="1"/>
      <c r="HF1457" s="1"/>
      <c r="HG1457" s="1"/>
      <c r="HH1457" s="1"/>
      <c r="HI1457" s="1"/>
      <c r="HJ1457" s="1"/>
      <c r="HK1457" s="1"/>
      <c r="HL1457" s="1"/>
      <c r="HM1457" s="1"/>
      <c r="HN1457" s="1"/>
      <c r="HO1457" s="1"/>
      <c r="HP1457" s="1"/>
      <c r="HQ1457" s="1"/>
      <c r="HR1457" s="1"/>
      <c r="HS1457" s="1"/>
      <c r="HT1457" s="1"/>
      <c r="HU1457" s="1"/>
      <c r="HV1457" s="1"/>
      <c r="HW1457" s="1"/>
      <c r="HX1457" s="1"/>
      <c r="HY1457" s="1"/>
      <c r="HZ1457" s="1"/>
      <c r="IA1457" s="1"/>
      <c r="IB1457" s="1"/>
      <c r="IC1457" s="1"/>
      <c r="ID1457" s="1"/>
      <c r="IE1457" s="1"/>
      <c r="IF1457" s="1"/>
      <c r="IG1457" s="1"/>
      <c r="IH1457" s="1"/>
      <c r="II1457" s="1"/>
      <c r="IJ1457" s="1"/>
      <c r="IK1457" s="1"/>
      <c r="IL1457" s="1"/>
      <c r="IM1457" s="1"/>
      <c r="IN1457" s="1"/>
      <c r="IO1457" s="1"/>
      <c r="IP1457" s="1"/>
    </row>
    <row r="1458" spans="1:250" s="50" customFormat="1" x14ac:dyDescent="0.2">
      <c r="A1458" s="6"/>
      <c r="B1458" s="41"/>
      <c r="C1458" s="7"/>
      <c r="D1458" s="6"/>
      <c r="E1458" s="6"/>
      <c r="F1458" s="6">
        <f t="shared" si="219"/>
        <v>3737</v>
      </c>
      <c r="G1458" s="44" t="str">
        <f t="shared" si="218"/>
        <v>0xE99</v>
      </c>
      <c r="H1458" s="8" t="s">
        <v>1077</v>
      </c>
      <c r="I1458" s="8"/>
      <c r="J1458" s="6"/>
      <c r="K1458" s="9"/>
      <c r="L1458" s="6"/>
      <c r="M1458" s="42"/>
      <c r="N1458" s="42"/>
      <c r="O1458" s="42"/>
      <c r="P1458" s="42"/>
      <c r="Q1458" s="265"/>
      <c r="R1458" s="10"/>
      <c r="S1458" s="6"/>
      <c r="T1458" s="6"/>
      <c r="U1458" s="65"/>
      <c r="V1458" s="65"/>
      <c r="W1458" s="65"/>
      <c r="X1458" s="65"/>
      <c r="Y1458" s="65"/>
      <c r="Z1458" s="65"/>
      <c r="AA1458" s="65"/>
      <c r="AB1458" s="65"/>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c r="HI1458" s="1"/>
      <c r="HJ1458" s="1"/>
      <c r="HK1458" s="1"/>
      <c r="HL1458" s="1"/>
      <c r="HM1458" s="1"/>
      <c r="HN1458" s="1"/>
      <c r="HO1458" s="1"/>
      <c r="HP1458" s="1"/>
      <c r="HQ1458" s="1"/>
      <c r="HR1458" s="1"/>
      <c r="HS1458" s="1"/>
      <c r="HT1458" s="1"/>
      <c r="HU1458" s="1"/>
      <c r="HV1458" s="1"/>
      <c r="HW1458" s="1"/>
      <c r="HX1458" s="1"/>
      <c r="HY1458" s="1"/>
      <c r="HZ1458" s="1"/>
      <c r="IA1458" s="1"/>
      <c r="IB1458" s="1"/>
      <c r="IC1458" s="1"/>
      <c r="ID1458" s="1"/>
      <c r="IE1458" s="1"/>
      <c r="IF1458" s="1"/>
      <c r="IG1458" s="1"/>
      <c r="IH1458" s="1"/>
      <c r="II1458" s="1"/>
      <c r="IJ1458" s="1"/>
      <c r="IK1458" s="1"/>
      <c r="IL1458" s="1"/>
      <c r="IM1458" s="1"/>
      <c r="IN1458" s="1"/>
      <c r="IO1458" s="1"/>
      <c r="IP1458" s="1"/>
    </row>
    <row r="1459" spans="1:250" s="50" customFormat="1" x14ac:dyDescent="0.2">
      <c r="A1459" s="6"/>
      <c r="B1459" s="41"/>
      <c r="C1459" s="7"/>
      <c r="D1459" s="6"/>
      <c r="E1459" s="6"/>
      <c r="F1459" s="6">
        <f t="shared" si="219"/>
        <v>3738</v>
      </c>
      <c r="G1459" s="44" t="str">
        <f t="shared" si="218"/>
        <v>0xE9A</v>
      </c>
      <c r="H1459" s="8" t="s">
        <v>1077</v>
      </c>
      <c r="I1459" s="8"/>
      <c r="J1459" s="6"/>
      <c r="K1459" s="9"/>
      <c r="L1459" s="6"/>
      <c r="M1459" s="42"/>
      <c r="N1459" s="42"/>
      <c r="O1459" s="42"/>
      <c r="P1459" s="42"/>
      <c r="Q1459" s="265"/>
      <c r="R1459" s="10"/>
      <c r="S1459" s="6"/>
      <c r="T1459" s="6"/>
      <c r="U1459" s="65"/>
      <c r="V1459" s="65"/>
      <c r="W1459" s="65"/>
      <c r="X1459" s="65"/>
      <c r="Y1459" s="65"/>
      <c r="Z1459" s="65"/>
      <c r="AA1459" s="65"/>
      <c r="AB1459" s="65"/>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c r="HY1459" s="1"/>
      <c r="HZ1459" s="1"/>
      <c r="IA1459" s="1"/>
      <c r="IB1459" s="1"/>
      <c r="IC1459" s="1"/>
      <c r="ID1459" s="1"/>
      <c r="IE1459" s="1"/>
      <c r="IF1459" s="1"/>
      <c r="IG1459" s="1"/>
      <c r="IH1459" s="1"/>
      <c r="II1459" s="1"/>
      <c r="IJ1459" s="1"/>
      <c r="IK1459" s="1"/>
      <c r="IL1459" s="1"/>
      <c r="IM1459" s="1"/>
      <c r="IN1459" s="1"/>
      <c r="IO1459" s="1"/>
      <c r="IP1459" s="1"/>
    </row>
    <row r="1460" spans="1:250" s="50" customFormat="1" x14ac:dyDescent="0.2">
      <c r="A1460" s="6"/>
      <c r="B1460" s="41"/>
      <c r="C1460" s="7"/>
      <c r="D1460" s="6"/>
      <c r="E1460" s="6"/>
      <c r="F1460" s="6">
        <f t="shared" si="219"/>
        <v>3739</v>
      </c>
      <c r="G1460" s="44" t="str">
        <f t="shared" si="218"/>
        <v>0xE9B</v>
      </c>
      <c r="H1460" s="8" t="s">
        <v>1077</v>
      </c>
      <c r="I1460" s="8"/>
      <c r="J1460" s="6"/>
      <c r="K1460" s="9"/>
      <c r="L1460" s="6"/>
      <c r="M1460" s="42"/>
      <c r="N1460" s="42"/>
      <c r="O1460" s="42"/>
      <c r="P1460" s="42"/>
      <c r="Q1460" s="265"/>
      <c r="R1460" s="10"/>
      <c r="S1460" s="6"/>
      <c r="T1460" s="6"/>
      <c r="U1460" s="65"/>
      <c r="V1460" s="65"/>
      <c r="W1460" s="65"/>
      <c r="X1460" s="65"/>
      <c r="Y1460" s="65"/>
      <c r="Z1460" s="65"/>
      <c r="AA1460" s="65"/>
      <c r="AB1460" s="65"/>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c r="HI1460" s="1"/>
      <c r="HJ1460" s="1"/>
      <c r="HK1460" s="1"/>
      <c r="HL1460" s="1"/>
      <c r="HM1460" s="1"/>
      <c r="HN1460" s="1"/>
      <c r="HO1460" s="1"/>
      <c r="HP1460" s="1"/>
      <c r="HQ1460" s="1"/>
      <c r="HR1460" s="1"/>
      <c r="HS1460" s="1"/>
      <c r="HT1460" s="1"/>
      <c r="HU1460" s="1"/>
      <c r="HV1460" s="1"/>
      <c r="HW1460" s="1"/>
      <c r="HX1460" s="1"/>
      <c r="HY1460" s="1"/>
      <c r="HZ1460" s="1"/>
      <c r="IA1460" s="1"/>
      <c r="IB1460" s="1"/>
      <c r="IC1460" s="1"/>
      <c r="ID1460" s="1"/>
      <c r="IE1460" s="1"/>
      <c r="IF1460" s="1"/>
      <c r="IG1460" s="1"/>
      <c r="IH1460" s="1"/>
      <c r="II1460" s="1"/>
      <c r="IJ1460" s="1"/>
      <c r="IK1460" s="1"/>
      <c r="IL1460" s="1"/>
      <c r="IM1460" s="1"/>
      <c r="IN1460" s="1"/>
      <c r="IO1460" s="1"/>
      <c r="IP1460" s="1"/>
    </row>
    <row r="1461" spans="1:250" s="50" customFormat="1" x14ac:dyDescent="0.2">
      <c r="A1461" s="6"/>
      <c r="B1461" s="41"/>
      <c r="C1461" s="7"/>
      <c r="D1461" s="6"/>
      <c r="E1461" s="6"/>
      <c r="F1461" s="6">
        <f t="shared" si="219"/>
        <v>3740</v>
      </c>
      <c r="G1461" s="44" t="str">
        <f t="shared" si="218"/>
        <v>0xE9C</v>
      </c>
      <c r="H1461" s="8" t="s">
        <v>1077</v>
      </c>
      <c r="I1461" s="8"/>
      <c r="J1461" s="6"/>
      <c r="K1461" s="9"/>
      <c r="L1461" s="6"/>
      <c r="M1461" s="42"/>
      <c r="N1461" s="42"/>
      <c r="O1461" s="42"/>
      <c r="P1461" s="42"/>
      <c r="Q1461" s="265"/>
      <c r="R1461" s="10"/>
      <c r="S1461" s="6"/>
      <c r="T1461" s="6"/>
      <c r="U1461" s="65"/>
      <c r="V1461" s="65"/>
      <c r="W1461" s="65"/>
      <c r="X1461" s="65"/>
      <c r="Y1461" s="65"/>
      <c r="Z1461" s="65"/>
      <c r="AA1461" s="65"/>
      <c r="AB1461" s="65"/>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c r="HI1461" s="1"/>
      <c r="HJ1461" s="1"/>
      <c r="HK1461" s="1"/>
      <c r="HL1461" s="1"/>
      <c r="HM1461" s="1"/>
      <c r="HN1461" s="1"/>
      <c r="HO1461" s="1"/>
      <c r="HP1461" s="1"/>
      <c r="HQ1461" s="1"/>
      <c r="HR1461" s="1"/>
      <c r="HS1461" s="1"/>
      <c r="HT1461" s="1"/>
      <c r="HU1461" s="1"/>
      <c r="HV1461" s="1"/>
      <c r="HW1461" s="1"/>
      <c r="HX1461" s="1"/>
      <c r="HY1461" s="1"/>
      <c r="HZ1461" s="1"/>
      <c r="IA1461" s="1"/>
      <c r="IB1461" s="1"/>
      <c r="IC1461" s="1"/>
      <c r="ID1461" s="1"/>
      <c r="IE1461" s="1"/>
      <c r="IF1461" s="1"/>
      <c r="IG1461" s="1"/>
      <c r="IH1461" s="1"/>
      <c r="II1461" s="1"/>
      <c r="IJ1461" s="1"/>
      <c r="IK1461" s="1"/>
      <c r="IL1461" s="1"/>
      <c r="IM1461" s="1"/>
      <c r="IN1461" s="1"/>
      <c r="IO1461" s="1"/>
      <c r="IP1461" s="1"/>
    </row>
    <row r="1462" spans="1:250" s="50" customFormat="1" x14ac:dyDescent="0.2">
      <c r="A1462" s="6"/>
      <c r="B1462" s="41"/>
      <c r="C1462" s="7"/>
      <c r="D1462" s="6"/>
      <c r="E1462" s="6"/>
      <c r="F1462" s="6">
        <f t="shared" si="219"/>
        <v>3741</v>
      </c>
      <c r="G1462" s="44" t="str">
        <f t="shared" si="218"/>
        <v>0xE9D</v>
      </c>
      <c r="H1462" s="8" t="s">
        <v>1077</v>
      </c>
      <c r="I1462" s="8"/>
      <c r="J1462" s="6"/>
      <c r="K1462" s="9"/>
      <c r="L1462" s="6"/>
      <c r="M1462" s="42"/>
      <c r="N1462" s="42"/>
      <c r="O1462" s="42"/>
      <c r="P1462" s="42"/>
      <c r="Q1462" s="265"/>
      <c r="R1462" s="10"/>
      <c r="S1462" s="6"/>
      <c r="T1462" s="6"/>
      <c r="U1462" s="65"/>
      <c r="V1462" s="65"/>
      <c r="W1462" s="65"/>
      <c r="X1462" s="65"/>
      <c r="Y1462" s="65"/>
      <c r="Z1462" s="65"/>
      <c r="AA1462" s="65"/>
      <c r="AB1462" s="65"/>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GS1462" s="1"/>
      <c r="GT1462" s="1"/>
      <c r="GU1462" s="1"/>
      <c r="GV1462" s="1"/>
      <c r="GW1462" s="1"/>
      <c r="GX1462" s="1"/>
      <c r="GY1462" s="1"/>
      <c r="GZ1462" s="1"/>
      <c r="HA1462" s="1"/>
      <c r="HB1462" s="1"/>
      <c r="HC1462" s="1"/>
      <c r="HD1462" s="1"/>
      <c r="HE1462" s="1"/>
      <c r="HF1462" s="1"/>
      <c r="HG1462" s="1"/>
      <c r="HH1462" s="1"/>
      <c r="HI1462" s="1"/>
      <c r="HJ1462" s="1"/>
      <c r="HK1462" s="1"/>
      <c r="HL1462" s="1"/>
      <c r="HM1462" s="1"/>
      <c r="HN1462" s="1"/>
      <c r="HO1462" s="1"/>
      <c r="HP1462" s="1"/>
      <c r="HQ1462" s="1"/>
      <c r="HR1462" s="1"/>
      <c r="HS1462" s="1"/>
      <c r="HT1462" s="1"/>
      <c r="HU1462" s="1"/>
      <c r="HV1462" s="1"/>
      <c r="HW1462" s="1"/>
      <c r="HX1462" s="1"/>
      <c r="HY1462" s="1"/>
      <c r="HZ1462" s="1"/>
      <c r="IA1462" s="1"/>
      <c r="IB1462" s="1"/>
      <c r="IC1462" s="1"/>
      <c r="ID1462" s="1"/>
      <c r="IE1462" s="1"/>
      <c r="IF1462" s="1"/>
      <c r="IG1462" s="1"/>
      <c r="IH1462" s="1"/>
      <c r="II1462" s="1"/>
      <c r="IJ1462" s="1"/>
      <c r="IK1462" s="1"/>
      <c r="IL1462" s="1"/>
      <c r="IM1462" s="1"/>
      <c r="IN1462" s="1"/>
      <c r="IO1462" s="1"/>
      <c r="IP1462" s="1"/>
    </row>
    <row r="1463" spans="1:250" s="50" customFormat="1" x14ac:dyDescent="0.2">
      <c r="A1463" s="6"/>
      <c r="B1463" s="41"/>
      <c r="C1463" s="7"/>
      <c r="D1463" s="6"/>
      <c r="E1463" s="6"/>
      <c r="F1463" s="6">
        <f t="shared" si="219"/>
        <v>3742</v>
      </c>
      <c r="G1463" s="44" t="str">
        <f t="shared" si="218"/>
        <v>0xE9E</v>
      </c>
      <c r="H1463" s="8" t="s">
        <v>1077</v>
      </c>
      <c r="I1463" s="8"/>
      <c r="J1463" s="6"/>
      <c r="K1463" s="9"/>
      <c r="L1463" s="6"/>
      <c r="M1463" s="42"/>
      <c r="N1463" s="42"/>
      <c r="O1463" s="42"/>
      <c r="P1463" s="42"/>
      <c r="Q1463" s="265"/>
      <c r="R1463" s="10"/>
      <c r="S1463" s="6"/>
      <c r="T1463" s="6"/>
      <c r="U1463" s="65"/>
      <c r="V1463" s="65"/>
      <c r="W1463" s="65"/>
      <c r="X1463" s="65"/>
      <c r="Y1463" s="65"/>
      <c r="Z1463" s="65"/>
      <c r="AA1463" s="65"/>
      <c r="AB1463" s="65"/>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c r="HI1463" s="1"/>
      <c r="HJ1463" s="1"/>
      <c r="HK1463" s="1"/>
      <c r="HL1463" s="1"/>
      <c r="HM1463" s="1"/>
      <c r="HN1463" s="1"/>
      <c r="HO1463" s="1"/>
      <c r="HP1463" s="1"/>
      <c r="HQ1463" s="1"/>
      <c r="HR1463" s="1"/>
      <c r="HS1463" s="1"/>
      <c r="HT1463" s="1"/>
      <c r="HU1463" s="1"/>
      <c r="HV1463" s="1"/>
      <c r="HW1463" s="1"/>
      <c r="HX1463" s="1"/>
      <c r="HY1463" s="1"/>
      <c r="HZ1463" s="1"/>
      <c r="IA1463" s="1"/>
      <c r="IB1463" s="1"/>
      <c r="IC1463" s="1"/>
      <c r="ID1463" s="1"/>
      <c r="IE1463" s="1"/>
      <c r="IF1463" s="1"/>
      <c r="IG1463" s="1"/>
      <c r="IH1463" s="1"/>
      <c r="II1463" s="1"/>
      <c r="IJ1463" s="1"/>
      <c r="IK1463" s="1"/>
      <c r="IL1463" s="1"/>
      <c r="IM1463" s="1"/>
      <c r="IN1463" s="1"/>
      <c r="IO1463" s="1"/>
      <c r="IP1463" s="1"/>
    </row>
    <row r="1464" spans="1:250" s="50" customFormat="1" x14ac:dyDescent="0.2">
      <c r="A1464" s="6"/>
      <c r="B1464" s="41"/>
      <c r="C1464" s="7"/>
      <c r="D1464" s="6"/>
      <c r="E1464" s="6"/>
      <c r="F1464" s="6">
        <f t="shared" si="219"/>
        <v>3743</v>
      </c>
      <c r="G1464" s="44" t="str">
        <f t="shared" si="218"/>
        <v>0xE9F</v>
      </c>
      <c r="H1464" s="8" t="s">
        <v>1077</v>
      </c>
      <c r="I1464" s="8"/>
      <c r="J1464" s="6"/>
      <c r="K1464" s="9"/>
      <c r="L1464" s="6"/>
      <c r="M1464" s="42"/>
      <c r="N1464" s="42"/>
      <c r="O1464" s="42"/>
      <c r="P1464" s="42"/>
      <c r="Q1464" s="265"/>
      <c r="R1464" s="10"/>
      <c r="S1464" s="6"/>
      <c r="T1464" s="6"/>
      <c r="U1464" s="65"/>
      <c r="V1464" s="65"/>
      <c r="W1464" s="65"/>
      <c r="X1464" s="65"/>
      <c r="Y1464" s="65"/>
      <c r="Z1464" s="65"/>
      <c r="AA1464" s="65"/>
      <c r="AB1464" s="65"/>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c r="HI1464" s="1"/>
      <c r="HJ1464" s="1"/>
      <c r="HK1464" s="1"/>
      <c r="HL1464" s="1"/>
      <c r="HM1464" s="1"/>
      <c r="HN1464" s="1"/>
      <c r="HO1464" s="1"/>
      <c r="HP1464" s="1"/>
      <c r="HQ1464" s="1"/>
      <c r="HR1464" s="1"/>
      <c r="HS1464" s="1"/>
      <c r="HT1464" s="1"/>
      <c r="HU1464" s="1"/>
      <c r="HV1464" s="1"/>
      <c r="HW1464" s="1"/>
      <c r="HX1464" s="1"/>
      <c r="HY1464" s="1"/>
      <c r="HZ1464" s="1"/>
      <c r="IA1464" s="1"/>
      <c r="IB1464" s="1"/>
      <c r="IC1464" s="1"/>
      <c r="ID1464" s="1"/>
      <c r="IE1464" s="1"/>
      <c r="IF1464" s="1"/>
      <c r="IG1464" s="1"/>
      <c r="IH1464" s="1"/>
      <c r="II1464" s="1"/>
      <c r="IJ1464" s="1"/>
      <c r="IK1464" s="1"/>
      <c r="IL1464" s="1"/>
      <c r="IM1464" s="1"/>
      <c r="IN1464" s="1"/>
      <c r="IO1464" s="1"/>
      <c r="IP1464" s="1"/>
    </row>
    <row r="1465" spans="1:250" s="50" customFormat="1" x14ac:dyDescent="0.2">
      <c r="A1465" s="6"/>
      <c r="B1465" s="41"/>
      <c r="C1465" s="7"/>
      <c r="D1465" s="6"/>
      <c r="E1465" s="6"/>
      <c r="F1465" s="6">
        <f t="shared" si="219"/>
        <v>3744</v>
      </c>
      <c r="G1465" s="44" t="str">
        <f t="shared" si="218"/>
        <v>0xEA0</v>
      </c>
      <c r="H1465" s="8" t="s">
        <v>1077</v>
      </c>
      <c r="I1465" s="8"/>
      <c r="J1465" s="6"/>
      <c r="K1465" s="9"/>
      <c r="L1465" s="6"/>
      <c r="M1465" s="42"/>
      <c r="N1465" s="42"/>
      <c r="O1465" s="42"/>
      <c r="P1465" s="42"/>
      <c r="Q1465" s="265"/>
      <c r="R1465" s="10"/>
      <c r="S1465" s="6"/>
      <c r="T1465" s="6"/>
      <c r="U1465" s="65"/>
      <c r="V1465" s="65"/>
      <c r="W1465" s="65"/>
      <c r="X1465" s="65"/>
      <c r="Y1465" s="65"/>
      <c r="Z1465" s="65"/>
      <c r="AA1465" s="65"/>
      <c r="AB1465" s="65"/>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c r="HI1465" s="1"/>
      <c r="HJ1465" s="1"/>
      <c r="HK1465" s="1"/>
      <c r="HL1465" s="1"/>
      <c r="HM1465" s="1"/>
      <c r="HN1465" s="1"/>
      <c r="HO1465" s="1"/>
      <c r="HP1465" s="1"/>
      <c r="HQ1465" s="1"/>
      <c r="HR1465" s="1"/>
      <c r="HS1465" s="1"/>
      <c r="HT1465" s="1"/>
      <c r="HU1465" s="1"/>
      <c r="HV1465" s="1"/>
      <c r="HW1465" s="1"/>
      <c r="HX1465" s="1"/>
      <c r="HY1465" s="1"/>
      <c r="HZ1465" s="1"/>
      <c r="IA1465" s="1"/>
      <c r="IB1465" s="1"/>
      <c r="IC1465" s="1"/>
      <c r="ID1465" s="1"/>
      <c r="IE1465" s="1"/>
      <c r="IF1465" s="1"/>
      <c r="IG1465" s="1"/>
      <c r="IH1465" s="1"/>
      <c r="II1465" s="1"/>
      <c r="IJ1465" s="1"/>
      <c r="IK1465" s="1"/>
      <c r="IL1465" s="1"/>
      <c r="IM1465" s="1"/>
      <c r="IN1465" s="1"/>
      <c r="IO1465" s="1"/>
      <c r="IP1465" s="1"/>
    </row>
    <row r="1466" spans="1:250" s="50" customFormat="1" x14ac:dyDescent="0.2">
      <c r="A1466" s="6"/>
      <c r="B1466" s="41"/>
      <c r="C1466" s="7"/>
      <c r="D1466" s="6"/>
      <c r="E1466" s="6"/>
      <c r="F1466" s="6">
        <f t="shared" si="219"/>
        <v>3745</v>
      </c>
      <c r="G1466" s="44" t="str">
        <f t="shared" si="218"/>
        <v>0xEA1</v>
      </c>
      <c r="H1466" s="8" t="s">
        <v>1077</v>
      </c>
      <c r="I1466" s="8"/>
      <c r="J1466" s="6"/>
      <c r="K1466" s="9"/>
      <c r="L1466" s="6"/>
      <c r="M1466" s="42"/>
      <c r="N1466" s="42"/>
      <c r="O1466" s="42"/>
      <c r="P1466" s="42"/>
      <c r="Q1466" s="265"/>
      <c r="R1466" s="10"/>
      <c r="S1466" s="6"/>
      <c r="T1466" s="6"/>
      <c r="U1466" s="65"/>
      <c r="V1466" s="65"/>
      <c r="W1466" s="65"/>
      <c r="X1466" s="65"/>
      <c r="Y1466" s="65"/>
      <c r="Z1466" s="65"/>
      <c r="AA1466" s="65"/>
      <c r="AB1466" s="65"/>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c r="HI1466" s="1"/>
      <c r="HJ1466" s="1"/>
      <c r="HK1466" s="1"/>
      <c r="HL1466" s="1"/>
      <c r="HM1466" s="1"/>
      <c r="HN1466" s="1"/>
      <c r="HO1466" s="1"/>
      <c r="HP1466" s="1"/>
      <c r="HQ1466" s="1"/>
      <c r="HR1466" s="1"/>
      <c r="HS1466" s="1"/>
      <c r="HT1466" s="1"/>
      <c r="HU1466" s="1"/>
      <c r="HV1466" s="1"/>
      <c r="HW1466" s="1"/>
      <c r="HX1466" s="1"/>
      <c r="HY1466" s="1"/>
      <c r="HZ1466" s="1"/>
      <c r="IA1466" s="1"/>
      <c r="IB1466" s="1"/>
      <c r="IC1466" s="1"/>
      <c r="ID1466" s="1"/>
      <c r="IE1466" s="1"/>
      <c r="IF1466" s="1"/>
      <c r="IG1466" s="1"/>
      <c r="IH1466" s="1"/>
      <c r="II1466" s="1"/>
      <c r="IJ1466" s="1"/>
      <c r="IK1466" s="1"/>
      <c r="IL1466" s="1"/>
      <c r="IM1466" s="1"/>
      <c r="IN1466" s="1"/>
      <c r="IO1466" s="1"/>
      <c r="IP1466" s="1"/>
    </row>
    <row r="1467" spans="1:250" s="50" customFormat="1" x14ac:dyDescent="0.2">
      <c r="A1467" s="6"/>
      <c r="B1467" s="41"/>
      <c r="C1467" s="7"/>
      <c r="D1467" s="6"/>
      <c r="E1467" s="6"/>
      <c r="F1467" s="6">
        <f>$F1466+1</f>
        <v>3746</v>
      </c>
      <c r="G1467" s="44" t="str">
        <f t="shared" si="218"/>
        <v>0xEA2</v>
      </c>
      <c r="H1467" s="8" t="s">
        <v>1077</v>
      </c>
      <c r="I1467" s="8"/>
      <c r="J1467" s="6"/>
      <c r="K1467" s="9"/>
      <c r="L1467" s="6"/>
      <c r="M1467" s="42"/>
      <c r="N1467" s="42"/>
      <c r="O1467" s="42"/>
      <c r="P1467" s="42"/>
      <c r="Q1467" s="265"/>
      <c r="R1467" s="10"/>
      <c r="S1467" s="6"/>
      <c r="T1467" s="6"/>
      <c r="U1467" s="65"/>
      <c r="V1467" s="65"/>
      <c r="W1467" s="65"/>
      <c r="X1467" s="65"/>
      <c r="Y1467" s="65"/>
      <c r="Z1467" s="65"/>
      <c r="AA1467" s="65"/>
      <c r="AB1467" s="65"/>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c r="HI1467" s="1"/>
      <c r="HJ1467" s="1"/>
      <c r="HK1467" s="1"/>
      <c r="HL1467" s="1"/>
      <c r="HM1467" s="1"/>
      <c r="HN1467" s="1"/>
      <c r="HO1467" s="1"/>
      <c r="HP1467" s="1"/>
      <c r="HQ1467" s="1"/>
      <c r="HR1467" s="1"/>
      <c r="HS1467" s="1"/>
      <c r="HT1467" s="1"/>
      <c r="HU1467" s="1"/>
      <c r="HV1467" s="1"/>
      <c r="HW1467" s="1"/>
      <c r="HX1467" s="1"/>
      <c r="HY1467" s="1"/>
      <c r="HZ1467" s="1"/>
      <c r="IA1467" s="1"/>
      <c r="IB1467" s="1"/>
      <c r="IC1467" s="1"/>
      <c r="ID1467" s="1"/>
      <c r="IE1467" s="1"/>
      <c r="IF1467" s="1"/>
      <c r="IG1467" s="1"/>
      <c r="IH1467" s="1"/>
      <c r="II1467" s="1"/>
      <c r="IJ1467" s="1"/>
      <c r="IK1467" s="1"/>
      <c r="IL1467" s="1"/>
      <c r="IM1467" s="1"/>
      <c r="IN1467" s="1"/>
      <c r="IO1467" s="1"/>
      <c r="IP1467" s="1"/>
    </row>
    <row r="1468" spans="1:250" s="50" customFormat="1" x14ac:dyDescent="0.2">
      <c r="A1468" s="6"/>
      <c r="B1468" s="41"/>
      <c r="C1468" s="7"/>
      <c r="D1468" s="6"/>
      <c r="E1468" s="6"/>
      <c r="F1468" s="6">
        <f t="shared" si="219"/>
        <v>3747</v>
      </c>
      <c r="G1468" s="44" t="str">
        <f t="shared" si="218"/>
        <v>0xEA3</v>
      </c>
      <c r="H1468" s="8" t="s">
        <v>1077</v>
      </c>
      <c r="I1468" s="8"/>
      <c r="J1468" s="6"/>
      <c r="K1468" s="9"/>
      <c r="L1468" s="6"/>
      <c r="M1468" s="42"/>
      <c r="N1468" s="42"/>
      <c r="O1468" s="42"/>
      <c r="P1468" s="42"/>
      <c r="Q1468" s="265"/>
      <c r="R1468" s="10"/>
      <c r="S1468" s="6"/>
      <c r="T1468" s="6"/>
      <c r="U1468" s="65"/>
      <c r="V1468" s="65"/>
      <c r="W1468" s="65"/>
      <c r="X1468" s="65"/>
      <c r="Y1468" s="65"/>
      <c r="Z1468" s="65"/>
      <c r="AA1468" s="65"/>
      <c r="AB1468" s="65"/>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c r="HI1468" s="1"/>
      <c r="HJ1468" s="1"/>
      <c r="HK1468" s="1"/>
      <c r="HL1468" s="1"/>
      <c r="HM1468" s="1"/>
      <c r="HN1468" s="1"/>
      <c r="HO1468" s="1"/>
      <c r="HP1468" s="1"/>
      <c r="HQ1468" s="1"/>
      <c r="HR1468" s="1"/>
      <c r="HS1468" s="1"/>
      <c r="HT1468" s="1"/>
      <c r="HU1468" s="1"/>
      <c r="HV1468" s="1"/>
      <c r="HW1468" s="1"/>
      <c r="HX1468" s="1"/>
      <c r="HY1468" s="1"/>
      <c r="HZ1468" s="1"/>
      <c r="IA1468" s="1"/>
      <c r="IB1468" s="1"/>
      <c r="IC1468" s="1"/>
      <c r="ID1468" s="1"/>
      <c r="IE1468" s="1"/>
      <c r="IF1468" s="1"/>
      <c r="IG1468" s="1"/>
      <c r="IH1468" s="1"/>
      <c r="II1468" s="1"/>
      <c r="IJ1468" s="1"/>
      <c r="IK1468" s="1"/>
      <c r="IL1468" s="1"/>
      <c r="IM1468" s="1"/>
      <c r="IN1468" s="1"/>
      <c r="IO1468" s="1"/>
      <c r="IP1468" s="1"/>
    </row>
    <row r="1469" spans="1:250" s="50" customFormat="1" x14ac:dyDescent="0.2">
      <c r="A1469" s="6"/>
      <c r="B1469" s="41"/>
      <c r="C1469" s="7"/>
      <c r="D1469" s="6"/>
      <c r="E1469" s="6"/>
      <c r="F1469" s="6">
        <f t="shared" si="219"/>
        <v>3748</v>
      </c>
      <c r="G1469" s="44" t="str">
        <f t="shared" si="218"/>
        <v>0xEA4</v>
      </c>
      <c r="H1469" s="8" t="s">
        <v>1077</v>
      </c>
      <c r="I1469" s="8"/>
      <c r="J1469" s="6"/>
      <c r="K1469" s="9"/>
      <c r="L1469" s="6"/>
      <c r="M1469" s="42"/>
      <c r="N1469" s="42"/>
      <c r="O1469" s="42"/>
      <c r="P1469" s="42"/>
      <c r="Q1469" s="265"/>
      <c r="R1469" s="10"/>
      <c r="S1469" s="6"/>
      <c r="T1469" s="6"/>
      <c r="U1469" s="65"/>
      <c r="V1469" s="65"/>
      <c r="W1469" s="65"/>
      <c r="X1469" s="65"/>
      <c r="Y1469" s="65"/>
      <c r="Z1469" s="65"/>
      <c r="AA1469" s="65"/>
      <c r="AB1469" s="65"/>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c r="HI1469" s="1"/>
      <c r="HJ1469" s="1"/>
      <c r="HK1469" s="1"/>
      <c r="HL1469" s="1"/>
      <c r="HM1469" s="1"/>
      <c r="HN1469" s="1"/>
      <c r="HO1469" s="1"/>
      <c r="HP1469" s="1"/>
      <c r="HQ1469" s="1"/>
      <c r="HR1469" s="1"/>
      <c r="HS1469" s="1"/>
      <c r="HT1469" s="1"/>
      <c r="HU1469" s="1"/>
      <c r="HV1469" s="1"/>
      <c r="HW1469" s="1"/>
      <c r="HX1469" s="1"/>
      <c r="HY1469" s="1"/>
      <c r="HZ1469" s="1"/>
      <c r="IA1469" s="1"/>
      <c r="IB1469" s="1"/>
      <c r="IC1469" s="1"/>
      <c r="ID1469" s="1"/>
      <c r="IE1469" s="1"/>
      <c r="IF1469" s="1"/>
      <c r="IG1469" s="1"/>
      <c r="IH1469" s="1"/>
      <c r="II1469" s="1"/>
      <c r="IJ1469" s="1"/>
      <c r="IK1469" s="1"/>
      <c r="IL1469" s="1"/>
      <c r="IM1469" s="1"/>
      <c r="IN1469" s="1"/>
      <c r="IO1469" s="1"/>
      <c r="IP1469" s="1"/>
    </row>
    <row r="1470" spans="1:250" s="50" customFormat="1" x14ac:dyDescent="0.2">
      <c r="A1470" s="6"/>
      <c r="B1470" s="41"/>
      <c r="C1470" s="7"/>
      <c r="D1470" s="6"/>
      <c r="E1470" s="6"/>
      <c r="F1470" s="6">
        <f t="shared" si="219"/>
        <v>3749</v>
      </c>
      <c r="G1470" s="44" t="str">
        <f t="shared" si="218"/>
        <v>0xEA5</v>
      </c>
      <c r="H1470" s="8" t="s">
        <v>1077</v>
      </c>
      <c r="I1470" s="8"/>
      <c r="J1470" s="6"/>
      <c r="K1470" s="9"/>
      <c r="L1470" s="6"/>
      <c r="M1470" s="42"/>
      <c r="N1470" s="42"/>
      <c r="O1470" s="42"/>
      <c r="P1470" s="42"/>
      <c r="Q1470" s="265"/>
      <c r="R1470" s="10"/>
      <c r="S1470" s="6"/>
      <c r="T1470" s="6"/>
      <c r="U1470" s="65"/>
      <c r="V1470" s="65"/>
      <c r="W1470" s="65"/>
      <c r="X1470" s="65"/>
      <c r="Y1470" s="65"/>
      <c r="Z1470" s="65"/>
      <c r="AA1470" s="65"/>
      <c r="AB1470" s="65"/>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c r="HI1470" s="1"/>
      <c r="HJ1470" s="1"/>
      <c r="HK1470" s="1"/>
      <c r="HL1470" s="1"/>
      <c r="HM1470" s="1"/>
      <c r="HN1470" s="1"/>
      <c r="HO1470" s="1"/>
      <c r="HP1470" s="1"/>
      <c r="HQ1470" s="1"/>
      <c r="HR1470" s="1"/>
      <c r="HS1470" s="1"/>
      <c r="HT1470" s="1"/>
      <c r="HU1470" s="1"/>
      <c r="HV1470" s="1"/>
      <c r="HW1470" s="1"/>
      <c r="HX1470" s="1"/>
      <c r="HY1470" s="1"/>
      <c r="HZ1470" s="1"/>
      <c r="IA1470" s="1"/>
      <c r="IB1470" s="1"/>
      <c r="IC1470" s="1"/>
      <c r="ID1470" s="1"/>
      <c r="IE1470" s="1"/>
      <c r="IF1470" s="1"/>
      <c r="IG1470" s="1"/>
      <c r="IH1470" s="1"/>
      <c r="II1470" s="1"/>
      <c r="IJ1470" s="1"/>
      <c r="IK1470" s="1"/>
      <c r="IL1470" s="1"/>
      <c r="IM1470" s="1"/>
      <c r="IN1470" s="1"/>
      <c r="IO1470" s="1"/>
      <c r="IP1470" s="1"/>
    </row>
    <row r="1471" spans="1:250" s="50" customFormat="1" x14ac:dyDescent="0.2">
      <c r="A1471" s="6"/>
      <c r="B1471" s="41"/>
      <c r="C1471" s="7"/>
      <c r="D1471" s="6"/>
      <c r="E1471" s="6"/>
      <c r="F1471" s="6">
        <f t="shared" si="219"/>
        <v>3750</v>
      </c>
      <c r="G1471" s="44" t="str">
        <f t="shared" si="218"/>
        <v>0xEA6</v>
      </c>
      <c r="H1471" s="8" t="s">
        <v>1077</v>
      </c>
      <c r="I1471" s="8"/>
      <c r="J1471" s="6"/>
      <c r="K1471" s="9"/>
      <c r="L1471" s="6"/>
      <c r="M1471" s="42"/>
      <c r="N1471" s="42"/>
      <c r="O1471" s="42"/>
      <c r="P1471" s="42"/>
      <c r="Q1471" s="265"/>
      <c r="R1471" s="10"/>
      <c r="S1471" s="6"/>
      <c r="T1471" s="6"/>
      <c r="U1471" s="65"/>
      <c r="V1471" s="65"/>
      <c r="W1471" s="65"/>
      <c r="X1471" s="65"/>
      <c r="Y1471" s="65"/>
      <c r="Z1471" s="65"/>
      <c r="AA1471" s="65"/>
      <c r="AB1471" s="65"/>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c r="GY1471" s="1"/>
      <c r="GZ1471" s="1"/>
      <c r="HA1471" s="1"/>
      <c r="HB1471" s="1"/>
      <c r="HC1471" s="1"/>
      <c r="HD1471" s="1"/>
      <c r="HE1471" s="1"/>
      <c r="HF1471" s="1"/>
      <c r="HG1471" s="1"/>
      <c r="HH1471" s="1"/>
      <c r="HI1471" s="1"/>
      <c r="HJ1471" s="1"/>
      <c r="HK1471" s="1"/>
      <c r="HL1471" s="1"/>
      <c r="HM1471" s="1"/>
      <c r="HN1471" s="1"/>
      <c r="HO1471" s="1"/>
      <c r="HP1471" s="1"/>
      <c r="HQ1471" s="1"/>
      <c r="HR1471" s="1"/>
      <c r="HS1471" s="1"/>
      <c r="HT1471" s="1"/>
      <c r="HU1471" s="1"/>
      <c r="HV1471" s="1"/>
      <c r="HW1471" s="1"/>
      <c r="HX1471" s="1"/>
      <c r="HY1471" s="1"/>
      <c r="HZ1471" s="1"/>
      <c r="IA1471" s="1"/>
      <c r="IB1471" s="1"/>
      <c r="IC1471" s="1"/>
      <c r="ID1471" s="1"/>
      <c r="IE1471" s="1"/>
      <c r="IF1471" s="1"/>
      <c r="IG1471" s="1"/>
      <c r="IH1471" s="1"/>
      <c r="II1471" s="1"/>
      <c r="IJ1471" s="1"/>
      <c r="IK1471" s="1"/>
      <c r="IL1471" s="1"/>
      <c r="IM1471" s="1"/>
      <c r="IN1471" s="1"/>
      <c r="IO1471" s="1"/>
      <c r="IP1471" s="1"/>
    </row>
    <row r="1472" spans="1:250" s="50" customFormat="1" x14ac:dyDescent="0.2">
      <c r="A1472" s="6"/>
      <c r="B1472" s="41"/>
      <c r="C1472" s="7"/>
      <c r="D1472" s="6"/>
      <c r="E1472" s="6"/>
      <c r="F1472" s="6">
        <f t="shared" si="219"/>
        <v>3751</v>
      </c>
      <c r="G1472" s="44" t="str">
        <f t="shared" si="218"/>
        <v>0xEA7</v>
      </c>
      <c r="H1472" s="8" t="s">
        <v>1077</v>
      </c>
      <c r="I1472" s="8"/>
      <c r="J1472" s="6"/>
      <c r="K1472" s="9"/>
      <c r="L1472" s="6"/>
      <c r="M1472" s="42"/>
      <c r="N1472" s="42"/>
      <c r="O1472" s="42"/>
      <c r="P1472" s="42"/>
      <c r="Q1472" s="265"/>
      <c r="R1472" s="10"/>
      <c r="S1472" s="6"/>
      <c r="T1472" s="6"/>
      <c r="U1472" s="65"/>
      <c r="V1472" s="65"/>
      <c r="W1472" s="65"/>
      <c r="X1472" s="65"/>
      <c r="Y1472" s="65"/>
      <c r="Z1472" s="65"/>
      <c r="AA1472" s="65"/>
      <c r="AB1472" s="65"/>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c r="HI1472" s="1"/>
      <c r="HJ1472" s="1"/>
      <c r="HK1472" s="1"/>
      <c r="HL1472" s="1"/>
      <c r="HM1472" s="1"/>
      <c r="HN1472" s="1"/>
      <c r="HO1472" s="1"/>
      <c r="HP1472" s="1"/>
      <c r="HQ1472" s="1"/>
      <c r="HR1472" s="1"/>
      <c r="HS1472" s="1"/>
      <c r="HT1472" s="1"/>
      <c r="HU1472" s="1"/>
      <c r="HV1472" s="1"/>
      <c r="HW1472" s="1"/>
      <c r="HX1472" s="1"/>
      <c r="HY1472" s="1"/>
      <c r="HZ1472" s="1"/>
      <c r="IA1472" s="1"/>
      <c r="IB1472" s="1"/>
      <c r="IC1472" s="1"/>
      <c r="ID1472" s="1"/>
      <c r="IE1472" s="1"/>
      <c r="IF1472" s="1"/>
      <c r="IG1472" s="1"/>
      <c r="IH1472" s="1"/>
      <c r="II1472" s="1"/>
      <c r="IJ1472" s="1"/>
      <c r="IK1472" s="1"/>
      <c r="IL1472" s="1"/>
      <c r="IM1472" s="1"/>
      <c r="IN1472" s="1"/>
      <c r="IO1472" s="1"/>
      <c r="IP1472" s="1"/>
    </row>
    <row r="1473" spans="1:250" s="50" customFormat="1" x14ac:dyDescent="0.2">
      <c r="A1473" s="6"/>
      <c r="B1473" s="41"/>
      <c r="C1473" s="7"/>
      <c r="D1473" s="6"/>
      <c r="E1473" s="6"/>
      <c r="F1473" s="6">
        <f t="shared" si="219"/>
        <v>3752</v>
      </c>
      <c r="G1473" s="44" t="str">
        <f t="shared" si="218"/>
        <v>0xEA8</v>
      </c>
      <c r="H1473" s="8" t="s">
        <v>1077</v>
      </c>
      <c r="I1473" s="8"/>
      <c r="J1473" s="6"/>
      <c r="K1473" s="9"/>
      <c r="L1473" s="6"/>
      <c r="M1473" s="42"/>
      <c r="N1473" s="42"/>
      <c r="O1473" s="42"/>
      <c r="P1473" s="42"/>
      <c r="Q1473" s="265"/>
      <c r="R1473" s="10"/>
      <c r="S1473" s="6"/>
      <c r="T1473" s="6"/>
      <c r="U1473" s="65"/>
      <c r="V1473" s="65"/>
      <c r="W1473" s="65"/>
      <c r="X1473" s="65"/>
      <c r="Y1473" s="65"/>
      <c r="Z1473" s="65"/>
      <c r="AA1473" s="65"/>
      <c r="AB1473" s="65"/>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c r="GY1473" s="1"/>
      <c r="GZ1473" s="1"/>
      <c r="HA1473" s="1"/>
      <c r="HB1473" s="1"/>
      <c r="HC1473" s="1"/>
      <c r="HD1473" s="1"/>
      <c r="HE1473" s="1"/>
      <c r="HF1473" s="1"/>
      <c r="HG1473" s="1"/>
      <c r="HH1473" s="1"/>
      <c r="HI1473" s="1"/>
      <c r="HJ1473" s="1"/>
      <c r="HK1473" s="1"/>
      <c r="HL1473" s="1"/>
      <c r="HM1473" s="1"/>
      <c r="HN1473" s="1"/>
      <c r="HO1473" s="1"/>
      <c r="HP1473" s="1"/>
      <c r="HQ1473" s="1"/>
      <c r="HR1473" s="1"/>
      <c r="HS1473" s="1"/>
      <c r="HT1473" s="1"/>
      <c r="HU1473" s="1"/>
      <c r="HV1473" s="1"/>
      <c r="HW1473" s="1"/>
      <c r="HX1473" s="1"/>
      <c r="HY1473" s="1"/>
      <c r="HZ1473" s="1"/>
      <c r="IA1473" s="1"/>
      <c r="IB1473" s="1"/>
      <c r="IC1473" s="1"/>
      <c r="ID1473" s="1"/>
      <c r="IE1473" s="1"/>
      <c r="IF1473" s="1"/>
      <c r="IG1473" s="1"/>
      <c r="IH1473" s="1"/>
      <c r="II1473" s="1"/>
      <c r="IJ1473" s="1"/>
      <c r="IK1473" s="1"/>
      <c r="IL1473" s="1"/>
      <c r="IM1473" s="1"/>
      <c r="IN1473" s="1"/>
      <c r="IO1473" s="1"/>
      <c r="IP1473" s="1"/>
    </row>
    <row r="1474" spans="1:250" s="50" customFormat="1" x14ac:dyDescent="0.2">
      <c r="A1474" s="6"/>
      <c r="B1474" s="41"/>
      <c r="C1474" s="7"/>
      <c r="D1474" s="6"/>
      <c r="E1474" s="6"/>
      <c r="F1474" s="6">
        <f t="shared" si="219"/>
        <v>3753</v>
      </c>
      <c r="G1474" s="44" t="str">
        <f t="shared" si="218"/>
        <v>0xEA9</v>
      </c>
      <c r="H1474" s="8" t="s">
        <v>1077</v>
      </c>
      <c r="I1474" s="8"/>
      <c r="J1474" s="6"/>
      <c r="K1474" s="9"/>
      <c r="L1474" s="6"/>
      <c r="M1474" s="42"/>
      <c r="N1474" s="42"/>
      <c r="O1474" s="42"/>
      <c r="P1474" s="42"/>
      <c r="Q1474" s="265"/>
      <c r="R1474" s="10"/>
      <c r="S1474" s="6"/>
      <c r="T1474" s="6"/>
      <c r="U1474" s="65"/>
      <c r="V1474" s="65"/>
      <c r="W1474" s="65"/>
      <c r="X1474" s="65"/>
      <c r="Y1474" s="65"/>
      <c r="Z1474" s="65"/>
      <c r="AA1474" s="65"/>
      <c r="AB1474" s="65"/>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c r="HI1474" s="1"/>
      <c r="HJ1474" s="1"/>
      <c r="HK1474" s="1"/>
      <c r="HL1474" s="1"/>
      <c r="HM1474" s="1"/>
      <c r="HN1474" s="1"/>
      <c r="HO1474" s="1"/>
      <c r="HP1474" s="1"/>
      <c r="HQ1474" s="1"/>
      <c r="HR1474" s="1"/>
      <c r="HS1474" s="1"/>
      <c r="HT1474" s="1"/>
      <c r="HU1474" s="1"/>
      <c r="HV1474" s="1"/>
      <c r="HW1474" s="1"/>
      <c r="HX1474" s="1"/>
      <c r="HY1474" s="1"/>
      <c r="HZ1474" s="1"/>
      <c r="IA1474" s="1"/>
      <c r="IB1474" s="1"/>
      <c r="IC1474" s="1"/>
      <c r="ID1474" s="1"/>
      <c r="IE1474" s="1"/>
      <c r="IF1474" s="1"/>
      <c r="IG1474" s="1"/>
      <c r="IH1474" s="1"/>
      <c r="II1474" s="1"/>
      <c r="IJ1474" s="1"/>
      <c r="IK1474" s="1"/>
      <c r="IL1474" s="1"/>
      <c r="IM1474" s="1"/>
      <c r="IN1474" s="1"/>
      <c r="IO1474" s="1"/>
      <c r="IP1474" s="1"/>
    </row>
    <row r="1475" spans="1:250" s="50" customFormat="1" x14ac:dyDescent="0.2">
      <c r="A1475" s="6"/>
      <c r="B1475" s="41"/>
      <c r="C1475" s="7"/>
      <c r="D1475" s="6"/>
      <c r="E1475" s="6"/>
      <c r="F1475" s="6">
        <f t="shared" si="219"/>
        <v>3754</v>
      </c>
      <c r="G1475" s="44" t="str">
        <f t="shared" si="218"/>
        <v>0xEAA</v>
      </c>
      <c r="H1475" s="8" t="s">
        <v>1077</v>
      </c>
      <c r="I1475" s="8"/>
      <c r="J1475" s="6"/>
      <c r="K1475" s="9"/>
      <c r="L1475" s="6"/>
      <c r="M1475" s="42"/>
      <c r="N1475" s="42"/>
      <c r="O1475" s="42"/>
      <c r="P1475" s="42"/>
      <c r="Q1475" s="265"/>
      <c r="R1475" s="10"/>
      <c r="S1475" s="6"/>
      <c r="T1475" s="6"/>
      <c r="U1475" s="65"/>
      <c r="V1475" s="65"/>
      <c r="W1475" s="65"/>
      <c r="X1475" s="65"/>
      <c r="Y1475" s="65"/>
      <c r="Z1475" s="65"/>
      <c r="AA1475" s="65"/>
      <c r="AB1475" s="65"/>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c r="HI1475" s="1"/>
      <c r="HJ1475" s="1"/>
      <c r="HK1475" s="1"/>
      <c r="HL1475" s="1"/>
      <c r="HM1475" s="1"/>
      <c r="HN1475" s="1"/>
      <c r="HO1475" s="1"/>
      <c r="HP1475" s="1"/>
      <c r="HQ1475" s="1"/>
      <c r="HR1475" s="1"/>
      <c r="HS1475" s="1"/>
      <c r="HT1475" s="1"/>
      <c r="HU1475" s="1"/>
      <c r="HV1475" s="1"/>
      <c r="HW1475" s="1"/>
      <c r="HX1475" s="1"/>
      <c r="HY1475" s="1"/>
      <c r="HZ1475" s="1"/>
      <c r="IA1475" s="1"/>
      <c r="IB1475" s="1"/>
      <c r="IC1475" s="1"/>
      <c r="ID1475" s="1"/>
      <c r="IE1475" s="1"/>
      <c r="IF1475" s="1"/>
      <c r="IG1475" s="1"/>
      <c r="IH1475" s="1"/>
      <c r="II1475" s="1"/>
      <c r="IJ1475" s="1"/>
      <c r="IK1475" s="1"/>
      <c r="IL1475" s="1"/>
      <c r="IM1475" s="1"/>
      <c r="IN1475" s="1"/>
      <c r="IO1475" s="1"/>
      <c r="IP1475" s="1"/>
    </row>
    <row r="1476" spans="1:250" s="50" customFormat="1" x14ac:dyDescent="0.2">
      <c r="A1476" s="6"/>
      <c r="B1476" s="41"/>
      <c r="C1476" s="7"/>
      <c r="D1476" s="6"/>
      <c r="E1476" s="6"/>
      <c r="F1476" s="6">
        <f t="shared" si="219"/>
        <v>3755</v>
      </c>
      <c r="G1476" s="44" t="str">
        <f t="shared" si="218"/>
        <v>0xEAB</v>
      </c>
      <c r="H1476" s="8" t="s">
        <v>1077</v>
      </c>
      <c r="I1476" s="8"/>
      <c r="J1476" s="6"/>
      <c r="K1476" s="9"/>
      <c r="L1476" s="6"/>
      <c r="M1476" s="42"/>
      <c r="N1476" s="42"/>
      <c r="O1476" s="42"/>
      <c r="P1476" s="42"/>
      <c r="Q1476" s="265"/>
      <c r="R1476" s="10"/>
      <c r="S1476" s="6"/>
      <c r="T1476" s="6"/>
      <c r="U1476" s="65"/>
      <c r="V1476" s="65"/>
      <c r="W1476" s="65"/>
      <c r="X1476" s="65"/>
      <c r="Y1476" s="65"/>
      <c r="Z1476" s="65"/>
      <c r="AA1476" s="65"/>
      <c r="AB1476" s="65"/>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c r="HI1476" s="1"/>
      <c r="HJ1476" s="1"/>
      <c r="HK1476" s="1"/>
      <c r="HL1476" s="1"/>
      <c r="HM1476" s="1"/>
      <c r="HN1476" s="1"/>
      <c r="HO1476" s="1"/>
      <c r="HP1476" s="1"/>
      <c r="HQ1476" s="1"/>
      <c r="HR1476" s="1"/>
      <c r="HS1476" s="1"/>
      <c r="HT1476" s="1"/>
      <c r="HU1476" s="1"/>
      <c r="HV1476" s="1"/>
      <c r="HW1476" s="1"/>
      <c r="HX1476" s="1"/>
      <c r="HY1476" s="1"/>
      <c r="HZ1476" s="1"/>
      <c r="IA1476" s="1"/>
      <c r="IB1476" s="1"/>
      <c r="IC1476" s="1"/>
      <c r="ID1476" s="1"/>
      <c r="IE1476" s="1"/>
      <c r="IF1476" s="1"/>
      <c r="IG1476" s="1"/>
      <c r="IH1476" s="1"/>
      <c r="II1476" s="1"/>
      <c r="IJ1476" s="1"/>
      <c r="IK1476" s="1"/>
      <c r="IL1476" s="1"/>
      <c r="IM1476" s="1"/>
      <c r="IN1476" s="1"/>
      <c r="IO1476" s="1"/>
      <c r="IP1476" s="1"/>
    </row>
    <row r="1477" spans="1:250" s="50" customFormat="1" x14ac:dyDescent="0.2">
      <c r="A1477" s="6"/>
      <c r="B1477" s="41"/>
      <c r="C1477" s="7"/>
      <c r="D1477" s="6"/>
      <c r="E1477" s="6"/>
      <c r="F1477" s="6">
        <f t="shared" si="219"/>
        <v>3756</v>
      </c>
      <c r="G1477" s="44" t="str">
        <f t="shared" si="218"/>
        <v>0xEAC</v>
      </c>
      <c r="H1477" s="8" t="s">
        <v>1077</v>
      </c>
      <c r="I1477" s="8"/>
      <c r="J1477" s="6"/>
      <c r="K1477" s="9"/>
      <c r="L1477" s="6"/>
      <c r="M1477" s="42"/>
      <c r="N1477" s="42"/>
      <c r="O1477" s="42"/>
      <c r="P1477" s="42"/>
      <c r="Q1477" s="265"/>
      <c r="R1477" s="10"/>
      <c r="S1477" s="6"/>
      <c r="T1477" s="6"/>
      <c r="U1477" s="65"/>
      <c r="V1477" s="65"/>
      <c r="W1477" s="65"/>
      <c r="X1477" s="65"/>
      <c r="Y1477" s="65"/>
      <c r="Z1477" s="65"/>
      <c r="AA1477" s="65"/>
      <c r="AB1477" s="65"/>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c r="HI1477" s="1"/>
      <c r="HJ1477" s="1"/>
      <c r="HK1477" s="1"/>
      <c r="HL1477" s="1"/>
      <c r="HM1477" s="1"/>
      <c r="HN1477" s="1"/>
      <c r="HO1477" s="1"/>
      <c r="HP1477" s="1"/>
      <c r="HQ1477" s="1"/>
      <c r="HR1477" s="1"/>
      <c r="HS1477" s="1"/>
      <c r="HT1477" s="1"/>
      <c r="HU1477" s="1"/>
      <c r="HV1477" s="1"/>
      <c r="HW1477" s="1"/>
      <c r="HX1477" s="1"/>
      <c r="HY1477" s="1"/>
      <c r="HZ1477" s="1"/>
      <c r="IA1477" s="1"/>
      <c r="IB1477" s="1"/>
      <c r="IC1477" s="1"/>
      <c r="ID1477" s="1"/>
      <c r="IE1477" s="1"/>
      <c r="IF1477" s="1"/>
      <c r="IG1477" s="1"/>
      <c r="IH1477" s="1"/>
      <c r="II1477" s="1"/>
      <c r="IJ1477" s="1"/>
      <c r="IK1477" s="1"/>
      <c r="IL1477" s="1"/>
      <c r="IM1477" s="1"/>
      <c r="IN1477" s="1"/>
      <c r="IO1477" s="1"/>
      <c r="IP1477" s="1"/>
    </row>
    <row r="1478" spans="1:250" s="50" customFormat="1" x14ac:dyDescent="0.2">
      <c r="A1478" s="6"/>
      <c r="B1478" s="41"/>
      <c r="C1478" s="7"/>
      <c r="D1478" s="6"/>
      <c r="E1478" s="6"/>
      <c r="F1478" s="6">
        <f t="shared" si="219"/>
        <v>3757</v>
      </c>
      <c r="G1478" s="44" t="str">
        <f t="shared" si="218"/>
        <v>0xEAD</v>
      </c>
      <c r="H1478" s="8" t="s">
        <v>1077</v>
      </c>
      <c r="I1478" s="8"/>
      <c r="J1478" s="6"/>
      <c r="K1478" s="9"/>
      <c r="L1478" s="6"/>
      <c r="M1478" s="42"/>
      <c r="N1478" s="42"/>
      <c r="O1478" s="42"/>
      <c r="P1478" s="42"/>
      <c r="Q1478" s="265"/>
      <c r="R1478" s="10"/>
      <c r="S1478" s="6"/>
      <c r="T1478" s="6"/>
      <c r="U1478" s="65"/>
      <c r="V1478" s="65"/>
      <c r="W1478" s="65"/>
      <c r="X1478" s="65"/>
      <c r="Y1478" s="65"/>
      <c r="Z1478" s="65"/>
      <c r="AA1478" s="65"/>
      <c r="AB1478" s="65"/>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c r="HI1478" s="1"/>
      <c r="HJ1478" s="1"/>
      <c r="HK1478" s="1"/>
      <c r="HL1478" s="1"/>
      <c r="HM1478" s="1"/>
      <c r="HN1478" s="1"/>
      <c r="HO1478" s="1"/>
      <c r="HP1478" s="1"/>
      <c r="HQ1478" s="1"/>
      <c r="HR1478" s="1"/>
      <c r="HS1478" s="1"/>
      <c r="HT1478" s="1"/>
      <c r="HU1478" s="1"/>
      <c r="HV1478" s="1"/>
      <c r="HW1478" s="1"/>
      <c r="HX1478" s="1"/>
      <c r="HY1478" s="1"/>
      <c r="HZ1478" s="1"/>
      <c r="IA1478" s="1"/>
      <c r="IB1478" s="1"/>
      <c r="IC1478" s="1"/>
      <c r="ID1478" s="1"/>
      <c r="IE1478" s="1"/>
      <c r="IF1478" s="1"/>
      <c r="IG1478" s="1"/>
      <c r="IH1478" s="1"/>
      <c r="II1478" s="1"/>
      <c r="IJ1478" s="1"/>
      <c r="IK1478" s="1"/>
      <c r="IL1478" s="1"/>
      <c r="IM1478" s="1"/>
      <c r="IN1478" s="1"/>
      <c r="IO1478" s="1"/>
      <c r="IP1478" s="1"/>
    </row>
    <row r="1479" spans="1:250" s="50" customFormat="1" x14ac:dyDescent="0.2">
      <c r="A1479" s="6"/>
      <c r="B1479" s="41"/>
      <c r="C1479" s="7"/>
      <c r="D1479" s="6"/>
      <c r="E1479" s="6"/>
      <c r="F1479" s="6">
        <f t="shared" si="219"/>
        <v>3758</v>
      </c>
      <c r="G1479" s="44" t="str">
        <f t="shared" si="218"/>
        <v>0xEAE</v>
      </c>
      <c r="H1479" s="8" t="s">
        <v>1077</v>
      </c>
      <c r="I1479" s="8"/>
      <c r="J1479" s="6"/>
      <c r="K1479" s="9"/>
      <c r="L1479" s="6"/>
      <c r="M1479" s="42"/>
      <c r="N1479" s="42"/>
      <c r="O1479" s="42"/>
      <c r="P1479" s="42"/>
      <c r="Q1479" s="265"/>
      <c r="R1479" s="10"/>
      <c r="S1479" s="6"/>
      <c r="T1479" s="6"/>
      <c r="U1479" s="65"/>
      <c r="V1479" s="65"/>
      <c r="W1479" s="65"/>
      <c r="X1479" s="65"/>
      <c r="Y1479" s="65"/>
      <c r="Z1479" s="65"/>
      <c r="AA1479" s="65"/>
      <c r="AB1479" s="65"/>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c r="HI1479" s="1"/>
      <c r="HJ1479" s="1"/>
      <c r="HK1479" s="1"/>
      <c r="HL1479" s="1"/>
      <c r="HM1479" s="1"/>
      <c r="HN1479" s="1"/>
      <c r="HO1479" s="1"/>
      <c r="HP1479" s="1"/>
      <c r="HQ1479" s="1"/>
      <c r="HR1479" s="1"/>
      <c r="HS1479" s="1"/>
      <c r="HT1479" s="1"/>
      <c r="HU1479" s="1"/>
      <c r="HV1479" s="1"/>
      <c r="HW1479" s="1"/>
      <c r="HX1479" s="1"/>
      <c r="HY1479" s="1"/>
      <c r="HZ1479" s="1"/>
      <c r="IA1479" s="1"/>
      <c r="IB1479" s="1"/>
      <c r="IC1479" s="1"/>
      <c r="ID1479" s="1"/>
      <c r="IE1479" s="1"/>
      <c r="IF1479" s="1"/>
      <c r="IG1479" s="1"/>
      <c r="IH1479" s="1"/>
      <c r="II1479" s="1"/>
      <c r="IJ1479" s="1"/>
      <c r="IK1479" s="1"/>
      <c r="IL1479" s="1"/>
      <c r="IM1479" s="1"/>
      <c r="IN1479" s="1"/>
      <c r="IO1479" s="1"/>
      <c r="IP1479" s="1"/>
    </row>
    <row r="1480" spans="1:250" s="50" customFormat="1" x14ac:dyDescent="0.2">
      <c r="A1480" s="6"/>
      <c r="B1480" s="41"/>
      <c r="C1480" s="7"/>
      <c r="D1480" s="6"/>
      <c r="E1480" s="6"/>
      <c r="F1480" s="6">
        <f t="shared" si="219"/>
        <v>3759</v>
      </c>
      <c r="G1480" s="44" t="str">
        <f t="shared" si="218"/>
        <v>0xEAF</v>
      </c>
      <c r="H1480" s="8" t="s">
        <v>1077</v>
      </c>
      <c r="I1480" s="8"/>
      <c r="J1480" s="6"/>
      <c r="K1480" s="9"/>
      <c r="L1480" s="6"/>
      <c r="M1480" s="42"/>
      <c r="N1480" s="42"/>
      <c r="O1480" s="42"/>
      <c r="P1480" s="42"/>
      <c r="Q1480" s="265"/>
      <c r="R1480" s="10"/>
      <c r="S1480" s="6"/>
      <c r="T1480" s="6"/>
      <c r="U1480" s="65"/>
      <c r="V1480" s="65"/>
      <c r="W1480" s="65"/>
      <c r="X1480" s="65"/>
      <c r="Y1480" s="65"/>
      <c r="Z1480" s="65"/>
      <c r="AA1480" s="65"/>
      <c r="AB1480" s="65"/>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c r="HI1480" s="1"/>
      <c r="HJ1480" s="1"/>
      <c r="HK1480" s="1"/>
      <c r="HL1480" s="1"/>
      <c r="HM1480" s="1"/>
      <c r="HN1480" s="1"/>
      <c r="HO1480" s="1"/>
      <c r="HP1480" s="1"/>
      <c r="HQ1480" s="1"/>
      <c r="HR1480" s="1"/>
      <c r="HS1480" s="1"/>
      <c r="HT1480" s="1"/>
      <c r="HU1480" s="1"/>
      <c r="HV1480" s="1"/>
      <c r="HW1480" s="1"/>
      <c r="HX1480" s="1"/>
      <c r="HY1480" s="1"/>
      <c r="HZ1480" s="1"/>
      <c r="IA1480" s="1"/>
      <c r="IB1480" s="1"/>
      <c r="IC1480" s="1"/>
      <c r="ID1480" s="1"/>
      <c r="IE1480" s="1"/>
      <c r="IF1480" s="1"/>
      <c r="IG1480" s="1"/>
      <c r="IH1480" s="1"/>
      <c r="II1480" s="1"/>
      <c r="IJ1480" s="1"/>
      <c r="IK1480" s="1"/>
      <c r="IL1480" s="1"/>
      <c r="IM1480" s="1"/>
      <c r="IN1480" s="1"/>
      <c r="IO1480" s="1"/>
      <c r="IP1480" s="1"/>
    </row>
    <row r="1481" spans="1:250" s="50" customFormat="1" x14ac:dyDescent="0.2">
      <c r="A1481" s="6"/>
      <c r="B1481" s="41"/>
      <c r="C1481" s="7"/>
      <c r="D1481" s="6"/>
      <c r="E1481" s="6"/>
      <c r="F1481" s="6">
        <f t="shared" si="219"/>
        <v>3760</v>
      </c>
      <c r="G1481" s="44" t="str">
        <f t="shared" si="218"/>
        <v>0xEB0</v>
      </c>
      <c r="H1481" s="8" t="s">
        <v>1077</v>
      </c>
      <c r="I1481" s="8"/>
      <c r="J1481" s="6"/>
      <c r="K1481" s="9"/>
      <c r="L1481" s="6"/>
      <c r="M1481" s="42"/>
      <c r="N1481" s="42"/>
      <c r="O1481" s="42"/>
      <c r="P1481" s="42"/>
      <c r="Q1481" s="265"/>
      <c r="R1481" s="10"/>
      <c r="S1481" s="6"/>
      <c r="T1481" s="6"/>
      <c r="U1481" s="65"/>
      <c r="V1481" s="65"/>
      <c r="W1481" s="65"/>
      <c r="X1481" s="65"/>
      <c r="Y1481" s="65"/>
      <c r="Z1481" s="65"/>
      <c r="AA1481" s="65"/>
      <c r="AB1481" s="65"/>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c r="HI1481" s="1"/>
      <c r="HJ1481" s="1"/>
      <c r="HK1481" s="1"/>
      <c r="HL1481" s="1"/>
      <c r="HM1481" s="1"/>
      <c r="HN1481" s="1"/>
      <c r="HO1481" s="1"/>
      <c r="HP1481" s="1"/>
      <c r="HQ1481" s="1"/>
      <c r="HR1481" s="1"/>
      <c r="HS1481" s="1"/>
      <c r="HT1481" s="1"/>
      <c r="HU1481" s="1"/>
      <c r="HV1481" s="1"/>
      <c r="HW1481" s="1"/>
      <c r="HX1481" s="1"/>
      <c r="HY1481" s="1"/>
      <c r="HZ1481" s="1"/>
      <c r="IA1481" s="1"/>
      <c r="IB1481" s="1"/>
      <c r="IC1481" s="1"/>
      <c r="ID1481" s="1"/>
      <c r="IE1481" s="1"/>
      <c r="IF1481" s="1"/>
      <c r="IG1481" s="1"/>
      <c r="IH1481" s="1"/>
      <c r="II1481" s="1"/>
      <c r="IJ1481" s="1"/>
      <c r="IK1481" s="1"/>
      <c r="IL1481" s="1"/>
      <c r="IM1481" s="1"/>
      <c r="IN1481" s="1"/>
      <c r="IO1481" s="1"/>
      <c r="IP1481" s="1"/>
    </row>
    <row r="1482" spans="1:250" s="50" customFormat="1" x14ac:dyDescent="0.2">
      <c r="A1482" s="6"/>
      <c r="B1482" s="41"/>
      <c r="C1482" s="7"/>
      <c r="D1482" s="6"/>
      <c r="E1482" s="6"/>
      <c r="F1482" s="6">
        <f t="shared" si="219"/>
        <v>3761</v>
      </c>
      <c r="G1482" s="44" t="str">
        <f t="shared" ref="G1482:G1545" si="220">CONCATENATE( "0x",DEC2HEX($F1482) )</f>
        <v>0xEB1</v>
      </c>
      <c r="H1482" s="8" t="s">
        <v>1077</v>
      </c>
      <c r="I1482" s="8"/>
      <c r="J1482" s="6"/>
      <c r="K1482" s="9"/>
      <c r="L1482" s="6"/>
      <c r="M1482" s="42"/>
      <c r="N1482" s="42"/>
      <c r="O1482" s="42"/>
      <c r="P1482" s="42"/>
      <c r="Q1482" s="265"/>
      <c r="R1482" s="10"/>
      <c r="S1482" s="6"/>
      <c r="T1482" s="6"/>
      <c r="U1482" s="65"/>
      <c r="V1482" s="65"/>
      <c r="W1482" s="65"/>
      <c r="X1482" s="65"/>
      <c r="Y1482" s="65"/>
      <c r="Z1482" s="65"/>
      <c r="AA1482" s="65"/>
      <c r="AB1482" s="65"/>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c r="HI1482" s="1"/>
      <c r="HJ1482" s="1"/>
      <c r="HK1482" s="1"/>
      <c r="HL1482" s="1"/>
      <c r="HM1482" s="1"/>
      <c r="HN1482" s="1"/>
      <c r="HO1482" s="1"/>
      <c r="HP1482" s="1"/>
      <c r="HQ1482" s="1"/>
      <c r="HR1482" s="1"/>
      <c r="HS1482" s="1"/>
      <c r="HT1482" s="1"/>
      <c r="HU1482" s="1"/>
      <c r="HV1482" s="1"/>
      <c r="HW1482" s="1"/>
      <c r="HX1482" s="1"/>
      <c r="HY1482" s="1"/>
      <c r="HZ1482" s="1"/>
      <c r="IA1482" s="1"/>
      <c r="IB1482" s="1"/>
      <c r="IC1482" s="1"/>
      <c r="ID1482" s="1"/>
      <c r="IE1482" s="1"/>
      <c r="IF1482" s="1"/>
      <c r="IG1482" s="1"/>
      <c r="IH1482" s="1"/>
      <c r="II1482" s="1"/>
      <c r="IJ1482" s="1"/>
      <c r="IK1482" s="1"/>
      <c r="IL1482" s="1"/>
      <c r="IM1482" s="1"/>
      <c r="IN1482" s="1"/>
      <c r="IO1482" s="1"/>
      <c r="IP1482" s="1"/>
    </row>
    <row r="1483" spans="1:250" s="50" customFormat="1" x14ac:dyDescent="0.2">
      <c r="A1483" s="6"/>
      <c r="B1483" s="41"/>
      <c r="C1483" s="7"/>
      <c r="D1483" s="6"/>
      <c r="E1483" s="6"/>
      <c r="F1483" s="6">
        <f t="shared" si="219"/>
        <v>3762</v>
      </c>
      <c r="G1483" s="44" t="str">
        <f t="shared" si="220"/>
        <v>0xEB2</v>
      </c>
      <c r="H1483" s="8" t="s">
        <v>1077</v>
      </c>
      <c r="I1483" s="8"/>
      <c r="J1483" s="6"/>
      <c r="K1483" s="9"/>
      <c r="L1483" s="6"/>
      <c r="M1483" s="42"/>
      <c r="N1483" s="42"/>
      <c r="O1483" s="42"/>
      <c r="P1483" s="42"/>
      <c r="Q1483" s="265"/>
      <c r="R1483" s="10"/>
      <c r="S1483" s="6"/>
      <c r="T1483" s="6"/>
      <c r="U1483" s="65"/>
      <c r="V1483" s="65"/>
      <c r="W1483" s="65"/>
      <c r="X1483" s="65"/>
      <c r="Y1483" s="65"/>
      <c r="Z1483" s="65"/>
      <c r="AA1483" s="65"/>
      <c r="AB1483" s="65"/>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c r="HI1483" s="1"/>
      <c r="HJ1483" s="1"/>
      <c r="HK1483" s="1"/>
      <c r="HL1483" s="1"/>
      <c r="HM1483" s="1"/>
      <c r="HN1483" s="1"/>
      <c r="HO1483" s="1"/>
      <c r="HP1483" s="1"/>
      <c r="HQ1483" s="1"/>
      <c r="HR1483" s="1"/>
      <c r="HS1483" s="1"/>
      <c r="HT1483" s="1"/>
      <c r="HU1483" s="1"/>
      <c r="HV1483" s="1"/>
      <c r="HW1483" s="1"/>
      <c r="HX1483" s="1"/>
      <c r="HY1483" s="1"/>
      <c r="HZ1483" s="1"/>
      <c r="IA1483" s="1"/>
      <c r="IB1483" s="1"/>
      <c r="IC1483" s="1"/>
      <c r="ID1483" s="1"/>
      <c r="IE1483" s="1"/>
      <c r="IF1483" s="1"/>
      <c r="IG1483" s="1"/>
      <c r="IH1483" s="1"/>
      <c r="II1483" s="1"/>
      <c r="IJ1483" s="1"/>
      <c r="IK1483" s="1"/>
      <c r="IL1483" s="1"/>
      <c r="IM1483" s="1"/>
      <c r="IN1483" s="1"/>
      <c r="IO1483" s="1"/>
      <c r="IP1483" s="1"/>
    </row>
    <row r="1484" spans="1:250" s="50" customFormat="1" x14ac:dyDescent="0.2">
      <c r="A1484" s="6"/>
      <c r="B1484" s="41"/>
      <c r="C1484" s="7"/>
      <c r="D1484" s="6"/>
      <c r="E1484" s="6"/>
      <c r="F1484" s="6">
        <f t="shared" si="219"/>
        <v>3763</v>
      </c>
      <c r="G1484" s="44" t="str">
        <f t="shared" si="220"/>
        <v>0xEB3</v>
      </c>
      <c r="H1484" s="8" t="s">
        <v>1077</v>
      </c>
      <c r="I1484" s="8"/>
      <c r="J1484" s="6"/>
      <c r="K1484" s="9"/>
      <c r="L1484" s="6"/>
      <c r="M1484" s="42"/>
      <c r="N1484" s="42"/>
      <c r="O1484" s="42"/>
      <c r="P1484" s="42"/>
      <c r="Q1484" s="265"/>
      <c r="R1484" s="10"/>
      <c r="S1484" s="6"/>
      <c r="T1484" s="6"/>
      <c r="U1484" s="65"/>
      <c r="V1484" s="65"/>
      <c r="W1484" s="65"/>
      <c r="X1484" s="65"/>
      <c r="Y1484" s="65"/>
      <c r="Z1484" s="65"/>
      <c r="AA1484" s="65"/>
      <c r="AB1484" s="65"/>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c r="HI1484" s="1"/>
      <c r="HJ1484" s="1"/>
      <c r="HK1484" s="1"/>
      <c r="HL1484" s="1"/>
      <c r="HM1484" s="1"/>
      <c r="HN1484" s="1"/>
      <c r="HO1484" s="1"/>
      <c r="HP1484" s="1"/>
      <c r="HQ1484" s="1"/>
      <c r="HR1484" s="1"/>
      <c r="HS1484" s="1"/>
      <c r="HT1484" s="1"/>
      <c r="HU1484" s="1"/>
      <c r="HV1484" s="1"/>
      <c r="HW1484" s="1"/>
      <c r="HX1484" s="1"/>
      <c r="HY1484" s="1"/>
      <c r="HZ1484" s="1"/>
      <c r="IA1484" s="1"/>
      <c r="IB1484" s="1"/>
      <c r="IC1484" s="1"/>
      <c r="ID1484" s="1"/>
      <c r="IE1484" s="1"/>
      <c r="IF1484" s="1"/>
      <c r="IG1484" s="1"/>
      <c r="IH1484" s="1"/>
      <c r="II1484" s="1"/>
      <c r="IJ1484" s="1"/>
      <c r="IK1484" s="1"/>
      <c r="IL1484" s="1"/>
      <c r="IM1484" s="1"/>
      <c r="IN1484" s="1"/>
      <c r="IO1484" s="1"/>
      <c r="IP1484" s="1"/>
    </row>
    <row r="1485" spans="1:250" s="50" customFormat="1" x14ac:dyDescent="0.2">
      <c r="A1485" s="6"/>
      <c r="B1485" s="41"/>
      <c r="C1485" s="7"/>
      <c r="D1485" s="6"/>
      <c r="E1485" s="6"/>
      <c r="F1485" s="6">
        <f t="shared" si="219"/>
        <v>3764</v>
      </c>
      <c r="G1485" s="44" t="str">
        <f t="shared" si="220"/>
        <v>0xEB4</v>
      </c>
      <c r="H1485" s="8" t="s">
        <v>1077</v>
      </c>
      <c r="I1485" s="8"/>
      <c r="J1485" s="6"/>
      <c r="K1485" s="9"/>
      <c r="L1485" s="6"/>
      <c r="M1485" s="42"/>
      <c r="N1485" s="42"/>
      <c r="O1485" s="42"/>
      <c r="P1485" s="42"/>
      <c r="Q1485" s="265"/>
      <c r="R1485" s="10"/>
      <c r="S1485" s="6"/>
      <c r="T1485" s="6"/>
      <c r="U1485" s="65"/>
      <c r="V1485" s="65"/>
      <c r="W1485" s="65"/>
      <c r="X1485" s="65"/>
      <c r="Y1485" s="65"/>
      <c r="Z1485" s="65"/>
      <c r="AA1485" s="65"/>
      <c r="AB1485" s="65"/>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c r="HI1485" s="1"/>
      <c r="HJ1485" s="1"/>
      <c r="HK1485" s="1"/>
      <c r="HL1485" s="1"/>
      <c r="HM1485" s="1"/>
      <c r="HN1485" s="1"/>
      <c r="HO1485" s="1"/>
      <c r="HP1485" s="1"/>
      <c r="HQ1485" s="1"/>
      <c r="HR1485" s="1"/>
      <c r="HS1485" s="1"/>
      <c r="HT1485" s="1"/>
      <c r="HU1485" s="1"/>
      <c r="HV1485" s="1"/>
      <c r="HW1485" s="1"/>
      <c r="HX1485" s="1"/>
      <c r="HY1485" s="1"/>
      <c r="HZ1485" s="1"/>
      <c r="IA1485" s="1"/>
      <c r="IB1485" s="1"/>
      <c r="IC1485" s="1"/>
      <c r="ID1485" s="1"/>
      <c r="IE1485" s="1"/>
      <c r="IF1485" s="1"/>
      <c r="IG1485" s="1"/>
      <c r="IH1485" s="1"/>
      <c r="II1485" s="1"/>
      <c r="IJ1485" s="1"/>
      <c r="IK1485" s="1"/>
      <c r="IL1485" s="1"/>
      <c r="IM1485" s="1"/>
      <c r="IN1485" s="1"/>
      <c r="IO1485" s="1"/>
      <c r="IP1485" s="1"/>
    </row>
    <row r="1486" spans="1:250" s="50" customFormat="1" x14ac:dyDescent="0.2">
      <c r="A1486" s="6"/>
      <c r="B1486" s="41"/>
      <c r="C1486" s="7"/>
      <c r="D1486" s="6"/>
      <c r="E1486" s="6"/>
      <c r="F1486" s="6">
        <f t="shared" si="219"/>
        <v>3765</v>
      </c>
      <c r="G1486" s="44" t="str">
        <f t="shared" si="220"/>
        <v>0xEB5</v>
      </c>
      <c r="H1486" s="8" t="s">
        <v>1077</v>
      </c>
      <c r="I1486" s="8"/>
      <c r="J1486" s="6"/>
      <c r="K1486" s="9"/>
      <c r="L1486" s="6"/>
      <c r="M1486" s="42"/>
      <c r="N1486" s="42"/>
      <c r="O1486" s="42"/>
      <c r="P1486" s="42"/>
      <c r="Q1486" s="265"/>
      <c r="R1486" s="10"/>
      <c r="S1486" s="6"/>
      <c r="T1486" s="6"/>
      <c r="U1486" s="65"/>
      <c r="V1486" s="65"/>
      <c r="W1486" s="65"/>
      <c r="X1486" s="65"/>
      <c r="Y1486" s="65"/>
      <c r="Z1486" s="65"/>
      <c r="AA1486" s="65"/>
      <c r="AB1486" s="65"/>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c r="HI1486" s="1"/>
      <c r="HJ1486" s="1"/>
      <c r="HK1486" s="1"/>
      <c r="HL1486" s="1"/>
      <c r="HM1486" s="1"/>
      <c r="HN1486" s="1"/>
      <c r="HO1486" s="1"/>
      <c r="HP1486" s="1"/>
      <c r="HQ1486" s="1"/>
      <c r="HR1486" s="1"/>
      <c r="HS1486" s="1"/>
      <c r="HT1486" s="1"/>
      <c r="HU1486" s="1"/>
      <c r="HV1486" s="1"/>
      <c r="HW1486" s="1"/>
      <c r="HX1486" s="1"/>
      <c r="HY1486" s="1"/>
      <c r="HZ1486" s="1"/>
      <c r="IA1486" s="1"/>
      <c r="IB1486" s="1"/>
      <c r="IC1486" s="1"/>
      <c r="ID1486" s="1"/>
      <c r="IE1486" s="1"/>
      <c r="IF1486" s="1"/>
      <c r="IG1486" s="1"/>
      <c r="IH1486" s="1"/>
      <c r="II1486" s="1"/>
      <c r="IJ1486" s="1"/>
      <c r="IK1486" s="1"/>
      <c r="IL1486" s="1"/>
      <c r="IM1486" s="1"/>
      <c r="IN1486" s="1"/>
      <c r="IO1486" s="1"/>
      <c r="IP1486" s="1"/>
    </row>
    <row r="1487" spans="1:250" s="50" customFormat="1" x14ac:dyDescent="0.2">
      <c r="A1487" s="6"/>
      <c r="B1487" s="41"/>
      <c r="C1487" s="7"/>
      <c r="D1487" s="6"/>
      <c r="E1487" s="6"/>
      <c r="F1487" s="6">
        <f t="shared" si="219"/>
        <v>3766</v>
      </c>
      <c r="G1487" s="44" t="str">
        <f t="shared" si="220"/>
        <v>0xEB6</v>
      </c>
      <c r="H1487" s="8" t="s">
        <v>1077</v>
      </c>
      <c r="I1487" s="8"/>
      <c r="J1487" s="6"/>
      <c r="K1487" s="9"/>
      <c r="L1487" s="6"/>
      <c r="M1487" s="42"/>
      <c r="N1487" s="42"/>
      <c r="O1487" s="42"/>
      <c r="P1487" s="42"/>
      <c r="Q1487" s="265"/>
      <c r="R1487" s="10"/>
      <c r="S1487" s="6"/>
      <c r="T1487" s="6"/>
      <c r="U1487" s="65"/>
      <c r="V1487" s="65"/>
      <c r="W1487" s="65"/>
      <c r="X1487" s="65"/>
      <c r="Y1487" s="65"/>
      <c r="Z1487" s="65"/>
      <c r="AA1487" s="65"/>
      <c r="AB1487" s="65"/>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c r="HI1487" s="1"/>
      <c r="HJ1487" s="1"/>
      <c r="HK1487" s="1"/>
      <c r="HL1487" s="1"/>
      <c r="HM1487" s="1"/>
      <c r="HN1487" s="1"/>
      <c r="HO1487" s="1"/>
      <c r="HP1487" s="1"/>
      <c r="HQ1487" s="1"/>
      <c r="HR1487" s="1"/>
      <c r="HS1487" s="1"/>
      <c r="HT1487" s="1"/>
      <c r="HU1487" s="1"/>
      <c r="HV1487" s="1"/>
      <c r="HW1487" s="1"/>
      <c r="HX1487" s="1"/>
      <c r="HY1487" s="1"/>
      <c r="HZ1487" s="1"/>
      <c r="IA1487" s="1"/>
      <c r="IB1487" s="1"/>
      <c r="IC1487" s="1"/>
      <c r="ID1487" s="1"/>
      <c r="IE1487" s="1"/>
      <c r="IF1487" s="1"/>
      <c r="IG1487" s="1"/>
      <c r="IH1487" s="1"/>
      <c r="II1487" s="1"/>
      <c r="IJ1487" s="1"/>
      <c r="IK1487" s="1"/>
      <c r="IL1487" s="1"/>
      <c r="IM1487" s="1"/>
      <c r="IN1487" s="1"/>
      <c r="IO1487" s="1"/>
      <c r="IP1487" s="1"/>
    </row>
    <row r="1488" spans="1:250" s="50" customFormat="1" x14ac:dyDescent="0.2">
      <c r="A1488" s="6"/>
      <c r="B1488" s="41"/>
      <c r="C1488" s="7"/>
      <c r="D1488" s="6"/>
      <c r="E1488" s="6"/>
      <c r="F1488" s="6">
        <f t="shared" si="219"/>
        <v>3767</v>
      </c>
      <c r="G1488" s="44" t="str">
        <f t="shared" si="220"/>
        <v>0xEB7</v>
      </c>
      <c r="H1488" s="8" t="s">
        <v>1077</v>
      </c>
      <c r="I1488" s="8"/>
      <c r="J1488" s="6"/>
      <c r="K1488" s="9"/>
      <c r="L1488" s="6"/>
      <c r="M1488" s="42"/>
      <c r="N1488" s="42"/>
      <c r="O1488" s="42"/>
      <c r="P1488" s="42"/>
      <c r="Q1488" s="265"/>
      <c r="R1488" s="10"/>
      <c r="S1488" s="6"/>
      <c r="T1488" s="6"/>
      <c r="U1488" s="65"/>
      <c r="V1488" s="65"/>
      <c r="W1488" s="65"/>
      <c r="X1488" s="65"/>
      <c r="Y1488" s="65"/>
      <c r="Z1488" s="65"/>
      <c r="AA1488" s="65"/>
      <c r="AB1488" s="65"/>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c r="HI1488" s="1"/>
      <c r="HJ1488" s="1"/>
      <c r="HK1488" s="1"/>
      <c r="HL1488" s="1"/>
      <c r="HM1488" s="1"/>
      <c r="HN1488" s="1"/>
      <c r="HO1488" s="1"/>
      <c r="HP1488" s="1"/>
      <c r="HQ1488" s="1"/>
      <c r="HR1488" s="1"/>
      <c r="HS1488" s="1"/>
      <c r="HT1488" s="1"/>
      <c r="HU1488" s="1"/>
      <c r="HV1488" s="1"/>
      <c r="HW1488" s="1"/>
      <c r="HX1488" s="1"/>
      <c r="HY1488" s="1"/>
      <c r="HZ1488" s="1"/>
      <c r="IA1488" s="1"/>
      <c r="IB1488" s="1"/>
      <c r="IC1488" s="1"/>
      <c r="ID1488" s="1"/>
      <c r="IE1488" s="1"/>
      <c r="IF1488" s="1"/>
      <c r="IG1488" s="1"/>
      <c r="IH1488" s="1"/>
      <c r="II1488" s="1"/>
      <c r="IJ1488" s="1"/>
      <c r="IK1488" s="1"/>
      <c r="IL1488" s="1"/>
      <c r="IM1488" s="1"/>
      <c r="IN1488" s="1"/>
      <c r="IO1488" s="1"/>
      <c r="IP1488" s="1"/>
    </row>
    <row r="1489" spans="1:250" s="50" customFormat="1" x14ac:dyDescent="0.2">
      <c r="A1489" s="6"/>
      <c r="B1489" s="41"/>
      <c r="C1489" s="7"/>
      <c r="D1489" s="6"/>
      <c r="E1489" s="6"/>
      <c r="F1489" s="6">
        <f t="shared" si="219"/>
        <v>3768</v>
      </c>
      <c r="G1489" s="44" t="str">
        <f t="shared" si="220"/>
        <v>0xEB8</v>
      </c>
      <c r="H1489" s="8" t="s">
        <v>1077</v>
      </c>
      <c r="I1489" s="8"/>
      <c r="J1489" s="6"/>
      <c r="K1489" s="9"/>
      <c r="L1489" s="6"/>
      <c r="M1489" s="42"/>
      <c r="N1489" s="42"/>
      <c r="O1489" s="42"/>
      <c r="P1489" s="42"/>
      <c r="Q1489" s="265"/>
      <c r="R1489" s="10"/>
      <c r="S1489" s="6"/>
      <c r="T1489" s="6"/>
      <c r="U1489" s="65"/>
      <c r="V1489" s="65"/>
      <c r="W1489" s="65"/>
      <c r="X1489" s="65"/>
      <c r="Y1489" s="65"/>
      <c r="Z1489" s="65"/>
      <c r="AA1489" s="65"/>
      <c r="AB1489" s="65"/>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c r="HI1489" s="1"/>
      <c r="HJ1489" s="1"/>
      <c r="HK1489" s="1"/>
      <c r="HL1489" s="1"/>
      <c r="HM1489" s="1"/>
      <c r="HN1489" s="1"/>
      <c r="HO1489" s="1"/>
      <c r="HP1489" s="1"/>
      <c r="HQ1489" s="1"/>
      <c r="HR1489" s="1"/>
      <c r="HS1489" s="1"/>
      <c r="HT1489" s="1"/>
      <c r="HU1489" s="1"/>
      <c r="HV1489" s="1"/>
      <c r="HW1489" s="1"/>
      <c r="HX1489" s="1"/>
      <c r="HY1489" s="1"/>
      <c r="HZ1489" s="1"/>
      <c r="IA1489" s="1"/>
      <c r="IB1489" s="1"/>
      <c r="IC1489" s="1"/>
      <c r="ID1489" s="1"/>
      <c r="IE1489" s="1"/>
      <c r="IF1489" s="1"/>
      <c r="IG1489" s="1"/>
      <c r="IH1489" s="1"/>
      <c r="II1489" s="1"/>
      <c r="IJ1489" s="1"/>
      <c r="IK1489" s="1"/>
      <c r="IL1489" s="1"/>
      <c r="IM1489" s="1"/>
      <c r="IN1489" s="1"/>
      <c r="IO1489" s="1"/>
      <c r="IP1489" s="1"/>
    </row>
    <row r="1490" spans="1:250" s="50" customFormat="1" x14ac:dyDescent="0.2">
      <c r="A1490" s="6"/>
      <c r="B1490" s="41"/>
      <c r="C1490" s="7"/>
      <c r="D1490" s="6"/>
      <c r="E1490" s="6"/>
      <c r="F1490" s="6">
        <f t="shared" si="219"/>
        <v>3769</v>
      </c>
      <c r="G1490" s="44" t="str">
        <f t="shared" si="220"/>
        <v>0xEB9</v>
      </c>
      <c r="H1490" s="8" t="s">
        <v>1077</v>
      </c>
      <c r="I1490" s="8"/>
      <c r="J1490" s="6"/>
      <c r="K1490" s="9"/>
      <c r="L1490" s="6"/>
      <c r="M1490" s="42"/>
      <c r="N1490" s="42"/>
      <c r="O1490" s="42"/>
      <c r="P1490" s="42"/>
      <c r="Q1490" s="265"/>
      <c r="R1490" s="10"/>
      <c r="S1490" s="6"/>
      <c r="T1490" s="6"/>
      <c r="U1490" s="65"/>
      <c r="V1490" s="65"/>
      <c r="W1490" s="65"/>
      <c r="X1490" s="65"/>
      <c r="Y1490" s="65"/>
      <c r="Z1490" s="65"/>
      <c r="AA1490" s="65"/>
      <c r="AB1490" s="65"/>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c r="HI1490" s="1"/>
      <c r="HJ1490" s="1"/>
      <c r="HK1490" s="1"/>
      <c r="HL1490" s="1"/>
      <c r="HM1490" s="1"/>
      <c r="HN1490" s="1"/>
      <c r="HO1490" s="1"/>
      <c r="HP1490" s="1"/>
      <c r="HQ1490" s="1"/>
      <c r="HR1490" s="1"/>
      <c r="HS1490" s="1"/>
      <c r="HT1490" s="1"/>
      <c r="HU1490" s="1"/>
      <c r="HV1490" s="1"/>
      <c r="HW1490" s="1"/>
      <c r="HX1490" s="1"/>
      <c r="HY1490" s="1"/>
      <c r="HZ1490" s="1"/>
      <c r="IA1490" s="1"/>
      <c r="IB1490" s="1"/>
      <c r="IC1490" s="1"/>
      <c r="ID1490" s="1"/>
      <c r="IE1490" s="1"/>
      <c r="IF1490" s="1"/>
      <c r="IG1490" s="1"/>
      <c r="IH1490" s="1"/>
      <c r="II1490" s="1"/>
      <c r="IJ1490" s="1"/>
      <c r="IK1490" s="1"/>
      <c r="IL1490" s="1"/>
      <c r="IM1490" s="1"/>
      <c r="IN1490" s="1"/>
      <c r="IO1490" s="1"/>
      <c r="IP1490" s="1"/>
    </row>
    <row r="1491" spans="1:250" s="50" customFormat="1" x14ac:dyDescent="0.2">
      <c r="A1491" s="6"/>
      <c r="B1491" s="41"/>
      <c r="C1491" s="7"/>
      <c r="D1491" s="6"/>
      <c r="E1491" s="6"/>
      <c r="F1491" s="6">
        <f t="shared" si="219"/>
        <v>3770</v>
      </c>
      <c r="G1491" s="44" t="str">
        <f t="shared" si="220"/>
        <v>0xEBA</v>
      </c>
      <c r="H1491" s="8" t="s">
        <v>1077</v>
      </c>
      <c r="I1491" s="8"/>
      <c r="J1491" s="6"/>
      <c r="K1491" s="9"/>
      <c r="L1491" s="6"/>
      <c r="M1491" s="42"/>
      <c r="N1491" s="42"/>
      <c r="O1491" s="42"/>
      <c r="P1491" s="42"/>
      <c r="Q1491" s="265"/>
      <c r="R1491" s="10"/>
      <c r="S1491" s="6"/>
      <c r="T1491" s="6"/>
      <c r="U1491" s="65"/>
      <c r="V1491" s="65"/>
      <c r="W1491" s="65"/>
      <c r="X1491" s="65"/>
      <c r="Y1491" s="65"/>
      <c r="Z1491" s="65"/>
      <c r="AA1491" s="65"/>
      <c r="AB1491" s="65"/>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c r="HI1491" s="1"/>
      <c r="HJ1491" s="1"/>
      <c r="HK1491" s="1"/>
      <c r="HL1491" s="1"/>
      <c r="HM1491" s="1"/>
      <c r="HN1491" s="1"/>
      <c r="HO1491" s="1"/>
      <c r="HP1491" s="1"/>
      <c r="HQ1491" s="1"/>
      <c r="HR1491" s="1"/>
      <c r="HS1491" s="1"/>
      <c r="HT1491" s="1"/>
      <c r="HU1491" s="1"/>
      <c r="HV1491" s="1"/>
      <c r="HW1491" s="1"/>
      <c r="HX1491" s="1"/>
      <c r="HY1491" s="1"/>
      <c r="HZ1491" s="1"/>
      <c r="IA1491" s="1"/>
      <c r="IB1491" s="1"/>
      <c r="IC1491" s="1"/>
      <c r="ID1491" s="1"/>
      <c r="IE1491" s="1"/>
      <c r="IF1491" s="1"/>
      <c r="IG1491" s="1"/>
      <c r="IH1491" s="1"/>
      <c r="II1491" s="1"/>
      <c r="IJ1491" s="1"/>
      <c r="IK1491" s="1"/>
      <c r="IL1491" s="1"/>
      <c r="IM1491" s="1"/>
      <c r="IN1491" s="1"/>
      <c r="IO1491" s="1"/>
      <c r="IP1491" s="1"/>
    </row>
    <row r="1492" spans="1:250" s="50" customFormat="1" x14ac:dyDescent="0.2">
      <c r="A1492" s="6"/>
      <c r="B1492" s="41"/>
      <c r="C1492" s="7"/>
      <c r="D1492" s="6"/>
      <c r="E1492" s="6"/>
      <c r="F1492" s="6">
        <f t="shared" si="219"/>
        <v>3771</v>
      </c>
      <c r="G1492" s="44" t="str">
        <f t="shared" si="220"/>
        <v>0xEBB</v>
      </c>
      <c r="H1492" s="8" t="s">
        <v>1077</v>
      </c>
      <c r="I1492" s="8"/>
      <c r="J1492" s="6"/>
      <c r="K1492" s="9"/>
      <c r="L1492" s="6"/>
      <c r="M1492" s="42"/>
      <c r="N1492" s="42"/>
      <c r="O1492" s="42"/>
      <c r="P1492" s="42"/>
      <c r="Q1492" s="265"/>
      <c r="R1492" s="10"/>
      <c r="S1492" s="6"/>
      <c r="T1492" s="6"/>
      <c r="U1492" s="65"/>
      <c r="V1492" s="65"/>
      <c r="W1492" s="65"/>
      <c r="X1492" s="65"/>
      <c r="Y1492" s="65"/>
      <c r="Z1492" s="65"/>
      <c r="AA1492" s="65"/>
      <c r="AB1492" s="65"/>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c r="HI1492" s="1"/>
      <c r="HJ1492" s="1"/>
      <c r="HK1492" s="1"/>
      <c r="HL1492" s="1"/>
      <c r="HM1492" s="1"/>
      <c r="HN1492" s="1"/>
      <c r="HO1492" s="1"/>
      <c r="HP1492" s="1"/>
      <c r="HQ1492" s="1"/>
      <c r="HR1492" s="1"/>
      <c r="HS1492" s="1"/>
      <c r="HT1492" s="1"/>
      <c r="HU1492" s="1"/>
      <c r="HV1492" s="1"/>
      <c r="HW1492" s="1"/>
      <c r="HX1492" s="1"/>
      <c r="HY1492" s="1"/>
      <c r="HZ1492" s="1"/>
      <c r="IA1492" s="1"/>
      <c r="IB1492" s="1"/>
      <c r="IC1492" s="1"/>
      <c r="ID1492" s="1"/>
      <c r="IE1492" s="1"/>
      <c r="IF1492" s="1"/>
      <c r="IG1492" s="1"/>
      <c r="IH1492" s="1"/>
      <c r="II1492" s="1"/>
      <c r="IJ1492" s="1"/>
      <c r="IK1492" s="1"/>
      <c r="IL1492" s="1"/>
      <c r="IM1492" s="1"/>
      <c r="IN1492" s="1"/>
      <c r="IO1492" s="1"/>
      <c r="IP1492" s="1"/>
    </row>
    <row r="1493" spans="1:250" s="50" customFormat="1" x14ac:dyDescent="0.2">
      <c r="A1493" s="6"/>
      <c r="B1493" s="41"/>
      <c r="C1493" s="7"/>
      <c r="D1493" s="6"/>
      <c r="E1493" s="6"/>
      <c r="F1493" s="6">
        <f t="shared" si="219"/>
        <v>3772</v>
      </c>
      <c r="G1493" s="44" t="str">
        <f t="shared" si="220"/>
        <v>0xEBC</v>
      </c>
      <c r="H1493" s="8" t="s">
        <v>1077</v>
      </c>
      <c r="I1493" s="8"/>
      <c r="J1493" s="6"/>
      <c r="K1493" s="9"/>
      <c r="L1493" s="6"/>
      <c r="M1493" s="42"/>
      <c r="N1493" s="42"/>
      <c r="O1493" s="42"/>
      <c r="P1493" s="42"/>
      <c r="Q1493" s="265"/>
      <c r="R1493" s="10"/>
      <c r="S1493" s="6"/>
      <c r="T1493" s="6"/>
      <c r="U1493" s="65"/>
      <c r="V1493" s="65"/>
      <c r="W1493" s="65"/>
      <c r="X1493" s="65"/>
      <c r="Y1493" s="65"/>
      <c r="Z1493" s="65"/>
      <c r="AA1493" s="65"/>
      <c r="AB1493" s="65"/>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c r="HI1493" s="1"/>
      <c r="HJ1493" s="1"/>
      <c r="HK1493" s="1"/>
      <c r="HL1493" s="1"/>
      <c r="HM1493" s="1"/>
      <c r="HN1493" s="1"/>
      <c r="HO1493" s="1"/>
      <c r="HP1493" s="1"/>
      <c r="HQ1493" s="1"/>
      <c r="HR1493" s="1"/>
      <c r="HS1493" s="1"/>
      <c r="HT1493" s="1"/>
      <c r="HU1493" s="1"/>
      <c r="HV1493" s="1"/>
      <c r="HW1493" s="1"/>
      <c r="HX1493" s="1"/>
      <c r="HY1493" s="1"/>
      <c r="HZ1493" s="1"/>
      <c r="IA1493" s="1"/>
      <c r="IB1493" s="1"/>
      <c r="IC1493" s="1"/>
      <c r="ID1493" s="1"/>
      <c r="IE1493" s="1"/>
      <c r="IF1493" s="1"/>
      <c r="IG1493" s="1"/>
      <c r="IH1493" s="1"/>
      <c r="II1493" s="1"/>
      <c r="IJ1493" s="1"/>
      <c r="IK1493" s="1"/>
      <c r="IL1493" s="1"/>
      <c r="IM1493" s="1"/>
      <c r="IN1493" s="1"/>
      <c r="IO1493" s="1"/>
      <c r="IP1493" s="1"/>
    </row>
    <row r="1494" spans="1:250" s="50" customFormat="1" x14ac:dyDescent="0.2">
      <c r="A1494" s="6"/>
      <c r="B1494" s="41"/>
      <c r="C1494" s="7"/>
      <c r="D1494" s="6"/>
      <c r="E1494" s="6"/>
      <c r="F1494" s="6">
        <f t="shared" si="219"/>
        <v>3773</v>
      </c>
      <c r="G1494" s="44" t="str">
        <f t="shared" si="220"/>
        <v>0xEBD</v>
      </c>
      <c r="H1494" s="8" t="s">
        <v>1077</v>
      </c>
      <c r="I1494" s="8"/>
      <c r="J1494" s="6"/>
      <c r="K1494" s="9"/>
      <c r="L1494" s="6"/>
      <c r="M1494" s="42"/>
      <c r="N1494" s="42"/>
      <c r="O1494" s="42"/>
      <c r="P1494" s="42"/>
      <c r="Q1494" s="265"/>
      <c r="R1494" s="10"/>
      <c r="S1494" s="6"/>
      <c r="T1494" s="6"/>
      <c r="U1494" s="65"/>
      <c r="V1494" s="65"/>
      <c r="W1494" s="65"/>
      <c r="X1494" s="65"/>
      <c r="Y1494" s="65"/>
      <c r="Z1494" s="65"/>
      <c r="AA1494" s="65"/>
      <c r="AB1494" s="65"/>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c r="HI1494" s="1"/>
      <c r="HJ1494" s="1"/>
      <c r="HK1494" s="1"/>
      <c r="HL1494" s="1"/>
      <c r="HM1494" s="1"/>
      <c r="HN1494" s="1"/>
      <c r="HO1494" s="1"/>
      <c r="HP1494" s="1"/>
      <c r="HQ1494" s="1"/>
      <c r="HR1494" s="1"/>
      <c r="HS1494" s="1"/>
      <c r="HT1494" s="1"/>
      <c r="HU1494" s="1"/>
      <c r="HV1494" s="1"/>
      <c r="HW1494" s="1"/>
      <c r="HX1494" s="1"/>
      <c r="HY1494" s="1"/>
      <c r="HZ1494" s="1"/>
      <c r="IA1494" s="1"/>
      <c r="IB1494" s="1"/>
      <c r="IC1494" s="1"/>
      <c r="ID1494" s="1"/>
      <c r="IE1494" s="1"/>
      <c r="IF1494" s="1"/>
      <c r="IG1494" s="1"/>
      <c r="IH1494" s="1"/>
      <c r="II1494" s="1"/>
      <c r="IJ1494" s="1"/>
      <c r="IK1494" s="1"/>
      <c r="IL1494" s="1"/>
      <c r="IM1494" s="1"/>
      <c r="IN1494" s="1"/>
      <c r="IO1494" s="1"/>
      <c r="IP1494" s="1"/>
    </row>
    <row r="1495" spans="1:250" s="50" customFormat="1" x14ac:dyDescent="0.2">
      <c r="A1495" s="6"/>
      <c r="B1495" s="41"/>
      <c r="C1495" s="7"/>
      <c r="D1495" s="6"/>
      <c r="E1495" s="6"/>
      <c r="F1495" s="6">
        <f t="shared" si="219"/>
        <v>3774</v>
      </c>
      <c r="G1495" s="44" t="str">
        <f t="shared" si="220"/>
        <v>0xEBE</v>
      </c>
      <c r="H1495" s="8" t="s">
        <v>1077</v>
      </c>
      <c r="I1495" s="8"/>
      <c r="J1495" s="6"/>
      <c r="K1495" s="9"/>
      <c r="L1495" s="6"/>
      <c r="M1495" s="42"/>
      <c r="N1495" s="42"/>
      <c r="O1495" s="42"/>
      <c r="P1495" s="42"/>
      <c r="Q1495" s="265"/>
      <c r="R1495" s="10"/>
      <c r="S1495" s="6"/>
      <c r="T1495" s="6"/>
      <c r="U1495" s="65"/>
      <c r="V1495" s="65"/>
      <c r="W1495" s="65"/>
      <c r="X1495" s="65"/>
      <c r="Y1495" s="65"/>
      <c r="Z1495" s="65"/>
      <c r="AA1495" s="65"/>
      <c r="AB1495" s="65"/>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c r="HI1495" s="1"/>
      <c r="HJ1495" s="1"/>
      <c r="HK1495" s="1"/>
      <c r="HL1495" s="1"/>
      <c r="HM1495" s="1"/>
      <c r="HN1495" s="1"/>
      <c r="HO1495" s="1"/>
      <c r="HP1495" s="1"/>
      <c r="HQ1495" s="1"/>
      <c r="HR1495" s="1"/>
      <c r="HS1495" s="1"/>
      <c r="HT1495" s="1"/>
      <c r="HU1495" s="1"/>
      <c r="HV1495" s="1"/>
      <c r="HW1495" s="1"/>
      <c r="HX1495" s="1"/>
      <c r="HY1495" s="1"/>
      <c r="HZ1495" s="1"/>
      <c r="IA1495" s="1"/>
      <c r="IB1495" s="1"/>
      <c r="IC1495" s="1"/>
      <c r="ID1495" s="1"/>
      <c r="IE1495" s="1"/>
      <c r="IF1495" s="1"/>
      <c r="IG1495" s="1"/>
      <c r="IH1495" s="1"/>
      <c r="II1495" s="1"/>
      <c r="IJ1495" s="1"/>
      <c r="IK1495" s="1"/>
      <c r="IL1495" s="1"/>
      <c r="IM1495" s="1"/>
      <c r="IN1495" s="1"/>
      <c r="IO1495" s="1"/>
      <c r="IP1495" s="1"/>
    </row>
    <row r="1496" spans="1:250" s="50" customFormat="1" x14ac:dyDescent="0.2">
      <c r="A1496" s="6"/>
      <c r="B1496" s="41"/>
      <c r="C1496" s="7"/>
      <c r="D1496" s="6"/>
      <c r="E1496" s="6"/>
      <c r="F1496" s="6">
        <f t="shared" si="219"/>
        <v>3775</v>
      </c>
      <c r="G1496" s="44" t="str">
        <f t="shared" si="220"/>
        <v>0xEBF</v>
      </c>
      <c r="H1496" s="8" t="s">
        <v>1077</v>
      </c>
      <c r="I1496" s="8"/>
      <c r="J1496" s="6"/>
      <c r="K1496" s="9"/>
      <c r="L1496" s="6"/>
      <c r="M1496" s="42"/>
      <c r="N1496" s="42"/>
      <c r="O1496" s="42"/>
      <c r="P1496" s="42"/>
      <c r="Q1496" s="265"/>
      <c r="R1496" s="10"/>
      <c r="S1496" s="6"/>
      <c r="T1496" s="6"/>
      <c r="U1496" s="65"/>
      <c r="V1496" s="65"/>
      <c r="W1496" s="65"/>
      <c r="X1496" s="65"/>
      <c r="Y1496" s="65"/>
      <c r="Z1496" s="65"/>
      <c r="AA1496" s="65"/>
      <c r="AB1496" s="65"/>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c r="HI1496" s="1"/>
      <c r="HJ1496" s="1"/>
      <c r="HK1496" s="1"/>
      <c r="HL1496" s="1"/>
      <c r="HM1496" s="1"/>
      <c r="HN1496" s="1"/>
      <c r="HO1496" s="1"/>
      <c r="HP1496" s="1"/>
      <c r="HQ1496" s="1"/>
      <c r="HR1496" s="1"/>
      <c r="HS1496" s="1"/>
      <c r="HT1496" s="1"/>
      <c r="HU1496" s="1"/>
      <c r="HV1496" s="1"/>
      <c r="HW1496" s="1"/>
      <c r="HX1496" s="1"/>
      <c r="HY1496" s="1"/>
      <c r="HZ1496" s="1"/>
      <c r="IA1496" s="1"/>
      <c r="IB1496" s="1"/>
      <c r="IC1496" s="1"/>
      <c r="ID1496" s="1"/>
      <c r="IE1496" s="1"/>
      <c r="IF1496" s="1"/>
      <c r="IG1496" s="1"/>
      <c r="IH1496" s="1"/>
      <c r="II1496" s="1"/>
      <c r="IJ1496" s="1"/>
      <c r="IK1496" s="1"/>
      <c r="IL1496" s="1"/>
      <c r="IM1496" s="1"/>
      <c r="IN1496" s="1"/>
      <c r="IO1496" s="1"/>
      <c r="IP1496" s="1"/>
    </row>
    <row r="1497" spans="1:250" s="50" customFormat="1" x14ac:dyDescent="0.2">
      <c r="A1497" s="6"/>
      <c r="B1497" s="41"/>
      <c r="C1497" s="7"/>
      <c r="D1497" s="6"/>
      <c r="E1497" s="6"/>
      <c r="F1497" s="6">
        <f t="shared" si="219"/>
        <v>3776</v>
      </c>
      <c r="G1497" s="44" t="str">
        <f t="shared" si="220"/>
        <v>0xEC0</v>
      </c>
      <c r="H1497" s="8" t="s">
        <v>1077</v>
      </c>
      <c r="I1497" s="8"/>
      <c r="J1497" s="6"/>
      <c r="K1497" s="9"/>
      <c r="L1497" s="6"/>
      <c r="M1497" s="42"/>
      <c r="N1497" s="42"/>
      <c r="O1497" s="42"/>
      <c r="P1497" s="42"/>
      <c r="Q1497" s="265"/>
      <c r="R1497" s="10"/>
      <c r="S1497" s="6"/>
      <c r="T1497" s="6"/>
      <c r="U1497" s="65"/>
      <c r="V1497" s="65"/>
      <c r="W1497" s="65"/>
      <c r="X1497" s="65"/>
      <c r="Y1497" s="65"/>
      <c r="Z1497" s="65"/>
      <c r="AA1497" s="65"/>
      <c r="AB1497" s="65"/>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c r="HI1497" s="1"/>
      <c r="HJ1497" s="1"/>
      <c r="HK1497" s="1"/>
      <c r="HL1497" s="1"/>
      <c r="HM1497" s="1"/>
      <c r="HN1497" s="1"/>
      <c r="HO1497" s="1"/>
      <c r="HP1497" s="1"/>
      <c r="HQ1497" s="1"/>
      <c r="HR1497" s="1"/>
      <c r="HS1497" s="1"/>
      <c r="HT1497" s="1"/>
      <c r="HU1497" s="1"/>
      <c r="HV1497" s="1"/>
      <c r="HW1497" s="1"/>
      <c r="HX1497" s="1"/>
      <c r="HY1497" s="1"/>
      <c r="HZ1497" s="1"/>
      <c r="IA1497" s="1"/>
      <c r="IB1497" s="1"/>
      <c r="IC1497" s="1"/>
      <c r="ID1497" s="1"/>
      <c r="IE1497" s="1"/>
      <c r="IF1497" s="1"/>
      <c r="IG1497" s="1"/>
      <c r="IH1497" s="1"/>
      <c r="II1497" s="1"/>
      <c r="IJ1497" s="1"/>
      <c r="IK1497" s="1"/>
      <c r="IL1497" s="1"/>
      <c r="IM1497" s="1"/>
      <c r="IN1497" s="1"/>
      <c r="IO1497" s="1"/>
      <c r="IP1497" s="1"/>
    </row>
    <row r="1498" spans="1:250" s="50" customFormat="1" x14ac:dyDescent="0.2">
      <c r="A1498" s="6"/>
      <c r="B1498" s="41"/>
      <c r="C1498" s="7"/>
      <c r="D1498" s="6"/>
      <c r="E1498" s="6"/>
      <c r="F1498" s="6">
        <f t="shared" si="219"/>
        <v>3777</v>
      </c>
      <c r="G1498" s="44" t="str">
        <f t="shared" si="220"/>
        <v>0xEC1</v>
      </c>
      <c r="H1498" s="8" t="s">
        <v>1077</v>
      </c>
      <c r="I1498" s="8"/>
      <c r="J1498" s="6"/>
      <c r="K1498" s="9"/>
      <c r="L1498" s="6"/>
      <c r="M1498" s="42"/>
      <c r="N1498" s="42"/>
      <c r="O1498" s="42"/>
      <c r="P1498" s="42"/>
      <c r="Q1498" s="265"/>
      <c r="R1498" s="10"/>
      <c r="S1498" s="6"/>
      <c r="T1498" s="6"/>
      <c r="U1498" s="65"/>
      <c r="V1498" s="65"/>
      <c r="W1498" s="65"/>
      <c r="X1498" s="65"/>
      <c r="Y1498" s="65"/>
      <c r="Z1498" s="65"/>
      <c r="AA1498" s="65"/>
      <c r="AB1498" s="65"/>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GS1498" s="1"/>
      <c r="GT1498" s="1"/>
      <c r="GU1498" s="1"/>
      <c r="GV1498" s="1"/>
      <c r="GW1498" s="1"/>
      <c r="GX1498" s="1"/>
      <c r="GY1498" s="1"/>
      <c r="GZ1498" s="1"/>
      <c r="HA1498" s="1"/>
      <c r="HB1498" s="1"/>
      <c r="HC1498" s="1"/>
      <c r="HD1498" s="1"/>
      <c r="HE1498" s="1"/>
      <c r="HF1498" s="1"/>
      <c r="HG1498" s="1"/>
      <c r="HH1498" s="1"/>
      <c r="HI1498" s="1"/>
      <c r="HJ1498" s="1"/>
      <c r="HK1498" s="1"/>
      <c r="HL1498" s="1"/>
      <c r="HM1498" s="1"/>
      <c r="HN1498" s="1"/>
      <c r="HO1498" s="1"/>
      <c r="HP1498" s="1"/>
      <c r="HQ1498" s="1"/>
      <c r="HR1498" s="1"/>
      <c r="HS1498" s="1"/>
      <c r="HT1498" s="1"/>
      <c r="HU1498" s="1"/>
      <c r="HV1498" s="1"/>
      <c r="HW1498" s="1"/>
      <c r="HX1498" s="1"/>
      <c r="HY1498" s="1"/>
      <c r="HZ1498" s="1"/>
      <c r="IA1498" s="1"/>
      <c r="IB1498" s="1"/>
      <c r="IC1498" s="1"/>
      <c r="ID1498" s="1"/>
      <c r="IE1498" s="1"/>
      <c r="IF1498" s="1"/>
      <c r="IG1498" s="1"/>
      <c r="IH1498" s="1"/>
      <c r="II1498" s="1"/>
      <c r="IJ1498" s="1"/>
      <c r="IK1498" s="1"/>
      <c r="IL1498" s="1"/>
      <c r="IM1498" s="1"/>
      <c r="IN1498" s="1"/>
      <c r="IO1498" s="1"/>
      <c r="IP1498" s="1"/>
    </row>
    <row r="1499" spans="1:250" s="50" customFormat="1" x14ac:dyDescent="0.2">
      <c r="A1499" s="6"/>
      <c r="B1499" s="41"/>
      <c r="C1499" s="7"/>
      <c r="D1499" s="6"/>
      <c r="E1499" s="6"/>
      <c r="F1499" s="6">
        <f t="shared" si="219"/>
        <v>3778</v>
      </c>
      <c r="G1499" s="44" t="str">
        <f t="shared" si="220"/>
        <v>0xEC2</v>
      </c>
      <c r="H1499" s="8" t="s">
        <v>1077</v>
      </c>
      <c r="I1499" s="8"/>
      <c r="J1499" s="6"/>
      <c r="K1499" s="9"/>
      <c r="L1499" s="6"/>
      <c r="M1499" s="42"/>
      <c r="N1499" s="42"/>
      <c r="O1499" s="42"/>
      <c r="P1499" s="42"/>
      <c r="Q1499" s="265"/>
      <c r="R1499" s="10"/>
      <c r="S1499" s="6"/>
      <c r="T1499" s="6"/>
      <c r="U1499" s="65"/>
      <c r="V1499" s="65"/>
      <c r="W1499" s="65"/>
      <c r="X1499" s="65"/>
      <c r="Y1499" s="65"/>
      <c r="Z1499" s="65"/>
      <c r="AA1499" s="65"/>
      <c r="AB1499" s="65"/>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c r="HI1499" s="1"/>
      <c r="HJ1499" s="1"/>
      <c r="HK1499" s="1"/>
      <c r="HL1499" s="1"/>
      <c r="HM1499" s="1"/>
      <c r="HN1499" s="1"/>
      <c r="HO1499" s="1"/>
      <c r="HP1499" s="1"/>
      <c r="HQ1499" s="1"/>
      <c r="HR1499" s="1"/>
      <c r="HS1499" s="1"/>
      <c r="HT1499" s="1"/>
      <c r="HU1499" s="1"/>
      <c r="HV1499" s="1"/>
      <c r="HW1499" s="1"/>
      <c r="HX1499" s="1"/>
      <c r="HY1499" s="1"/>
      <c r="HZ1499" s="1"/>
      <c r="IA1499" s="1"/>
      <c r="IB1499" s="1"/>
      <c r="IC1499" s="1"/>
      <c r="ID1499" s="1"/>
      <c r="IE1499" s="1"/>
      <c r="IF1499" s="1"/>
      <c r="IG1499" s="1"/>
      <c r="IH1499" s="1"/>
      <c r="II1499" s="1"/>
      <c r="IJ1499" s="1"/>
      <c r="IK1499" s="1"/>
      <c r="IL1499" s="1"/>
      <c r="IM1499" s="1"/>
      <c r="IN1499" s="1"/>
      <c r="IO1499" s="1"/>
      <c r="IP1499" s="1"/>
    </row>
    <row r="1500" spans="1:250" s="50" customFormat="1" x14ac:dyDescent="0.2">
      <c r="A1500" s="6"/>
      <c r="B1500" s="41"/>
      <c r="C1500" s="7"/>
      <c r="D1500" s="6"/>
      <c r="E1500" s="6"/>
      <c r="F1500" s="6">
        <f>$F1499+1</f>
        <v>3779</v>
      </c>
      <c r="G1500" s="44" t="str">
        <f t="shared" si="220"/>
        <v>0xEC3</v>
      </c>
      <c r="H1500" s="8" t="s">
        <v>1077</v>
      </c>
      <c r="I1500" s="8"/>
      <c r="J1500" s="6"/>
      <c r="K1500" s="9"/>
      <c r="L1500" s="6"/>
      <c r="M1500" s="42"/>
      <c r="N1500" s="42"/>
      <c r="O1500" s="42"/>
      <c r="P1500" s="42"/>
      <c r="Q1500" s="265"/>
      <c r="R1500" s="10"/>
      <c r="S1500" s="6"/>
      <c r="T1500" s="6"/>
      <c r="U1500" s="65"/>
      <c r="V1500" s="65"/>
      <c r="W1500" s="65"/>
      <c r="X1500" s="65"/>
      <c r="Y1500" s="65"/>
      <c r="Z1500" s="65"/>
      <c r="AA1500" s="65"/>
      <c r="AB1500" s="65"/>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c r="HI1500" s="1"/>
      <c r="HJ1500" s="1"/>
      <c r="HK1500" s="1"/>
      <c r="HL1500" s="1"/>
      <c r="HM1500" s="1"/>
      <c r="HN1500" s="1"/>
      <c r="HO1500" s="1"/>
      <c r="HP1500" s="1"/>
      <c r="HQ1500" s="1"/>
      <c r="HR1500" s="1"/>
      <c r="HS1500" s="1"/>
      <c r="HT1500" s="1"/>
      <c r="HU1500" s="1"/>
      <c r="HV1500" s="1"/>
      <c r="HW1500" s="1"/>
      <c r="HX1500" s="1"/>
      <c r="HY1500" s="1"/>
      <c r="HZ1500" s="1"/>
      <c r="IA1500" s="1"/>
      <c r="IB1500" s="1"/>
      <c r="IC1500" s="1"/>
      <c r="ID1500" s="1"/>
      <c r="IE1500" s="1"/>
      <c r="IF1500" s="1"/>
      <c r="IG1500" s="1"/>
      <c r="IH1500" s="1"/>
      <c r="II1500" s="1"/>
      <c r="IJ1500" s="1"/>
      <c r="IK1500" s="1"/>
      <c r="IL1500" s="1"/>
      <c r="IM1500" s="1"/>
      <c r="IN1500" s="1"/>
      <c r="IO1500" s="1"/>
      <c r="IP1500" s="1"/>
    </row>
    <row r="1501" spans="1:250" s="50" customFormat="1" x14ac:dyDescent="0.2">
      <c r="A1501" s="6"/>
      <c r="B1501" s="41"/>
      <c r="C1501" s="7"/>
      <c r="D1501" s="6"/>
      <c r="E1501" s="6"/>
      <c r="F1501" s="6">
        <f t="shared" ref="F1501:F1560" si="221">$F1500+1</f>
        <v>3780</v>
      </c>
      <c r="G1501" s="44" t="str">
        <f t="shared" si="220"/>
        <v>0xEC4</v>
      </c>
      <c r="H1501" s="8" t="s">
        <v>1077</v>
      </c>
      <c r="I1501" s="8"/>
      <c r="J1501" s="6"/>
      <c r="K1501" s="9"/>
      <c r="L1501" s="6"/>
      <c r="M1501" s="42"/>
      <c r="N1501" s="42"/>
      <c r="O1501" s="42"/>
      <c r="P1501" s="42"/>
      <c r="Q1501" s="265"/>
      <c r="R1501" s="10"/>
      <c r="S1501" s="6"/>
      <c r="T1501" s="6"/>
      <c r="U1501" s="65"/>
      <c r="V1501" s="65"/>
      <c r="W1501" s="65"/>
      <c r="X1501" s="65"/>
      <c r="Y1501" s="65"/>
      <c r="Z1501" s="65"/>
      <c r="AA1501" s="65"/>
      <c r="AB1501" s="65"/>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c r="HI1501" s="1"/>
      <c r="HJ1501" s="1"/>
      <c r="HK1501" s="1"/>
      <c r="HL1501" s="1"/>
      <c r="HM1501" s="1"/>
      <c r="HN1501" s="1"/>
      <c r="HO1501" s="1"/>
      <c r="HP1501" s="1"/>
      <c r="HQ1501" s="1"/>
      <c r="HR1501" s="1"/>
      <c r="HS1501" s="1"/>
      <c r="HT1501" s="1"/>
      <c r="HU1501" s="1"/>
      <c r="HV1501" s="1"/>
      <c r="HW1501" s="1"/>
      <c r="HX1501" s="1"/>
      <c r="HY1501" s="1"/>
      <c r="HZ1501" s="1"/>
      <c r="IA1501" s="1"/>
      <c r="IB1501" s="1"/>
      <c r="IC1501" s="1"/>
      <c r="ID1501" s="1"/>
      <c r="IE1501" s="1"/>
      <c r="IF1501" s="1"/>
      <c r="IG1501" s="1"/>
      <c r="IH1501" s="1"/>
      <c r="II1501" s="1"/>
      <c r="IJ1501" s="1"/>
      <c r="IK1501" s="1"/>
      <c r="IL1501" s="1"/>
      <c r="IM1501" s="1"/>
      <c r="IN1501" s="1"/>
      <c r="IO1501" s="1"/>
      <c r="IP1501" s="1"/>
    </row>
    <row r="1502" spans="1:250" s="50" customFormat="1" x14ac:dyDescent="0.2">
      <c r="A1502" s="6"/>
      <c r="B1502" s="41"/>
      <c r="C1502" s="7"/>
      <c r="D1502" s="6"/>
      <c r="E1502" s="6"/>
      <c r="F1502" s="6">
        <f t="shared" si="221"/>
        <v>3781</v>
      </c>
      <c r="G1502" s="44" t="str">
        <f t="shared" si="220"/>
        <v>0xEC5</v>
      </c>
      <c r="H1502" s="8" t="s">
        <v>1077</v>
      </c>
      <c r="I1502" s="8"/>
      <c r="J1502" s="6"/>
      <c r="K1502" s="9"/>
      <c r="L1502" s="6"/>
      <c r="M1502" s="42"/>
      <c r="N1502" s="42"/>
      <c r="O1502" s="42"/>
      <c r="P1502" s="42"/>
      <c r="Q1502" s="265"/>
      <c r="R1502" s="10"/>
      <c r="S1502" s="6"/>
      <c r="T1502" s="6"/>
      <c r="U1502" s="65"/>
      <c r="V1502" s="65"/>
      <c r="W1502" s="65"/>
      <c r="X1502" s="65"/>
      <c r="Y1502" s="65"/>
      <c r="Z1502" s="65"/>
      <c r="AA1502" s="65"/>
      <c r="AB1502" s="65"/>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c r="HI1502" s="1"/>
      <c r="HJ1502" s="1"/>
      <c r="HK1502" s="1"/>
      <c r="HL1502" s="1"/>
      <c r="HM1502" s="1"/>
      <c r="HN1502" s="1"/>
      <c r="HO1502" s="1"/>
      <c r="HP1502" s="1"/>
      <c r="HQ1502" s="1"/>
      <c r="HR1502" s="1"/>
      <c r="HS1502" s="1"/>
      <c r="HT1502" s="1"/>
      <c r="HU1502" s="1"/>
      <c r="HV1502" s="1"/>
      <c r="HW1502" s="1"/>
      <c r="HX1502" s="1"/>
      <c r="HY1502" s="1"/>
      <c r="HZ1502" s="1"/>
      <c r="IA1502" s="1"/>
      <c r="IB1502" s="1"/>
      <c r="IC1502" s="1"/>
      <c r="ID1502" s="1"/>
      <c r="IE1502" s="1"/>
      <c r="IF1502" s="1"/>
      <c r="IG1502" s="1"/>
      <c r="IH1502" s="1"/>
      <c r="II1502" s="1"/>
      <c r="IJ1502" s="1"/>
      <c r="IK1502" s="1"/>
      <c r="IL1502" s="1"/>
      <c r="IM1502" s="1"/>
      <c r="IN1502" s="1"/>
      <c r="IO1502" s="1"/>
      <c r="IP1502" s="1"/>
    </row>
    <row r="1503" spans="1:250" s="50" customFormat="1" x14ac:dyDescent="0.2">
      <c r="A1503" s="6"/>
      <c r="B1503" s="41"/>
      <c r="C1503" s="7"/>
      <c r="D1503" s="6"/>
      <c r="E1503" s="6"/>
      <c r="F1503" s="6">
        <f t="shared" si="221"/>
        <v>3782</v>
      </c>
      <c r="G1503" s="44" t="str">
        <f t="shared" si="220"/>
        <v>0xEC6</v>
      </c>
      <c r="H1503" s="8" t="s">
        <v>1077</v>
      </c>
      <c r="I1503" s="8"/>
      <c r="J1503" s="6"/>
      <c r="K1503" s="9"/>
      <c r="L1503" s="6"/>
      <c r="M1503" s="42"/>
      <c r="N1503" s="42"/>
      <c r="O1503" s="42"/>
      <c r="P1503" s="42"/>
      <c r="Q1503" s="265"/>
      <c r="R1503" s="10"/>
      <c r="S1503" s="6"/>
      <c r="T1503" s="6"/>
      <c r="U1503" s="65"/>
      <c r="V1503" s="65"/>
      <c r="W1503" s="65"/>
      <c r="X1503" s="65"/>
      <c r="Y1503" s="65"/>
      <c r="Z1503" s="65"/>
      <c r="AA1503" s="65"/>
      <c r="AB1503" s="65"/>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c r="HI1503" s="1"/>
      <c r="HJ1503" s="1"/>
      <c r="HK1503" s="1"/>
      <c r="HL1503" s="1"/>
      <c r="HM1503" s="1"/>
      <c r="HN1503" s="1"/>
      <c r="HO1503" s="1"/>
      <c r="HP1503" s="1"/>
      <c r="HQ1503" s="1"/>
      <c r="HR1503" s="1"/>
      <c r="HS1503" s="1"/>
      <c r="HT1503" s="1"/>
      <c r="HU1503" s="1"/>
      <c r="HV1503" s="1"/>
      <c r="HW1503" s="1"/>
      <c r="HX1503" s="1"/>
      <c r="HY1503" s="1"/>
      <c r="HZ1503" s="1"/>
      <c r="IA1503" s="1"/>
      <c r="IB1503" s="1"/>
      <c r="IC1503" s="1"/>
      <c r="ID1503" s="1"/>
      <c r="IE1503" s="1"/>
      <c r="IF1503" s="1"/>
      <c r="IG1503" s="1"/>
      <c r="IH1503" s="1"/>
      <c r="II1503" s="1"/>
      <c r="IJ1503" s="1"/>
      <c r="IK1503" s="1"/>
      <c r="IL1503" s="1"/>
      <c r="IM1503" s="1"/>
      <c r="IN1503" s="1"/>
      <c r="IO1503" s="1"/>
      <c r="IP1503" s="1"/>
    </row>
    <row r="1504" spans="1:250" s="50" customFormat="1" x14ac:dyDescent="0.2">
      <c r="A1504" s="6"/>
      <c r="B1504" s="41"/>
      <c r="C1504" s="7"/>
      <c r="D1504" s="6"/>
      <c r="E1504" s="6"/>
      <c r="F1504" s="6">
        <f t="shared" si="221"/>
        <v>3783</v>
      </c>
      <c r="G1504" s="44" t="str">
        <f t="shared" si="220"/>
        <v>0xEC7</v>
      </c>
      <c r="H1504" s="8" t="s">
        <v>1077</v>
      </c>
      <c r="I1504" s="8"/>
      <c r="J1504" s="6"/>
      <c r="K1504" s="9"/>
      <c r="L1504" s="6"/>
      <c r="M1504" s="42"/>
      <c r="N1504" s="42"/>
      <c r="O1504" s="42"/>
      <c r="P1504" s="42"/>
      <c r="Q1504" s="265"/>
      <c r="R1504" s="10"/>
      <c r="S1504" s="6"/>
      <c r="T1504" s="6"/>
      <c r="U1504" s="65"/>
      <c r="V1504" s="65"/>
      <c r="W1504" s="65"/>
      <c r="X1504" s="65"/>
      <c r="Y1504" s="65"/>
      <c r="Z1504" s="65"/>
      <c r="AA1504" s="65"/>
      <c r="AB1504" s="65"/>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c r="HI1504" s="1"/>
      <c r="HJ1504" s="1"/>
      <c r="HK1504" s="1"/>
      <c r="HL1504" s="1"/>
      <c r="HM1504" s="1"/>
      <c r="HN1504" s="1"/>
      <c r="HO1504" s="1"/>
      <c r="HP1504" s="1"/>
      <c r="HQ1504" s="1"/>
      <c r="HR1504" s="1"/>
      <c r="HS1504" s="1"/>
      <c r="HT1504" s="1"/>
      <c r="HU1504" s="1"/>
      <c r="HV1504" s="1"/>
      <c r="HW1504" s="1"/>
      <c r="HX1504" s="1"/>
      <c r="HY1504" s="1"/>
      <c r="HZ1504" s="1"/>
      <c r="IA1504" s="1"/>
      <c r="IB1504" s="1"/>
      <c r="IC1504" s="1"/>
      <c r="ID1504" s="1"/>
      <c r="IE1504" s="1"/>
      <c r="IF1504" s="1"/>
      <c r="IG1504" s="1"/>
      <c r="IH1504" s="1"/>
      <c r="II1504" s="1"/>
      <c r="IJ1504" s="1"/>
      <c r="IK1504" s="1"/>
      <c r="IL1504" s="1"/>
      <c r="IM1504" s="1"/>
      <c r="IN1504" s="1"/>
      <c r="IO1504" s="1"/>
      <c r="IP1504" s="1"/>
    </row>
    <row r="1505" spans="1:250" s="50" customFormat="1" x14ac:dyDescent="0.2">
      <c r="A1505" s="6"/>
      <c r="B1505" s="41"/>
      <c r="C1505" s="7"/>
      <c r="D1505" s="6"/>
      <c r="E1505" s="6"/>
      <c r="F1505" s="6">
        <f t="shared" si="221"/>
        <v>3784</v>
      </c>
      <c r="G1505" s="44" t="str">
        <f t="shared" si="220"/>
        <v>0xEC8</v>
      </c>
      <c r="H1505" s="8" t="s">
        <v>1077</v>
      </c>
      <c r="I1505" s="8"/>
      <c r="J1505" s="6"/>
      <c r="K1505" s="9"/>
      <c r="L1505" s="6"/>
      <c r="M1505" s="42"/>
      <c r="N1505" s="42"/>
      <c r="O1505" s="42"/>
      <c r="P1505" s="42"/>
      <c r="Q1505" s="265"/>
      <c r="R1505" s="10"/>
      <c r="S1505" s="6"/>
      <c r="T1505" s="6"/>
      <c r="U1505" s="65"/>
      <c r="V1505" s="65"/>
      <c r="W1505" s="65"/>
      <c r="X1505" s="65"/>
      <c r="Y1505" s="65"/>
      <c r="Z1505" s="65"/>
      <c r="AA1505" s="65"/>
      <c r="AB1505" s="65"/>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c r="HI1505" s="1"/>
      <c r="HJ1505" s="1"/>
      <c r="HK1505" s="1"/>
      <c r="HL1505" s="1"/>
      <c r="HM1505" s="1"/>
      <c r="HN1505" s="1"/>
      <c r="HO1505" s="1"/>
      <c r="HP1505" s="1"/>
      <c r="HQ1505" s="1"/>
      <c r="HR1505" s="1"/>
      <c r="HS1505" s="1"/>
      <c r="HT1505" s="1"/>
      <c r="HU1505" s="1"/>
      <c r="HV1505" s="1"/>
      <c r="HW1505" s="1"/>
      <c r="HX1505" s="1"/>
      <c r="HY1505" s="1"/>
      <c r="HZ1505" s="1"/>
      <c r="IA1505" s="1"/>
      <c r="IB1505" s="1"/>
      <c r="IC1505" s="1"/>
      <c r="ID1505" s="1"/>
      <c r="IE1505" s="1"/>
      <c r="IF1505" s="1"/>
      <c r="IG1505" s="1"/>
      <c r="IH1505" s="1"/>
      <c r="II1505" s="1"/>
      <c r="IJ1505" s="1"/>
      <c r="IK1505" s="1"/>
      <c r="IL1505" s="1"/>
      <c r="IM1505" s="1"/>
      <c r="IN1505" s="1"/>
      <c r="IO1505" s="1"/>
      <c r="IP1505" s="1"/>
    </row>
    <row r="1506" spans="1:250" s="50" customFormat="1" x14ac:dyDescent="0.2">
      <c r="A1506" s="6"/>
      <c r="B1506" s="41"/>
      <c r="C1506" s="7"/>
      <c r="D1506" s="6"/>
      <c r="E1506" s="6"/>
      <c r="F1506" s="6">
        <f t="shared" si="221"/>
        <v>3785</v>
      </c>
      <c r="G1506" s="44" t="str">
        <f t="shared" si="220"/>
        <v>0xEC9</v>
      </c>
      <c r="H1506" s="8" t="s">
        <v>1077</v>
      </c>
      <c r="I1506" s="8"/>
      <c r="J1506" s="6"/>
      <c r="K1506" s="9"/>
      <c r="L1506" s="6"/>
      <c r="M1506" s="42"/>
      <c r="N1506" s="42"/>
      <c r="O1506" s="42"/>
      <c r="P1506" s="42"/>
      <c r="Q1506" s="265"/>
      <c r="R1506" s="10"/>
      <c r="S1506" s="6"/>
      <c r="T1506" s="6"/>
      <c r="U1506" s="65"/>
      <c r="V1506" s="65"/>
      <c r="W1506" s="65"/>
      <c r="X1506" s="65"/>
      <c r="Y1506" s="65"/>
      <c r="Z1506" s="65"/>
      <c r="AA1506" s="65"/>
      <c r="AB1506" s="65"/>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c r="HI1506" s="1"/>
      <c r="HJ1506" s="1"/>
      <c r="HK1506" s="1"/>
      <c r="HL1506" s="1"/>
      <c r="HM1506" s="1"/>
      <c r="HN1506" s="1"/>
      <c r="HO1506" s="1"/>
      <c r="HP1506" s="1"/>
      <c r="HQ1506" s="1"/>
      <c r="HR1506" s="1"/>
      <c r="HS1506" s="1"/>
      <c r="HT1506" s="1"/>
      <c r="HU1506" s="1"/>
      <c r="HV1506" s="1"/>
      <c r="HW1506" s="1"/>
      <c r="HX1506" s="1"/>
      <c r="HY1506" s="1"/>
      <c r="HZ1506" s="1"/>
      <c r="IA1506" s="1"/>
      <c r="IB1506" s="1"/>
      <c r="IC1506" s="1"/>
      <c r="ID1506" s="1"/>
      <c r="IE1506" s="1"/>
      <c r="IF1506" s="1"/>
      <c r="IG1506" s="1"/>
      <c r="IH1506" s="1"/>
      <c r="II1506" s="1"/>
      <c r="IJ1506" s="1"/>
      <c r="IK1506" s="1"/>
      <c r="IL1506" s="1"/>
      <c r="IM1506" s="1"/>
      <c r="IN1506" s="1"/>
      <c r="IO1506" s="1"/>
      <c r="IP1506" s="1"/>
    </row>
    <row r="1507" spans="1:250" s="50" customFormat="1" x14ac:dyDescent="0.2">
      <c r="A1507" s="6"/>
      <c r="B1507" s="41"/>
      <c r="C1507" s="7"/>
      <c r="D1507" s="6"/>
      <c r="E1507" s="6"/>
      <c r="F1507" s="6">
        <f t="shared" si="221"/>
        <v>3786</v>
      </c>
      <c r="G1507" s="44" t="str">
        <f t="shared" si="220"/>
        <v>0xECA</v>
      </c>
      <c r="H1507" s="8" t="s">
        <v>1077</v>
      </c>
      <c r="I1507" s="8"/>
      <c r="J1507" s="6"/>
      <c r="K1507" s="9"/>
      <c r="L1507" s="6"/>
      <c r="M1507" s="42"/>
      <c r="N1507" s="42"/>
      <c r="O1507" s="42"/>
      <c r="P1507" s="42"/>
      <c r="Q1507" s="265"/>
      <c r="R1507" s="10"/>
      <c r="S1507" s="6"/>
      <c r="T1507" s="6"/>
      <c r="U1507" s="65"/>
      <c r="V1507" s="65"/>
      <c r="W1507" s="65"/>
      <c r="X1507" s="65"/>
      <c r="Y1507" s="65"/>
      <c r="Z1507" s="65"/>
      <c r="AA1507" s="65"/>
      <c r="AB1507" s="65"/>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c r="HI1507" s="1"/>
      <c r="HJ1507" s="1"/>
      <c r="HK1507" s="1"/>
      <c r="HL1507" s="1"/>
      <c r="HM1507" s="1"/>
      <c r="HN1507" s="1"/>
      <c r="HO1507" s="1"/>
      <c r="HP1507" s="1"/>
      <c r="HQ1507" s="1"/>
      <c r="HR1507" s="1"/>
      <c r="HS1507" s="1"/>
      <c r="HT1507" s="1"/>
      <c r="HU1507" s="1"/>
      <c r="HV1507" s="1"/>
      <c r="HW1507" s="1"/>
      <c r="HX1507" s="1"/>
      <c r="HY1507" s="1"/>
      <c r="HZ1507" s="1"/>
      <c r="IA1507" s="1"/>
      <c r="IB1507" s="1"/>
      <c r="IC1507" s="1"/>
      <c r="ID1507" s="1"/>
      <c r="IE1507" s="1"/>
      <c r="IF1507" s="1"/>
      <c r="IG1507" s="1"/>
      <c r="IH1507" s="1"/>
      <c r="II1507" s="1"/>
      <c r="IJ1507" s="1"/>
      <c r="IK1507" s="1"/>
      <c r="IL1507" s="1"/>
      <c r="IM1507" s="1"/>
      <c r="IN1507" s="1"/>
      <c r="IO1507" s="1"/>
      <c r="IP1507" s="1"/>
    </row>
    <row r="1508" spans="1:250" s="50" customFormat="1" x14ac:dyDescent="0.2">
      <c r="A1508" s="6"/>
      <c r="B1508" s="41"/>
      <c r="C1508" s="7"/>
      <c r="D1508" s="6"/>
      <c r="E1508" s="6"/>
      <c r="F1508" s="6">
        <f t="shared" si="221"/>
        <v>3787</v>
      </c>
      <c r="G1508" s="44" t="str">
        <f t="shared" si="220"/>
        <v>0xECB</v>
      </c>
      <c r="H1508" s="8" t="s">
        <v>1077</v>
      </c>
      <c r="I1508" s="8"/>
      <c r="J1508" s="6"/>
      <c r="K1508" s="9"/>
      <c r="L1508" s="6"/>
      <c r="M1508" s="42"/>
      <c r="N1508" s="42"/>
      <c r="O1508" s="42"/>
      <c r="P1508" s="42"/>
      <c r="Q1508" s="265"/>
      <c r="R1508" s="10"/>
      <c r="S1508" s="6"/>
      <c r="T1508" s="6"/>
      <c r="U1508" s="65"/>
      <c r="V1508" s="65"/>
      <c r="W1508" s="65"/>
      <c r="X1508" s="65"/>
      <c r="Y1508" s="65"/>
      <c r="Z1508" s="65"/>
      <c r="AA1508" s="65"/>
      <c r="AB1508" s="65"/>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c r="HI1508" s="1"/>
      <c r="HJ1508" s="1"/>
      <c r="HK1508" s="1"/>
      <c r="HL1508" s="1"/>
      <c r="HM1508" s="1"/>
      <c r="HN1508" s="1"/>
      <c r="HO1508" s="1"/>
      <c r="HP1508" s="1"/>
      <c r="HQ1508" s="1"/>
      <c r="HR1508" s="1"/>
      <c r="HS1508" s="1"/>
      <c r="HT1508" s="1"/>
      <c r="HU1508" s="1"/>
      <c r="HV1508" s="1"/>
      <c r="HW1508" s="1"/>
      <c r="HX1508" s="1"/>
      <c r="HY1508" s="1"/>
      <c r="HZ1508" s="1"/>
      <c r="IA1508" s="1"/>
      <c r="IB1508" s="1"/>
      <c r="IC1508" s="1"/>
      <c r="ID1508" s="1"/>
      <c r="IE1508" s="1"/>
      <c r="IF1508" s="1"/>
      <c r="IG1508" s="1"/>
      <c r="IH1508" s="1"/>
      <c r="II1508" s="1"/>
      <c r="IJ1508" s="1"/>
      <c r="IK1508" s="1"/>
      <c r="IL1508" s="1"/>
      <c r="IM1508" s="1"/>
      <c r="IN1508" s="1"/>
      <c r="IO1508" s="1"/>
      <c r="IP1508" s="1"/>
    </row>
    <row r="1509" spans="1:250" s="50" customFormat="1" x14ac:dyDescent="0.2">
      <c r="A1509" s="6"/>
      <c r="B1509" s="41"/>
      <c r="C1509" s="7"/>
      <c r="D1509" s="6"/>
      <c r="E1509" s="6"/>
      <c r="F1509" s="6">
        <f t="shared" si="221"/>
        <v>3788</v>
      </c>
      <c r="G1509" s="44" t="str">
        <f t="shared" si="220"/>
        <v>0xECC</v>
      </c>
      <c r="H1509" s="8" t="s">
        <v>1077</v>
      </c>
      <c r="I1509" s="8"/>
      <c r="J1509" s="6"/>
      <c r="K1509" s="9"/>
      <c r="L1509" s="6"/>
      <c r="M1509" s="42"/>
      <c r="N1509" s="42"/>
      <c r="O1509" s="42"/>
      <c r="P1509" s="42"/>
      <c r="Q1509" s="265"/>
      <c r="R1509" s="10"/>
      <c r="S1509" s="6"/>
      <c r="T1509" s="6"/>
      <c r="U1509" s="65"/>
      <c r="V1509" s="65"/>
      <c r="W1509" s="65"/>
      <c r="X1509" s="65"/>
      <c r="Y1509" s="65"/>
      <c r="Z1509" s="65"/>
      <c r="AA1509" s="65"/>
      <c r="AB1509" s="65"/>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c r="HI1509" s="1"/>
      <c r="HJ1509" s="1"/>
      <c r="HK1509" s="1"/>
      <c r="HL1509" s="1"/>
      <c r="HM1509" s="1"/>
      <c r="HN1509" s="1"/>
      <c r="HO1509" s="1"/>
      <c r="HP1509" s="1"/>
      <c r="HQ1509" s="1"/>
      <c r="HR1509" s="1"/>
      <c r="HS1509" s="1"/>
      <c r="HT1509" s="1"/>
      <c r="HU1509" s="1"/>
      <c r="HV1509" s="1"/>
      <c r="HW1509" s="1"/>
      <c r="HX1509" s="1"/>
      <c r="HY1509" s="1"/>
      <c r="HZ1509" s="1"/>
      <c r="IA1509" s="1"/>
      <c r="IB1509" s="1"/>
      <c r="IC1509" s="1"/>
      <c r="ID1509" s="1"/>
      <c r="IE1509" s="1"/>
      <c r="IF1509" s="1"/>
      <c r="IG1509" s="1"/>
      <c r="IH1509" s="1"/>
      <c r="II1509" s="1"/>
      <c r="IJ1509" s="1"/>
      <c r="IK1509" s="1"/>
      <c r="IL1509" s="1"/>
      <c r="IM1509" s="1"/>
      <c r="IN1509" s="1"/>
      <c r="IO1509" s="1"/>
      <c r="IP1509" s="1"/>
    </row>
    <row r="1510" spans="1:250" s="50" customFormat="1" x14ac:dyDescent="0.2">
      <c r="A1510" s="6"/>
      <c r="B1510" s="41"/>
      <c r="C1510" s="7"/>
      <c r="D1510" s="6"/>
      <c r="E1510" s="6"/>
      <c r="F1510" s="6">
        <f t="shared" si="221"/>
        <v>3789</v>
      </c>
      <c r="G1510" s="44" t="str">
        <f t="shared" si="220"/>
        <v>0xECD</v>
      </c>
      <c r="H1510" s="8" t="s">
        <v>1077</v>
      </c>
      <c r="I1510" s="8"/>
      <c r="J1510" s="6"/>
      <c r="K1510" s="9"/>
      <c r="L1510" s="6"/>
      <c r="M1510" s="42"/>
      <c r="N1510" s="42"/>
      <c r="O1510" s="42"/>
      <c r="P1510" s="42"/>
      <c r="Q1510" s="265"/>
      <c r="R1510" s="10"/>
      <c r="S1510" s="6"/>
      <c r="T1510" s="6"/>
      <c r="U1510" s="65"/>
      <c r="V1510" s="65"/>
      <c r="W1510" s="65"/>
      <c r="X1510" s="65"/>
      <c r="Y1510" s="65"/>
      <c r="Z1510" s="65"/>
      <c r="AA1510" s="65"/>
      <c r="AB1510" s="65"/>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c r="HI1510" s="1"/>
      <c r="HJ1510" s="1"/>
      <c r="HK1510" s="1"/>
      <c r="HL1510" s="1"/>
      <c r="HM1510" s="1"/>
      <c r="HN1510" s="1"/>
      <c r="HO1510" s="1"/>
      <c r="HP1510" s="1"/>
      <c r="HQ1510" s="1"/>
      <c r="HR1510" s="1"/>
      <c r="HS1510" s="1"/>
      <c r="HT1510" s="1"/>
      <c r="HU1510" s="1"/>
      <c r="HV1510" s="1"/>
      <c r="HW1510" s="1"/>
      <c r="HX1510" s="1"/>
      <c r="HY1510" s="1"/>
      <c r="HZ1510" s="1"/>
      <c r="IA1510" s="1"/>
      <c r="IB1510" s="1"/>
      <c r="IC1510" s="1"/>
      <c r="ID1510" s="1"/>
      <c r="IE1510" s="1"/>
      <c r="IF1510" s="1"/>
      <c r="IG1510" s="1"/>
      <c r="IH1510" s="1"/>
      <c r="II1510" s="1"/>
      <c r="IJ1510" s="1"/>
      <c r="IK1510" s="1"/>
      <c r="IL1510" s="1"/>
      <c r="IM1510" s="1"/>
      <c r="IN1510" s="1"/>
      <c r="IO1510" s="1"/>
      <c r="IP1510" s="1"/>
    </row>
    <row r="1511" spans="1:250" s="50" customFormat="1" x14ac:dyDescent="0.2">
      <c r="A1511" s="6"/>
      <c r="B1511" s="41"/>
      <c r="C1511" s="7"/>
      <c r="D1511" s="6"/>
      <c r="E1511" s="6"/>
      <c r="F1511" s="6">
        <f t="shared" si="221"/>
        <v>3790</v>
      </c>
      <c r="G1511" s="44" t="str">
        <f t="shared" si="220"/>
        <v>0xECE</v>
      </c>
      <c r="H1511" s="8" t="s">
        <v>1077</v>
      </c>
      <c r="I1511" s="8"/>
      <c r="J1511" s="6"/>
      <c r="K1511" s="9"/>
      <c r="L1511" s="6"/>
      <c r="M1511" s="42"/>
      <c r="N1511" s="42"/>
      <c r="O1511" s="42"/>
      <c r="P1511" s="42"/>
      <c r="Q1511" s="265"/>
      <c r="R1511" s="10"/>
      <c r="S1511" s="6"/>
      <c r="T1511" s="6"/>
      <c r="U1511" s="65"/>
      <c r="V1511" s="65"/>
      <c r="W1511" s="65"/>
      <c r="X1511" s="65"/>
      <c r="Y1511" s="65"/>
      <c r="Z1511" s="65"/>
      <c r="AA1511" s="65"/>
      <c r="AB1511" s="65"/>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c r="HI1511" s="1"/>
      <c r="HJ1511" s="1"/>
      <c r="HK1511" s="1"/>
      <c r="HL1511" s="1"/>
      <c r="HM1511" s="1"/>
      <c r="HN1511" s="1"/>
      <c r="HO1511" s="1"/>
      <c r="HP1511" s="1"/>
      <c r="HQ1511" s="1"/>
      <c r="HR1511" s="1"/>
      <c r="HS1511" s="1"/>
      <c r="HT1511" s="1"/>
      <c r="HU1511" s="1"/>
      <c r="HV1511" s="1"/>
      <c r="HW1511" s="1"/>
      <c r="HX1511" s="1"/>
      <c r="HY1511" s="1"/>
      <c r="HZ1511" s="1"/>
      <c r="IA1511" s="1"/>
      <c r="IB1511" s="1"/>
      <c r="IC1511" s="1"/>
      <c r="ID1511" s="1"/>
      <c r="IE1511" s="1"/>
      <c r="IF1511" s="1"/>
      <c r="IG1511" s="1"/>
      <c r="IH1511" s="1"/>
      <c r="II1511" s="1"/>
      <c r="IJ1511" s="1"/>
      <c r="IK1511" s="1"/>
      <c r="IL1511" s="1"/>
      <c r="IM1511" s="1"/>
      <c r="IN1511" s="1"/>
      <c r="IO1511" s="1"/>
      <c r="IP1511" s="1"/>
    </row>
    <row r="1512" spans="1:250" s="50" customFormat="1" x14ac:dyDescent="0.2">
      <c r="A1512" s="6"/>
      <c r="B1512" s="41"/>
      <c r="C1512" s="7"/>
      <c r="D1512" s="6"/>
      <c r="E1512" s="6"/>
      <c r="F1512" s="6">
        <f t="shared" si="221"/>
        <v>3791</v>
      </c>
      <c r="G1512" s="44" t="str">
        <f t="shared" si="220"/>
        <v>0xECF</v>
      </c>
      <c r="H1512" s="8" t="s">
        <v>1077</v>
      </c>
      <c r="I1512" s="8"/>
      <c r="J1512" s="6"/>
      <c r="K1512" s="9"/>
      <c r="L1512" s="6"/>
      <c r="M1512" s="42"/>
      <c r="N1512" s="42"/>
      <c r="O1512" s="42"/>
      <c r="P1512" s="42"/>
      <c r="Q1512" s="265"/>
      <c r="R1512" s="10"/>
      <c r="S1512" s="6"/>
      <c r="T1512" s="6"/>
      <c r="U1512" s="65"/>
      <c r="V1512" s="65"/>
      <c r="W1512" s="65"/>
      <c r="X1512" s="65"/>
      <c r="Y1512" s="65"/>
      <c r="Z1512" s="65"/>
      <c r="AA1512" s="65"/>
      <c r="AB1512" s="65"/>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c r="HI1512" s="1"/>
      <c r="HJ1512" s="1"/>
      <c r="HK1512" s="1"/>
      <c r="HL1512" s="1"/>
      <c r="HM1512" s="1"/>
      <c r="HN1512" s="1"/>
      <c r="HO1512" s="1"/>
      <c r="HP1512" s="1"/>
      <c r="HQ1512" s="1"/>
      <c r="HR1512" s="1"/>
      <c r="HS1512" s="1"/>
      <c r="HT1512" s="1"/>
      <c r="HU1512" s="1"/>
      <c r="HV1512" s="1"/>
      <c r="HW1512" s="1"/>
      <c r="HX1512" s="1"/>
      <c r="HY1512" s="1"/>
      <c r="HZ1512" s="1"/>
      <c r="IA1512" s="1"/>
      <c r="IB1512" s="1"/>
      <c r="IC1512" s="1"/>
      <c r="ID1512" s="1"/>
      <c r="IE1512" s="1"/>
      <c r="IF1512" s="1"/>
      <c r="IG1512" s="1"/>
      <c r="IH1512" s="1"/>
      <c r="II1512" s="1"/>
      <c r="IJ1512" s="1"/>
      <c r="IK1512" s="1"/>
      <c r="IL1512" s="1"/>
      <c r="IM1512" s="1"/>
      <c r="IN1512" s="1"/>
      <c r="IO1512" s="1"/>
      <c r="IP1512" s="1"/>
    </row>
    <row r="1513" spans="1:250" s="50" customFormat="1" x14ac:dyDescent="0.2">
      <c r="A1513" s="6"/>
      <c r="B1513" s="41"/>
      <c r="C1513" s="7"/>
      <c r="D1513" s="6"/>
      <c r="E1513" s="6"/>
      <c r="F1513" s="6">
        <f t="shared" si="221"/>
        <v>3792</v>
      </c>
      <c r="G1513" s="44" t="str">
        <f t="shared" si="220"/>
        <v>0xED0</v>
      </c>
      <c r="H1513" s="8" t="s">
        <v>1077</v>
      </c>
      <c r="I1513" s="8"/>
      <c r="J1513" s="6"/>
      <c r="K1513" s="9"/>
      <c r="L1513" s="6"/>
      <c r="M1513" s="42"/>
      <c r="N1513" s="42"/>
      <c r="O1513" s="42"/>
      <c r="P1513" s="42"/>
      <c r="Q1513" s="265"/>
      <c r="R1513" s="10"/>
      <c r="S1513" s="6"/>
      <c r="T1513" s="6"/>
      <c r="U1513" s="65"/>
      <c r="V1513" s="65"/>
      <c r="W1513" s="65"/>
      <c r="X1513" s="65"/>
      <c r="Y1513" s="65"/>
      <c r="Z1513" s="65"/>
      <c r="AA1513" s="65"/>
      <c r="AB1513" s="65"/>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c r="HI1513" s="1"/>
      <c r="HJ1513" s="1"/>
      <c r="HK1513" s="1"/>
      <c r="HL1513" s="1"/>
      <c r="HM1513" s="1"/>
      <c r="HN1513" s="1"/>
      <c r="HO1513" s="1"/>
      <c r="HP1513" s="1"/>
      <c r="HQ1513" s="1"/>
      <c r="HR1513" s="1"/>
      <c r="HS1513" s="1"/>
      <c r="HT1513" s="1"/>
      <c r="HU1513" s="1"/>
      <c r="HV1513" s="1"/>
      <c r="HW1513" s="1"/>
      <c r="HX1513" s="1"/>
      <c r="HY1513" s="1"/>
      <c r="HZ1513" s="1"/>
      <c r="IA1513" s="1"/>
      <c r="IB1513" s="1"/>
      <c r="IC1513" s="1"/>
      <c r="ID1513" s="1"/>
      <c r="IE1513" s="1"/>
      <c r="IF1513" s="1"/>
      <c r="IG1513" s="1"/>
      <c r="IH1513" s="1"/>
      <c r="II1513" s="1"/>
      <c r="IJ1513" s="1"/>
      <c r="IK1513" s="1"/>
      <c r="IL1513" s="1"/>
      <c r="IM1513" s="1"/>
      <c r="IN1513" s="1"/>
      <c r="IO1513" s="1"/>
      <c r="IP1513" s="1"/>
    </row>
    <row r="1514" spans="1:250" s="50" customFormat="1" x14ac:dyDescent="0.2">
      <c r="A1514" s="6"/>
      <c r="B1514" s="41"/>
      <c r="C1514" s="7"/>
      <c r="D1514" s="6"/>
      <c r="E1514" s="6"/>
      <c r="F1514" s="6">
        <f t="shared" si="221"/>
        <v>3793</v>
      </c>
      <c r="G1514" s="44" t="str">
        <f t="shared" si="220"/>
        <v>0xED1</v>
      </c>
      <c r="H1514" s="8" t="s">
        <v>1077</v>
      </c>
      <c r="I1514" s="8"/>
      <c r="J1514" s="6"/>
      <c r="K1514" s="9"/>
      <c r="L1514" s="6"/>
      <c r="M1514" s="42"/>
      <c r="N1514" s="42"/>
      <c r="O1514" s="42"/>
      <c r="P1514" s="42"/>
      <c r="Q1514" s="265"/>
      <c r="R1514" s="10"/>
      <c r="S1514" s="6"/>
      <c r="T1514" s="6"/>
      <c r="U1514" s="65"/>
      <c r="V1514" s="65"/>
      <c r="W1514" s="65"/>
      <c r="X1514" s="65"/>
      <c r="Y1514" s="65"/>
      <c r="Z1514" s="65"/>
      <c r="AA1514" s="65"/>
      <c r="AB1514" s="65"/>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c r="HI1514" s="1"/>
      <c r="HJ1514" s="1"/>
      <c r="HK1514" s="1"/>
      <c r="HL1514" s="1"/>
      <c r="HM1514" s="1"/>
      <c r="HN1514" s="1"/>
      <c r="HO1514" s="1"/>
      <c r="HP1514" s="1"/>
      <c r="HQ1514" s="1"/>
      <c r="HR1514" s="1"/>
      <c r="HS1514" s="1"/>
      <c r="HT1514" s="1"/>
      <c r="HU1514" s="1"/>
      <c r="HV1514" s="1"/>
      <c r="HW1514" s="1"/>
      <c r="HX1514" s="1"/>
      <c r="HY1514" s="1"/>
      <c r="HZ1514" s="1"/>
      <c r="IA1514" s="1"/>
      <c r="IB1514" s="1"/>
      <c r="IC1514" s="1"/>
      <c r="ID1514" s="1"/>
      <c r="IE1514" s="1"/>
      <c r="IF1514" s="1"/>
      <c r="IG1514" s="1"/>
      <c r="IH1514" s="1"/>
      <c r="II1514" s="1"/>
      <c r="IJ1514" s="1"/>
      <c r="IK1514" s="1"/>
      <c r="IL1514" s="1"/>
      <c r="IM1514" s="1"/>
      <c r="IN1514" s="1"/>
      <c r="IO1514" s="1"/>
      <c r="IP1514" s="1"/>
    </row>
    <row r="1515" spans="1:250" s="50" customFormat="1" x14ac:dyDescent="0.2">
      <c r="A1515" s="6"/>
      <c r="B1515" s="41"/>
      <c r="C1515" s="7"/>
      <c r="D1515" s="6"/>
      <c r="E1515" s="6"/>
      <c r="F1515" s="6">
        <f t="shared" si="221"/>
        <v>3794</v>
      </c>
      <c r="G1515" s="44" t="str">
        <f t="shared" si="220"/>
        <v>0xED2</v>
      </c>
      <c r="H1515" s="8" t="s">
        <v>1077</v>
      </c>
      <c r="I1515" s="8"/>
      <c r="J1515" s="6"/>
      <c r="K1515" s="9"/>
      <c r="L1515" s="6"/>
      <c r="M1515" s="42"/>
      <c r="N1515" s="42"/>
      <c r="O1515" s="42"/>
      <c r="P1515" s="42"/>
      <c r="Q1515" s="265"/>
      <c r="R1515" s="10"/>
      <c r="S1515" s="6"/>
      <c r="T1515" s="6"/>
      <c r="U1515" s="65"/>
      <c r="V1515" s="65"/>
      <c r="W1515" s="65"/>
      <c r="X1515" s="65"/>
      <c r="Y1515" s="65"/>
      <c r="Z1515" s="65"/>
      <c r="AA1515" s="65"/>
      <c r="AB1515" s="65"/>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c r="HI1515" s="1"/>
      <c r="HJ1515" s="1"/>
      <c r="HK1515" s="1"/>
      <c r="HL1515" s="1"/>
      <c r="HM1515" s="1"/>
      <c r="HN1515" s="1"/>
      <c r="HO1515" s="1"/>
      <c r="HP1515" s="1"/>
      <c r="HQ1515" s="1"/>
      <c r="HR1515" s="1"/>
      <c r="HS1515" s="1"/>
      <c r="HT1515" s="1"/>
      <c r="HU1515" s="1"/>
      <c r="HV1515" s="1"/>
      <c r="HW1515" s="1"/>
      <c r="HX1515" s="1"/>
      <c r="HY1515" s="1"/>
      <c r="HZ1515" s="1"/>
      <c r="IA1515" s="1"/>
      <c r="IB1515" s="1"/>
      <c r="IC1515" s="1"/>
      <c r="ID1515" s="1"/>
      <c r="IE1515" s="1"/>
      <c r="IF1515" s="1"/>
      <c r="IG1515" s="1"/>
      <c r="IH1515" s="1"/>
      <c r="II1515" s="1"/>
      <c r="IJ1515" s="1"/>
      <c r="IK1515" s="1"/>
      <c r="IL1515" s="1"/>
      <c r="IM1515" s="1"/>
      <c r="IN1515" s="1"/>
      <c r="IO1515" s="1"/>
      <c r="IP1515" s="1"/>
    </row>
    <row r="1516" spans="1:250" s="50" customFormat="1" x14ac:dyDescent="0.2">
      <c r="A1516" s="6"/>
      <c r="B1516" s="41"/>
      <c r="C1516" s="7"/>
      <c r="D1516" s="6"/>
      <c r="E1516" s="6"/>
      <c r="F1516" s="6">
        <f t="shared" si="221"/>
        <v>3795</v>
      </c>
      <c r="G1516" s="44" t="str">
        <f t="shared" si="220"/>
        <v>0xED3</v>
      </c>
      <c r="H1516" s="8" t="s">
        <v>1077</v>
      </c>
      <c r="I1516" s="8"/>
      <c r="J1516" s="6"/>
      <c r="K1516" s="9"/>
      <c r="L1516" s="6"/>
      <c r="M1516" s="42"/>
      <c r="N1516" s="42"/>
      <c r="O1516" s="42"/>
      <c r="P1516" s="42"/>
      <c r="Q1516" s="265"/>
      <c r="R1516" s="10"/>
      <c r="S1516" s="6"/>
      <c r="T1516" s="6"/>
      <c r="U1516" s="65"/>
      <c r="V1516" s="65"/>
      <c r="W1516" s="65"/>
      <c r="X1516" s="65"/>
      <c r="Y1516" s="65"/>
      <c r="Z1516" s="65"/>
      <c r="AA1516" s="65"/>
      <c r="AB1516" s="65"/>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c r="HI1516" s="1"/>
      <c r="HJ1516" s="1"/>
      <c r="HK1516" s="1"/>
      <c r="HL1516" s="1"/>
      <c r="HM1516" s="1"/>
      <c r="HN1516" s="1"/>
      <c r="HO1516" s="1"/>
      <c r="HP1516" s="1"/>
      <c r="HQ1516" s="1"/>
      <c r="HR1516" s="1"/>
      <c r="HS1516" s="1"/>
      <c r="HT1516" s="1"/>
      <c r="HU1516" s="1"/>
      <c r="HV1516" s="1"/>
      <c r="HW1516" s="1"/>
      <c r="HX1516" s="1"/>
      <c r="HY1516" s="1"/>
      <c r="HZ1516" s="1"/>
      <c r="IA1516" s="1"/>
      <c r="IB1516" s="1"/>
      <c r="IC1516" s="1"/>
      <c r="ID1516" s="1"/>
      <c r="IE1516" s="1"/>
      <c r="IF1516" s="1"/>
      <c r="IG1516" s="1"/>
      <c r="IH1516" s="1"/>
      <c r="II1516" s="1"/>
      <c r="IJ1516" s="1"/>
      <c r="IK1516" s="1"/>
      <c r="IL1516" s="1"/>
      <c r="IM1516" s="1"/>
      <c r="IN1516" s="1"/>
      <c r="IO1516" s="1"/>
      <c r="IP1516" s="1"/>
    </row>
    <row r="1517" spans="1:250" s="50" customFormat="1" x14ac:dyDescent="0.2">
      <c r="A1517" s="6"/>
      <c r="B1517" s="41"/>
      <c r="C1517" s="7"/>
      <c r="D1517" s="6"/>
      <c r="E1517" s="6"/>
      <c r="F1517" s="6">
        <f t="shared" si="221"/>
        <v>3796</v>
      </c>
      <c r="G1517" s="44" t="str">
        <f t="shared" si="220"/>
        <v>0xED4</v>
      </c>
      <c r="H1517" s="8" t="s">
        <v>1077</v>
      </c>
      <c r="I1517" s="8"/>
      <c r="J1517" s="6"/>
      <c r="K1517" s="9"/>
      <c r="L1517" s="6"/>
      <c r="M1517" s="42"/>
      <c r="N1517" s="42"/>
      <c r="O1517" s="42"/>
      <c r="P1517" s="42"/>
      <c r="Q1517" s="265"/>
      <c r="R1517" s="10"/>
      <c r="S1517" s="6"/>
      <c r="T1517" s="6"/>
      <c r="U1517" s="65"/>
      <c r="V1517" s="65"/>
      <c r="W1517" s="65"/>
      <c r="X1517" s="65"/>
      <c r="Y1517" s="65"/>
      <c r="Z1517" s="65"/>
      <c r="AA1517" s="65"/>
      <c r="AB1517" s="65"/>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c r="HI1517" s="1"/>
      <c r="HJ1517" s="1"/>
      <c r="HK1517" s="1"/>
      <c r="HL1517" s="1"/>
      <c r="HM1517" s="1"/>
      <c r="HN1517" s="1"/>
      <c r="HO1517" s="1"/>
      <c r="HP1517" s="1"/>
      <c r="HQ1517" s="1"/>
      <c r="HR1517" s="1"/>
      <c r="HS1517" s="1"/>
      <c r="HT1517" s="1"/>
      <c r="HU1517" s="1"/>
      <c r="HV1517" s="1"/>
      <c r="HW1517" s="1"/>
      <c r="HX1517" s="1"/>
      <c r="HY1517" s="1"/>
      <c r="HZ1517" s="1"/>
      <c r="IA1517" s="1"/>
      <c r="IB1517" s="1"/>
      <c r="IC1517" s="1"/>
      <c r="ID1517" s="1"/>
      <c r="IE1517" s="1"/>
      <c r="IF1517" s="1"/>
      <c r="IG1517" s="1"/>
      <c r="IH1517" s="1"/>
      <c r="II1517" s="1"/>
      <c r="IJ1517" s="1"/>
      <c r="IK1517" s="1"/>
      <c r="IL1517" s="1"/>
      <c r="IM1517" s="1"/>
      <c r="IN1517" s="1"/>
      <c r="IO1517" s="1"/>
      <c r="IP1517" s="1"/>
    </row>
    <row r="1518" spans="1:250" s="50" customFormat="1" x14ac:dyDescent="0.2">
      <c r="A1518" s="6"/>
      <c r="B1518" s="41"/>
      <c r="C1518" s="7"/>
      <c r="D1518" s="6"/>
      <c r="E1518" s="6"/>
      <c r="F1518" s="6">
        <f t="shared" si="221"/>
        <v>3797</v>
      </c>
      <c r="G1518" s="44" t="str">
        <f t="shared" si="220"/>
        <v>0xED5</v>
      </c>
      <c r="H1518" s="8" t="s">
        <v>1077</v>
      </c>
      <c r="I1518" s="8"/>
      <c r="J1518" s="6"/>
      <c r="K1518" s="9"/>
      <c r="L1518" s="6"/>
      <c r="M1518" s="42"/>
      <c r="N1518" s="42"/>
      <c r="O1518" s="42"/>
      <c r="P1518" s="42"/>
      <c r="Q1518" s="265"/>
      <c r="R1518" s="10"/>
      <c r="S1518" s="6"/>
      <c r="T1518" s="6"/>
      <c r="U1518" s="65"/>
      <c r="V1518" s="65"/>
      <c r="W1518" s="65"/>
      <c r="X1518" s="65"/>
      <c r="Y1518" s="65"/>
      <c r="Z1518" s="65"/>
      <c r="AA1518" s="65"/>
      <c r="AB1518" s="65"/>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c r="HI1518" s="1"/>
      <c r="HJ1518" s="1"/>
      <c r="HK1518" s="1"/>
      <c r="HL1518" s="1"/>
      <c r="HM1518" s="1"/>
      <c r="HN1518" s="1"/>
      <c r="HO1518" s="1"/>
      <c r="HP1518" s="1"/>
      <c r="HQ1518" s="1"/>
      <c r="HR1518" s="1"/>
      <c r="HS1518" s="1"/>
      <c r="HT1518" s="1"/>
      <c r="HU1518" s="1"/>
      <c r="HV1518" s="1"/>
      <c r="HW1518" s="1"/>
      <c r="HX1518" s="1"/>
      <c r="HY1518" s="1"/>
      <c r="HZ1518" s="1"/>
      <c r="IA1518" s="1"/>
      <c r="IB1518" s="1"/>
      <c r="IC1518" s="1"/>
      <c r="ID1518" s="1"/>
      <c r="IE1518" s="1"/>
      <c r="IF1518" s="1"/>
      <c r="IG1518" s="1"/>
      <c r="IH1518" s="1"/>
      <c r="II1518" s="1"/>
      <c r="IJ1518" s="1"/>
      <c r="IK1518" s="1"/>
      <c r="IL1518" s="1"/>
      <c r="IM1518" s="1"/>
      <c r="IN1518" s="1"/>
      <c r="IO1518" s="1"/>
      <c r="IP1518" s="1"/>
    </row>
    <row r="1519" spans="1:250" s="50" customFormat="1" x14ac:dyDescent="0.2">
      <c r="A1519" s="6"/>
      <c r="B1519" s="41"/>
      <c r="C1519" s="7"/>
      <c r="D1519" s="6"/>
      <c r="E1519" s="6"/>
      <c r="F1519" s="6">
        <f t="shared" si="221"/>
        <v>3798</v>
      </c>
      <c r="G1519" s="44" t="str">
        <f t="shared" si="220"/>
        <v>0xED6</v>
      </c>
      <c r="H1519" s="8" t="s">
        <v>1077</v>
      </c>
      <c r="I1519" s="8"/>
      <c r="J1519" s="6"/>
      <c r="K1519" s="9"/>
      <c r="L1519" s="6"/>
      <c r="M1519" s="42"/>
      <c r="N1519" s="42"/>
      <c r="O1519" s="42"/>
      <c r="P1519" s="42"/>
      <c r="Q1519" s="265"/>
      <c r="R1519" s="10"/>
      <c r="S1519" s="6"/>
      <c r="T1519" s="6"/>
      <c r="U1519" s="65"/>
      <c r="V1519" s="65"/>
      <c r="W1519" s="65"/>
      <c r="X1519" s="65"/>
      <c r="Y1519" s="65"/>
      <c r="Z1519" s="65"/>
      <c r="AA1519" s="65"/>
      <c r="AB1519" s="65"/>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c r="HI1519" s="1"/>
      <c r="HJ1519" s="1"/>
      <c r="HK1519" s="1"/>
      <c r="HL1519" s="1"/>
      <c r="HM1519" s="1"/>
      <c r="HN1519" s="1"/>
      <c r="HO1519" s="1"/>
      <c r="HP1519" s="1"/>
      <c r="HQ1519" s="1"/>
      <c r="HR1519" s="1"/>
      <c r="HS1519" s="1"/>
      <c r="HT1519" s="1"/>
      <c r="HU1519" s="1"/>
      <c r="HV1519" s="1"/>
      <c r="HW1519" s="1"/>
      <c r="HX1519" s="1"/>
      <c r="HY1519" s="1"/>
      <c r="HZ1519" s="1"/>
      <c r="IA1519" s="1"/>
      <c r="IB1519" s="1"/>
      <c r="IC1519" s="1"/>
      <c r="ID1519" s="1"/>
      <c r="IE1519" s="1"/>
      <c r="IF1519" s="1"/>
      <c r="IG1519" s="1"/>
      <c r="IH1519" s="1"/>
      <c r="II1519" s="1"/>
      <c r="IJ1519" s="1"/>
      <c r="IK1519" s="1"/>
      <c r="IL1519" s="1"/>
      <c r="IM1519" s="1"/>
      <c r="IN1519" s="1"/>
      <c r="IO1519" s="1"/>
      <c r="IP1519" s="1"/>
    </row>
    <row r="1520" spans="1:250" s="50" customFormat="1" x14ac:dyDescent="0.2">
      <c r="A1520" s="6"/>
      <c r="B1520" s="41"/>
      <c r="C1520" s="7"/>
      <c r="D1520" s="6"/>
      <c r="E1520" s="6"/>
      <c r="F1520" s="6">
        <f t="shared" si="221"/>
        <v>3799</v>
      </c>
      <c r="G1520" s="44" t="str">
        <f t="shared" si="220"/>
        <v>0xED7</v>
      </c>
      <c r="H1520" s="8" t="s">
        <v>1077</v>
      </c>
      <c r="I1520" s="8"/>
      <c r="J1520" s="6"/>
      <c r="K1520" s="9"/>
      <c r="L1520" s="6"/>
      <c r="M1520" s="42"/>
      <c r="N1520" s="42"/>
      <c r="O1520" s="42"/>
      <c r="P1520" s="42"/>
      <c r="Q1520" s="265"/>
      <c r="R1520" s="10"/>
      <c r="S1520" s="6"/>
      <c r="T1520" s="6"/>
      <c r="U1520" s="65"/>
      <c r="V1520" s="65"/>
      <c r="W1520" s="65"/>
      <c r="X1520" s="65"/>
      <c r="Y1520" s="65"/>
      <c r="Z1520" s="65"/>
      <c r="AA1520" s="65"/>
      <c r="AB1520" s="65"/>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c r="HI1520" s="1"/>
      <c r="HJ1520" s="1"/>
      <c r="HK1520" s="1"/>
      <c r="HL1520" s="1"/>
      <c r="HM1520" s="1"/>
      <c r="HN1520" s="1"/>
      <c r="HO1520" s="1"/>
      <c r="HP1520" s="1"/>
      <c r="HQ1520" s="1"/>
      <c r="HR1520" s="1"/>
      <c r="HS1520" s="1"/>
      <c r="HT1520" s="1"/>
      <c r="HU1520" s="1"/>
      <c r="HV1520" s="1"/>
      <c r="HW1520" s="1"/>
      <c r="HX1520" s="1"/>
      <c r="HY1520" s="1"/>
      <c r="HZ1520" s="1"/>
      <c r="IA1520" s="1"/>
      <c r="IB1520" s="1"/>
      <c r="IC1520" s="1"/>
      <c r="ID1520" s="1"/>
      <c r="IE1520" s="1"/>
      <c r="IF1520" s="1"/>
      <c r="IG1520" s="1"/>
      <c r="IH1520" s="1"/>
      <c r="II1520" s="1"/>
      <c r="IJ1520" s="1"/>
      <c r="IK1520" s="1"/>
      <c r="IL1520" s="1"/>
      <c r="IM1520" s="1"/>
      <c r="IN1520" s="1"/>
      <c r="IO1520" s="1"/>
      <c r="IP1520" s="1"/>
    </row>
    <row r="1521" spans="1:250" s="50" customFormat="1" x14ac:dyDescent="0.2">
      <c r="A1521" s="6"/>
      <c r="B1521" s="41"/>
      <c r="C1521" s="7"/>
      <c r="D1521" s="6"/>
      <c r="E1521" s="6"/>
      <c r="F1521" s="6">
        <f t="shared" si="221"/>
        <v>3800</v>
      </c>
      <c r="G1521" s="44" t="str">
        <f t="shared" si="220"/>
        <v>0xED8</v>
      </c>
      <c r="H1521" s="8" t="s">
        <v>1077</v>
      </c>
      <c r="I1521" s="8"/>
      <c r="J1521" s="6"/>
      <c r="K1521" s="9"/>
      <c r="L1521" s="6"/>
      <c r="M1521" s="42"/>
      <c r="N1521" s="42"/>
      <c r="O1521" s="42"/>
      <c r="P1521" s="42"/>
      <c r="Q1521" s="265"/>
      <c r="R1521" s="10"/>
      <c r="S1521" s="6"/>
      <c r="T1521" s="6"/>
      <c r="U1521" s="65"/>
      <c r="V1521" s="65"/>
      <c r="W1521" s="65"/>
      <c r="X1521" s="65"/>
      <c r="Y1521" s="65"/>
      <c r="Z1521" s="65"/>
      <c r="AA1521" s="65"/>
      <c r="AB1521" s="65"/>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c r="HI1521" s="1"/>
      <c r="HJ1521" s="1"/>
      <c r="HK1521" s="1"/>
      <c r="HL1521" s="1"/>
      <c r="HM1521" s="1"/>
      <c r="HN1521" s="1"/>
      <c r="HO1521" s="1"/>
      <c r="HP1521" s="1"/>
      <c r="HQ1521" s="1"/>
      <c r="HR1521" s="1"/>
      <c r="HS1521" s="1"/>
      <c r="HT1521" s="1"/>
      <c r="HU1521" s="1"/>
      <c r="HV1521" s="1"/>
      <c r="HW1521" s="1"/>
      <c r="HX1521" s="1"/>
      <c r="HY1521" s="1"/>
      <c r="HZ1521" s="1"/>
      <c r="IA1521" s="1"/>
      <c r="IB1521" s="1"/>
      <c r="IC1521" s="1"/>
      <c r="ID1521" s="1"/>
      <c r="IE1521" s="1"/>
      <c r="IF1521" s="1"/>
      <c r="IG1521" s="1"/>
      <c r="IH1521" s="1"/>
      <c r="II1521" s="1"/>
      <c r="IJ1521" s="1"/>
      <c r="IK1521" s="1"/>
      <c r="IL1521" s="1"/>
      <c r="IM1521" s="1"/>
      <c r="IN1521" s="1"/>
      <c r="IO1521" s="1"/>
      <c r="IP1521" s="1"/>
    </row>
    <row r="1522" spans="1:250" s="50" customFormat="1" x14ac:dyDescent="0.2">
      <c r="A1522" s="6"/>
      <c r="B1522" s="41"/>
      <c r="C1522" s="7"/>
      <c r="D1522" s="6"/>
      <c r="E1522" s="6"/>
      <c r="F1522" s="6">
        <f t="shared" si="221"/>
        <v>3801</v>
      </c>
      <c r="G1522" s="44" t="str">
        <f t="shared" si="220"/>
        <v>0xED9</v>
      </c>
      <c r="H1522" s="8" t="s">
        <v>1077</v>
      </c>
      <c r="I1522" s="8"/>
      <c r="J1522" s="6"/>
      <c r="K1522" s="9"/>
      <c r="L1522" s="6"/>
      <c r="M1522" s="42"/>
      <c r="N1522" s="42"/>
      <c r="O1522" s="42"/>
      <c r="P1522" s="42"/>
      <c r="Q1522" s="265"/>
      <c r="R1522" s="10"/>
      <c r="S1522" s="6"/>
      <c r="T1522" s="6"/>
      <c r="U1522" s="65"/>
      <c r="V1522" s="65"/>
      <c r="W1522" s="65"/>
      <c r="X1522" s="65"/>
      <c r="Y1522" s="65"/>
      <c r="Z1522" s="65"/>
      <c r="AA1522" s="65"/>
      <c r="AB1522" s="65"/>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c r="HI1522" s="1"/>
      <c r="HJ1522" s="1"/>
      <c r="HK1522" s="1"/>
      <c r="HL1522" s="1"/>
      <c r="HM1522" s="1"/>
      <c r="HN1522" s="1"/>
      <c r="HO1522" s="1"/>
      <c r="HP1522" s="1"/>
      <c r="HQ1522" s="1"/>
      <c r="HR1522" s="1"/>
      <c r="HS1522" s="1"/>
      <c r="HT1522" s="1"/>
      <c r="HU1522" s="1"/>
      <c r="HV1522" s="1"/>
      <c r="HW1522" s="1"/>
      <c r="HX1522" s="1"/>
      <c r="HY1522" s="1"/>
      <c r="HZ1522" s="1"/>
      <c r="IA1522" s="1"/>
      <c r="IB1522" s="1"/>
      <c r="IC1522" s="1"/>
      <c r="ID1522" s="1"/>
      <c r="IE1522" s="1"/>
      <c r="IF1522" s="1"/>
      <c r="IG1522" s="1"/>
      <c r="IH1522" s="1"/>
      <c r="II1522" s="1"/>
      <c r="IJ1522" s="1"/>
      <c r="IK1522" s="1"/>
      <c r="IL1522" s="1"/>
      <c r="IM1522" s="1"/>
      <c r="IN1522" s="1"/>
      <c r="IO1522" s="1"/>
      <c r="IP1522" s="1"/>
    </row>
    <row r="1523" spans="1:250" s="50" customFormat="1" x14ac:dyDescent="0.2">
      <c r="A1523" s="6"/>
      <c r="B1523" s="41"/>
      <c r="C1523" s="7"/>
      <c r="D1523" s="6"/>
      <c r="E1523" s="6"/>
      <c r="F1523" s="6">
        <f t="shared" si="221"/>
        <v>3802</v>
      </c>
      <c r="G1523" s="44" t="str">
        <f t="shared" si="220"/>
        <v>0xEDA</v>
      </c>
      <c r="H1523" s="8" t="s">
        <v>1077</v>
      </c>
      <c r="I1523" s="8"/>
      <c r="J1523" s="6"/>
      <c r="K1523" s="9"/>
      <c r="L1523" s="6"/>
      <c r="M1523" s="42"/>
      <c r="N1523" s="42"/>
      <c r="O1523" s="42"/>
      <c r="P1523" s="42"/>
      <c r="Q1523" s="265"/>
      <c r="R1523" s="10"/>
      <c r="S1523" s="6"/>
      <c r="T1523" s="6"/>
      <c r="U1523" s="65"/>
      <c r="V1523" s="65"/>
      <c r="W1523" s="65"/>
      <c r="X1523" s="65"/>
      <c r="Y1523" s="65"/>
      <c r="Z1523" s="65"/>
      <c r="AA1523" s="65"/>
      <c r="AB1523" s="65"/>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c r="HI1523" s="1"/>
      <c r="HJ1523" s="1"/>
      <c r="HK1523" s="1"/>
      <c r="HL1523" s="1"/>
      <c r="HM1523" s="1"/>
      <c r="HN1523" s="1"/>
      <c r="HO1523" s="1"/>
      <c r="HP1523" s="1"/>
      <c r="HQ1523" s="1"/>
      <c r="HR1523" s="1"/>
      <c r="HS1523" s="1"/>
      <c r="HT1523" s="1"/>
      <c r="HU1523" s="1"/>
      <c r="HV1523" s="1"/>
      <c r="HW1523" s="1"/>
      <c r="HX1523" s="1"/>
      <c r="HY1523" s="1"/>
      <c r="HZ1523" s="1"/>
      <c r="IA1523" s="1"/>
      <c r="IB1523" s="1"/>
      <c r="IC1523" s="1"/>
      <c r="ID1523" s="1"/>
      <c r="IE1523" s="1"/>
      <c r="IF1523" s="1"/>
      <c r="IG1523" s="1"/>
      <c r="IH1523" s="1"/>
      <c r="II1523" s="1"/>
      <c r="IJ1523" s="1"/>
      <c r="IK1523" s="1"/>
      <c r="IL1523" s="1"/>
      <c r="IM1523" s="1"/>
      <c r="IN1523" s="1"/>
      <c r="IO1523" s="1"/>
      <c r="IP1523" s="1"/>
    </row>
    <row r="1524" spans="1:250" s="50" customFormat="1" x14ac:dyDescent="0.2">
      <c r="A1524" s="6"/>
      <c r="B1524" s="41"/>
      <c r="C1524" s="7"/>
      <c r="D1524" s="6"/>
      <c r="E1524" s="6"/>
      <c r="F1524" s="6">
        <f t="shared" si="221"/>
        <v>3803</v>
      </c>
      <c r="G1524" s="44" t="str">
        <f t="shared" si="220"/>
        <v>0xEDB</v>
      </c>
      <c r="H1524" s="8" t="s">
        <v>1077</v>
      </c>
      <c r="I1524" s="8"/>
      <c r="J1524" s="6"/>
      <c r="K1524" s="9"/>
      <c r="L1524" s="6"/>
      <c r="M1524" s="42"/>
      <c r="N1524" s="42"/>
      <c r="O1524" s="42"/>
      <c r="P1524" s="42"/>
      <c r="Q1524" s="265"/>
      <c r="R1524" s="10"/>
      <c r="S1524" s="6"/>
      <c r="T1524" s="6"/>
      <c r="U1524" s="65"/>
      <c r="V1524" s="65"/>
      <c r="W1524" s="65"/>
      <c r="X1524" s="65"/>
      <c r="Y1524" s="65"/>
      <c r="Z1524" s="65"/>
      <c r="AA1524" s="65"/>
      <c r="AB1524" s="65"/>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c r="HI1524" s="1"/>
      <c r="HJ1524" s="1"/>
      <c r="HK1524" s="1"/>
      <c r="HL1524" s="1"/>
      <c r="HM1524" s="1"/>
      <c r="HN1524" s="1"/>
      <c r="HO1524" s="1"/>
      <c r="HP1524" s="1"/>
      <c r="HQ1524" s="1"/>
      <c r="HR1524" s="1"/>
      <c r="HS1524" s="1"/>
      <c r="HT1524" s="1"/>
      <c r="HU1524" s="1"/>
      <c r="HV1524" s="1"/>
      <c r="HW1524" s="1"/>
      <c r="HX1524" s="1"/>
      <c r="HY1524" s="1"/>
      <c r="HZ1524" s="1"/>
      <c r="IA1524" s="1"/>
      <c r="IB1524" s="1"/>
      <c r="IC1524" s="1"/>
      <c r="ID1524" s="1"/>
      <c r="IE1524" s="1"/>
      <c r="IF1524" s="1"/>
      <c r="IG1524" s="1"/>
      <c r="IH1524" s="1"/>
      <c r="II1524" s="1"/>
      <c r="IJ1524" s="1"/>
      <c r="IK1524" s="1"/>
      <c r="IL1524" s="1"/>
      <c r="IM1524" s="1"/>
      <c r="IN1524" s="1"/>
      <c r="IO1524" s="1"/>
      <c r="IP1524" s="1"/>
    </row>
    <row r="1525" spans="1:250" s="50" customFormat="1" x14ac:dyDescent="0.2">
      <c r="A1525" s="6"/>
      <c r="B1525" s="41"/>
      <c r="C1525" s="7"/>
      <c r="D1525" s="6"/>
      <c r="E1525" s="6"/>
      <c r="F1525" s="6">
        <f t="shared" si="221"/>
        <v>3804</v>
      </c>
      <c r="G1525" s="44" t="str">
        <f t="shared" si="220"/>
        <v>0xEDC</v>
      </c>
      <c r="H1525" s="8" t="s">
        <v>1077</v>
      </c>
      <c r="I1525" s="8"/>
      <c r="J1525" s="6"/>
      <c r="K1525" s="9"/>
      <c r="L1525" s="6"/>
      <c r="M1525" s="42"/>
      <c r="N1525" s="42"/>
      <c r="O1525" s="42"/>
      <c r="P1525" s="42"/>
      <c r="Q1525" s="265"/>
      <c r="R1525" s="10"/>
      <c r="S1525" s="6"/>
      <c r="T1525" s="6"/>
      <c r="U1525" s="65"/>
      <c r="V1525" s="65"/>
      <c r="W1525" s="65"/>
      <c r="X1525" s="65"/>
      <c r="Y1525" s="65"/>
      <c r="Z1525" s="65"/>
      <c r="AA1525" s="65"/>
      <c r="AB1525" s="65"/>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c r="HI1525" s="1"/>
      <c r="HJ1525" s="1"/>
      <c r="HK1525" s="1"/>
      <c r="HL1525" s="1"/>
      <c r="HM1525" s="1"/>
      <c r="HN1525" s="1"/>
      <c r="HO1525" s="1"/>
      <c r="HP1525" s="1"/>
      <c r="HQ1525" s="1"/>
      <c r="HR1525" s="1"/>
      <c r="HS1525" s="1"/>
      <c r="HT1525" s="1"/>
      <c r="HU1525" s="1"/>
      <c r="HV1525" s="1"/>
      <c r="HW1525" s="1"/>
      <c r="HX1525" s="1"/>
      <c r="HY1525" s="1"/>
      <c r="HZ1525" s="1"/>
      <c r="IA1525" s="1"/>
      <c r="IB1525" s="1"/>
      <c r="IC1525" s="1"/>
      <c r="ID1525" s="1"/>
      <c r="IE1525" s="1"/>
      <c r="IF1525" s="1"/>
      <c r="IG1525" s="1"/>
      <c r="IH1525" s="1"/>
      <c r="II1525" s="1"/>
      <c r="IJ1525" s="1"/>
      <c r="IK1525" s="1"/>
      <c r="IL1525" s="1"/>
      <c r="IM1525" s="1"/>
      <c r="IN1525" s="1"/>
      <c r="IO1525" s="1"/>
      <c r="IP1525" s="1"/>
    </row>
    <row r="1526" spans="1:250" s="50" customFormat="1" x14ac:dyDescent="0.2">
      <c r="A1526" s="6"/>
      <c r="B1526" s="41"/>
      <c r="C1526" s="7"/>
      <c r="D1526" s="6"/>
      <c r="E1526" s="6"/>
      <c r="F1526" s="6">
        <f t="shared" si="221"/>
        <v>3805</v>
      </c>
      <c r="G1526" s="44" t="str">
        <f t="shared" si="220"/>
        <v>0xEDD</v>
      </c>
      <c r="H1526" s="8" t="s">
        <v>1077</v>
      </c>
      <c r="I1526" s="8"/>
      <c r="J1526" s="6"/>
      <c r="K1526" s="9"/>
      <c r="L1526" s="6"/>
      <c r="M1526" s="42"/>
      <c r="N1526" s="42"/>
      <c r="O1526" s="42"/>
      <c r="P1526" s="42"/>
      <c r="Q1526" s="265"/>
      <c r="R1526" s="10"/>
      <c r="S1526" s="6"/>
      <c r="T1526" s="6"/>
      <c r="U1526" s="65"/>
      <c r="V1526" s="65"/>
      <c r="W1526" s="65"/>
      <c r="X1526" s="65"/>
      <c r="Y1526" s="65"/>
      <c r="Z1526" s="65"/>
      <c r="AA1526" s="65"/>
      <c r="AB1526" s="65"/>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c r="HI1526" s="1"/>
      <c r="HJ1526" s="1"/>
      <c r="HK1526" s="1"/>
      <c r="HL1526" s="1"/>
      <c r="HM1526" s="1"/>
      <c r="HN1526" s="1"/>
      <c r="HO1526" s="1"/>
      <c r="HP1526" s="1"/>
      <c r="HQ1526" s="1"/>
      <c r="HR1526" s="1"/>
      <c r="HS1526" s="1"/>
      <c r="HT1526" s="1"/>
      <c r="HU1526" s="1"/>
      <c r="HV1526" s="1"/>
      <c r="HW1526" s="1"/>
      <c r="HX1526" s="1"/>
      <c r="HY1526" s="1"/>
      <c r="HZ1526" s="1"/>
      <c r="IA1526" s="1"/>
      <c r="IB1526" s="1"/>
      <c r="IC1526" s="1"/>
      <c r="ID1526" s="1"/>
      <c r="IE1526" s="1"/>
      <c r="IF1526" s="1"/>
      <c r="IG1526" s="1"/>
      <c r="IH1526" s="1"/>
      <c r="II1526" s="1"/>
      <c r="IJ1526" s="1"/>
      <c r="IK1526" s="1"/>
      <c r="IL1526" s="1"/>
      <c r="IM1526" s="1"/>
      <c r="IN1526" s="1"/>
      <c r="IO1526" s="1"/>
      <c r="IP1526" s="1"/>
    </row>
    <row r="1527" spans="1:250" s="50" customFormat="1" x14ac:dyDescent="0.2">
      <c r="A1527" s="6"/>
      <c r="B1527" s="41"/>
      <c r="C1527" s="7"/>
      <c r="D1527" s="6"/>
      <c r="E1527" s="6"/>
      <c r="F1527" s="6">
        <f t="shared" si="221"/>
        <v>3806</v>
      </c>
      <c r="G1527" s="44" t="str">
        <f t="shared" si="220"/>
        <v>0xEDE</v>
      </c>
      <c r="H1527" s="8" t="s">
        <v>1077</v>
      </c>
      <c r="I1527" s="8"/>
      <c r="J1527" s="6"/>
      <c r="K1527" s="9"/>
      <c r="L1527" s="6"/>
      <c r="M1527" s="42"/>
      <c r="N1527" s="42"/>
      <c r="O1527" s="42"/>
      <c r="P1527" s="42"/>
      <c r="Q1527" s="265"/>
      <c r="R1527" s="10"/>
      <c r="S1527" s="6"/>
      <c r="T1527" s="6"/>
      <c r="U1527" s="65"/>
      <c r="V1527" s="65"/>
      <c r="W1527" s="65"/>
      <c r="X1527" s="65"/>
      <c r="Y1527" s="65"/>
      <c r="Z1527" s="65"/>
      <c r="AA1527" s="65"/>
      <c r="AB1527" s="65"/>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c r="HI1527" s="1"/>
      <c r="HJ1527" s="1"/>
      <c r="HK1527" s="1"/>
      <c r="HL1527" s="1"/>
      <c r="HM1527" s="1"/>
      <c r="HN1527" s="1"/>
      <c r="HO1527" s="1"/>
      <c r="HP1527" s="1"/>
      <c r="HQ1527" s="1"/>
      <c r="HR1527" s="1"/>
      <c r="HS1527" s="1"/>
      <c r="HT1527" s="1"/>
      <c r="HU1527" s="1"/>
      <c r="HV1527" s="1"/>
      <c r="HW1527" s="1"/>
      <c r="HX1527" s="1"/>
      <c r="HY1527" s="1"/>
      <c r="HZ1527" s="1"/>
      <c r="IA1527" s="1"/>
      <c r="IB1527" s="1"/>
      <c r="IC1527" s="1"/>
      <c r="ID1527" s="1"/>
      <c r="IE1527" s="1"/>
      <c r="IF1527" s="1"/>
      <c r="IG1527" s="1"/>
      <c r="IH1527" s="1"/>
      <c r="II1527" s="1"/>
      <c r="IJ1527" s="1"/>
      <c r="IK1527" s="1"/>
      <c r="IL1527" s="1"/>
      <c r="IM1527" s="1"/>
      <c r="IN1527" s="1"/>
      <c r="IO1527" s="1"/>
      <c r="IP1527" s="1"/>
    </row>
    <row r="1528" spans="1:250" s="50" customFormat="1" x14ac:dyDescent="0.2">
      <c r="A1528" s="6"/>
      <c r="B1528" s="41"/>
      <c r="C1528" s="7"/>
      <c r="D1528" s="6"/>
      <c r="E1528" s="6"/>
      <c r="F1528" s="6">
        <f t="shared" si="221"/>
        <v>3807</v>
      </c>
      <c r="G1528" s="44" t="str">
        <f t="shared" si="220"/>
        <v>0xEDF</v>
      </c>
      <c r="H1528" s="8" t="s">
        <v>1077</v>
      </c>
      <c r="I1528" s="8"/>
      <c r="J1528" s="6"/>
      <c r="K1528" s="9"/>
      <c r="L1528" s="6"/>
      <c r="M1528" s="42"/>
      <c r="N1528" s="42"/>
      <c r="O1528" s="42"/>
      <c r="P1528" s="42"/>
      <c r="Q1528" s="265"/>
      <c r="R1528" s="10"/>
      <c r="S1528" s="6"/>
      <c r="T1528" s="6"/>
      <c r="U1528" s="65"/>
      <c r="V1528" s="65"/>
      <c r="W1528" s="65"/>
      <c r="X1528" s="65"/>
      <c r="Y1528" s="65"/>
      <c r="Z1528" s="65"/>
      <c r="AA1528" s="65"/>
      <c r="AB1528" s="65"/>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c r="HI1528" s="1"/>
      <c r="HJ1528" s="1"/>
      <c r="HK1528" s="1"/>
      <c r="HL1528" s="1"/>
      <c r="HM1528" s="1"/>
      <c r="HN1528" s="1"/>
      <c r="HO1528" s="1"/>
      <c r="HP1528" s="1"/>
      <c r="HQ1528" s="1"/>
      <c r="HR1528" s="1"/>
      <c r="HS1528" s="1"/>
      <c r="HT1528" s="1"/>
      <c r="HU1528" s="1"/>
      <c r="HV1528" s="1"/>
      <c r="HW1528" s="1"/>
      <c r="HX1528" s="1"/>
      <c r="HY1528" s="1"/>
      <c r="HZ1528" s="1"/>
      <c r="IA1528" s="1"/>
      <c r="IB1528" s="1"/>
      <c r="IC1528" s="1"/>
      <c r="ID1528" s="1"/>
      <c r="IE1528" s="1"/>
      <c r="IF1528" s="1"/>
      <c r="IG1528" s="1"/>
      <c r="IH1528" s="1"/>
      <c r="II1528" s="1"/>
      <c r="IJ1528" s="1"/>
      <c r="IK1528" s="1"/>
      <c r="IL1528" s="1"/>
      <c r="IM1528" s="1"/>
      <c r="IN1528" s="1"/>
      <c r="IO1528" s="1"/>
      <c r="IP1528" s="1"/>
    </row>
    <row r="1529" spans="1:250" s="50" customFormat="1" x14ac:dyDescent="0.2">
      <c r="A1529" s="6"/>
      <c r="B1529" s="41"/>
      <c r="C1529" s="7"/>
      <c r="D1529" s="6"/>
      <c r="E1529" s="6"/>
      <c r="F1529" s="6">
        <f t="shared" si="221"/>
        <v>3808</v>
      </c>
      <c r="G1529" s="44" t="str">
        <f t="shared" si="220"/>
        <v>0xEE0</v>
      </c>
      <c r="H1529" s="8" t="s">
        <v>1077</v>
      </c>
      <c r="I1529" s="8"/>
      <c r="J1529" s="6"/>
      <c r="K1529" s="9"/>
      <c r="L1529" s="6"/>
      <c r="M1529" s="42"/>
      <c r="N1529" s="42"/>
      <c r="O1529" s="42"/>
      <c r="P1529" s="42"/>
      <c r="Q1529" s="265"/>
      <c r="R1529" s="10"/>
      <c r="S1529" s="6"/>
      <c r="T1529" s="6"/>
      <c r="U1529" s="65"/>
      <c r="V1529" s="65"/>
      <c r="W1529" s="65"/>
      <c r="X1529" s="65"/>
      <c r="Y1529" s="65"/>
      <c r="Z1529" s="65"/>
      <c r="AA1529" s="65"/>
      <c r="AB1529" s="65"/>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c r="HI1529" s="1"/>
      <c r="HJ1529" s="1"/>
      <c r="HK1529" s="1"/>
      <c r="HL1529" s="1"/>
      <c r="HM1529" s="1"/>
      <c r="HN1529" s="1"/>
      <c r="HO1529" s="1"/>
      <c r="HP1529" s="1"/>
      <c r="HQ1529" s="1"/>
      <c r="HR1529" s="1"/>
      <c r="HS1529" s="1"/>
      <c r="HT1529" s="1"/>
      <c r="HU1529" s="1"/>
      <c r="HV1529" s="1"/>
      <c r="HW1529" s="1"/>
      <c r="HX1529" s="1"/>
      <c r="HY1529" s="1"/>
      <c r="HZ1529" s="1"/>
      <c r="IA1529" s="1"/>
      <c r="IB1529" s="1"/>
      <c r="IC1529" s="1"/>
      <c r="ID1529" s="1"/>
      <c r="IE1529" s="1"/>
      <c r="IF1529" s="1"/>
      <c r="IG1529" s="1"/>
      <c r="IH1529" s="1"/>
      <c r="II1529" s="1"/>
      <c r="IJ1529" s="1"/>
      <c r="IK1529" s="1"/>
      <c r="IL1529" s="1"/>
      <c r="IM1529" s="1"/>
      <c r="IN1529" s="1"/>
      <c r="IO1529" s="1"/>
      <c r="IP1529" s="1"/>
    </row>
    <row r="1530" spans="1:250" s="50" customFormat="1" x14ac:dyDescent="0.2">
      <c r="A1530" s="6"/>
      <c r="B1530" s="41"/>
      <c r="C1530" s="7"/>
      <c r="D1530" s="6"/>
      <c r="E1530" s="6"/>
      <c r="F1530" s="6">
        <f t="shared" si="221"/>
        <v>3809</v>
      </c>
      <c r="G1530" s="44" t="str">
        <f t="shared" si="220"/>
        <v>0xEE1</v>
      </c>
      <c r="H1530" s="8" t="s">
        <v>1077</v>
      </c>
      <c r="I1530" s="8"/>
      <c r="J1530" s="6"/>
      <c r="K1530" s="9"/>
      <c r="L1530" s="6"/>
      <c r="M1530" s="42"/>
      <c r="N1530" s="42"/>
      <c r="O1530" s="42"/>
      <c r="P1530" s="42"/>
      <c r="Q1530" s="265"/>
      <c r="R1530" s="10"/>
      <c r="S1530" s="6"/>
      <c r="T1530" s="6"/>
      <c r="U1530" s="65"/>
      <c r="V1530" s="65"/>
      <c r="W1530" s="65"/>
      <c r="X1530" s="65"/>
      <c r="Y1530" s="65"/>
      <c r="Z1530" s="65"/>
      <c r="AA1530" s="65"/>
      <c r="AB1530" s="65"/>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c r="HI1530" s="1"/>
      <c r="HJ1530" s="1"/>
      <c r="HK1530" s="1"/>
      <c r="HL1530" s="1"/>
      <c r="HM1530" s="1"/>
      <c r="HN1530" s="1"/>
      <c r="HO1530" s="1"/>
      <c r="HP1530" s="1"/>
      <c r="HQ1530" s="1"/>
      <c r="HR1530" s="1"/>
      <c r="HS1530" s="1"/>
      <c r="HT1530" s="1"/>
      <c r="HU1530" s="1"/>
      <c r="HV1530" s="1"/>
      <c r="HW1530" s="1"/>
      <c r="HX1530" s="1"/>
      <c r="HY1530" s="1"/>
      <c r="HZ1530" s="1"/>
      <c r="IA1530" s="1"/>
      <c r="IB1530" s="1"/>
      <c r="IC1530" s="1"/>
      <c r="ID1530" s="1"/>
      <c r="IE1530" s="1"/>
      <c r="IF1530" s="1"/>
      <c r="IG1530" s="1"/>
      <c r="IH1530" s="1"/>
      <c r="II1530" s="1"/>
      <c r="IJ1530" s="1"/>
      <c r="IK1530" s="1"/>
      <c r="IL1530" s="1"/>
      <c r="IM1530" s="1"/>
      <c r="IN1530" s="1"/>
      <c r="IO1530" s="1"/>
      <c r="IP1530" s="1"/>
    </row>
    <row r="1531" spans="1:250" s="50" customFormat="1" x14ac:dyDescent="0.2">
      <c r="A1531" s="6"/>
      <c r="B1531" s="41"/>
      <c r="C1531" s="7"/>
      <c r="D1531" s="6"/>
      <c r="E1531" s="6"/>
      <c r="F1531" s="6">
        <f t="shared" si="221"/>
        <v>3810</v>
      </c>
      <c r="G1531" s="44" t="str">
        <f t="shared" si="220"/>
        <v>0xEE2</v>
      </c>
      <c r="H1531" s="8" t="s">
        <v>1077</v>
      </c>
      <c r="I1531" s="8"/>
      <c r="J1531" s="6"/>
      <c r="K1531" s="9"/>
      <c r="L1531" s="6"/>
      <c r="M1531" s="42"/>
      <c r="N1531" s="42"/>
      <c r="O1531" s="42"/>
      <c r="P1531" s="42"/>
      <c r="Q1531" s="265"/>
      <c r="R1531" s="10"/>
      <c r="S1531" s="6"/>
      <c r="T1531" s="6"/>
      <c r="U1531" s="65"/>
      <c r="V1531" s="65"/>
      <c r="W1531" s="65"/>
      <c r="X1531" s="65"/>
      <c r="Y1531" s="65"/>
      <c r="Z1531" s="65"/>
      <c r="AA1531" s="65"/>
      <c r="AB1531" s="65"/>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c r="HI1531" s="1"/>
      <c r="HJ1531" s="1"/>
      <c r="HK1531" s="1"/>
      <c r="HL1531" s="1"/>
      <c r="HM1531" s="1"/>
      <c r="HN1531" s="1"/>
      <c r="HO1531" s="1"/>
      <c r="HP1531" s="1"/>
      <c r="HQ1531" s="1"/>
      <c r="HR1531" s="1"/>
      <c r="HS1531" s="1"/>
      <c r="HT1531" s="1"/>
      <c r="HU1531" s="1"/>
      <c r="HV1531" s="1"/>
      <c r="HW1531" s="1"/>
      <c r="HX1531" s="1"/>
      <c r="HY1531" s="1"/>
      <c r="HZ1531" s="1"/>
      <c r="IA1531" s="1"/>
      <c r="IB1531" s="1"/>
      <c r="IC1531" s="1"/>
      <c r="ID1531" s="1"/>
      <c r="IE1531" s="1"/>
      <c r="IF1531" s="1"/>
      <c r="IG1531" s="1"/>
      <c r="IH1531" s="1"/>
      <c r="II1531" s="1"/>
      <c r="IJ1531" s="1"/>
      <c r="IK1531" s="1"/>
      <c r="IL1531" s="1"/>
      <c r="IM1531" s="1"/>
      <c r="IN1531" s="1"/>
      <c r="IO1531" s="1"/>
      <c r="IP1531" s="1"/>
    </row>
    <row r="1532" spans="1:250" s="50" customFormat="1" x14ac:dyDescent="0.2">
      <c r="A1532" s="6"/>
      <c r="B1532" s="41"/>
      <c r="C1532" s="7"/>
      <c r="D1532" s="6"/>
      <c r="E1532" s="6"/>
      <c r="F1532" s="6">
        <f t="shared" si="221"/>
        <v>3811</v>
      </c>
      <c r="G1532" s="44" t="str">
        <f t="shared" si="220"/>
        <v>0xEE3</v>
      </c>
      <c r="H1532" s="8" t="s">
        <v>1077</v>
      </c>
      <c r="I1532" s="8"/>
      <c r="J1532" s="6"/>
      <c r="K1532" s="9"/>
      <c r="L1532" s="6"/>
      <c r="M1532" s="42"/>
      <c r="N1532" s="42"/>
      <c r="O1532" s="42"/>
      <c r="P1532" s="42"/>
      <c r="Q1532" s="265"/>
      <c r="R1532" s="10"/>
      <c r="S1532" s="6"/>
      <c r="T1532" s="6"/>
      <c r="U1532" s="65"/>
      <c r="V1532" s="65"/>
      <c r="W1532" s="65"/>
      <c r="X1532" s="65"/>
      <c r="Y1532" s="65"/>
      <c r="Z1532" s="65"/>
      <c r="AA1532" s="65"/>
      <c r="AB1532" s="65"/>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c r="HI1532" s="1"/>
      <c r="HJ1532" s="1"/>
      <c r="HK1532" s="1"/>
      <c r="HL1532" s="1"/>
      <c r="HM1532" s="1"/>
      <c r="HN1532" s="1"/>
      <c r="HO1532" s="1"/>
      <c r="HP1532" s="1"/>
      <c r="HQ1532" s="1"/>
      <c r="HR1532" s="1"/>
      <c r="HS1532" s="1"/>
      <c r="HT1532" s="1"/>
      <c r="HU1532" s="1"/>
      <c r="HV1532" s="1"/>
      <c r="HW1532" s="1"/>
      <c r="HX1532" s="1"/>
      <c r="HY1532" s="1"/>
      <c r="HZ1532" s="1"/>
      <c r="IA1532" s="1"/>
      <c r="IB1532" s="1"/>
      <c r="IC1532" s="1"/>
      <c r="ID1532" s="1"/>
      <c r="IE1532" s="1"/>
      <c r="IF1532" s="1"/>
      <c r="IG1532" s="1"/>
      <c r="IH1532" s="1"/>
      <c r="II1532" s="1"/>
      <c r="IJ1532" s="1"/>
      <c r="IK1532" s="1"/>
      <c r="IL1532" s="1"/>
      <c r="IM1532" s="1"/>
      <c r="IN1532" s="1"/>
      <c r="IO1532" s="1"/>
      <c r="IP1532" s="1"/>
    </row>
    <row r="1533" spans="1:250" s="50" customFormat="1" x14ac:dyDescent="0.2">
      <c r="A1533" s="6"/>
      <c r="B1533" s="41"/>
      <c r="C1533" s="7"/>
      <c r="D1533" s="6"/>
      <c r="E1533" s="6"/>
      <c r="F1533" s="6">
        <f>$F1532+1</f>
        <v>3812</v>
      </c>
      <c r="G1533" s="44" t="str">
        <f t="shared" si="220"/>
        <v>0xEE4</v>
      </c>
      <c r="H1533" s="8" t="s">
        <v>1077</v>
      </c>
      <c r="I1533" s="8"/>
      <c r="J1533" s="6"/>
      <c r="K1533" s="9"/>
      <c r="L1533" s="6"/>
      <c r="M1533" s="42"/>
      <c r="N1533" s="42"/>
      <c r="O1533" s="42"/>
      <c r="P1533" s="42"/>
      <c r="Q1533" s="265"/>
      <c r="R1533" s="10"/>
      <c r="S1533" s="6"/>
      <c r="T1533" s="6"/>
      <c r="U1533" s="65"/>
      <c r="V1533" s="65"/>
      <c r="W1533" s="65"/>
      <c r="X1533" s="65"/>
      <c r="Y1533" s="65"/>
      <c r="Z1533" s="65"/>
      <c r="AA1533" s="65"/>
      <c r="AB1533" s="65"/>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c r="HI1533" s="1"/>
      <c r="HJ1533" s="1"/>
      <c r="HK1533" s="1"/>
      <c r="HL1533" s="1"/>
      <c r="HM1533" s="1"/>
      <c r="HN1533" s="1"/>
      <c r="HO1533" s="1"/>
      <c r="HP1533" s="1"/>
      <c r="HQ1533" s="1"/>
      <c r="HR1533" s="1"/>
      <c r="HS1533" s="1"/>
      <c r="HT1533" s="1"/>
      <c r="HU1533" s="1"/>
      <c r="HV1533" s="1"/>
      <c r="HW1533" s="1"/>
      <c r="HX1533" s="1"/>
      <c r="HY1533" s="1"/>
      <c r="HZ1533" s="1"/>
      <c r="IA1533" s="1"/>
      <c r="IB1533" s="1"/>
      <c r="IC1533" s="1"/>
      <c r="ID1533" s="1"/>
      <c r="IE1533" s="1"/>
      <c r="IF1533" s="1"/>
      <c r="IG1533" s="1"/>
      <c r="IH1533" s="1"/>
      <c r="II1533" s="1"/>
      <c r="IJ1533" s="1"/>
      <c r="IK1533" s="1"/>
      <c r="IL1533" s="1"/>
      <c r="IM1533" s="1"/>
      <c r="IN1533" s="1"/>
      <c r="IO1533" s="1"/>
      <c r="IP1533" s="1"/>
    </row>
    <row r="1534" spans="1:250" s="50" customFormat="1" x14ac:dyDescent="0.2">
      <c r="A1534" s="6"/>
      <c r="B1534" s="41"/>
      <c r="C1534" s="7"/>
      <c r="D1534" s="6"/>
      <c r="E1534" s="6"/>
      <c r="F1534" s="6">
        <f t="shared" si="221"/>
        <v>3813</v>
      </c>
      <c r="G1534" s="44" t="str">
        <f t="shared" si="220"/>
        <v>0xEE5</v>
      </c>
      <c r="H1534" s="8" t="s">
        <v>1077</v>
      </c>
      <c r="I1534" s="8"/>
      <c r="J1534" s="6"/>
      <c r="K1534" s="9"/>
      <c r="L1534" s="6"/>
      <c r="M1534" s="42"/>
      <c r="N1534" s="42"/>
      <c r="O1534" s="42"/>
      <c r="P1534" s="42"/>
      <c r="Q1534" s="265"/>
      <c r="R1534" s="10"/>
      <c r="S1534" s="6"/>
      <c r="T1534" s="6"/>
      <c r="U1534" s="65"/>
      <c r="V1534" s="65"/>
      <c r="W1534" s="65"/>
      <c r="X1534" s="65"/>
      <c r="Y1534" s="65"/>
      <c r="Z1534" s="65"/>
      <c r="AA1534" s="65"/>
      <c r="AB1534" s="65"/>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c r="HI1534" s="1"/>
      <c r="HJ1534" s="1"/>
      <c r="HK1534" s="1"/>
      <c r="HL1534" s="1"/>
      <c r="HM1534" s="1"/>
      <c r="HN1534" s="1"/>
      <c r="HO1534" s="1"/>
      <c r="HP1534" s="1"/>
      <c r="HQ1534" s="1"/>
      <c r="HR1534" s="1"/>
      <c r="HS1534" s="1"/>
      <c r="HT1534" s="1"/>
      <c r="HU1534" s="1"/>
      <c r="HV1534" s="1"/>
      <c r="HW1534" s="1"/>
      <c r="HX1534" s="1"/>
      <c r="HY1534" s="1"/>
      <c r="HZ1534" s="1"/>
      <c r="IA1534" s="1"/>
      <c r="IB1534" s="1"/>
      <c r="IC1534" s="1"/>
      <c r="ID1534" s="1"/>
      <c r="IE1534" s="1"/>
      <c r="IF1534" s="1"/>
      <c r="IG1534" s="1"/>
      <c r="IH1534" s="1"/>
      <c r="II1534" s="1"/>
      <c r="IJ1534" s="1"/>
      <c r="IK1534" s="1"/>
      <c r="IL1534" s="1"/>
      <c r="IM1534" s="1"/>
      <c r="IN1534" s="1"/>
      <c r="IO1534" s="1"/>
      <c r="IP1534" s="1"/>
    </row>
    <row r="1535" spans="1:250" s="50" customFormat="1" x14ac:dyDescent="0.2">
      <c r="A1535" s="6"/>
      <c r="B1535" s="41"/>
      <c r="C1535" s="7"/>
      <c r="D1535" s="6"/>
      <c r="E1535" s="6"/>
      <c r="F1535" s="6">
        <f t="shared" si="221"/>
        <v>3814</v>
      </c>
      <c r="G1535" s="44" t="str">
        <f t="shared" si="220"/>
        <v>0xEE6</v>
      </c>
      <c r="H1535" s="8" t="s">
        <v>1077</v>
      </c>
      <c r="I1535" s="8"/>
      <c r="J1535" s="6"/>
      <c r="K1535" s="9"/>
      <c r="L1535" s="6"/>
      <c r="M1535" s="42"/>
      <c r="N1535" s="42"/>
      <c r="O1535" s="42"/>
      <c r="P1535" s="42"/>
      <c r="Q1535" s="265"/>
      <c r="R1535" s="10"/>
      <c r="S1535" s="6"/>
      <c r="T1535" s="6"/>
      <c r="U1535" s="65"/>
      <c r="V1535" s="65"/>
      <c r="W1535" s="65"/>
      <c r="X1535" s="65"/>
      <c r="Y1535" s="65"/>
      <c r="Z1535" s="65"/>
      <c r="AA1535" s="65"/>
      <c r="AB1535" s="65"/>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c r="HI1535" s="1"/>
      <c r="HJ1535" s="1"/>
      <c r="HK1535" s="1"/>
      <c r="HL1535" s="1"/>
      <c r="HM1535" s="1"/>
      <c r="HN1535" s="1"/>
      <c r="HO1535" s="1"/>
      <c r="HP1535" s="1"/>
      <c r="HQ1535" s="1"/>
      <c r="HR1535" s="1"/>
      <c r="HS1535" s="1"/>
      <c r="HT1535" s="1"/>
      <c r="HU1535" s="1"/>
      <c r="HV1535" s="1"/>
      <c r="HW1535" s="1"/>
      <c r="HX1535" s="1"/>
      <c r="HY1535" s="1"/>
      <c r="HZ1535" s="1"/>
      <c r="IA1535" s="1"/>
      <c r="IB1535" s="1"/>
      <c r="IC1535" s="1"/>
      <c r="ID1535" s="1"/>
      <c r="IE1535" s="1"/>
      <c r="IF1535" s="1"/>
      <c r="IG1535" s="1"/>
      <c r="IH1535" s="1"/>
      <c r="II1535" s="1"/>
      <c r="IJ1535" s="1"/>
      <c r="IK1535" s="1"/>
      <c r="IL1535" s="1"/>
      <c r="IM1535" s="1"/>
      <c r="IN1535" s="1"/>
      <c r="IO1535" s="1"/>
      <c r="IP1535" s="1"/>
    </row>
    <row r="1536" spans="1:250" s="50" customFormat="1" x14ac:dyDescent="0.2">
      <c r="A1536" s="6"/>
      <c r="B1536" s="41"/>
      <c r="C1536" s="7"/>
      <c r="D1536" s="6"/>
      <c r="E1536" s="6"/>
      <c r="F1536" s="6">
        <f t="shared" si="221"/>
        <v>3815</v>
      </c>
      <c r="G1536" s="44" t="str">
        <f t="shared" si="220"/>
        <v>0xEE7</v>
      </c>
      <c r="H1536" s="8" t="s">
        <v>1077</v>
      </c>
      <c r="I1536" s="8"/>
      <c r="J1536" s="6"/>
      <c r="K1536" s="9"/>
      <c r="L1536" s="6"/>
      <c r="M1536" s="42"/>
      <c r="N1536" s="42"/>
      <c r="O1536" s="42"/>
      <c r="P1536" s="42"/>
      <c r="Q1536" s="265"/>
      <c r="R1536" s="10"/>
      <c r="S1536" s="6"/>
      <c r="T1536" s="6"/>
      <c r="U1536" s="65"/>
      <c r="V1536" s="65"/>
      <c r="W1536" s="65"/>
      <c r="X1536" s="65"/>
      <c r="Y1536" s="65"/>
      <c r="Z1536" s="65"/>
      <c r="AA1536" s="65"/>
      <c r="AB1536" s="65"/>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c r="HI1536" s="1"/>
      <c r="HJ1536" s="1"/>
      <c r="HK1536" s="1"/>
      <c r="HL1536" s="1"/>
      <c r="HM1536" s="1"/>
      <c r="HN1536" s="1"/>
      <c r="HO1536" s="1"/>
      <c r="HP1536" s="1"/>
      <c r="HQ1536" s="1"/>
      <c r="HR1536" s="1"/>
      <c r="HS1536" s="1"/>
      <c r="HT1536" s="1"/>
      <c r="HU1536" s="1"/>
      <c r="HV1536" s="1"/>
      <c r="HW1536" s="1"/>
      <c r="HX1536" s="1"/>
      <c r="HY1536" s="1"/>
      <c r="HZ1536" s="1"/>
      <c r="IA1536" s="1"/>
      <c r="IB1536" s="1"/>
      <c r="IC1536" s="1"/>
      <c r="ID1536" s="1"/>
      <c r="IE1536" s="1"/>
      <c r="IF1536" s="1"/>
      <c r="IG1536" s="1"/>
      <c r="IH1536" s="1"/>
      <c r="II1536" s="1"/>
      <c r="IJ1536" s="1"/>
      <c r="IK1536" s="1"/>
      <c r="IL1536" s="1"/>
      <c r="IM1536" s="1"/>
      <c r="IN1536" s="1"/>
      <c r="IO1536" s="1"/>
      <c r="IP1536" s="1"/>
    </row>
    <row r="1537" spans="1:250" s="50" customFormat="1" x14ac:dyDescent="0.2">
      <c r="A1537" s="6"/>
      <c r="B1537" s="41"/>
      <c r="C1537" s="7"/>
      <c r="D1537" s="6"/>
      <c r="E1537" s="6"/>
      <c r="F1537" s="6">
        <f t="shared" si="221"/>
        <v>3816</v>
      </c>
      <c r="G1537" s="44" t="str">
        <f t="shared" si="220"/>
        <v>0xEE8</v>
      </c>
      <c r="H1537" s="8" t="s">
        <v>1077</v>
      </c>
      <c r="I1537" s="8"/>
      <c r="J1537" s="6"/>
      <c r="K1537" s="9"/>
      <c r="L1537" s="6"/>
      <c r="M1537" s="42"/>
      <c r="N1537" s="42"/>
      <c r="O1537" s="42"/>
      <c r="P1537" s="42"/>
      <c r="Q1537" s="265"/>
      <c r="R1537" s="10"/>
      <c r="S1537" s="6"/>
      <c r="T1537" s="6"/>
      <c r="U1537" s="65"/>
      <c r="V1537" s="65"/>
      <c r="W1537" s="65"/>
      <c r="X1537" s="65"/>
      <c r="Y1537" s="65"/>
      <c r="Z1537" s="65"/>
      <c r="AA1537" s="65"/>
      <c r="AB1537" s="65"/>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c r="HI1537" s="1"/>
      <c r="HJ1537" s="1"/>
      <c r="HK1537" s="1"/>
      <c r="HL1537" s="1"/>
      <c r="HM1537" s="1"/>
      <c r="HN1537" s="1"/>
      <c r="HO1537" s="1"/>
      <c r="HP1537" s="1"/>
      <c r="HQ1537" s="1"/>
      <c r="HR1537" s="1"/>
      <c r="HS1537" s="1"/>
      <c r="HT1537" s="1"/>
      <c r="HU1537" s="1"/>
      <c r="HV1537" s="1"/>
      <c r="HW1537" s="1"/>
      <c r="HX1537" s="1"/>
      <c r="HY1537" s="1"/>
      <c r="HZ1537" s="1"/>
      <c r="IA1537" s="1"/>
      <c r="IB1537" s="1"/>
      <c r="IC1537" s="1"/>
      <c r="ID1537" s="1"/>
      <c r="IE1537" s="1"/>
      <c r="IF1537" s="1"/>
      <c r="IG1537" s="1"/>
      <c r="IH1537" s="1"/>
      <c r="II1537" s="1"/>
      <c r="IJ1537" s="1"/>
      <c r="IK1537" s="1"/>
      <c r="IL1537" s="1"/>
      <c r="IM1537" s="1"/>
      <c r="IN1537" s="1"/>
      <c r="IO1537" s="1"/>
      <c r="IP1537" s="1"/>
    </row>
    <row r="1538" spans="1:250" s="50" customFormat="1" x14ac:dyDescent="0.2">
      <c r="A1538" s="6"/>
      <c r="B1538" s="41"/>
      <c r="C1538" s="7"/>
      <c r="D1538" s="6"/>
      <c r="E1538" s="6"/>
      <c r="F1538" s="6">
        <f t="shared" si="221"/>
        <v>3817</v>
      </c>
      <c r="G1538" s="44" t="str">
        <f t="shared" si="220"/>
        <v>0xEE9</v>
      </c>
      <c r="H1538" s="8" t="s">
        <v>1077</v>
      </c>
      <c r="I1538" s="8"/>
      <c r="J1538" s="6"/>
      <c r="K1538" s="9"/>
      <c r="L1538" s="6"/>
      <c r="M1538" s="42"/>
      <c r="N1538" s="42"/>
      <c r="O1538" s="42"/>
      <c r="P1538" s="42"/>
      <c r="Q1538" s="265"/>
      <c r="R1538" s="10"/>
      <c r="S1538" s="6"/>
      <c r="T1538" s="6"/>
      <c r="U1538" s="65"/>
      <c r="V1538" s="65"/>
      <c r="W1538" s="65"/>
      <c r="X1538" s="65"/>
      <c r="Y1538" s="65"/>
      <c r="Z1538" s="65"/>
      <c r="AA1538" s="65"/>
      <c r="AB1538" s="65"/>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c r="HI1538" s="1"/>
      <c r="HJ1538" s="1"/>
      <c r="HK1538" s="1"/>
      <c r="HL1538" s="1"/>
      <c r="HM1538" s="1"/>
      <c r="HN1538" s="1"/>
      <c r="HO1538" s="1"/>
      <c r="HP1538" s="1"/>
      <c r="HQ1538" s="1"/>
      <c r="HR1538" s="1"/>
      <c r="HS1538" s="1"/>
      <c r="HT1538" s="1"/>
      <c r="HU1538" s="1"/>
      <c r="HV1538" s="1"/>
      <c r="HW1538" s="1"/>
      <c r="HX1538" s="1"/>
      <c r="HY1538" s="1"/>
      <c r="HZ1538" s="1"/>
      <c r="IA1538" s="1"/>
      <c r="IB1538" s="1"/>
      <c r="IC1538" s="1"/>
      <c r="ID1538" s="1"/>
      <c r="IE1538" s="1"/>
      <c r="IF1538" s="1"/>
      <c r="IG1538" s="1"/>
      <c r="IH1538" s="1"/>
      <c r="II1538" s="1"/>
      <c r="IJ1538" s="1"/>
      <c r="IK1538" s="1"/>
      <c r="IL1538" s="1"/>
      <c r="IM1538" s="1"/>
      <c r="IN1538" s="1"/>
      <c r="IO1538" s="1"/>
      <c r="IP1538" s="1"/>
    </row>
    <row r="1539" spans="1:250" s="50" customFormat="1" x14ac:dyDescent="0.2">
      <c r="A1539" s="6"/>
      <c r="B1539" s="41"/>
      <c r="C1539" s="7"/>
      <c r="D1539" s="6"/>
      <c r="E1539" s="6"/>
      <c r="F1539" s="6">
        <f t="shared" si="221"/>
        <v>3818</v>
      </c>
      <c r="G1539" s="44" t="str">
        <f t="shared" si="220"/>
        <v>0xEEA</v>
      </c>
      <c r="H1539" s="8" t="s">
        <v>1077</v>
      </c>
      <c r="I1539" s="8"/>
      <c r="J1539" s="6"/>
      <c r="K1539" s="9"/>
      <c r="L1539" s="6"/>
      <c r="M1539" s="42"/>
      <c r="N1539" s="42"/>
      <c r="O1539" s="42"/>
      <c r="P1539" s="42"/>
      <c r="Q1539" s="265"/>
      <c r="R1539" s="10"/>
      <c r="S1539" s="6"/>
      <c r="T1539" s="6"/>
      <c r="U1539" s="65"/>
      <c r="V1539" s="65"/>
      <c r="W1539" s="65"/>
      <c r="X1539" s="65"/>
      <c r="Y1539" s="65"/>
      <c r="Z1539" s="65"/>
      <c r="AA1539" s="65"/>
      <c r="AB1539" s="65"/>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c r="HI1539" s="1"/>
      <c r="HJ1539" s="1"/>
      <c r="HK1539" s="1"/>
      <c r="HL1539" s="1"/>
      <c r="HM1539" s="1"/>
      <c r="HN1539" s="1"/>
      <c r="HO1539" s="1"/>
      <c r="HP1539" s="1"/>
      <c r="HQ1539" s="1"/>
      <c r="HR1539" s="1"/>
      <c r="HS1539" s="1"/>
      <c r="HT1539" s="1"/>
      <c r="HU1539" s="1"/>
      <c r="HV1539" s="1"/>
      <c r="HW1539" s="1"/>
      <c r="HX1539" s="1"/>
      <c r="HY1539" s="1"/>
      <c r="HZ1539" s="1"/>
      <c r="IA1539" s="1"/>
      <c r="IB1539" s="1"/>
      <c r="IC1539" s="1"/>
      <c r="ID1539" s="1"/>
      <c r="IE1539" s="1"/>
      <c r="IF1539" s="1"/>
      <c r="IG1539" s="1"/>
      <c r="IH1539" s="1"/>
      <c r="II1539" s="1"/>
      <c r="IJ1539" s="1"/>
      <c r="IK1539" s="1"/>
      <c r="IL1539" s="1"/>
      <c r="IM1539" s="1"/>
      <c r="IN1539" s="1"/>
      <c r="IO1539" s="1"/>
      <c r="IP1539" s="1"/>
    </row>
    <row r="1540" spans="1:250" s="50" customFormat="1" x14ac:dyDescent="0.2">
      <c r="A1540" s="6"/>
      <c r="B1540" s="41"/>
      <c r="C1540" s="7"/>
      <c r="D1540" s="6"/>
      <c r="E1540" s="6"/>
      <c r="F1540" s="6">
        <f t="shared" si="221"/>
        <v>3819</v>
      </c>
      <c r="G1540" s="44" t="str">
        <f t="shared" si="220"/>
        <v>0xEEB</v>
      </c>
      <c r="H1540" s="8" t="s">
        <v>1077</v>
      </c>
      <c r="I1540" s="8"/>
      <c r="J1540" s="6"/>
      <c r="K1540" s="9"/>
      <c r="L1540" s="6"/>
      <c r="M1540" s="42"/>
      <c r="N1540" s="42"/>
      <c r="O1540" s="42"/>
      <c r="P1540" s="42"/>
      <c r="Q1540" s="265"/>
      <c r="R1540" s="10"/>
      <c r="S1540" s="6"/>
      <c r="T1540" s="6"/>
      <c r="U1540" s="65"/>
      <c r="V1540" s="65"/>
      <c r="W1540" s="65"/>
      <c r="X1540" s="65"/>
      <c r="Y1540" s="65"/>
      <c r="Z1540" s="65"/>
      <c r="AA1540" s="65"/>
      <c r="AB1540" s="65"/>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c r="HI1540" s="1"/>
      <c r="HJ1540" s="1"/>
      <c r="HK1540" s="1"/>
      <c r="HL1540" s="1"/>
      <c r="HM1540" s="1"/>
      <c r="HN1540" s="1"/>
      <c r="HO1540" s="1"/>
      <c r="HP1540" s="1"/>
      <c r="HQ1540" s="1"/>
      <c r="HR1540" s="1"/>
      <c r="HS1540" s="1"/>
      <c r="HT1540" s="1"/>
      <c r="HU1540" s="1"/>
      <c r="HV1540" s="1"/>
      <c r="HW1540" s="1"/>
      <c r="HX1540" s="1"/>
      <c r="HY1540" s="1"/>
      <c r="HZ1540" s="1"/>
      <c r="IA1540" s="1"/>
      <c r="IB1540" s="1"/>
      <c r="IC1540" s="1"/>
      <c r="ID1540" s="1"/>
      <c r="IE1540" s="1"/>
      <c r="IF1540" s="1"/>
      <c r="IG1540" s="1"/>
      <c r="IH1540" s="1"/>
      <c r="II1540" s="1"/>
      <c r="IJ1540" s="1"/>
      <c r="IK1540" s="1"/>
      <c r="IL1540" s="1"/>
      <c r="IM1540" s="1"/>
      <c r="IN1540" s="1"/>
      <c r="IO1540" s="1"/>
      <c r="IP1540" s="1"/>
    </row>
    <row r="1541" spans="1:250" s="50" customFormat="1" x14ac:dyDescent="0.2">
      <c r="A1541" s="6"/>
      <c r="B1541" s="41"/>
      <c r="C1541" s="7"/>
      <c r="D1541" s="6"/>
      <c r="E1541" s="6"/>
      <c r="F1541" s="6">
        <f t="shared" si="221"/>
        <v>3820</v>
      </c>
      <c r="G1541" s="44" t="str">
        <f t="shared" si="220"/>
        <v>0xEEC</v>
      </c>
      <c r="H1541" s="8" t="s">
        <v>1077</v>
      </c>
      <c r="I1541" s="8"/>
      <c r="J1541" s="6"/>
      <c r="K1541" s="9"/>
      <c r="L1541" s="6"/>
      <c r="M1541" s="42"/>
      <c r="N1541" s="42"/>
      <c r="O1541" s="42"/>
      <c r="P1541" s="42"/>
      <c r="Q1541" s="265"/>
      <c r="R1541" s="10"/>
      <c r="S1541" s="6"/>
      <c r="T1541" s="6"/>
      <c r="U1541" s="65"/>
      <c r="V1541" s="65"/>
      <c r="W1541" s="65"/>
      <c r="X1541" s="65"/>
      <c r="Y1541" s="65"/>
      <c r="Z1541" s="65"/>
      <c r="AA1541" s="65"/>
      <c r="AB1541" s="65"/>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c r="HI1541" s="1"/>
      <c r="HJ1541" s="1"/>
      <c r="HK1541" s="1"/>
      <c r="HL1541" s="1"/>
      <c r="HM1541" s="1"/>
      <c r="HN1541" s="1"/>
      <c r="HO1541" s="1"/>
      <c r="HP1541" s="1"/>
      <c r="HQ1541" s="1"/>
      <c r="HR1541" s="1"/>
      <c r="HS1541" s="1"/>
      <c r="HT1541" s="1"/>
      <c r="HU1541" s="1"/>
      <c r="HV1541" s="1"/>
      <c r="HW1541" s="1"/>
      <c r="HX1541" s="1"/>
      <c r="HY1541" s="1"/>
      <c r="HZ1541" s="1"/>
      <c r="IA1541" s="1"/>
      <c r="IB1541" s="1"/>
      <c r="IC1541" s="1"/>
      <c r="ID1541" s="1"/>
      <c r="IE1541" s="1"/>
      <c r="IF1541" s="1"/>
      <c r="IG1541" s="1"/>
      <c r="IH1541" s="1"/>
      <c r="II1541" s="1"/>
      <c r="IJ1541" s="1"/>
      <c r="IK1541" s="1"/>
      <c r="IL1541" s="1"/>
      <c r="IM1541" s="1"/>
      <c r="IN1541" s="1"/>
      <c r="IO1541" s="1"/>
      <c r="IP1541" s="1"/>
    </row>
    <row r="1542" spans="1:250" s="50" customFormat="1" x14ac:dyDescent="0.2">
      <c r="A1542" s="6"/>
      <c r="B1542" s="41"/>
      <c r="C1542" s="7"/>
      <c r="D1542" s="6"/>
      <c r="E1542" s="6"/>
      <c r="F1542" s="6">
        <f t="shared" si="221"/>
        <v>3821</v>
      </c>
      <c r="G1542" s="44" t="str">
        <f t="shared" si="220"/>
        <v>0xEED</v>
      </c>
      <c r="H1542" s="8" t="s">
        <v>1077</v>
      </c>
      <c r="I1542" s="8"/>
      <c r="J1542" s="6"/>
      <c r="K1542" s="9"/>
      <c r="L1542" s="6"/>
      <c r="M1542" s="42"/>
      <c r="N1542" s="42"/>
      <c r="O1542" s="42"/>
      <c r="P1542" s="42"/>
      <c r="Q1542" s="265"/>
      <c r="R1542" s="10"/>
      <c r="S1542" s="6"/>
      <c r="T1542" s="6"/>
      <c r="U1542" s="65"/>
      <c r="V1542" s="65"/>
      <c r="W1542" s="65"/>
      <c r="X1542" s="65"/>
      <c r="Y1542" s="65"/>
      <c r="Z1542" s="65"/>
      <c r="AA1542" s="65"/>
      <c r="AB1542" s="65"/>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c r="HI1542" s="1"/>
      <c r="HJ1542" s="1"/>
      <c r="HK1542" s="1"/>
      <c r="HL1542" s="1"/>
      <c r="HM1542" s="1"/>
      <c r="HN1542" s="1"/>
      <c r="HO1542" s="1"/>
      <c r="HP1542" s="1"/>
      <c r="HQ1542" s="1"/>
      <c r="HR1542" s="1"/>
      <c r="HS1542" s="1"/>
      <c r="HT1542" s="1"/>
      <c r="HU1542" s="1"/>
      <c r="HV1542" s="1"/>
      <c r="HW1542" s="1"/>
      <c r="HX1542" s="1"/>
      <c r="HY1542" s="1"/>
      <c r="HZ1542" s="1"/>
      <c r="IA1542" s="1"/>
      <c r="IB1542" s="1"/>
      <c r="IC1542" s="1"/>
      <c r="ID1542" s="1"/>
      <c r="IE1542" s="1"/>
      <c r="IF1542" s="1"/>
      <c r="IG1542" s="1"/>
      <c r="IH1542" s="1"/>
      <c r="II1542" s="1"/>
      <c r="IJ1542" s="1"/>
      <c r="IK1542" s="1"/>
      <c r="IL1542" s="1"/>
      <c r="IM1542" s="1"/>
      <c r="IN1542" s="1"/>
      <c r="IO1542" s="1"/>
      <c r="IP1542" s="1"/>
    </row>
    <row r="1543" spans="1:250" s="50" customFormat="1" x14ac:dyDescent="0.2">
      <c r="A1543" s="6"/>
      <c r="B1543" s="41"/>
      <c r="C1543" s="7"/>
      <c r="D1543" s="6"/>
      <c r="E1543" s="6"/>
      <c r="F1543" s="6">
        <f t="shared" si="221"/>
        <v>3822</v>
      </c>
      <c r="G1543" s="44" t="str">
        <f t="shared" si="220"/>
        <v>0xEEE</v>
      </c>
      <c r="H1543" s="8" t="s">
        <v>1077</v>
      </c>
      <c r="I1543" s="8"/>
      <c r="J1543" s="6"/>
      <c r="K1543" s="9"/>
      <c r="L1543" s="6"/>
      <c r="M1543" s="42"/>
      <c r="N1543" s="42"/>
      <c r="O1543" s="42"/>
      <c r="P1543" s="42"/>
      <c r="Q1543" s="265"/>
      <c r="R1543" s="10"/>
      <c r="S1543" s="6"/>
      <c r="T1543" s="6"/>
      <c r="U1543" s="65"/>
      <c r="V1543" s="65"/>
      <c r="W1543" s="65"/>
      <c r="X1543" s="65"/>
      <c r="Y1543" s="65"/>
      <c r="Z1543" s="65"/>
      <c r="AA1543" s="65"/>
      <c r="AB1543" s="65"/>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c r="HI1543" s="1"/>
      <c r="HJ1543" s="1"/>
      <c r="HK1543" s="1"/>
      <c r="HL1543" s="1"/>
      <c r="HM1543" s="1"/>
      <c r="HN1543" s="1"/>
      <c r="HO1543" s="1"/>
      <c r="HP1543" s="1"/>
      <c r="HQ1543" s="1"/>
      <c r="HR1543" s="1"/>
      <c r="HS1543" s="1"/>
      <c r="HT1543" s="1"/>
      <c r="HU1543" s="1"/>
      <c r="HV1543" s="1"/>
      <c r="HW1543" s="1"/>
      <c r="HX1543" s="1"/>
      <c r="HY1543" s="1"/>
      <c r="HZ1543" s="1"/>
      <c r="IA1543" s="1"/>
      <c r="IB1543" s="1"/>
      <c r="IC1543" s="1"/>
      <c r="ID1543" s="1"/>
      <c r="IE1543" s="1"/>
      <c r="IF1543" s="1"/>
      <c r="IG1543" s="1"/>
      <c r="IH1543" s="1"/>
      <c r="II1543" s="1"/>
      <c r="IJ1543" s="1"/>
      <c r="IK1543" s="1"/>
      <c r="IL1543" s="1"/>
      <c r="IM1543" s="1"/>
      <c r="IN1543" s="1"/>
      <c r="IO1543" s="1"/>
      <c r="IP1543" s="1"/>
    </row>
    <row r="1544" spans="1:250" s="50" customFormat="1" x14ac:dyDescent="0.2">
      <c r="A1544" s="6"/>
      <c r="B1544" s="41"/>
      <c r="C1544" s="7"/>
      <c r="D1544" s="6"/>
      <c r="E1544" s="6"/>
      <c r="F1544" s="6">
        <f t="shared" si="221"/>
        <v>3823</v>
      </c>
      <c r="G1544" s="44" t="str">
        <f t="shared" si="220"/>
        <v>0xEEF</v>
      </c>
      <c r="H1544" s="8" t="s">
        <v>1077</v>
      </c>
      <c r="I1544" s="8"/>
      <c r="J1544" s="6"/>
      <c r="K1544" s="9"/>
      <c r="L1544" s="6"/>
      <c r="M1544" s="42"/>
      <c r="N1544" s="42"/>
      <c r="O1544" s="42"/>
      <c r="P1544" s="42"/>
      <c r="Q1544" s="265"/>
      <c r="R1544" s="10"/>
      <c r="S1544" s="6"/>
      <c r="T1544" s="6"/>
      <c r="U1544" s="65"/>
      <c r="V1544" s="65"/>
      <c r="W1544" s="65"/>
      <c r="X1544" s="65"/>
      <c r="Y1544" s="65"/>
      <c r="Z1544" s="65"/>
      <c r="AA1544" s="65"/>
      <c r="AB1544" s="65"/>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c r="HI1544" s="1"/>
      <c r="HJ1544" s="1"/>
      <c r="HK1544" s="1"/>
      <c r="HL1544" s="1"/>
      <c r="HM1544" s="1"/>
      <c r="HN1544" s="1"/>
      <c r="HO1544" s="1"/>
      <c r="HP1544" s="1"/>
      <c r="HQ1544" s="1"/>
      <c r="HR1544" s="1"/>
      <c r="HS1544" s="1"/>
      <c r="HT1544" s="1"/>
      <c r="HU1544" s="1"/>
      <c r="HV1544" s="1"/>
      <c r="HW1544" s="1"/>
      <c r="HX1544" s="1"/>
      <c r="HY1544" s="1"/>
      <c r="HZ1544" s="1"/>
      <c r="IA1544" s="1"/>
      <c r="IB1544" s="1"/>
      <c r="IC1544" s="1"/>
      <c r="ID1544" s="1"/>
      <c r="IE1544" s="1"/>
      <c r="IF1544" s="1"/>
      <c r="IG1544" s="1"/>
      <c r="IH1544" s="1"/>
      <c r="II1544" s="1"/>
      <c r="IJ1544" s="1"/>
      <c r="IK1544" s="1"/>
      <c r="IL1544" s="1"/>
      <c r="IM1544" s="1"/>
      <c r="IN1544" s="1"/>
      <c r="IO1544" s="1"/>
      <c r="IP1544" s="1"/>
    </row>
    <row r="1545" spans="1:250" s="50" customFormat="1" x14ac:dyDescent="0.2">
      <c r="A1545" s="6"/>
      <c r="B1545" s="41"/>
      <c r="C1545" s="7"/>
      <c r="D1545" s="6"/>
      <c r="E1545" s="6"/>
      <c r="F1545" s="6">
        <f t="shared" si="221"/>
        <v>3824</v>
      </c>
      <c r="G1545" s="44" t="str">
        <f t="shared" si="220"/>
        <v>0xEF0</v>
      </c>
      <c r="H1545" s="8" t="s">
        <v>1077</v>
      </c>
      <c r="I1545" s="8"/>
      <c r="J1545" s="6"/>
      <c r="K1545" s="9"/>
      <c r="L1545" s="6"/>
      <c r="M1545" s="42"/>
      <c r="N1545" s="42"/>
      <c r="O1545" s="42"/>
      <c r="P1545" s="42"/>
      <c r="Q1545" s="265"/>
      <c r="R1545" s="10"/>
      <c r="S1545" s="6"/>
      <c r="T1545" s="6"/>
      <c r="U1545" s="65"/>
      <c r="V1545" s="65"/>
      <c r="W1545" s="65"/>
      <c r="X1545" s="65"/>
      <c r="Y1545" s="65"/>
      <c r="Z1545" s="65"/>
      <c r="AA1545" s="65"/>
      <c r="AB1545" s="65"/>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c r="HI1545" s="1"/>
      <c r="HJ1545" s="1"/>
      <c r="HK1545" s="1"/>
      <c r="HL1545" s="1"/>
      <c r="HM1545" s="1"/>
      <c r="HN1545" s="1"/>
      <c r="HO1545" s="1"/>
      <c r="HP1545" s="1"/>
      <c r="HQ1545" s="1"/>
      <c r="HR1545" s="1"/>
      <c r="HS1545" s="1"/>
      <c r="HT1545" s="1"/>
      <c r="HU1545" s="1"/>
      <c r="HV1545" s="1"/>
      <c r="HW1545" s="1"/>
      <c r="HX1545" s="1"/>
      <c r="HY1545" s="1"/>
      <c r="HZ1545" s="1"/>
      <c r="IA1545" s="1"/>
      <c r="IB1545" s="1"/>
      <c r="IC1545" s="1"/>
      <c r="ID1545" s="1"/>
      <c r="IE1545" s="1"/>
      <c r="IF1545" s="1"/>
      <c r="IG1545" s="1"/>
      <c r="IH1545" s="1"/>
      <c r="II1545" s="1"/>
      <c r="IJ1545" s="1"/>
      <c r="IK1545" s="1"/>
      <c r="IL1545" s="1"/>
      <c r="IM1545" s="1"/>
      <c r="IN1545" s="1"/>
      <c r="IO1545" s="1"/>
      <c r="IP1545" s="1"/>
    </row>
    <row r="1546" spans="1:250" s="50" customFormat="1" x14ac:dyDescent="0.2">
      <c r="A1546" s="6"/>
      <c r="B1546" s="41"/>
      <c r="C1546" s="7"/>
      <c r="D1546" s="6"/>
      <c r="E1546" s="6"/>
      <c r="F1546" s="6">
        <f t="shared" si="221"/>
        <v>3825</v>
      </c>
      <c r="G1546" s="44" t="str">
        <f t="shared" ref="G1546:G1560" si="222">CONCATENATE( "0x",DEC2HEX($F1546) )</f>
        <v>0xEF1</v>
      </c>
      <c r="H1546" s="8" t="s">
        <v>1077</v>
      </c>
      <c r="I1546" s="8"/>
      <c r="J1546" s="6"/>
      <c r="K1546" s="9"/>
      <c r="L1546" s="6"/>
      <c r="M1546" s="42"/>
      <c r="N1546" s="42"/>
      <c r="O1546" s="42"/>
      <c r="P1546" s="42"/>
      <c r="Q1546" s="265"/>
      <c r="R1546" s="10"/>
      <c r="S1546" s="6"/>
      <c r="T1546" s="6"/>
      <c r="U1546" s="65"/>
      <c r="V1546" s="65"/>
      <c r="W1546" s="65"/>
      <c r="X1546" s="65"/>
      <c r="Y1546" s="65"/>
      <c r="Z1546" s="65"/>
      <c r="AA1546" s="65"/>
      <c r="AB1546" s="65"/>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c r="HI1546" s="1"/>
      <c r="HJ1546" s="1"/>
      <c r="HK1546" s="1"/>
      <c r="HL1546" s="1"/>
      <c r="HM1546" s="1"/>
      <c r="HN1546" s="1"/>
      <c r="HO1546" s="1"/>
      <c r="HP1546" s="1"/>
      <c r="HQ1546" s="1"/>
      <c r="HR1546" s="1"/>
      <c r="HS1546" s="1"/>
      <c r="HT1546" s="1"/>
      <c r="HU1546" s="1"/>
      <c r="HV1546" s="1"/>
      <c r="HW1546" s="1"/>
      <c r="HX1546" s="1"/>
      <c r="HY1546" s="1"/>
      <c r="HZ1546" s="1"/>
      <c r="IA1546" s="1"/>
      <c r="IB1546" s="1"/>
      <c r="IC1546" s="1"/>
      <c r="ID1546" s="1"/>
      <c r="IE1546" s="1"/>
      <c r="IF1546" s="1"/>
      <c r="IG1546" s="1"/>
      <c r="IH1546" s="1"/>
      <c r="II1546" s="1"/>
      <c r="IJ1546" s="1"/>
      <c r="IK1546" s="1"/>
      <c r="IL1546" s="1"/>
      <c r="IM1546" s="1"/>
      <c r="IN1546" s="1"/>
      <c r="IO1546" s="1"/>
      <c r="IP1546" s="1"/>
    </row>
    <row r="1547" spans="1:250" s="50" customFormat="1" x14ac:dyDescent="0.2">
      <c r="A1547" s="6"/>
      <c r="B1547" s="41"/>
      <c r="C1547" s="7"/>
      <c r="D1547" s="6"/>
      <c r="E1547" s="6"/>
      <c r="F1547" s="6">
        <f t="shared" si="221"/>
        <v>3826</v>
      </c>
      <c r="G1547" s="44" t="str">
        <f t="shared" si="222"/>
        <v>0xEF2</v>
      </c>
      <c r="H1547" s="8" t="s">
        <v>1077</v>
      </c>
      <c r="I1547" s="8"/>
      <c r="J1547" s="6"/>
      <c r="K1547" s="9"/>
      <c r="L1547" s="6"/>
      <c r="M1547" s="42"/>
      <c r="N1547" s="42"/>
      <c r="O1547" s="42"/>
      <c r="P1547" s="42"/>
      <c r="Q1547" s="265"/>
      <c r="R1547" s="10"/>
      <c r="S1547" s="6"/>
      <c r="T1547" s="6"/>
      <c r="U1547" s="65"/>
      <c r="V1547" s="65"/>
      <c r="W1547" s="65"/>
      <c r="X1547" s="65"/>
      <c r="Y1547" s="65"/>
      <c r="Z1547" s="65"/>
      <c r="AA1547" s="65"/>
      <c r="AB1547" s="65"/>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c r="HI1547" s="1"/>
      <c r="HJ1547" s="1"/>
      <c r="HK1547" s="1"/>
      <c r="HL1547" s="1"/>
      <c r="HM1547" s="1"/>
      <c r="HN1547" s="1"/>
      <c r="HO1547" s="1"/>
      <c r="HP1547" s="1"/>
      <c r="HQ1547" s="1"/>
      <c r="HR1547" s="1"/>
      <c r="HS1547" s="1"/>
      <c r="HT1547" s="1"/>
      <c r="HU1547" s="1"/>
      <c r="HV1547" s="1"/>
      <c r="HW1547" s="1"/>
      <c r="HX1547" s="1"/>
      <c r="HY1547" s="1"/>
      <c r="HZ1547" s="1"/>
      <c r="IA1547" s="1"/>
      <c r="IB1547" s="1"/>
      <c r="IC1547" s="1"/>
      <c r="ID1547" s="1"/>
      <c r="IE1547" s="1"/>
      <c r="IF1547" s="1"/>
      <c r="IG1547" s="1"/>
      <c r="IH1547" s="1"/>
      <c r="II1547" s="1"/>
      <c r="IJ1547" s="1"/>
      <c r="IK1547" s="1"/>
      <c r="IL1547" s="1"/>
      <c r="IM1547" s="1"/>
      <c r="IN1547" s="1"/>
      <c r="IO1547" s="1"/>
      <c r="IP1547" s="1"/>
    </row>
    <row r="1548" spans="1:250" s="50" customFormat="1" x14ac:dyDescent="0.2">
      <c r="A1548" s="6"/>
      <c r="B1548" s="41"/>
      <c r="C1548" s="7"/>
      <c r="D1548" s="6"/>
      <c r="E1548" s="6"/>
      <c r="F1548" s="6">
        <f t="shared" si="221"/>
        <v>3827</v>
      </c>
      <c r="G1548" s="44" t="str">
        <f t="shared" si="222"/>
        <v>0xEF3</v>
      </c>
      <c r="H1548" s="8" t="s">
        <v>1077</v>
      </c>
      <c r="I1548" s="8"/>
      <c r="J1548" s="6"/>
      <c r="K1548" s="9"/>
      <c r="L1548" s="6"/>
      <c r="M1548" s="42"/>
      <c r="N1548" s="42"/>
      <c r="O1548" s="42"/>
      <c r="P1548" s="42"/>
      <c r="Q1548" s="265"/>
      <c r="R1548" s="10"/>
      <c r="S1548" s="6"/>
      <c r="T1548" s="6"/>
      <c r="U1548" s="65"/>
      <c r="V1548" s="65"/>
      <c r="W1548" s="65"/>
      <c r="X1548" s="65"/>
      <c r="Y1548" s="65"/>
      <c r="Z1548" s="65"/>
      <c r="AA1548" s="65"/>
      <c r="AB1548" s="65"/>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c r="HI1548" s="1"/>
      <c r="HJ1548" s="1"/>
      <c r="HK1548" s="1"/>
      <c r="HL1548" s="1"/>
      <c r="HM1548" s="1"/>
      <c r="HN1548" s="1"/>
      <c r="HO1548" s="1"/>
      <c r="HP1548" s="1"/>
      <c r="HQ1548" s="1"/>
      <c r="HR1548" s="1"/>
      <c r="HS1548" s="1"/>
      <c r="HT1548" s="1"/>
      <c r="HU1548" s="1"/>
      <c r="HV1548" s="1"/>
      <c r="HW1548" s="1"/>
      <c r="HX1548" s="1"/>
      <c r="HY1548" s="1"/>
      <c r="HZ1548" s="1"/>
      <c r="IA1548" s="1"/>
      <c r="IB1548" s="1"/>
      <c r="IC1548" s="1"/>
      <c r="ID1548" s="1"/>
      <c r="IE1548" s="1"/>
      <c r="IF1548" s="1"/>
      <c r="IG1548" s="1"/>
      <c r="IH1548" s="1"/>
      <c r="II1548" s="1"/>
      <c r="IJ1548" s="1"/>
      <c r="IK1548" s="1"/>
      <c r="IL1548" s="1"/>
      <c r="IM1548" s="1"/>
      <c r="IN1548" s="1"/>
      <c r="IO1548" s="1"/>
      <c r="IP1548" s="1"/>
    </row>
    <row r="1549" spans="1:250" s="50" customFormat="1" x14ac:dyDescent="0.2">
      <c r="A1549" s="6"/>
      <c r="B1549" s="41"/>
      <c r="C1549" s="7"/>
      <c r="D1549" s="6"/>
      <c r="E1549" s="6"/>
      <c r="F1549" s="6">
        <f t="shared" si="221"/>
        <v>3828</v>
      </c>
      <c r="G1549" s="44" t="str">
        <f t="shared" si="222"/>
        <v>0xEF4</v>
      </c>
      <c r="H1549" s="8" t="s">
        <v>1077</v>
      </c>
      <c r="I1549" s="8"/>
      <c r="J1549" s="6"/>
      <c r="K1549" s="9"/>
      <c r="L1549" s="6"/>
      <c r="M1549" s="42"/>
      <c r="N1549" s="42"/>
      <c r="O1549" s="42"/>
      <c r="P1549" s="42"/>
      <c r="Q1549" s="265"/>
      <c r="R1549" s="10"/>
      <c r="S1549" s="6"/>
      <c r="T1549" s="6"/>
      <c r="U1549" s="65"/>
      <c r="V1549" s="65"/>
      <c r="W1549" s="65"/>
      <c r="X1549" s="65"/>
      <c r="Y1549" s="65"/>
      <c r="Z1549" s="65"/>
      <c r="AA1549" s="65"/>
      <c r="AB1549" s="65"/>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c r="HI1549" s="1"/>
      <c r="HJ1549" s="1"/>
      <c r="HK1549" s="1"/>
      <c r="HL1549" s="1"/>
      <c r="HM1549" s="1"/>
      <c r="HN1549" s="1"/>
      <c r="HO1549" s="1"/>
      <c r="HP1549" s="1"/>
      <c r="HQ1549" s="1"/>
      <c r="HR1549" s="1"/>
      <c r="HS1549" s="1"/>
      <c r="HT1549" s="1"/>
      <c r="HU1549" s="1"/>
      <c r="HV1549" s="1"/>
      <c r="HW1549" s="1"/>
      <c r="HX1549" s="1"/>
      <c r="HY1549" s="1"/>
      <c r="HZ1549" s="1"/>
      <c r="IA1549" s="1"/>
      <c r="IB1549" s="1"/>
      <c r="IC1549" s="1"/>
      <c r="ID1549" s="1"/>
      <c r="IE1549" s="1"/>
      <c r="IF1549" s="1"/>
      <c r="IG1549" s="1"/>
      <c r="IH1549" s="1"/>
      <c r="II1549" s="1"/>
      <c r="IJ1549" s="1"/>
      <c r="IK1549" s="1"/>
      <c r="IL1549" s="1"/>
      <c r="IM1549" s="1"/>
      <c r="IN1549" s="1"/>
      <c r="IO1549" s="1"/>
      <c r="IP1549" s="1"/>
    </row>
    <row r="1550" spans="1:250" s="50" customFormat="1" x14ac:dyDescent="0.2">
      <c r="A1550" s="6"/>
      <c r="B1550" s="41"/>
      <c r="C1550" s="7"/>
      <c r="D1550" s="6"/>
      <c r="E1550" s="6"/>
      <c r="F1550" s="6">
        <f t="shared" si="221"/>
        <v>3829</v>
      </c>
      <c r="G1550" s="44" t="str">
        <f t="shared" si="222"/>
        <v>0xEF5</v>
      </c>
      <c r="H1550" s="8" t="s">
        <v>1077</v>
      </c>
      <c r="I1550" s="8"/>
      <c r="J1550" s="6"/>
      <c r="K1550" s="9"/>
      <c r="L1550" s="6"/>
      <c r="M1550" s="42"/>
      <c r="N1550" s="42"/>
      <c r="O1550" s="42"/>
      <c r="P1550" s="42"/>
      <c r="Q1550" s="265"/>
      <c r="R1550" s="10"/>
      <c r="S1550" s="6"/>
      <c r="T1550" s="6"/>
      <c r="U1550" s="65"/>
      <c r="V1550" s="65"/>
      <c r="W1550" s="65"/>
      <c r="X1550" s="65"/>
      <c r="Y1550" s="65"/>
      <c r="Z1550" s="65"/>
      <c r="AA1550" s="65"/>
      <c r="AB1550" s="65"/>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c r="HI1550" s="1"/>
      <c r="HJ1550" s="1"/>
      <c r="HK1550" s="1"/>
      <c r="HL1550" s="1"/>
      <c r="HM1550" s="1"/>
      <c r="HN1550" s="1"/>
      <c r="HO1550" s="1"/>
      <c r="HP1550" s="1"/>
      <c r="HQ1550" s="1"/>
      <c r="HR1550" s="1"/>
      <c r="HS1550" s="1"/>
      <c r="HT1550" s="1"/>
      <c r="HU1550" s="1"/>
      <c r="HV1550" s="1"/>
      <c r="HW1550" s="1"/>
      <c r="HX1550" s="1"/>
      <c r="HY1550" s="1"/>
      <c r="HZ1550" s="1"/>
      <c r="IA1550" s="1"/>
      <c r="IB1550" s="1"/>
      <c r="IC1550" s="1"/>
      <c r="ID1550" s="1"/>
      <c r="IE1550" s="1"/>
      <c r="IF1550" s="1"/>
      <c r="IG1550" s="1"/>
      <c r="IH1550" s="1"/>
      <c r="II1550" s="1"/>
      <c r="IJ1550" s="1"/>
      <c r="IK1550" s="1"/>
      <c r="IL1550" s="1"/>
      <c r="IM1550" s="1"/>
      <c r="IN1550" s="1"/>
      <c r="IO1550" s="1"/>
      <c r="IP1550" s="1"/>
    </row>
    <row r="1551" spans="1:250" s="50" customFormat="1" x14ac:dyDescent="0.2">
      <c r="A1551" s="6"/>
      <c r="B1551" s="41"/>
      <c r="C1551" s="7"/>
      <c r="D1551" s="6"/>
      <c r="E1551" s="6"/>
      <c r="F1551" s="6">
        <f t="shared" si="221"/>
        <v>3830</v>
      </c>
      <c r="G1551" s="44" t="str">
        <f t="shared" si="222"/>
        <v>0xEF6</v>
      </c>
      <c r="H1551" s="8" t="s">
        <v>1077</v>
      </c>
      <c r="I1551" s="8"/>
      <c r="J1551" s="6"/>
      <c r="K1551" s="9"/>
      <c r="L1551" s="6"/>
      <c r="M1551" s="42"/>
      <c r="N1551" s="42"/>
      <c r="O1551" s="42"/>
      <c r="P1551" s="42"/>
      <c r="Q1551" s="265"/>
      <c r="R1551" s="10"/>
      <c r="S1551" s="6"/>
      <c r="T1551" s="6"/>
      <c r="U1551" s="65"/>
      <c r="V1551" s="65"/>
      <c r="W1551" s="65"/>
      <c r="X1551" s="65"/>
      <c r="Y1551" s="65"/>
      <c r="Z1551" s="65"/>
      <c r="AA1551" s="65"/>
      <c r="AB1551" s="65"/>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c r="HI1551" s="1"/>
      <c r="HJ1551" s="1"/>
      <c r="HK1551" s="1"/>
      <c r="HL1551" s="1"/>
      <c r="HM1551" s="1"/>
      <c r="HN1551" s="1"/>
      <c r="HO1551" s="1"/>
      <c r="HP1551" s="1"/>
      <c r="HQ1551" s="1"/>
      <c r="HR1551" s="1"/>
      <c r="HS1551" s="1"/>
      <c r="HT1551" s="1"/>
      <c r="HU1551" s="1"/>
      <c r="HV1551" s="1"/>
      <c r="HW1551" s="1"/>
      <c r="HX1551" s="1"/>
      <c r="HY1551" s="1"/>
      <c r="HZ1551" s="1"/>
      <c r="IA1551" s="1"/>
      <c r="IB1551" s="1"/>
      <c r="IC1551" s="1"/>
      <c r="ID1551" s="1"/>
      <c r="IE1551" s="1"/>
      <c r="IF1551" s="1"/>
      <c r="IG1551" s="1"/>
      <c r="IH1551" s="1"/>
      <c r="II1551" s="1"/>
      <c r="IJ1551" s="1"/>
      <c r="IK1551" s="1"/>
      <c r="IL1551" s="1"/>
      <c r="IM1551" s="1"/>
      <c r="IN1551" s="1"/>
      <c r="IO1551" s="1"/>
      <c r="IP1551" s="1"/>
    </row>
    <row r="1552" spans="1:250" s="50" customFormat="1" x14ac:dyDescent="0.2">
      <c r="A1552" s="6"/>
      <c r="B1552" s="41"/>
      <c r="C1552" s="7"/>
      <c r="D1552" s="6"/>
      <c r="E1552" s="6"/>
      <c r="F1552" s="6">
        <f t="shared" si="221"/>
        <v>3831</v>
      </c>
      <c r="G1552" s="44" t="str">
        <f t="shared" si="222"/>
        <v>0xEF7</v>
      </c>
      <c r="H1552" s="8" t="s">
        <v>1077</v>
      </c>
      <c r="I1552" s="8"/>
      <c r="J1552" s="6"/>
      <c r="K1552" s="9"/>
      <c r="L1552" s="6"/>
      <c r="M1552" s="42"/>
      <c r="N1552" s="42"/>
      <c r="O1552" s="42"/>
      <c r="P1552" s="42"/>
      <c r="Q1552" s="265"/>
      <c r="R1552" s="10"/>
      <c r="S1552" s="6"/>
      <c r="T1552" s="6"/>
      <c r="U1552" s="65"/>
      <c r="V1552" s="65"/>
      <c r="W1552" s="65"/>
      <c r="X1552" s="65"/>
      <c r="Y1552" s="65"/>
      <c r="Z1552" s="65"/>
      <c r="AA1552" s="65"/>
      <c r="AB1552" s="65"/>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c r="HI1552" s="1"/>
      <c r="HJ1552" s="1"/>
      <c r="HK1552" s="1"/>
      <c r="HL1552" s="1"/>
      <c r="HM1552" s="1"/>
      <c r="HN1552" s="1"/>
      <c r="HO1552" s="1"/>
      <c r="HP1552" s="1"/>
      <c r="HQ1552" s="1"/>
      <c r="HR1552" s="1"/>
      <c r="HS1552" s="1"/>
      <c r="HT1552" s="1"/>
      <c r="HU1552" s="1"/>
      <c r="HV1552" s="1"/>
      <c r="HW1552" s="1"/>
      <c r="HX1552" s="1"/>
      <c r="HY1552" s="1"/>
      <c r="HZ1552" s="1"/>
      <c r="IA1552" s="1"/>
      <c r="IB1552" s="1"/>
      <c r="IC1552" s="1"/>
      <c r="ID1552" s="1"/>
      <c r="IE1552" s="1"/>
      <c r="IF1552" s="1"/>
      <c r="IG1552" s="1"/>
      <c r="IH1552" s="1"/>
      <c r="II1552" s="1"/>
      <c r="IJ1552" s="1"/>
      <c r="IK1552" s="1"/>
      <c r="IL1552" s="1"/>
      <c r="IM1552" s="1"/>
      <c r="IN1552" s="1"/>
      <c r="IO1552" s="1"/>
      <c r="IP1552" s="1"/>
    </row>
    <row r="1553" spans="1:250" s="50" customFormat="1" x14ac:dyDescent="0.2">
      <c r="A1553" s="6"/>
      <c r="B1553" s="41"/>
      <c r="C1553" s="7"/>
      <c r="D1553" s="6"/>
      <c r="E1553" s="6"/>
      <c r="F1553" s="6">
        <f t="shared" si="221"/>
        <v>3832</v>
      </c>
      <c r="G1553" s="44" t="str">
        <f t="shared" si="222"/>
        <v>0xEF8</v>
      </c>
      <c r="H1553" s="8" t="s">
        <v>1077</v>
      </c>
      <c r="I1553" s="8"/>
      <c r="J1553" s="6"/>
      <c r="K1553" s="9"/>
      <c r="L1553" s="6"/>
      <c r="M1553" s="42"/>
      <c r="N1553" s="42"/>
      <c r="O1553" s="42"/>
      <c r="P1553" s="42"/>
      <c r="Q1553" s="265"/>
      <c r="R1553" s="10"/>
      <c r="S1553" s="6"/>
      <c r="T1553" s="6"/>
      <c r="U1553" s="65"/>
      <c r="V1553" s="65"/>
      <c r="W1553" s="65"/>
      <c r="X1553" s="65"/>
      <c r="Y1553" s="65"/>
      <c r="Z1553" s="65"/>
      <c r="AA1553" s="65"/>
      <c r="AB1553" s="65"/>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c r="HI1553" s="1"/>
      <c r="HJ1553" s="1"/>
      <c r="HK1553" s="1"/>
      <c r="HL1553" s="1"/>
      <c r="HM1553" s="1"/>
      <c r="HN1553" s="1"/>
      <c r="HO1553" s="1"/>
      <c r="HP1553" s="1"/>
      <c r="HQ1553" s="1"/>
      <c r="HR1553" s="1"/>
      <c r="HS1553" s="1"/>
      <c r="HT1553" s="1"/>
      <c r="HU1553" s="1"/>
      <c r="HV1553" s="1"/>
      <c r="HW1553" s="1"/>
      <c r="HX1553" s="1"/>
      <c r="HY1553" s="1"/>
      <c r="HZ1553" s="1"/>
      <c r="IA1553" s="1"/>
      <c r="IB1553" s="1"/>
      <c r="IC1553" s="1"/>
      <c r="ID1553" s="1"/>
      <c r="IE1553" s="1"/>
      <c r="IF1553" s="1"/>
      <c r="IG1553" s="1"/>
      <c r="IH1553" s="1"/>
      <c r="II1553" s="1"/>
      <c r="IJ1553" s="1"/>
      <c r="IK1553" s="1"/>
      <c r="IL1553" s="1"/>
      <c r="IM1553" s="1"/>
      <c r="IN1553" s="1"/>
      <c r="IO1553" s="1"/>
      <c r="IP1553" s="1"/>
    </row>
    <row r="1554" spans="1:250" s="50" customFormat="1" x14ac:dyDescent="0.2">
      <c r="A1554" s="6"/>
      <c r="B1554" s="41"/>
      <c r="C1554" s="7"/>
      <c r="D1554" s="6"/>
      <c r="E1554" s="6"/>
      <c r="F1554" s="6">
        <f t="shared" si="221"/>
        <v>3833</v>
      </c>
      <c r="G1554" s="44" t="str">
        <f t="shared" si="222"/>
        <v>0xEF9</v>
      </c>
      <c r="H1554" s="8" t="s">
        <v>1079</v>
      </c>
      <c r="I1554" s="8"/>
      <c r="J1554" s="6"/>
      <c r="K1554" s="9"/>
      <c r="L1554" s="6"/>
      <c r="M1554" s="42"/>
      <c r="N1554" s="42"/>
      <c r="O1554" s="42"/>
      <c r="P1554" s="42"/>
      <c r="Q1554" s="265"/>
      <c r="R1554" s="10"/>
      <c r="S1554" s="6" t="s">
        <v>1078</v>
      </c>
      <c r="T1554" s="6" t="s">
        <v>750</v>
      </c>
      <c r="U1554" s="65"/>
      <c r="V1554" s="65"/>
      <c r="W1554" s="65"/>
      <c r="X1554" s="65"/>
      <c r="Y1554" s="65"/>
      <c r="Z1554" s="65"/>
      <c r="AA1554" s="65"/>
      <c r="AB1554" s="65"/>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c r="GY1554" s="1"/>
      <c r="GZ1554" s="1"/>
      <c r="HA1554" s="1"/>
      <c r="HB1554" s="1"/>
      <c r="HC1554" s="1"/>
      <c r="HD1554" s="1"/>
      <c r="HE1554" s="1"/>
      <c r="HF1554" s="1"/>
      <c r="HG1554" s="1"/>
      <c r="HH1554" s="1"/>
      <c r="HI1554" s="1"/>
      <c r="HJ1554" s="1"/>
      <c r="HK1554" s="1"/>
      <c r="HL1554" s="1"/>
      <c r="HM1554" s="1"/>
      <c r="HN1554" s="1"/>
      <c r="HO1554" s="1"/>
      <c r="HP1554" s="1"/>
      <c r="HQ1554" s="1"/>
      <c r="HR1554" s="1"/>
      <c r="HS1554" s="1"/>
      <c r="HT1554" s="1"/>
      <c r="HU1554" s="1"/>
      <c r="HV1554" s="1"/>
      <c r="HW1554" s="1"/>
      <c r="HX1554" s="1"/>
      <c r="HY1554" s="1"/>
      <c r="HZ1554" s="1"/>
      <c r="IA1554" s="1"/>
      <c r="IB1554" s="1"/>
      <c r="IC1554" s="1"/>
      <c r="ID1554" s="1"/>
      <c r="IE1554" s="1"/>
      <c r="IF1554" s="1"/>
      <c r="IG1554" s="1"/>
      <c r="IH1554" s="1"/>
      <c r="II1554" s="1"/>
      <c r="IJ1554" s="1"/>
      <c r="IK1554" s="1"/>
      <c r="IL1554" s="1"/>
      <c r="IM1554" s="1"/>
      <c r="IN1554" s="1"/>
      <c r="IO1554" s="1"/>
      <c r="IP1554" s="1"/>
    </row>
    <row r="1555" spans="1:250" s="50" customFormat="1" x14ac:dyDescent="0.2">
      <c r="A1555" s="6"/>
      <c r="B1555" s="41"/>
      <c r="C1555" s="7"/>
      <c r="D1555" s="6"/>
      <c r="E1555" s="6"/>
      <c r="F1555" s="6">
        <f t="shared" si="221"/>
        <v>3834</v>
      </c>
      <c r="G1555" s="44" t="str">
        <f t="shared" si="222"/>
        <v>0xEFA</v>
      </c>
      <c r="H1555" s="8" t="s">
        <v>1080</v>
      </c>
      <c r="I1555" s="8"/>
      <c r="J1555" s="6"/>
      <c r="K1555" s="9"/>
      <c r="L1555" s="6"/>
      <c r="M1555" s="42"/>
      <c r="N1555" s="42"/>
      <c r="O1555" s="42"/>
      <c r="P1555" s="42"/>
      <c r="Q1555" s="265"/>
      <c r="R1555" s="10"/>
      <c r="S1555" s="6" t="s">
        <v>1081</v>
      </c>
      <c r="T1555" s="6" t="s">
        <v>750</v>
      </c>
      <c r="U1555" s="65"/>
      <c r="V1555" s="65"/>
      <c r="W1555" s="65"/>
      <c r="X1555" s="65"/>
      <c r="Y1555" s="65"/>
      <c r="Z1555" s="65"/>
      <c r="AA1555" s="65"/>
      <c r="AB1555" s="65"/>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c r="GY1555" s="1"/>
      <c r="GZ1555" s="1"/>
      <c r="HA1555" s="1"/>
      <c r="HB1555" s="1"/>
      <c r="HC1555" s="1"/>
      <c r="HD1555" s="1"/>
      <c r="HE1555" s="1"/>
      <c r="HF1555" s="1"/>
      <c r="HG1555" s="1"/>
      <c r="HH1555" s="1"/>
      <c r="HI1555" s="1"/>
      <c r="HJ1555" s="1"/>
      <c r="HK1555" s="1"/>
      <c r="HL1555" s="1"/>
      <c r="HM1555" s="1"/>
      <c r="HN1555" s="1"/>
      <c r="HO1555" s="1"/>
      <c r="HP1555" s="1"/>
      <c r="HQ1555" s="1"/>
      <c r="HR1555" s="1"/>
      <c r="HS1555" s="1"/>
      <c r="HT1555" s="1"/>
      <c r="HU1555" s="1"/>
      <c r="HV1555" s="1"/>
      <c r="HW1555" s="1"/>
      <c r="HX1555" s="1"/>
      <c r="HY1555" s="1"/>
      <c r="HZ1555" s="1"/>
      <c r="IA1555" s="1"/>
      <c r="IB1555" s="1"/>
      <c r="IC1555" s="1"/>
      <c r="ID1555" s="1"/>
      <c r="IE1555" s="1"/>
      <c r="IF1555" s="1"/>
      <c r="IG1555" s="1"/>
      <c r="IH1555" s="1"/>
      <c r="II1555" s="1"/>
      <c r="IJ1555" s="1"/>
      <c r="IK1555" s="1"/>
      <c r="IL1555" s="1"/>
      <c r="IM1555" s="1"/>
      <c r="IN1555" s="1"/>
      <c r="IO1555" s="1"/>
      <c r="IP1555" s="1"/>
    </row>
    <row r="1556" spans="1:250" s="50" customFormat="1" x14ac:dyDescent="0.2">
      <c r="A1556" s="6"/>
      <c r="B1556" s="41"/>
      <c r="C1556" s="7"/>
      <c r="D1556" s="6"/>
      <c r="E1556" s="6"/>
      <c r="F1556" s="6">
        <f t="shared" si="221"/>
        <v>3835</v>
      </c>
      <c r="G1556" s="44" t="str">
        <f t="shared" si="222"/>
        <v>0xEFB</v>
      </c>
      <c r="H1556" s="8" t="s">
        <v>1082</v>
      </c>
      <c r="I1556" s="8"/>
      <c r="J1556" s="6"/>
      <c r="K1556" s="9"/>
      <c r="L1556" s="6"/>
      <c r="M1556" s="42"/>
      <c r="N1556" s="42"/>
      <c r="O1556" s="42"/>
      <c r="P1556" s="42"/>
      <c r="Q1556" s="265"/>
      <c r="R1556" s="10"/>
      <c r="S1556" s="6" t="s">
        <v>1083</v>
      </c>
      <c r="T1556" s="6" t="s">
        <v>750</v>
      </c>
      <c r="U1556" s="65"/>
      <c r="V1556" s="65"/>
      <c r="W1556" s="65"/>
      <c r="X1556" s="65"/>
      <c r="Y1556" s="65"/>
      <c r="Z1556" s="65"/>
      <c r="AA1556" s="65"/>
      <c r="AB1556" s="65"/>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c r="GZ1556" s="1"/>
      <c r="HA1556" s="1"/>
      <c r="HB1556" s="1"/>
      <c r="HC1556" s="1"/>
      <c r="HD1556" s="1"/>
      <c r="HE1556" s="1"/>
      <c r="HF1556" s="1"/>
      <c r="HG1556" s="1"/>
      <c r="HH1556" s="1"/>
      <c r="HI1556" s="1"/>
      <c r="HJ1556" s="1"/>
      <c r="HK1556" s="1"/>
      <c r="HL1556" s="1"/>
      <c r="HM1556" s="1"/>
      <c r="HN1556" s="1"/>
      <c r="HO1556" s="1"/>
      <c r="HP1556" s="1"/>
      <c r="HQ1556" s="1"/>
      <c r="HR1556" s="1"/>
      <c r="HS1556" s="1"/>
      <c r="HT1556" s="1"/>
      <c r="HU1556" s="1"/>
      <c r="HV1556" s="1"/>
      <c r="HW1556" s="1"/>
      <c r="HX1556" s="1"/>
      <c r="HY1556" s="1"/>
      <c r="HZ1556" s="1"/>
      <c r="IA1556" s="1"/>
      <c r="IB1556" s="1"/>
      <c r="IC1556" s="1"/>
      <c r="ID1556" s="1"/>
      <c r="IE1556" s="1"/>
      <c r="IF1556" s="1"/>
      <c r="IG1556" s="1"/>
      <c r="IH1556" s="1"/>
      <c r="II1556" s="1"/>
      <c r="IJ1556" s="1"/>
      <c r="IK1556" s="1"/>
      <c r="IL1556" s="1"/>
      <c r="IM1556" s="1"/>
      <c r="IN1556" s="1"/>
      <c r="IO1556" s="1"/>
      <c r="IP1556" s="1"/>
    </row>
    <row r="1557" spans="1:250" s="50" customFormat="1" x14ac:dyDescent="0.2">
      <c r="A1557" s="6"/>
      <c r="B1557" s="41"/>
      <c r="C1557" s="7"/>
      <c r="D1557" s="6"/>
      <c r="E1557" s="6"/>
      <c r="F1557" s="6">
        <f t="shared" si="221"/>
        <v>3836</v>
      </c>
      <c r="G1557" s="44" t="str">
        <f t="shared" si="222"/>
        <v>0xEFC</v>
      </c>
      <c r="H1557" s="8" t="s">
        <v>1085</v>
      </c>
      <c r="I1557" s="8" t="s">
        <v>1092</v>
      </c>
      <c r="J1557" s="6"/>
      <c r="K1557" s="9"/>
      <c r="L1557" s="6"/>
      <c r="M1557" s="42"/>
      <c r="N1557" s="42"/>
      <c r="O1557" s="42"/>
      <c r="P1557" s="42"/>
      <c r="Q1557" s="265"/>
      <c r="R1557" s="10"/>
      <c r="S1557" s="6" t="s">
        <v>1084</v>
      </c>
      <c r="T1557" s="6" t="s">
        <v>750</v>
      </c>
      <c r="U1557" s="65"/>
      <c r="V1557" s="65"/>
      <c r="W1557" s="65"/>
      <c r="X1557" s="65"/>
      <c r="Y1557" s="65"/>
      <c r="Z1557" s="65"/>
      <c r="AA1557" s="65"/>
      <c r="AB1557" s="65"/>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c r="GY1557" s="1"/>
      <c r="GZ1557" s="1"/>
      <c r="HA1557" s="1"/>
      <c r="HB1557" s="1"/>
      <c r="HC1557" s="1"/>
      <c r="HD1557" s="1"/>
      <c r="HE1557" s="1"/>
      <c r="HF1557" s="1"/>
      <c r="HG1557" s="1"/>
      <c r="HH1557" s="1"/>
      <c r="HI1557" s="1"/>
      <c r="HJ1557" s="1"/>
      <c r="HK1557" s="1"/>
      <c r="HL1557" s="1"/>
      <c r="HM1557" s="1"/>
      <c r="HN1557" s="1"/>
      <c r="HO1557" s="1"/>
      <c r="HP1557" s="1"/>
      <c r="HQ1557" s="1"/>
      <c r="HR1557" s="1"/>
      <c r="HS1557" s="1"/>
      <c r="HT1557" s="1"/>
      <c r="HU1557" s="1"/>
      <c r="HV1557" s="1"/>
      <c r="HW1557" s="1"/>
      <c r="HX1557" s="1"/>
      <c r="HY1557" s="1"/>
      <c r="HZ1557" s="1"/>
      <c r="IA1557" s="1"/>
      <c r="IB1557" s="1"/>
      <c r="IC1557" s="1"/>
      <c r="ID1557" s="1"/>
      <c r="IE1557" s="1"/>
      <c r="IF1557" s="1"/>
      <c r="IG1557" s="1"/>
      <c r="IH1557" s="1"/>
      <c r="II1557" s="1"/>
      <c r="IJ1557" s="1"/>
      <c r="IK1557" s="1"/>
      <c r="IL1557" s="1"/>
      <c r="IM1557" s="1"/>
      <c r="IN1557" s="1"/>
      <c r="IO1557" s="1"/>
      <c r="IP1557" s="1"/>
    </row>
    <row r="1558" spans="1:250" s="50" customFormat="1" x14ac:dyDescent="0.2">
      <c r="A1558" s="6"/>
      <c r="B1558" s="41"/>
      <c r="C1558" s="7"/>
      <c r="D1558" s="6"/>
      <c r="E1558" s="6"/>
      <c r="F1558" s="6">
        <f t="shared" si="221"/>
        <v>3837</v>
      </c>
      <c r="G1558" s="44" t="str">
        <f t="shared" si="222"/>
        <v>0xEFD</v>
      </c>
      <c r="H1558" s="8" t="s">
        <v>1086</v>
      </c>
      <c r="I1558" s="8" t="s">
        <v>1092</v>
      </c>
      <c r="J1558" s="6"/>
      <c r="K1558" s="9"/>
      <c r="L1558" s="6"/>
      <c r="M1558" s="42"/>
      <c r="N1558" s="42"/>
      <c r="O1558" s="42"/>
      <c r="P1558" s="42"/>
      <c r="Q1558" s="265"/>
      <c r="R1558" s="10"/>
      <c r="S1558" s="6" t="s">
        <v>1089</v>
      </c>
      <c r="T1558" s="6" t="s">
        <v>750</v>
      </c>
      <c r="U1558" s="65"/>
      <c r="V1558" s="65"/>
      <c r="W1558" s="65"/>
      <c r="X1558" s="65"/>
      <c r="Y1558" s="65"/>
      <c r="Z1558" s="65"/>
      <c r="AA1558" s="65"/>
      <c r="AB1558" s="65"/>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c r="HI1558" s="1"/>
      <c r="HJ1558" s="1"/>
      <c r="HK1558" s="1"/>
      <c r="HL1558" s="1"/>
      <c r="HM1558" s="1"/>
      <c r="HN1558" s="1"/>
      <c r="HO1558" s="1"/>
      <c r="HP1558" s="1"/>
      <c r="HQ1558" s="1"/>
      <c r="HR1558" s="1"/>
      <c r="HS1558" s="1"/>
      <c r="HT1558" s="1"/>
      <c r="HU1558" s="1"/>
      <c r="HV1558" s="1"/>
      <c r="HW1558" s="1"/>
      <c r="HX1558" s="1"/>
      <c r="HY1558" s="1"/>
      <c r="HZ1558" s="1"/>
      <c r="IA1558" s="1"/>
      <c r="IB1558" s="1"/>
      <c r="IC1558" s="1"/>
      <c r="ID1558" s="1"/>
      <c r="IE1558" s="1"/>
      <c r="IF1558" s="1"/>
      <c r="IG1558" s="1"/>
      <c r="IH1558" s="1"/>
      <c r="II1558" s="1"/>
      <c r="IJ1558" s="1"/>
      <c r="IK1558" s="1"/>
      <c r="IL1558" s="1"/>
      <c r="IM1558" s="1"/>
      <c r="IN1558" s="1"/>
      <c r="IO1558" s="1"/>
      <c r="IP1558" s="1"/>
    </row>
    <row r="1559" spans="1:250" s="50" customFormat="1" x14ac:dyDescent="0.2">
      <c r="A1559" s="6"/>
      <c r="B1559" s="41"/>
      <c r="C1559" s="7"/>
      <c r="D1559" s="6"/>
      <c r="E1559" s="6"/>
      <c r="F1559" s="6">
        <f t="shared" si="221"/>
        <v>3838</v>
      </c>
      <c r="G1559" s="44" t="str">
        <f t="shared" si="222"/>
        <v>0xEFE</v>
      </c>
      <c r="H1559" s="8" t="s">
        <v>1087</v>
      </c>
      <c r="I1559" s="8" t="s">
        <v>1092</v>
      </c>
      <c r="J1559" s="6"/>
      <c r="K1559" s="9"/>
      <c r="L1559" s="6"/>
      <c r="M1559" s="42"/>
      <c r="N1559" s="42"/>
      <c r="O1559" s="42"/>
      <c r="P1559" s="42"/>
      <c r="Q1559" s="265"/>
      <c r="R1559" s="10"/>
      <c r="S1559" s="6" t="s">
        <v>1090</v>
      </c>
      <c r="T1559" s="6" t="s">
        <v>750</v>
      </c>
      <c r="U1559" s="65"/>
      <c r="V1559" s="65"/>
      <c r="W1559" s="65"/>
      <c r="X1559" s="65"/>
      <c r="Y1559" s="65"/>
      <c r="Z1559" s="65"/>
      <c r="AA1559" s="65"/>
      <c r="AB1559" s="65"/>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c r="GY1559" s="1"/>
      <c r="GZ1559" s="1"/>
      <c r="HA1559" s="1"/>
      <c r="HB1559" s="1"/>
      <c r="HC1559" s="1"/>
      <c r="HD1559" s="1"/>
      <c r="HE1559" s="1"/>
      <c r="HF1559" s="1"/>
      <c r="HG1559" s="1"/>
      <c r="HH1559" s="1"/>
      <c r="HI1559" s="1"/>
      <c r="HJ1559" s="1"/>
      <c r="HK1559" s="1"/>
      <c r="HL1559" s="1"/>
      <c r="HM1559" s="1"/>
      <c r="HN1559" s="1"/>
      <c r="HO1559" s="1"/>
      <c r="HP1559" s="1"/>
      <c r="HQ1559" s="1"/>
      <c r="HR1559" s="1"/>
      <c r="HS1559" s="1"/>
      <c r="HT1559" s="1"/>
      <c r="HU1559" s="1"/>
      <c r="HV1559" s="1"/>
      <c r="HW1559" s="1"/>
      <c r="HX1559" s="1"/>
      <c r="HY1559" s="1"/>
      <c r="HZ1559" s="1"/>
      <c r="IA1559" s="1"/>
      <c r="IB1559" s="1"/>
      <c r="IC1559" s="1"/>
      <c r="ID1559" s="1"/>
      <c r="IE1559" s="1"/>
      <c r="IF1559" s="1"/>
      <c r="IG1559" s="1"/>
      <c r="IH1559" s="1"/>
      <c r="II1559" s="1"/>
      <c r="IJ1559" s="1"/>
      <c r="IK1559" s="1"/>
      <c r="IL1559" s="1"/>
      <c r="IM1559" s="1"/>
      <c r="IN1559" s="1"/>
      <c r="IO1559" s="1"/>
      <c r="IP1559" s="1"/>
    </row>
    <row r="1560" spans="1:250" s="50" customFormat="1" x14ac:dyDescent="0.2">
      <c r="A1560" s="6"/>
      <c r="B1560" s="41"/>
      <c r="C1560" s="7"/>
      <c r="D1560" s="6"/>
      <c r="E1560" s="6"/>
      <c r="F1560" s="6">
        <f t="shared" si="221"/>
        <v>3839</v>
      </c>
      <c r="G1560" s="44" t="str">
        <f t="shared" si="222"/>
        <v>0xEFF</v>
      </c>
      <c r="H1560" s="8" t="s">
        <v>1088</v>
      </c>
      <c r="I1560" s="8" t="s">
        <v>1092</v>
      </c>
      <c r="J1560" s="6"/>
      <c r="K1560" s="9"/>
      <c r="L1560" s="6"/>
      <c r="M1560" s="42"/>
      <c r="N1560" s="42"/>
      <c r="O1560" s="42"/>
      <c r="P1560" s="42"/>
      <c r="Q1560" s="265"/>
      <c r="R1560" s="10"/>
      <c r="S1560" s="6" t="s">
        <v>1091</v>
      </c>
      <c r="T1560" s="6" t="s">
        <v>750</v>
      </c>
      <c r="U1560" s="65"/>
      <c r="V1560" s="65"/>
      <c r="W1560" s="65"/>
      <c r="X1560" s="65"/>
      <c r="Y1560" s="65"/>
      <c r="Z1560" s="65"/>
      <c r="AA1560" s="65"/>
      <c r="AB1560" s="65"/>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c r="HI1560" s="1"/>
      <c r="HJ1560" s="1"/>
      <c r="HK1560" s="1"/>
      <c r="HL1560" s="1"/>
      <c r="HM1560" s="1"/>
      <c r="HN1560" s="1"/>
      <c r="HO1560" s="1"/>
      <c r="HP1560" s="1"/>
      <c r="HQ1560" s="1"/>
      <c r="HR1560" s="1"/>
      <c r="HS1560" s="1"/>
      <c r="HT1560" s="1"/>
      <c r="HU1560" s="1"/>
      <c r="HV1560" s="1"/>
      <c r="HW1560" s="1"/>
      <c r="HX1560" s="1"/>
      <c r="HY1560" s="1"/>
      <c r="HZ1560" s="1"/>
      <c r="IA1560" s="1"/>
      <c r="IB1560" s="1"/>
      <c r="IC1560" s="1"/>
      <c r="ID1560" s="1"/>
      <c r="IE1560" s="1"/>
      <c r="IF1560" s="1"/>
      <c r="IG1560" s="1"/>
      <c r="IH1560" s="1"/>
      <c r="II1560" s="1"/>
      <c r="IJ1560" s="1"/>
      <c r="IK1560" s="1"/>
      <c r="IL1560" s="1"/>
      <c r="IM1560" s="1"/>
      <c r="IN1560" s="1"/>
      <c r="IO1560" s="1"/>
      <c r="IP1560" s="1"/>
    </row>
    <row r="1561" spans="1:250" s="50" customFormat="1" x14ac:dyDescent="0.2">
      <c r="A1561" s="6" t="str">
        <f ca="1">IF(COUNTIF($B$1:INDIRECT(CONCATENATE("B", ROW())), B1561)=0, "", COUNTIF($B$1:INDIRECT(CONCATENATE("B", ROW())), B1561))</f>
        <v/>
      </c>
      <c r="B1561" s="49"/>
      <c r="C1561" s="49"/>
      <c r="D1561" s="49"/>
      <c r="E1561" s="49"/>
      <c r="F1561" s="46"/>
      <c r="G1561" s="49"/>
      <c r="H1561" s="49"/>
      <c r="I1561" s="49"/>
      <c r="J1561" s="49"/>
      <c r="K1561" s="49"/>
      <c r="L1561" s="46"/>
      <c r="M1561" s="49"/>
      <c r="N1561" s="48"/>
      <c r="O1561" s="48"/>
      <c r="P1561" s="46"/>
      <c r="Q1561" s="265"/>
      <c r="R1561" s="49"/>
      <c r="S1561" s="49"/>
      <c r="T1561" s="49"/>
      <c r="U1561" s="65"/>
      <c r="V1561" s="65"/>
      <c r="W1561" s="65"/>
      <c r="X1561" s="65"/>
      <c r="Y1561" s="65"/>
      <c r="Z1561" s="65"/>
      <c r="AA1561" s="65"/>
      <c r="AB1561" s="65"/>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c r="GY1561" s="1"/>
      <c r="GZ1561" s="1"/>
      <c r="HA1561" s="1"/>
      <c r="HB1561" s="1"/>
      <c r="HC1561" s="1"/>
      <c r="HD1561" s="1"/>
      <c r="HE1561" s="1"/>
      <c r="HF1561" s="1"/>
      <c r="HG1561" s="1"/>
      <c r="HH1561" s="1"/>
      <c r="HI1561" s="1"/>
      <c r="HJ1561" s="1"/>
      <c r="HK1561" s="1"/>
      <c r="HL1561" s="1"/>
      <c r="HM1561" s="1"/>
      <c r="HN1561" s="1"/>
      <c r="HO1561" s="1"/>
      <c r="HP1561" s="1"/>
      <c r="HQ1561" s="1"/>
      <c r="HR1561" s="1"/>
      <c r="HS1561" s="1"/>
      <c r="HT1561" s="1"/>
      <c r="HU1561" s="1"/>
      <c r="HV1561" s="1"/>
      <c r="HW1561" s="1"/>
      <c r="HX1561" s="1"/>
      <c r="HY1561" s="1"/>
      <c r="HZ1561" s="1"/>
      <c r="IA1561" s="1"/>
      <c r="IB1561" s="1"/>
      <c r="IC1561" s="1"/>
      <c r="ID1561" s="1"/>
      <c r="IE1561" s="1"/>
      <c r="IF1561" s="1"/>
      <c r="IG1561" s="1"/>
      <c r="IH1561" s="1"/>
      <c r="II1561" s="1"/>
      <c r="IJ1561" s="1"/>
      <c r="IK1561" s="1"/>
      <c r="IL1561" s="1"/>
      <c r="IM1561" s="1"/>
      <c r="IN1561" s="1"/>
      <c r="IO1561" s="1"/>
      <c r="IP1561" s="1"/>
    </row>
    <row r="1562" spans="1:250" s="50" customFormat="1" x14ac:dyDescent="0.2">
      <c r="A1562" s="6" t="str">
        <f ca="1">IF(COUNTIF($B$1:INDIRECT(CONCATENATE("B", ROW())), B1562)=0, "", COUNTIF($B$1:INDIRECT(CONCATENATE("B", ROW())), B1562))</f>
        <v/>
      </c>
      <c r="B1562" s="8"/>
      <c r="C1562" s="6"/>
      <c r="D1562" s="6"/>
      <c r="E1562" s="6"/>
      <c r="F1562" s="6"/>
      <c r="G1562" s="44"/>
      <c r="H1562" s="8" t="s">
        <v>547</v>
      </c>
      <c r="I1562" s="8"/>
      <c r="J1562" s="6"/>
      <c r="K1562" s="9"/>
      <c r="L1562" s="6"/>
      <c r="M1562" s="42"/>
      <c r="N1562" s="42"/>
      <c r="O1562" s="42"/>
      <c r="P1562" s="42"/>
      <c r="Q1562" s="265"/>
      <c r="R1562" s="10"/>
      <c r="S1562" s="6"/>
      <c r="T1562" s="6"/>
      <c r="U1562" s="65"/>
      <c r="V1562" s="65"/>
      <c r="W1562" s="65"/>
      <c r="X1562" s="65"/>
      <c r="Y1562" s="65"/>
      <c r="Z1562" s="65"/>
      <c r="AA1562" s="65"/>
      <c r="AB1562" s="65"/>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c r="HI1562" s="1"/>
      <c r="HJ1562" s="1"/>
      <c r="HK1562" s="1"/>
      <c r="HL1562" s="1"/>
      <c r="HM1562" s="1"/>
      <c r="HN1562" s="1"/>
      <c r="HO1562" s="1"/>
      <c r="HP1562" s="1"/>
      <c r="HQ1562" s="1"/>
      <c r="HR1562" s="1"/>
      <c r="HS1562" s="1"/>
      <c r="HT1562" s="1"/>
      <c r="HU1562" s="1"/>
      <c r="HV1562" s="1"/>
      <c r="HW1562" s="1"/>
      <c r="HX1562" s="1"/>
      <c r="HY1562" s="1"/>
      <c r="HZ1562" s="1"/>
      <c r="IA1562" s="1"/>
      <c r="IB1562" s="1"/>
      <c r="IC1562" s="1"/>
      <c r="ID1562" s="1"/>
      <c r="IE1562" s="1"/>
      <c r="IF1562" s="1"/>
      <c r="IG1562" s="1"/>
      <c r="IH1562" s="1"/>
      <c r="II1562" s="1"/>
      <c r="IJ1562" s="1"/>
      <c r="IK1562" s="1"/>
      <c r="IL1562" s="1"/>
      <c r="IM1562" s="1"/>
      <c r="IN1562" s="1"/>
      <c r="IO1562" s="1"/>
      <c r="IP1562" s="1"/>
    </row>
    <row r="1563" spans="1:250" s="50" customFormat="1" x14ac:dyDescent="0.2">
      <c r="A1563" s="6">
        <f ca="1">IF(COUNTIF($B$1:INDIRECT(CONCATENATE("B", ROW())), B1563)=0, "", COUNTIF($B$1:INDIRECT(CONCATENATE("B", ROW())), B1563))</f>
        <v>513</v>
      </c>
      <c r="B1563" s="41" t="s">
        <v>38</v>
      </c>
      <c r="C1563" s="7" t="str">
        <f ca="1">IF(B1563="", "", B1563&amp;COUNTIF($B$1:INDIRECT(CONCATENATE("B", ROW())), B1563))</f>
        <v>Ground513</v>
      </c>
      <c r="D1563" s="6"/>
      <c r="E1563" s="6"/>
      <c r="F1563" s="6">
        <v>3840</v>
      </c>
      <c r="G1563" s="58" t="str">
        <f t="shared" ref="G1563:G1626" si="223">CONCATENATE( "0x",DEC2HEX($F1563) )</f>
        <v>0xF00</v>
      </c>
      <c r="H1563" s="8" t="s">
        <v>226</v>
      </c>
      <c r="I1563" s="8"/>
      <c r="J1563" s="6" t="s">
        <v>32</v>
      </c>
      <c r="K1563" s="9" t="s">
        <v>29</v>
      </c>
      <c r="L1563" s="6" t="s">
        <v>30</v>
      </c>
      <c r="M1563" s="42"/>
      <c r="N1563" s="42">
        <f t="shared" ref="N1563:N1594" si="224">(IF($K1563="CCSDS",$M1563,IF($K1563="","",IF($K1563="RAW",$M1563+(12*8)))))</f>
        <v>0</v>
      </c>
      <c r="O1563" s="42" t="str">
        <f t="shared" ref="O1563:O1626" si="225">IF($M1563="", "", $M1563/8)</f>
        <v/>
      </c>
      <c r="P1563" s="42">
        <f t="shared" ref="P1563:P1574" si="226">IF(N1563="", "", N1563/8)</f>
        <v>0</v>
      </c>
      <c r="Q1563" s="265"/>
      <c r="R1563" s="10">
        <f t="shared" ref="R1563:R1594" si="227">IF($B1563="", "", IF($J1563="Sync", $N1563/$Q1563, 0))</f>
        <v>0</v>
      </c>
      <c r="S1563" s="6" t="s">
        <v>951</v>
      </c>
      <c r="T1563" s="6" t="s">
        <v>750</v>
      </c>
      <c r="U1563" s="65"/>
      <c r="V1563" s="65"/>
      <c r="W1563" s="65"/>
      <c r="X1563" s="65"/>
      <c r="Y1563" s="65"/>
      <c r="Z1563" s="65"/>
      <c r="AA1563" s="65"/>
      <c r="AB1563" s="65"/>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c r="GY1563" s="1"/>
      <c r="GZ1563" s="1"/>
      <c r="HA1563" s="1"/>
      <c r="HB1563" s="1"/>
      <c r="HC1563" s="1"/>
      <c r="HD1563" s="1"/>
      <c r="HE1563" s="1"/>
      <c r="HF1563" s="1"/>
      <c r="HG1563" s="1"/>
      <c r="HH1563" s="1"/>
      <c r="HI1563" s="1"/>
      <c r="HJ1563" s="1"/>
      <c r="HK1563" s="1"/>
      <c r="HL1563" s="1"/>
      <c r="HM1563" s="1"/>
      <c r="HN1563" s="1"/>
      <c r="HO1563" s="1"/>
      <c r="HP1563" s="1"/>
      <c r="HQ1563" s="1"/>
      <c r="HR1563" s="1"/>
      <c r="HS1563" s="1"/>
      <c r="HT1563" s="1"/>
      <c r="HU1563" s="1"/>
      <c r="HV1563" s="1"/>
      <c r="HW1563" s="1"/>
      <c r="HX1563" s="1"/>
      <c r="HY1563" s="1"/>
      <c r="HZ1563" s="1"/>
      <c r="IA1563" s="1"/>
      <c r="IB1563" s="1"/>
      <c r="IC1563" s="1"/>
      <c r="ID1563" s="1"/>
      <c r="IE1563" s="1"/>
      <c r="IF1563" s="1"/>
      <c r="IG1563" s="1"/>
      <c r="IH1563" s="1"/>
      <c r="II1563" s="1"/>
      <c r="IJ1563" s="1"/>
      <c r="IK1563" s="1"/>
      <c r="IL1563" s="1"/>
      <c r="IM1563" s="1"/>
      <c r="IN1563" s="1"/>
      <c r="IO1563" s="1"/>
      <c r="IP1563" s="1"/>
    </row>
    <row r="1564" spans="1:250" s="50" customFormat="1" x14ac:dyDescent="0.2">
      <c r="A1564" s="6">
        <f ca="1">IF(COUNTIF($B$1:INDIRECT(CONCATENATE("B", ROW())), B1564)=0, "", COUNTIF($B$1:INDIRECT(CONCATENATE("B", ROW())), B1564))</f>
        <v>514</v>
      </c>
      <c r="B1564" s="41" t="s">
        <v>38</v>
      </c>
      <c r="C1564" s="7" t="str">
        <f ca="1">IF(B1564="", "", B1564&amp;COUNTIF($B$1:INDIRECT(CONCATENATE("B", ROW())), B1564))</f>
        <v>Ground514</v>
      </c>
      <c r="D1564" s="6"/>
      <c r="E1564" s="6"/>
      <c r="F1564" s="6">
        <f t="shared" ref="F1564:F1570" si="228">$F1563+1</f>
        <v>3841</v>
      </c>
      <c r="G1564" s="58" t="str">
        <f t="shared" si="223"/>
        <v>0xF01</v>
      </c>
      <c r="H1564" s="8" t="s">
        <v>230</v>
      </c>
      <c r="I1564" s="8"/>
      <c r="J1564" s="6" t="s">
        <v>32</v>
      </c>
      <c r="K1564" s="9" t="s">
        <v>29</v>
      </c>
      <c r="L1564" s="6" t="s">
        <v>30</v>
      </c>
      <c r="M1564" s="42"/>
      <c r="N1564" s="42">
        <f t="shared" si="224"/>
        <v>0</v>
      </c>
      <c r="O1564" s="42" t="str">
        <f t="shared" si="225"/>
        <v/>
      </c>
      <c r="P1564" s="42">
        <f t="shared" si="226"/>
        <v>0</v>
      </c>
      <c r="Q1564" s="265"/>
      <c r="R1564" s="10">
        <f t="shared" si="227"/>
        <v>0</v>
      </c>
      <c r="S1564" s="6" t="s">
        <v>952</v>
      </c>
      <c r="T1564" s="6" t="s">
        <v>750</v>
      </c>
      <c r="U1564" s="65"/>
      <c r="V1564" s="65"/>
      <c r="W1564" s="65"/>
      <c r="X1564" s="65"/>
      <c r="Y1564" s="65"/>
      <c r="Z1564" s="65"/>
      <c r="AA1564" s="65"/>
      <c r="AB1564" s="65"/>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c r="HI1564" s="1"/>
      <c r="HJ1564" s="1"/>
      <c r="HK1564" s="1"/>
      <c r="HL1564" s="1"/>
      <c r="HM1564" s="1"/>
      <c r="HN1564" s="1"/>
      <c r="HO1564" s="1"/>
      <c r="HP1564" s="1"/>
      <c r="HQ1564" s="1"/>
      <c r="HR1564" s="1"/>
      <c r="HS1564" s="1"/>
      <c r="HT1564" s="1"/>
      <c r="HU1564" s="1"/>
      <c r="HV1564" s="1"/>
      <c r="HW1564" s="1"/>
      <c r="HX1564" s="1"/>
      <c r="HY1564" s="1"/>
      <c r="HZ1564" s="1"/>
      <c r="IA1564" s="1"/>
      <c r="IB1564" s="1"/>
      <c r="IC1564" s="1"/>
      <c r="ID1564" s="1"/>
      <c r="IE1564" s="1"/>
      <c r="IF1564" s="1"/>
      <c r="IG1564" s="1"/>
      <c r="IH1564" s="1"/>
      <c r="II1564" s="1"/>
      <c r="IJ1564" s="1"/>
      <c r="IK1564" s="1"/>
      <c r="IL1564" s="1"/>
      <c r="IM1564" s="1"/>
      <c r="IN1564" s="1"/>
      <c r="IO1564" s="1"/>
      <c r="IP1564" s="1"/>
    </row>
    <row r="1565" spans="1:250" s="50" customFormat="1" x14ac:dyDescent="0.2">
      <c r="A1565" s="6">
        <f ca="1">IF(COUNTIF($B$1:INDIRECT(CONCATENATE("B", ROW())), B1565)=0, "", COUNTIF($B$1:INDIRECT(CONCATENATE("B", ROW())), B1565))</f>
        <v>515</v>
      </c>
      <c r="B1565" s="41" t="s">
        <v>38</v>
      </c>
      <c r="C1565" s="7" t="str">
        <f ca="1">IF(B1565="", "", B1565&amp;COUNTIF($B$1:INDIRECT(CONCATENATE("B", ROW())), B1565))</f>
        <v>Ground515</v>
      </c>
      <c r="D1565" s="6"/>
      <c r="E1565" s="6"/>
      <c r="F1565" s="6">
        <f t="shared" si="228"/>
        <v>3842</v>
      </c>
      <c r="G1565" s="58" t="str">
        <f t="shared" si="223"/>
        <v>0xF02</v>
      </c>
      <c r="H1565" s="8" t="s">
        <v>227</v>
      </c>
      <c r="I1565" s="8"/>
      <c r="J1565" s="6" t="s">
        <v>32</v>
      </c>
      <c r="K1565" s="9" t="s">
        <v>29</v>
      </c>
      <c r="L1565" s="6" t="s">
        <v>30</v>
      </c>
      <c r="M1565" s="42"/>
      <c r="N1565" s="42">
        <f t="shared" si="224"/>
        <v>0</v>
      </c>
      <c r="O1565" s="42" t="str">
        <f t="shared" si="225"/>
        <v/>
      </c>
      <c r="P1565" s="42">
        <f t="shared" si="226"/>
        <v>0</v>
      </c>
      <c r="Q1565" s="265"/>
      <c r="R1565" s="10">
        <f t="shared" si="227"/>
        <v>0</v>
      </c>
      <c r="S1565" s="6" t="s">
        <v>953</v>
      </c>
      <c r="T1565" s="6" t="s">
        <v>750</v>
      </c>
      <c r="U1565" s="65"/>
      <c r="V1565" s="65"/>
      <c r="W1565" s="65"/>
      <c r="X1565" s="65"/>
      <c r="Y1565" s="65"/>
      <c r="Z1565" s="65"/>
      <c r="AA1565" s="65"/>
      <c r="AB1565" s="65"/>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c r="GY1565" s="1"/>
      <c r="GZ1565" s="1"/>
      <c r="HA1565" s="1"/>
      <c r="HB1565" s="1"/>
      <c r="HC1565" s="1"/>
      <c r="HD1565" s="1"/>
      <c r="HE1565" s="1"/>
      <c r="HF1565" s="1"/>
      <c r="HG1565" s="1"/>
      <c r="HH1565" s="1"/>
      <c r="HI1565" s="1"/>
      <c r="HJ1565" s="1"/>
      <c r="HK1565" s="1"/>
      <c r="HL1565" s="1"/>
      <c r="HM1565" s="1"/>
      <c r="HN1565" s="1"/>
      <c r="HO1565" s="1"/>
      <c r="HP1565" s="1"/>
      <c r="HQ1565" s="1"/>
      <c r="HR1565" s="1"/>
      <c r="HS1565" s="1"/>
      <c r="HT1565" s="1"/>
      <c r="HU1565" s="1"/>
      <c r="HV1565" s="1"/>
      <c r="HW1565" s="1"/>
      <c r="HX1565" s="1"/>
      <c r="HY1565" s="1"/>
      <c r="HZ1565" s="1"/>
      <c r="IA1565" s="1"/>
      <c r="IB1565" s="1"/>
      <c r="IC1565" s="1"/>
      <c r="ID1565" s="1"/>
      <c r="IE1565" s="1"/>
      <c r="IF1565" s="1"/>
      <c r="IG1565" s="1"/>
      <c r="IH1565" s="1"/>
      <c r="II1565" s="1"/>
      <c r="IJ1565" s="1"/>
      <c r="IK1565" s="1"/>
      <c r="IL1565" s="1"/>
      <c r="IM1565" s="1"/>
      <c r="IN1565" s="1"/>
      <c r="IO1565" s="1"/>
      <c r="IP1565" s="1"/>
    </row>
    <row r="1566" spans="1:250" s="50" customFormat="1" x14ac:dyDescent="0.2">
      <c r="A1566" s="6">
        <f ca="1">IF(COUNTIF($B$1:INDIRECT(CONCATENATE("B", ROW())), B1566)=0, "", COUNTIF($B$1:INDIRECT(CONCATENATE("B", ROW())), B1566))</f>
        <v>516</v>
      </c>
      <c r="B1566" s="41" t="s">
        <v>38</v>
      </c>
      <c r="C1566" s="7" t="str">
        <f ca="1">IF(B1566="", "", B1566&amp;COUNTIF($B$1:INDIRECT(CONCATENATE("B", ROW())), B1566))</f>
        <v>Ground516</v>
      </c>
      <c r="D1566" s="6"/>
      <c r="E1566" s="6"/>
      <c r="F1566" s="6">
        <f t="shared" si="228"/>
        <v>3843</v>
      </c>
      <c r="G1566" s="58" t="str">
        <f t="shared" si="223"/>
        <v>0xF03</v>
      </c>
      <c r="H1566" s="8" t="s">
        <v>228</v>
      </c>
      <c r="I1566" s="8"/>
      <c r="J1566" s="6" t="s">
        <v>32</v>
      </c>
      <c r="K1566" s="9" t="s">
        <v>29</v>
      </c>
      <c r="L1566" s="6" t="s">
        <v>30</v>
      </c>
      <c r="M1566" s="42"/>
      <c r="N1566" s="42">
        <f t="shared" si="224"/>
        <v>0</v>
      </c>
      <c r="O1566" s="42" t="str">
        <f t="shared" si="225"/>
        <v/>
      </c>
      <c r="P1566" s="42">
        <f t="shared" si="226"/>
        <v>0</v>
      </c>
      <c r="Q1566" s="265"/>
      <c r="R1566" s="10">
        <f t="shared" si="227"/>
        <v>0</v>
      </c>
      <c r="S1566" s="6" t="s">
        <v>954</v>
      </c>
      <c r="T1566" s="6" t="s">
        <v>750</v>
      </c>
      <c r="U1566" s="65"/>
      <c r="V1566" s="65"/>
      <c r="W1566" s="65"/>
      <c r="X1566" s="65"/>
      <c r="Y1566" s="65"/>
      <c r="Z1566" s="65"/>
      <c r="AA1566" s="65"/>
      <c r="AB1566" s="65"/>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c r="HI1566" s="1"/>
      <c r="HJ1566" s="1"/>
      <c r="HK1566" s="1"/>
      <c r="HL1566" s="1"/>
      <c r="HM1566" s="1"/>
      <c r="HN1566" s="1"/>
      <c r="HO1566" s="1"/>
      <c r="HP1566" s="1"/>
      <c r="HQ1566" s="1"/>
      <c r="HR1566" s="1"/>
      <c r="HS1566" s="1"/>
      <c r="HT1566" s="1"/>
      <c r="HU1566" s="1"/>
      <c r="HV1566" s="1"/>
      <c r="HW1566" s="1"/>
      <c r="HX1566" s="1"/>
      <c r="HY1566" s="1"/>
      <c r="HZ1566" s="1"/>
      <c r="IA1566" s="1"/>
      <c r="IB1566" s="1"/>
      <c r="IC1566" s="1"/>
      <c r="ID1566" s="1"/>
      <c r="IE1566" s="1"/>
      <c r="IF1566" s="1"/>
      <c r="IG1566" s="1"/>
      <c r="IH1566" s="1"/>
      <c r="II1566" s="1"/>
      <c r="IJ1566" s="1"/>
      <c r="IK1566" s="1"/>
      <c r="IL1566" s="1"/>
      <c r="IM1566" s="1"/>
      <c r="IN1566" s="1"/>
      <c r="IO1566" s="1"/>
      <c r="IP1566" s="1"/>
    </row>
    <row r="1567" spans="1:250" s="50" customFormat="1" x14ac:dyDescent="0.2">
      <c r="A1567" s="6">
        <f ca="1">IF(COUNTIF($B$1:INDIRECT(CONCATENATE("B", ROW())), B1567)=0, "", COUNTIF($B$1:INDIRECT(CONCATENATE("B", ROW())), B1567))</f>
        <v>517</v>
      </c>
      <c r="B1567" s="41" t="s">
        <v>38</v>
      </c>
      <c r="C1567" s="7" t="str">
        <f ca="1">IF(B1567="", "", B1567&amp;COUNTIF($B$1:INDIRECT(CONCATENATE("B", ROW())), B1567))</f>
        <v>Ground517</v>
      </c>
      <c r="D1567" s="6"/>
      <c r="E1567" s="6"/>
      <c r="F1567" s="6">
        <f t="shared" si="228"/>
        <v>3844</v>
      </c>
      <c r="G1567" s="58" t="str">
        <f t="shared" si="223"/>
        <v>0xF04</v>
      </c>
      <c r="H1567" s="8" t="s">
        <v>229</v>
      </c>
      <c r="I1567" s="8"/>
      <c r="J1567" s="6" t="s">
        <v>32</v>
      </c>
      <c r="K1567" s="9" t="s">
        <v>29</v>
      </c>
      <c r="L1567" s="6" t="s">
        <v>30</v>
      </c>
      <c r="M1567" s="42"/>
      <c r="N1567" s="42">
        <f t="shared" si="224"/>
        <v>0</v>
      </c>
      <c r="O1567" s="42" t="str">
        <f t="shared" si="225"/>
        <v/>
      </c>
      <c r="P1567" s="42">
        <f t="shared" si="226"/>
        <v>0</v>
      </c>
      <c r="Q1567" s="265"/>
      <c r="R1567" s="10">
        <f t="shared" si="227"/>
        <v>0</v>
      </c>
      <c r="S1567" s="6" t="s">
        <v>955</v>
      </c>
      <c r="T1567" s="6" t="s">
        <v>750</v>
      </c>
      <c r="U1567" s="65"/>
      <c r="V1567" s="65"/>
      <c r="W1567" s="65"/>
      <c r="X1567" s="65"/>
      <c r="Y1567" s="65"/>
      <c r="Z1567" s="65"/>
      <c r="AA1567" s="65"/>
      <c r="AB1567" s="65"/>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c r="GY1567" s="1"/>
      <c r="GZ1567" s="1"/>
      <c r="HA1567" s="1"/>
      <c r="HB1567" s="1"/>
      <c r="HC1567" s="1"/>
      <c r="HD1567" s="1"/>
      <c r="HE1567" s="1"/>
      <c r="HF1567" s="1"/>
      <c r="HG1567" s="1"/>
      <c r="HH1567" s="1"/>
      <c r="HI1567" s="1"/>
      <c r="HJ1567" s="1"/>
      <c r="HK1567" s="1"/>
      <c r="HL1567" s="1"/>
      <c r="HM1567" s="1"/>
      <c r="HN1567" s="1"/>
      <c r="HO1567" s="1"/>
      <c r="HP1567" s="1"/>
      <c r="HQ1567" s="1"/>
      <c r="HR1567" s="1"/>
      <c r="HS1567" s="1"/>
      <c r="HT1567" s="1"/>
      <c r="HU1567" s="1"/>
      <c r="HV1567" s="1"/>
      <c r="HW1567" s="1"/>
      <c r="HX1567" s="1"/>
      <c r="HY1567" s="1"/>
      <c r="HZ1567" s="1"/>
      <c r="IA1567" s="1"/>
      <c r="IB1567" s="1"/>
      <c r="IC1567" s="1"/>
      <c r="ID1567" s="1"/>
      <c r="IE1567" s="1"/>
      <c r="IF1567" s="1"/>
      <c r="IG1567" s="1"/>
      <c r="IH1567" s="1"/>
      <c r="II1567" s="1"/>
      <c r="IJ1567" s="1"/>
      <c r="IK1567" s="1"/>
      <c r="IL1567" s="1"/>
      <c r="IM1567" s="1"/>
      <c r="IN1567" s="1"/>
      <c r="IO1567" s="1"/>
      <c r="IP1567" s="1"/>
    </row>
    <row r="1568" spans="1:250" s="50" customFormat="1" x14ac:dyDescent="0.2">
      <c r="A1568" s="6">
        <f ca="1">IF(COUNTIF($B$1:INDIRECT(CONCATENATE("B", ROW())), B1568)=0, "", COUNTIF($B$1:INDIRECT(CONCATENATE("B", ROW())), B1568))</f>
        <v>518</v>
      </c>
      <c r="B1568" s="41" t="s">
        <v>38</v>
      </c>
      <c r="C1568" s="7" t="str">
        <f ca="1">IF(B1568="", "", B1568&amp;COUNTIF($B$1:INDIRECT(CONCATENATE("B", ROW())), B1568))</f>
        <v>Ground518</v>
      </c>
      <c r="D1568" s="6"/>
      <c r="E1568" s="6"/>
      <c r="F1568" s="6">
        <f t="shared" si="228"/>
        <v>3845</v>
      </c>
      <c r="G1568" s="58" t="str">
        <f t="shared" si="223"/>
        <v>0xF05</v>
      </c>
      <c r="H1568" s="8" t="s">
        <v>231</v>
      </c>
      <c r="I1568" s="8"/>
      <c r="J1568" s="6" t="s">
        <v>32</v>
      </c>
      <c r="K1568" s="9" t="s">
        <v>29</v>
      </c>
      <c r="L1568" s="6" t="s">
        <v>30</v>
      </c>
      <c r="M1568" s="42"/>
      <c r="N1568" s="42">
        <f t="shared" si="224"/>
        <v>0</v>
      </c>
      <c r="O1568" s="42" t="str">
        <f t="shared" si="225"/>
        <v/>
      </c>
      <c r="P1568" s="42">
        <f t="shared" si="226"/>
        <v>0</v>
      </c>
      <c r="Q1568" s="265"/>
      <c r="R1568" s="10">
        <f t="shared" si="227"/>
        <v>0</v>
      </c>
      <c r="S1568" s="6" t="s">
        <v>956</v>
      </c>
      <c r="T1568" s="6" t="s">
        <v>750</v>
      </c>
      <c r="U1568" s="65"/>
      <c r="V1568" s="65"/>
      <c r="W1568" s="65"/>
      <c r="X1568" s="65"/>
      <c r="Y1568" s="65"/>
      <c r="Z1568" s="65"/>
      <c r="AA1568" s="65"/>
      <c r="AB1568" s="65"/>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c r="HI1568" s="1"/>
      <c r="HJ1568" s="1"/>
      <c r="HK1568" s="1"/>
      <c r="HL1568" s="1"/>
      <c r="HM1568" s="1"/>
      <c r="HN1568" s="1"/>
      <c r="HO1568" s="1"/>
      <c r="HP1568" s="1"/>
      <c r="HQ1568" s="1"/>
      <c r="HR1568" s="1"/>
      <c r="HS1568" s="1"/>
      <c r="HT1568" s="1"/>
      <c r="HU1568" s="1"/>
      <c r="HV1568" s="1"/>
      <c r="HW1568" s="1"/>
      <c r="HX1568" s="1"/>
      <c r="HY1568" s="1"/>
      <c r="HZ1568" s="1"/>
      <c r="IA1568" s="1"/>
      <c r="IB1568" s="1"/>
      <c r="IC1568" s="1"/>
      <c r="ID1568" s="1"/>
      <c r="IE1568" s="1"/>
      <c r="IF1568" s="1"/>
      <c r="IG1568" s="1"/>
      <c r="IH1568" s="1"/>
      <c r="II1568" s="1"/>
      <c r="IJ1568" s="1"/>
      <c r="IK1568" s="1"/>
      <c r="IL1568" s="1"/>
      <c r="IM1568" s="1"/>
      <c r="IN1568" s="1"/>
      <c r="IO1568" s="1"/>
      <c r="IP1568" s="1"/>
    </row>
    <row r="1569" spans="1:250" s="50" customFormat="1" x14ac:dyDescent="0.2">
      <c r="A1569" s="6">
        <f ca="1">IF(COUNTIF($B$1:INDIRECT(CONCATENATE("B", ROW())), B1569)=0, "", COUNTIF($B$1:INDIRECT(CONCATENATE("B", ROW())), B1569))</f>
        <v>519</v>
      </c>
      <c r="B1569" s="41" t="s">
        <v>38</v>
      </c>
      <c r="C1569" s="7" t="str">
        <f ca="1">IF(B1569="", "", B1569&amp;COUNTIF($B$1:INDIRECT(CONCATENATE("B", ROW())), B1569))</f>
        <v>Ground519</v>
      </c>
      <c r="D1569" s="6"/>
      <c r="E1569" s="6"/>
      <c r="F1569" s="6">
        <f t="shared" si="228"/>
        <v>3846</v>
      </c>
      <c r="G1569" s="58" t="str">
        <f t="shared" si="223"/>
        <v>0xF06</v>
      </c>
      <c r="H1569" s="8" t="s">
        <v>232</v>
      </c>
      <c r="I1569" s="8"/>
      <c r="J1569" s="6" t="s">
        <v>32</v>
      </c>
      <c r="K1569" s="9" t="s">
        <v>29</v>
      </c>
      <c r="L1569" s="6" t="s">
        <v>30</v>
      </c>
      <c r="M1569" s="42"/>
      <c r="N1569" s="42">
        <f t="shared" si="224"/>
        <v>0</v>
      </c>
      <c r="O1569" s="42" t="str">
        <f t="shared" si="225"/>
        <v/>
      </c>
      <c r="P1569" s="42">
        <f t="shared" si="226"/>
        <v>0</v>
      </c>
      <c r="Q1569" s="265"/>
      <c r="R1569" s="10">
        <f t="shared" si="227"/>
        <v>0</v>
      </c>
      <c r="S1569" s="6" t="s">
        <v>957</v>
      </c>
      <c r="T1569" s="6" t="s">
        <v>750</v>
      </c>
      <c r="U1569" s="65"/>
      <c r="V1569" s="65"/>
      <c r="W1569" s="65"/>
      <c r="X1569" s="65"/>
      <c r="Y1569" s="65"/>
      <c r="Z1569" s="65"/>
      <c r="AA1569" s="65"/>
      <c r="AB1569" s="65"/>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c r="GY1569" s="1"/>
      <c r="GZ1569" s="1"/>
      <c r="HA1569" s="1"/>
      <c r="HB1569" s="1"/>
      <c r="HC1569" s="1"/>
      <c r="HD1569" s="1"/>
      <c r="HE1569" s="1"/>
      <c r="HF1569" s="1"/>
      <c r="HG1569" s="1"/>
      <c r="HH1569" s="1"/>
      <c r="HI1569" s="1"/>
      <c r="HJ1569" s="1"/>
      <c r="HK1569" s="1"/>
      <c r="HL1569" s="1"/>
      <c r="HM1569" s="1"/>
      <c r="HN1569" s="1"/>
      <c r="HO1569" s="1"/>
      <c r="HP1569" s="1"/>
      <c r="HQ1569" s="1"/>
      <c r="HR1569" s="1"/>
      <c r="HS1569" s="1"/>
      <c r="HT1569" s="1"/>
      <c r="HU1569" s="1"/>
      <c r="HV1569" s="1"/>
      <c r="HW1569" s="1"/>
      <c r="HX1569" s="1"/>
      <c r="HY1569" s="1"/>
      <c r="HZ1569" s="1"/>
      <c r="IA1569" s="1"/>
      <c r="IB1569" s="1"/>
      <c r="IC1569" s="1"/>
      <c r="ID1569" s="1"/>
      <c r="IE1569" s="1"/>
      <c r="IF1569" s="1"/>
      <c r="IG1569" s="1"/>
      <c r="IH1569" s="1"/>
      <c r="II1569" s="1"/>
      <c r="IJ1569" s="1"/>
      <c r="IK1569" s="1"/>
      <c r="IL1569" s="1"/>
      <c r="IM1569" s="1"/>
      <c r="IN1569" s="1"/>
      <c r="IO1569" s="1"/>
      <c r="IP1569" s="1"/>
    </row>
    <row r="1570" spans="1:250" s="50" customFormat="1" x14ac:dyDescent="0.2">
      <c r="A1570" s="6">
        <f ca="1">IF(COUNTIF($B$1:INDIRECT(CONCATENATE("B", ROW())), B1570)=0, "", COUNTIF($B$1:INDIRECT(CONCATENATE("B", ROW())), B1570))</f>
        <v>520</v>
      </c>
      <c r="B1570" s="41" t="s">
        <v>38</v>
      </c>
      <c r="C1570" s="7" t="str">
        <f ca="1">IF(B1570="", "", B1570&amp;COUNTIF($B$1:INDIRECT(CONCATENATE("B", ROW())), B1570))</f>
        <v>Ground520</v>
      </c>
      <c r="D1570" s="6"/>
      <c r="E1570" s="6"/>
      <c r="F1570" s="6">
        <f t="shared" si="228"/>
        <v>3847</v>
      </c>
      <c r="G1570" s="58" t="str">
        <f t="shared" si="223"/>
        <v>0xF07</v>
      </c>
      <c r="H1570" s="8" t="s">
        <v>33</v>
      </c>
      <c r="I1570" s="8"/>
      <c r="J1570" s="6" t="s">
        <v>32</v>
      </c>
      <c r="K1570" s="9" t="s">
        <v>29</v>
      </c>
      <c r="L1570" s="6" t="s">
        <v>30</v>
      </c>
      <c r="M1570" s="42"/>
      <c r="N1570" s="42">
        <f t="shared" si="224"/>
        <v>0</v>
      </c>
      <c r="O1570" s="42" t="str">
        <f t="shared" si="225"/>
        <v/>
      </c>
      <c r="P1570" s="42">
        <f t="shared" si="226"/>
        <v>0</v>
      </c>
      <c r="Q1570" s="265"/>
      <c r="R1570" s="10">
        <f t="shared" si="227"/>
        <v>0</v>
      </c>
      <c r="S1570" s="6"/>
      <c r="T1570" s="6"/>
      <c r="U1570" s="65"/>
      <c r="V1570" s="65"/>
      <c r="W1570" s="65"/>
      <c r="X1570" s="65"/>
      <c r="Y1570" s="65"/>
      <c r="Z1570" s="65"/>
      <c r="AA1570" s="65"/>
      <c r="AB1570" s="65"/>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c r="HI1570" s="1"/>
      <c r="HJ1570" s="1"/>
      <c r="HK1570" s="1"/>
      <c r="HL1570" s="1"/>
      <c r="HM1570" s="1"/>
      <c r="HN1570" s="1"/>
      <c r="HO1570" s="1"/>
      <c r="HP1570" s="1"/>
      <c r="HQ1570" s="1"/>
      <c r="HR1570" s="1"/>
      <c r="HS1570" s="1"/>
      <c r="HT1570" s="1"/>
      <c r="HU1570" s="1"/>
      <c r="HV1570" s="1"/>
      <c r="HW1570" s="1"/>
      <c r="HX1570" s="1"/>
      <c r="HY1570" s="1"/>
      <c r="HZ1570" s="1"/>
      <c r="IA1570" s="1"/>
      <c r="IB1570" s="1"/>
      <c r="IC1570" s="1"/>
      <c r="ID1570" s="1"/>
      <c r="IE1570" s="1"/>
      <c r="IF1570" s="1"/>
      <c r="IG1570" s="1"/>
      <c r="IH1570" s="1"/>
      <c r="II1570" s="1"/>
      <c r="IJ1570" s="1"/>
      <c r="IK1570" s="1"/>
      <c r="IL1570" s="1"/>
      <c r="IM1570" s="1"/>
      <c r="IN1570" s="1"/>
      <c r="IO1570" s="1"/>
      <c r="IP1570" s="1"/>
    </row>
    <row r="1571" spans="1:250" s="50" customFormat="1" x14ac:dyDescent="0.2">
      <c r="A1571" s="6">
        <f ca="1">IF(COUNTIF($B$1:INDIRECT(CONCATENATE("B", ROW())), B1571)=0, "", COUNTIF($B$1:INDIRECT(CONCATENATE("B", ROW())), B1571))</f>
        <v>521</v>
      </c>
      <c r="B1571" s="41" t="s">
        <v>38</v>
      </c>
      <c r="C1571" s="7" t="str">
        <f ca="1">IF(B1571="", "", B1571&amp;COUNTIF($B$1:INDIRECT(CONCATENATE("B", ROW())), B1571))</f>
        <v>Ground521</v>
      </c>
      <c r="D1571" s="6"/>
      <c r="E1571" s="6"/>
      <c r="F1571" s="6">
        <f>$F1570+1</f>
        <v>3848</v>
      </c>
      <c r="G1571" s="58" t="str">
        <f t="shared" si="223"/>
        <v>0xF08</v>
      </c>
      <c r="H1571" s="8" t="s">
        <v>233</v>
      </c>
      <c r="I1571" s="8"/>
      <c r="J1571" s="6" t="s">
        <v>32</v>
      </c>
      <c r="K1571" s="9" t="s">
        <v>29</v>
      </c>
      <c r="L1571" s="6" t="s">
        <v>30</v>
      </c>
      <c r="M1571" s="42"/>
      <c r="N1571" s="42">
        <f t="shared" si="224"/>
        <v>0</v>
      </c>
      <c r="O1571" s="42" t="str">
        <f t="shared" si="225"/>
        <v/>
      </c>
      <c r="P1571" s="42">
        <f t="shared" si="226"/>
        <v>0</v>
      </c>
      <c r="Q1571" s="265"/>
      <c r="R1571" s="10">
        <f t="shared" si="227"/>
        <v>0</v>
      </c>
      <c r="S1571" s="6" t="s">
        <v>962</v>
      </c>
      <c r="T1571" s="6" t="s">
        <v>750</v>
      </c>
      <c r="U1571" s="65"/>
      <c r="V1571" s="65"/>
      <c r="W1571" s="65"/>
      <c r="X1571" s="65"/>
      <c r="Y1571" s="65"/>
      <c r="Z1571" s="65"/>
      <c r="AA1571" s="65"/>
      <c r="AB1571" s="65"/>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c r="HI1571" s="1"/>
      <c r="HJ1571" s="1"/>
      <c r="HK1571" s="1"/>
      <c r="HL1571" s="1"/>
      <c r="HM1571" s="1"/>
      <c r="HN1571" s="1"/>
      <c r="HO1571" s="1"/>
      <c r="HP1571" s="1"/>
      <c r="HQ1571" s="1"/>
      <c r="HR1571" s="1"/>
      <c r="HS1571" s="1"/>
      <c r="HT1571" s="1"/>
      <c r="HU1571" s="1"/>
      <c r="HV1571" s="1"/>
      <c r="HW1571" s="1"/>
      <c r="HX1571" s="1"/>
      <c r="HY1571" s="1"/>
      <c r="HZ1571" s="1"/>
      <c r="IA1571" s="1"/>
      <c r="IB1571" s="1"/>
      <c r="IC1571" s="1"/>
      <c r="ID1571" s="1"/>
      <c r="IE1571" s="1"/>
      <c r="IF1571" s="1"/>
      <c r="IG1571" s="1"/>
      <c r="IH1571" s="1"/>
      <c r="II1571" s="1"/>
      <c r="IJ1571" s="1"/>
      <c r="IK1571" s="1"/>
      <c r="IL1571" s="1"/>
      <c r="IM1571" s="1"/>
      <c r="IN1571" s="1"/>
      <c r="IO1571" s="1"/>
      <c r="IP1571" s="1"/>
    </row>
    <row r="1572" spans="1:250" s="50" customFormat="1" x14ac:dyDescent="0.2">
      <c r="A1572" s="6">
        <f ca="1">IF(COUNTIF($B$1:INDIRECT(CONCATENATE("B", ROW())), B1572)=0, "", COUNTIF($B$1:INDIRECT(CONCATENATE("B", ROW())), B1572))</f>
        <v>522</v>
      </c>
      <c r="B1572" s="41" t="s">
        <v>38</v>
      </c>
      <c r="C1572" s="7" t="str">
        <f ca="1">IF(B1572="", "", B1572&amp;COUNTIF($B$1:INDIRECT(CONCATENATE("B", ROW())), B1572))</f>
        <v>Ground522</v>
      </c>
      <c r="D1572" s="6"/>
      <c r="E1572" s="6"/>
      <c r="F1572" s="6">
        <f>$F1571+1</f>
        <v>3849</v>
      </c>
      <c r="G1572" s="58" t="str">
        <f t="shared" si="223"/>
        <v>0xF09</v>
      </c>
      <c r="H1572" s="8" t="s">
        <v>234</v>
      </c>
      <c r="I1572" s="8"/>
      <c r="J1572" s="6" t="s">
        <v>32</v>
      </c>
      <c r="K1572" s="9" t="s">
        <v>29</v>
      </c>
      <c r="L1572" s="6" t="s">
        <v>30</v>
      </c>
      <c r="M1572" s="42"/>
      <c r="N1572" s="42">
        <f t="shared" si="224"/>
        <v>0</v>
      </c>
      <c r="O1572" s="42" t="str">
        <f t="shared" si="225"/>
        <v/>
      </c>
      <c r="P1572" s="42">
        <f t="shared" si="226"/>
        <v>0</v>
      </c>
      <c r="Q1572" s="265"/>
      <c r="R1572" s="10">
        <f t="shared" si="227"/>
        <v>0</v>
      </c>
      <c r="S1572" s="6" t="s">
        <v>961</v>
      </c>
      <c r="T1572" s="6" t="s">
        <v>750</v>
      </c>
      <c r="U1572" s="65"/>
      <c r="V1572" s="65"/>
      <c r="W1572" s="65"/>
      <c r="X1572" s="65"/>
      <c r="Y1572" s="65"/>
      <c r="Z1572" s="65"/>
      <c r="AA1572" s="65"/>
      <c r="AB1572" s="65"/>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c r="GY1572" s="1"/>
      <c r="GZ1572" s="1"/>
      <c r="HA1572" s="1"/>
      <c r="HB1572" s="1"/>
      <c r="HC1572" s="1"/>
      <c r="HD1572" s="1"/>
      <c r="HE1572" s="1"/>
      <c r="HF1572" s="1"/>
      <c r="HG1572" s="1"/>
      <c r="HH1572" s="1"/>
      <c r="HI1572" s="1"/>
      <c r="HJ1572" s="1"/>
      <c r="HK1572" s="1"/>
      <c r="HL1572" s="1"/>
      <c r="HM1572" s="1"/>
      <c r="HN1572" s="1"/>
      <c r="HO1572" s="1"/>
      <c r="HP1572" s="1"/>
      <c r="HQ1572" s="1"/>
      <c r="HR1572" s="1"/>
      <c r="HS1572" s="1"/>
      <c r="HT1572" s="1"/>
      <c r="HU1572" s="1"/>
      <c r="HV1572" s="1"/>
      <c r="HW1572" s="1"/>
      <c r="HX1572" s="1"/>
      <c r="HY1572" s="1"/>
      <c r="HZ1572" s="1"/>
      <c r="IA1572" s="1"/>
      <c r="IB1572" s="1"/>
      <c r="IC1572" s="1"/>
      <c r="ID1572" s="1"/>
      <c r="IE1572" s="1"/>
      <c r="IF1572" s="1"/>
      <c r="IG1572" s="1"/>
      <c r="IH1572" s="1"/>
      <c r="II1572" s="1"/>
      <c r="IJ1572" s="1"/>
      <c r="IK1572" s="1"/>
      <c r="IL1572" s="1"/>
      <c r="IM1572" s="1"/>
      <c r="IN1572" s="1"/>
      <c r="IO1572" s="1"/>
      <c r="IP1572" s="1"/>
    </row>
    <row r="1573" spans="1:250" s="50" customFormat="1" x14ac:dyDescent="0.2">
      <c r="A1573" s="6">
        <f ca="1">IF(COUNTIF($B$1:INDIRECT(CONCATENATE("B", ROW())), B1573)=0, "", COUNTIF($B$1:INDIRECT(CONCATENATE("B", ROW())), B1573))</f>
        <v>523</v>
      </c>
      <c r="B1573" s="41" t="s">
        <v>38</v>
      </c>
      <c r="C1573" s="7" t="str">
        <f ca="1">IF(B1573="", "", B1573&amp;COUNTIF($B$1:INDIRECT(CONCATENATE("B", ROW())), B1573))</f>
        <v>Ground523</v>
      </c>
      <c r="D1573" s="6"/>
      <c r="E1573" s="6"/>
      <c r="F1573" s="6">
        <f>$F1572+1</f>
        <v>3850</v>
      </c>
      <c r="G1573" s="58" t="str">
        <f t="shared" si="223"/>
        <v>0xF0A</v>
      </c>
      <c r="H1573" s="8" t="s">
        <v>235</v>
      </c>
      <c r="I1573" s="8"/>
      <c r="J1573" s="6" t="s">
        <v>32</v>
      </c>
      <c r="K1573" s="9" t="s">
        <v>29</v>
      </c>
      <c r="L1573" s="6" t="s">
        <v>30</v>
      </c>
      <c r="M1573" s="42"/>
      <c r="N1573" s="42">
        <f t="shared" si="224"/>
        <v>0</v>
      </c>
      <c r="O1573" s="42" t="str">
        <f t="shared" si="225"/>
        <v/>
      </c>
      <c r="P1573" s="42">
        <f t="shared" si="226"/>
        <v>0</v>
      </c>
      <c r="Q1573" s="265"/>
      <c r="R1573" s="10">
        <f t="shared" si="227"/>
        <v>0</v>
      </c>
      <c r="S1573" s="6" t="s">
        <v>960</v>
      </c>
      <c r="T1573" s="6" t="s">
        <v>750</v>
      </c>
      <c r="U1573" s="65"/>
      <c r="V1573" s="65"/>
      <c r="W1573" s="65"/>
      <c r="X1573" s="65"/>
      <c r="Y1573" s="65"/>
      <c r="Z1573" s="65"/>
      <c r="AA1573" s="65"/>
      <c r="AB1573" s="65"/>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c r="HI1573" s="1"/>
      <c r="HJ1573" s="1"/>
      <c r="HK1573" s="1"/>
      <c r="HL1573" s="1"/>
      <c r="HM1573" s="1"/>
      <c r="HN1573" s="1"/>
      <c r="HO1573" s="1"/>
      <c r="HP1573" s="1"/>
      <c r="HQ1573" s="1"/>
      <c r="HR1573" s="1"/>
      <c r="HS1573" s="1"/>
      <c r="HT1573" s="1"/>
      <c r="HU1573" s="1"/>
      <c r="HV1573" s="1"/>
      <c r="HW1573" s="1"/>
      <c r="HX1573" s="1"/>
      <c r="HY1573" s="1"/>
      <c r="HZ1573" s="1"/>
      <c r="IA1573" s="1"/>
      <c r="IB1573" s="1"/>
      <c r="IC1573" s="1"/>
      <c r="ID1573" s="1"/>
      <c r="IE1573" s="1"/>
      <c r="IF1573" s="1"/>
      <c r="IG1573" s="1"/>
      <c r="IH1573" s="1"/>
      <c r="II1573" s="1"/>
      <c r="IJ1573" s="1"/>
      <c r="IK1573" s="1"/>
      <c r="IL1573" s="1"/>
      <c r="IM1573" s="1"/>
      <c r="IN1573" s="1"/>
      <c r="IO1573" s="1"/>
      <c r="IP1573" s="1"/>
    </row>
    <row r="1574" spans="1:250" s="50" customFormat="1" x14ac:dyDescent="0.2">
      <c r="A1574" s="6">
        <f ca="1">IF(COUNTIF($B$1:INDIRECT(CONCATENATE("B", ROW())), B1574)=0, "", COUNTIF($B$1:INDIRECT(CONCATENATE("B", ROW())), B1574))</f>
        <v>524</v>
      </c>
      <c r="B1574" s="41" t="s">
        <v>38</v>
      </c>
      <c r="C1574" s="7" t="str">
        <f ca="1">IF(B1574="", "", B1574&amp;COUNTIF($B$1:INDIRECT(CONCATENATE("B", ROW())), B1574))</f>
        <v>Ground524</v>
      </c>
      <c r="D1574" s="6"/>
      <c r="E1574" s="6"/>
      <c r="F1574" s="6">
        <f>$F1573+1</f>
        <v>3851</v>
      </c>
      <c r="G1574" s="58" t="str">
        <f t="shared" si="223"/>
        <v>0xF0B</v>
      </c>
      <c r="H1574" s="8" t="s">
        <v>236</v>
      </c>
      <c r="I1574" s="8"/>
      <c r="J1574" s="6" t="s">
        <v>32</v>
      </c>
      <c r="K1574" s="9" t="s">
        <v>29</v>
      </c>
      <c r="L1574" s="6" t="s">
        <v>30</v>
      </c>
      <c r="M1574" s="42"/>
      <c r="N1574" s="42">
        <f t="shared" si="224"/>
        <v>0</v>
      </c>
      <c r="O1574" s="42" t="str">
        <f t="shared" si="225"/>
        <v/>
      </c>
      <c r="P1574" s="42">
        <f t="shared" si="226"/>
        <v>0</v>
      </c>
      <c r="Q1574" s="265"/>
      <c r="R1574" s="10">
        <f t="shared" si="227"/>
        <v>0</v>
      </c>
      <c r="S1574" s="6" t="s">
        <v>958</v>
      </c>
      <c r="T1574" s="6" t="s">
        <v>750</v>
      </c>
      <c r="U1574" s="65"/>
      <c r="V1574" s="65"/>
      <c r="W1574" s="65"/>
      <c r="X1574" s="65"/>
      <c r="Y1574" s="65"/>
      <c r="Z1574" s="65"/>
      <c r="AA1574" s="65"/>
      <c r="AB1574" s="65"/>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c r="HI1574" s="1"/>
      <c r="HJ1574" s="1"/>
      <c r="HK1574" s="1"/>
      <c r="HL1574" s="1"/>
      <c r="HM1574" s="1"/>
      <c r="HN1574" s="1"/>
      <c r="HO1574" s="1"/>
      <c r="HP1574" s="1"/>
      <c r="HQ1574" s="1"/>
      <c r="HR1574" s="1"/>
      <c r="HS1574" s="1"/>
      <c r="HT1574" s="1"/>
      <c r="HU1574" s="1"/>
      <c r="HV1574" s="1"/>
      <c r="HW1574" s="1"/>
      <c r="HX1574" s="1"/>
      <c r="HY1574" s="1"/>
      <c r="HZ1574" s="1"/>
      <c r="IA1574" s="1"/>
      <c r="IB1574" s="1"/>
      <c r="IC1574" s="1"/>
      <c r="ID1574" s="1"/>
      <c r="IE1574" s="1"/>
      <c r="IF1574" s="1"/>
      <c r="IG1574" s="1"/>
      <c r="IH1574" s="1"/>
      <c r="II1574" s="1"/>
      <c r="IJ1574" s="1"/>
      <c r="IK1574" s="1"/>
      <c r="IL1574" s="1"/>
      <c r="IM1574" s="1"/>
      <c r="IN1574" s="1"/>
      <c r="IO1574" s="1"/>
      <c r="IP1574" s="1"/>
    </row>
    <row r="1575" spans="1:250" s="50" customFormat="1" x14ac:dyDescent="0.2">
      <c r="A1575" s="6">
        <f ca="1">IF(COUNTIF($B$1:INDIRECT(CONCATENATE("B", ROW())), B1575)=0, "", COUNTIF($B$1:INDIRECT(CONCATENATE("B", ROW())), B1575))</f>
        <v>525</v>
      </c>
      <c r="B1575" s="41" t="s">
        <v>38</v>
      </c>
      <c r="C1575" s="7" t="str">
        <f ca="1">IF(B1575="", "", B1575&amp;COUNTIF($B$1:INDIRECT(CONCATENATE("B", ROW())), B1575))</f>
        <v>Ground525</v>
      </c>
      <c r="D1575" s="6"/>
      <c r="E1575" s="6"/>
      <c r="F1575" s="6">
        <f>$F1574+1</f>
        <v>3852</v>
      </c>
      <c r="G1575" s="58" t="str">
        <f t="shared" si="223"/>
        <v>0xF0C</v>
      </c>
      <c r="H1575" s="8" t="s">
        <v>237</v>
      </c>
      <c r="I1575" s="8"/>
      <c r="J1575" s="6" t="s">
        <v>32</v>
      </c>
      <c r="K1575" s="9" t="s">
        <v>29</v>
      </c>
      <c r="L1575" s="6" t="s">
        <v>30</v>
      </c>
      <c r="M1575" s="42"/>
      <c r="N1575" s="42">
        <f t="shared" si="224"/>
        <v>0</v>
      </c>
      <c r="O1575" s="42" t="str">
        <f t="shared" si="225"/>
        <v/>
      </c>
      <c r="P1575" s="42">
        <f t="shared" ref="P1575:P1586" si="229">IF(N1575="", "", N1575/8)</f>
        <v>0</v>
      </c>
      <c r="Q1575" s="265"/>
      <c r="R1575" s="10">
        <f t="shared" si="227"/>
        <v>0</v>
      </c>
      <c r="S1575" s="6" t="s">
        <v>959</v>
      </c>
      <c r="T1575" s="6" t="s">
        <v>750</v>
      </c>
      <c r="U1575" s="65"/>
      <c r="V1575" s="65"/>
      <c r="W1575" s="65"/>
      <c r="X1575" s="65"/>
      <c r="Y1575" s="65"/>
      <c r="Z1575" s="65"/>
      <c r="AA1575" s="65"/>
      <c r="AB1575" s="65"/>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c r="HI1575" s="1"/>
      <c r="HJ1575" s="1"/>
      <c r="HK1575" s="1"/>
      <c r="HL1575" s="1"/>
      <c r="HM1575" s="1"/>
      <c r="HN1575" s="1"/>
      <c r="HO1575" s="1"/>
      <c r="HP1575" s="1"/>
      <c r="HQ1575" s="1"/>
      <c r="HR1575" s="1"/>
      <c r="HS1575" s="1"/>
      <c r="HT1575" s="1"/>
      <c r="HU1575" s="1"/>
      <c r="HV1575" s="1"/>
      <c r="HW1575" s="1"/>
      <c r="HX1575" s="1"/>
      <c r="HY1575" s="1"/>
      <c r="HZ1575" s="1"/>
      <c r="IA1575" s="1"/>
      <c r="IB1575" s="1"/>
      <c r="IC1575" s="1"/>
      <c r="ID1575" s="1"/>
      <c r="IE1575" s="1"/>
      <c r="IF1575" s="1"/>
      <c r="IG1575" s="1"/>
      <c r="IH1575" s="1"/>
      <c r="II1575" s="1"/>
      <c r="IJ1575" s="1"/>
      <c r="IK1575" s="1"/>
      <c r="IL1575" s="1"/>
      <c r="IM1575" s="1"/>
      <c r="IN1575" s="1"/>
      <c r="IO1575" s="1"/>
      <c r="IP1575" s="1"/>
    </row>
    <row r="1576" spans="1:250" s="50" customFormat="1" x14ac:dyDescent="0.2">
      <c r="A1576" s="6">
        <f ca="1">IF(COUNTIF($B$1:INDIRECT(CONCATENATE("B", ROW())), B1576)=0, "", COUNTIF($B$1:INDIRECT(CONCATENATE("B", ROW())), B1576))</f>
        <v>526</v>
      </c>
      <c r="B1576" s="41" t="s">
        <v>38</v>
      </c>
      <c r="C1576" s="7" t="str">
        <f ca="1">IF(B1576="", "", B1576&amp;COUNTIF($B$1:INDIRECT(CONCATENATE("B", ROW())), B1576))</f>
        <v>Ground526</v>
      </c>
      <c r="D1576" s="6"/>
      <c r="E1576" s="6"/>
      <c r="F1576" s="6">
        <f t="shared" ref="F1576:F1582" si="230">$F1575+1</f>
        <v>3853</v>
      </c>
      <c r="G1576" s="58" t="str">
        <f t="shared" si="223"/>
        <v>0xF0D</v>
      </c>
      <c r="H1576" s="8" t="s">
        <v>964</v>
      </c>
      <c r="I1576" s="8"/>
      <c r="J1576" s="6" t="s">
        <v>32</v>
      </c>
      <c r="K1576" s="9" t="s">
        <v>29</v>
      </c>
      <c r="L1576" s="6" t="s">
        <v>30</v>
      </c>
      <c r="M1576" s="42"/>
      <c r="N1576" s="42">
        <f t="shared" si="224"/>
        <v>0</v>
      </c>
      <c r="O1576" s="42" t="str">
        <f t="shared" si="225"/>
        <v/>
      </c>
      <c r="P1576" s="42">
        <f t="shared" si="229"/>
        <v>0</v>
      </c>
      <c r="Q1576" s="265"/>
      <c r="R1576" s="10">
        <f t="shared" si="227"/>
        <v>0</v>
      </c>
      <c r="S1576" s="6" t="s">
        <v>963</v>
      </c>
      <c r="T1576" s="6" t="s">
        <v>750</v>
      </c>
      <c r="U1576" s="65"/>
      <c r="V1576" s="65"/>
      <c r="W1576" s="65"/>
      <c r="X1576" s="65"/>
      <c r="Y1576" s="65"/>
      <c r="Z1576" s="65"/>
      <c r="AA1576" s="65"/>
      <c r="AB1576" s="65"/>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c r="HI1576" s="1"/>
      <c r="HJ1576" s="1"/>
      <c r="HK1576" s="1"/>
      <c r="HL1576" s="1"/>
      <c r="HM1576" s="1"/>
      <c r="HN1576" s="1"/>
      <c r="HO1576" s="1"/>
      <c r="HP1576" s="1"/>
      <c r="HQ1576" s="1"/>
      <c r="HR1576" s="1"/>
      <c r="HS1576" s="1"/>
      <c r="HT1576" s="1"/>
      <c r="HU1576" s="1"/>
      <c r="HV1576" s="1"/>
      <c r="HW1576" s="1"/>
      <c r="HX1576" s="1"/>
      <c r="HY1576" s="1"/>
      <c r="HZ1576" s="1"/>
      <c r="IA1576" s="1"/>
      <c r="IB1576" s="1"/>
      <c r="IC1576" s="1"/>
      <c r="ID1576" s="1"/>
      <c r="IE1576" s="1"/>
      <c r="IF1576" s="1"/>
      <c r="IG1576" s="1"/>
      <c r="IH1576" s="1"/>
      <c r="II1576" s="1"/>
      <c r="IJ1576" s="1"/>
      <c r="IK1576" s="1"/>
      <c r="IL1576" s="1"/>
      <c r="IM1576" s="1"/>
      <c r="IN1576" s="1"/>
      <c r="IO1576" s="1"/>
      <c r="IP1576" s="1"/>
    </row>
    <row r="1577" spans="1:250" s="50" customFormat="1" x14ac:dyDescent="0.2">
      <c r="A1577" s="6">
        <f ca="1">IF(COUNTIF($B$1:INDIRECT(CONCATENATE("B", ROW())), B1577)=0, "", COUNTIF($B$1:INDIRECT(CONCATENATE("B", ROW())), B1577))</f>
        <v>527</v>
      </c>
      <c r="B1577" s="41" t="s">
        <v>38</v>
      </c>
      <c r="C1577" s="7" t="str">
        <f ca="1">IF(B1577="", "", B1577&amp;COUNTIF($B$1:INDIRECT(CONCATENATE("B", ROW())), B1577))</f>
        <v>Ground527</v>
      </c>
      <c r="D1577" s="6"/>
      <c r="E1577" s="6"/>
      <c r="F1577" s="6">
        <f t="shared" si="230"/>
        <v>3854</v>
      </c>
      <c r="G1577" s="58" t="str">
        <f t="shared" si="223"/>
        <v>0xF0E</v>
      </c>
      <c r="H1577" s="8" t="s">
        <v>253</v>
      </c>
      <c r="I1577" s="8"/>
      <c r="J1577" s="6" t="s">
        <v>32</v>
      </c>
      <c r="K1577" s="9" t="s">
        <v>29</v>
      </c>
      <c r="L1577" s="6" t="s">
        <v>30</v>
      </c>
      <c r="M1577" s="42"/>
      <c r="N1577" s="42">
        <f t="shared" si="224"/>
        <v>0</v>
      </c>
      <c r="O1577" s="42" t="str">
        <f t="shared" si="225"/>
        <v/>
      </c>
      <c r="P1577" s="42">
        <f t="shared" si="229"/>
        <v>0</v>
      </c>
      <c r="Q1577" s="265"/>
      <c r="R1577" s="10">
        <f t="shared" si="227"/>
        <v>0</v>
      </c>
      <c r="S1577" s="6"/>
      <c r="T1577" s="6"/>
      <c r="U1577" s="65"/>
      <c r="V1577" s="65"/>
      <c r="W1577" s="65"/>
      <c r="X1577" s="65"/>
      <c r="Y1577" s="65"/>
      <c r="Z1577" s="65"/>
      <c r="AA1577" s="65"/>
      <c r="AB1577" s="65"/>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c r="HI1577" s="1"/>
      <c r="HJ1577" s="1"/>
      <c r="HK1577" s="1"/>
      <c r="HL1577" s="1"/>
      <c r="HM1577" s="1"/>
      <c r="HN1577" s="1"/>
      <c r="HO1577" s="1"/>
      <c r="HP1577" s="1"/>
      <c r="HQ1577" s="1"/>
      <c r="HR1577" s="1"/>
      <c r="HS1577" s="1"/>
      <c r="HT1577" s="1"/>
      <c r="HU1577" s="1"/>
      <c r="HV1577" s="1"/>
      <c r="HW1577" s="1"/>
      <c r="HX1577" s="1"/>
      <c r="HY1577" s="1"/>
      <c r="HZ1577" s="1"/>
      <c r="IA1577" s="1"/>
      <c r="IB1577" s="1"/>
      <c r="IC1577" s="1"/>
      <c r="ID1577" s="1"/>
      <c r="IE1577" s="1"/>
      <c r="IF1577" s="1"/>
      <c r="IG1577" s="1"/>
      <c r="IH1577" s="1"/>
      <c r="II1577" s="1"/>
      <c r="IJ1577" s="1"/>
      <c r="IK1577" s="1"/>
      <c r="IL1577" s="1"/>
      <c r="IM1577" s="1"/>
      <c r="IN1577" s="1"/>
      <c r="IO1577" s="1"/>
      <c r="IP1577" s="1"/>
    </row>
    <row r="1578" spans="1:250" s="50" customFormat="1" x14ac:dyDescent="0.2">
      <c r="A1578" s="6">
        <f ca="1">IF(COUNTIF($B$1:INDIRECT(CONCATENATE("B", ROW())), B1578)=0, "", COUNTIF($B$1:INDIRECT(CONCATENATE("B", ROW())), B1578))</f>
        <v>528</v>
      </c>
      <c r="B1578" s="41" t="s">
        <v>38</v>
      </c>
      <c r="C1578" s="7" t="str">
        <f ca="1">IF(B1578="", "", B1578&amp;COUNTIF($B$1:INDIRECT(CONCATENATE("B", ROW())), B1578))</f>
        <v>Ground528</v>
      </c>
      <c r="D1578" s="6"/>
      <c r="E1578" s="6"/>
      <c r="F1578" s="6">
        <f t="shared" si="230"/>
        <v>3855</v>
      </c>
      <c r="G1578" s="58" t="str">
        <f t="shared" si="223"/>
        <v>0xF0F</v>
      </c>
      <c r="H1578" s="8" t="s">
        <v>253</v>
      </c>
      <c r="I1578" s="8"/>
      <c r="J1578" s="6" t="s">
        <v>32</v>
      </c>
      <c r="K1578" s="9" t="s">
        <v>29</v>
      </c>
      <c r="L1578" s="6" t="s">
        <v>30</v>
      </c>
      <c r="M1578" s="42"/>
      <c r="N1578" s="42">
        <f t="shared" si="224"/>
        <v>0</v>
      </c>
      <c r="O1578" s="42" t="str">
        <f t="shared" si="225"/>
        <v/>
      </c>
      <c r="P1578" s="42">
        <f t="shared" si="229"/>
        <v>0</v>
      </c>
      <c r="Q1578" s="265"/>
      <c r="R1578" s="10">
        <f t="shared" si="227"/>
        <v>0</v>
      </c>
      <c r="S1578" s="6"/>
      <c r="T1578" s="6"/>
      <c r="U1578" s="65"/>
      <c r="V1578" s="65"/>
      <c r="W1578" s="65"/>
      <c r="X1578" s="65"/>
      <c r="Y1578" s="65"/>
      <c r="Z1578" s="65"/>
      <c r="AA1578" s="65"/>
      <c r="AB1578" s="65"/>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c r="HI1578" s="1"/>
      <c r="HJ1578" s="1"/>
      <c r="HK1578" s="1"/>
      <c r="HL1578" s="1"/>
      <c r="HM1578" s="1"/>
      <c r="HN1578" s="1"/>
      <c r="HO1578" s="1"/>
      <c r="HP1578" s="1"/>
      <c r="HQ1578" s="1"/>
      <c r="HR1578" s="1"/>
      <c r="HS1578" s="1"/>
      <c r="HT1578" s="1"/>
      <c r="HU1578" s="1"/>
      <c r="HV1578" s="1"/>
      <c r="HW1578" s="1"/>
      <c r="HX1578" s="1"/>
      <c r="HY1578" s="1"/>
      <c r="HZ1578" s="1"/>
      <c r="IA1578" s="1"/>
      <c r="IB1578" s="1"/>
      <c r="IC1578" s="1"/>
      <c r="ID1578" s="1"/>
      <c r="IE1578" s="1"/>
      <c r="IF1578" s="1"/>
      <c r="IG1578" s="1"/>
      <c r="IH1578" s="1"/>
      <c r="II1578" s="1"/>
      <c r="IJ1578" s="1"/>
      <c r="IK1578" s="1"/>
      <c r="IL1578" s="1"/>
      <c r="IM1578" s="1"/>
      <c r="IN1578" s="1"/>
      <c r="IO1578" s="1"/>
      <c r="IP1578" s="1"/>
    </row>
    <row r="1579" spans="1:250" s="50" customFormat="1" x14ac:dyDescent="0.2">
      <c r="A1579" s="6">
        <f ca="1">IF(COUNTIF($B$1:INDIRECT(CONCATENATE("B", ROW())), B1579)=0, "", COUNTIF($B$1:INDIRECT(CONCATENATE("B", ROW())), B1579))</f>
        <v>529</v>
      </c>
      <c r="B1579" s="41" t="s">
        <v>38</v>
      </c>
      <c r="C1579" s="7" t="str">
        <f ca="1">IF(B1579="", "", B1579&amp;COUNTIF($B$1:INDIRECT(CONCATENATE("B", ROW())), B1579))</f>
        <v>Ground529</v>
      </c>
      <c r="D1579" s="6"/>
      <c r="E1579" s="6"/>
      <c r="F1579" s="6">
        <f t="shared" si="230"/>
        <v>3856</v>
      </c>
      <c r="G1579" s="58" t="str">
        <f t="shared" si="223"/>
        <v>0xF10</v>
      </c>
      <c r="H1579" s="8" t="s">
        <v>253</v>
      </c>
      <c r="I1579" s="8"/>
      <c r="J1579" s="6" t="s">
        <v>32</v>
      </c>
      <c r="K1579" s="9" t="s">
        <v>29</v>
      </c>
      <c r="L1579" s="6" t="s">
        <v>30</v>
      </c>
      <c r="M1579" s="42"/>
      <c r="N1579" s="42">
        <f t="shared" si="224"/>
        <v>0</v>
      </c>
      <c r="O1579" s="42" t="str">
        <f t="shared" si="225"/>
        <v/>
      </c>
      <c r="P1579" s="42">
        <f t="shared" si="229"/>
        <v>0</v>
      </c>
      <c r="Q1579" s="265"/>
      <c r="R1579" s="10">
        <f t="shared" si="227"/>
        <v>0</v>
      </c>
      <c r="S1579" s="6"/>
      <c r="T1579" s="6"/>
      <c r="U1579" s="65"/>
      <c r="V1579" s="65"/>
      <c r="W1579" s="65"/>
      <c r="X1579" s="65"/>
      <c r="Y1579" s="65"/>
      <c r="Z1579" s="65"/>
      <c r="AA1579" s="65"/>
      <c r="AB1579" s="65"/>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c r="HI1579" s="1"/>
      <c r="HJ1579" s="1"/>
      <c r="HK1579" s="1"/>
      <c r="HL1579" s="1"/>
      <c r="HM1579" s="1"/>
      <c r="HN1579" s="1"/>
      <c r="HO1579" s="1"/>
      <c r="HP1579" s="1"/>
      <c r="HQ1579" s="1"/>
      <c r="HR1579" s="1"/>
      <c r="HS1579" s="1"/>
      <c r="HT1579" s="1"/>
      <c r="HU1579" s="1"/>
      <c r="HV1579" s="1"/>
      <c r="HW1579" s="1"/>
      <c r="HX1579" s="1"/>
      <c r="HY1579" s="1"/>
      <c r="HZ1579" s="1"/>
      <c r="IA1579" s="1"/>
      <c r="IB1579" s="1"/>
      <c r="IC1579" s="1"/>
      <c r="ID1579" s="1"/>
      <c r="IE1579" s="1"/>
      <c r="IF1579" s="1"/>
      <c r="IG1579" s="1"/>
      <c r="IH1579" s="1"/>
      <c r="II1579" s="1"/>
      <c r="IJ1579" s="1"/>
      <c r="IK1579" s="1"/>
      <c r="IL1579" s="1"/>
      <c r="IM1579" s="1"/>
      <c r="IN1579" s="1"/>
      <c r="IO1579" s="1"/>
      <c r="IP1579" s="1"/>
    </row>
    <row r="1580" spans="1:250" s="50" customFormat="1" x14ac:dyDescent="0.2">
      <c r="A1580" s="6">
        <f ca="1">IF(COUNTIF($B$1:INDIRECT(CONCATENATE("B", ROW())), B1580)=0, "", COUNTIF($B$1:INDIRECT(CONCATENATE("B", ROW())), B1580))</f>
        <v>530</v>
      </c>
      <c r="B1580" s="41" t="s">
        <v>38</v>
      </c>
      <c r="C1580" s="7" t="str">
        <f ca="1">IF(B1580="", "", B1580&amp;COUNTIF($B$1:INDIRECT(CONCATENATE("B", ROW())), B1580))</f>
        <v>Ground530</v>
      </c>
      <c r="D1580" s="6"/>
      <c r="E1580" s="6"/>
      <c r="F1580" s="6">
        <f t="shared" si="230"/>
        <v>3857</v>
      </c>
      <c r="G1580" s="58" t="str">
        <f t="shared" si="223"/>
        <v>0xF11</v>
      </c>
      <c r="H1580" s="8" t="s">
        <v>253</v>
      </c>
      <c r="I1580" s="8"/>
      <c r="J1580" s="6" t="s">
        <v>32</v>
      </c>
      <c r="K1580" s="9" t="s">
        <v>29</v>
      </c>
      <c r="L1580" s="6" t="s">
        <v>30</v>
      </c>
      <c r="M1580" s="42"/>
      <c r="N1580" s="42">
        <f t="shared" si="224"/>
        <v>0</v>
      </c>
      <c r="O1580" s="42" t="str">
        <f t="shared" si="225"/>
        <v/>
      </c>
      <c r="P1580" s="42">
        <f t="shared" si="229"/>
        <v>0</v>
      </c>
      <c r="Q1580" s="265"/>
      <c r="R1580" s="10">
        <f t="shared" si="227"/>
        <v>0</v>
      </c>
      <c r="S1580" s="6"/>
      <c r="T1580" s="6"/>
      <c r="U1580" s="65"/>
      <c r="V1580" s="65"/>
      <c r="W1580" s="65"/>
      <c r="X1580" s="65"/>
      <c r="Y1580" s="65"/>
      <c r="Z1580" s="65"/>
      <c r="AA1580" s="65"/>
      <c r="AB1580" s="65"/>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c r="HI1580" s="1"/>
      <c r="HJ1580" s="1"/>
      <c r="HK1580" s="1"/>
      <c r="HL1580" s="1"/>
      <c r="HM1580" s="1"/>
      <c r="HN1580" s="1"/>
      <c r="HO1580" s="1"/>
      <c r="HP1580" s="1"/>
      <c r="HQ1580" s="1"/>
      <c r="HR1580" s="1"/>
      <c r="HS1580" s="1"/>
      <c r="HT1580" s="1"/>
      <c r="HU1580" s="1"/>
      <c r="HV1580" s="1"/>
      <c r="HW1580" s="1"/>
      <c r="HX1580" s="1"/>
      <c r="HY1580" s="1"/>
      <c r="HZ1580" s="1"/>
      <c r="IA1580" s="1"/>
      <c r="IB1580" s="1"/>
      <c r="IC1580" s="1"/>
      <c r="ID1580" s="1"/>
      <c r="IE1580" s="1"/>
      <c r="IF1580" s="1"/>
      <c r="IG1580" s="1"/>
      <c r="IH1580" s="1"/>
      <c r="II1580" s="1"/>
      <c r="IJ1580" s="1"/>
      <c r="IK1580" s="1"/>
      <c r="IL1580" s="1"/>
      <c r="IM1580" s="1"/>
      <c r="IN1580" s="1"/>
      <c r="IO1580" s="1"/>
      <c r="IP1580" s="1"/>
    </row>
    <row r="1581" spans="1:250" s="50" customFormat="1" x14ac:dyDescent="0.2">
      <c r="A1581" s="6">
        <f ca="1">IF(COUNTIF($B$1:INDIRECT(CONCATENATE("B", ROW())), B1581)=0, "", COUNTIF($B$1:INDIRECT(CONCATENATE("B", ROW())), B1581))</f>
        <v>531</v>
      </c>
      <c r="B1581" s="41" t="s">
        <v>38</v>
      </c>
      <c r="C1581" s="7" t="str">
        <f ca="1">IF(B1581="", "", B1581&amp;COUNTIF($B$1:INDIRECT(CONCATENATE("B", ROW())), B1581))</f>
        <v>Ground531</v>
      </c>
      <c r="D1581" s="6"/>
      <c r="E1581" s="6"/>
      <c r="F1581" s="6">
        <f t="shared" si="230"/>
        <v>3858</v>
      </c>
      <c r="G1581" s="58" t="str">
        <f t="shared" si="223"/>
        <v>0xF12</v>
      </c>
      <c r="H1581" s="8" t="s">
        <v>253</v>
      </c>
      <c r="I1581" s="8"/>
      <c r="J1581" s="6" t="s">
        <v>32</v>
      </c>
      <c r="K1581" s="9" t="s">
        <v>29</v>
      </c>
      <c r="L1581" s="6" t="s">
        <v>30</v>
      </c>
      <c r="M1581" s="42"/>
      <c r="N1581" s="42">
        <f t="shared" si="224"/>
        <v>0</v>
      </c>
      <c r="O1581" s="42" t="str">
        <f t="shared" si="225"/>
        <v/>
      </c>
      <c r="P1581" s="42">
        <f t="shared" si="229"/>
        <v>0</v>
      </c>
      <c r="Q1581" s="265"/>
      <c r="R1581" s="10">
        <f t="shared" si="227"/>
        <v>0</v>
      </c>
      <c r="S1581" s="6"/>
      <c r="T1581" s="6"/>
      <c r="U1581" s="65"/>
      <c r="V1581" s="65"/>
      <c r="W1581" s="65"/>
      <c r="X1581" s="65"/>
      <c r="Y1581" s="65"/>
      <c r="Z1581" s="65"/>
      <c r="AA1581" s="65"/>
      <c r="AB1581" s="65"/>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GS1581" s="1"/>
      <c r="GT1581" s="1"/>
      <c r="GU1581" s="1"/>
      <c r="GV1581" s="1"/>
      <c r="GW1581" s="1"/>
      <c r="GX1581" s="1"/>
      <c r="GY1581" s="1"/>
      <c r="GZ1581" s="1"/>
      <c r="HA1581" s="1"/>
      <c r="HB1581" s="1"/>
      <c r="HC1581" s="1"/>
      <c r="HD1581" s="1"/>
      <c r="HE1581" s="1"/>
      <c r="HF1581" s="1"/>
      <c r="HG1581" s="1"/>
      <c r="HH1581" s="1"/>
      <c r="HI1581" s="1"/>
      <c r="HJ1581" s="1"/>
      <c r="HK1581" s="1"/>
      <c r="HL1581" s="1"/>
      <c r="HM1581" s="1"/>
      <c r="HN1581" s="1"/>
      <c r="HO1581" s="1"/>
      <c r="HP1581" s="1"/>
      <c r="HQ1581" s="1"/>
      <c r="HR1581" s="1"/>
      <c r="HS1581" s="1"/>
      <c r="HT1581" s="1"/>
      <c r="HU1581" s="1"/>
      <c r="HV1581" s="1"/>
      <c r="HW1581" s="1"/>
      <c r="HX1581" s="1"/>
      <c r="HY1581" s="1"/>
      <c r="HZ1581" s="1"/>
      <c r="IA1581" s="1"/>
      <c r="IB1581" s="1"/>
      <c r="IC1581" s="1"/>
      <c r="ID1581" s="1"/>
      <c r="IE1581" s="1"/>
      <c r="IF1581" s="1"/>
      <c r="IG1581" s="1"/>
      <c r="IH1581" s="1"/>
      <c r="II1581" s="1"/>
      <c r="IJ1581" s="1"/>
      <c r="IK1581" s="1"/>
      <c r="IL1581" s="1"/>
      <c r="IM1581" s="1"/>
      <c r="IN1581" s="1"/>
      <c r="IO1581" s="1"/>
      <c r="IP1581" s="1"/>
    </row>
    <row r="1582" spans="1:250" s="50" customFormat="1" x14ac:dyDescent="0.2">
      <c r="A1582" s="6">
        <f ca="1">IF(COUNTIF($B$1:INDIRECT(CONCATENATE("B", ROW())), B1582)=0, "", COUNTIF($B$1:INDIRECT(CONCATENATE("B", ROW())), B1582))</f>
        <v>532</v>
      </c>
      <c r="B1582" s="41" t="s">
        <v>38</v>
      </c>
      <c r="C1582" s="7" t="str">
        <f ca="1">IF(B1582="", "", B1582&amp;COUNTIF($B$1:INDIRECT(CONCATENATE("B", ROW())), B1582))</f>
        <v>Ground532</v>
      </c>
      <c r="D1582" s="6"/>
      <c r="E1582" s="6"/>
      <c r="F1582" s="6">
        <f t="shared" si="230"/>
        <v>3859</v>
      </c>
      <c r="G1582" s="58" t="str">
        <f t="shared" si="223"/>
        <v>0xF13</v>
      </c>
      <c r="H1582" s="8" t="s">
        <v>253</v>
      </c>
      <c r="I1582" s="8"/>
      <c r="J1582" s="6" t="s">
        <v>32</v>
      </c>
      <c r="K1582" s="9" t="s">
        <v>29</v>
      </c>
      <c r="L1582" s="6" t="s">
        <v>30</v>
      </c>
      <c r="M1582" s="42"/>
      <c r="N1582" s="42">
        <f t="shared" si="224"/>
        <v>0</v>
      </c>
      <c r="O1582" s="42" t="str">
        <f t="shared" si="225"/>
        <v/>
      </c>
      <c r="P1582" s="42">
        <f t="shared" si="229"/>
        <v>0</v>
      </c>
      <c r="Q1582" s="265"/>
      <c r="R1582" s="10">
        <f t="shared" si="227"/>
        <v>0</v>
      </c>
      <c r="S1582" s="6"/>
      <c r="T1582" s="6"/>
      <c r="U1582" s="65"/>
      <c r="V1582" s="65"/>
      <c r="W1582" s="65"/>
      <c r="X1582" s="65"/>
      <c r="Y1582" s="65"/>
      <c r="Z1582" s="65"/>
      <c r="AA1582" s="65"/>
      <c r="AB1582" s="65"/>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c r="HI1582" s="1"/>
      <c r="HJ1582" s="1"/>
      <c r="HK1582" s="1"/>
      <c r="HL1582" s="1"/>
      <c r="HM1582" s="1"/>
      <c r="HN1582" s="1"/>
      <c r="HO1582" s="1"/>
      <c r="HP1582" s="1"/>
      <c r="HQ1582" s="1"/>
      <c r="HR1582" s="1"/>
      <c r="HS1582" s="1"/>
      <c r="HT1582" s="1"/>
      <c r="HU1582" s="1"/>
      <c r="HV1582" s="1"/>
      <c r="HW1582" s="1"/>
      <c r="HX1582" s="1"/>
      <c r="HY1582" s="1"/>
      <c r="HZ1582" s="1"/>
      <c r="IA1582" s="1"/>
      <c r="IB1582" s="1"/>
      <c r="IC1582" s="1"/>
      <c r="ID1582" s="1"/>
      <c r="IE1582" s="1"/>
      <c r="IF1582" s="1"/>
      <c r="IG1582" s="1"/>
      <c r="IH1582" s="1"/>
      <c r="II1582" s="1"/>
      <c r="IJ1582" s="1"/>
      <c r="IK1582" s="1"/>
      <c r="IL1582" s="1"/>
      <c r="IM1582" s="1"/>
      <c r="IN1582" s="1"/>
      <c r="IO1582" s="1"/>
      <c r="IP1582" s="1"/>
    </row>
    <row r="1583" spans="1:250" s="50" customFormat="1" x14ac:dyDescent="0.2">
      <c r="A1583" s="6">
        <f ca="1">IF(COUNTIF($B$1:INDIRECT(CONCATENATE("B", ROW())), B1583)=0, "", COUNTIF($B$1:INDIRECT(CONCATENATE("B", ROW())), B1583))</f>
        <v>533</v>
      </c>
      <c r="B1583" s="41" t="s">
        <v>38</v>
      </c>
      <c r="C1583" s="7" t="str">
        <f ca="1">IF(B1583="", "", B1583&amp;COUNTIF($B$1:INDIRECT(CONCATENATE("B", ROW())), B1583))</f>
        <v>Ground533</v>
      </c>
      <c r="D1583" s="6"/>
      <c r="E1583" s="6"/>
      <c r="F1583" s="6">
        <f>$F1582+1</f>
        <v>3860</v>
      </c>
      <c r="G1583" s="58" t="str">
        <f t="shared" si="223"/>
        <v>0xF14</v>
      </c>
      <c r="H1583" s="8" t="s">
        <v>253</v>
      </c>
      <c r="I1583" s="8"/>
      <c r="J1583" s="6" t="s">
        <v>32</v>
      </c>
      <c r="K1583" s="9" t="s">
        <v>29</v>
      </c>
      <c r="L1583" s="6" t="s">
        <v>30</v>
      </c>
      <c r="M1583" s="42"/>
      <c r="N1583" s="42">
        <f t="shared" si="224"/>
        <v>0</v>
      </c>
      <c r="O1583" s="42" t="str">
        <f t="shared" si="225"/>
        <v/>
      </c>
      <c r="P1583" s="42">
        <f t="shared" si="229"/>
        <v>0</v>
      </c>
      <c r="Q1583" s="265"/>
      <c r="R1583" s="10">
        <f t="shared" si="227"/>
        <v>0</v>
      </c>
      <c r="S1583" s="6"/>
      <c r="T1583" s="6"/>
      <c r="U1583" s="65"/>
      <c r="V1583" s="65"/>
      <c r="W1583" s="65"/>
      <c r="X1583" s="65"/>
      <c r="Y1583" s="65"/>
      <c r="Z1583" s="65"/>
      <c r="AA1583" s="65"/>
      <c r="AB1583" s="65"/>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c r="GY1583" s="1"/>
      <c r="GZ1583" s="1"/>
      <c r="HA1583" s="1"/>
      <c r="HB1583" s="1"/>
      <c r="HC1583" s="1"/>
      <c r="HD1583" s="1"/>
      <c r="HE1583" s="1"/>
      <c r="HF1583" s="1"/>
      <c r="HG1583" s="1"/>
      <c r="HH1583" s="1"/>
      <c r="HI1583" s="1"/>
      <c r="HJ1583" s="1"/>
      <c r="HK1583" s="1"/>
      <c r="HL1583" s="1"/>
      <c r="HM1583" s="1"/>
      <c r="HN1583" s="1"/>
      <c r="HO1583" s="1"/>
      <c r="HP1583" s="1"/>
      <c r="HQ1583" s="1"/>
      <c r="HR1583" s="1"/>
      <c r="HS1583" s="1"/>
      <c r="HT1583" s="1"/>
      <c r="HU1583" s="1"/>
      <c r="HV1583" s="1"/>
      <c r="HW1583" s="1"/>
      <c r="HX1583" s="1"/>
      <c r="HY1583" s="1"/>
      <c r="HZ1583" s="1"/>
      <c r="IA1583" s="1"/>
      <c r="IB1583" s="1"/>
      <c r="IC1583" s="1"/>
      <c r="ID1583" s="1"/>
      <c r="IE1583" s="1"/>
      <c r="IF1583" s="1"/>
      <c r="IG1583" s="1"/>
      <c r="IH1583" s="1"/>
      <c r="II1583" s="1"/>
      <c r="IJ1583" s="1"/>
      <c r="IK1583" s="1"/>
      <c r="IL1583" s="1"/>
      <c r="IM1583" s="1"/>
      <c r="IN1583" s="1"/>
      <c r="IO1583" s="1"/>
      <c r="IP1583" s="1"/>
    </row>
    <row r="1584" spans="1:250" s="50" customFormat="1" x14ac:dyDescent="0.2">
      <c r="A1584" s="6">
        <f ca="1">IF(COUNTIF($B$1:INDIRECT(CONCATENATE("B", ROW())), B1584)=0, "", COUNTIF($B$1:INDIRECT(CONCATENATE("B", ROW())), B1584))</f>
        <v>534</v>
      </c>
      <c r="B1584" s="41" t="s">
        <v>38</v>
      </c>
      <c r="C1584" s="7" t="str">
        <f ca="1">IF(B1584="", "", B1584&amp;COUNTIF($B$1:INDIRECT(CONCATENATE("B", ROW())), B1584))</f>
        <v>Ground534</v>
      </c>
      <c r="D1584" s="6"/>
      <c r="E1584" s="6"/>
      <c r="F1584" s="6">
        <f>$F1583+1</f>
        <v>3861</v>
      </c>
      <c r="G1584" s="58" t="str">
        <f t="shared" si="223"/>
        <v>0xF15</v>
      </c>
      <c r="H1584" s="8" t="s">
        <v>253</v>
      </c>
      <c r="I1584" s="8"/>
      <c r="J1584" s="6" t="s">
        <v>32</v>
      </c>
      <c r="K1584" s="9" t="s">
        <v>29</v>
      </c>
      <c r="L1584" s="6" t="s">
        <v>30</v>
      </c>
      <c r="M1584" s="42"/>
      <c r="N1584" s="42">
        <f t="shared" si="224"/>
        <v>0</v>
      </c>
      <c r="O1584" s="42" t="str">
        <f t="shared" si="225"/>
        <v/>
      </c>
      <c r="P1584" s="42">
        <f t="shared" si="229"/>
        <v>0</v>
      </c>
      <c r="Q1584" s="265"/>
      <c r="R1584" s="10">
        <f t="shared" si="227"/>
        <v>0</v>
      </c>
      <c r="S1584" s="6"/>
      <c r="T1584" s="6"/>
      <c r="U1584" s="65"/>
      <c r="V1584" s="65"/>
      <c r="W1584" s="65"/>
      <c r="X1584" s="65"/>
      <c r="Y1584" s="65"/>
      <c r="Z1584" s="65"/>
      <c r="AA1584" s="65"/>
      <c r="AB1584" s="65"/>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c r="HI1584" s="1"/>
      <c r="HJ1584" s="1"/>
      <c r="HK1584" s="1"/>
      <c r="HL1584" s="1"/>
      <c r="HM1584" s="1"/>
      <c r="HN1584" s="1"/>
      <c r="HO1584" s="1"/>
      <c r="HP1584" s="1"/>
      <c r="HQ1584" s="1"/>
      <c r="HR1584" s="1"/>
      <c r="HS1584" s="1"/>
      <c r="HT1584" s="1"/>
      <c r="HU1584" s="1"/>
      <c r="HV1584" s="1"/>
      <c r="HW1584" s="1"/>
      <c r="HX1584" s="1"/>
      <c r="HY1584" s="1"/>
      <c r="HZ1584" s="1"/>
      <c r="IA1584" s="1"/>
      <c r="IB1584" s="1"/>
      <c r="IC1584" s="1"/>
      <c r="ID1584" s="1"/>
      <c r="IE1584" s="1"/>
      <c r="IF1584" s="1"/>
      <c r="IG1584" s="1"/>
      <c r="IH1584" s="1"/>
      <c r="II1584" s="1"/>
      <c r="IJ1584" s="1"/>
      <c r="IK1584" s="1"/>
      <c r="IL1584" s="1"/>
      <c r="IM1584" s="1"/>
      <c r="IN1584" s="1"/>
      <c r="IO1584" s="1"/>
      <c r="IP1584" s="1"/>
    </row>
    <row r="1585" spans="1:250" s="50" customFormat="1" x14ac:dyDescent="0.2">
      <c r="A1585" s="6">
        <f ca="1">IF(COUNTIF($B$1:INDIRECT(CONCATENATE("B", ROW())), B1585)=0, "", COUNTIF($B$1:INDIRECT(CONCATENATE("B", ROW())), B1585))</f>
        <v>535</v>
      </c>
      <c r="B1585" s="41" t="s">
        <v>38</v>
      </c>
      <c r="C1585" s="7" t="str">
        <f ca="1">IF(B1585="", "", B1585&amp;COUNTIF($B$1:INDIRECT(CONCATENATE("B", ROW())), B1585))</f>
        <v>Ground535</v>
      </c>
      <c r="D1585" s="6"/>
      <c r="E1585" s="6"/>
      <c r="F1585" s="6">
        <f>$F1584+1</f>
        <v>3862</v>
      </c>
      <c r="G1585" s="58" t="str">
        <f t="shared" si="223"/>
        <v>0xF16</v>
      </c>
      <c r="H1585" s="8" t="s">
        <v>253</v>
      </c>
      <c r="I1585" s="8"/>
      <c r="J1585" s="6" t="s">
        <v>32</v>
      </c>
      <c r="K1585" s="9" t="s">
        <v>29</v>
      </c>
      <c r="L1585" s="6" t="s">
        <v>30</v>
      </c>
      <c r="M1585" s="42"/>
      <c r="N1585" s="42">
        <f t="shared" si="224"/>
        <v>0</v>
      </c>
      <c r="O1585" s="42" t="str">
        <f t="shared" si="225"/>
        <v/>
      </c>
      <c r="P1585" s="42">
        <f t="shared" si="229"/>
        <v>0</v>
      </c>
      <c r="Q1585" s="265"/>
      <c r="R1585" s="10">
        <f t="shared" si="227"/>
        <v>0</v>
      </c>
      <c r="S1585" s="6"/>
      <c r="T1585" s="6"/>
      <c r="U1585" s="65"/>
      <c r="V1585" s="65"/>
      <c r="W1585" s="65"/>
      <c r="X1585" s="65"/>
      <c r="Y1585" s="65"/>
      <c r="Z1585" s="65"/>
      <c r="AA1585" s="65"/>
      <c r="AB1585" s="65"/>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c r="GY1585" s="1"/>
      <c r="GZ1585" s="1"/>
      <c r="HA1585" s="1"/>
      <c r="HB1585" s="1"/>
      <c r="HC1585" s="1"/>
      <c r="HD1585" s="1"/>
      <c r="HE1585" s="1"/>
      <c r="HF1585" s="1"/>
      <c r="HG1585" s="1"/>
      <c r="HH1585" s="1"/>
      <c r="HI1585" s="1"/>
      <c r="HJ1585" s="1"/>
      <c r="HK1585" s="1"/>
      <c r="HL1585" s="1"/>
      <c r="HM1585" s="1"/>
      <c r="HN1585" s="1"/>
      <c r="HO1585" s="1"/>
      <c r="HP1585" s="1"/>
      <c r="HQ1585" s="1"/>
      <c r="HR1585" s="1"/>
      <c r="HS1585" s="1"/>
      <c r="HT1585" s="1"/>
      <c r="HU1585" s="1"/>
      <c r="HV1585" s="1"/>
      <c r="HW1585" s="1"/>
      <c r="HX1585" s="1"/>
      <c r="HY1585" s="1"/>
      <c r="HZ1585" s="1"/>
      <c r="IA1585" s="1"/>
      <c r="IB1585" s="1"/>
      <c r="IC1585" s="1"/>
      <c r="ID1585" s="1"/>
      <c r="IE1585" s="1"/>
      <c r="IF1585" s="1"/>
      <c r="IG1585" s="1"/>
      <c r="IH1585" s="1"/>
      <c r="II1585" s="1"/>
      <c r="IJ1585" s="1"/>
      <c r="IK1585" s="1"/>
      <c r="IL1585" s="1"/>
      <c r="IM1585" s="1"/>
      <c r="IN1585" s="1"/>
      <c r="IO1585" s="1"/>
      <c r="IP1585" s="1"/>
    </row>
    <row r="1586" spans="1:250" s="50" customFormat="1" x14ac:dyDescent="0.2">
      <c r="A1586" s="6">
        <f ca="1">IF(COUNTIF($B$1:INDIRECT(CONCATENATE("B", ROW())), B1586)=0, "", COUNTIF($B$1:INDIRECT(CONCATENATE("B", ROW())), B1586))</f>
        <v>536</v>
      </c>
      <c r="B1586" s="41" t="s">
        <v>38</v>
      </c>
      <c r="C1586" s="7" t="str">
        <f ca="1">IF(B1586="", "", B1586&amp;COUNTIF($B$1:INDIRECT(CONCATENATE("B", ROW())), B1586))</f>
        <v>Ground536</v>
      </c>
      <c r="D1586" s="6"/>
      <c r="E1586" s="6"/>
      <c r="F1586" s="6">
        <f>$F1585+1</f>
        <v>3863</v>
      </c>
      <c r="G1586" s="58" t="str">
        <f t="shared" si="223"/>
        <v>0xF17</v>
      </c>
      <c r="H1586" s="8" t="s">
        <v>253</v>
      </c>
      <c r="I1586" s="8"/>
      <c r="J1586" s="6" t="s">
        <v>32</v>
      </c>
      <c r="K1586" s="9" t="s">
        <v>29</v>
      </c>
      <c r="L1586" s="6" t="s">
        <v>30</v>
      </c>
      <c r="M1586" s="42"/>
      <c r="N1586" s="42">
        <f t="shared" si="224"/>
        <v>0</v>
      </c>
      <c r="O1586" s="42" t="str">
        <f t="shared" si="225"/>
        <v/>
      </c>
      <c r="P1586" s="42">
        <f t="shared" si="229"/>
        <v>0</v>
      </c>
      <c r="Q1586" s="265"/>
      <c r="R1586" s="10">
        <f t="shared" si="227"/>
        <v>0</v>
      </c>
      <c r="S1586" s="6"/>
      <c r="T1586" s="6"/>
      <c r="U1586" s="65"/>
      <c r="V1586" s="65"/>
      <c r="W1586" s="65"/>
      <c r="X1586" s="65"/>
      <c r="Y1586" s="65"/>
      <c r="Z1586" s="65"/>
      <c r="AA1586" s="65"/>
      <c r="AB1586" s="65"/>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c r="HI1586" s="1"/>
      <c r="HJ1586" s="1"/>
      <c r="HK1586" s="1"/>
      <c r="HL1586" s="1"/>
      <c r="HM1586" s="1"/>
      <c r="HN1586" s="1"/>
      <c r="HO1586" s="1"/>
      <c r="HP1586" s="1"/>
      <c r="HQ1586" s="1"/>
      <c r="HR1586" s="1"/>
      <c r="HS1586" s="1"/>
      <c r="HT1586" s="1"/>
      <c r="HU1586" s="1"/>
      <c r="HV1586" s="1"/>
      <c r="HW1586" s="1"/>
      <c r="HX1586" s="1"/>
      <c r="HY1586" s="1"/>
      <c r="HZ1586" s="1"/>
      <c r="IA1586" s="1"/>
      <c r="IB1586" s="1"/>
      <c r="IC1586" s="1"/>
      <c r="ID1586" s="1"/>
      <c r="IE1586" s="1"/>
      <c r="IF1586" s="1"/>
      <c r="IG1586" s="1"/>
      <c r="IH1586" s="1"/>
      <c r="II1586" s="1"/>
      <c r="IJ1586" s="1"/>
      <c r="IK1586" s="1"/>
      <c r="IL1586" s="1"/>
      <c r="IM1586" s="1"/>
      <c r="IN1586" s="1"/>
      <c r="IO1586" s="1"/>
      <c r="IP1586" s="1"/>
    </row>
    <row r="1587" spans="1:250" s="50" customFormat="1" x14ac:dyDescent="0.2">
      <c r="A1587" s="6">
        <f ca="1">IF(COUNTIF($B$1:INDIRECT(CONCATENATE("B", ROW())), B1587)=0, "", COUNTIF($B$1:INDIRECT(CONCATENATE("B", ROW())), B1587))</f>
        <v>537</v>
      </c>
      <c r="B1587" s="41" t="s">
        <v>38</v>
      </c>
      <c r="C1587" s="7" t="str">
        <f ca="1">IF(B1587="", "", B1587&amp;COUNTIF($B$1:INDIRECT(CONCATENATE("B", ROW())), B1587))</f>
        <v>Ground537</v>
      </c>
      <c r="D1587" s="6"/>
      <c r="E1587" s="6"/>
      <c r="F1587" s="6">
        <f>$F1586+1</f>
        <v>3864</v>
      </c>
      <c r="G1587" s="58" t="str">
        <f t="shared" si="223"/>
        <v>0xF18</v>
      </c>
      <c r="H1587" s="8" t="s">
        <v>253</v>
      </c>
      <c r="I1587" s="8"/>
      <c r="J1587" s="6" t="s">
        <v>32</v>
      </c>
      <c r="K1587" s="9" t="s">
        <v>29</v>
      </c>
      <c r="L1587" s="6" t="s">
        <v>30</v>
      </c>
      <c r="M1587" s="42"/>
      <c r="N1587" s="42">
        <f t="shared" si="224"/>
        <v>0</v>
      </c>
      <c r="O1587" s="42" t="str">
        <f t="shared" si="225"/>
        <v/>
      </c>
      <c r="P1587" s="42">
        <f t="shared" ref="P1587:P1606" si="231">IF(N1587="", "", N1587/8)</f>
        <v>0</v>
      </c>
      <c r="Q1587" s="265"/>
      <c r="R1587" s="10">
        <f t="shared" si="227"/>
        <v>0</v>
      </c>
      <c r="S1587" s="6"/>
      <c r="T1587" s="6"/>
      <c r="U1587" s="65"/>
      <c r="V1587" s="65"/>
      <c r="W1587" s="65"/>
      <c r="X1587" s="65"/>
      <c r="Y1587" s="65"/>
      <c r="Z1587" s="65"/>
      <c r="AA1587" s="65"/>
      <c r="AB1587" s="65"/>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c r="GY1587" s="1"/>
      <c r="GZ1587" s="1"/>
      <c r="HA1587" s="1"/>
      <c r="HB1587" s="1"/>
      <c r="HC1587" s="1"/>
      <c r="HD1587" s="1"/>
      <c r="HE1587" s="1"/>
      <c r="HF1587" s="1"/>
      <c r="HG1587" s="1"/>
      <c r="HH1587" s="1"/>
      <c r="HI1587" s="1"/>
      <c r="HJ1587" s="1"/>
      <c r="HK1587" s="1"/>
      <c r="HL1587" s="1"/>
      <c r="HM1587" s="1"/>
      <c r="HN1587" s="1"/>
      <c r="HO1587" s="1"/>
      <c r="HP1587" s="1"/>
      <c r="HQ1587" s="1"/>
      <c r="HR1587" s="1"/>
      <c r="HS1587" s="1"/>
      <c r="HT1587" s="1"/>
      <c r="HU1587" s="1"/>
      <c r="HV1587" s="1"/>
      <c r="HW1587" s="1"/>
      <c r="HX1587" s="1"/>
      <c r="HY1587" s="1"/>
      <c r="HZ1587" s="1"/>
      <c r="IA1587" s="1"/>
      <c r="IB1587" s="1"/>
      <c r="IC1587" s="1"/>
      <c r="ID1587" s="1"/>
      <c r="IE1587" s="1"/>
      <c r="IF1587" s="1"/>
      <c r="IG1587" s="1"/>
      <c r="IH1587" s="1"/>
      <c r="II1587" s="1"/>
      <c r="IJ1587" s="1"/>
      <c r="IK1587" s="1"/>
      <c r="IL1587" s="1"/>
      <c r="IM1587" s="1"/>
      <c r="IN1587" s="1"/>
      <c r="IO1587" s="1"/>
      <c r="IP1587" s="1"/>
    </row>
    <row r="1588" spans="1:250" s="50" customFormat="1" x14ac:dyDescent="0.2">
      <c r="A1588" s="6">
        <f ca="1">IF(COUNTIF($B$1:INDIRECT(CONCATENATE("B", ROW())), B1588)=0, "", COUNTIF($B$1:INDIRECT(CONCATENATE("B", ROW())), B1588))</f>
        <v>538</v>
      </c>
      <c r="B1588" s="41" t="s">
        <v>38</v>
      </c>
      <c r="C1588" s="7" t="str">
        <f ca="1">IF(B1588="", "", B1588&amp;COUNTIF($B$1:INDIRECT(CONCATENATE("B", ROW())), B1588))</f>
        <v>Ground538</v>
      </c>
      <c r="D1588" s="6"/>
      <c r="E1588" s="6"/>
      <c r="F1588" s="6">
        <f t="shared" ref="F1588:F1594" si="232">$F1587+1</f>
        <v>3865</v>
      </c>
      <c r="G1588" s="58" t="str">
        <f t="shared" si="223"/>
        <v>0xF19</v>
      </c>
      <c r="H1588" s="8" t="s">
        <v>253</v>
      </c>
      <c r="I1588" s="8"/>
      <c r="J1588" s="6" t="s">
        <v>32</v>
      </c>
      <c r="K1588" s="9" t="s">
        <v>29</v>
      </c>
      <c r="L1588" s="6" t="s">
        <v>30</v>
      </c>
      <c r="M1588" s="42"/>
      <c r="N1588" s="42">
        <f t="shared" si="224"/>
        <v>0</v>
      </c>
      <c r="O1588" s="42" t="str">
        <f t="shared" si="225"/>
        <v/>
      </c>
      <c r="P1588" s="42">
        <f t="shared" si="231"/>
        <v>0</v>
      </c>
      <c r="Q1588" s="265"/>
      <c r="R1588" s="10">
        <f t="shared" si="227"/>
        <v>0</v>
      </c>
      <c r="S1588" s="6"/>
      <c r="T1588" s="6"/>
      <c r="U1588" s="65"/>
      <c r="V1588" s="65"/>
      <c r="W1588" s="65"/>
      <c r="X1588" s="65"/>
      <c r="Y1588" s="65"/>
      <c r="Z1588" s="65"/>
      <c r="AA1588" s="65"/>
      <c r="AB1588" s="65"/>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GS1588" s="1"/>
      <c r="GT1588" s="1"/>
      <c r="GU1588" s="1"/>
      <c r="GV1588" s="1"/>
      <c r="GW1588" s="1"/>
      <c r="GX1588" s="1"/>
      <c r="GY1588" s="1"/>
      <c r="GZ1588" s="1"/>
      <c r="HA1588" s="1"/>
      <c r="HB1588" s="1"/>
      <c r="HC1588" s="1"/>
      <c r="HD1588" s="1"/>
      <c r="HE1588" s="1"/>
      <c r="HF1588" s="1"/>
      <c r="HG1588" s="1"/>
      <c r="HH1588" s="1"/>
      <c r="HI1588" s="1"/>
      <c r="HJ1588" s="1"/>
      <c r="HK1588" s="1"/>
      <c r="HL1588" s="1"/>
      <c r="HM1588" s="1"/>
      <c r="HN1588" s="1"/>
      <c r="HO1588" s="1"/>
      <c r="HP1588" s="1"/>
      <c r="HQ1588" s="1"/>
      <c r="HR1588" s="1"/>
      <c r="HS1588" s="1"/>
      <c r="HT1588" s="1"/>
      <c r="HU1588" s="1"/>
      <c r="HV1588" s="1"/>
      <c r="HW1588" s="1"/>
      <c r="HX1588" s="1"/>
      <c r="HY1588" s="1"/>
      <c r="HZ1588" s="1"/>
      <c r="IA1588" s="1"/>
      <c r="IB1588" s="1"/>
      <c r="IC1588" s="1"/>
      <c r="ID1588" s="1"/>
      <c r="IE1588" s="1"/>
      <c r="IF1588" s="1"/>
      <c r="IG1588" s="1"/>
      <c r="IH1588" s="1"/>
      <c r="II1588" s="1"/>
      <c r="IJ1588" s="1"/>
      <c r="IK1588" s="1"/>
      <c r="IL1588" s="1"/>
      <c r="IM1588" s="1"/>
      <c r="IN1588" s="1"/>
      <c r="IO1588" s="1"/>
      <c r="IP1588" s="1"/>
    </row>
    <row r="1589" spans="1:250" s="50" customFormat="1" x14ac:dyDescent="0.2">
      <c r="A1589" s="6">
        <f ca="1">IF(COUNTIF($B$1:INDIRECT(CONCATENATE("B", ROW())), B1589)=0, "", COUNTIF($B$1:INDIRECT(CONCATENATE("B", ROW())), B1589))</f>
        <v>539</v>
      </c>
      <c r="B1589" s="41" t="s">
        <v>38</v>
      </c>
      <c r="C1589" s="7" t="str">
        <f ca="1">IF(B1589="", "", B1589&amp;COUNTIF($B$1:INDIRECT(CONCATENATE("B", ROW())), B1589))</f>
        <v>Ground539</v>
      </c>
      <c r="D1589" s="6"/>
      <c r="E1589" s="6"/>
      <c r="F1589" s="6">
        <f t="shared" si="232"/>
        <v>3866</v>
      </c>
      <c r="G1589" s="58" t="str">
        <f t="shared" si="223"/>
        <v>0xF1A</v>
      </c>
      <c r="H1589" s="8" t="s">
        <v>253</v>
      </c>
      <c r="I1589" s="8"/>
      <c r="J1589" s="6" t="s">
        <v>32</v>
      </c>
      <c r="K1589" s="9" t="s">
        <v>29</v>
      </c>
      <c r="L1589" s="6" t="s">
        <v>30</v>
      </c>
      <c r="M1589" s="42"/>
      <c r="N1589" s="42">
        <f t="shared" si="224"/>
        <v>0</v>
      </c>
      <c r="O1589" s="42" t="str">
        <f t="shared" si="225"/>
        <v/>
      </c>
      <c r="P1589" s="42">
        <f t="shared" si="231"/>
        <v>0</v>
      </c>
      <c r="Q1589" s="265"/>
      <c r="R1589" s="10">
        <f t="shared" si="227"/>
        <v>0</v>
      </c>
      <c r="S1589" s="6"/>
      <c r="T1589" s="6"/>
      <c r="U1589" s="65"/>
      <c r="V1589" s="65"/>
      <c r="W1589" s="65"/>
      <c r="X1589" s="65"/>
      <c r="Y1589" s="65"/>
      <c r="Z1589" s="65"/>
      <c r="AA1589" s="65"/>
      <c r="AB1589" s="65"/>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c r="HI1589" s="1"/>
      <c r="HJ1589" s="1"/>
      <c r="HK1589" s="1"/>
      <c r="HL1589" s="1"/>
      <c r="HM1589" s="1"/>
      <c r="HN1589" s="1"/>
      <c r="HO1589" s="1"/>
      <c r="HP1589" s="1"/>
      <c r="HQ1589" s="1"/>
      <c r="HR1589" s="1"/>
      <c r="HS1589" s="1"/>
      <c r="HT1589" s="1"/>
      <c r="HU1589" s="1"/>
      <c r="HV1589" s="1"/>
      <c r="HW1589" s="1"/>
      <c r="HX1589" s="1"/>
      <c r="HY1589" s="1"/>
      <c r="HZ1589" s="1"/>
      <c r="IA1589" s="1"/>
      <c r="IB1589" s="1"/>
      <c r="IC1589" s="1"/>
      <c r="ID1589" s="1"/>
      <c r="IE1589" s="1"/>
      <c r="IF1589" s="1"/>
      <c r="IG1589" s="1"/>
      <c r="IH1589" s="1"/>
      <c r="II1589" s="1"/>
      <c r="IJ1589" s="1"/>
      <c r="IK1589" s="1"/>
      <c r="IL1589" s="1"/>
      <c r="IM1589" s="1"/>
      <c r="IN1589" s="1"/>
      <c r="IO1589" s="1"/>
      <c r="IP1589" s="1"/>
    </row>
    <row r="1590" spans="1:250" s="50" customFormat="1" x14ac:dyDescent="0.2">
      <c r="A1590" s="6">
        <f ca="1">IF(COUNTIF($B$1:INDIRECT(CONCATENATE("B", ROW())), B1590)=0, "", COUNTIF($B$1:INDIRECT(CONCATENATE("B", ROW())), B1590))</f>
        <v>540</v>
      </c>
      <c r="B1590" s="41" t="s">
        <v>38</v>
      </c>
      <c r="C1590" s="7" t="str">
        <f ca="1">IF(B1590="", "", B1590&amp;COUNTIF($B$1:INDIRECT(CONCATENATE("B", ROW())), B1590))</f>
        <v>Ground540</v>
      </c>
      <c r="D1590" s="6"/>
      <c r="E1590" s="6"/>
      <c r="F1590" s="6">
        <f t="shared" si="232"/>
        <v>3867</v>
      </c>
      <c r="G1590" s="58" t="str">
        <f t="shared" si="223"/>
        <v>0xF1B</v>
      </c>
      <c r="H1590" s="8" t="s">
        <v>253</v>
      </c>
      <c r="I1590" s="8"/>
      <c r="J1590" s="6" t="s">
        <v>32</v>
      </c>
      <c r="K1590" s="9" t="s">
        <v>29</v>
      </c>
      <c r="L1590" s="6" t="s">
        <v>30</v>
      </c>
      <c r="M1590" s="42"/>
      <c r="N1590" s="42">
        <f t="shared" si="224"/>
        <v>0</v>
      </c>
      <c r="O1590" s="42" t="str">
        <f t="shared" si="225"/>
        <v/>
      </c>
      <c r="P1590" s="42">
        <f t="shared" si="231"/>
        <v>0</v>
      </c>
      <c r="Q1590" s="265"/>
      <c r="R1590" s="10">
        <f t="shared" si="227"/>
        <v>0</v>
      </c>
      <c r="S1590" s="6"/>
      <c r="T1590" s="6"/>
      <c r="U1590" s="65"/>
      <c r="V1590" s="65"/>
      <c r="W1590" s="65"/>
      <c r="X1590" s="65"/>
      <c r="Y1590" s="65"/>
      <c r="Z1590" s="65"/>
      <c r="AA1590" s="65"/>
      <c r="AB1590" s="65"/>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c r="HI1590" s="1"/>
      <c r="HJ1590" s="1"/>
      <c r="HK1590" s="1"/>
      <c r="HL1590" s="1"/>
      <c r="HM1590" s="1"/>
      <c r="HN1590" s="1"/>
      <c r="HO1590" s="1"/>
      <c r="HP1590" s="1"/>
      <c r="HQ1590" s="1"/>
      <c r="HR1590" s="1"/>
      <c r="HS1590" s="1"/>
      <c r="HT1590" s="1"/>
      <c r="HU1590" s="1"/>
      <c r="HV1590" s="1"/>
      <c r="HW1590" s="1"/>
      <c r="HX1590" s="1"/>
      <c r="HY1590" s="1"/>
      <c r="HZ1590" s="1"/>
      <c r="IA1590" s="1"/>
      <c r="IB1590" s="1"/>
      <c r="IC1590" s="1"/>
      <c r="ID1590" s="1"/>
      <c r="IE1590" s="1"/>
      <c r="IF1590" s="1"/>
      <c r="IG1590" s="1"/>
      <c r="IH1590" s="1"/>
      <c r="II1590" s="1"/>
      <c r="IJ1590" s="1"/>
      <c r="IK1590" s="1"/>
      <c r="IL1590" s="1"/>
      <c r="IM1590" s="1"/>
      <c r="IN1590" s="1"/>
      <c r="IO1590" s="1"/>
      <c r="IP1590" s="1"/>
    </row>
    <row r="1591" spans="1:250" s="50" customFormat="1" x14ac:dyDescent="0.2">
      <c r="A1591" s="6">
        <f ca="1">IF(COUNTIF($B$1:INDIRECT(CONCATENATE("B", ROW())), B1591)=0, "", COUNTIF($B$1:INDIRECT(CONCATENATE("B", ROW())), B1591))</f>
        <v>541</v>
      </c>
      <c r="B1591" s="41" t="s">
        <v>38</v>
      </c>
      <c r="C1591" s="7" t="str">
        <f ca="1">IF(B1591="", "", B1591&amp;COUNTIF($B$1:INDIRECT(CONCATENATE("B", ROW())), B1591))</f>
        <v>Ground541</v>
      </c>
      <c r="D1591" s="6"/>
      <c r="E1591" s="6"/>
      <c r="F1591" s="6">
        <f t="shared" si="232"/>
        <v>3868</v>
      </c>
      <c r="G1591" s="58" t="str">
        <f t="shared" si="223"/>
        <v>0xF1C</v>
      </c>
      <c r="H1591" s="8" t="s">
        <v>253</v>
      </c>
      <c r="I1591" s="8"/>
      <c r="J1591" s="6" t="s">
        <v>32</v>
      </c>
      <c r="K1591" s="9" t="s">
        <v>29</v>
      </c>
      <c r="L1591" s="6" t="s">
        <v>30</v>
      </c>
      <c r="M1591" s="42"/>
      <c r="N1591" s="42">
        <f t="shared" si="224"/>
        <v>0</v>
      </c>
      <c r="O1591" s="42" t="str">
        <f t="shared" si="225"/>
        <v/>
      </c>
      <c r="P1591" s="42">
        <f t="shared" si="231"/>
        <v>0</v>
      </c>
      <c r="Q1591" s="265"/>
      <c r="R1591" s="10">
        <f t="shared" si="227"/>
        <v>0</v>
      </c>
      <c r="S1591" s="6"/>
      <c r="T1591" s="6"/>
      <c r="U1591" s="65"/>
      <c r="V1591" s="65"/>
      <c r="W1591" s="65"/>
      <c r="X1591" s="65"/>
      <c r="Y1591" s="65"/>
      <c r="Z1591" s="65"/>
      <c r="AA1591" s="65"/>
      <c r="AB1591" s="65"/>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c r="GY1591" s="1"/>
      <c r="GZ1591" s="1"/>
      <c r="HA1591" s="1"/>
      <c r="HB1591" s="1"/>
      <c r="HC1591" s="1"/>
      <c r="HD1591" s="1"/>
      <c r="HE1591" s="1"/>
      <c r="HF1591" s="1"/>
      <c r="HG1591" s="1"/>
      <c r="HH1591" s="1"/>
      <c r="HI1591" s="1"/>
      <c r="HJ1591" s="1"/>
      <c r="HK1591" s="1"/>
      <c r="HL1591" s="1"/>
      <c r="HM1591" s="1"/>
      <c r="HN1591" s="1"/>
      <c r="HO1591" s="1"/>
      <c r="HP1591" s="1"/>
      <c r="HQ1591" s="1"/>
      <c r="HR1591" s="1"/>
      <c r="HS1591" s="1"/>
      <c r="HT1591" s="1"/>
      <c r="HU1591" s="1"/>
      <c r="HV1591" s="1"/>
      <c r="HW1591" s="1"/>
      <c r="HX1591" s="1"/>
      <c r="HY1591" s="1"/>
      <c r="HZ1591" s="1"/>
      <c r="IA1591" s="1"/>
      <c r="IB1591" s="1"/>
      <c r="IC1591" s="1"/>
      <c r="ID1591" s="1"/>
      <c r="IE1591" s="1"/>
      <c r="IF1591" s="1"/>
      <c r="IG1591" s="1"/>
      <c r="IH1591" s="1"/>
      <c r="II1591" s="1"/>
      <c r="IJ1591" s="1"/>
      <c r="IK1591" s="1"/>
      <c r="IL1591" s="1"/>
      <c r="IM1591" s="1"/>
      <c r="IN1591" s="1"/>
      <c r="IO1591" s="1"/>
      <c r="IP1591" s="1"/>
    </row>
    <row r="1592" spans="1:250" s="50" customFormat="1" x14ac:dyDescent="0.2">
      <c r="A1592" s="6">
        <f ca="1">IF(COUNTIF($B$1:INDIRECT(CONCATENATE("B", ROW())), B1592)=0, "", COUNTIF($B$1:INDIRECT(CONCATENATE("B", ROW())), B1592))</f>
        <v>542</v>
      </c>
      <c r="B1592" s="41" t="s">
        <v>38</v>
      </c>
      <c r="C1592" s="7" t="str">
        <f ca="1">IF(B1592="", "", B1592&amp;COUNTIF($B$1:INDIRECT(CONCATENATE("B", ROW())), B1592))</f>
        <v>Ground542</v>
      </c>
      <c r="D1592" s="6"/>
      <c r="E1592" s="6"/>
      <c r="F1592" s="6">
        <f t="shared" si="232"/>
        <v>3869</v>
      </c>
      <c r="G1592" s="58" t="str">
        <f t="shared" si="223"/>
        <v>0xF1D</v>
      </c>
      <c r="H1592" s="8" t="s">
        <v>253</v>
      </c>
      <c r="I1592" s="8"/>
      <c r="J1592" s="6" t="s">
        <v>32</v>
      </c>
      <c r="K1592" s="9" t="s">
        <v>29</v>
      </c>
      <c r="L1592" s="6" t="s">
        <v>30</v>
      </c>
      <c r="M1592" s="42"/>
      <c r="N1592" s="42">
        <f t="shared" si="224"/>
        <v>0</v>
      </c>
      <c r="O1592" s="42" t="str">
        <f t="shared" si="225"/>
        <v/>
      </c>
      <c r="P1592" s="42">
        <f t="shared" si="231"/>
        <v>0</v>
      </c>
      <c r="Q1592" s="265"/>
      <c r="R1592" s="10">
        <f t="shared" si="227"/>
        <v>0</v>
      </c>
      <c r="S1592" s="6"/>
      <c r="T1592" s="6"/>
      <c r="U1592" s="65"/>
      <c r="V1592" s="65"/>
      <c r="W1592" s="65"/>
      <c r="X1592" s="65"/>
      <c r="Y1592" s="65"/>
      <c r="Z1592" s="65"/>
      <c r="AA1592" s="65"/>
      <c r="AB1592" s="65"/>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c r="GY1592" s="1"/>
      <c r="GZ1592" s="1"/>
      <c r="HA1592" s="1"/>
      <c r="HB1592" s="1"/>
      <c r="HC1592" s="1"/>
      <c r="HD1592" s="1"/>
      <c r="HE1592" s="1"/>
      <c r="HF1592" s="1"/>
      <c r="HG1592" s="1"/>
      <c r="HH1592" s="1"/>
      <c r="HI1592" s="1"/>
      <c r="HJ1592" s="1"/>
      <c r="HK1592" s="1"/>
      <c r="HL1592" s="1"/>
      <c r="HM1592" s="1"/>
      <c r="HN1592" s="1"/>
      <c r="HO1592" s="1"/>
      <c r="HP1592" s="1"/>
      <c r="HQ1592" s="1"/>
      <c r="HR1592" s="1"/>
      <c r="HS1592" s="1"/>
      <c r="HT1592" s="1"/>
      <c r="HU1592" s="1"/>
      <c r="HV1592" s="1"/>
      <c r="HW1592" s="1"/>
      <c r="HX1592" s="1"/>
      <c r="HY1592" s="1"/>
      <c r="HZ1592" s="1"/>
      <c r="IA1592" s="1"/>
      <c r="IB1592" s="1"/>
      <c r="IC1592" s="1"/>
      <c r="ID1592" s="1"/>
      <c r="IE1592" s="1"/>
      <c r="IF1592" s="1"/>
      <c r="IG1592" s="1"/>
      <c r="IH1592" s="1"/>
      <c r="II1592" s="1"/>
      <c r="IJ1592" s="1"/>
      <c r="IK1592" s="1"/>
      <c r="IL1592" s="1"/>
      <c r="IM1592" s="1"/>
      <c r="IN1592" s="1"/>
      <c r="IO1592" s="1"/>
      <c r="IP1592" s="1"/>
    </row>
    <row r="1593" spans="1:250" s="50" customFormat="1" x14ac:dyDescent="0.2">
      <c r="A1593" s="6">
        <f ca="1">IF(COUNTIF($B$1:INDIRECT(CONCATENATE("B", ROW())), B1593)=0, "", COUNTIF($B$1:INDIRECT(CONCATENATE("B", ROW())), B1593))</f>
        <v>543</v>
      </c>
      <c r="B1593" s="41" t="s">
        <v>38</v>
      </c>
      <c r="C1593" s="7" t="str">
        <f ca="1">IF(B1593="", "", B1593&amp;COUNTIF($B$1:INDIRECT(CONCATENATE("B", ROW())), B1593))</f>
        <v>Ground543</v>
      </c>
      <c r="D1593" s="6"/>
      <c r="E1593" s="6"/>
      <c r="F1593" s="6">
        <f t="shared" si="232"/>
        <v>3870</v>
      </c>
      <c r="G1593" s="58" t="str">
        <f t="shared" si="223"/>
        <v>0xF1E</v>
      </c>
      <c r="H1593" s="8" t="s">
        <v>253</v>
      </c>
      <c r="I1593" s="8"/>
      <c r="J1593" s="6" t="s">
        <v>32</v>
      </c>
      <c r="K1593" s="9" t="s">
        <v>29</v>
      </c>
      <c r="L1593" s="6" t="s">
        <v>30</v>
      </c>
      <c r="M1593" s="42"/>
      <c r="N1593" s="42">
        <f t="shared" si="224"/>
        <v>0</v>
      </c>
      <c r="O1593" s="42" t="str">
        <f t="shared" si="225"/>
        <v/>
      </c>
      <c r="P1593" s="42">
        <f t="shared" si="231"/>
        <v>0</v>
      </c>
      <c r="Q1593" s="265"/>
      <c r="R1593" s="10">
        <f t="shared" si="227"/>
        <v>0</v>
      </c>
      <c r="S1593" s="6"/>
      <c r="T1593" s="6"/>
      <c r="U1593" s="65"/>
      <c r="V1593" s="65"/>
      <c r="W1593" s="65"/>
      <c r="X1593" s="65"/>
      <c r="Y1593" s="65"/>
      <c r="Z1593" s="65"/>
      <c r="AA1593" s="65"/>
      <c r="AB1593" s="65"/>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c r="HI1593" s="1"/>
      <c r="HJ1593" s="1"/>
      <c r="HK1593" s="1"/>
      <c r="HL1593" s="1"/>
      <c r="HM1593" s="1"/>
      <c r="HN1593" s="1"/>
      <c r="HO1593" s="1"/>
      <c r="HP1593" s="1"/>
      <c r="HQ1593" s="1"/>
      <c r="HR1593" s="1"/>
      <c r="HS1593" s="1"/>
      <c r="HT1593" s="1"/>
      <c r="HU1593" s="1"/>
      <c r="HV1593" s="1"/>
      <c r="HW1593" s="1"/>
      <c r="HX1593" s="1"/>
      <c r="HY1593" s="1"/>
      <c r="HZ1593" s="1"/>
      <c r="IA1593" s="1"/>
      <c r="IB1593" s="1"/>
      <c r="IC1593" s="1"/>
      <c r="ID1593" s="1"/>
      <c r="IE1593" s="1"/>
      <c r="IF1593" s="1"/>
      <c r="IG1593" s="1"/>
      <c r="IH1593" s="1"/>
      <c r="II1593" s="1"/>
      <c r="IJ1593" s="1"/>
      <c r="IK1593" s="1"/>
      <c r="IL1593" s="1"/>
      <c r="IM1593" s="1"/>
      <c r="IN1593" s="1"/>
      <c r="IO1593" s="1"/>
      <c r="IP1593" s="1"/>
    </row>
    <row r="1594" spans="1:250" s="50" customFormat="1" x14ac:dyDescent="0.2">
      <c r="A1594" s="6">
        <f ca="1">IF(COUNTIF($B$1:INDIRECT(CONCATENATE("B", ROW())), B1594)=0, "", COUNTIF($B$1:INDIRECT(CONCATENATE("B", ROW())), B1594))</f>
        <v>544</v>
      </c>
      <c r="B1594" s="41" t="s">
        <v>38</v>
      </c>
      <c r="C1594" s="7" t="str">
        <f ca="1">IF(B1594="", "", B1594&amp;COUNTIF($B$1:INDIRECT(CONCATENATE("B", ROW())), B1594))</f>
        <v>Ground544</v>
      </c>
      <c r="D1594" s="6"/>
      <c r="E1594" s="6"/>
      <c r="F1594" s="6">
        <f t="shared" si="232"/>
        <v>3871</v>
      </c>
      <c r="G1594" s="58" t="str">
        <f t="shared" si="223"/>
        <v>0xF1F</v>
      </c>
      <c r="H1594" s="8" t="s">
        <v>253</v>
      </c>
      <c r="I1594" s="8"/>
      <c r="J1594" s="6" t="s">
        <v>32</v>
      </c>
      <c r="K1594" s="9" t="s">
        <v>29</v>
      </c>
      <c r="L1594" s="6" t="s">
        <v>30</v>
      </c>
      <c r="M1594" s="42"/>
      <c r="N1594" s="42">
        <f t="shared" si="224"/>
        <v>0</v>
      </c>
      <c r="O1594" s="42" t="str">
        <f t="shared" si="225"/>
        <v/>
      </c>
      <c r="P1594" s="42">
        <f t="shared" si="231"/>
        <v>0</v>
      </c>
      <c r="Q1594" s="265"/>
      <c r="R1594" s="10">
        <f t="shared" si="227"/>
        <v>0</v>
      </c>
      <c r="S1594" s="6"/>
      <c r="T1594" s="6"/>
      <c r="U1594" s="65"/>
      <c r="V1594" s="65"/>
      <c r="W1594" s="65"/>
      <c r="X1594" s="65"/>
      <c r="Y1594" s="65"/>
      <c r="Z1594" s="65"/>
      <c r="AA1594" s="65"/>
      <c r="AB1594" s="65"/>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c r="HI1594" s="1"/>
      <c r="HJ1594" s="1"/>
      <c r="HK1594" s="1"/>
      <c r="HL1594" s="1"/>
      <c r="HM1594" s="1"/>
      <c r="HN1594" s="1"/>
      <c r="HO1594" s="1"/>
      <c r="HP1594" s="1"/>
      <c r="HQ1594" s="1"/>
      <c r="HR1594" s="1"/>
      <c r="HS1594" s="1"/>
      <c r="HT1594" s="1"/>
      <c r="HU1594" s="1"/>
      <c r="HV1594" s="1"/>
      <c r="HW1594" s="1"/>
      <c r="HX1594" s="1"/>
      <c r="HY1594" s="1"/>
      <c r="HZ1594" s="1"/>
      <c r="IA1594" s="1"/>
      <c r="IB1594" s="1"/>
      <c r="IC1594" s="1"/>
      <c r="ID1594" s="1"/>
      <c r="IE1594" s="1"/>
      <c r="IF1594" s="1"/>
      <c r="IG1594" s="1"/>
      <c r="IH1594" s="1"/>
      <c r="II1594" s="1"/>
      <c r="IJ1594" s="1"/>
      <c r="IK1594" s="1"/>
      <c r="IL1594" s="1"/>
      <c r="IM1594" s="1"/>
      <c r="IN1594" s="1"/>
      <c r="IO1594" s="1"/>
      <c r="IP1594" s="1"/>
    </row>
    <row r="1595" spans="1:250" s="50" customFormat="1" x14ac:dyDescent="0.2">
      <c r="A1595" s="6">
        <f ca="1">IF(COUNTIF($B$1:INDIRECT(CONCATENATE("B", ROW())), B1595)=0, "", COUNTIF($B$1:INDIRECT(CONCATENATE("B", ROW())), B1595))</f>
        <v>545</v>
      </c>
      <c r="B1595" s="41" t="s">
        <v>38</v>
      </c>
      <c r="C1595" s="7" t="str">
        <f ca="1">IF(B1595="", "", B1595&amp;COUNTIF($B$1:INDIRECT(CONCATENATE("B", ROW())), B1595))</f>
        <v>Ground545</v>
      </c>
      <c r="D1595" s="6"/>
      <c r="E1595" s="6"/>
      <c r="F1595" s="6">
        <f>$F1594+1</f>
        <v>3872</v>
      </c>
      <c r="G1595" s="58" t="str">
        <f t="shared" si="223"/>
        <v>0xF20</v>
      </c>
      <c r="H1595" s="8" t="s">
        <v>253</v>
      </c>
      <c r="I1595" s="8"/>
      <c r="J1595" s="6" t="s">
        <v>32</v>
      </c>
      <c r="K1595" s="9" t="s">
        <v>29</v>
      </c>
      <c r="L1595" s="6" t="s">
        <v>30</v>
      </c>
      <c r="M1595" s="42"/>
      <c r="N1595" s="42">
        <f t="shared" ref="N1595:N1626" si="233">(IF($K1595="CCSDS",$M1595,IF($K1595="","",IF($K1595="RAW",$M1595+(12*8)))))</f>
        <v>0</v>
      </c>
      <c r="O1595" s="42" t="str">
        <f t="shared" si="225"/>
        <v/>
      </c>
      <c r="P1595" s="42">
        <f t="shared" si="231"/>
        <v>0</v>
      </c>
      <c r="Q1595" s="265"/>
      <c r="R1595" s="10">
        <f t="shared" ref="R1595:R1626" si="234">IF($B1595="", "", IF($J1595="Sync", $N1595/$Q1595, 0))</f>
        <v>0</v>
      </c>
      <c r="S1595" s="6"/>
      <c r="T1595" s="6"/>
      <c r="U1595" s="65"/>
      <c r="V1595" s="65"/>
      <c r="W1595" s="65"/>
      <c r="X1595" s="65"/>
      <c r="Y1595" s="65"/>
      <c r="Z1595" s="65"/>
      <c r="AA1595" s="65"/>
      <c r="AB1595" s="65"/>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c r="HI1595" s="1"/>
      <c r="HJ1595" s="1"/>
      <c r="HK1595" s="1"/>
      <c r="HL1595" s="1"/>
      <c r="HM1595" s="1"/>
      <c r="HN1595" s="1"/>
      <c r="HO1595" s="1"/>
      <c r="HP1595" s="1"/>
      <c r="HQ1595" s="1"/>
      <c r="HR1595" s="1"/>
      <c r="HS1595" s="1"/>
      <c r="HT1595" s="1"/>
      <c r="HU1595" s="1"/>
      <c r="HV1595" s="1"/>
      <c r="HW1595" s="1"/>
      <c r="HX1595" s="1"/>
      <c r="HY1595" s="1"/>
      <c r="HZ1595" s="1"/>
      <c r="IA1595" s="1"/>
      <c r="IB1595" s="1"/>
      <c r="IC1595" s="1"/>
      <c r="ID1595" s="1"/>
      <c r="IE1595" s="1"/>
      <c r="IF1595" s="1"/>
      <c r="IG1595" s="1"/>
      <c r="IH1595" s="1"/>
      <c r="II1595" s="1"/>
      <c r="IJ1595" s="1"/>
      <c r="IK1595" s="1"/>
      <c r="IL1595" s="1"/>
      <c r="IM1595" s="1"/>
      <c r="IN1595" s="1"/>
      <c r="IO1595" s="1"/>
      <c r="IP1595" s="1"/>
    </row>
    <row r="1596" spans="1:250" s="50" customFormat="1" x14ac:dyDescent="0.2">
      <c r="A1596" s="6">
        <f ca="1">IF(COUNTIF($B$1:INDIRECT(CONCATENATE("B", ROW())), B1596)=0, "", COUNTIF($B$1:INDIRECT(CONCATENATE("B", ROW())), B1596))</f>
        <v>546</v>
      </c>
      <c r="B1596" s="41" t="s">
        <v>38</v>
      </c>
      <c r="C1596" s="7" t="str">
        <f ca="1">IF(B1596="", "", B1596&amp;COUNTIF($B$1:INDIRECT(CONCATENATE("B", ROW())), B1596))</f>
        <v>Ground546</v>
      </c>
      <c r="D1596" s="6"/>
      <c r="E1596" s="6"/>
      <c r="F1596" s="6">
        <f t="shared" ref="F1596:F1602" si="235">$F1595+1</f>
        <v>3873</v>
      </c>
      <c r="G1596" s="58" t="str">
        <f t="shared" si="223"/>
        <v>0xF21</v>
      </c>
      <c r="H1596" s="8" t="s">
        <v>253</v>
      </c>
      <c r="I1596" s="8"/>
      <c r="J1596" s="6" t="s">
        <v>32</v>
      </c>
      <c r="K1596" s="9" t="s">
        <v>29</v>
      </c>
      <c r="L1596" s="6" t="s">
        <v>30</v>
      </c>
      <c r="M1596" s="42"/>
      <c r="N1596" s="42">
        <f t="shared" si="233"/>
        <v>0</v>
      </c>
      <c r="O1596" s="42" t="str">
        <f t="shared" si="225"/>
        <v/>
      </c>
      <c r="P1596" s="42">
        <f t="shared" si="231"/>
        <v>0</v>
      </c>
      <c r="Q1596" s="265"/>
      <c r="R1596" s="10">
        <f t="shared" si="234"/>
        <v>0</v>
      </c>
      <c r="S1596" s="6"/>
      <c r="T1596" s="6"/>
      <c r="U1596" s="65"/>
      <c r="V1596" s="65"/>
      <c r="W1596" s="65"/>
      <c r="X1596" s="65"/>
      <c r="Y1596" s="65"/>
      <c r="Z1596" s="65"/>
      <c r="AA1596" s="65"/>
      <c r="AB1596" s="65"/>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c r="HI1596" s="1"/>
      <c r="HJ1596" s="1"/>
      <c r="HK1596" s="1"/>
      <c r="HL1596" s="1"/>
      <c r="HM1596" s="1"/>
      <c r="HN1596" s="1"/>
      <c r="HO1596" s="1"/>
      <c r="HP1596" s="1"/>
      <c r="HQ1596" s="1"/>
      <c r="HR1596" s="1"/>
      <c r="HS1596" s="1"/>
      <c r="HT1596" s="1"/>
      <c r="HU1596" s="1"/>
      <c r="HV1596" s="1"/>
      <c r="HW1596" s="1"/>
      <c r="HX1596" s="1"/>
      <c r="HY1596" s="1"/>
      <c r="HZ1596" s="1"/>
      <c r="IA1596" s="1"/>
      <c r="IB1596" s="1"/>
      <c r="IC1596" s="1"/>
      <c r="ID1596" s="1"/>
      <c r="IE1596" s="1"/>
      <c r="IF1596" s="1"/>
      <c r="IG1596" s="1"/>
      <c r="IH1596" s="1"/>
      <c r="II1596" s="1"/>
      <c r="IJ1596" s="1"/>
      <c r="IK1596" s="1"/>
      <c r="IL1596" s="1"/>
      <c r="IM1596" s="1"/>
      <c r="IN1596" s="1"/>
      <c r="IO1596" s="1"/>
      <c r="IP1596" s="1"/>
    </row>
    <row r="1597" spans="1:250" s="50" customFormat="1" x14ac:dyDescent="0.2">
      <c r="A1597" s="6">
        <f ca="1">IF(COUNTIF($B$1:INDIRECT(CONCATENATE("B", ROW())), B1597)=0, "", COUNTIF($B$1:INDIRECT(CONCATENATE("B", ROW())), B1597))</f>
        <v>547</v>
      </c>
      <c r="B1597" s="41" t="s">
        <v>38</v>
      </c>
      <c r="C1597" s="7" t="str">
        <f ca="1">IF(B1597="", "", B1597&amp;COUNTIF($B$1:INDIRECT(CONCATENATE("B", ROW())), B1597))</f>
        <v>Ground547</v>
      </c>
      <c r="D1597" s="6"/>
      <c r="E1597" s="6"/>
      <c r="F1597" s="6">
        <f t="shared" si="235"/>
        <v>3874</v>
      </c>
      <c r="G1597" s="58" t="str">
        <f t="shared" si="223"/>
        <v>0xF22</v>
      </c>
      <c r="H1597" s="8" t="s">
        <v>253</v>
      </c>
      <c r="I1597" s="8"/>
      <c r="J1597" s="6" t="s">
        <v>32</v>
      </c>
      <c r="K1597" s="9" t="s">
        <v>29</v>
      </c>
      <c r="L1597" s="6" t="s">
        <v>30</v>
      </c>
      <c r="M1597" s="42"/>
      <c r="N1597" s="42">
        <f t="shared" si="233"/>
        <v>0</v>
      </c>
      <c r="O1597" s="42" t="str">
        <f t="shared" si="225"/>
        <v/>
      </c>
      <c r="P1597" s="42">
        <f t="shared" si="231"/>
        <v>0</v>
      </c>
      <c r="Q1597" s="265"/>
      <c r="R1597" s="10">
        <f t="shared" si="234"/>
        <v>0</v>
      </c>
      <c r="S1597" s="6"/>
      <c r="T1597" s="6"/>
      <c r="U1597" s="65"/>
      <c r="V1597" s="65"/>
      <c r="W1597" s="65"/>
      <c r="X1597" s="65"/>
      <c r="Y1597" s="65"/>
      <c r="Z1597" s="65"/>
      <c r="AA1597" s="65"/>
      <c r="AB1597" s="65"/>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c r="HI1597" s="1"/>
      <c r="HJ1597" s="1"/>
      <c r="HK1597" s="1"/>
      <c r="HL1597" s="1"/>
      <c r="HM1597" s="1"/>
      <c r="HN1597" s="1"/>
      <c r="HO1597" s="1"/>
      <c r="HP1597" s="1"/>
      <c r="HQ1597" s="1"/>
      <c r="HR1597" s="1"/>
      <c r="HS1597" s="1"/>
      <c r="HT1597" s="1"/>
      <c r="HU1597" s="1"/>
      <c r="HV1597" s="1"/>
      <c r="HW1597" s="1"/>
      <c r="HX1597" s="1"/>
      <c r="HY1597" s="1"/>
      <c r="HZ1597" s="1"/>
      <c r="IA1597" s="1"/>
      <c r="IB1597" s="1"/>
      <c r="IC1597" s="1"/>
      <c r="ID1597" s="1"/>
      <c r="IE1597" s="1"/>
      <c r="IF1597" s="1"/>
      <c r="IG1597" s="1"/>
      <c r="IH1597" s="1"/>
      <c r="II1597" s="1"/>
      <c r="IJ1597" s="1"/>
      <c r="IK1597" s="1"/>
      <c r="IL1597" s="1"/>
      <c r="IM1597" s="1"/>
      <c r="IN1597" s="1"/>
      <c r="IO1597" s="1"/>
      <c r="IP1597" s="1"/>
    </row>
    <row r="1598" spans="1:250" s="50" customFormat="1" x14ac:dyDescent="0.2">
      <c r="A1598" s="6">
        <f ca="1">IF(COUNTIF($B$1:INDIRECT(CONCATENATE("B", ROW())), B1598)=0, "", COUNTIF($B$1:INDIRECT(CONCATENATE("B", ROW())), B1598))</f>
        <v>548</v>
      </c>
      <c r="B1598" s="41" t="s">
        <v>38</v>
      </c>
      <c r="C1598" s="7" t="str">
        <f ca="1">IF(B1598="", "", B1598&amp;COUNTIF($B$1:INDIRECT(CONCATENATE("B", ROW())), B1598))</f>
        <v>Ground548</v>
      </c>
      <c r="D1598" s="6"/>
      <c r="E1598" s="6"/>
      <c r="F1598" s="6">
        <f t="shared" si="235"/>
        <v>3875</v>
      </c>
      <c r="G1598" s="58" t="str">
        <f t="shared" si="223"/>
        <v>0xF23</v>
      </c>
      <c r="H1598" s="8" t="s">
        <v>253</v>
      </c>
      <c r="I1598" s="8"/>
      <c r="J1598" s="6" t="s">
        <v>32</v>
      </c>
      <c r="K1598" s="9" t="s">
        <v>29</v>
      </c>
      <c r="L1598" s="6" t="s">
        <v>30</v>
      </c>
      <c r="M1598" s="42"/>
      <c r="N1598" s="42">
        <f t="shared" si="233"/>
        <v>0</v>
      </c>
      <c r="O1598" s="42" t="str">
        <f t="shared" si="225"/>
        <v/>
      </c>
      <c r="P1598" s="42">
        <f t="shared" si="231"/>
        <v>0</v>
      </c>
      <c r="Q1598" s="265"/>
      <c r="R1598" s="10">
        <f t="shared" si="234"/>
        <v>0</v>
      </c>
      <c r="S1598" s="6"/>
      <c r="T1598" s="6"/>
      <c r="U1598" s="65"/>
      <c r="V1598" s="65"/>
      <c r="W1598" s="65"/>
      <c r="X1598" s="65"/>
      <c r="Y1598" s="65"/>
      <c r="Z1598" s="65"/>
      <c r="AA1598" s="65"/>
      <c r="AB1598" s="65"/>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c r="HI1598" s="1"/>
      <c r="HJ1598" s="1"/>
      <c r="HK1598" s="1"/>
      <c r="HL1598" s="1"/>
      <c r="HM1598" s="1"/>
      <c r="HN1598" s="1"/>
      <c r="HO1598" s="1"/>
      <c r="HP1598" s="1"/>
      <c r="HQ1598" s="1"/>
      <c r="HR1598" s="1"/>
      <c r="HS1598" s="1"/>
      <c r="HT1598" s="1"/>
      <c r="HU1598" s="1"/>
      <c r="HV1598" s="1"/>
      <c r="HW1598" s="1"/>
      <c r="HX1598" s="1"/>
      <c r="HY1598" s="1"/>
      <c r="HZ1598" s="1"/>
      <c r="IA1598" s="1"/>
      <c r="IB1598" s="1"/>
      <c r="IC1598" s="1"/>
      <c r="ID1598" s="1"/>
      <c r="IE1598" s="1"/>
      <c r="IF1598" s="1"/>
      <c r="IG1598" s="1"/>
      <c r="IH1598" s="1"/>
      <c r="II1598" s="1"/>
      <c r="IJ1598" s="1"/>
      <c r="IK1598" s="1"/>
      <c r="IL1598" s="1"/>
      <c r="IM1598" s="1"/>
      <c r="IN1598" s="1"/>
      <c r="IO1598" s="1"/>
      <c r="IP1598" s="1"/>
    </row>
    <row r="1599" spans="1:250" s="50" customFormat="1" x14ac:dyDescent="0.2">
      <c r="A1599" s="6">
        <f ca="1">IF(COUNTIF($B$1:INDIRECT(CONCATENATE("B", ROW())), B1599)=0, "", COUNTIF($B$1:INDIRECT(CONCATENATE("B", ROW())), B1599))</f>
        <v>549</v>
      </c>
      <c r="B1599" s="41" t="s">
        <v>38</v>
      </c>
      <c r="C1599" s="7" t="str">
        <f ca="1">IF(B1599="", "", B1599&amp;COUNTIF($B$1:INDIRECT(CONCATENATE("B", ROW())), B1599))</f>
        <v>Ground549</v>
      </c>
      <c r="D1599" s="6"/>
      <c r="E1599" s="6"/>
      <c r="F1599" s="6">
        <f t="shared" si="235"/>
        <v>3876</v>
      </c>
      <c r="G1599" s="58" t="str">
        <f t="shared" si="223"/>
        <v>0xF24</v>
      </c>
      <c r="H1599" s="8" t="s">
        <v>253</v>
      </c>
      <c r="I1599" s="8"/>
      <c r="J1599" s="6" t="s">
        <v>32</v>
      </c>
      <c r="K1599" s="9" t="s">
        <v>29</v>
      </c>
      <c r="L1599" s="6" t="s">
        <v>30</v>
      </c>
      <c r="M1599" s="42"/>
      <c r="N1599" s="42">
        <f t="shared" si="233"/>
        <v>0</v>
      </c>
      <c r="O1599" s="42" t="str">
        <f t="shared" si="225"/>
        <v/>
      </c>
      <c r="P1599" s="42">
        <f t="shared" si="231"/>
        <v>0</v>
      </c>
      <c r="Q1599" s="265"/>
      <c r="R1599" s="10">
        <f t="shared" si="234"/>
        <v>0</v>
      </c>
      <c r="S1599" s="6"/>
      <c r="T1599" s="6"/>
      <c r="U1599" s="65"/>
      <c r="V1599" s="65"/>
      <c r="W1599" s="65"/>
      <c r="X1599" s="65"/>
      <c r="Y1599" s="65"/>
      <c r="Z1599" s="65"/>
      <c r="AA1599" s="65"/>
      <c r="AB1599" s="65"/>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c r="HI1599" s="1"/>
      <c r="HJ1599" s="1"/>
      <c r="HK1599" s="1"/>
      <c r="HL1599" s="1"/>
      <c r="HM1599" s="1"/>
      <c r="HN1599" s="1"/>
      <c r="HO1599" s="1"/>
      <c r="HP1599" s="1"/>
      <c r="HQ1599" s="1"/>
      <c r="HR1599" s="1"/>
      <c r="HS1599" s="1"/>
      <c r="HT1599" s="1"/>
      <c r="HU1599" s="1"/>
      <c r="HV1599" s="1"/>
      <c r="HW1599" s="1"/>
      <c r="HX1599" s="1"/>
      <c r="HY1599" s="1"/>
      <c r="HZ1599" s="1"/>
      <c r="IA1599" s="1"/>
      <c r="IB1599" s="1"/>
      <c r="IC1599" s="1"/>
      <c r="ID1599" s="1"/>
      <c r="IE1599" s="1"/>
      <c r="IF1599" s="1"/>
      <c r="IG1599" s="1"/>
      <c r="IH1599" s="1"/>
      <c r="II1599" s="1"/>
      <c r="IJ1599" s="1"/>
      <c r="IK1599" s="1"/>
      <c r="IL1599" s="1"/>
      <c r="IM1599" s="1"/>
      <c r="IN1599" s="1"/>
      <c r="IO1599" s="1"/>
      <c r="IP1599" s="1"/>
    </row>
    <row r="1600" spans="1:250" s="50" customFormat="1" x14ac:dyDescent="0.2">
      <c r="A1600" s="6">
        <f ca="1">IF(COUNTIF($B$1:INDIRECT(CONCATENATE("B", ROW())), B1600)=0, "", COUNTIF($B$1:INDIRECT(CONCATENATE("B", ROW())), B1600))</f>
        <v>550</v>
      </c>
      <c r="B1600" s="41" t="s">
        <v>38</v>
      </c>
      <c r="C1600" s="7" t="str">
        <f ca="1">IF(B1600="", "", B1600&amp;COUNTIF($B$1:INDIRECT(CONCATENATE("B", ROW())), B1600))</f>
        <v>Ground550</v>
      </c>
      <c r="D1600" s="6"/>
      <c r="E1600" s="6"/>
      <c r="F1600" s="6">
        <f t="shared" si="235"/>
        <v>3877</v>
      </c>
      <c r="G1600" s="58" t="str">
        <f t="shared" si="223"/>
        <v>0xF25</v>
      </c>
      <c r="H1600" s="8" t="s">
        <v>253</v>
      </c>
      <c r="I1600" s="8"/>
      <c r="J1600" s="6" t="s">
        <v>32</v>
      </c>
      <c r="K1600" s="9" t="s">
        <v>29</v>
      </c>
      <c r="L1600" s="6" t="s">
        <v>30</v>
      </c>
      <c r="M1600" s="42"/>
      <c r="N1600" s="42">
        <f t="shared" si="233"/>
        <v>0</v>
      </c>
      <c r="O1600" s="42" t="str">
        <f t="shared" si="225"/>
        <v/>
      </c>
      <c r="P1600" s="42">
        <f t="shared" si="231"/>
        <v>0</v>
      </c>
      <c r="Q1600" s="265"/>
      <c r="R1600" s="10">
        <f t="shared" si="234"/>
        <v>0</v>
      </c>
      <c r="S1600" s="6"/>
      <c r="T1600" s="6"/>
      <c r="U1600" s="65"/>
      <c r="V1600" s="65"/>
      <c r="W1600" s="65"/>
      <c r="X1600" s="65"/>
      <c r="Y1600" s="65"/>
      <c r="Z1600" s="65"/>
      <c r="AA1600" s="65"/>
      <c r="AB1600" s="65"/>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c r="HI1600" s="1"/>
      <c r="HJ1600" s="1"/>
      <c r="HK1600" s="1"/>
      <c r="HL1600" s="1"/>
      <c r="HM1600" s="1"/>
      <c r="HN1600" s="1"/>
      <c r="HO1600" s="1"/>
      <c r="HP1600" s="1"/>
      <c r="HQ1600" s="1"/>
      <c r="HR1600" s="1"/>
      <c r="HS1600" s="1"/>
      <c r="HT1600" s="1"/>
      <c r="HU1600" s="1"/>
      <c r="HV1600" s="1"/>
      <c r="HW1600" s="1"/>
      <c r="HX1600" s="1"/>
      <c r="HY1600" s="1"/>
      <c r="HZ1600" s="1"/>
      <c r="IA1600" s="1"/>
      <c r="IB1600" s="1"/>
      <c r="IC1600" s="1"/>
      <c r="ID1600" s="1"/>
      <c r="IE1600" s="1"/>
      <c r="IF1600" s="1"/>
      <c r="IG1600" s="1"/>
      <c r="IH1600" s="1"/>
      <c r="II1600" s="1"/>
      <c r="IJ1600" s="1"/>
      <c r="IK1600" s="1"/>
      <c r="IL1600" s="1"/>
      <c r="IM1600" s="1"/>
      <c r="IN1600" s="1"/>
      <c r="IO1600" s="1"/>
      <c r="IP1600" s="1"/>
    </row>
    <row r="1601" spans="1:250" s="50" customFormat="1" x14ac:dyDescent="0.2">
      <c r="A1601" s="6">
        <f ca="1">IF(COUNTIF($B$1:INDIRECT(CONCATENATE("B", ROW())), B1601)=0, "", COUNTIF($B$1:INDIRECT(CONCATENATE("B", ROW())), B1601))</f>
        <v>551</v>
      </c>
      <c r="B1601" s="41" t="s">
        <v>38</v>
      </c>
      <c r="C1601" s="7" t="str">
        <f ca="1">IF(B1601="", "", B1601&amp;COUNTIF($B$1:INDIRECT(CONCATENATE("B", ROW())), B1601))</f>
        <v>Ground551</v>
      </c>
      <c r="D1601" s="6"/>
      <c r="E1601" s="6"/>
      <c r="F1601" s="6">
        <f t="shared" si="235"/>
        <v>3878</v>
      </c>
      <c r="G1601" s="58" t="str">
        <f t="shared" si="223"/>
        <v>0xF26</v>
      </c>
      <c r="H1601" s="8" t="s">
        <v>253</v>
      </c>
      <c r="I1601" s="8"/>
      <c r="J1601" s="6" t="s">
        <v>32</v>
      </c>
      <c r="K1601" s="9" t="s">
        <v>29</v>
      </c>
      <c r="L1601" s="6" t="s">
        <v>30</v>
      </c>
      <c r="M1601" s="42"/>
      <c r="N1601" s="42">
        <f t="shared" si="233"/>
        <v>0</v>
      </c>
      <c r="O1601" s="42" t="str">
        <f t="shared" si="225"/>
        <v/>
      </c>
      <c r="P1601" s="42">
        <f t="shared" si="231"/>
        <v>0</v>
      </c>
      <c r="Q1601" s="265"/>
      <c r="R1601" s="10">
        <f t="shared" si="234"/>
        <v>0</v>
      </c>
      <c r="S1601" s="6"/>
      <c r="T1601" s="6"/>
      <c r="U1601" s="65"/>
      <c r="V1601" s="65"/>
      <c r="W1601" s="65"/>
      <c r="X1601" s="65"/>
      <c r="Y1601" s="65"/>
      <c r="Z1601" s="65"/>
      <c r="AA1601" s="65"/>
      <c r="AB1601" s="65"/>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c r="HI1601" s="1"/>
      <c r="HJ1601" s="1"/>
      <c r="HK1601" s="1"/>
      <c r="HL1601" s="1"/>
      <c r="HM1601" s="1"/>
      <c r="HN1601" s="1"/>
      <c r="HO1601" s="1"/>
      <c r="HP1601" s="1"/>
      <c r="HQ1601" s="1"/>
      <c r="HR1601" s="1"/>
      <c r="HS1601" s="1"/>
      <c r="HT1601" s="1"/>
      <c r="HU1601" s="1"/>
      <c r="HV1601" s="1"/>
      <c r="HW1601" s="1"/>
      <c r="HX1601" s="1"/>
      <c r="HY1601" s="1"/>
      <c r="HZ1601" s="1"/>
      <c r="IA1601" s="1"/>
      <c r="IB1601" s="1"/>
      <c r="IC1601" s="1"/>
      <c r="ID1601" s="1"/>
      <c r="IE1601" s="1"/>
      <c r="IF1601" s="1"/>
      <c r="IG1601" s="1"/>
      <c r="IH1601" s="1"/>
      <c r="II1601" s="1"/>
      <c r="IJ1601" s="1"/>
      <c r="IK1601" s="1"/>
      <c r="IL1601" s="1"/>
      <c r="IM1601" s="1"/>
      <c r="IN1601" s="1"/>
      <c r="IO1601" s="1"/>
      <c r="IP1601" s="1"/>
    </row>
    <row r="1602" spans="1:250" s="50" customFormat="1" x14ac:dyDescent="0.2">
      <c r="A1602" s="6">
        <f ca="1">IF(COUNTIF($B$1:INDIRECT(CONCATENATE("B", ROW())), B1602)=0, "", COUNTIF($B$1:INDIRECT(CONCATENATE("B", ROW())), B1602))</f>
        <v>552</v>
      </c>
      <c r="B1602" s="41" t="s">
        <v>38</v>
      </c>
      <c r="C1602" s="7" t="str">
        <f ca="1">IF(B1602="", "", B1602&amp;COUNTIF($B$1:INDIRECT(CONCATENATE("B", ROW())), B1602))</f>
        <v>Ground552</v>
      </c>
      <c r="D1602" s="6"/>
      <c r="E1602" s="6"/>
      <c r="F1602" s="6">
        <f t="shared" si="235"/>
        <v>3879</v>
      </c>
      <c r="G1602" s="58" t="str">
        <f t="shared" si="223"/>
        <v>0xF27</v>
      </c>
      <c r="H1602" s="8" t="s">
        <v>253</v>
      </c>
      <c r="I1602" s="8"/>
      <c r="J1602" s="6" t="s">
        <v>32</v>
      </c>
      <c r="K1602" s="9" t="s">
        <v>29</v>
      </c>
      <c r="L1602" s="6" t="s">
        <v>30</v>
      </c>
      <c r="M1602" s="42"/>
      <c r="N1602" s="42">
        <f t="shared" si="233"/>
        <v>0</v>
      </c>
      <c r="O1602" s="42" t="str">
        <f t="shared" si="225"/>
        <v/>
      </c>
      <c r="P1602" s="42">
        <f t="shared" si="231"/>
        <v>0</v>
      </c>
      <c r="Q1602" s="265"/>
      <c r="R1602" s="10">
        <f t="shared" si="234"/>
        <v>0</v>
      </c>
      <c r="S1602" s="6"/>
      <c r="T1602" s="6"/>
      <c r="U1602" s="65"/>
      <c r="V1602" s="65"/>
      <c r="W1602" s="65"/>
      <c r="X1602" s="65"/>
      <c r="Y1602" s="65"/>
      <c r="Z1602" s="65"/>
      <c r="AA1602" s="65"/>
      <c r="AB1602" s="65"/>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c r="HI1602" s="1"/>
      <c r="HJ1602" s="1"/>
      <c r="HK1602" s="1"/>
      <c r="HL1602" s="1"/>
      <c r="HM1602" s="1"/>
      <c r="HN1602" s="1"/>
      <c r="HO1602" s="1"/>
      <c r="HP1602" s="1"/>
      <c r="HQ1602" s="1"/>
      <c r="HR1602" s="1"/>
      <c r="HS1602" s="1"/>
      <c r="HT1602" s="1"/>
      <c r="HU1602" s="1"/>
      <c r="HV1602" s="1"/>
      <c r="HW1602" s="1"/>
      <c r="HX1602" s="1"/>
      <c r="HY1602" s="1"/>
      <c r="HZ1602" s="1"/>
      <c r="IA1602" s="1"/>
      <c r="IB1602" s="1"/>
      <c r="IC1602" s="1"/>
      <c r="ID1602" s="1"/>
      <c r="IE1602" s="1"/>
      <c r="IF1602" s="1"/>
      <c r="IG1602" s="1"/>
      <c r="IH1602" s="1"/>
      <c r="II1602" s="1"/>
      <c r="IJ1602" s="1"/>
      <c r="IK1602" s="1"/>
      <c r="IL1602" s="1"/>
      <c r="IM1602" s="1"/>
      <c r="IN1602" s="1"/>
      <c r="IO1602" s="1"/>
      <c r="IP1602" s="1"/>
    </row>
    <row r="1603" spans="1:250" s="50" customFormat="1" x14ac:dyDescent="0.2">
      <c r="A1603" s="6">
        <f ca="1">IF(COUNTIF($B$1:INDIRECT(CONCATENATE("B", ROW())), B1603)=0, "", COUNTIF($B$1:INDIRECT(CONCATENATE("B", ROW())), B1603))</f>
        <v>553</v>
      </c>
      <c r="B1603" s="41" t="s">
        <v>38</v>
      </c>
      <c r="C1603" s="7" t="str">
        <f ca="1">IF(B1603="", "", B1603&amp;COUNTIF($B$1:INDIRECT(CONCATENATE("B", ROW())), B1603))</f>
        <v>Ground553</v>
      </c>
      <c r="D1603" s="6"/>
      <c r="E1603" s="6"/>
      <c r="F1603" s="6">
        <f t="shared" ref="F1603:F1610" si="236">$F1602+1</f>
        <v>3880</v>
      </c>
      <c r="G1603" s="58" t="str">
        <f t="shared" si="223"/>
        <v>0xF28</v>
      </c>
      <c r="H1603" s="8" t="s">
        <v>253</v>
      </c>
      <c r="I1603" s="8"/>
      <c r="J1603" s="6" t="s">
        <v>32</v>
      </c>
      <c r="K1603" s="9" t="s">
        <v>29</v>
      </c>
      <c r="L1603" s="6" t="s">
        <v>30</v>
      </c>
      <c r="M1603" s="42"/>
      <c r="N1603" s="42">
        <f t="shared" si="233"/>
        <v>0</v>
      </c>
      <c r="O1603" s="42" t="str">
        <f t="shared" si="225"/>
        <v/>
      </c>
      <c r="P1603" s="42">
        <f t="shared" si="231"/>
        <v>0</v>
      </c>
      <c r="Q1603" s="265"/>
      <c r="R1603" s="10">
        <f t="shared" si="234"/>
        <v>0</v>
      </c>
      <c r="S1603" s="6"/>
      <c r="T1603" s="6"/>
      <c r="U1603" s="65"/>
      <c r="V1603" s="65"/>
      <c r="W1603" s="65"/>
      <c r="X1603" s="65"/>
      <c r="Y1603" s="65"/>
      <c r="Z1603" s="65"/>
      <c r="AA1603" s="65"/>
      <c r="AB1603" s="65"/>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c r="GY1603" s="1"/>
      <c r="GZ1603" s="1"/>
      <c r="HA1603" s="1"/>
      <c r="HB1603" s="1"/>
      <c r="HC1603" s="1"/>
      <c r="HD1603" s="1"/>
      <c r="HE1603" s="1"/>
      <c r="HF1603" s="1"/>
      <c r="HG1603" s="1"/>
      <c r="HH1603" s="1"/>
      <c r="HI1603" s="1"/>
      <c r="HJ1603" s="1"/>
      <c r="HK1603" s="1"/>
      <c r="HL1603" s="1"/>
      <c r="HM1603" s="1"/>
      <c r="HN1603" s="1"/>
      <c r="HO1603" s="1"/>
      <c r="HP1603" s="1"/>
      <c r="HQ1603" s="1"/>
      <c r="HR1603" s="1"/>
      <c r="HS1603" s="1"/>
      <c r="HT1603" s="1"/>
      <c r="HU1603" s="1"/>
      <c r="HV1603" s="1"/>
      <c r="HW1603" s="1"/>
      <c r="HX1603" s="1"/>
      <c r="HY1603" s="1"/>
      <c r="HZ1603" s="1"/>
      <c r="IA1603" s="1"/>
      <c r="IB1603" s="1"/>
      <c r="IC1603" s="1"/>
      <c r="ID1603" s="1"/>
      <c r="IE1603" s="1"/>
      <c r="IF1603" s="1"/>
      <c r="IG1603" s="1"/>
      <c r="IH1603" s="1"/>
      <c r="II1603" s="1"/>
      <c r="IJ1603" s="1"/>
      <c r="IK1603" s="1"/>
      <c r="IL1603" s="1"/>
      <c r="IM1603" s="1"/>
      <c r="IN1603" s="1"/>
      <c r="IO1603" s="1"/>
      <c r="IP1603" s="1"/>
    </row>
    <row r="1604" spans="1:250" s="50" customFormat="1" x14ac:dyDescent="0.2">
      <c r="A1604" s="6">
        <f ca="1">IF(COUNTIF($B$1:INDIRECT(CONCATENATE("B", ROW())), B1604)=0, "", COUNTIF($B$1:INDIRECT(CONCATENATE("B", ROW())), B1604))</f>
        <v>554</v>
      </c>
      <c r="B1604" s="41" t="s">
        <v>38</v>
      </c>
      <c r="C1604" s="7" t="str">
        <f ca="1">IF(B1604="", "", B1604&amp;COUNTIF($B$1:INDIRECT(CONCATENATE("B", ROW())), B1604))</f>
        <v>Ground554</v>
      </c>
      <c r="D1604" s="6"/>
      <c r="E1604" s="6"/>
      <c r="F1604" s="6">
        <f t="shared" si="236"/>
        <v>3881</v>
      </c>
      <c r="G1604" s="58" t="str">
        <f t="shared" si="223"/>
        <v>0xF29</v>
      </c>
      <c r="H1604" s="8" t="s">
        <v>253</v>
      </c>
      <c r="I1604" s="8"/>
      <c r="J1604" s="6" t="s">
        <v>32</v>
      </c>
      <c r="K1604" s="9" t="s">
        <v>29</v>
      </c>
      <c r="L1604" s="6" t="s">
        <v>30</v>
      </c>
      <c r="M1604" s="42"/>
      <c r="N1604" s="42">
        <f t="shared" si="233"/>
        <v>0</v>
      </c>
      <c r="O1604" s="42" t="str">
        <f t="shared" si="225"/>
        <v/>
      </c>
      <c r="P1604" s="42">
        <f t="shared" si="231"/>
        <v>0</v>
      </c>
      <c r="Q1604" s="265"/>
      <c r="R1604" s="10">
        <f t="shared" si="234"/>
        <v>0</v>
      </c>
      <c r="S1604" s="6"/>
      <c r="T1604" s="6"/>
      <c r="U1604" s="65"/>
      <c r="V1604" s="65"/>
      <c r="W1604" s="65"/>
      <c r="X1604" s="65"/>
      <c r="Y1604" s="65"/>
      <c r="Z1604" s="65"/>
      <c r="AA1604" s="65"/>
      <c r="AB1604" s="65"/>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c r="HI1604" s="1"/>
      <c r="HJ1604" s="1"/>
      <c r="HK1604" s="1"/>
      <c r="HL1604" s="1"/>
      <c r="HM1604" s="1"/>
      <c r="HN1604" s="1"/>
      <c r="HO1604" s="1"/>
      <c r="HP1604" s="1"/>
      <c r="HQ1604" s="1"/>
      <c r="HR1604" s="1"/>
      <c r="HS1604" s="1"/>
      <c r="HT1604" s="1"/>
      <c r="HU1604" s="1"/>
      <c r="HV1604" s="1"/>
      <c r="HW1604" s="1"/>
      <c r="HX1604" s="1"/>
      <c r="HY1604" s="1"/>
      <c r="HZ1604" s="1"/>
      <c r="IA1604" s="1"/>
      <c r="IB1604" s="1"/>
      <c r="IC1604" s="1"/>
      <c r="ID1604" s="1"/>
      <c r="IE1604" s="1"/>
      <c r="IF1604" s="1"/>
      <c r="IG1604" s="1"/>
      <c r="IH1604" s="1"/>
      <c r="II1604" s="1"/>
      <c r="IJ1604" s="1"/>
      <c r="IK1604" s="1"/>
      <c r="IL1604" s="1"/>
      <c r="IM1604" s="1"/>
      <c r="IN1604" s="1"/>
      <c r="IO1604" s="1"/>
      <c r="IP1604" s="1"/>
    </row>
    <row r="1605" spans="1:250" s="50" customFormat="1" x14ac:dyDescent="0.2">
      <c r="A1605" s="6">
        <f ca="1">IF(COUNTIF($B$1:INDIRECT(CONCATENATE("B", ROW())), B1605)=0, "", COUNTIF($B$1:INDIRECT(CONCATENATE("B", ROW())), B1605))</f>
        <v>555</v>
      </c>
      <c r="B1605" s="41" t="s">
        <v>38</v>
      </c>
      <c r="C1605" s="7" t="str">
        <f ca="1">IF(B1605="", "", B1605&amp;COUNTIF($B$1:INDIRECT(CONCATENATE("B", ROW())), B1605))</f>
        <v>Ground555</v>
      </c>
      <c r="D1605" s="6"/>
      <c r="E1605" s="6"/>
      <c r="F1605" s="6">
        <f t="shared" si="236"/>
        <v>3882</v>
      </c>
      <c r="G1605" s="58" t="str">
        <f t="shared" si="223"/>
        <v>0xF2A</v>
      </c>
      <c r="H1605" s="8" t="s">
        <v>253</v>
      </c>
      <c r="I1605" s="8"/>
      <c r="J1605" s="6" t="s">
        <v>32</v>
      </c>
      <c r="K1605" s="9" t="s">
        <v>29</v>
      </c>
      <c r="L1605" s="6" t="s">
        <v>30</v>
      </c>
      <c r="M1605" s="42"/>
      <c r="N1605" s="42">
        <f t="shared" si="233"/>
        <v>0</v>
      </c>
      <c r="O1605" s="42" t="str">
        <f t="shared" si="225"/>
        <v/>
      </c>
      <c r="P1605" s="42">
        <f t="shared" si="231"/>
        <v>0</v>
      </c>
      <c r="Q1605" s="265"/>
      <c r="R1605" s="10">
        <f t="shared" si="234"/>
        <v>0</v>
      </c>
      <c r="S1605" s="6"/>
      <c r="T1605" s="6"/>
      <c r="U1605" s="65"/>
      <c r="V1605" s="65"/>
      <c r="W1605" s="65"/>
      <c r="X1605" s="65"/>
      <c r="Y1605" s="65"/>
      <c r="Z1605" s="65"/>
      <c r="AA1605" s="65"/>
      <c r="AB1605" s="65"/>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c r="HI1605" s="1"/>
      <c r="HJ1605" s="1"/>
      <c r="HK1605" s="1"/>
      <c r="HL1605" s="1"/>
      <c r="HM1605" s="1"/>
      <c r="HN1605" s="1"/>
      <c r="HO1605" s="1"/>
      <c r="HP1605" s="1"/>
      <c r="HQ1605" s="1"/>
      <c r="HR1605" s="1"/>
      <c r="HS1605" s="1"/>
      <c r="HT1605" s="1"/>
      <c r="HU1605" s="1"/>
      <c r="HV1605" s="1"/>
      <c r="HW1605" s="1"/>
      <c r="HX1605" s="1"/>
      <c r="HY1605" s="1"/>
      <c r="HZ1605" s="1"/>
      <c r="IA1605" s="1"/>
      <c r="IB1605" s="1"/>
      <c r="IC1605" s="1"/>
      <c r="ID1605" s="1"/>
      <c r="IE1605" s="1"/>
      <c r="IF1605" s="1"/>
      <c r="IG1605" s="1"/>
      <c r="IH1605" s="1"/>
      <c r="II1605" s="1"/>
      <c r="IJ1605" s="1"/>
      <c r="IK1605" s="1"/>
      <c r="IL1605" s="1"/>
      <c r="IM1605" s="1"/>
      <c r="IN1605" s="1"/>
      <c r="IO1605" s="1"/>
      <c r="IP1605" s="1"/>
    </row>
    <row r="1606" spans="1:250" s="50" customFormat="1" x14ac:dyDescent="0.2">
      <c r="A1606" s="6">
        <f ca="1">IF(COUNTIF($B$1:INDIRECT(CONCATENATE("B", ROW())), B1606)=0, "", COUNTIF($B$1:INDIRECT(CONCATENATE("B", ROW())), B1606))</f>
        <v>556</v>
      </c>
      <c r="B1606" s="41" t="s">
        <v>38</v>
      </c>
      <c r="C1606" s="7" t="str">
        <f ca="1">IF(B1606="", "", B1606&amp;COUNTIF($B$1:INDIRECT(CONCATENATE("B", ROW())), B1606))</f>
        <v>Ground556</v>
      </c>
      <c r="D1606" s="6"/>
      <c r="E1606" s="6"/>
      <c r="F1606" s="6">
        <f t="shared" si="236"/>
        <v>3883</v>
      </c>
      <c r="G1606" s="58" t="str">
        <f t="shared" si="223"/>
        <v>0xF2B</v>
      </c>
      <c r="H1606" s="8" t="s">
        <v>253</v>
      </c>
      <c r="I1606" s="8"/>
      <c r="J1606" s="6" t="s">
        <v>32</v>
      </c>
      <c r="K1606" s="9" t="s">
        <v>29</v>
      </c>
      <c r="L1606" s="6" t="s">
        <v>30</v>
      </c>
      <c r="M1606" s="42"/>
      <c r="N1606" s="42">
        <f t="shared" si="233"/>
        <v>0</v>
      </c>
      <c r="O1606" s="42" t="str">
        <f t="shared" si="225"/>
        <v/>
      </c>
      <c r="P1606" s="42">
        <f t="shared" si="231"/>
        <v>0</v>
      </c>
      <c r="Q1606" s="265"/>
      <c r="R1606" s="10">
        <f t="shared" si="234"/>
        <v>0</v>
      </c>
      <c r="S1606" s="6"/>
      <c r="T1606" s="6"/>
      <c r="U1606" s="65"/>
      <c r="V1606" s="65"/>
      <c r="W1606" s="65"/>
      <c r="X1606" s="65"/>
      <c r="Y1606" s="65"/>
      <c r="Z1606" s="65"/>
      <c r="AA1606" s="65"/>
      <c r="AB1606" s="65"/>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c r="HI1606" s="1"/>
      <c r="HJ1606" s="1"/>
      <c r="HK1606" s="1"/>
      <c r="HL1606" s="1"/>
      <c r="HM1606" s="1"/>
      <c r="HN1606" s="1"/>
      <c r="HO1606" s="1"/>
      <c r="HP1606" s="1"/>
      <c r="HQ1606" s="1"/>
      <c r="HR1606" s="1"/>
      <c r="HS1606" s="1"/>
      <c r="HT1606" s="1"/>
      <c r="HU1606" s="1"/>
      <c r="HV1606" s="1"/>
      <c r="HW1606" s="1"/>
      <c r="HX1606" s="1"/>
      <c r="HY1606" s="1"/>
      <c r="HZ1606" s="1"/>
      <c r="IA1606" s="1"/>
      <c r="IB1606" s="1"/>
      <c r="IC1606" s="1"/>
      <c r="ID1606" s="1"/>
      <c r="IE1606" s="1"/>
      <c r="IF1606" s="1"/>
      <c r="IG1606" s="1"/>
      <c r="IH1606" s="1"/>
      <c r="II1606" s="1"/>
      <c r="IJ1606" s="1"/>
      <c r="IK1606" s="1"/>
      <c r="IL1606" s="1"/>
      <c r="IM1606" s="1"/>
      <c r="IN1606" s="1"/>
      <c r="IO1606" s="1"/>
      <c r="IP1606" s="1"/>
    </row>
    <row r="1607" spans="1:250" s="50" customFormat="1" x14ac:dyDescent="0.2">
      <c r="A1607" s="6">
        <f ca="1">IF(COUNTIF($B$1:INDIRECT(CONCATENATE("B", ROW())), B1607)=0, "", COUNTIF($B$1:INDIRECT(CONCATENATE("B", ROW())), B1607))</f>
        <v>557</v>
      </c>
      <c r="B1607" s="41" t="s">
        <v>38</v>
      </c>
      <c r="C1607" s="7" t="str">
        <f ca="1">IF(B1607="", "", B1607&amp;COUNTIF($B$1:INDIRECT(CONCATENATE("B", ROW())), B1607))</f>
        <v>Ground557</v>
      </c>
      <c r="D1607" s="6"/>
      <c r="E1607" s="6"/>
      <c r="F1607" s="6">
        <f t="shared" si="236"/>
        <v>3884</v>
      </c>
      <c r="G1607" s="58" t="str">
        <f t="shared" si="223"/>
        <v>0xF2C</v>
      </c>
      <c r="H1607" s="8" t="s">
        <v>253</v>
      </c>
      <c r="I1607" s="8"/>
      <c r="J1607" s="6" t="s">
        <v>32</v>
      </c>
      <c r="K1607" s="9" t="s">
        <v>29</v>
      </c>
      <c r="L1607" s="6" t="s">
        <v>30</v>
      </c>
      <c r="M1607" s="42"/>
      <c r="N1607" s="42">
        <f t="shared" si="233"/>
        <v>0</v>
      </c>
      <c r="O1607" s="42" t="str">
        <f t="shared" si="225"/>
        <v/>
      </c>
      <c r="P1607" s="42">
        <f>IF(N1607="", "", N1607/8)</f>
        <v>0</v>
      </c>
      <c r="Q1607" s="265"/>
      <c r="R1607" s="10">
        <f t="shared" si="234"/>
        <v>0</v>
      </c>
      <c r="S1607" s="6"/>
      <c r="T1607" s="6"/>
      <c r="U1607" s="65"/>
      <c r="V1607" s="65"/>
      <c r="W1607" s="65"/>
      <c r="X1607" s="65"/>
      <c r="Y1607" s="65"/>
      <c r="Z1607" s="65"/>
      <c r="AA1607" s="65"/>
      <c r="AB1607" s="65"/>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c r="HI1607" s="1"/>
      <c r="HJ1607" s="1"/>
      <c r="HK1607" s="1"/>
      <c r="HL1607" s="1"/>
      <c r="HM1607" s="1"/>
      <c r="HN1607" s="1"/>
      <c r="HO1607" s="1"/>
      <c r="HP1607" s="1"/>
      <c r="HQ1607" s="1"/>
      <c r="HR1607" s="1"/>
      <c r="HS1607" s="1"/>
      <c r="HT1607" s="1"/>
      <c r="HU1607" s="1"/>
      <c r="HV1607" s="1"/>
      <c r="HW1607" s="1"/>
      <c r="HX1607" s="1"/>
      <c r="HY1607" s="1"/>
      <c r="HZ1607" s="1"/>
      <c r="IA1607" s="1"/>
      <c r="IB1607" s="1"/>
      <c r="IC1607" s="1"/>
      <c r="ID1607" s="1"/>
      <c r="IE1607" s="1"/>
      <c r="IF1607" s="1"/>
      <c r="IG1607" s="1"/>
      <c r="IH1607" s="1"/>
      <c r="II1607" s="1"/>
      <c r="IJ1607" s="1"/>
      <c r="IK1607" s="1"/>
      <c r="IL1607" s="1"/>
      <c r="IM1607" s="1"/>
      <c r="IN1607" s="1"/>
      <c r="IO1607" s="1"/>
      <c r="IP1607" s="1"/>
    </row>
    <row r="1608" spans="1:250" s="50" customFormat="1" x14ac:dyDescent="0.2">
      <c r="A1608" s="6">
        <f ca="1">IF(COUNTIF($B$1:INDIRECT(CONCATENATE("B", ROW())), B1608)=0, "", COUNTIF($B$1:INDIRECT(CONCATENATE("B", ROW())), B1608))</f>
        <v>558</v>
      </c>
      <c r="B1608" s="41" t="s">
        <v>38</v>
      </c>
      <c r="C1608" s="7" t="str">
        <f ca="1">IF(B1608="", "", B1608&amp;COUNTIF($B$1:INDIRECT(CONCATENATE("B", ROW())), B1608))</f>
        <v>Ground558</v>
      </c>
      <c r="D1608" s="6"/>
      <c r="E1608" s="6"/>
      <c r="F1608" s="6">
        <f t="shared" si="236"/>
        <v>3885</v>
      </c>
      <c r="G1608" s="58" t="str">
        <f t="shared" si="223"/>
        <v>0xF2D</v>
      </c>
      <c r="H1608" s="8" t="s">
        <v>253</v>
      </c>
      <c r="I1608" s="8"/>
      <c r="J1608" s="6" t="s">
        <v>32</v>
      </c>
      <c r="K1608" s="9" t="s">
        <v>29</v>
      </c>
      <c r="L1608" s="6" t="s">
        <v>30</v>
      </c>
      <c r="M1608" s="42"/>
      <c r="N1608" s="42">
        <f t="shared" si="233"/>
        <v>0</v>
      </c>
      <c r="O1608" s="42" t="str">
        <f t="shared" si="225"/>
        <v/>
      </c>
      <c r="P1608" s="42">
        <f>IF(N1608="", "", N1608/8)</f>
        <v>0</v>
      </c>
      <c r="Q1608" s="265"/>
      <c r="R1608" s="10">
        <f t="shared" si="234"/>
        <v>0</v>
      </c>
      <c r="S1608" s="6"/>
      <c r="T1608" s="6"/>
      <c r="U1608" s="65"/>
      <c r="V1608" s="65"/>
      <c r="W1608" s="65"/>
      <c r="X1608" s="65"/>
      <c r="Y1608" s="65"/>
      <c r="Z1608" s="65"/>
      <c r="AA1608" s="65"/>
      <c r="AB1608" s="65"/>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c r="GY1608" s="1"/>
      <c r="GZ1608" s="1"/>
      <c r="HA1608" s="1"/>
      <c r="HB1608" s="1"/>
      <c r="HC1608" s="1"/>
      <c r="HD1608" s="1"/>
      <c r="HE1608" s="1"/>
      <c r="HF1608" s="1"/>
      <c r="HG1608" s="1"/>
      <c r="HH1608" s="1"/>
      <c r="HI1608" s="1"/>
      <c r="HJ1608" s="1"/>
      <c r="HK1608" s="1"/>
      <c r="HL1608" s="1"/>
      <c r="HM1608" s="1"/>
      <c r="HN1608" s="1"/>
      <c r="HO1608" s="1"/>
      <c r="HP1608" s="1"/>
      <c r="HQ1608" s="1"/>
      <c r="HR1608" s="1"/>
      <c r="HS1608" s="1"/>
      <c r="HT1608" s="1"/>
      <c r="HU1608" s="1"/>
      <c r="HV1608" s="1"/>
      <c r="HW1608" s="1"/>
      <c r="HX1608" s="1"/>
      <c r="HY1608" s="1"/>
      <c r="HZ1608" s="1"/>
      <c r="IA1608" s="1"/>
      <c r="IB1608" s="1"/>
      <c r="IC1608" s="1"/>
      <c r="ID1608" s="1"/>
      <c r="IE1608" s="1"/>
      <c r="IF1608" s="1"/>
      <c r="IG1608" s="1"/>
      <c r="IH1608" s="1"/>
      <c r="II1608" s="1"/>
      <c r="IJ1608" s="1"/>
      <c r="IK1608" s="1"/>
      <c r="IL1608" s="1"/>
      <c r="IM1608" s="1"/>
      <c r="IN1608" s="1"/>
      <c r="IO1608" s="1"/>
      <c r="IP1608" s="1"/>
    </row>
    <row r="1609" spans="1:250" s="50" customFormat="1" x14ac:dyDescent="0.2">
      <c r="A1609" s="6">
        <f ca="1">IF(COUNTIF($B$1:INDIRECT(CONCATENATE("B", ROW())), B1609)=0, "", COUNTIF($B$1:INDIRECT(CONCATENATE("B", ROW())), B1609))</f>
        <v>559</v>
      </c>
      <c r="B1609" s="41" t="s">
        <v>38</v>
      </c>
      <c r="C1609" s="7" t="str">
        <f ca="1">IF(B1609="", "", B1609&amp;COUNTIF($B$1:INDIRECT(CONCATENATE("B", ROW())), B1609))</f>
        <v>Ground559</v>
      </c>
      <c r="D1609" s="6"/>
      <c r="E1609" s="6"/>
      <c r="F1609" s="6">
        <f t="shared" si="236"/>
        <v>3886</v>
      </c>
      <c r="G1609" s="58" t="str">
        <f t="shared" si="223"/>
        <v>0xF2E</v>
      </c>
      <c r="H1609" s="8" t="s">
        <v>253</v>
      </c>
      <c r="I1609" s="8"/>
      <c r="J1609" s="6" t="s">
        <v>32</v>
      </c>
      <c r="K1609" s="9" t="s">
        <v>29</v>
      </c>
      <c r="L1609" s="6" t="s">
        <v>30</v>
      </c>
      <c r="M1609" s="42"/>
      <c r="N1609" s="42">
        <f t="shared" si="233"/>
        <v>0</v>
      </c>
      <c r="O1609" s="42" t="str">
        <f t="shared" si="225"/>
        <v/>
      </c>
      <c r="P1609" s="42">
        <f>IF(N1609="", "", N1609/8)</f>
        <v>0</v>
      </c>
      <c r="Q1609" s="265"/>
      <c r="R1609" s="10">
        <f t="shared" si="234"/>
        <v>0</v>
      </c>
      <c r="S1609" s="6"/>
      <c r="T1609" s="6"/>
      <c r="U1609" s="65"/>
      <c r="V1609" s="65"/>
      <c r="W1609" s="65"/>
      <c r="X1609" s="65"/>
      <c r="Y1609" s="65"/>
      <c r="Z1609" s="65"/>
      <c r="AA1609" s="65"/>
      <c r="AB1609" s="65"/>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c r="HI1609" s="1"/>
      <c r="HJ1609" s="1"/>
      <c r="HK1609" s="1"/>
      <c r="HL1609" s="1"/>
      <c r="HM1609" s="1"/>
      <c r="HN1609" s="1"/>
      <c r="HO1609" s="1"/>
      <c r="HP1609" s="1"/>
      <c r="HQ1609" s="1"/>
      <c r="HR1609" s="1"/>
      <c r="HS1609" s="1"/>
      <c r="HT1609" s="1"/>
      <c r="HU1609" s="1"/>
      <c r="HV1609" s="1"/>
      <c r="HW1609" s="1"/>
      <c r="HX1609" s="1"/>
      <c r="HY1609" s="1"/>
      <c r="HZ1609" s="1"/>
      <c r="IA1609" s="1"/>
      <c r="IB1609" s="1"/>
      <c r="IC1609" s="1"/>
      <c r="ID1609" s="1"/>
      <c r="IE1609" s="1"/>
      <c r="IF1609" s="1"/>
      <c r="IG1609" s="1"/>
      <c r="IH1609" s="1"/>
      <c r="II1609" s="1"/>
      <c r="IJ1609" s="1"/>
      <c r="IK1609" s="1"/>
      <c r="IL1609" s="1"/>
      <c r="IM1609" s="1"/>
      <c r="IN1609" s="1"/>
      <c r="IO1609" s="1"/>
      <c r="IP1609" s="1"/>
    </row>
    <row r="1610" spans="1:250" s="50" customFormat="1" x14ac:dyDescent="0.2">
      <c r="A1610" s="6">
        <f ca="1">IF(COUNTIF($B$1:INDIRECT(CONCATENATE("B", ROW())), B1610)=0, "", COUNTIF($B$1:INDIRECT(CONCATENATE("B", ROW())), B1610))</f>
        <v>560</v>
      </c>
      <c r="B1610" s="41" t="s">
        <v>38</v>
      </c>
      <c r="C1610" s="7" t="str">
        <f ca="1">IF(B1610="", "", B1610&amp;COUNTIF($B$1:INDIRECT(CONCATENATE("B", ROW())), B1610))</f>
        <v>Ground560</v>
      </c>
      <c r="D1610" s="6"/>
      <c r="E1610" s="6"/>
      <c r="F1610" s="6">
        <f t="shared" si="236"/>
        <v>3887</v>
      </c>
      <c r="G1610" s="58" t="str">
        <f t="shared" si="223"/>
        <v>0xF2F</v>
      </c>
      <c r="H1610" s="8" t="s">
        <v>253</v>
      </c>
      <c r="I1610" s="8"/>
      <c r="J1610" s="6" t="s">
        <v>32</v>
      </c>
      <c r="K1610" s="9" t="s">
        <v>29</v>
      </c>
      <c r="L1610" s="6" t="s">
        <v>30</v>
      </c>
      <c r="M1610" s="42"/>
      <c r="N1610" s="42">
        <f t="shared" si="233"/>
        <v>0</v>
      </c>
      <c r="O1610" s="42" t="str">
        <f t="shared" si="225"/>
        <v/>
      </c>
      <c r="P1610" s="42">
        <f>IF(N1610="", "", N1610/8)</f>
        <v>0</v>
      </c>
      <c r="Q1610" s="265"/>
      <c r="R1610" s="10">
        <f t="shared" si="234"/>
        <v>0</v>
      </c>
      <c r="S1610" s="6"/>
      <c r="T1610" s="6"/>
      <c r="U1610" s="65"/>
      <c r="V1610" s="65"/>
      <c r="W1610" s="65"/>
      <c r="X1610" s="65"/>
      <c r="Y1610" s="65"/>
      <c r="Z1610" s="65"/>
      <c r="AA1610" s="65"/>
      <c r="AB1610" s="65"/>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c r="HI1610" s="1"/>
      <c r="HJ1610" s="1"/>
      <c r="HK1610" s="1"/>
      <c r="HL1610" s="1"/>
      <c r="HM1610" s="1"/>
      <c r="HN1610" s="1"/>
      <c r="HO1610" s="1"/>
      <c r="HP1610" s="1"/>
      <c r="HQ1610" s="1"/>
      <c r="HR1610" s="1"/>
      <c r="HS1610" s="1"/>
      <c r="HT1610" s="1"/>
      <c r="HU1610" s="1"/>
      <c r="HV1610" s="1"/>
      <c r="HW1610" s="1"/>
      <c r="HX1610" s="1"/>
      <c r="HY1610" s="1"/>
      <c r="HZ1610" s="1"/>
      <c r="IA1610" s="1"/>
      <c r="IB1610" s="1"/>
      <c r="IC1610" s="1"/>
      <c r="ID1610" s="1"/>
      <c r="IE1610" s="1"/>
      <c r="IF1610" s="1"/>
      <c r="IG1610" s="1"/>
      <c r="IH1610" s="1"/>
      <c r="II1610" s="1"/>
      <c r="IJ1610" s="1"/>
      <c r="IK1610" s="1"/>
      <c r="IL1610" s="1"/>
      <c r="IM1610" s="1"/>
      <c r="IN1610" s="1"/>
      <c r="IO1610" s="1"/>
      <c r="IP1610" s="1"/>
    </row>
    <row r="1611" spans="1:250" s="50" customFormat="1" x14ac:dyDescent="0.2">
      <c r="A1611" s="6">
        <f ca="1">IF(COUNTIF($B$1:INDIRECT(CONCATENATE("B", ROW())), B1611)=0, "", COUNTIF($B$1:INDIRECT(CONCATENATE("B", ROW())), B1611))</f>
        <v>561</v>
      </c>
      <c r="B1611" s="41" t="s">
        <v>38</v>
      </c>
      <c r="C1611" s="7" t="str">
        <f ca="1">IF(B1611="", "", B1611&amp;COUNTIF($B$1:INDIRECT(CONCATENATE("B", ROW())), B1611))</f>
        <v>Ground561</v>
      </c>
      <c r="D1611" s="6"/>
      <c r="E1611" s="6"/>
      <c r="F1611" s="6">
        <f>$F1610+1</f>
        <v>3888</v>
      </c>
      <c r="G1611" s="58" t="str">
        <f t="shared" si="223"/>
        <v>0xF30</v>
      </c>
      <c r="H1611" s="8" t="s">
        <v>253</v>
      </c>
      <c r="I1611" s="8"/>
      <c r="J1611" s="6" t="s">
        <v>32</v>
      </c>
      <c r="K1611" s="9" t="s">
        <v>29</v>
      </c>
      <c r="L1611" s="6" t="s">
        <v>30</v>
      </c>
      <c r="M1611" s="42"/>
      <c r="N1611" s="42">
        <f t="shared" si="233"/>
        <v>0</v>
      </c>
      <c r="O1611" s="42" t="str">
        <f t="shared" si="225"/>
        <v/>
      </c>
      <c r="P1611" s="42">
        <f t="shared" ref="P1611:P1622" si="237">IF(N1611="", "", N1611/8)</f>
        <v>0</v>
      </c>
      <c r="Q1611" s="265"/>
      <c r="R1611" s="10">
        <f t="shared" si="234"/>
        <v>0</v>
      </c>
      <c r="S1611" s="6"/>
      <c r="T1611" s="6"/>
      <c r="U1611" s="65"/>
      <c r="V1611" s="65"/>
      <c r="W1611" s="65"/>
      <c r="X1611" s="65"/>
      <c r="Y1611" s="65"/>
      <c r="Z1611" s="65"/>
      <c r="AA1611" s="65"/>
      <c r="AB1611" s="65"/>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c r="HI1611" s="1"/>
      <c r="HJ1611" s="1"/>
      <c r="HK1611" s="1"/>
      <c r="HL1611" s="1"/>
      <c r="HM1611" s="1"/>
      <c r="HN1611" s="1"/>
      <c r="HO1611" s="1"/>
      <c r="HP1611" s="1"/>
      <c r="HQ1611" s="1"/>
      <c r="HR1611" s="1"/>
      <c r="HS1611" s="1"/>
      <c r="HT1611" s="1"/>
      <c r="HU1611" s="1"/>
      <c r="HV1611" s="1"/>
      <c r="HW1611" s="1"/>
      <c r="HX1611" s="1"/>
      <c r="HY1611" s="1"/>
      <c r="HZ1611" s="1"/>
      <c r="IA1611" s="1"/>
      <c r="IB1611" s="1"/>
      <c r="IC1611" s="1"/>
      <c r="ID1611" s="1"/>
      <c r="IE1611" s="1"/>
      <c r="IF1611" s="1"/>
      <c r="IG1611" s="1"/>
      <c r="IH1611" s="1"/>
      <c r="II1611" s="1"/>
      <c r="IJ1611" s="1"/>
      <c r="IK1611" s="1"/>
      <c r="IL1611" s="1"/>
      <c r="IM1611" s="1"/>
      <c r="IN1611" s="1"/>
      <c r="IO1611" s="1"/>
      <c r="IP1611" s="1"/>
    </row>
    <row r="1612" spans="1:250" s="50" customFormat="1" x14ac:dyDescent="0.2">
      <c r="A1612" s="6">
        <f ca="1">IF(COUNTIF($B$1:INDIRECT(CONCATENATE("B", ROW())), B1612)=0, "", COUNTIF($B$1:INDIRECT(CONCATENATE("B", ROW())), B1612))</f>
        <v>562</v>
      </c>
      <c r="B1612" s="41" t="s">
        <v>38</v>
      </c>
      <c r="C1612" s="7" t="str">
        <f ca="1">IF(B1612="", "", B1612&amp;COUNTIF($B$1:INDIRECT(CONCATENATE("B", ROW())), B1612))</f>
        <v>Ground562</v>
      </c>
      <c r="D1612" s="6"/>
      <c r="E1612" s="6"/>
      <c r="F1612" s="6">
        <f t="shared" ref="F1612:F1626" si="238">$F1611+1</f>
        <v>3889</v>
      </c>
      <c r="G1612" s="58" t="str">
        <f t="shared" si="223"/>
        <v>0xF31</v>
      </c>
      <c r="H1612" s="8" t="s">
        <v>253</v>
      </c>
      <c r="I1612" s="8"/>
      <c r="J1612" s="6" t="s">
        <v>32</v>
      </c>
      <c r="K1612" s="9" t="s">
        <v>29</v>
      </c>
      <c r="L1612" s="6" t="s">
        <v>30</v>
      </c>
      <c r="M1612" s="42"/>
      <c r="N1612" s="42">
        <f t="shared" si="233"/>
        <v>0</v>
      </c>
      <c r="O1612" s="42" t="str">
        <f t="shared" si="225"/>
        <v/>
      </c>
      <c r="P1612" s="42">
        <f t="shared" si="237"/>
        <v>0</v>
      </c>
      <c r="Q1612" s="265"/>
      <c r="R1612" s="10">
        <f t="shared" si="234"/>
        <v>0</v>
      </c>
      <c r="S1612" s="6"/>
      <c r="T1612" s="6"/>
      <c r="U1612" s="65"/>
      <c r="V1612" s="65"/>
      <c r="W1612" s="65"/>
      <c r="X1612" s="65"/>
      <c r="Y1612" s="65"/>
      <c r="Z1612" s="65"/>
      <c r="AA1612" s="65"/>
      <c r="AB1612" s="65"/>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GS1612" s="1"/>
      <c r="GT1612" s="1"/>
      <c r="GU1612" s="1"/>
      <c r="GV1612" s="1"/>
      <c r="GW1612" s="1"/>
      <c r="GX1612" s="1"/>
      <c r="GY1612" s="1"/>
      <c r="GZ1612" s="1"/>
      <c r="HA1612" s="1"/>
      <c r="HB1612" s="1"/>
      <c r="HC1612" s="1"/>
      <c r="HD1612" s="1"/>
      <c r="HE1612" s="1"/>
      <c r="HF1612" s="1"/>
      <c r="HG1612" s="1"/>
      <c r="HH1612" s="1"/>
      <c r="HI1612" s="1"/>
      <c r="HJ1612" s="1"/>
      <c r="HK1612" s="1"/>
      <c r="HL1612" s="1"/>
      <c r="HM1612" s="1"/>
      <c r="HN1612" s="1"/>
      <c r="HO1612" s="1"/>
      <c r="HP1612" s="1"/>
      <c r="HQ1612" s="1"/>
      <c r="HR1612" s="1"/>
      <c r="HS1612" s="1"/>
      <c r="HT1612" s="1"/>
      <c r="HU1612" s="1"/>
      <c r="HV1612" s="1"/>
      <c r="HW1612" s="1"/>
      <c r="HX1612" s="1"/>
      <c r="HY1612" s="1"/>
      <c r="HZ1612" s="1"/>
      <c r="IA1612" s="1"/>
      <c r="IB1612" s="1"/>
      <c r="IC1612" s="1"/>
      <c r="ID1612" s="1"/>
      <c r="IE1612" s="1"/>
      <c r="IF1612" s="1"/>
      <c r="IG1612" s="1"/>
      <c r="IH1612" s="1"/>
      <c r="II1612" s="1"/>
      <c r="IJ1612" s="1"/>
      <c r="IK1612" s="1"/>
      <c r="IL1612" s="1"/>
      <c r="IM1612" s="1"/>
      <c r="IN1612" s="1"/>
      <c r="IO1612" s="1"/>
      <c r="IP1612" s="1"/>
    </row>
    <row r="1613" spans="1:250" s="50" customFormat="1" x14ac:dyDescent="0.2">
      <c r="A1613" s="6">
        <f ca="1">IF(COUNTIF($B$1:INDIRECT(CONCATENATE("B", ROW())), B1613)=0, "", COUNTIF($B$1:INDIRECT(CONCATENATE("B", ROW())), B1613))</f>
        <v>563</v>
      </c>
      <c r="B1613" s="41" t="s">
        <v>38</v>
      </c>
      <c r="C1613" s="7" t="str">
        <f ca="1">IF(B1613="", "", B1613&amp;COUNTIF($B$1:INDIRECT(CONCATENATE("B", ROW())), B1613))</f>
        <v>Ground563</v>
      </c>
      <c r="D1613" s="6"/>
      <c r="E1613" s="6"/>
      <c r="F1613" s="6">
        <f t="shared" si="238"/>
        <v>3890</v>
      </c>
      <c r="G1613" s="58" t="str">
        <f t="shared" si="223"/>
        <v>0xF32</v>
      </c>
      <c r="H1613" s="8" t="s">
        <v>253</v>
      </c>
      <c r="I1613" s="8"/>
      <c r="J1613" s="6" t="s">
        <v>32</v>
      </c>
      <c r="K1613" s="9" t="s">
        <v>29</v>
      </c>
      <c r="L1613" s="6" t="s">
        <v>30</v>
      </c>
      <c r="M1613" s="42"/>
      <c r="N1613" s="42">
        <f t="shared" si="233"/>
        <v>0</v>
      </c>
      <c r="O1613" s="42" t="str">
        <f t="shared" si="225"/>
        <v/>
      </c>
      <c r="P1613" s="42">
        <f t="shared" si="237"/>
        <v>0</v>
      </c>
      <c r="Q1613" s="265"/>
      <c r="R1613" s="10">
        <f t="shared" si="234"/>
        <v>0</v>
      </c>
      <c r="S1613" s="6"/>
      <c r="T1613" s="6"/>
      <c r="U1613" s="65"/>
      <c r="V1613" s="65"/>
      <c r="W1613" s="65"/>
      <c r="X1613" s="65"/>
      <c r="Y1613" s="65"/>
      <c r="Z1613" s="65"/>
      <c r="AA1613" s="65"/>
      <c r="AB1613" s="65"/>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c r="HI1613" s="1"/>
      <c r="HJ1613" s="1"/>
      <c r="HK1613" s="1"/>
      <c r="HL1613" s="1"/>
      <c r="HM1613" s="1"/>
      <c r="HN1613" s="1"/>
      <c r="HO1613" s="1"/>
      <c r="HP1613" s="1"/>
      <c r="HQ1613" s="1"/>
      <c r="HR1613" s="1"/>
      <c r="HS1613" s="1"/>
      <c r="HT1613" s="1"/>
      <c r="HU1613" s="1"/>
      <c r="HV1613" s="1"/>
      <c r="HW1613" s="1"/>
      <c r="HX1613" s="1"/>
      <c r="HY1613" s="1"/>
      <c r="HZ1613" s="1"/>
      <c r="IA1613" s="1"/>
      <c r="IB1613" s="1"/>
      <c r="IC1613" s="1"/>
      <c r="ID1613" s="1"/>
      <c r="IE1613" s="1"/>
      <c r="IF1613" s="1"/>
      <c r="IG1613" s="1"/>
      <c r="IH1613" s="1"/>
      <c r="II1613" s="1"/>
      <c r="IJ1613" s="1"/>
      <c r="IK1613" s="1"/>
      <c r="IL1613" s="1"/>
      <c r="IM1613" s="1"/>
      <c r="IN1613" s="1"/>
      <c r="IO1613" s="1"/>
      <c r="IP1613" s="1"/>
    </row>
    <row r="1614" spans="1:250" s="50" customFormat="1" x14ac:dyDescent="0.2">
      <c r="A1614" s="6">
        <f ca="1">IF(COUNTIF($B$1:INDIRECT(CONCATENATE("B", ROW())), B1614)=0, "", COUNTIF($B$1:INDIRECT(CONCATENATE("B", ROW())), B1614))</f>
        <v>564</v>
      </c>
      <c r="B1614" s="41" t="s">
        <v>38</v>
      </c>
      <c r="C1614" s="7" t="str">
        <f ca="1">IF(B1614="", "", B1614&amp;COUNTIF($B$1:INDIRECT(CONCATENATE("B", ROW())), B1614))</f>
        <v>Ground564</v>
      </c>
      <c r="D1614" s="6"/>
      <c r="E1614" s="6"/>
      <c r="F1614" s="6">
        <f t="shared" si="238"/>
        <v>3891</v>
      </c>
      <c r="G1614" s="58" t="str">
        <f t="shared" si="223"/>
        <v>0xF33</v>
      </c>
      <c r="H1614" s="8" t="s">
        <v>253</v>
      </c>
      <c r="I1614" s="8"/>
      <c r="J1614" s="6" t="s">
        <v>32</v>
      </c>
      <c r="K1614" s="9" t="s">
        <v>29</v>
      </c>
      <c r="L1614" s="6" t="s">
        <v>30</v>
      </c>
      <c r="M1614" s="42"/>
      <c r="N1614" s="42">
        <f t="shared" si="233"/>
        <v>0</v>
      </c>
      <c r="O1614" s="42" t="str">
        <f t="shared" si="225"/>
        <v/>
      </c>
      <c r="P1614" s="42">
        <f t="shared" si="237"/>
        <v>0</v>
      </c>
      <c r="Q1614" s="265"/>
      <c r="R1614" s="10">
        <f t="shared" si="234"/>
        <v>0</v>
      </c>
      <c r="S1614" s="6"/>
      <c r="T1614" s="6"/>
      <c r="U1614" s="65"/>
      <c r="V1614" s="65"/>
      <c r="W1614" s="65"/>
      <c r="X1614" s="65"/>
      <c r="Y1614" s="65"/>
      <c r="Z1614" s="65"/>
      <c r="AA1614" s="65"/>
      <c r="AB1614" s="65"/>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c r="HI1614" s="1"/>
      <c r="HJ1614" s="1"/>
      <c r="HK1614" s="1"/>
      <c r="HL1614" s="1"/>
      <c r="HM1614" s="1"/>
      <c r="HN1614" s="1"/>
      <c r="HO1614" s="1"/>
      <c r="HP1614" s="1"/>
      <c r="HQ1614" s="1"/>
      <c r="HR1614" s="1"/>
      <c r="HS1614" s="1"/>
      <c r="HT1614" s="1"/>
      <c r="HU1614" s="1"/>
      <c r="HV1614" s="1"/>
      <c r="HW1614" s="1"/>
      <c r="HX1614" s="1"/>
      <c r="HY1614" s="1"/>
      <c r="HZ1614" s="1"/>
      <c r="IA1614" s="1"/>
      <c r="IB1614" s="1"/>
      <c r="IC1614" s="1"/>
      <c r="ID1614" s="1"/>
      <c r="IE1614" s="1"/>
      <c r="IF1614" s="1"/>
      <c r="IG1614" s="1"/>
      <c r="IH1614" s="1"/>
      <c r="II1614" s="1"/>
      <c r="IJ1614" s="1"/>
      <c r="IK1614" s="1"/>
      <c r="IL1614" s="1"/>
      <c r="IM1614" s="1"/>
      <c r="IN1614" s="1"/>
      <c r="IO1614" s="1"/>
      <c r="IP1614" s="1"/>
    </row>
    <row r="1615" spans="1:250" s="50" customFormat="1" x14ac:dyDescent="0.2">
      <c r="A1615" s="6">
        <f ca="1">IF(COUNTIF($B$1:INDIRECT(CONCATENATE("B", ROW())), B1615)=0, "", COUNTIF($B$1:INDIRECT(CONCATENATE("B", ROW())), B1615))</f>
        <v>565</v>
      </c>
      <c r="B1615" s="41" t="s">
        <v>38</v>
      </c>
      <c r="C1615" s="7" t="str">
        <f ca="1">IF(B1615="", "", B1615&amp;COUNTIF($B$1:INDIRECT(CONCATENATE("B", ROW())), B1615))</f>
        <v>Ground565</v>
      </c>
      <c r="D1615" s="6"/>
      <c r="E1615" s="6"/>
      <c r="F1615" s="6">
        <f t="shared" si="238"/>
        <v>3892</v>
      </c>
      <c r="G1615" s="58" t="str">
        <f t="shared" si="223"/>
        <v>0xF34</v>
      </c>
      <c r="H1615" s="8" t="s">
        <v>253</v>
      </c>
      <c r="I1615" s="8"/>
      <c r="J1615" s="6" t="s">
        <v>32</v>
      </c>
      <c r="K1615" s="9" t="s">
        <v>29</v>
      </c>
      <c r="L1615" s="6" t="s">
        <v>30</v>
      </c>
      <c r="M1615" s="42"/>
      <c r="N1615" s="42">
        <f t="shared" si="233"/>
        <v>0</v>
      </c>
      <c r="O1615" s="42" t="str">
        <f t="shared" si="225"/>
        <v/>
      </c>
      <c r="P1615" s="42">
        <f t="shared" si="237"/>
        <v>0</v>
      </c>
      <c r="Q1615" s="265"/>
      <c r="R1615" s="10">
        <f t="shared" si="234"/>
        <v>0</v>
      </c>
      <c r="S1615" s="6"/>
      <c r="T1615" s="6"/>
      <c r="U1615" s="65"/>
      <c r="V1615" s="65"/>
      <c r="W1615" s="65"/>
      <c r="X1615" s="65"/>
      <c r="Y1615" s="65"/>
      <c r="Z1615" s="65"/>
      <c r="AA1615" s="65"/>
      <c r="AB1615" s="65"/>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GS1615" s="1"/>
      <c r="GT1615" s="1"/>
      <c r="GU1615" s="1"/>
      <c r="GV1615" s="1"/>
      <c r="GW1615" s="1"/>
      <c r="GX1615" s="1"/>
      <c r="GY1615" s="1"/>
      <c r="GZ1615" s="1"/>
      <c r="HA1615" s="1"/>
      <c r="HB1615" s="1"/>
      <c r="HC1615" s="1"/>
      <c r="HD1615" s="1"/>
      <c r="HE1615" s="1"/>
      <c r="HF1615" s="1"/>
      <c r="HG1615" s="1"/>
      <c r="HH1615" s="1"/>
      <c r="HI1615" s="1"/>
      <c r="HJ1615" s="1"/>
      <c r="HK1615" s="1"/>
      <c r="HL1615" s="1"/>
      <c r="HM1615" s="1"/>
      <c r="HN1615" s="1"/>
      <c r="HO1615" s="1"/>
      <c r="HP1615" s="1"/>
      <c r="HQ1615" s="1"/>
      <c r="HR1615" s="1"/>
      <c r="HS1615" s="1"/>
      <c r="HT1615" s="1"/>
      <c r="HU1615" s="1"/>
      <c r="HV1615" s="1"/>
      <c r="HW1615" s="1"/>
      <c r="HX1615" s="1"/>
      <c r="HY1615" s="1"/>
      <c r="HZ1615" s="1"/>
      <c r="IA1615" s="1"/>
      <c r="IB1615" s="1"/>
      <c r="IC1615" s="1"/>
      <c r="ID1615" s="1"/>
      <c r="IE1615" s="1"/>
      <c r="IF1615" s="1"/>
      <c r="IG1615" s="1"/>
      <c r="IH1615" s="1"/>
      <c r="II1615" s="1"/>
      <c r="IJ1615" s="1"/>
      <c r="IK1615" s="1"/>
      <c r="IL1615" s="1"/>
      <c r="IM1615" s="1"/>
      <c r="IN1615" s="1"/>
      <c r="IO1615" s="1"/>
      <c r="IP1615" s="1"/>
    </row>
    <row r="1616" spans="1:250" s="50" customFormat="1" x14ac:dyDescent="0.2">
      <c r="A1616" s="6">
        <f ca="1">IF(COUNTIF($B$1:INDIRECT(CONCATENATE("B", ROW())), B1616)=0, "", COUNTIF($B$1:INDIRECT(CONCATENATE("B", ROW())), B1616))</f>
        <v>566</v>
      </c>
      <c r="B1616" s="41" t="s">
        <v>38</v>
      </c>
      <c r="C1616" s="7" t="str">
        <f ca="1">IF(B1616="", "", B1616&amp;COUNTIF($B$1:INDIRECT(CONCATENATE("B", ROW())), B1616))</f>
        <v>Ground566</v>
      </c>
      <c r="D1616" s="6"/>
      <c r="E1616" s="6"/>
      <c r="F1616" s="6">
        <f t="shared" si="238"/>
        <v>3893</v>
      </c>
      <c r="G1616" s="58" t="str">
        <f t="shared" si="223"/>
        <v>0xF35</v>
      </c>
      <c r="H1616" s="8" t="s">
        <v>253</v>
      </c>
      <c r="I1616" s="8"/>
      <c r="J1616" s="6" t="s">
        <v>32</v>
      </c>
      <c r="K1616" s="9" t="s">
        <v>29</v>
      </c>
      <c r="L1616" s="6" t="s">
        <v>30</v>
      </c>
      <c r="M1616" s="42"/>
      <c r="N1616" s="42">
        <f t="shared" si="233"/>
        <v>0</v>
      </c>
      <c r="O1616" s="42" t="str">
        <f t="shared" si="225"/>
        <v/>
      </c>
      <c r="P1616" s="42">
        <f t="shared" si="237"/>
        <v>0</v>
      </c>
      <c r="Q1616" s="265"/>
      <c r="R1616" s="10">
        <f t="shared" si="234"/>
        <v>0</v>
      </c>
      <c r="S1616" s="6"/>
      <c r="T1616" s="6"/>
      <c r="U1616" s="65"/>
      <c r="V1616" s="65"/>
      <c r="W1616" s="65"/>
      <c r="X1616" s="65"/>
      <c r="Y1616" s="65"/>
      <c r="Z1616" s="65"/>
      <c r="AA1616" s="65"/>
      <c r="AB1616" s="65"/>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c r="HI1616" s="1"/>
      <c r="HJ1616" s="1"/>
      <c r="HK1616" s="1"/>
      <c r="HL1616" s="1"/>
      <c r="HM1616" s="1"/>
      <c r="HN1616" s="1"/>
      <c r="HO1616" s="1"/>
      <c r="HP1616" s="1"/>
      <c r="HQ1616" s="1"/>
      <c r="HR1616" s="1"/>
      <c r="HS1616" s="1"/>
      <c r="HT1616" s="1"/>
      <c r="HU1616" s="1"/>
      <c r="HV1616" s="1"/>
      <c r="HW1616" s="1"/>
      <c r="HX1616" s="1"/>
      <c r="HY1616" s="1"/>
      <c r="HZ1616" s="1"/>
      <c r="IA1616" s="1"/>
      <c r="IB1616" s="1"/>
      <c r="IC1616" s="1"/>
      <c r="ID1616" s="1"/>
      <c r="IE1616" s="1"/>
      <c r="IF1616" s="1"/>
      <c r="IG1616" s="1"/>
      <c r="IH1616" s="1"/>
      <c r="II1616" s="1"/>
      <c r="IJ1616" s="1"/>
      <c r="IK1616" s="1"/>
      <c r="IL1616" s="1"/>
      <c r="IM1616" s="1"/>
      <c r="IN1616" s="1"/>
      <c r="IO1616" s="1"/>
      <c r="IP1616" s="1"/>
    </row>
    <row r="1617" spans="1:250" s="50" customFormat="1" x14ac:dyDescent="0.2">
      <c r="A1617" s="6">
        <f ca="1">IF(COUNTIF($B$1:INDIRECT(CONCATENATE("B", ROW())), B1617)=0, "", COUNTIF($B$1:INDIRECT(CONCATENATE("B", ROW())), B1617))</f>
        <v>567</v>
      </c>
      <c r="B1617" s="41" t="s">
        <v>38</v>
      </c>
      <c r="C1617" s="7" t="str">
        <f ca="1">IF(B1617="", "", B1617&amp;COUNTIF($B$1:INDIRECT(CONCATENATE("B", ROW())), B1617))</f>
        <v>Ground567</v>
      </c>
      <c r="D1617" s="6"/>
      <c r="E1617" s="6"/>
      <c r="F1617" s="6">
        <f t="shared" si="238"/>
        <v>3894</v>
      </c>
      <c r="G1617" s="58" t="str">
        <f t="shared" si="223"/>
        <v>0xF36</v>
      </c>
      <c r="H1617" s="8" t="s">
        <v>253</v>
      </c>
      <c r="I1617" s="8"/>
      <c r="J1617" s="6" t="s">
        <v>32</v>
      </c>
      <c r="K1617" s="9" t="s">
        <v>29</v>
      </c>
      <c r="L1617" s="6" t="s">
        <v>30</v>
      </c>
      <c r="M1617" s="42"/>
      <c r="N1617" s="42">
        <f t="shared" si="233"/>
        <v>0</v>
      </c>
      <c r="O1617" s="42" t="str">
        <f t="shared" si="225"/>
        <v/>
      </c>
      <c r="P1617" s="42">
        <f t="shared" si="237"/>
        <v>0</v>
      </c>
      <c r="Q1617" s="265"/>
      <c r="R1617" s="10">
        <f t="shared" si="234"/>
        <v>0</v>
      </c>
      <c r="S1617" s="6"/>
      <c r="T1617" s="6"/>
      <c r="U1617" s="65"/>
      <c r="V1617" s="65"/>
      <c r="W1617" s="65"/>
      <c r="X1617" s="65"/>
      <c r="Y1617" s="65"/>
      <c r="Z1617" s="65"/>
      <c r="AA1617" s="65"/>
      <c r="AB1617" s="65"/>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c r="HI1617" s="1"/>
      <c r="HJ1617" s="1"/>
      <c r="HK1617" s="1"/>
      <c r="HL1617" s="1"/>
      <c r="HM1617" s="1"/>
      <c r="HN1617" s="1"/>
      <c r="HO1617" s="1"/>
      <c r="HP1617" s="1"/>
      <c r="HQ1617" s="1"/>
      <c r="HR1617" s="1"/>
      <c r="HS1617" s="1"/>
      <c r="HT1617" s="1"/>
      <c r="HU1617" s="1"/>
      <c r="HV1617" s="1"/>
      <c r="HW1617" s="1"/>
      <c r="HX1617" s="1"/>
      <c r="HY1617" s="1"/>
      <c r="HZ1617" s="1"/>
      <c r="IA1617" s="1"/>
      <c r="IB1617" s="1"/>
      <c r="IC1617" s="1"/>
      <c r="ID1617" s="1"/>
      <c r="IE1617" s="1"/>
      <c r="IF1617" s="1"/>
      <c r="IG1617" s="1"/>
      <c r="IH1617" s="1"/>
      <c r="II1617" s="1"/>
      <c r="IJ1617" s="1"/>
      <c r="IK1617" s="1"/>
      <c r="IL1617" s="1"/>
      <c r="IM1617" s="1"/>
      <c r="IN1617" s="1"/>
      <c r="IO1617" s="1"/>
      <c r="IP1617" s="1"/>
    </row>
    <row r="1618" spans="1:250" s="50" customFormat="1" x14ac:dyDescent="0.2">
      <c r="A1618" s="6">
        <f ca="1">IF(COUNTIF($B$1:INDIRECT(CONCATENATE("B", ROW())), B1618)=0, "", COUNTIF($B$1:INDIRECT(CONCATENATE("B", ROW())), B1618))</f>
        <v>568</v>
      </c>
      <c r="B1618" s="41" t="s">
        <v>38</v>
      </c>
      <c r="C1618" s="7" t="str">
        <f ca="1">IF(B1618="", "", B1618&amp;COUNTIF($B$1:INDIRECT(CONCATENATE("B", ROW())), B1618))</f>
        <v>Ground568</v>
      </c>
      <c r="D1618" s="6"/>
      <c r="E1618" s="6"/>
      <c r="F1618" s="6">
        <f t="shared" si="238"/>
        <v>3895</v>
      </c>
      <c r="G1618" s="58" t="str">
        <f t="shared" si="223"/>
        <v>0xF37</v>
      </c>
      <c r="H1618" s="8" t="s">
        <v>253</v>
      </c>
      <c r="I1618" s="8"/>
      <c r="J1618" s="6" t="s">
        <v>32</v>
      </c>
      <c r="K1618" s="9" t="s">
        <v>29</v>
      </c>
      <c r="L1618" s="6" t="s">
        <v>30</v>
      </c>
      <c r="M1618" s="42"/>
      <c r="N1618" s="42">
        <f t="shared" si="233"/>
        <v>0</v>
      </c>
      <c r="O1618" s="42" t="str">
        <f t="shared" si="225"/>
        <v/>
      </c>
      <c r="P1618" s="42">
        <f t="shared" si="237"/>
        <v>0</v>
      </c>
      <c r="Q1618" s="265"/>
      <c r="R1618" s="10">
        <f t="shared" si="234"/>
        <v>0</v>
      </c>
      <c r="S1618" s="6"/>
      <c r="T1618" s="6"/>
      <c r="U1618" s="65"/>
      <c r="V1618" s="65"/>
      <c r="W1618" s="65"/>
      <c r="X1618" s="65"/>
      <c r="Y1618" s="65"/>
      <c r="Z1618" s="65"/>
      <c r="AA1618" s="65"/>
      <c r="AB1618" s="65"/>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c r="GY1618" s="1"/>
      <c r="GZ1618" s="1"/>
      <c r="HA1618" s="1"/>
      <c r="HB1618" s="1"/>
      <c r="HC1618" s="1"/>
      <c r="HD1618" s="1"/>
      <c r="HE1618" s="1"/>
      <c r="HF1618" s="1"/>
      <c r="HG1618" s="1"/>
      <c r="HH1618" s="1"/>
      <c r="HI1618" s="1"/>
      <c r="HJ1618" s="1"/>
      <c r="HK1618" s="1"/>
      <c r="HL1618" s="1"/>
      <c r="HM1618" s="1"/>
      <c r="HN1618" s="1"/>
      <c r="HO1618" s="1"/>
      <c r="HP1618" s="1"/>
      <c r="HQ1618" s="1"/>
      <c r="HR1618" s="1"/>
      <c r="HS1618" s="1"/>
      <c r="HT1618" s="1"/>
      <c r="HU1618" s="1"/>
      <c r="HV1618" s="1"/>
      <c r="HW1618" s="1"/>
      <c r="HX1618" s="1"/>
      <c r="HY1618" s="1"/>
      <c r="HZ1618" s="1"/>
      <c r="IA1618" s="1"/>
      <c r="IB1618" s="1"/>
      <c r="IC1618" s="1"/>
      <c r="ID1618" s="1"/>
      <c r="IE1618" s="1"/>
      <c r="IF1618" s="1"/>
      <c r="IG1618" s="1"/>
      <c r="IH1618" s="1"/>
      <c r="II1618" s="1"/>
      <c r="IJ1618" s="1"/>
      <c r="IK1618" s="1"/>
      <c r="IL1618" s="1"/>
      <c r="IM1618" s="1"/>
      <c r="IN1618" s="1"/>
      <c r="IO1618" s="1"/>
      <c r="IP1618" s="1"/>
    </row>
    <row r="1619" spans="1:250" s="50" customFormat="1" x14ac:dyDescent="0.2">
      <c r="A1619" s="6">
        <f ca="1">IF(COUNTIF($B$1:INDIRECT(CONCATENATE("B", ROW())), B1619)=0, "", COUNTIF($B$1:INDIRECT(CONCATENATE("B", ROW())), B1619))</f>
        <v>569</v>
      </c>
      <c r="B1619" s="41" t="s">
        <v>38</v>
      </c>
      <c r="C1619" s="7" t="str">
        <f ca="1">IF(B1619="", "", B1619&amp;COUNTIF($B$1:INDIRECT(CONCATENATE("B", ROW())), B1619))</f>
        <v>Ground569</v>
      </c>
      <c r="D1619" s="6"/>
      <c r="E1619" s="6"/>
      <c r="F1619" s="6">
        <f t="shared" si="238"/>
        <v>3896</v>
      </c>
      <c r="G1619" s="58" t="str">
        <f t="shared" si="223"/>
        <v>0xF38</v>
      </c>
      <c r="H1619" s="8" t="s">
        <v>253</v>
      </c>
      <c r="I1619" s="8"/>
      <c r="J1619" s="6" t="s">
        <v>32</v>
      </c>
      <c r="K1619" s="9" t="s">
        <v>29</v>
      </c>
      <c r="L1619" s="6" t="s">
        <v>30</v>
      </c>
      <c r="M1619" s="42"/>
      <c r="N1619" s="42">
        <f t="shared" si="233"/>
        <v>0</v>
      </c>
      <c r="O1619" s="42" t="str">
        <f t="shared" si="225"/>
        <v/>
      </c>
      <c r="P1619" s="42">
        <f t="shared" si="237"/>
        <v>0</v>
      </c>
      <c r="Q1619" s="265"/>
      <c r="R1619" s="10">
        <f t="shared" si="234"/>
        <v>0</v>
      </c>
      <c r="S1619" s="6"/>
      <c r="T1619" s="6"/>
      <c r="U1619" s="65"/>
      <c r="V1619" s="65"/>
      <c r="W1619" s="65"/>
      <c r="X1619" s="65"/>
      <c r="Y1619" s="65"/>
      <c r="Z1619" s="65"/>
      <c r="AA1619" s="65"/>
      <c r="AB1619" s="65"/>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c r="HI1619" s="1"/>
      <c r="HJ1619" s="1"/>
      <c r="HK1619" s="1"/>
      <c r="HL1619" s="1"/>
      <c r="HM1619" s="1"/>
      <c r="HN1619" s="1"/>
      <c r="HO1619" s="1"/>
      <c r="HP1619" s="1"/>
      <c r="HQ1619" s="1"/>
      <c r="HR1619" s="1"/>
      <c r="HS1619" s="1"/>
      <c r="HT1619" s="1"/>
      <c r="HU1619" s="1"/>
      <c r="HV1619" s="1"/>
      <c r="HW1619" s="1"/>
      <c r="HX1619" s="1"/>
      <c r="HY1619" s="1"/>
      <c r="HZ1619" s="1"/>
      <c r="IA1619" s="1"/>
      <c r="IB1619" s="1"/>
      <c r="IC1619" s="1"/>
      <c r="ID1619" s="1"/>
      <c r="IE1619" s="1"/>
      <c r="IF1619" s="1"/>
      <c r="IG1619" s="1"/>
      <c r="IH1619" s="1"/>
      <c r="II1619" s="1"/>
      <c r="IJ1619" s="1"/>
      <c r="IK1619" s="1"/>
      <c r="IL1619" s="1"/>
      <c r="IM1619" s="1"/>
      <c r="IN1619" s="1"/>
      <c r="IO1619" s="1"/>
      <c r="IP1619" s="1"/>
    </row>
    <row r="1620" spans="1:250" s="50" customFormat="1" x14ac:dyDescent="0.2">
      <c r="A1620" s="6">
        <f ca="1">IF(COUNTIF($B$1:INDIRECT(CONCATENATE("B", ROW())), B1620)=0, "", COUNTIF($B$1:INDIRECT(CONCATENATE("B", ROW())), B1620))</f>
        <v>570</v>
      </c>
      <c r="B1620" s="41" t="s">
        <v>38</v>
      </c>
      <c r="C1620" s="7" t="str">
        <f ca="1">IF(B1620="", "", B1620&amp;COUNTIF($B$1:INDIRECT(CONCATENATE("B", ROW())), B1620))</f>
        <v>Ground570</v>
      </c>
      <c r="D1620" s="6"/>
      <c r="E1620" s="6"/>
      <c r="F1620" s="6">
        <f t="shared" si="238"/>
        <v>3897</v>
      </c>
      <c r="G1620" s="58" t="str">
        <f t="shared" si="223"/>
        <v>0xF39</v>
      </c>
      <c r="H1620" s="8" t="s">
        <v>253</v>
      </c>
      <c r="I1620" s="8"/>
      <c r="J1620" s="6" t="s">
        <v>32</v>
      </c>
      <c r="K1620" s="9" t="s">
        <v>29</v>
      </c>
      <c r="L1620" s="6" t="s">
        <v>30</v>
      </c>
      <c r="M1620" s="42"/>
      <c r="N1620" s="42">
        <f t="shared" si="233"/>
        <v>0</v>
      </c>
      <c r="O1620" s="42" t="str">
        <f t="shared" si="225"/>
        <v/>
      </c>
      <c r="P1620" s="42">
        <f t="shared" si="237"/>
        <v>0</v>
      </c>
      <c r="Q1620" s="265"/>
      <c r="R1620" s="10">
        <f t="shared" si="234"/>
        <v>0</v>
      </c>
      <c r="S1620" s="6"/>
      <c r="T1620" s="6"/>
      <c r="U1620" s="65"/>
      <c r="V1620" s="65"/>
      <c r="W1620" s="65"/>
      <c r="X1620" s="65"/>
      <c r="Y1620" s="65"/>
      <c r="Z1620" s="65"/>
      <c r="AA1620" s="65"/>
      <c r="AB1620" s="65"/>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c r="HI1620" s="1"/>
      <c r="HJ1620" s="1"/>
      <c r="HK1620" s="1"/>
      <c r="HL1620" s="1"/>
      <c r="HM1620" s="1"/>
      <c r="HN1620" s="1"/>
      <c r="HO1620" s="1"/>
      <c r="HP1620" s="1"/>
      <c r="HQ1620" s="1"/>
      <c r="HR1620" s="1"/>
      <c r="HS1620" s="1"/>
      <c r="HT1620" s="1"/>
      <c r="HU1620" s="1"/>
      <c r="HV1620" s="1"/>
      <c r="HW1620" s="1"/>
      <c r="HX1620" s="1"/>
      <c r="HY1620" s="1"/>
      <c r="HZ1620" s="1"/>
      <c r="IA1620" s="1"/>
      <c r="IB1620" s="1"/>
      <c r="IC1620" s="1"/>
      <c r="ID1620" s="1"/>
      <c r="IE1620" s="1"/>
      <c r="IF1620" s="1"/>
      <c r="IG1620" s="1"/>
      <c r="IH1620" s="1"/>
      <c r="II1620" s="1"/>
      <c r="IJ1620" s="1"/>
      <c r="IK1620" s="1"/>
      <c r="IL1620" s="1"/>
      <c r="IM1620" s="1"/>
      <c r="IN1620" s="1"/>
      <c r="IO1620" s="1"/>
      <c r="IP1620" s="1"/>
    </row>
    <row r="1621" spans="1:250" s="50" customFormat="1" x14ac:dyDescent="0.2">
      <c r="A1621" s="6">
        <f ca="1">IF(COUNTIF($B$1:INDIRECT(CONCATENATE("B", ROW())), B1621)=0, "", COUNTIF($B$1:INDIRECT(CONCATENATE("B", ROW())), B1621))</f>
        <v>571</v>
      </c>
      <c r="B1621" s="41" t="s">
        <v>38</v>
      </c>
      <c r="C1621" s="7" t="str">
        <f ca="1">IF(B1621="", "", B1621&amp;COUNTIF($B$1:INDIRECT(CONCATENATE("B", ROW())), B1621))</f>
        <v>Ground571</v>
      </c>
      <c r="D1621" s="6"/>
      <c r="E1621" s="6"/>
      <c r="F1621" s="6">
        <f t="shared" si="238"/>
        <v>3898</v>
      </c>
      <c r="G1621" s="58" t="str">
        <f t="shared" si="223"/>
        <v>0xF3A</v>
      </c>
      <c r="H1621" s="8" t="s">
        <v>253</v>
      </c>
      <c r="I1621" s="8"/>
      <c r="J1621" s="6" t="s">
        <v>32</v>
      </c>
      <c r="K1621" s="9" t="s">
        <v>29</v>
      </c>
      <c r="L1621" s="6" t="s">
        <v>30</v>
      </c>
      <c r="M1621" s="42"/>
      <c r="N1621" s="42">
        <f t="shared" si="233"/>
        <v>0</v>
      </c>
      <c r="O1621" s="42" t="str">
        <f t="shared" si="225"/>
        <v/>
      </c>
      <c r="P1621" s="42">
        <f t="shared" si="237"/>
        <v>0</v>
      </c>
      <c r="Q1621" s="265"/>
      <c r="R1621" s="10">
        <f t="shared" si="234"/>
        <v>0</v>
      </c>
      <c r="S1621" s="6"/>
      <c r="T1621" s="6"/>
      <c r="U1621" s="65"/>
      <c r="V1621" s="65"/>
      <c r="W1621" s="65"/>
      <c r="X1621" s="65"/>
      <c r="Y1621" s="65"/>
      <c r="Z1621" s="65"/>
      <c r="AA1621" s="65"/>
      <c r="AB1621" s="65"/>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c r="GY1621" s="1"/>
      <c r="GZ1621" s="1"/>
      <c r="HA1621" s="1"/>
      <c r="HB1621" s="1"/>
      <c r="HC1621" s="1"/>
      <c r="HD1621" s="1"/>
      <c r="HE1621" s="1"/>
      <c r="HF1621" s="1"/>
      <c r="HG1621" s="1"/>
      <c r="HH1621" s="1"/>
      <c r="HI1621" s="1"/>
      <c r="HJ1621" s="1"/>
      <c r="HK1621" s="1"/>
      <c r="HL1621" s="1"/>
      <c r="HM1621" s="1"/>
      <c r="HN1621" s="1"/>
      <c r="HO1621" s="1"/>
      <c r="HP1621" s="1"/>
      <c r="HQ1621" s="1"/>
      <c r="HR1621" s="1"/>
      <c r="HS1621" s="1"/>
      <c r="HT1621" s="1"/>
      <c r="HU1621" s="1"/>
      <c r="HV1621" s="1"/>
      <c r="HW1621" s="1"/>
      <c r="HX1621" s="1"/>
      <c r="HY1621" s="1"/>
      <c r="HZ1621" s="1"/>
      <c r="IA1621" s="1"/>
      <c r="IB1621" s="1"/>
      <c r="IC1621" s="1"/>
      <c r="ID1621" s="1"/>
      <c r="IE1621" s="1"/>
      <c r="IF1621" s="1"/>
      <c r="IG1621" s="1"/>
      <c r="IH1621" s="1"/>
      <c r="II1621" s="1"/>
      <c r="IJ1621" s="1"/>
      <c r="IK1621" s="1"/>
      <c r="IL1621" s="1"/>
      <c r="IM1621" s="1"/>
      <c r="IN1621" s="1"/>
      <c r="IO1621" s="1"/>
      <c r="IP1621" s="1"/>
    </row>
    <row r="1622" spans="1:250" s="50" customFormat="1" x14ac:dyDescent="0.2">
      <c r="A1622" s="6">
        <f ca="1">IF(COUNTIF($B$1:INDIRECT(CONCATENATE("B", ROW())), B1622)=0, "", COUNTIF($B$1:INDIRECT(CONCATENATE("B", ROW())), B1622))</f>
        <v>572</v>
      </c>
      <c r="B1622" s="41" t="s">
        <v>38</v>
      </c>
      <c r="C1622" s="7" t="str">
        <f ca="1">IF(B1622="", "", B1622&amp;COUNTIF($B$1:INDIRECT(CONCATENATE("B", ROW())), B1622))</f>
        <v>Ground572</v>
      </c>
      <c r="D1622" s="6"/>
      <c r="E1622" s="6"/>
      <c r="F1622" s="6">
        <f t="shared" si="238"/>
        <v>3899</v>
      </c>
      <c r="G1622" s="58" t="str">
        <f t="shared" si="223"/>
        <v>0xF3B</v>
      </c>
      <c r="H1622" s="8" t="s">
        <v>253</v>
      </c>
      <c r="I1622" s="8"/>
      <c r="J1622" s="6" t="s">
        <v>32</v>
      </c>
      <c r="K1622" s="9" t="s">
        <v>29</v>
      </c>
      <c r="L1622" s="6" t="s">
        <v>30</v>
      </c>
      <c r="M1622" s="42"/>
      <c r="N1622" s="42">
        <f t="shared" si="233"/>
        <v>0</v>
      </c>
      <c r="O1622" s="42" t="str">
        <f t="shared" si="225"/>
        <v/>
      </c>
      <c r="P1622" s="42">
        <f t="shared" si="237"/>
        <v>0</v>
      </c>
      <c r="Q1622" s="265"/>
      <c r="R1622" s="10">
        <f t="shared" si="234"/>
        <v>0</v>
      </c>
      <c r="S1622" s="6"/>
      <c r="T1622" s="6"/>
      <c r="U1622" s="65"/>
      <c r="V1622" s="65"/>
      <c r="W1622" s="65"/>
      <c r="X1622" s="65"/>
      <c r="Y1622" s="65"/>
      <c r="Z1622" s="65"/>
      <c r="AA1622" s="65"/>
      <c r="AB1622" s="65"/>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c r="HI1622" s="1"/>
      <c r="HJ1622" s="1"/>
      <c r="HK1622" s="1"/>
      <c r="HL1622" s="1"/>
      <c r="HM1622" s="1"/>
      <c r="HN1622" s="1"/>
      <c r="HO1622" s="1"/>
      <c r="HP1622" s="1"/>
      <c r="HQ1622" s="1"/>
      <c r="HR1622" s="1"/>
      <c r="HS1622" s="1"/>
      <c r="HT1622" s="1"/>
      <c r="HU1622" s="1"/>
      <c r="HV1622" s="1"/>
      <c r="HW1622" s="1"/>
      <c r="HX1622" s="1"/>
      <c r="HY1622" s="1"/>
      <c r="HZ1622" s="1"/>
      <c r="IA1622" s="1"/>
      <c r="IB1622" s="1"/>
      <c r="IC1622" s="1"/>
      <c r="ID1622" s="1"/>
      <c r="IE1622" s="1"/>
      <c r="IF1622" s="1"/>
      <c r="IG1622" s="1"/>
      <c r="IH1622" s="1"/>
      <c r="II1622" s="1"/>
      <c r="IJ1622" s="1"/>
      <c r="IK1622" s="1"/>
      <c r="IL1622" s="1"/>
      <c r="IM1622" s="1"/>
      <c r="IN1622" s="1"/>
      <c r="IO1622" s="1"/>
      <c r="IP1622" s="1"/>
    </row>
    <row r="1623" spans="1:250" s="50" customFormat="1" x14ac:dyDescent="0.2">
      <c r="A1623" s="6">
        <f ca="1">IF(COUNTIF($B$1:INDIRECT(CONCATENATE("B", ROW())), B1623)=0, "", COUNTIF($B$1:INDIRECT(CONCATENATE("B", ROW())), B1623))</f>
        <v>573</v>
      </c>
      <c r="B1623" s="41" t="s">
        <v>38</v>
      </c>
      <c r="C1623" s="7" t="str">
        <f ca="1">IF(B1623="", "", B1623&amp;COUNTIF($B$1:INDIRECT(CONCATENATE("B", ROW())), B1623))</f>
        <v>Ground573</v>
      </c>
      <c r="D1623" s="6"/>
      <c r="E1623" s="6"/>
      <c r="F1623" s="6">
        <f t="shared" si="238"/>
        <v>3900</v>
      </c>
      <c r="G1623" s="58" t="str">
        <f t="shared" si="223"/>
        <v>0xF3C</v>
      </c>
      <c r="H1623" s="8" t="s">
        <v>253</v>
      </c>
      <c r="I1623" s="8"/>
      <c r="J1623" s="6" t="s">
        <v>32</v>
      </c>
      <c r="K1623" s="9" t="s">
        <v>29</v>
      </c>
      <c r="L1623" s="6" t="s">
        <v>30</v>
      </c>
      <c r="M1623" s="42"/>
      <c r="N1623" s="42">
        <f t="shared" si="233"/>
        <v>0</v>
      </c>
      <c r="O1623" s="42" t="str">
        <f t="shared" si="225"/>
        <v/>
      </c>
      <c r="P1623" s="42">
        <f>IF(N1623="", "", N1623/8)</f>
        <v>0</v>
      </c>
      <c r="Q1623" s="265"/>
      <c r="R1623" s="10">
        <f t="shared" si="234"/>
        <v>0</v>
      </c>
      <c r="S1623" s="6"/>
      <c r="T1623" s="6"/>
      <c r="U1623" s="65"/>
      <c r="V1623" s="65"/>
      <c r="W1623" s="65"/>
      <c r="X1623" s="65"/>
      <c r="Y1623" s="65"/>
      <c r="Z1623" s="65"/>
      <c r="AA1623" s="65"/>
      <c r="AB1623" s="65"/>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c r="HI1623" s="1"/>
      <c r="HJ1623" s="1"/>
      <c r="HK1623" s="1"/>
      <c r="HL1623" s="1"/>
      <c r="HM1623" s="1"/>
      <c r="HN1623" s="1"/>
      <c r="HO1623" s="1"/>
      <c r="HP1623" s="1"/>
      <c r="HQ1623" s="1"/>
      <c r="HR1623" s="1"/>
      <c r="HS1623" s="1"/>
      <c r="HT1623" s="1"/>
      <c r="HU1623" s="1"/>
      <c r="HV1623" s="1"/>
      <c r="HW1623" s="1"/>
      <c r="HX1623" s="1"/>
      <c r="HY1623" s="1"/>
      <c r="HZ1623" s="1"/>
      <c r="IA1623" s="1"/>
      <c r="IB1623" s="1"/>
      <c r="IC1623" s="1"/>
      <c r="ID1623" s="1"/>
      <c r="IE1623" s="1"/>
      <c r="IF1623" s="1"/>
      <c r="IG1623" s="1"/>
      <c r="IH1623" s="1"/>
      <c r="II1623" s="1"/>
      <c r="IJ1623" s="1"/>
      <c r="IK1623" s="1"/>
      <c r="IL1623" s="1"/>
      <c r="IM1623" s="1"/>
      <c r="IN1623" s="1"/>
      <c r="IO1623" s="1"/>
      <c r="IP1623" s="1"/>
    </row>
    <row r="1624" spans="1:250" s="50" customFormat="1" x14ac:dyDescent="0.2">
      <c r="A1624" s="6">
        <f ca="1">IF(COUNTIF($B$1:INDIRECT(CONCATENATE("B", ROW())), B1624)=0, "", COUNTIF($B$1:INDIRECT(CONCATENATE("B", ROW())), B1624))</f>
        <v>574</v>
      </c>
      <c r="B1624" s="41" t="s">
        <v>38</v>
      </c>
      <c r="C1624" s="7" t="str">
        <f ca="1">IF(B1624="", "", B1624&amp;COUNTIF($B$1:INDIRECT(CONCATENATE("B", ROW())), B1624))</f>
        <v>Ground574</v>
      </c>
      <c r="D1624" s="6"/>
      <c r="E1624" s="6"/>
      <c r="F1624" s="6">
        <f t="shared" si="238"/>
        <v>3901</v>
      </c>
      <c r="G1624" s="58" t="str">
        <f t="shared" si="223"/>
        <v>0xF3D</v>
      </c>
      <c r="H1624" s="8" t="s">
        <v>253</v>
      </c>
      <c r="I1624" s="8"/>
      <c r="J1624" s="6" t="s">
        <v>32</v>
      </c>
      <c r="K1624" s="9" t="s">
        <v>29</v>
      </c>
      <c r="L1624" s="6" t="s">
        <v>30</v>
      </c>
      <c r="M1624" s="42"/>
      <c r="N1624" s="42">
        <f t="shared" si="233"/>
        <v>0</v>
      </c>
      <c r="O1624" s="42" t="str">
        <f t="shared" si="225"/>
        <v/>
      </c>
      <c r="P1624" s="42">
        <f>IF(N1624="", "", N1624/8)</f>
        <v>0</v>
      </c>
      <c r="Q1624" s="265"/>
      <c r="R1624" s="10">
        <f t="shared" si="234"/>
        <v>0</v>
      </c>
      <c r="S1624" s="6"/>
      <c r="T1624" s="6"/>
      <c r="U1624" s="65"/>
      <c r="V1624" s="65"/>
      <c r="W1624" s="65"/>
      <c r="X1624" s="65"/>
      <c r="Y1624" s="65"/>
      <c r="Z1624" s="65"/>
      <c r="AA1624" s="65"/>
      <c r="AB1624" s="65"/>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c r="GY1624" s="1"/>
      <c r="GZ1624" s="1"/>
      <c r="HA1624" s="1"/>
      <c r="HB1624" s="1"/>
      <c r="HC1624" s="1"/>
      <c r="HD1624" s="1"/>
      <c r="HE1624" s="1"/>
      <c r="HF1624" s="1"/>
      <c r="HG1624" s="1"/>
      <c r="HH1624" s="1"/>
      <c r="HI1624" s="1"/>
      <c r="HJ1624" s="1"/>
      <c r="HK1624" s="1"/>
      <c r="HL1624" s="1"/>
      <c r="HM1624" s="1"/>
      <c r="HN1624" s="1"/>
      <c r="HO1624" s="1"/>
      <c r="HP1624" s="1"/>
      <c r="HQ1624" s="1"/>
      <c r="HR1624" s="1"/>
      <c r="HS1624" s="1"/>
      <c r="HT1624" s="1"/>
      <c r="HU1624" s="1"/>
      <c r="HV1624" s="1"/>
      <c r="HW1624" s="1"/>
      <c r="HX1624" s="1"/>
      <c r="HY1624" s="1"/>
      <c r="HZ1624" s="1"/>
      <c r="IA1624" s="1"/>
      <c r="IB1624" s="1"/>
      <c r="IC1624" s="1"/>
      <c r="ID1624" s="1"/>
      <c r="IE1624" s="1"/>
      <c r="IF1624" s="1"/>
      <c r="IG1624" s="1"/>
      <c r="IH1624" s="1"/>
      <c r="II1624" s="1"/>
      <c r="IJ1624" s="1"/>
      <c r="IK1624" s="1"/>
      <c r="IL1624" s="1"/>
      <c r="IM1624" s="1"/>
      <c r="IN1624" s="1"/>
      <c r="IO1624" s="1"/>
      <c r="IP1624" s="1"/>
    </row>
    <row r="1625" spans="1:250" s="50" customFormat="1" x14ac:dyDescent="0.2">
      <c r="A1625" s="6">
        <f ca="1">IF(COUNTIF($B$1:INDIRECT(CONCATENATE("B", ROW())), B1625)=0, "", COUNTIF($B$1:INDIRECT(CONCATENATE("B", ROW())), B1625))</f>
        <v>575</v>
      </c>
      <c r="B1625" s="41" t="s">
        <v>38</v>
      </c>
      <c r="C1625" s="7" t="str">
        <f ca="1">IF(B1625="", "", B1625&amp;COUNTIF($B$1:INDIRECT(CONCATENATE("B", ROW())), B1625))</f>
        <v>Ground575</v>
      </c>
      <c r="D1625" s="6"/>
      <c r="E1625" s="6"/>
      <c r="F1625" s="6">
        <f t="shared" si="238"/>
        <v>3902</v>
      </c>
      <c r="G1625" s="58" t="str">
        <f t="shared" si="223"/>
        <v>0xF3E</v>
      </c>
      <c r="H1625" s="8" t="s">
        <v>253</v>
      </c>
      <c r="I1625" s="8"/>
      <c r="J1625" s="6" t="s">
        <v>32</v>
      </c>
      <c r="K1625" s="9" t="s">
        <v>29</v>
      </c>
      <c r="L1625" s="6" t="s">
        <v>30</v>
      </c>
      <c r="M1625" s="42"/>
      <c r="N1625" s="42">
        <f t="shared" si="233"/>
        <v>0</v>
      </c>
      <c r="O1625" s="42" t="str">
        <f t="shared" si="225"/>
        <v/>
      </c>
      <c r="P1625" s="42">
        <f>IF(N1625="", "", N1625/8)</f>
        <v>0</v>
      </c>
      <c r="Q1625" s="265"/>
      <c r="R1625" s="10">
        <f t="shared" si="234"/>
        <v>0</v>
      </c>
      <c r="S1625" s="6"/>
      <c r="T1625" s="6"/>
      <c r="U1625" s="65"/>
      <c r="V1625" s="65"/>
      <c r="W1625" s="65"/>
      <c r="X1625" s="65"/>
      <c r="Y1625" s="65"/>
      <c r="Z1625" s="65"/>
      <c r="AA1625" s="65"/>
      <c r="AB1625" s="65"/>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c r="HI1625" s="1"/>
      <c r="HJ1625" s="1"/>
      <c r="HK1625" s="1"/>
      <c r="HL1625" s="1"/>
      <c r="HM1625" s="1"/>
      <c r="HN1625" s="1"/>
      <c r="HO1625" s="1"/>
      <c r="HP1625" s="1"/>
      <c r="HQ1625" s="1"/>
      <c r="HR1625" s="1"/>
      <c r="HS1625" s="1"/>
      <c r="HT1625" s="1"/>
      <c r="HU1625" s="1"/>
      <c r="HV1625" s="1"/>
      <c r="HW1625" s="1"/>
      <c r="HX1625" s="1"/>
      <c r="HY1625" s="1"/>
      <c r="HZ1625" s="1"/>
      <c r="IA1625" s="1"/>
      <c r="IB1625" s="1"/>
      <c r="IC1625" s="1"/>
      <c r="ID1625" s="1"/>
      <c r="IE1625" s="1"/>
      <c r="IF1625" s="1"/>
      <c r="IG1625" s="1"/>
      <c r="IH1625" s="1"/>
      <c r="II1625" s="1"/>
      <c r="IJ1625" s="1"/>
      <c r="IK1625" s="1"/>
      <c r="IL1625" s="1"/>
      <c r="IM1625" s="1"/>
      <c r="IN1625" s="1"/>
      <c r="IO1625" s="1"/>
      <c r="IP1625" s="1"/>
    </row>
    <row r="1626" spans="1:250" s="50" customFormat="1" x14ac:dyDescent="0.2">
      <c r="A1626" s="6">
        <f ca="1">IF(COUNTIF($B$1:INDIRECT(CONCATENATE("B", ROW())), B1626)=0, "", COUNTIF($B$1:INDIRECT(CONCATENATE("B", ROW())), B1626))</f>
        <v>576</v>
      </c>
      <c r="B1626" s="41" t="s">
        <v>38</v>
      </c>
      <c r="C1626" s="7" t="str">
        <f ca="1">IF(B1626="", "", B1626&amp;COUNTIF($B$1:INDIRECT(CONCATENATE("B", ROW())), B1626))</f>
        <v>Ground576</v>
      </c>
      <c r="D1626" s="6"/>
      <c r="E1626" s="6"/>
      <c r="F1626" s="6">
        <f t="shared" si="238"/>
        <v>3903</v>
      </c>
      <c r="G1626" s="58" t="str">
        <f t="shared" si="223"/>
        <v>0xF3F</v>
      </c>
      <c r="H1626" s="8" t="s">
        <v>253</v>
      </c>
      <c r="I1626" s="6"/>
      <c r="J1626" s="6" t="s">
        <v>32</v>
      </c>
      <c r="K1626" s="9" t="s">
        <v>29</v>
      </c>
      <c r="L1626" s="6" t="s">
        <v>30</v>
      </c>
      <c r="M1626" s="42"/>
      <c r="N1626" s="42">
        <f t="shared" si="233"/>
        <v>0</v>
      </c>
      <c r="O1626" s="42" t="str">
        <f t="shared" si="225"/>
        <v/>
      </c>
      <c r="P1626" s="42">
        <f>IF(N1626="", "", N1626/8)</f>
        <v>0</v>
      </c>
      <c r="Q1626" s="265"/>
      <c r="R1626" s="10">
        <f t="shared" si="234"/>
        <v>0</v>
      </c>
      <c r="S1626" s="6"/>
      <c r="T1626" s="6"/>
      <c r="U1626" s="65"/>
      <c r="V1626" s="65"/>
      <c r="W1626" s="65"/>
      <c r="X1626" s="65"/>
      <c r="Y1626" s="65"/>
      <c r="Z1626" s="65"/>
      <c r="AA1626" s="65"/>
      <c r="AB1626" s="65"/>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c r="HI1626" s="1"/>
      <c r="HJ1626" s="1"/>
      <c r="HK1626" s="1"/>
      <c r="HL1626" s="1"/>
      <c r="HM1626" s="1"/>
      <c r="HN1626" s="1"/>
      <c r="HO1626" s="1"/>
      <c r="HP1626" s="1"/>
      <c r="HQ1626" s="1"/>
      <c r="HR1626" s="1"/>
      <c r="HS1626" s="1"/>
      <c r="HT1626" s="1"/>
      <c r="HU1626" s="1"/>
      <c r="HV1626" s="1"/>
      <c r="HW1626" s="1"/>
      <c r="HX1626" s="1"/>
      <c r="HY1626" s="1"/>
      <c r="HZ1626" s="1"/>
      <c r="IA1626" s="1"/>
      <c r="IB1626" s="1"/>
      <c r="IC1626" s="1"/>
      <c r="ID1626" s="1"/>
      <c r="IE1626" s="1"/>
      <c r="IF1626" s="1"/>
      <c r="IG1626" s="1"/>
      <c r="IH1626" s="1"/>
      <c r="II1626" s="1"/>
      <c r="IJ1626" s="1"/>
      <c r="IK1626" s="1"/>
      <c r="IL1626" s="1"/>
      <c r="IM1626" s="1"/>
      <c r="IN1626" s="1"/>
      <c r="IO1626" s="1"/>
      <c r="IP1626" s="1"/>
    </row>
    <row r="1627" spans="1:250" s="50" customFormat="1" x14ac:dyDescent="0.2">
      <c r="A1627" s="6" t="str">
        <f ca="1">IF(COUNTIF($B$1:INDIRECT(CONCATENATE("B", ROW())), B1627)=0, "", COUNTIF($B$1:INDIRECT(CONCATENATE("B", ROW())), B1627))</f>
        <v/>
      </c>
      <c r="B1627" s="49"/>
      <c r="C1627" s="49"/>
      <c r="D1627" s="49"/>
      <c r="E1627" s="49"/>
      <c r="F1627" s="46"/>
      <c r="G1627" s="49"/>
      <c r="H1627" s="49"/>
      <c r="I1627" s="49"/>
      <c r="J1627" s="49"/>
      <c r="K1627" s="49"/>
      <c r="L1627" s="46"/>
      <c r="M1627" s="49"/>
      <c r="N1627" s="48"/>
      <c r="O1627" s="48"/>
      <c r="P1627" s="46"/>
      <c r="Q1627" s="265"/>
      <c r="R1627" s="49"/>
      <c r="S1627" s="49"/>
      <c r="T1627" s="49"/>
      <c r="U1627" s="65"/>
      <c r="V1627" s="65"/>
      <c r="W1627" s="65"/>
      <c r="X1627" s="65"/>
      <c r="Y1627" s="65"/>
      <c r="Z1627" s="65"/>
      <c r="AA1627" s="65"/>
      <c r="AB1627" s="65"/>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c r="HI1627" s="1"/>
      <c r="HJ1627" s="1"/>
      <c r="HK1627" s="1"/>
      <c r="HL1627" s="1"/>
      <c r="HM1627" s="1"/>
      <c r="HN1627" s="1"/>
      <c r="HO1627" s="1"/>
      <c r="HP1627" s="1"/>
      <c r="HQ1627" s="1"/>
      <c r="HR1627" s="1"/>
      <c r="HS1627" s="1"/>
      <c r="HT1627" s="1"/>
      <c r="HU1627" s="1"/>
      <c r="HV1627" s="1"/>
      <c r="HW1627" s="1"/>
      <c r="HX1627" s="1"/>
      <c r="HY1627" s="1"/>
      <c r="HZ1627" s="1"/>
      <c r="IA1627" s="1"/>
      <c r="IB1627" s="1"/>
      <c r="IC1627" s="1"/>
      <c r="ID1627" s="1"/>
      <c r="IE1627" s="1"/>
      <c r="IF1627" s="1"/>
      <c r="IG1627" s="1"/>
      <c r="IH1627" s="1"/>
      <c r="II1627" s="1"/>
      <c r="IJ1627" s="1"/>
      <c r="IK1627" s="1"/>
      <c r="IL1627" s="1"/>
      <c r="IM1627" s="1"/>
      <c r="IN1627" s="1"/>
      <c r="IO1627" s="1"/>
      <c r="IP1627" s="1"/>
    </row>
    <row r="1628" spans="1:250" s="50" customFormat="1" x14ac:dyDescent="0.2">
      <c r="A1628" s="6" t="str">
        <f ca="1">IF(COUNTIF($B$1:INDIRECT(CONCATENATE("B", ROW())), B1628)=0, "", COUNTIF($B$1:INDIRECT(CONCATENATE("B", ROW())), B1628))</f>
        <v/>
      </c>
      <c r="B1628" s="8"/>
      <c r="C1628" s="6"/>
      <c r="D1628" s="6"/>
      <c r="E1628" s="6"/>
      <c r="F1628" s="6"/>
      <c r="G1628" s="44"/>
      <c r="H1628" s="8" t="s">
        <v>367</v>
      </c>
      <c r="I1628" s="6"/>
      <c r="J1628" s="6"/>
      <c r="K1628" s="9"/>
      <c r="L1628" s="6"/>
      <c r="M1628" s="42"/>
      <c r="N1628" s="42"/>
      <c r="O1628" s="42"/>
      <c r="P1628" s="42"/>
      <c r="Q1628" s="265"/>
      <c r="R1628" s="10"/>
      <c r="S1628" s="6"/>
      <c r="T1628" s="6"/>
      <c r="U1628" s="65"/>
      <c r="V1628" s="65"/>
      <c r="W1628" s="65"/>
      <c r="X1628" s="65"/>
      <c r="Y1628" s="65"/>
      <c r="Z1628" s="65"/>
      <c r="AA1628" s="65"/>
      <c r="AB1628" s="65"/>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c r="GY1628" s="1"/>
      <c r="GZ1628" s="1"/>
      <c r="HA1628" s="1"/>
      <c r="HB1628" s="1"/>
      <c r="HC1628" s="1"/>
      <c r="HD1628" s="1"/>
      <c r="HE1628" s="1"/>
      <c r="HF1628" s="1"/>
      <c r="HG1628" s="1"/>
      <c r="HH1628" s="1"/>
      <c r="HI1628" s="1"/>
      <c r="HJ1628" s="1"/>
      <c r="HK1628" s="1"/>
      <c r="HL1628" s="1"/>
      <c r="HM1628" s="1"/>
      <c r="HN1628" s="1"/>
      <c r="HO1628" s="1"/>
      <c r="HP1628" s="1"/>
      <c r="HQ1628" s="1"/>
      <c r="HR1628" s="1"/>
      <c r="HS1628" s="1"/>
      <c r="HT1628" s="1"/>
      <c r="HU1628" s="1"/>
      <c r="HV1628" s="1"/>
      <c r="HW1628" s="1"/>
      <c r="HX1628" s="1"/>
      <c r="HY1628" s="1"/>
      <c r="HZ1628" s="1"/>
      <c r="IA1628" s="1"/>
      <c r="IB1628" s="1"/>
      <c r="IC1628" s="1"/>
      <c r="ID1628" s="1"/>
      <c r="IE1628" s="1"/>
      <c r="IF1628" s="1"/>
      <c r="IG1628" s="1"/>
      <c r="IH1628" s="1"/>
      <c r="II1628" s="1"/>
      <c r="IJ1628" s="1"/>
      <c r="IK1628" s="1"/>
      <c r="IL1628" s="1"/>
      <c r="IM1628" s="1"/>
      <c r="IN1628" s="1"/>
      <c r="IO1628" s="1"/>
      <c r="IP1628" s="1"/>
    </row>
    <row r="1629" spans="1:250" s="50" customFormat="1" x14ac:dyDescent="0.2">
      <c r="A1629" s="6">
        <f ca="1">IF(COUNTIF($B$1:INDIRECT(CONCATENATE("B", ROW())), B1629)=0, "", COUNTIF($B$1:INDIRECT(CONCATENATE("B", ROW())), B1629))</f>
        <v>577</v>
      </c>
      <c r="B1629" s="41" t="s">
        <v>38</v>
      </c>
      <c r="C1629" s="7" t="str">
        <f ca="1">IF(B1629="", "", B1629&amp;COUNTIF($B$1:INDIRECT(CONCATENATE("B", ROW())), B1629))</f>
        <v>Ground577</v>
      </c>
      <c r="D1629" s="6"/>
      <c r="E1629" s="6"/>
      <c r="F1629" s="6">
        <f>$F1610+1+16</f>
        <v>3904</v>
      </c>
      <c r="G1629" s="58" t="str">
        <f t="shared" ref="G1629:G1708" si="239">CONCATENATE( "0x",DEC2HEX($F1629) )</f>
        <v>0xF40</v>
      </c>
      <c r="H1629" s="8" t="s">
        <v>33</v>
      </c>
      <c r="I1629" s="8" t="s">
        <v>368</v>
      </c>
      <c r="J1629" s="6"/>
      <c r="K1629" s="9"/>
      <c r="L1629" s="6"/>
      <c r="M1629" s="42"/>
      <c r="N1629" s="42"/>
      <c r="O1629" s="42"/>
      <c r="P1629" s="42"/>
      <c r="Q1629" s="265"/>
      <c r="R1629" s="10"/>
      <c r="S1629" s="6"/>
      <c r="T1629" s="6"/>
      <c r="U1629" s="65"/>
      <c r="V1629" s="65"/>
      <c r="W1629" s="65"/>
      <c r="X1629" s="65"/>
      <c r="Y1629" s="65"/>
      <c r="Z1629" s="65"/>
      <c r="AA1629" s="65"/>
      <c r="AB1629" s="65"/>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c r="HI1629" s="1"/>
      <c r="HJ1629" s="1"/>
      <c r="HK1629" s="1"/>
      <c r="HL1629" s="1"/>
      <c r="HM1629" s="1"/>
      <c r="HN1629" s="1"/>
      <c r="HO1629" s="1"/>
      <c r="HP1629" s="1"/>
      <c r="HQ1629" s="1"/>
      <c r="HR1629" s="1"/>
      <c r="HS1629" s="1"/>
      <c r="HT1629" s="1"/>
      <c r="HU1629" s="1"/>
      <c r="HV1629" s="1"/>
      <c r="HW1629" s="1"/>
      <c r="HX1629" s="1"/>
      <c r="HY1629" s="1"/>
      <c r="HZ1629" s="1"/>
      <c r="IA1629" s="1"/>
      <c r="IB1629" s="1"/>
      <c r="IC1629" s="1"/>
      <c r="ID1629" s="1"/>
      <c r="IE1629" s="1"/>
      <c r="IF1629" s="1"/>
      <c r="IG1629" s="1"/>
      <c r="IH1629" s="1"/>
      <c r="II1629" s="1"/>
      <c r="IJ1629" s="1"/>
      <c r="IK1629" s="1"/>
      <c r="IL1629" s="1"/>
      <c r="IM1629" s="1"/>
      <c r="IN1629" s="1"/>
      <c r="IO1629" s="1"/>
      <c r="IP1629" s="1"/>
    </row>
    <row r="1630" spans="1:250" s="50" customFormat="1" x14ac:dyDescent="0.2">
      <c r="A1630" s="6">
        <f ca="1">IF(COUNTIF($B$1:INDIRECT(CONCATENATE("B", ROW())), B1630)=0, "", COUNTIF($B$1:INDIRECT(CONCATENATE("B", ROW())), B1630))</f>
        <v>578</v>
      </c>
      <c r="B1630" s="41" t="s">
        <v>38</v>
      </c>
      <c r="C1630" s="7" t="str">
        <f ca="1">IF(B1630="", "", B1630&amp;COUNTIF($B$1:INDIRECT(CONCATENATE("B", ROW())), B1630))</f>
        <v>Ground578</v>
      </c>
      <c r="D1630" s="6"/>
      <c r="E1630" s="6"/>
      <c r="F1630" s="6">
        <f t="shared" ref="F1630:F1676" si="240">$F1629+1</f>
        <v>3905</v>
      </c>
      <c r="G1630" s="58" t="str">
        <f t="shared" si="239"/>
        <v>0xF41</v>
      </c>
      <c r="H1630" s="8" t="s">
        <v>33</v>
      </c>
      <c r="I1630" s="8"/>
      <c r="J1630" s="6"/>
      <c r="K1630" s="9"/>
      <c r="L1630" s="6"/>
      <c r="M1630" s="42"/>
      <c r="N1630" s="42"/>
      <c r="O1630" s="42"/>
      <c r="P1630" s="42"/>
      <c r="Q1630" s="265"/>
      <c r="R1630" s="10"/>
      <c r="S1630" s="6"/>
      <c r="T1630" s="6"/>
      <c r="U1630" s="65"/>
      <c r="V1630" s="65"/>
      <c r="W1630" s="65"/>
      <c r="X1630" s="65"/>
      <c r="Y1630" s="65"/>
      <c r="Z1630" s="65"/>
      <c r="AA1630" s="65"/>
      <c r="AB1630" s="65"/>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c r="HI1630" s="1"/>
      <c r="HJ1630" s="1"/>
      <c r="HK1630" s="1"/>
      <c r="HL1630" s="1"/>
      <c r="HM1630" s="1"/>
      <c r="HN1630" s="1"/>
      <c r="HO1630" s="1"/>
      <c r="HP1630" s="1"/>
      <c r="HQ1630" s="1"/>
      <c r="HR1630" s="1"/>
      <c r="HS1630" s="1"/>
      <c r="HT1630" s="1"/>
      <c r="HU1630" s="1"/>
      <c r="HV1630" s="1"/>
      <c r="HW1630" s="1"/>
      <c r="HX1630" s="1"/>
      <c r="HY1630" s="1"/>
      <c r="HZ1630" s="1"/>
      <c r="IA1630" s="1"/>
      <c r="IB1630" s="1"/>
      <c r="IC1630" s="1"/>
      <c r="ID1630" s="1"/>
      <c r="IE1630" s="1"/>
      <c r="IF1630" s="1"/>
      <c r="IG1630" s="1"/>
      <c r="IH1630" s="1"/>
      <c r="II1630" s="1"/>
      <c r="IJ1630" s="1"/>
      <c r="IK1630" s="1"/>
      <c r="IL1630" s="1"/>
      <c r="IM1630" s="1"/>
      <c r="IN1630" s="1"/>
      <c r="IO1630" s="1"/>
      <c r="IP1630" s="1"/>
    </row>
    <row r="1631" spans="1:250" s="50" customFormat="1" x14ac:dyDescent="0.2">
      <c r="A1631" s="6">
        <f ca="1">IF(COUNTIF($B$1:INDIRECT(CONCATENATE("B", ROW())), B1631)=0, "", COUNTIF($B$1:INDIRECT(CONCATENATE("B", ROW())), B1631))</f>
        <v>579</v>
      </c>
      <c r="B1631" s="41" t="s">
        <v>38</v>
      </c>
      <c r="C1631" s="7" t="str">
        <f ca="1">IF(B1631="", "", B1631&amp;COUNTIF($B$1:INDIRECT(CONCATENATE("B", ROW())), B1631))</f>
        <v>Ground579</v>
      </c>
      <c r="D1631" s="6"/>
      <c r="E1631" s="6"/>
      <c r="F1631" s="6">
        <f t="shared" si="240"/>
        <v>3906</v>
      </c>
      <c r="G1631" s="58" t="str">
        <f t="shared" si="239"/>
        <v>0xF42</v>
      </c>
      <c r="H1631" s="8" t="s">
        <v>33</v>
      </c>
      <c r="I1631" s="8"/>
      <c r="J1631" s="6"/>
      <c r="K1631" s="9"/>
      <c r="L1631" s="6"/>
      <c r="M1631" s="42"/>
      <c r="N1631" s="42"/>
      <c r="O1631" s="42"/>
      <c r="P1631" s="42"/>
      <c r="Q1631" s="265"/>
      <c r="R1631" s="10"/>
      <c r="S1631" s="6"/>
      <c r="T1631" s="6"/>
      <c r="U1631" s="65"/>
      <c r="V1631" s="65"/>
      <c r="W1631" s="65"/>
      <c r="X1631" s="65"/>
      <c r="Y1631" s="65"/>
      <c r="Z1631" s="65"/>
      <c r="AA1631" s="65"/>
      <c r="AB1631" s="65"/>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c r="HI1631" s="1"/>
      <c r="HJ1631" s="1"/>
      <c r="HK1631" s="1"/>
      <c r="HL1631" s="1"/>
      <c r="HM1631" s="1"/>
      <c r="HN1631" s="1"/>
      <c r="HO1631" s="1"/>
      <c r="HP1631" s="1"/>
      <c r="HQ1631" s="1"/>
      <c r="HR1631" s="1"/>
      <c r="HS1631" s="1"/>
      <c r="HT1631" s="1"/>
      <c r="HU1631" s="1"/>
      <c r="HV1631" s="1"/>
      <c r="HW1631" s="1"/>
      <c r="HX1631" s="1"/>
      <c r="HY1631" s="1"/>
      <c r="HZ1631" s="1"/>
      <c r="IA1631" s="1"/>
      <c r="IB1631" s="1"/>
      <c r="IC1631" s="1"/>
      <c r="ID1631" s="1"/>
      <c r="IE1631" s="1"/>
      <c r="IF1631" s="1"/>
      <c r="IG1631" s="1"/>
      <c r="IH1631" s="1"/>
      <c r="II1631" s="1"/>
      <c r="IJ1631" s="1"/>
      <c r="IK1631" s="1"/>
      <c r="IL1631" s="1"/>
      <c r="IM1631" s="1"/>
      <c r="IN1631" s="1"/>
      <c r="IO1631" s="1"/>
      <c r="IP1631" s="1"/>
    </row>
    <row r="1632" spans="1:250" s="50" customFormat="1" x14ac:dyDescent="0.2">
      <c r="A1632" s="6">
        <f ca="1">IF(COUNTIF($B$1:INDIRECT(CONCATENATE("B", ROW())), B1632)=0, "", COUNTIF($B$1:INDIRECT(CONCATENATE("B", ROW())), B1632))</f>
        <v>580</v>
      </c>
      <c r="B1632" s="41" t="s">
        <v>38</v>
      </c>
      <c r="C1632" s="7" t="str">
        <f ca="1">IF(B1632="", "", B1632&amp;COUNTIF($B$1:INDIRECT(CONCATENATE("B", ROW())), B1632))</f>
        <v>Ground580</v>
      </c>
      <c r="D1632" s="6"/>
      <c r="E1632" s="6"/>
      <c r="F1632" s="6">
        <f t="shared" si="240"/>
        <v>3907</v>
      </c>
      <c r="G1632" s="58" t="str">
        <f t="shared" si="239"/>
        <v>0xF43</v>
      </c>
      <c r="H1632" s="8" t="s">
        <v>33</v>
      </c>
      <c r="I1632" s="8"/>
      <c r="J1632" s="6"/>
      <c r="K1632" s="9"/>
      <c r="L1632" s="6"/>
      <c r="M1632" s="42"/>
      <c r="N1632" s="42"/>
      <c r="O1632" s="42"/>
      <c r="P1632" s="42"/>
      <c r="Q1632" s="265"/>
      <c r="R1632" s="10"/>
      <c r="S1632" s="6"/>
      <c r="T1632" s="6"/>
      <c r="U1632" s="65"/>
      <c r="V1632" s="65"/>
      <c r="W1632" s="65"/>
      <c r="X1632" s="65"/>
      <c r="Y1632" s="65"/>
      <c r="Z1632" s="65"/>
      <c r="AA1632" s="65"/>
      <c r="AB1632" s="65"/>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GS1632" s="1"/>
      <c r="GT1632" s="1"/>
      <c r="GU1632" s="1"/>
      <c r="GV1632" s="1"/>
      <c r="GW1632" s="1"/>
      <c r="GX1632" s="1"/>
      <c r="GY1632" s="1"/>
      <c r="GZ1632" s="1"/>
      <c r="HA1632" s="1"/>
      <c r="HB1632" s="1"/>
      <c r="HC1632" s="1"/>
      <c r="HD1632" s="1"/>
      <c r="HE1632" s="1"/>
      <c r="HF1632" s="1"/>
      <c r="HG1632" s="1"/>
      <c r="HH1632" s="1"/>
      <c r="HI1632" s="1"/>
      <c r="HJ1632" s="1"/>
      <c r="HK1632" s="1"/>
      <c r="HL1632" s="1"/>
      <c r="HM1632" s="1"/>
      <c r="HN1632" s="1"/>
      <c r="HO1632" s="1"/>
      <c r="HP1632" s="1"/>
      <c r="HQ1632" s="1"/>
      <c r="HR1632" s="1"/>
      <c r="HS1632" s="1"/>
      <c r="HT1632" s="1"/>
      <c r="HU1632" s="1"/>
      <c r="HV1632" s="1"/>
      <c r="HW1632" s="1"/>
      <c r="HX1632" s="1"/>
      <c r="HY1632" s="1"/>
      <c r="HZ1632" s="1"/>
      <c r="IA1632" s="1"/>
      <c r="IB1632" s="1"/>
      <c r="IC1632" s="1"/>
      <c r="ID1632" s="1"/>
      <c r="IE1632" s="1"/>
      <c r="IF1632" s="1"/>
      <c r="IG1632" s="1"/>
      <c r="IH1632" s="1"/>
      <c r="II1632" s="1"/>
      <c r="IJ1632" s="1"/>
      <c r="IK1632" s="1"/>
      <c r="IL1632" s="1"/>
      <c r="IM1632" s="1"/>
      <c r="IN1632" s="1"/>
      <c r="IO1632" s="1"/>
      <c r="IP1632" s="1"/>
    </row>
    <row r="1633" spans="1:250" s="50" customFormat="1" x14ac:dyDescent="0.2">
      <c r="A1633" s="6">
        <f ca="1">IF(COUNTIF($B$1:INDIRECT(CONCATENATE("B", ROW())), B1633)=0, "", COUNTIF($B$1:INDIRECT(CONCATENATE("B", ROW())), B1633))</f>
        <v>581</v>
      </c>
      <c r="B1633" s="41" t="s">
        <v>38</v>
      </c>
      <c r="C1633" s="7" t="str">
        <f ca="1">IF(B1633="", "", B1633&amp;COUNTIF($B$1:INDIRECT(CONCATENATE("B", ROW())), B1633))</f>
        <v>Ground581</v>
      </c>
      <c r="D1633" s="6"/>
      <c r="E1633" s="6"/>
      <c r="F1633" s="6">
        <f t="shared" si="240"/>
        <v>3908</v>
      </c>
      <c r="G1633" s="58" t="str">
        <f t="shared" si="239"/>
        <v>0xF44</v>
      </c>
      <c r="H1633" s="8" t="s">
        <v>33</v>
      </c>
      <c r="I1633" s="8"/>
      <c r="J1633" s="6"/>
      <c r="K1633" s="9"/>
      <c r="L1633" s="6"/>
      <c r="M1633" s="42"/>
      <c r="N1633" s="42"/>
      <c r="O1633" s="42"/>
      <c r="P1633" s="42"/>
      <c r="Q1633" s="265"/>
      <c r="R1633" s="10"/>
      <c r="S1633" s="6"/>
      <c r="T1633" s="6"/>
      <c r="U1633" s="65"/>
      <c r="V1633" s="65"/>
      <c r="W1633" s="65"/>
      <c r="X1633" s="65"/>
      <c r="Y1633" s="65"/>
      <c r="Z1633" s="65"/>
      <c r="AA1633" s="65"/>
      <c r="AB1633" s="65"/>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c r="HI1633" s="1"/>
      <c r="HJ1633" s="1"/>
      <c r="HK1633" s="1"/>
      <c r="HL1633" s="1"/>
      <c r="HM1633" s="1"/>
      <c r="HN1633" s="1"/>
      <c r="HO1633" s="1"/>
      <c r="HP1633" s="1"/>
      <c r="HQ1633" s="1"/>
      <c r="HR1633" s="1"/>
      <c r="HS1633" s="1"/>
      <c r="HT1633" s="1"/>
      <c r="HU1633" s="1"/>
      <c r="HV1633" s="1"/>
      <c r="HW1633" s="1"/>
      <c r="HX1633" s="1"/>
      <c r="HY1633" s="1"/>
      <c r="HZ1633" s="1"/>
      <c r="IA1633" s="1"/>
      <c r="IB1633" s="1"/>
      <c r="IC1633" s="1"/>
      <c r="ID1633" s="1"/>
      <c r="IE1633" s="1"/>
      <c r="IF1633" s="1"/>
      <c r="IG1633" s="1"/>
      <c r="IH1633" s="1"/>
      <c r="II1633" s="1"/>
      <c r="IJ1633" s="1"/>
      <c r="IK1633" s="1"/>
      <c r="IL1633" s="1"/>
      <c r="IM1633" s="1"/>
      <c r="IN1633" s="1"/>
      <c r="IO1633" s="1"/>
      <c r="IP1633" s="1"/>
    </row>
    <row r="1634" spans="1:250" s="50" customFormat="1" x14ac:dyDescent="0.2">
      <c r="A1634" s="6">
        <f ca="1">IF(COUNTIF($B$1:INDIRECT(CONCATENATE("B", ROW())), B1634)=0, "", COUNTIF($B$1:INDIRECT(CONCATENATE("B", ROW())), B1634))</f>
        <v>582</v>
      </c>
      <c r="B1634" s="41" t="s">
        <v>38</v>
      </c>
      <c r="C1634" s="7" t="str">
        <f ca="1">IF(B1634="", "", B1634&amp;COUNTIF($B$1:INDIRECT(CONCATENATE("B", ROW())), B1634))</f>
        <v>Ground582</v>
      </c>
      <c r="D1634" s="6"/>
      <c r="E1634" s="6"/>
      <c r="F1634" s="6">
        <f t="shared" si="240"/>
        <v>3909</v>
      </c>
      <c r="G1634" s="58" t="str">
        <f t="shared" si="239"/>
        <v>0xF45</v>
      </c>
      <c r="H1634" s="8" t="s">
        <v>33</v>
      </c>
      <c r="I1634" s="8"/>
      <c r="J1634" s="6"/>
      <c r="K1634" s="9"/>
      <c r="L1634" s="6"/>
      <c r="M1634" s="42"/>
      <c r="N1634" s="42"/>
      <c r="O1634" s="42"/>
      <c r="P1634" s="42"/>
      <c r="Q1634" s="265"/>
      <c r="R1634" s="10"/>
      <c r="S1634" s="6"/>
      <c r="T1634" s="6"/>
      <c r="U1634" s="65"/>
      <c r="V1634" s="65"/>
      <c r="W1634" s="65"/>
      <c r="X1634" s="65"/>
      <c r="Y1634" s="65"/>
      <c r="Z1634" s="65"/>
      <c r="AA1634" s="65"/>
      <c r="AB1634" s="65"/>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c r="HI1634" s="1"/>
      <c r="HJ1634" s="1"/>
      <c r="HK1634" s="1"/>
      <c r="HL1634" s="1"/>
      <c r="HM1634" s="1"/>
      <c r="HN1634" s="1"/>
      <c r="HO1634" s="1"/>
      <c r="HP1634" s="1"/>
      <c r="HQ1634" s="1"/>
      <c r="HR1634" s="1"/>
      <c r="HS1634" s="1"/>
      <c r="HT1634" s="1"/>
      <c r="HU1634" s="1"/>
      <c r="HV1634" s="1"/>
      <c r="HW1634" s="1"/>
      <c r="HX1634" s="1"/>
      <c r="HY1634" s="1"/>
      <c r="HZ1634" s="1"/>
      <c r="IA1634" s="1"/>
      <c r="IB1634" s="1"/>
      <c r="IC1634" s="1"/>
      <c r="ID1634" s="1"/>
      <c r="IE1634" s="1"/>
      <c r="IF1634" s="1"/>
      <c r="IG1634" s="1"/>
      <c r="IH1634" s="1"/>
      <c r="II1634" s="1"/>
      <c r="IJ1634" s="1"/>
      <c r="IK1634" s="1"/>
      <c r="IL1634" s="1"/>
      <c r="IM1634" s="1"/>
      <c r="IN1634" s="1"/>
      <c r="IO1634" s="1"/>
      <c r="IP1634" s="1"/>
    </row>
    <row r="1635" spans="1:250" s="50" customFormat="1" x14ac:dyDescent="0.2">
      <c r="A1635" s="6">
        <f ca="1">IF(COUNTIF($B$1:INDIRECT(CONCATENATE("B", ROW())), B1635)=0, "", COUNTIF($B$1:INDIRECT(CONCATENATE("B", ROW())), B1635))</f>
        <v>583</v>
      </c>
      <c r="B1635" s="41" t="s">
        <v>38</v>
      </c>
      <c r="C1635" s="7" t="str">
        <f ca="1">IF(B1635="", "", B1635&amp;COUNTIF($B$1:INDIRECT(CONCATENATE("B", ROW())), B1635))</f>
        <v>Ground583</v>
      </c>
      <c r="D1635" s="6"/>
      <c r="E1635" s="6"/>
      <c r="F1635" s="6">
        <f t="shared" si="240"/>
        <v>3910</v>
      </c>
      <c r="G1635" s="58" t="str">
        <f t="shared" si="239"/>
        <v>0xF46</v>
      </c>
      <c r="H1635" s="8" t="s">
        <v>33</v>
      </c>
      <c r="I1635" s="8"/>
      <c r="J1635" s="6"/>
      <c r="K1635" s="9"/>
      <c r="L1635" s="6"/>
      <c r="M1635" s="42"/>
      <c r="N1635" s="42"/>
      <c r="O1635" s="42"/>
      <c r="P1635" s="42"/>
      <c r="Q1635" s="265"/>
      <c r="R1635" s="10"/>
      <c r="S1635" s="6"/>
      <c r="T1635" s="6"/>
      <c r="U1635" s="65"/>
      <c r="V1635" s="65"/>
      <c r="W1635" s="65"/>
      <c r="X1635" s="65"/>
      <c r="Y1635" s="65"/>
      <c r="Z1635" s="65"/>
      <c r="AA1635" s="65"/>
      <c r="AB1635" s="65"/>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c r="HI1635" s="1"/>
      <c r="HJ1635" s="1"/>
      <c r="HK1635" s="1"/>
      <c r="HL1635" s="1"/>
      <c r="HM1635" s="1"/>
      <c r="HN1635" s="1"/>
      <c r="HO1635" s="1"/>
      <c r="HP1635" s="1"/>
      <c r="HQ1635" s="1"/>
      <c r="HR1635" s="1"/>
      <c r="HS1635" s="1"/>
      <c r="HT1635" s="1"/>
      <c r="HU1635" s="1"/>
      <c r="HV1635" s="1"/>
      <c r="HW1635" s="1"/>
      <c r="HX1635" s="1"/>
      <c r="HY1635" s="1"/>
      <c r="HZ1635" s="1"/>
      <c r="IA1635" s="1"/>
      <c r="IB1635" s="1"/>
      <c r="IC1635" s="1"/>
      <c r="ID1635" s="1"/>
      <c r="IE1635" s="1"/>
      <c r="IF1635" s="1"/>
      <c r="IG1635" s="1"/>
      <c r="IH1635" s="1"/>
      <c r="II1635" s="1"/>
      <c r="IJ1635" s="1"/>
      <c r="IK1635" s="1"/>
      <c r="IL1635" s="1"/>
      <c r="IM1635" s="1"/>
      <c r="IN1635" s="1"/>
      <c r="IO1635" s="1"/>
      <c r="IP1635" s="1"/>
    </row>
    <row r="1636" spans="1:250" s="50" customFormat="1" x14ac:dyDescent="0.2">
      <c r="A1636" s="6">
        <f ca="1">IF(COUNTIF($B$1:INDIRECT(CONCATENATE("B", ROW())), B1636)=0, "", COUNTIF($B$1:INDIRECT(CONCATENATE("B", ROW())), B1636))</f>
        <v>584</v>
      </c>
      <c r="B1636" s="41" t="s">
        <v>38</v>
      </c>
      <c r="C1636" s="7" t="str">
        <f ca="1">IF(B1636="", "", B1636&amp;COUNTIF($B$1:INDIRECT(CONCATENATE("B", ROW())), B1636))</f>
        <v>Ground584</v>
      </c>
      <c r="D1636" s="6"/>
      <c r="E1636" s="6"/>
      <c r="F1636" s="6">
        <f t="shared" si="240"/>
        <v>3911</v>
      </c>
      <c r="G1636" s="58" t="str">
        <f t="shared" si="239"/>
        <v>0xF47</v>
      </c>
      <c r="H1636" s="8" t="s">
        <v>33</v>
      </c>
      <c r="I1636" s="8"/>
      <c r="J1636" s="6"/>
      <c r="K1636" s="9"/>
      <c r="L1636" s="6"/>
      <c r="M1636" s="42"/>
      <c r="N1636" s="42"/>
      <c r="O1636" s="42"/>
      <c r="P1636" s="42"/>
      <c r="Q1636" s="265"/>
      <c r="R1636" s="10"/>
      <c r="S1636" s="6"/>
      <c r="T1636" s="6"/>
      <c r="U1636" s="65"/>
      <c r="V1636" s="65"/>
      <c r="W1636" s="65"/>
      <c r="X1636" s="65"/>
      <c r="Y1636" s="65"/>
      <c r="Z1636" s="65"/>
      <c r="AA1636" s="65"/>
      <c r="AB1636" s="65"/>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c r="HI1636" s="1"/>
      <c r="HJ1636" s="1"/>
      <c r="HK1636" s="1"/>
      <c r="HL1636" s="1"/>
      <c r="HM1636" s="1"/>
      <c r="HN1636" s="1"/>
      <c r="HO1636" s="1"/>
      <c r="HP1636" s="1"/>
      <c r="HQ1636" s="1"/>
      <c r="HR1636" s="1"/>
      <c r="HS1636" s="1"/>
      <c r="HT1636" s="1"/>
      <c r="HU1636" s="1"/>
      <c r="HV1636" s="1"/>
      <c r="HW1636" s="1"/>
      <c r="HX1636" s="1"/>
      <c r="HY1636" s="1"/>
      <c r="HZ1636" s="1"/>
      <c r="IA1636" s="1"/>
      <c r="IB1636" s="1"/>
      <c r="IC1636" s="1"/>
      <c r="ID1636" s="1"/>
      <c r="IE1636" s="1"/>
      <c r="IF1636" s="1"/>
      <c r="IG1636" s="1"/>
      <c r="IH1636" s="1"/>
      <c r="II1636" s="1"/>
      <c r="IJ1636" s="1"/>
      <c r="IK1636" s="1"/>
      <c r="IL1636" s="1"/>
      <c r="IM1636" s="1"/>
      <c r="IN1636" s="1"/>
      <c r="IO1636" s="1"/>
      <c r="IP1636" s="1"/>
    </row>
    <row r="1637" spans="1:250" s="50" customFormat="1" x14ac:dyDescent="0.2">
      <c r="A1637" s="6">
        <f ca="1">IF(COUNTIF($B$1:INDIRECT(CONCATENATE("B", ROW())), B1637)=0, "", COUNTIF($B$1:INDIRECT(CONCATENATE("B", ROW())), B1637))</f>
        <v>585</v>
      </c>
      <c r="B1637" s="41" t="s">
        <v>38</v>
      </c>
      <c r="C1637" s="7" t="str">
        <f ca="1">IF(B1637="", "", B1637&amp;COUNTIF($B$1:INDIRECT(CONCATENATE("B", ROW())), B1637))</f>
        <v>Ground585</v>
      </c>
      <c r="D1637" s="6"/>
      <c r="E1637" s="6"/>
      <c r="F1637" s="6">
        <f t="shared" si="240"/>
        <v>3912</v>
      </c>
      <c r="G1637" s="58" t="str">
        <f t="shared" si="239"/>
        <v>0xF48</v>
      </c>
      <c r="H1637" s="8" t="s">
        <v>33</v>
      </c>
      <c r="I1637" s="8"/>
      <c r="J1637" s="6"/>
      <c r="K1637" s="9"/>
      <c r="L1637" s="6"/>
      <c r="M1637" s="42"/>
      <c r="N1637" s="42"/>
      <c r="O1637" s="42"/>
      <c r="P1637" s="42"/>
      <c r="Q1637" s="265"/>
      <c r="R1637" s="10"/>
      <c r="S1637" s="6"/>
      <c r="T1637" s="6"/>
      <c r="U1637" s="65"/>
      <c r="V1637" s="65"/>
      <c r="W1637" s="65"/>
      <c r="X1637" s="65"/>
      <c r="Y1637" s="65"/>
      <c r="Z1637" s="65"/>
      <c r="AA1637" s="65"/>
      <c r="AB1637" s="65"/>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c r="GY1637" s="1"/>
      <c r="GZ1637" s="1"/>
      <c r="HA1637" s="1"/>
      <c r="HB1637" s="1"/>
      <c r="HC1637" s="1"/>
      <c r="HD1637" s="1"/>
      <c r="HE1637" s="1"/>
      <c r="HF1637" s="1"/>
      <c r="HG1637" s="1"/>
      <c r="HH1637" s="1"/>
      <c r="HI1637" s="1"/>
      <c r="HJ1637" s="1"/>
      <c r="HK1637" s="1"/>
      <c r="HL1637" s="1"/>
      <c r="HM1637" s="1"/>
      <c r="HN1637" s="1"/>
      <c r="HO1637" s="1"/>
      <c r="HP1637" s="1"/>
      <c r="HQ1637" s="1"/>
      <c r="HR1637" s="1"/>
      <c r="HS1637" s="1"/>
      <c r="HT1637" s="1"/>
      <c r="HU1637" s="1"/>
      <c r="HV1637" s="1"/>
      <c r="HW1637" s="1"/>
      <c r="HX1637" s="1"/>
      <c r="HY1637" s="1"/>
      <c r="HZ1637" s="1"/>
      <c r="IA1637" s="1"/>
      <c r="IB1637" s="1"/>
      <c r="IC1637" s="1"/>
      <c r="ID1637" s="1"/>
      <c r="IE1637" s="1"/>
      <c r="IF1637" s="1"/>
      <c r="IG1637" s="1"/>
      <c r="IH1637" s="1"/>
      <c r="II1637" s="1"/>
      <c r="IJ1637" s="1"/>
      <c r="IK1637" s="1"/>
      <c r="IL1637" s="1"/>
      <c r="IM1637" s="1"/>
      <c r="IN1637" s="1"/>
      <c r="IO1637" s="1"/>
      <c r="IP1637" s="1"/>
    </row>
    <row r="1638" spans="1:250" s="50" customFormat="1" x14ac:dyDescent="0.2">
      <c r="A1638" s="6">
        <f ca="1">IF(COUNTIF($B$1:INDIRECT(CONCATENATE("B", ROW())), B1638)=0, "", COUNTIF($B$1:INDIRECT(CONCATENATE("B", ROW())), B1638))</f>
        <v>586</v>
      </c>
      <c r="B1638" s="41" t="s">
        <v>38</v>
      </c>
      <c r="C1638" s="7" t="str">
        <f ca="1">IF(B1638="", "", B1638&amp;COUNTIF($B$1:INDIRECT(CONCATENATE("B", ROW())), B1638))</f>
        <v>Ground586</v>
      </c>
      <c r="D1638" s="6"/>
      <c r="E1638" s="6"/>
      <c r="F1638" s="6">
        <f t="shared" si="240"/>
        <v>3913</v>
      </c>
      <c r="G1638" s="58" t="str">
        <f t="shared" si="239"/>
        <v>0xF49</v>
      </c>
      <c r="H1638" s="8" t="s">
        <v>33</v>
      </c>
      <c r="I1638" s="8"/>
      <c r="J1638" s="6"/>
      <c r="K1638" s="9"/>
      <c r="L1638" s="6"/>
      <c r="M1638" s="42"/>
      <c r="N1638" s="42"/>
      <c r="O1638" s="42"/>
      <c r="P1638" s="42"/>
      <c r="Q1638" s="265"/>
      <c r="R1638" s="10"/>
      <c r="S1638" s="6"/>
      <c r="T1638" s="6"/>
      <c r="U1638" s="65"/>
      <c r="V1638" s="65"/>
      <c r="W1638" s="65"/>
      <c r="X1638" s="65"/>
      <c r="Y1638" s="65"/>
      <c r="Z1638" s="65"/>
      <c r="AA1638" s="65"/>
      <c r="AB1638" s="65"/>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c r="HI1638" s="1"/>
      <c r="HJ1638" s="1"/>
      <c r="HK1638" s="1"/>
      <c r="HL1638" s="1"/>
      <c r="HM1638" s="1"/>
      <c r="HN1638" s="1"/>
      <c r="HO1638" s="1"/>
      <c r="HP1638" s="1"/>
      <c r="HQ1638" s="1"/>
      <c r="HR1638" s="1"/>
      <c r="HS1638" s="1"/>
      <c r="HT1638" s="1"/>
      <c r="HU1638" s="1"/>
      <c r="HV1638" s="1"/>
      <c r="HW1638" s="1"/>
      <c r="HX1638" s="1"/>
      <c r="HY1638" s="1"/>
      <c r="HZ1638" s="1"/>
      <c r="IA1638" s="1"/>
      <c r="IB1638" s="1"/>
      <c r="IC1638" s="1"/>
      <c r="ID1638" s="1"/>
      <c r="IE1638" s="1"/>
      <c r="IF1638" s="1"/>
      <c r="IG1638" s="1"/>
      <c r="IH1638" s="1"/>
      <c r="II1638" s="1"/>
      <c r="IJ1638" s="1"/>
      <c r="IK1638" s="1"/>
      <c r="IL1638" s="1"/>
      <c r="IM1638" s="1"/>
      <c r="IN1638" s="1"/>
      <c r="IO1638" s="1"/>
      <c r="IP1638" s="1"/>
    </row>
    <row r="1639" spans="1:250" s="50" customFormat="1" x14ac:dyDescent="0.2">
      <c r="A1639" s="6">
        <f ca="1">IF(COUNTIF($B$1:INDIRECT(CONCATENATE("B", ROW())), B1639)=0, "", COUNTIF($B$1:INDIRECT(CONCATENATE("B", ROW())), B1639))</f>
        <v>587</v>
      </c>
      <c r="B1639" s="41" t="s">
        <v>38</v>
      </c>
      <c r="C1639" s="7" t="str">
        <f ca="1">IF(B1639="", "", B1639&amp;COUNTIF($B$1:INDIRECT(CONCATENATE("B", ROW())), B1639))</f>
        <v>Ground587</v>
      </c>
      <c r="D1639" s="6"/>
      <c r="E1639" s="6"/>
      <c r="F1639" s="6">
        <f t="shared" si="240"/>
        <v>3914</v>
      </c>
      <c r="G1639" s="58" t="str">
        <f t="shared" si="239"/>
        <v>0xF4A</v>
      </c>
      <c r="H1639" s="8" t="s">
        <v>33</v>
      </c>
      <c r="I1639" s="8"/>
      <c r="J1639" s="6"/>
      <c r="K1639" s="9"/>
      <c r="L1639" s="6"/>
      <c r="M1639" s="42"/>
      <c r="N1639" s="42"/>
      <c r="O1639" s="42"/>
      <c r="P1639" s="42"/>
      <c r="Q1639" s="265"/>
      <c r="R1639" s="10"/>
      <c r="S1639" s="6"/>
      <c r="T1639" s="6"/>
      <c r="U1639" s="65"/>
      <c r="V1639" s="65"/>
      <c r="W1639" s="65"/>
      <c r="X1639" s="65"/>
      <c r="Y1639" s="65"/>
      <c r="Z1639" s="65"/>
      <c r="AA1639" s="65"/>
      <c r="AB1639" s="65"/>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c r="HI1639" s="1"/>
      <c r="HJ1639" s="1"/>
      <c r="HK1639" s="1"/>
      <c r="HL1639" s="1"/>
      <c r="HM1639" s="1"/>
      <c r="HN1639" s="1"/>
      <c r="HO1639" s="1"/>
      <c r="HP1639" s="1"/>
      <c r="HQ1639" s="1"/>
      <c r="HR1639" s="1"/>
      <c r="HS1639" s="1"/>
      <c r="HT1639" s="1"/>
      <c r="HU1639" s="1"/>
      <c r="HV1639" s="1"/>
      <c r="HW1639" s="1"/>
      <c r="HX1639" s="1"/>
      <c r="HY1639" s="1"/>
      <c r="HZ1639" s="1"/>
      <c r="IA1639" s="1"/>
      <c r="IB1639" s="1"/>
      <c r="IC1639" s="1"/>
      <c r="ID1639" s="1"/>
      <c r="IE1639" s="1"/>
      <c r="IF1639" s="1"/>
      <c r="IG1639" s="1"/>
      <c r="IH1639" s="1"/>
      <c r="II1639" s="1"/>
      <c r="IJ1639" s="1"/>
      <c r="IK1639" s="1"/>
      <c r="IL1639" s="1"/>
      <c r="IM1639" s="1"/>
      <c r="IN1639" s="1"/>
      <c r="IO1639" s="1"/>
      <c r="IP1639" s="1"/>
    </row>
    <row r="1640" spans="1:250" s="50" customFormat="1" x14ac:dyDescent="0.2">
      <c r="A1640" s="6">
        <f ca="1">IF(COUNTIF($B$1:INDIRECT(CONCATENATE("B", ROW())), B1640)=0, "", COUNTIF($B$1:INDIRECT(CONCATENATE("B", ROW())), B1640))</f>
        <v>588</v>
      </c>
      <c r="B1640" s="41" t="s">
        <v>38</v>
      </c>
      <c r="C1640" s="7" t="str">
        <f ca="1">IF(B1640="", "", B1640&amp;COUNTIF($B$1:INDIRECT(CONCATENATE("B", ROW())), B1640))</f>
        <v>Ground588</v>
      </c>
      <c r="D1640" s="6"/>
      <c r="E1640" s="6"/>
      <c r="F1640" s="6">
        <f t="shared" si="240"/>
        <v>3915</v>
      </c>
      <c r="G1640" s="58" t="str">
        <f t="shared" si="239"/>
        <v>0xF4B</v>
      </c>
      <c r="H1640" s="8" t="s">
        <v>33</v>
      </c>
      <c r="I1640" s="8"/>
      <c r="J1640" s="6"/>
      <c r="K1640" s="9"/>
      <c r="L1640" s="6"/>
      <c r="M1640" s="42"/>
      <c r="N1640" s="42"/>
      <c r="O1640" s="42"/>
      <c r="P1640" s="42"/>
      <c r="Q1640" s="265"/>
      <c r="R1640" s="10"/>
      <c r="S1640" s="6"/>
      <c r="T1640" s="6"/>
      <c r="U1640" s="65"/>
      <c r="V1640" s="65"/>
      <c r="W1640" s="65"/>
      <c r="X1640" s="65"/>
      <c r="Y1640" s="65"/>
      <c r="Z1640" s="65"/>
      <c r="AA1640" s="65"/>
      <c r="AB1640" s="65"/>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GS1640" s="1"/>
      <c r="GT1640" s="1"/>
      <c r="GU1640" s="1"/>
      <c r="GV1640" s="1"/>
      <c r="GW1640" s="1"/>
      <c r="GX1640" s="1"/>
      <c r="GY1640" s="1"/>
      <c r="GZ1640" s="1"/>
      <c r="HA1640" s="1"/>
      <c r="HB1640" s="1"/>
      <c r="HC1640" s="1"/>
      <c r="HD1640" s="1"/>
      <c r="HE1640" s="1"/>
      <c r="HF1640" s="1"/>
      <c r="HG1640" s="1"/>
      <c r="HH1640" s="1"/>
      <c r="HI1640" s="1"/>
      <c r="HJ1640" s="1"/>
      <c r="HK1640" s="1"/>
      <c r="HL1640" s="1"/>
      <c r="HM1640" s="1"/>
      <c r="HN1640" s="1"/>
      <c r="HO1640" s="1"/>
      <c r="HP1640" s="1"/>
      <c r="HQ1640" s="1"/>
      <c r="HR1640" s="1"/>
      <c r="HS1640" s="1"/>
      <c r="HT1640" s="1"/>
      <c r="HU1640" s="1"/>
      <c r="HV1640" s="1"/>
      <c r="HW1640" s="1"/>
      <c r="HX1640" s="1"/>
      <c r="HY1640" s="1"/>
      <c r="HZ1640" s="1"/>
      <c r="IA1640" s="1"/>
      <c r="IB1640" s="1"/>
      <c r="IC1640" s="1"/>
      <c r="ID1640" s="1"/>
      <c r="IE1640" s="1"/>
      <c r="IF1640" s="1"/>
      <c r="IG1640" s="1"/>
      <c r="IH1640" s="1"/>
      <c r="II1640" s="1"/>
      <c r="IJ1640" s="1"/>
      <c r="IK1640" s="1"/>
      <c r="IL1640" s="1"/>
      <c r="IM1640" s="1"/>
      <c r="IN1640" s="1"/>
      <c r="IO1640" s="1"/>
      <c r="IP1640" s="1"/>
    </row>
    <row r="1641" spans="1:250" s="50" customFormat="1" x14ac:dyDescent="0.2">
      <c r="A1641" s="6">
        <f ca="1">IF(COUNTIF($B$1:INDIRECT(CONCATENATE("B", ROW())), B1641)=0, "", COUNTIF($B$1:INDIRECT(CONCATENATE("B", ROW())), B1641))</f>
        <v>589</v>
      </c>
      <c r="B1641" s="41" t="s">
        <v>38</v>
      </c>
      <c r="C1641" s="7" t="str">
        <f ca="1">IF(B1641="", "", B1641&amp;COUNTIF($B$1:INDIRECT(CONCATENATE("B", ROW())), B1641))</f>
        <v>Ground589</v>
      </c>
      <c r="D1641" s="6"/>
      <c r="E1641" s="6"/>
      <c r="F1641" s="6">
        <f t="shared" si="240"/>
        <v>3916</v>
      </c>
      <c r="G1641" s="58" t="str">
        <f t="shared" si="239"/>
        <v>0xF4C</v>
      </c>
      <c r="H1641" s="8" t="s">
        <v>33</v>
      </c>
      <c r="I1641" s="8"/>
      <c r="J1641" s="6"/>
      <c r="K1641" s="9"/>
      <c r="L1641" s="6"/>
      <c r="M1641" s="42"/>
      <c r="N1641" s="42"/>
      <c r="O1641" s="42"/>
      <c r="P1641" s="42"/>
      <c r="Q1641" s="265"/>
      <c r="R1641" s="10"/>
      <c r="S1641" s="6"/>
      <c r="T1641" s="6"/>
      <c r="U1641" s="65"/>
      <c r="V1641" s="65"/>
      <c r="W1641" s="65"/>
      <c r="X1641" s="65"/>
      <c r="Y1641" s="65"/>
      <c r="Z1641" s="65"/>
      <c r="AA1641" s="65"/>
      <c r="AB1641" s="65"/>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c r="HI1641" s="1"/>
      <c r="HJ1641" s="1"/>
      <c r="HK1641" s="1"/>
      <c r="HL1641" s="1"/>
      <c r="HM1641" s="1"/>
      <c r="HN1641" s="1"/>
      <c r="HO1641" s="1"/>
      <c r="HP1641" s="1"/>
      <c r="HQ1641" s="1"/>
      <c r="HR1641" s="1"/>
      <c r="HS1641" s="1"/>
      <c r="HT1641" s="1"/>
      <c r="HU1641" s="1"/>
      <c r="HV1641" s="1"/>
      <c r="HW1641" s="1"/>
      <c r="HX1641" s="1"/>
      <c r="HY1641" s="1"/>
      <c r="HZ1641" s="1"/>
      <c r="IA1641" s="1"/>
      <c r="IB1641" s="1"/>
      <c r="IC1641" s="1"/>
      <c r="ID1641" s="1"/>
      <c r="IE1641" s="1"/>
      <c r="IF1641" s="1"/>
      <c r="IG1641" s="1"/>
      <c r="IH1641" s="1"/>
      <c r="II1641" s="1"/>
      <c r="IJ1641" s="1"/>
      <c r="IK1641" s="1"/>
      <c r="IL1641" s="1"/>
      <c r="IM1641" s="1"/>
      <c r="IN1641" s="1"/>
      <c r="IO1641" s="1"/>
      <c r="IP1641" s="1"/>
    </row>
    <row r="1642" spans="1:250" s="50" customFormat="1" x14ac:dyDescent="0.2">
      <c r="A1642" s="6">
        <f ca="1">IF(COUNTIF($B$1:INDIRECT(CONCATENATE("B", ROW())), B1642)=0, "", COUNTIF($B$1:INDIRECT(CONCATENATE("B", ROW())), B1642))</f>
        <v>590</v>
      </c>
      <c r="B1642" s="41" t="s">
        <v>38</v>
      </c>
      <c r="C1642" s="7" t="str">
        <f ca="1">IF(B1642="", "", B1642&amp;COUNTIF($B$1:INDIRECT(CONCATENATE("B", ROW())), B1642))</f>
        <v>Ground590</v>
      </c>
      <c r="D1642" s="6"/>
      <c r="E1642" s="6"/>
      <c r="F1642" s="6">
        <f t="shared" si="240"/>
        <v>3917</v>
      </c>
      <c r="G1642" s="58" t="str">
        <f t="shared" si="239"/>
        <v>0xF4D</v>
      </c>
      <c r="H1642" s="8" t="s">
        <v>33</v>
      </c>
      <c r="I1642" s="8"/>
      <c r="J1642" s="6"/>
      <c r="K1642" s="9"/>
      <c r="L1642" s="6"/>
      <c r="M1642" s="42"/>
      <c r="N1642" s="42"/>
      <c r="O1642" s="42"/>
      <c r="P1642" s="42"/>
      <c r="Q1642" s="265"/>
      <c r="R1642" s="10"/>
      <c r="S1642" s="6"/>
      <c r="T1642" s="6"/>
      <c r="U1642" s="65"/>
      <c r="V1642" s="65"/>
      <c r="W1642" s="65"/>
      <c r="X1642" s="65"/>
      <c r="Y1642" s="65"/>
      <c r="Z1642" s="65"/>
      <c r="AA1642" s="65"/>
      <c r="AB1642" s="65"/>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c r="HI1642" s="1"/>
      <c r="HJ1642" s="1"/>
      <c r="HK1642" s="1"/>
      <c r="HL1642" s="1"/>
      <c r="HM1642" s="1"/>
      <c r="HN1642" s="1"/>
      <c r="HO1642" s="1"/>
      <c r="HP1642" s="1"/>
      <c r="HQ1642" s="1"/>
      <c r="HR1642" s="1"/>
      <c r="HS1642" s="1"/>
      <c r="HT1642" s="1"/>
      <c r="HU1642" s="1"/>
      <c r="HV1642" s="1"/>
      <c r="HW1642" s="1"/>
      <c r="HX1642" s="1"/>
      <c r="HY1642" s="1"/>
      <c r="HZ1642" s="1"/>
      <c r="IA1642" s="1"/>
      <c r="IB1642" s="1"/>
      <c r="IC1642" s="1"/>
      <c r="ID1642" s="1"/>
      <c r="IE1642" s="1"/>
      <c r="IF1642" s="1"/>
      <c r="IG1642" s="1"/>
      <c r="IH1642" s="1"/>
      <c r="II1642" s="1"/>
      <c r="IJ1642" s="1"/>
      <c r="IK1642" s="1"/>
      <c r="IL1642" s="1"/>
      <c r="IM1642" s="1"/>
      <c r="IN1642" s="1"/>
      <c r="IO1642" s="1"/>
      <c r="IP1642" s="1"/>
    </row>
    <row r="1643" spans="1:250" s="50" customFormat="1" x14ac:dyDescent="0.2">
      <c r="A1643" s="6">
        <f ca="1">IF(COUNTIF($B$1:INDIRECT(CONCATENATE("B", ROW())), B1643)=0, "", COUNTIF($B$1:INDIRECT(CONCATENATE("B", ROW())), B1643))</f>
        <v>591</v>
      </c>
      <c r="B1643" s="41" t="s">
        <v>38</v>
      </c>
      <c r="C1643" s="7" t="str">
        <f ca="1">IF(B1643="", "", B1643&amp;COUNTIF($B$1:INDIRECT(CONCATENATE("B", ROW())), B1643))</f>
        <v>Ground591</v>
      </c>
      <c r="D1643" s="6"/>
      <c r="E1643" s="6"/>
      <c r="F1643" s="6">
        <f t="shared" si="240"/>
        <v>3918</v>
      </c>
      <c r="G1643" s="58" t="str">
        <f t="shared" si="239"/>
        <v>0xF4E</v>
      </c>
      <c r="H1643" s="8" t="s">
        <v>33</v>
      </c>
      <c r="I1643" s="8"/>
      <c r="J1643" s="6"/>
      <c r="K1643" s="9"/>
      <c r="L1643" s="6"/>
      <c r="M1643" s="42"/>
      <c r="N1643" s="42"/>
      <c r="O1643" s="42"/>
      <c r="P1643" s="42"/>
      <c r="Q1643" s="265"/>
      <c r="R1643" s="10"/>
      <c r="S1643" s="6"/>
      <c r="T1643" s="6"/>
      <c r="U1643" s="65"/>
      <c r="V1643" s="65"/>
      <c r="W1643" s="65"/>
      <c r="X1643" s="65"/>
      <c r="Y1643" s="65"/>
      <c r="Z1643" s="65"/>
      <c r="AA1643" s="65"/>
      <c r="AB1643" s="65"/>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c r="HI1643" s="1"/>
      <c r="HJ1643" s="1"/>
      <c r="HK1643" s="1"/>
      <c r="HL1643" s="1"/>
      <c r="HM1643" s="1"/>
      <c r="HN1643" s="1"/>
      <c r="HO1643" s="1"/>
      <c r="HP1643" s="1"/>
      <c r="HQ1643" s="1"/>
      <c r="HR1643" s="1"/>
      <c r="HS1643" s="1"/>
      <c r="HT1643" s="1"/>
      <c r="HU1643" s="1"/>
      <c r="HV1643" s="1"/>
      <c r="HW1643" s="1"/>
      <c r="HX1643" s="1"/>
      <c r="HY1643" s="1"/>
      <c r="HZ1643" s="1"/>
      <c r="IA1643" s="1"/>
      <c r="IB1643" s="1"/>
      <c r="IC1643" s="1"/>
      <c r="ID1643" s="1"/>
      <c r="IE1643" s="1"/>
      <c r="IF1643" s="1"/>
      <c r="IG1643" s="1"/>
      <c r="IH1643" s="1"/>
      <c r="II1643" s="1"/>
      <c r="IJ1643" s="1"/>
      <c r="IK1643" s="1"/>
      <c r="IL1643" s="1"/>
      <c r="IM1643" s="1"/>
      <c r="IN1643" s="1"/>
      <c r="IO1643" s="1"/>
      <c r="IP1643" s="1"/>
    </row>
    <row r="1644" spans="1:250" s="50" customFormat="1" x14ac:dyDescent="0.2">
      <c r="A1644" s="6">
        <f ca="1">IF(COUNTIF($B$1:INDIRECT(CONCATENATE("B", ROW())), B1644)=0, "", COUNTIF($B$1:INDIRECT(CONCATENATE("B", ROW())), B1644))</f>
        <v>592</v>
      </c>
      <c r="B1644" s="41" t="s">
        <v>38</v>
      </c>
      <c r="C1644" s="7" t="str">
        <f ca="1">IF(B1644="", "", B1644&amp;COUNTIF($B$1:INDIRECT(CONCATENATE("B", ROW())), B1644))</f>
        <v>Ground592</v>
      </c>
      <c r="D1644" s="6"/>
      <c r="E1644" s="6"/>
      <c r="F1644" s="6">
        <f t="shared" si="240"/>
        <v>3919</v>
      </c>
      <c r="G1644" s="58" t="str">
        <f t="shared" si="239"/>
        <v>0xF4F</v>
      </c>
      <c r="H1644" s="8" t="s">
        <v>33</v>
      </c>
      <c r="I1644" s="8"/>
      <c r="J1644" s="6"/>
      <c r="K1644" s="9"/>
      <c r="L1644" s="6"/>
      <c r="M1644" s="42"/>
      <c r="N1644" s="42"/>
      <c r="O1644" s="42"/>
      <c r="P1644" s="42"/>
      <c r="Q1644" s="265"/>
      <c r="R1644" s="10"/>
      <c r="S1644" s="6"/>
      <c r="T1644" s="6"/>
      <c r="U1644" s="65"/>
      <c r="V1644" s="65"/>
      <c r="W1644" s="65"/>
      <c r="X1644" s="65"/>
      <c r="Y1644" s="65"/>
      <c r="Z1644" s="65"/>
      <c r="AA1644" s="65"/>
      <c r="AB1644" s="65"/>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c r="HI1644" s="1"/>
      <c r="HJ1644" s="1"/>
      <c r="HK1644" s="1"/>
      <c r="HL1644" s="1"/>
      <c r="HM1644" s="1"/>
      <c r="HN1644" s="1"/>
      <c r="HO1644" s="1"/>
      <c r="HP1644" s="1"/>
      <c r="HQ1644" s="1"/>
      <c r="HR1644" s="1"/>
      <c r="HS1644" s="1"/>
      <c r="HT1644" s="1"/>
      <c r="HU1644" s="1"/>
      <c r="HV1644" s="1"/>
      <c r="HW1644" s="1"/>
      <c r="HX1644" s="1"/>
      <c r="HY1644" s="1"/>
      <c r="HZ1644" s="1"/>
      <c r="IA1644" s="1"/>
      <c r="IB1644" s="1"/>
      <c r="IC1644" s="1"/>
      <c r="ID1644" s="1"/>
      <c r="IE1644" s="1"/>
      <c r="IF1644" s="1"/>
      <c r="IG1644" s="1"/>
      <c r="IH1644" s="1"/>
      <c r="II1644" s="1"/>
      <c r="IJ1644" s="1"/>
      <c r="IK1644" s="1"/>
      <c r="IL1644" s="1"/>
      <c r="IM1644" s="1"/>
      <c r="IN1644" s="1"/>
      <c r="IO1644" s="1"/>
      <c r="IP1644" s="1"/>
    </row>
    <row r="1645" spans="1:250" s="50" customFormat="1" x14ac:dyDescent="0.2">
      <c r="A1645" s="6">
        <f ca="1">IF(COUNTIF($B$1:INDIRECT(CONCATENATE("B", ROW())), B1645)=0, "", COUNTIF($B$1:INDIRECT(CONCATENATE("B", ROW())), B1645))</f>
        <v>593</v>
      </c>
      <c r="B1645" s="41" t="s">
        <v>38</v>
      </c>
      <c r="C1645" s="7" t="str">
        <f ca="1">IF(B1645="", "", B1645&amp;COUNTIF($B$1:INDIRECT(CONCATENATE("B", ROW())), B1645))</f>
        <v>Ground593</v>
      </c>
      <c r="D1645" s="6"/>
      <c r="E1645" s="6"/>
      <c r="F1645" s="6">
        <f t="shared" si="240"/>
        <v>3920</v>
      </c>
      <c r="G1645" s="58" t="str">
        <f t="shared" si="239"/>
        <v>0xF50</v>
      </c>
      <c r="H1645" s="8" t="s">
        <v>33</v>
      </c>
      <c r="I1645" s="8"/>
      <c r="J1645" s="6"/>
      <c r="K1645" s="9"/>
      <c r="L1645" s="6"/>
      <c r="M1645" s="42"/>
      <c r="N1645" s="42"/>
      <c r="O1645" s="42"/>
      <c r="P1645" s="42"/>
      <c r="Q1645" s="265"/>
      <c r="R1645" s="10"/>
      <c r="S1645" s="6"/>
      <c r="T1645" s="6"/>
      <c r="U1645" s="65"/>
      <c r="V1645" s="65"/>
      <c r="W1645" s="65"/>
      <c r="X1645" s="65"/>
      <c r="Y1645" s="65"/>
      <c r="Z1645" s="65"/>
      <c r="AA1645" s="65"/>
      <c r="AB1645" s="65"/>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c r="HI1645" s="1"/>
      <c r="HJ1645" s="1"/>
      <c r="HK1645" s="1"/>
      <c r="HL1645" s="1"/>
      <c r="HM1645" s="1"/>
      <c r="HN1645" s="1"/>
      <c r="HO1645" s="1"/>
      <c r="HP1645" s="1"/>
      <c r="HQ1645" s="1"/>
      <c r="HR1645" s="1"/>
      <c r="HS1645" s="1"/>
      <c r="HT1645" s="1"/>
      <c r="HU1645" s="1"/>
      <c r="HV1645" s="1"/>
      <c r="HW1645" s="1"/>
      <c r="HX1645" s="1"/>
      <c r="HY1645" s="1"/>
      <c r="HZ1645" s="1"/>
      <c r="IA1645" s="1"/>
      <c r="IB1645" s="1"/>
      <c r="IC1645" s="1"/>
      <c r="ID1645" s="1"/>
      <c r="IE1645" s="1"/>
      <c r="IF1645" s="1"/>
      <c r="IG1645" s="1"/>
      <c r="IH1645" s="1"/>
      <c r="II1645" s="1"/>
      <c r="IJ1645" s="1"/>
      <c r="IK1645" s="1"/>
      <c r="IL1645" s="1"/>
      <c r="IM1645" s="1"/>
      <c r="IN1645" s="1"/>
      <c r="IO1645" s="1"/>
      <c r="IP1645" s="1"/>
    </row>
    <row r="1646" spans="1:250" s="50" customFormat="1" x14ac:dyDescent="0.2">
      <c r="A1646" s="6">
        <f ca="1">IF(COUNTIF($B$1:INDIRECT(CONCATENATE("B", ROW())), B1646)=0, "", COUNTIF($B$1:INDIRECT(CONCATENATE("B", ROW())), B1646))</f>
        <v>594</v>
      </c>
      <c r="B1646" s="41" t="s">
        <v>38</v>
      </c>
      <c r="C1646" s="7" t="str">
        <f ca="1">IF(B1646="", "", B1646&amp;COUNTIF($B$1:INDIRECT(CONCATENATE("B", ROW())), B1646))</f>
        <v>Ground594</v>
      </c>
      <c r="D1646" s="6"/>
      <c r="E1646" s="6"/>
      <c r="F1646" s="6">
        <f t="shared" si="240"/>
        <v>3921</v>
      </c>
      <c r="G1646" s="58" t="str">
        <f t="shared" si="239"/>
        <v>0xF51</v>
      </c>
      <c r="H1646" s="8" t="s">
        <v>33</v>
      </c>
      <c r="I1646" s="8"/>
      <c r="J1646" s="6"/>
      <c r="K1646" s="9"/>
      <c r="L1646" s="6"/>
      <c r="M1646" s="42"/>
      <c r="N1646" s="42"/>
      <c r="O1646" s="42"/>
      <c r="P1646" s="42"/>
      <c r="Q1646" s="265"/>
      <c r="R1646" s="10"/>
      <c r="S1646" s="6"/>
      <c r="T1646" s="6"/>
      <c r="U1646" s="65"/>
      <c r="V1646" s="65"/>
      <c r="W1646" s="65"/>
      <c r="X1646" s="65"/>
      <c r="Y1646" s="65"/>
      <c r="Z1646" s="65"/>
      <c r="AA1646" s="65"/>
      <c r="AB1646" s="65"/>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c r="HI1646" s="1"/>
      <c r="HJ1646" s="1"/>
      <c r="HK1646" s="1"/>
      <c r="HL1646" s="1"/>
      <c r="HM1646" s="1"/>
      <c r="HN1646" s="1"/>
      <c r="HO1646" s="1"/>
      <c r="HP1646" s="1"/>
      <c r="HQ1646" s="1"/>
      <c r="HR1646" s="1"/>
      <c r="HS1646" s="1"/>
      <c r="HT1646" s="1"/>
      <c r="HU1646" s="1"/>
      <c r="HV1646" s="1"/>
      <c r="HW1646" s="1"/>
      <c r="HX1646" s="1"/>
      <c r="HY1646" s="1"/>
      <c r="HZ1646" s="1"/>
      <c r="IA1646" s="1"/>
      <c r="IB1646" s="1"/>
      <c r="IC1646" s="1"/>
      <c r="ID1646" s="1"/>
      <c r="IE1646" s="1"/>
      <c r="IF1646" s="1"/>
      <c r="IG1646" s="1"/>
      <c r="IH1646" s="1"/>
      <c r="II1646" s="1"/>
      <c r="IJ1646" s="1"/>
      <c r="IK1646" s="1"/>
      <c r="IL1646" s="1"/>
      <c r="IM1646" s="1"/>
      <c r="IN1646" s="1"/>
      <c r="IO1646" s="1"/>
      <c r="IP1646" s="1"/>
    </row>
    <row r="1647" spans="1:250" s="50" customFormat="1" x14ac:dyDescent="0.2">
      <c r="A1647" s="6">
        <f ca="1">IF(COUNTIF($B$1:INDIRECT(CONCATENATE("B", ROW())), B1647)=0, "", COUNTIF($B$1:INDIRECT(CONCATENATE("B", ROW())), B1647))</f>
        <v>595</v>
      </c>
      <c r="B1647" s="41" t="s">
        <v>38</v>
      </c>
      <c r="C1647" s="7" t="str">
        <f ca="1">IF(B1647="", "", B1647&amp;COUNTIF($B$1:INDIRECT(CONCATENATE("B", ROW())), B1647))</f>
        <v>Ground595</v>
      </c>
      <c r="D1647" s="6"/>
      <c r="E1647" s="6"/>
      <c r="F1647" s="6">
        <f t="shared" si="240"/>
        <v>3922</v>
      </c>
      <c r="G1647" s="58" t="str">
        <f t="shared" si="239"/>
        <v>0xF52</v>
      </c>
      <c r="H1647" s="8" t="s">
        <v>33</v>
      </c>
      <c r="I1647" s="8"/>
      <c r="J1647" s="6"/>
      <c r="K1647" s="9"/>
      <c r="L1647" s="6"/>
      <c r="M1647" s="42"/>
      <c r="N1647" s="42"/>
      <c r="O1647" s="42"/>
      <c r="P1647" s="42"/>
      <c r="Q1647" s="265"/>
      <c r="R1647" s="10"/>
      <c r="S1647" s="6"/>
      <c r="T1647" s="6"/>
      <c r="U1647" s="65"/>
      <c r="V1647" s="65"/>
      <c r="W1647" s="65"/>
      <c r="X1647" s="65"/>
      <c r="Y1647" s="65"/>
      <c r="Z1647" s="65"/>
      <c r="AA1647" s="65"/>
      <c r="AB1647" s="65"/>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c r="HI1647" s="1"/>
      <c r="HJ1647" s="1"/>
      <c r="HK1647" s="1"/>
      <c r="HL1647" s="1"/>
      <c r="HM1647" s="1"/>
      <c r="HN1647" s="1"/>
      <c r="HO1647" s="1"/>
      <c r="HP1647" s="1"/>
      <c r="HQ1647" s="1"/>
      <c r="HR1647" s="1"/>
      <c r="HS1647" s="1"/>
      <c r="HT1647" s="1"/>
      <c r="HU1647" s="1"/>
      <c r="HV1647" s="1"/>
      <c r="HW1647" s="1"/>
      <c r="HX1647" s="1"/>
      <c r="HY1647" s="1"/>
      <c r="HZ1647" s="1"/>
      <c r="IA1647" s="1"/>
      <c r="IB1647" s="1"/>
      <c r="IC1647" s="1"/>
      <c r="ID1647" s="1"/>
      <c r="IE1647" s="1"/>
      <c r="IF1647" s="1"/>
      <c r="IG1647" s="1"/>
      <c r="IH1647" s="1"/>
      <c r="II1647" s="1"/>
      <c r="IJ1647" s="1"/>
      <c r="IK1647" s="1"/>
      <c r="IL1647" s="1"/>
      <c r="IM1647" s="1"/>
      <c r="IN1647" s="1"/>
      <c r="IO1647" s="1"/>
      <c r="IP1647" s="1"/>
    </row>
    <row r="1648" spans="1:250" s="50" customFormat="1" x14ac:dyDescent="0.2">
      <c r="A1648" s="6">
        <f ca="1">IF(COUNTIF($B$1:INDIRECT(CONCATENATE("B", ROW())), B1648)=0, "", COUNTIF($B$1:INDIRECT(CONCATENATE("B", ROW())), B1648))</f>
        <v>596</v>
      </c>
      <c r="B1648" s="41" t="s">
        <v>38</v>
      </c>
      <c r="C1648" s="7" t="str">
        <f ca="1">IF(B1648="", "", B1648&amp;COUNTIF($B$1:INDIRECT(CONCATENATE("B", ROW())), B1648))</f>
        <v>Ground596</v>
      </c>
      <c r="D1648" s="6"/>
      <c r="E1648" s="6"/>
      <c r="F1648" s="6">
        <f t="shared" si="240"/>
        <v>3923</v>
      </c>
      <c r="G1648" s="58" t="str">
        <f t="shared" si="239"/>
        <v>0xF53</v>
      </c>
      <c r="H1648" s="8" t="s">
        <v>33</v>
      </c>
      <c r="I1648" s="8"/>
      <c r="J1648" s="6"/>
      <c r="K1648" s="9"/>
      <c r="L1648" s="6"/>
      <c r="M1648" s="42"/>
      <c r="N1648" s="42"/>
      <c r="O1648" s="42"/>
      <c r="P1648" s="42"/>
      <c r="Q1648" s="265"/>
      <c r="R1648" s="10"/>
      <c r="S1648" s="6"/>
      <c r="T1648" s="6"/>
      <c r="U1648" s="65"/>
      <c r="V1648" s="65"/>
      <c r="W1648" s="65"/>
      <c r="X1648" s="65"/>
      <c r="Y1648" s="65"/>
      <c r="Z1648" s="65"/>
      <c r="AA1648" s="65"/>
      <c r="AB1648" s="65"/>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GS1648" s="1"/>
      <c r="GT1648" s="1"/>
      <c r="GU1648" s="1"/>
      <c r="GV1648" s="1"/>
      <c r="GW1648" s="1"/>
      <c r="GX1648" s="1"/>
      <c r="GY1648" s="1"/>
      <c r="GZ1648" s="1"/>
      <c r="HA1648" s="1"/>
      <c r="HB1648" s="1"/>
      <c r="HC1648" s="1"/>
      <c r="HD1648" s="1"/>
      <c r="HE1648" s="1"/>
      <c r="HF1648" s="1"/>
      <c r="HG1648" s="1"/>
      <c r="HH1648" s="1"/>
      <c r="HI1648" s="1"/>
      <c r="HJ1648" s="1"/>
      <c r="HK1648" s="1"/>
      <c r="HL1648" s="1"/>
      <c r="HM1648" s="1"/>
      <c r="HN1648" s="1"/>
      <c r="HO1648" s="1"/>
      <c r="HP1648" s="1"/>
      <c r="HQ1648" s="1"/>
      <c r="HR1648" s="1"/>
      <c r="HS1648" s="1"/>
      <c r="HT1648" s="1"/>
      <c r="HU1648" s="1"/>
      <c r="HV1648" s="1"/>
      <c r="HW1648" s="1"/>
      <c r="HX1648" s="1"/>
      <c r="HY1648" s="1"/>
      <c r="HZ1648" s="1"/>
      <c r="IA1648" s="1"/>
      <c r="IB1648" s="1"/>
      <c r="IC1648" s="1"/>
      <c r="ID1648" s="1"/>
      <c r="IE1648" s="1"/>
      <c r="IF1648" s="1"/>
      <c r="IG1648" s="1"/>
      <c r="IH1648" s="1"/>
      <c r="II1648" s="1"/>
      <c r="IJ1648" s="1"/>
      <c r="IK1648" s="1"/>
      <c r="IL1648" s="1"/>
      <c r="IM1648" s="1"/>
      <c r="IN1648" s="1"/>
      <c r="IO1648" s="1"/>
      <c r="IP1648" s="1"/>
    </row>
    <row r="1649" spans="1:250" s="50" customFormat="1" x14ac:dyDescent="0.2">
      <c r="A1649" s="6">
        <f ca="1">IF(COUNTIF($B$1:INDIRECT(CONCATENATE("B", ROW())), B1649)=0, "", COUNTIF($B$1:INDIRECT(CONCATENATE("B", ROW())), B1649))</f>
        <v>597</v>
      </c>
      <c r="B1649" s="41" t="s">
        <v>38</v>
      </c>
      <c r="C1649" s="7" t="str">
        <f ca="1">IF(B1649="", "", B1649&amp;COUNTIF($B$1:INDIRECT(CONCATENATE("B", ROW())), B1649))</f>
        <v>Ground597</v>
      </c>
      <c r="D1649" s="6"/>
      <c r="E1649" s="6"/>
      <c r="F1649" s="6">
        <f t="shared" si="240"/>
        <v>3924</v>
      </c>
      <c r="G1649" s="58" t="str">
        <f t="shared" si="239"/>
        <v>0xF54</v>
      </c>
      <c r="H1649" s="8" t="s">
        <v>33</v>
      </c>
      <c r="I1649" s="8"/>
      <c r="J1649" s="6"/>
      <c r="K1649" s="9"/>
      <c r="L1649" s="6"/>
      <c r="M1649" s="42"/>
      <c r="N1649" s="42"/>
      <c r="O1649" s="42"/>
      <c r="P1649" s="42"/>
      <c r="Q1649" s="265"/>
      <c r="R1649" s="10"/>
      <c r="S1649" s="6"/>
      <c r="T1649" s="6"/>
      <c r="U1649" s="65"/>
      <c r="V1649" s="65"/>
      <c r="W1649" s="65"/>
      <c r="X1649" s="65"/>
      <c r="Y1649" s="65"/>
      <c r="Z1649" s="65"/>
      <c r="AA1649" s="65"/>
      <c r="AB1649" s="65"/>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c r="HI1649" s="1"/>
      <c r="HJ1649" s="1"/>
      <c r="HK1649" s="1"/>
      <c r="HL1649" s="1"/>
      <c r="HM1649" s="1"/>
      <c r="HN1649" s="1"/>
      <c r="HO1649" s="1"/>
      <c r="HP1649" s="1"/>
      <c r="HQ1649" s="1"/>
      <c r="HR1649" s="1"/>
      <c r="HS1649" s="1"/>
      <c r="HT1649" s="1"/>
      <c r="HU1649" s="1"/>
      <c r="HV1649" s="1"/>
      <c r="HW1649" s="1"/>
      <c r="HX1649" s="1"/>
      <c r="HY1649" s="1"/>
      <c r="HZ1649" s="1"/>
      <c r="IA1649" s="1"/>
      <c r="IB1649" s="1"/>
      <c r="IC1649" s="1"/>
      <c r="ID1649" s="1"/>
      <c r="IE1649" s="1"/>
      <c r="IF1649" s="1"/>
      <c r="IG1649" s="1"/>
      <c r="IH1649" s="1"/>
      <c r="II1649" s="1"/>
      <c r="IJ1649" s="1"/>
      <c r="IK1649" s="1"/>
      <c r="IL1649" s="1"/>
      <c r="IM1649" s="1"/>
      <c r="IN1649" s="1"/>
      <c r="IO1649" s="1"/>
      <c r="IP1649" s="1"/>
    </row>
    <row r="1650" spans="1:250" s="50" customFormat="1" x14ac:dyDescent="0.2">
      <c r="A1650" s="6">
        <f ca="1">IF(COUNTIF($B$1:INDIRECT(CONCATENATE("B", ROW())), B1650)=0, "", COUNTIF($B$1:INDIRECT(CONCATENATE("B", ROW())), B1650))</f>
        <v>598</v>
      </c>
      <c r="B1650" s="41" t="s">
        <v>38</v>
      </c>
      <c r="C1650" s="7" t="str">
        <f ca="1">IF(B1650="", "", B1650&amp;COUNTIF($B$1:INDIRECT(CONCATENATE("B", ROW())), B1650))</f>
        <v>Ground598</v>
      </c>
      <c r="D1650" s="6"/>
      <c r="E1650" s="6"/>
      <c r="F1650" s="6">
        <f t="shared" si="240"/>
        <v>3925</v>
      </c>
      <c r="G1650" s="58" t="str">
        <f t="shared" si="239"/>
        <v>0xF55</v>
      </c>
      <c r="H1650" s="8" t="s">
        <v>33</v>
      </c>
      <c r="I1650" s="8"/>
      <c r="J1650" s="6"/>
      <c r="K1650" s="9"/>
      <c r="L1650" s="6"/>
      <c r="M1650" s="42"/>
      <c r="N1650" s="42"/>
      <c r="O1650" s="42"/>
      <c r="P1650" s="42"/>
      <c r="Q1650" s="265"/>
      <c r="R1650" s="10"/>
      <c r="S1650" s="6"/>
      <c r="T1650" s="6"/>
      <c r="U1650" s="65"/>
      <c r="V1650" s="65"/>
      <c r="W1650" s="65"/>
      <c r="X1650" s="65"/>
      <c r="Y1650" s="65"/>
      <c r="Z1650" s="65"/>
      <c r="AA1650" s="65"/>
      <c r="AB1650" s="65"/>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c r="HI1650" s="1"/>
      <c r="HJ1650" s="1"/>
      <c r="HK1650" s="1"/>
      <c r="HL1650" s="1"/>
      <c r="HM1650" s="1"/>
      <c r="HN1650" s="1"/>
      <c r="HO1650" s="1"/>
      <c r="HP1650" s="1"/>
      <c r="HQ1650" s="1"/>
      <c r="HR1650" s="1"/>
      <c r="HS1650" s="1"/>
      <c r="HT1650" s="1"/>
      <c r="HU1650" s="1"/>
      <c r="HV1650" s="1"/>
      <c r="HW1650" s="1"/>
      <c r="HX1650" s="1"/>
      <c r="HY1650" s="1"/>
      <c r="HZ1650" s="1"/>
      <c r="IA1650" s="1"/>
      <c r="IB1650" s="1"/>
      <c r="IC1650" s="1"/>
      <c r="ID1650" s="1"/>
      <c r="IE1650" s="1"/>
      <c r="IF1650" s="1"/>
      <c r="IG1650" s="1"/>
      <c r="IH1650" s="1"/>
      <c r="II1650" s="1"/>
      <c r="IJ1650" s="1"/>
      <c r="IK1650" s="1"/>
      <c r="IL1650" s="1"/>
      <c r="IM1650" s="1"/>
      <c r="IN1650" s="1"/>
      <c r="IO1650" s="1"/>
      <c r="IP1650" s="1"/>
    </row>
    <row r="1651" spans="1:250" s="50" customFormat="1" x14ac:dyDescent="0.2">
      <c r="A1651" s="6">
        <f ca="1">IF(COUNTIF($B$1:INDIRECT(CONCATENATE("B", ROW())), B1651)=0, "", COUNTIF($B$1:INDIRECT(CONCATENATE("B", ROW())), B1651))</f>
        <v>599</v>
      </c>
      <c r="B1651" s="41" t="s">
        <v>38</v>
      </c>
      <c r="C1651" s="7" t="str">
        <f ca="1">IF(B1651="", "", B1651&amp;COUNTIF($B$1:INDIRECT(CONCATENATE("B", ROW())), B1651))</f>
        <v>Ground599</v>
      </c>
      <c r="D1651" s="6"/>
      <c r="E1651" s="6"/>
      <c r="F1651" s="6">
        <f t="shared" si="240"/>
        <v>3926</v>
      </c>
      <c r="G1651" s="58" t="str">
        <f t="shared" si="239"/>
        <v>0xF56</v>
      </c>
      <c r="H1651" s="8" t="s">
        <v>33</v>
      </c>
      <c r="I1651" s="8"/>
      <c r="J1651" s="6"/>
      <c r="K1651" s="9"/>
      <c r="L1651" s="6"/>
      <c r="M1651" s="42"/>
      <c r="N1651" s="42"/>
      <c r="O1651" s="42"/>
      <c r="P1651" s="42"/>
      <c r="Q1651" s="265"/>
      <c r="R1651" s="10"/>
      <c r="S1651" s="6"/>
      <c r="T1651" s="6"/>
      <c r="U1651" s="65"/>
      <c r="V1651" s="65"/>
      <c r="W1651" s="65"/>
      <c r="X1651" s="65"/>
      <c r="Y1651" s="65"/>
      <c r="Z1651" s="65"/>
      <c r="AA1651" s="65"/>
      <c r="AB1651" s="65"/>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c r="HI1651" s="1"/>
      <c r="HJ1651" s="1"/>
      <c r="HK1651" s="1"/>
      <c r="HL1651" s="1"/>
      <c r="HM1651" s="1"/>
      <c r="HN1651" s="1"/>
      <c r="HO1651" s="1"/>
      <c r="HP1651" s="1"/>
      <c r="HQ1651" s="1"/>
      <c r="HR1651" s="1"/>
      <c r="HS1651" s="1"/>
      <c r="HT1651" s="1"/>
      <c r="HU1651" s="1"/>
      <c r="HV1651" s="1"/>
      <c r="HW1651" s="1"/>
      <c r="HX1651" s="1"/>
      <c r="HY1651" s="1"/>
      <c r="HZ1651" s="1"/>
      <c r="IA1651" s="1"/>
      <c r="IB1651" s="1"/>
      <c r="IC1651" s="1"/>
      <c r="ID1651" s="1"/>
      <c r="IE1651" s="1"/>
      <c r="IF1651" s="1"/>
      <c r="IG1651" s="1"/>
      <c r="IH1651" s="1"/>
      <c r="II1651" s="1"/>
      <c r="IJ1651" s="1"/>
      <c r="IK1651" s="1"/>
      <c r="IL1651" s="1"/>
      <c r="IM1651" s="1"/>
      <c r="IN1651" s="1"/>
      <c r="IO1651" s="1"/>
      <c r="IP1651" s="1"/>
    </row>
    <row r="1652" spans="1:250" s="50" customFormat="1" x14ac:dyDescent="0.2">
      <c r="A1652" s="6">
        <f ca="1">IF(COUNTIF($B$1:INDIRECT(CONCATENATE("B", ROW())), B1652)=0, "", COUNTIF($B$1:INDIRECT(CONCATENATE("B", ROW())), B1652))</f>
        <v>600</v>
      </c>
      <c r="B1652" s="41" t="s">
        <v>38</v>
      </c>
      <c r="C1652" s="7" t="str">
        <f ca="1">IF(B1652="", "", B1652&amp;COUNTIF($B$1:INDIRECT(CONCATENATE("B", ROW())), B1652))</f>
        <v>Ground600</v>
      </c>
      <c r="D1652" s="6"/>
      <c r="E1652" s="6"/>
      <c r="F1652" s="6">
        <f t="shared" si="240"/>
        <v>3927</v>
      </c>
      <c r="G1652" s="58" t="str">
        <f t="shared" si="239"/>
        <v>0xF57</v>
      </c>
      <c r="H1652" s="8" t="s">
        <v>33</v>
      </c>
      <c r="I1652" s="8"/>
      <c r="J1652" s="6"/>
      <c r="K1652" s="9"/>
      <c r="L1652" s="6"/>
      <c r="M1652" s="42"/>
      <c r="N1652" s="42"/>
      <c r="O1652" s="42"/>
      <c r="P1652" s="42"/>
      <c r="Q1652" s="265"/>
      <c r="R1652" s="10"/>
      <c r="S1652" s="6"/>
      <c r="T1652" s="6"/>
      <c r="U1652" s="65"/>
      <c r="V1652" s="65"/>
      <c r="W1652" s="65"/>
      <c r="X1652" s="65"/>
      <c r="Y1652" s="65"/>
      <c r="Z1652" s="65"/>
      <c r="AA1652" s="65"/>
      <c r="AB1652" s="65"/>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c r="HI1652" s="1"/>
      <c r="HJ1652" s="1"/>
      <c r="HK1652" s="1"/>
      <c r="HL1652" s="1"/>
      <c r="HM1652" s="1"/>
      <c r="HN1652" s="1"/>
      <c r="HO1652" s="1"/>
      <c r="HP1652" s="1"/>
      <c r="HQ1652" s="1"/>
      <c r="HR1652" s="1"/>
      <c r="HS1652" s="1"/>
      <c r="HT1652" s="1"/>
      <c r="HU1652" s="1"/>
      <c r="HV1652" s="1"/>
      <c r="HW1652" s="1"/>
      <c r="HX1652" s="1"/>
      <c r="HY1652" s="1"/>
      <c r="HZ1652" s="1"/>
      <c r="IA1652" s="1"/>
      <c r="IB1652" s="1"/>
      <c r="IC1652" s="1"/>
      <c r="ID1652" s="1"/>
      <c r="IE1652" s="1"/>
      <c r="IF1652" s="1"/>
      <c r="IG1652" s="1"/>
      <c r="IH1652" s="1"/>
      <c r="II1652" s="1"/>
      <c r="IJ1652" s="1"/>
      <c r="IK1652" s="1"/>
      <c r="IL1652" s="1"/>
      <c r="IM1652" s="1"/>
      <c r="IN1652" s="1"/>
      <c r="IO1652" s="1"/>
      <c r="IP1652" s="1"/>
    </row>
    <row r="1653" spans="1:250" s="50" customFormat="1" x14ac:dyDescent="0.2">
      <c r="A1653" s="6">
        <f ca="1">IF(COUNTIF($B$1:INDIRECT(CONCATENATE("B", ROW())), B1653)=0, "", COUNTIF($B$1:INDIRECT(CONCATENATE("B", ROW())), B1653))</f>
        <v>601</v>
      </c>
      <c r="B1653" s="41" t="s">
        <v>38</v>
      </c>
      <c r="C1653" s="7" t="str">
        <f ca="1">IF(B1653="", "", B1653&amp;COUNTIF($B$1:INDIRECT(CONCATENATE("B", ROW())), B1653))</f>
        <v>Ground601</v>
      </c>
      <c r="D1653" s="6"/>
      <c r="E1653" s="6"/>
      <c r="F1653" s="6">
        <f t="shared" si="240"/>
        <v>3928</v>
      </c>
      <c r="G1653" s="58" t="str">
        <f t="shared" si="239"/>
        <v>0xF58</v>
      </c>
      <c r="H1653" s="8" t="s">
        <v>33</v>
      </c>
      <c r="I1653" s="8"/>
      <c r="J1653" s="6"/>
      <c r="K1653" s="9"/>
      <c r="L1653" s="6"/>
      <c r="M1653" s="42"/>
      <c r="N1653" s="42"/>
      <c r="O1653" s="42"/>
      <c r="P1653" s="42"/>
      <c r="Q1653" s="265"/>
      <c r="R1653" s="10"/>
      <c r="S1653" s="6"/>
      <c r="T1653" s="6"/>
      <c r="U1653" s="65"/>
      <c r="V1653" s="65"/>
      <c r="W1653" s="65"/>
      <c r="X1653" s="65"/>
      <c r="Y1653" s="65"/>
      <c r="Z1653" s="65"/>
      <c r="AA1653" s="65"/>
      <c r="AB1653" s="65"/>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c r="HI1653" s="1"/>
      <c r="HJ1653" s="1"/>
      <c r="HK1653" s="1"/>
      <c r="HL1653" s="1"/>
      <c r="HM1653" s="1"/>
      <c r="HN1653" s="1"/>
      <c r="HO1653" s="1"/>
      <c r="HP1653" s="1"/>
      <c r="HQ1653" s="1"/>
      <c r="HR1653" s="1"/>
      <c r="HS1653" s="1"/>
      <c r="HT1653" s="1"/>
      <c r="HU1653" s="1"/>
      <c r="HV1653" s="1"/>
      <c r="HW1653" s="1"/>
      <c r="HX1653" s="1"/>
      <c r="HY1653" s="1"/>
      <c r="HZ1653" s="1"/>
      <c r="IA1653" s="1"/>
      <c r="IB1653" s="1"/>
      <c r="IC1653" s="1"/>
      <c r="ID1653" s="1"/>
      <c r="IE1653" s="1"/>
      <c r="IF1653" s="1"/>
      <c r="IG1653" s="1"/>
      <c r="IH1653" s="1"/>
      <c r="II1653" s="1"/>
      <c r="IJ1653" s="1"/>
      <c r="IK1653" s="1"/>
      <c r="IL1653" s="1"/>
      <c r="IM1653" s="1"/>
      <c r="IN1653" s="1"/>
      <c r="IO1653" s="1"/>
      <c r="IP1653" s="1"/>
    </row>
    <row r="1654" spans="1:250" s="50" customFormat="1" x14ac:dyDescent="0.2">
      <c r="A1654" s="6">
        <f ca="1">IF(COUNTIF($B$1:INDIRECT(CONCATENATE("B", ROW())), B1654)=0, "", COUNTIF($B$1:INDIRECT(CONCATENATE("B", ROW())), B1654))</f>
        <v>602</v>
      </c>
      <c r="B1654" s="41" t="s">
        <v>38</v>
      </c>
      <c r="C1654" s="7" t="str">
        <f ca="1">IF(B1654="", "", B1654&amp;COUNTIF($B$1:INDIRECT(CONCATENATE("B", ROW())), B1654))</f>
        <v>Ground602</v>
      </c>
      <c r="D1654" s="6"/>
      <c r="E1654" s="6"/>
      <c r="F1654" s="6">
        <f t="shared" si="240"/>
        <v>3929</v>
      </c>
      <c r="G1654" s="58" t="str">
        <f t="shared" si="239"/>
        <v>0xF59</v>
      </c>
      <c r="H1654" s="8" t="s">
        <v>33</v>
      </c>
      <c r="I1654" s="8"/>
      <c r="J1654" s="6"/>
      <c r="K1654" s="9"/>
      <c r="L1654" s="6"/>
      <c r="M1654" s="42"/>
      <c r="N1654" s="42"/>
      <c r="O1654" s="42"/>
      <c r="P1654" s="42"/>
      <c r="Q1654" s="265"/>
      <c r="R1654" s="10"/>
      <c r="S1654" s="6"/>
      <c r="T1654" s="6"/>
      <c r="U1654" s="65"/>
      <c r="V1654" s="65"/>
      <c r="W1654" s="65"/>
      <c r="X1654" s="65"/>
      <c r="Y1654" s="65"/>
      <c r="Z1654" s="65"/>
      <c r="AA1654" s="65"/>
      <c r="AB1654" s="65"/>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c r="GY1654" s="1"/>
      <c r="GZ1654" s="1"/>
      <c r="HA1654" s="1"/>
      <c r="HB1654" s="1"/>
      <c r="HC1654" s="1"/>
      <c r="HD1654" s="1"/>
      <c r="HE1654" s="1"/>
      <c r="HF1654" s="1"/>
      <c r="HG1654" s="1"/>
      <c r="HH1654" s="1"/>
      <c r="HI1654" s="1"/>
      <c r="HJ1654" s="1"/>
      <c r="HK1654" s="1"/>
      <c r="HL1654" s="1"/>
      <c r="HM1654" s="1"/>
      <c r="HN1654" s="1"/>
      <c r="HO1654" s="1"/>
      <c r="HP1654" s="1"/>
      <c r="HQ1654" s="1"/>
      <c r="HR1654" s="1"/>
      <c r="HS1654" s="1"/>
      <c r="HT1654" s="1"/>
      <c r="HU1654" s="1"/>
      <c r="HV1654" s="1"/>
      <c r="HW1654" s="1"/>
      <c r="HX1654" s="1"/>
      <c r="HY1654" s="1"/>
      <c r="HZ1654" s="1"/>
      <c r="IA1654" s="1"/>
      <c r="IB1654" s="1"/>
      <c r="IC1654" s="1"/>
      <c r="ID1654" s="1"/>
      <c r="IE1654" s="1"/>
      <c r="IF1654" s="1"/>
      <c r="IG1654" s="1"/>
      <c r="IH1654" s="1"/>
      <c r="II1654" s="1"/>
      <c r="IJ1654" s="1"/>
      <c r="IK1654" s="1"/>
      <c r="IL1654" s="1"/>
      <c r="IM1654" s="1"/>
      <c r="IN1654" s="1"/>
      <c r="IO1654" s="1"/>
      <c r="IP1654" s="1"/>
    </row>
    <row r="1655" spans="1:250" s="50" customFormat="1" x14ac:dyDescent="0.2">
      <c r="A1655" s="6">
        <f ca="1">IF(COUNTIF($B$1:INDIRECT(CONCATENATE("B", ROW())), B1655)=0, "", COUNTIF($B$1:INDIRECT(CONCATENATE("B", ROW())), B1655))</f>
        <v>603</v>
      </c>
      <c r="B1655" s="41" t="s">
        <v>38</v>
      </c>
      <c r="C1655" s="7" t="str">
        <f ca="1">IF(B1655="", "", B1655&amp;COUNTIF($B$1:INDIRECT(CONCATENATE("B", ROW())), B1655))</f>
        <v>Ground603</v>
      </c>
      <c r="D1655" s="6"/>
      <c r="E1655" s="6"/>
      <c r="F1655" s="6">
        <f t="shared" si="240"/>
        <v>3930</v>
      </c>
      <c r="G1655" s="58" t="str">
        <f t="shared" si="239"/>
        <v>0xF5A</v>
      </c>
      <c r="H1655" s="8" t="s">
        <v>33</v>
      </c>
      <c r="I1655" s="8"/>
      <c r="J1655" s="6"/>
      <c r="K1655" s="9"/>
      <c r="L1655" s="6"/>
      <c r="M1655" s="42"/>
      <c r="N1655" s="42"/>
      <c r="O1655" s="42"/>
      <c r="P1655" s="42"/>
      <c r="Q1655" s="265"/>
      <c r="R1655" s="10"/>
      <c r="S1655" s="6"/>
      <c r="T1655" s="6"/>
      <c r="U1655" s="65"/>
      <c r="V1655" s="65"/>
      <c r="W1655" s="65"/>
      <c r="X1655" s="65"/>
      <c r="Y1655" s="65"/>
      <c r="Z1655" s="65"/>
      <c r="AA1655" s="65"/>
      <c r="AB1655" s="65"/>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c r="HI1655" s="1"/>
      <c r="HJ1655" s="1"/>
      <c r="HK1655" s="1"/>
      <c r="HL1655" s="1"/>
      <c r="HM1655" s="1"/>
      <c r="HN1655" s="1"/>
      <c r="HO1655" s="1"/>
      <c r="HP1655" s="1"/>
      <c r="HQ1655" s="1"/>
      <c r="HR1655" s="1"/>
      <c r="HS1655" s="1"/>
      <c r="HT1655" s="1"/>
      <c r="HU1655" s="1"/>
      <c r="HV1655" s="1"/>
      <c r="HW1655" s="1"/>
      <c r="HX1655" s="1"/>
      <c r="HY1655" s="1"/>
      <c r="HZ1655" s="1"/>
      <c r="IA1655" s="1"/>
      <c r="IB1655" s="1"/>
      <c r="IC1655" s="1"/>
      <c r="ID1655" s="1"/>
      <c r="IE1655" s="1"/>
      <c r="IF1655" s="1"/>
      <c r="IG1655" s="1"/>
      <c r="IH1655" s="1"/>
      <c r="II1655" s="1"/>
      <c r="IJ1655" s="1"/>
      <c r="IK1655" s="1"/>
      <c r="IL1655" s="1"/>
      <c r="IM1655" s="1"/>
      <c r="IN1655" s="1"/>
      <c r="IO1655" s="1"/>
      <c r="IP1655" s="1"/>
    </row>
    <row r="1656" spans="1:250" s="50" customFormat="1" x14ac:dyDescent="0.2">
      <c r="A1656" s="6">
        <f ca="1">IF(COUNTIF($B$1:INDIRECT(CONCATENATE("B", ROW())), B1656)=0, "", COUNTIF($B$1:INDIRECT(CONCATENATE("B", ROW())), B1656))</f>
        <v>604</v>
      </c>
      <c r="B1656" s="41" t="s">
        <v>38</v>
      </c>
      <c r="C1656" s="7" t="str">
        <f ca="1">IF(B1656="", "", B1656&amp;COUNTIF($B$1:INDIRECT(CONCATENATE("B", ROW())), B1656))</f>
        <v>Ground604</v>
      </c>
      <c r="D1656" s="6"/>
      <c r="E1656" s="6"/>
      <c r="F1656" s="6">
        <f t="shared" si="240"/>
        <v>3931</v>
      </c>
      <c r="G1656" s="58" t="str">
        <f t="shared" si="239"/>
        <v>0xF5B</v>
      </c>
      <c r="H1656" s="8" t="s">
        <v>33</v>
      </c>
      <c r="I1656" s="8"/>
      <c r="J1656" s="6"/>
      <c r="K1656" s="9"/>
      <c r="L1656" s="6"/>
      <c r="M1656" s="42"/>
      <c r="N1656" s="42"/>
      <c r="O1656" s="42"/>
      <c r="P1656" s="42"/>
      <c r="Q1656" s="265"/>
      <c r="R1656" s="10"/>
      <c r="S1656" s="6"/>
      <c r="T1656" s="6"/>
      <c r="U1656" s="65"/>
      <c r="V1656" s="65"/>
      <c r="W1656" s="65"/>
      <c r="X1656" s="65"/>
      <c r="Y1656" s="65"/>
      <c r="Z1656" s="65"/>
      <c r="AA1656" s="65"/>
      <c r="AB1656" s="65"/>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c r="HI1656" s="1"/>
      <c r="HJ1656" s="1"/>
      <c r="HK1656" s="1"/>
      <c r="HL1656" s="1"/>
      <c r="HM1656" s="1"/>
      <c r="HN1656" s="1"/>
      <c r="HO1656" s="1"/>
      <c r="HP1656" s="1"/>
      <c r="HQ1656" s="1"/>
      <c r="HR1656" s="1"/>
      <c r="HS1656" s="1"/>
      <c r="HT1656" s="1"/>
      <c r="HU1656" s="1"/>
      <c r="HV1656" s="1"/>
      <c r="HW1656" s="1"/>
      <c r="HX1656" s="1"/>
      <c r="HY1656" s="1"/>
      <c r="HZ1656" s="1"/>
      <c r="IA1656" s="1"/>
      <c r="IB1656" s="1"/>
      <c r="IC1656" s="1"/>
      <c r="ID1656" s="1"/>
      <c r="IE1656" s="1"/>
      <c r="IF1656" s="1"/>
      <c r="IG1656" s="1"/>
      <c r="IH1656" s="1"/>
      <c r="II1656" s="1"/>
      <c r="IJ1656" s="1"/>
      <c r="IK1656" s="1"/>
      <c r="IL1656" s="1"/>
      <c r="IM1656" s="1"/>
      <c r="IN1656" s="1"/>
      <c r="IO1656" s="1"/>
      <c r="IP1656" s="1"/>
    </row>
    <row r="1657" spans="1:250" s="50" customFormat="1" x14ac:dyDescent="0.2">
      <c r="A1657" s="6">
        <f ca="1">IF(COUNTIF($B$1:INDIRECT(CONCATENATE("B", ROW())), B1657)=0, "", COUNTIF($B$1:INDIRECT(CONCATENATE("B", ROW())), B1657))</f>
        <v>605</v>
      </c>
      <c r="B1657" s="41" t="s">
        <v>38</v>
      </c>
      <c r="C1657" s="7" t="str">
        <f ca="1">IF(B1657="", "", B1657&amp;COUNTIF($B$1:INDIRECT(CONCATENATE("B", ROW())), B1657))</f>
        <v>Ground605</v>
      </c>
      <c r="D1657" s="6"/>
      <c r="E1657" s="6"/>
      <c r="F1657" s="6">
        <f t="shared" si="240"/>
        <v>3932</v>
      </c>
      <c r="G1657" s="58" t="str">
        <f t="shared" si="239"/>
        <v>0xF5C</v>
      </c>
      <c r="H1657" s="8" t="s">
        <v>33</v>
      </c>
      <c r="I1657" s="8"/>
      <c r="J1657" s="6"/>
      <c r="K1657" s="9"/>
      <c r="L1657" s="6"/>
      <c r="M1657" s="42"/>
      <c r="N1657" s="42"/>
      <c r="O1657" s="42"/>
      <c r="P1657" s="42"/>
      <c r="Q1657" s="265"/>
      <c r="R1657" s="10"/>
      <c r="S1657" s="6"/>
      <c r="T1657" s="6"/>
      <c r="U1657" s="65"/>
      <c r="V1657" s="65"/>
      <c r="W1657" s="65"/>
      <c r="X1657" s="65"/>
      <c r="Y1657" s="65"/>
      <c r="Z1657" s="65"/>
      <c r="AA1657" s="65"/>
      <c r="AB1657" s="65"/>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c r="GY1657" s="1"/>
      <c r="GZ1657" s="1"/>
      <c r="HA1657" s="1"/>
      <c r="HB1657" s="1"/>
      <c r="HC1657" s="1"/>
      <c r="HD1657" s="1"/>
      <c r="HE1657" s="1"/>
      <c r="HF1657" s="1"/>
      <c r="HG1657" s="1"/>
      <c r="HH1657" s="1"/>
      <c r="HI1657" s="1"/>
      <c r="HJ1657" s="1"/>
      <c r="HK1657" s="1"/>
      <c r="HL1657" s="1"/>
      <c r="HM1657" s="1"/>
      <c r="HN1657" s="1"/>
      <c r="HO1657" s="1"/>
      <c r="HP1657" s="1"/>
      <c r="HQ1657" s="1"/>
      <c r="HR1657" s="1"/>
      <c r="HS1657" s="1"/>
      <c r="HT1657" s="1"/>
      <c r="HU1657" s="1"/>
      <c r="HV1657" s="1"/>
      <c r="HW1657" s="1"/>
      <c r="HX1657" s="1"/>
      <c r="HY1657" s="1"/>
      <c r="HZ1657" s="1"/>
      <c r="IA1657" s="1"/>
      <c r="IB1657" s="1"/>
      <c r="IC1657" s="1"/>
      <c r="ID1657" s="1"/>
      <c r="IE1657" s="1"/>
      <c r="IF1657" s="1"/>
      <c r="IG1657" s="1"/>
      <c r="IH1657" s="1"/>
      <c r="II1657" s="1"/>
      <c r="IJ1657" s="1"/>
      <c r="IK1657" s="1"/>
      <c r="IL1657" s="1"/>
      <c r="IM1657" s="1"/>
      <c r="IN1657" s="1"/>
      <c r="IO1657" s="1"/>
      <c r="IP1657" s="1"/>
    </row>
    <row r="1658" spans="1:250" s="50" customFormat="1" x14ac:dyDescent="0.2">
      <c r="A1658" s="6">
        <f ca="1">IF(COUNTIF($B$1:INDIRECT(CONCATENATE("B", ROW())), B1658)=0, "", COUNTIF($B$1:INDIRECT(CONCATENATE("B", ROW())), B1658))</f>
        <v>606</v>
      </c>
      <c r="B1658" s="41" t="s">
        <v>38</v>
      </c>
      <c r="C1658" s="7" t="str">
        <f ca="1">IF(B1658="", "", B1658&amp;COUNTIF($B$1:INDIRECT(CONCATENATE("B", ROW())), B1658))</f>
        <v>Ground606</v>
      </c>
      <c r="D1658" s="6"/>
      <c r="E1658" s="6"/>
      <c r="F1658" s="6">
        <f t="shared" si="240"/>
        <v>3933</v>
      </c>
      <c r="G1658" s="58" t="str">
        <f t="shared" si="239"/>
        <v>0xF5D</v>
      </c>
      <c r="H1658" s="8" t="s">
        <v>33</v>
      </c>
      <c r="I1658" s="8"/>
      <c r="J1658" s="6"/>
      <c r="K1658" s="9"/>
      <c r="L1658" s="6"/>
      <c r="M1658" s="42"/>
      <c r="N1658" s="42"/>
      <c r="O1658" s="42"/>
      <c r="P1658" s="42"/>
      <c r="Q1658" s="265"/>
      <c r="R1658" s="10"/>
      <c r="S1658" s="6"/>
      <c r="T1658" s="6"/>
      <c r="U1658" s="65"/>
      <c r="V1658" s="65"/>
      <c r="W1658" s="65"/>
      <c r="X1658" s="65"/>
      <c r="Y1658" s="65"/>
      <c r="Z1658" s="65"/>
      <c r="AA1658" s="65"/>
      <c r="AB1658" s="65"/>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c r="HI1658" s="1"/>
      <c r="HJ1658" s="1"/>
      <c r="HK1658" s="1"/>
      <c r="HL1658" s="1"/>
      <c r="HM1658" s="1"/>
      <c r="HN1658" s="1"/>
      <c r="HO1658" s="1"/>
      <c r="HP1658" s="1"/>
      <c r="HQ1658" s="1"/>
      <c r="HR1658" s="1"/>
      <c r="HS1658" s="1"/>
      <c r="HT1658" s="1"/>
      <c r="HU1658" s="1"/>
      <c r="HV1658" s="1"/>
      <c r="HW1658" s="1"/>
      <c r="HX1658" s="1"/>
      <c r="HY1658" s="1"/>
      <c r="HZ1658" s="1"/>
      <c r="IA1658" s="1"/>
      <c r="IB1658" s="1"/>
      <c r="IC1658" s="1"/>
      <c r="ID1658" s="1"/>
      <c r="IE1658" s="1"/>
      <c r="IF1658" s="1"/>
      <c r="IG1658" s="1"/>
      <c r="IH1658" s="1"/>
      <c r="II1658" s="1"/>
      <c r="IJ1658" s="1"/>
      <c r="IK1658" s="1"/>
      <c r="IL1658" s="1"/>
      <c r="IM1658" s="1"/>
      <c r="IN1658" s="1"/>
      <c r="IO1658" s="1"/>
      <c r="IP1658" s="1"/>
    </row>
    <row r="1659" spans="1:250" s="50" customFormat="1" x14ac:dyDescent="0.2">
      <c r="A1659" s="6">
        <f ca="1">IF(COUNTIF($B$1:INDIRECT(CONCATENATE("B", ROW())), B1659)=0, "", COUNTIF($B$1:INDIRECT(CONCATENATE("B", ROW())), B1659))</f>
        <v>607</v>
      </c>
      <c r="B1659" s="41" t="s">
        <v>38</v>
      </c>
      <c r="C1659" s="7" t="str">
        <f ca="1">IF(B1659="", "", B1659&amp;COUNTIF($B$1:INDIRECT(CONCATENATE("B", ROW())), B1659))</f>
        <v>Ground607</v>
      </c>
      <c r="D1659" s="6"/>
      <c r="E1659" s="6"/>
      <c r="F1659" s="6">
        <f t="shared" si="240"/>
        <v>3934</v>
      </c>
      <c r="G1659" s="58" t="str">
        <f t="shared" si="239"/>
        <v>0xF5E</v>
      </c>
      <c r="H1659" s="8" t="s">
        <v>33</v>
      </c>
      <c r="I1659" s="8"/>
      <c r="J1659" s="6"/>
      <c r="K1659" s="9"/>
      <c r="L1659" s="6"/>
      <c r="M1659" s="42"/>
      <c r="N1659" s="42"/>
      <c r="O1659" s="42"/>
      <c r="P1659" s="42"/>
      <c r="Q1659" s="265"/>
      <c r="R1659" s="10"/>
      <c r="S1659" s="6"/>
      <c r="T1659" s="6"/>
      <c r="U1659" s="65"/>
      <c r="V1659" s="65"/>
      <c r="W1659" s="65"/>
      <c r="X1659" s="65"/>
      <c r="Y1659" s="65"/>
      <c r="Z1659" s="65"/>
      <c r="AA1659" s="65"/>
      <c r="AB1659" s="65"/>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c r="HI1659" s="1"/>
      <c r="HJ1659" s="1"/>
      <c r="HK1659" s="1"/>
      <c r="HL1659" s="1"/>
      <c r="HM1659" s="1"/>
      <c r="HN1659" s="1"/>
      <c r="HO1659" s="1"/>
      <c r="HP1659" s="1"/>
      <c r="HQ1659" s="1"/>
      <c r="HR1659" s="1"/>
      <c r="HS1659" s="1"/>
      <c r="HT1659" s="1"/>
      <c r="HU1659" s="1"/>
      <c r="HV1659" s="1"/>
      <c r="HW1659" s="1"/>
      <c r="HX1659" s="1"/>
      <c r="HY1659" s="1"/>
      <c r="HZ1659" s="1"/>
      <c r="IA1659" s="1"/>
      <c r="IB1659" s="1"/>
      <c r="IC1659" s="1"/>
      <c r="ID1659" s="1"/>
      <c r="IE1659" s="1"/>
      <c r="IF1659" s="1"/>
      <c r="IG1659" s="1"/>
      <c r="IH1659" s="1"/>
      <c r="II1659" s="1"/>
      <c r="IJ1659" s="1"/>
      <c r="IK1659" s="1"/>
      <c r="IL1659" s="1"/>
      <c r="IM1659" s="1"/>
      <c r="IN1659" s="1"/>
      <c r="IO1659" s="1"/>
      <c r="IP1659" s="1"/>
    </row>
    <row r="1660" spans="1:250" s="50" customFormat="1" x14ac:dyDescent="0.2">
      <c r="A1660" s="6">
        <f ca="1">IF(COUNTIF($B$1:INDIRECT(CONCATENATE("B", ROW())), B1660)=0, "", COUNTIF($B$1:INDIRECT(CONCATENATE("B", ROW())), B1660))</f>
        <v>608</v>
      </c>
      <c r="B1660" s="41" t="s">
        <v>38</v>
      </c>
      <c r="C1660" s="7" t="str">
        <f ca="1">IF(B1660="", "", B1660&amp;COUNTIF($B$1:INDIRECT(CONCATENATE("B", ROW())), B1660))</f>
        <v>Ground608</v>
      </c>
      <c r="D1660" s="6"/>
      <c r="E1660" s="6"/>
      <c r="F1660" s="6">
        <f t="shared" si="240"/>
        <v>3935</v>
      </c>
      <c r="G1660" s="58" t="str">
        <f t="shared" si="239"/>
        <v>0xF5F</v>
      </c>
      <c r="H1660" s="8" t="s">
        <v>33</v>
      </c>
      <c r="I1660" s="8"/>
      <c r="J1660" s="6"/>
      <c r="K1660" s="9"/>
      <c r="L1660" s="6"/>
      <c r="M1660" s="42"/>
      <c r="N1660" s="42"/>
      <c r="O1660" s="42"/>
      <c r="P1660" s="42"/>
      <c r="Q1660" s="265"/>
      <c r="R1660" s="10"/>
      <c r="S1660" s="6"/>
      <c r="T1660" s="6"/>
      <c r="U1660" s="65"/>
      <c r="V1660" s="65"/>
      <c r="W1660" s="65"/>
      <c r="X1660" s="65"/>
      <c r="Y1660" s="65"/>
      <c r="Z1660" s="65"/>
      <c r="AA1660" s="65"/>
      <c r="AB1660" s="65"/>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c r="HI1660" s="1"/>
      <c r="HJ1660" s="1"/>
      <c r="HK1660" s="1"/>
      <c r="HL1660" s="1"/>
      <c r="HM1660" s="1"/>
      <c r="HN1660" s="1"/>
      <c r="HO1660" s="1"/>
      <c r="HP1660" s="1"/>
      <c r="HQ1660" s="1"/>
      <c r="HR1660" s="1"/>
      <c r="HS1660" s="1"/>
      <c r="HT1660" s="1"/>
      <c r="HU1660" s="1"/>
      <c r="HV1660" s="1"/>
      <c r="HW1660" s="1"/>
      <c r="HX1660" s="1"/>
      <c r="HY1660" s="1"/>
      <c r="HZ1660" s="1"/>
      <c r="IA1660" s="1"/>
      <c r="IB1660" s="1"/>
      <c r="IC1660" s="1"/>
      <c r="ID1660" s="1"/>
      <c r="IE1660" s="1"/>
      <c r="IF1660" s="1"/>
      <c r="IG1660" s="1"/>
      <c r="IH1660" s="1"/>
      <c r="II1660" s="1"/>
      <c r="IJ1660" s="1"/>
      <c r="IK1660" s="1"/>
      <c r="IL1660" s="1"/>
      <c r="IM1660" s="1"/>
      <c r="IN1660" s="1"/>
      <c r="IO1660" s="1"/>
      <c r="IP1660" s="1"/>
    </row>
    <row r="1661" spans="1:250" s="50" customFormat="1" x14ac:dyDescent="0.2">
      <c r="A1661" s="6">
        <f ca="1">IF(COUNTIF($B$1:INDIRECT(CONCATENATE("B", ROW())), B1661)=0, "", COUNTIF($B$1:INDIRECT(CONCATENATE("B", ROW())), B1661))</f>
        <v>609</v>
      </c>
      <c r="B1661" s="41" t="s">
        <v>38</v>
      </c>
      <c r="C1661" s="7" t="str">
        <f ca="1">IF(B1661="", "", B1661&amp;COUNTIF($B$1:INDIRECT(CONCATENATE("B", ROW())), B1661))</f>
        <v>Ground609</v>
      </c>
      <c r="D1661" s="6"/>
      <c r="E1661" s="6"/>
      <c r="F1661" s="6">
        <f t="shared" si="240"/>
        <v>3936</v>
      </c>
      <c r="G1661" s="58" t="str">
        <f t="shared" si="239"/>
        <v>0xF60</v>
      </c>
      <c r="H1661" s="8" t="s">
        <v>33</v>
      </c>
      <c r="I1661" s="8"/>
      <c r="J1661" s="6"/>
      <c r="K1661" s="9"/>
      <c r="L1661" s="6"/>
      <c r="M1661" s="42"/>
      <c r="N1661" s="42"/>
      <c r="O1661" s="42"/>
      <c r="P1661" s="42"/>
      <c r="Q1661" s="265"/>
      <c r="R1661" s="10"/>
      <c r="S1661" s="6"/>
      <c r="T1661" s="6"/>
      <c r="U1661" s="65"/>
      <c r="V1661" s="65"/>
      <c r="W1661" s="65"/>
      <c r="X1661" s="65"/>
      <c r="Y1661" s="65"/>
      <c r="Z1661" s="65"/>
      <c r="AA1661" s="65"/>
      <c r="AB1661" s="65"/>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c r="GY1661" s="1"/>
      <c r="GZ1661" s="1"/>
      <c r="HA1661" s="1"/>
      <c r="HB1661" s="1"/>
      <c r="HC1661" s="1"/>
      <c r="HD1661" s="1"/>
      <c r="HE1661" s="1"/>
      <c r="HF1661" s="1"/>
      <c r="HG1661" s="1"/>
      <c r="HH1661" s="1"/>
      <c r="HI1661" s="1"/>
      <c r="HJ1661" s="1"/>
      <c r="HK1661" s="1"/>
      <c r="HL1661" s="1"/>
      <c r="HM1661" s="1"/>
      <c r="HN1661" s="1"/>
      <c r="HO1661" s="1"/>
      <c r="HP1661" s="1"/>
      <c r="HQ1661" s="1"/>
      <c r="HR1661" s="1"/>
      <c r="HS1661" s="1"/>
      <c r="HT1661" s="1"/>
      <c r="HU1661" s="1"/>
      <c r="HV1661" s="1"/>
      <c r="HW1661" s="1"/>
      <c r="HX1661" s="1"/>
      <c r="HY1661" s="1"/>
      <c r="HZ1661" s="1"/>
      <c r="IA1661" s="1"/>
      <c r="IB1661" s="1"/>
      <c r="IC1661" s="1"/>
      <c r="ID1661" s="1"/>
      <c r="IE1661" s="1"/>
      <c r="IF1661" s="1"/>
      <c r="IG1661" s="1"/>
      <c r="IH1661" s="1"/>
      <c r="II1661" s="1"/>
      <c r="IJ1661" s="1"/>
      <c r="IK1661" s="1"/>
      <c r="IL1661" s="1"/>
      <c r="IM1661" s="1"/>
      <c r="IN1661" s="1"/>
      <c r="IO1661" s="1"/>
      <c r="IP1661" s="1"/>
    </row>
    <row r="1662" spans="1:250" s="50" customFormat="1" x14ac:dyDescent="0.2">
      <c r="A1662" s="6">
        <f ca="1">IF(COUNTIF($B$1:INDIRECT(CONCATENATE("B", ROW())), B1662)=0, "", COUNTIF($B$1:INDIRECT(CONCATENATE("B", ROW())), B1662))</f>
        <v>610</v>
      </c>
      <c r="B1662" s="41" t="s">
        <v>38</v>
      </c>
      <c r="C1662" s="7" t="str">
        <f ca="1">IF(B1662="", "", B1662&amp;COUNTIF($B$1:INDIRECT(CONCATENATE("B", ROW())), B1662))</f>
        <v>Ground610</v>
      </c>
      <c r="D1662" s="6"/>
      <c r="E1662" s="6"/>
      <c r="F1662" s="6">
        <f t="shared" si="240"/>
        <v>3937</v>
      </c>
      <c r="G1662" s="58" t="str">
        <f t="shared" si="239"/>
        <v>0xF61</v>
      </c>
      <c r="H1662" s="8" t="s">
        <v>33</v>
      </c>
      <c r="I1662" s="8"/>
      <c r="J1662" s="6"/>
      <c r="K1662" s="9"/>
      <c r="L1662" s="6"/>
      <c r="M1662" s="42"/>
      <c r="N1662" s="42"/>
      <c r="O1662" s="42"/>
      <c r="P1662" s="42"/>
      <c r="Q1662" s="265"/>
      <c r="R1662" s="10"/>
      <c r="S1662" s="6"/>
      <c r="T1662" s="6"/>
      <c r="U1662" s="65"/>
      <c r="V1662" s="65"/>
      <c r="W1662" s="65"/>
      <c r="X1662" s="65"/>
      <c r="Y1662" s="65"/>
      <c r="Z1662" s="65"/>
      <c r="AA1662" s="65"/>
      <c r="AB1662" s="65"/>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c r="HI1662" s="1"/>
      <c r="HJ1662" s="1"/>
      <c r="HK1662" s="1"/>
      <c r="HL1662" s="1"/>
      <c r="HM1662" s="1"/>
      <c r="HN1662" s="1"/>
      <c r="HO1662" s="1"/>
      <c r="HP1662" s="1"/>
      <c r="HQ1662" s="1"/>
      <c r="HR1662" s="1"/>
      <c r="HS1662" s="1"/>
      <c r="HT1662" s="1"/>
      <c r="HU1662" s="1"/>
      <c r="HV1662" s="1"/>
      <c r="HW1662" s="1"/>
      <c r="HX1662" s="1"/>
      <c r="HY1662" s="1"/>
      <c r="HZ1662" s="1"/>
      <c r="IA1662" s="1"/>
      <c r="IB1662" s="1"/>
      <c r="IC1662" s="1"/>
      <c r="ID1662" s="1"/>
      <c r="IE1662" s="1"/>
      <c r="IF1662" s="1"/>
      <c r="IG1662" s="1"/>
      <c r="IH1662" s="1"/>
      <c r="II1662" s="1"/>
      <c r="IJ1662" s="1"/>
      <c r="IK1662" s="1"/>
      <c r="IL1662" s="1"/>
      <c r="IM1662" s="1"/>
      <c r="IN1662" s="1"/>
      <c r="IO1662" s="1"/>
      <c r="IP1662" s="1"/>
    </row>
    <row r="1663" spans="1:250" s="50" customFormat="1" x14ac:dyDescent="0.2">
      <c r="A1663" s="6">
        <f ca="1">IF(COUNTIF($B$1:INDIRECT(CONCATENATE("B", ROW())), B1663)=0, "", COUNTIF($B$1:INDIRECT(CONCATENATE("B", ROW())), B1663))</f>
        <v>611</v>
      </c>
      <c r="B1663" s="41" t="s">
        <v>38</v>
      </c>
      <c r="C1663" s="7" t="str">
        <f ca="1">IF(B1663="", "", B1663&amp;COUNTIF($B$1:INDIRECT(CONCATENATE("B", ROW())), B1663))</f>
        <v>Ground611</v>
      </c>
      <c r="D1663" s="6"/>
      <c r="E1663" s="6"/>
      <c r="F1663" s="6">
        <f t="shared" si="240"/>
        <v>3938</v>
      </c>
      <c r="G1663" s="58" t="str">
        <f t="shared" si="239"/>
        <v>0xF62</v>
      </c>
      <c r="H1663" s="8" t="s">
        <v>33</v>
      </c>
      <c r="I1663" s="8"/>
      <c r="J1663" s="6"/>
      <c r="K1663" s="9"/>
      <c r="L1663" s="6"/>
      <c r="M1663" s="42"/>
      <c r="N1663" s="42"/>
      <c r="O1663" s="42"/>
      <c r="P1663" s="42"/>
      <c r="Q1663" s="265"/>
      <c r="R1663" s="10"/>
      <c r="S1663" s="6"/>
      <c r="T1663" s="6"/>
      <c r="U1663" s="65"/>
      <c r="V1663" s="65"/>
      <c r="W1663" s="65"/>
      <c r="X1663" s="65"/>
      <c r="Y1663" s="65"/>
      <c r="Z1663" s="65"/>
      <c r="AA1663" s="65"/>
      <c r="AB1663" s="65"/>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c r="HI1663" s="1"/>
      <c r="HJ1663" s="1"/>
      <c r="HK1663" s="1"/>
      <c r="HL1663" s="1"/>
      <c r="HM1663" s="1"/>
      <c r="HN1663" s="1"/>
      <c r="HO1663" s="1"/>
      <c r="HP1663" s="1"/>
      <c r="HQ1663" s="1"/>
      <c r="HR1663" s="1"/>
      <c r="HS1663" s="1"/>
      <c r="HT1663" s="1"/>
      <c r="HU1663" s="1"/>
      <c r="HV1663" s="1"/>
      <c r="HW1663" s="1"/>
      <c r="HX1663" s="1"/>
      <c r="HY1663" s="1"/>
      <c r="HZ1663" s="1"/>
      <c r="IA1663" s="1"/>
      <c r="IB1663" s="1"/>
      <c r="IC1663" s="1"/>
      <c r="ID1663" s="1"/>
      <c r="IE1663" s="1"/>
      <c r="IF1663" s="1"/>
      <c r="IG1663" s="1"/>
      <c r="IH1663" s="1"/>
      <c r="II1663" s="1"/>
      <c r="IJ1663" s="1"/>
      <c r="IK1663" s="1"/>
      <c r="IL1663" s="1"/>
      <c r="IM1663" s="1"/>
      <c r="IN1663" s="1"/>
      <c r="IO1663" s="1"/>
      <c r="IP1663" s="1"/>
    </row>
    <row r="1664" spans="1:250" s="50" customFormat="1" x14ac:dyDescent="0.2">
      <c r="A1664" s="6">
        <f ca="1">IF(COUNTIF($B$1:INDIRECT(CONCATENATE("B", ROW())), B1664)=0, "", COUNTIF($B$1:INDIRECT(CONCATENATE("B", ROW())), B1664))</f>
        <v>612</v>
      </c>
      <c r="B1664" s="41" t="s">
        <v>38</v>
      </c>
      <c r="C1664" s="7" t="str">
        <f ca="1">IF(B1664="", "", B1664&amp;COUNTIF($B$1:INDIRECT(CONCATENATE("B", ROW())), B1664))</f>
        <v>Ground612</v>
      </c>
      <c r="D1664" s="6"/>
      <c r="E1664" s="6"/>
      <c r="F1664" s="6">
        <f t="shared" si="240"/>
        <v>3939</v>
      </c>
      <c r="G1664" s="58" t="str">
        <f t="shared" si="239"/>
        <v>0xF63</v>
      </c>
      <c r="H1664" s="8" t="s">
        <v>33</v>
      </c>
      <c r="I1664" s="8"/>
      <c r="J1664" s="6"/>
      <c r="K1664" s="9"/>
      <c r="L1664" s="6"/>
      <c r="M1664" s="42"/>
      <c r="N1664" s="42"/>
      <c r="O1664" s="42"/>
      <c r="P1664" s="42"/>
      <c r="Q1664" s="265"/>
      <c r="R1664" s="10"/>
      <c r="S1664" s="6"/>
      <c r="T1664" s="6"/>
      <c r="U1664" s="65"/>
      <c r="V1664" s="65"/>
      <c r="W1664" s="65"/>
      <c r="X1664" s="65"/>
      <c r="Y1664" s="65"/>
      <c r="Z1664" s="65"/>
      <c r="AA1664" s="65"/>
      <c r="AB1664" s="65"/>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c r="HI1664" s="1"/>
      <c r="HJ1664" s="1"/>
      <c r="HK1664" s="1"/>
      <c r="HL1664" s="1"/>
      <c r="HM1664" s="1"/>
      <c r="HN1664" s="1"/>
      <c r="HO1664" s="1"/>
      <c r="HP1664" s="1"/>
      <c r="HQ1664" s="1"/>
      <c r="HR1664" s="1"/>
      <c r="HS1664" s="1"/>
      <c r="HT1664" s="1"/>
      <c r="HU1664" s="1"/>
      <c r="HV1664" s="1"/>
      <c r="HW1664" s="1"/>
      <c r="HX1664" s="1"/>
      <c r="HY1664" s="1"/>
      <c r="HZ1664" s="1"/>
      <c r="IA1664" s="1"/>
      <c r="IB1664" s="1"/>
      <c r="IC1664" s="1"/>
      <c r="ID1664" s="1"/>
      <c r="IE1664" s="1"/>
      <c r="IF1664" s="1"/>
      <c r="IG1664" s="1"/>
      <c r="IH1664" s="1"/>
      <c r="II1664" s="1"/>
      <c r="IJ1664" s="1"/>
      <c r="IK1664" s="1"/>
      <c r="IL1664" s="1"/>
      <c r="IM1664" s="1"/>
      <c r="IN1664" s="1"/>
      <c r="IO1664" s="1"/>
      <c r="IP1664" s="1"/>
    </row>
    <row r="1665" spans="1:250" s="50" customFormat="1" x14ac:dyDescent="0.2">
      <c r="A1665" s="6">
        <f ca="1">IF(COUNTIF($B$1:INDIRECT(CONCATENATE("B", ROW())), B1665)=0, "", COUNTIF($B$1:INDIRECT(CONCATENATE("B", ROW())), B1665))</f>
        <v>613</v>
      </c>
      <c r="B1665" s="41" t="s">
        <v>38</v>
      </c>
      <c r="C1665" s="7" t="str">
        <f ca="1">IF(B1665="", "", B1665&amp;COUNTIF($B$1:INDIRECT(CONCATENATE("B", ROW())), B1665))</f>
        <v>Ground613</v>
      </c>
      <c r="D1665" s="6"/>
      <c r="E1665" s="6"/>
      <c r="F1665" s="6">
        <f t="shared" si="240"/>
        <v>3940</v>
      </c>
      <c r="G1665" s="58" t="str">
        <f t="shared" si="239"/>
        <v>0xF64</v>
      </c>
      <c r="H1665" s="8" t="s">
        <v>33</v>
      </c>
      <c r="I1665" s="8"/>
      <c r="J1665" s="6"/>
      <c r="K1665" s="9"/>
      <c r="L1665" s="6"/>
      <c r="M1665" s="42"/>
      <c r="N1665" s="42"/>
      <c r="O1665" s="42"/>
      <c r="P1665" s="42"/>
      <c r="Q1665" s="265"/>
      <c r="R1665" s="10"/>
      <c r="S1665" s="6"/>
      <c r="T1665" s="6"/>
      <c r="U1665" s="65"/>
      <c r="V1665" s="65"/>
      <c r="W1665" s="65"/>
      <c r="X1665" s="65"/>
      <c r="Y1665" s="65"/>
      <c r="Z1665" s="65"/>
      <c r="AA1665" s="65"/>
      <c r="AB1665" s="65"/>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c r="GY1665" s="1"/>
      <c r="GZ1665" s="1"/>
      <c r="HA1665" s="1"/>
      <c r="HB1665" s="1"/>
      <c r="HC1665" s="1"/>
      <c r="HD1665" s="1"/>
      <c r="HE1665" s="1"/>
      <c r="HF1665" s="1"/>
      <c r="HG1665" s="1"/>
      <c r="HH1665" s="1"/>
      <c r="HI1665" s="1"/>
      <c r="HJ1665" s="1"/>
      <c r="HK1665" s="1"/>
      <c r="HL1665" s="1"/>
      <c r="HM1665" s="1"/>
      <c r="HN1665" s="1"/>
      <c r="HO1665" s="1"/>
      <c r="HP1665" s="1"/>
      <c r="HQ1665" s="1"/>
      <c r="HR1665" s="1"/>
      <c r="HS1665" s="1"/>
      <c r="HT1665" s="1"/>
      <c r="HU1665" s="1"/>
      <c r="HV1665" s="1"/>
      <c r="HW1665" s="1"/>
      <c r="HX1665" s="1"/>
      <c r="HY1665" s="1"/>
      <c r="HZ1665" s="1"/>
      <c r="IA1665" s="1"/>
      <c r="IB1665" s="1"/>
      <c r="IC1665" s="1"/>
      <c r="ID1665" s="1"/>
      <c r="IE1665" s="1"/>
      <c r="IF1665" s="1"/>
      <c r="IG1665" s="1"/>
      <c r="IH1665" s="1"/>
      <c r="II1665" s="1"/>
      <c r="IJ1665" s="1"/>
      <c r="IK1665" s="1"/>
      <c r="IL1665" s="1"/>
      <c r="IM1665" s="1"/>
      <c r="IN1665" s="1"/>
      <c r="IO1665" s="1"/>
      <c r="IP1665" s="1"/>
    </row>
    <row r="1666" spans="1:250" s="50" customFormat="1" x14ac:dyDescent="0.2">
      <c r="A1666" s="6">
        <f ca="1">IF(COUNTIF($B$1:INDIRECT(CONCATENATE("B", ROW())), B1666)=0, "", COUNTIF($B$1:INDIRECT(CONCATENATE("B", ROW())), B1666))</f>
        <v>614</v>
      </c>
      <c r="B1666" s="41" t="s">
        <v>38</v>
      </c>
      <c r="C1666" s="7" t="str">
        <f ca="1">IF(B1666="", "", B1666&amp;COUNTIF($B$1:INDIRECT(CONCATENATE("B", ROW())), B1666))</f>
        <v>Ground614</v>
      </c>
      <c r="D1666" s="6"/>
      <c r="E1666" s="6"/>
      <c r="F1666" s="6">
        <f t="shared" si="240"/>
        <v>3941</v>
      </c>
      <c r="G1666" s="58" t="str">
        <f t="shared" si="239"/>
        <v>0xF65</v>
      </c>
      <c r="H1666" s="8" t="s">
        <v>33</v>
      </c>
      <c r="I1666" s="8"/>
      <c r="J1666" s="6"/>
      <c r="K1666" s="9"/>
      <c r="L1666" s="6"/>
      <c r="M1666" s="42"/>
      <c r="N1666" s="42"/>
      <c r="O1666" s="42"/>
      <c r="P1666" s="42"/>
      <c r="Q1666" s="265"/>
      <c r="R1666" s="10"/>
      <c r="S1666" s="6"/>
      <c r="T1666" s="6"/>
      <c r="U1666" s="65"/>
      <c r="V1666" s="65"/>
      <c r="W1666" s="65"/>
      <c r="X1666" s="65"/>
      <c r="Y1666" s="65"/>
      <c r="Z1666" s="65"/>
      <c r="AA1666" s="65"/>
      <c r="AB1666" s="65"/>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c r="HI1666" s="1"/>
      <c r="HJ1666" s="1"/>
      <c r="HK1666" s="1"/>
      <c r="HL1666" s="1"/>
      <c r="HM1666" s="1"/>
      <c r="HN1666" s="1"/>
      <c r="HO1666" s="1"/>
      <c r="HP1666" s="1"/>
      <c r="HQ1666" s="1"/>
      <c r="HR1666" s="1"/>
      <c r="HS1666" s="1"/>
      <c r="HT1666" s="1"/>
      <c r="HU1666" s="1"/>
      <c r="HV1666" s="1"/>
      <c r="HW1666" s="1"/>
      <c r="HX1666" s="1"/>
      <c r="HY1666" s="1"/>
      <c r="HZ1666" s="1"/>
      <c r="IA1666" s="1"/>
      <c r="IB1666" s="1"/>
      <c r="IC1666" s="1"/>
      <c r="ID1666" s="1"/>
      <c r="IE1666" s="1"/>
      <c r="IF1666" s="1"/>
      <c r="IG1666" s="1"/>
      <c r="IH1666" s="1"/>
      <c r="II1666" s="1"/>
      <c r="IJ1666" s="1"/>
      <c r="IK1666" s="1"/>
      <c r="IL1666" s="1"/>
      <c r="IM1666" s="1"/>
      <c r="IN1666" s="1"/>
      <c r="IO1666" s="1"/>
      <c r="IP1666" s="1"/>
    </row>
    <row r="1667" spans="1:250" s="50" customFormat="1" x14ac:dyDescent="0.2">
      <c r="A1667" s="6">
        <f ca="1">IF(COUNTIF($B$1:INDIRECT(CONCATENATE("B", ROW())), B1667)=0, "", COUNTIF($B$1:INDIRECT(CONCATENATE("B", ROW())), B1667))</f>
        <v>615</v>
      </c>
      <c r="B1667" s="41" t="s">
        <v>38</v>
      </c>
      <c r="C1667" s="7" t="str">
        <f ca="1">IF(B1667="", "", B1667&amp;COUNTIF($B$1:INDIRECT(CONCATENATE("B", ROW())), B1667))</f>
        <v>Ground615</v>
      </c>
      <c r="D1667" s="6"/>
      <c r="E1667" s="6"/>
      <c r="F1667" s="6">
        <f t="shared" si="240"/>
        <v>3942</v>
      </c>
      <c r="G1667" s="58" t="str">
        <f t="shared" si="239"/>
        <v>0xF66</v>
      </c>
      <c r="H1667" s="8" t="s">
        <v>33</v>
      </c>
      <c r="I1667" s="8"/>
      <c r="J1667" s="6"/>
      <c r="K1667" s="9"/>
      <c r="L1667" s="6"/>
      <c r="M1667" s="42"/>
      <c r="N1667" s="42"/>
      <c r="O1667" s="42"/>
      <c r="P1667" s="42"/>
      <c r="Q1667" s="265"/>
      <c r="R1667" s="10"/>
      <c r="S1667" s="6"/>
      <c r="T1667" s="6"/>
      <c r="U1667" s="65"/>
      <c r="V1667" s="65"/>
      <c r="W1667" s="65"/>
      <c r="X1667" s="65"/>
      <c r="Y1667" s="65"/>
      <c r="Z1667" s="65"/>
      <c r="AA1667" s="65"/>
      <c r="AB1667" s="65"/>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c r="HI1667" s="1"/>
      <c r="HJ1667" s="1"/>
      <c r="HK1667" s="1"/>
      <c r="HL1667" s="1"/>
      <c r="HM1667" s="1"/>
      <c r="HN1667" s="1"/>
      <c r="HO1667" s="1"/>
      <c r="HP1667" s="1"/>
      <c r="HQ1667" s="1"/>
      <c r="HR1667" s="1"/>
      <c r="HS1667" s="1"/>
      <c r="HT1667" s="1"/>
      <c r="HU1667" s="1"/>
      <c r="HV1667" s="1"/>
      <c r="HW1667" s="1"/>
      <c r="HX1667" s="1"/>
      <c r="HY1667" s="1"/>
      <c r="HZ1667" s="1"/>
      <c r="IA1667" s="1"/>
      <c r="IB1667" s="1"/>
      <c r="IC1667" s="1"/>
      <c r="ID1667" s="1"/>
      <c r="IE1667" s="1"/>
      <c r="IF1667" s="1"/>
      <c r="IG1667" s="1"/>
      <c r="IH1667" s="1"/>
      <c r="II1667" s="1"/>
      <c r="IJ1667" s="1"/>
      <c r="IK1667" s="1"/>
      <c r="IL1667" s="1"/>
      <c r="IM1667" s="1"/>
      <c r="IN1667" s="1"/>
      <c r="IO1667" s="1"/>
      <c r="IP1667" s="1"/>
    </row>
    <row r="1668" spans="1:250" s="50" customFormat="1" x14ac:dyDescent="0.2">
      <c r="A1668" s="6">
        <f ca="1">IF(COUNTIF($B$1:INDIRECT(CONCATENATE("B", ROW())), B1668)=0, "", COUNTIF($B$1:INDIRECT(CONCATENATE("B", ROW())), B1668))</f>
        <v>616</v>
      </c>
      <c r="B1668" s="41" t="s">
        <v>38</v>
      </c>
      <c r="C1668" s="7" t="str">
        <f ca="1">IF(B1668="", "", B1668&amp;COUNTIF($B$1:INDIRECT(CONCATENATE("B", ROW())), B1668))</f>
        <v>Ground616</v>
      </c>
      <c r="D1668" s="6"/>
      <c r="E1668" s="6"/>
      <c r="F1668" s="6">
        <f t="shared" si="240"/>
        <v>3943</v>
      </c>
      <c r="G1668" s="58" t="str">
        <f t="shared" si="239"/>
        <v>0xF67</v>
      </c>
      <c r="H1668" s="8" t="s">
        <v>33</v>
      </c>
      <c r="I1668" s="8"/>
      <c r="J1668" s="6"/>
      <c r="K1668" s="9"/>
      <c r="L1668" s="6"/>
      <c r="M1668" s="42"/>
      <c r="N1668" s="42"/>
      <c r="O1668" s="42"/>
      <c r="P1668" s="42"/>
      <c r="Q1668" s="265"/>
      <c r="R1668" s="10"/>
      <c r="S1668" s="6"/>
      <c r="T1668" s="6"/>
      <c r="U1668" s="65"/>
      <c r="V1668" s="65"/>
      <c r="W1668" s="65"/>
      <c r="X1668" s="65"/>
      <c r="Y1668" s="65"/>
      <c r="Z1668" s="65"/>
      <c r="AA1668" s="65"/>
      <c r="AB1668" s="65"/>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c r="HI1668" s="1"/>
      <c r="HJ1668" s="1"/>
      <c r="HK1668" s="1"/>
      <c r="HL1668" s="1"/>
      <c r="HM1668" s="1"/>
      <c r="HN1668" s="1"/>
      <c r="HO1668" s="1"/>
      <c r="HP1668" s="1"/>
      <c r="HQ1668" s="1"/>
      <c r="HR1668" s="1"/>
      <c r="HS1668" s="1"/>
      <c r="HT1668" s="1"/>
      <c r="HU1668" s="1"/>
      <c r="HV1668" s="1"/>
      <c r="HW1668" s="1"/>
      <c r="HX1668" s="1"/>
      <c r="HY1668" s="1"/>
      <c r="HZ1668" s="1"/>
      <c r="IA1668" s="1"/>
      <c r="IB1668" s="1"/>
      <c r="IC1668" s="1"/>
      <c r="ID1668" s="1"/>
      <c r="IE1668" s="1"/>
      <c r="IF1668" s="1"/>
      <c r="IG1668" s="1"/>
      <c r="IH1668" s="1"/>
      <c r="II1668" s="1"/>
      <c r="IJ1668" s="1"/>
      <c r="IK1668" s="1"/>
      <c r="IL1668" s="1"/>
      <c r="IM1668" s="1"/>
      <c r="IN1668" s="1"/>
      <c r="IO1668" s="1"/>
      <c r="IP1668" s="1"/>
    </row>
    <row r="1669" spans="1:250" s="50" customFormat="1" x14ac:dyDescent="0.2">
      <c r="A1669" s="6">
        <f ca="1">IF(COUNTIF($B$1:INDIRECT(CONCATENATE("B", ROW())), B1669)=0, "", COUNTIF($B$1:INDIRECT(CONCATENATE("B", ROW())), B1669))</f>
        <v>617</v>
      </c>
      <c r="B1669" s="41" t="s">
        <v>38</v>
      </c>
      <c r="C1669" s="7" t="str">
        <f ca="1">IF(B1669="", "", B1669&amp;COUNTIF($B$1:INDIRECT(CONCATENATE("B", ROW())), B1669))</f>
        <v>Ground617</v>
      </c>
      <c r="D1669" s="6"/>
      <c r="E1669" s="6"/>
      <c r="F1669" s="6">
        <f t="shared" si="240"/>
        <v>3944</v>
      </c>
      <c r="G1669" s="58" t="str">
        <f t="shared" si="239"/>
        <v>0xF68</v>
      </c>
      <c r="H1669" s="8" t="s">
        <v>33</v>
      </c>
      <c r="I1669" s="8"/>
      <c r="J1669" s="6"/>
      <c r="K1669" s="9"/>
      <c r="L1669" s="6"/>
      <c r="M1669" s="42"/>
      <c r="N1669" s="42"/>
      <c r="O1669" s="42"/>
      <c r="P1669" s="42"/>
      <c r="Q1669" s="265"/>
      <c r="R1669" s="10"/>
      <c r="S1669" s="6"/>
      <c r="T1669" s="6"/>
      <c r="U1669" s="65"/>
      <c r="V1669" s="65"/>
      <c r="W1669" s="65"/>
      <c r="X1669" s="65"/>
      <c r="Y1669" s="65"/>
      <c r="Z1669" s="65"/>
      <c r="AA1669" s="65"/>
      <c r="AB1669" s="65"/>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c r="HI1669" s="1"/>
      <c r="HJ1669" s="1"/>
      <c r="HK1669" s="1"/>
      <c r="HL1669" s="1"/>
      <c r="HM1669" s="1"/>
      <c r="HN1669" s="1"/>
      <c r="HO1669" s="1"/>
      <c r="HP1669" s="1"/>
      <c r="HQ1669" s="1"/>
      <c r="HR1669" s="1"/>
      <c r="HS1669" s="1"/>
      <c r="HT1669" s="1"/>
      <c r="HU1669" s="1"/>
      <c r="HV1669" s="1"/>
      <c r="HW1669" s="1"/>
      <c r="HX1669" s="1"/>
      <c r="HY1669" s="1"/>
      <c r="HZ1669" s="1"/>
      <c r="IA1669" s="1"/>
      <c r="IB1669" s="1"/>
      <c r="IC1669" s="1"/>
      <c r="ID1669" s="1"/>
      <c r="IE1669" s="1"/>
      <c r="IF1669" s="1"/>
      <c r="IG1669" s="1"/>
      <c r="IH1669" s="1"/>
      <c r="II1669" s="1"/>
      <c r="IJ1669" s="1"/>
      <c r="IK1669" s="1"/>
      <c r="IL1669" s="1"/>
      <c r="IM1669" s="1"/>
      <c r="IN1669" s="1"/>
      <c r="IO1669" s="1"/>
      <c r="IP1669" s="1"/>
    </row>
    <row r="1670" spans="1:250" s="50" customFormat="1" x14ac:dyDescent="0.2">
      <c r="A1670" s="6">
        <f ca="1">IF(COUNTIF($B$1:INDIRECT(CONCATENATE("B", ROW())), B1670)=0, "", COUNTIF($B$1:INDIRECT(CONCATENATE("B", ROW())), B1670))</f>
        <v>618</v>
      </c>
      <c r="B1670" s="41" t="s">
        <v>38</v>
      </c>
      <c r="C1670" s="7" t="str">
        <f ca="1">IF(B1670="", "", B1670&amp;COUNTIF($B$1:INDIRECT(CONCATENATE("B", ROW())), B1670))</f>
        <v>Ground618</v>
      </c>
      <c r="D1670" s="6"/>
      <c r="E1670" s="6"/>
      <c r="F1670" s="6">
        <f t="shared" si="240"/>
        <v>3945</v>
      </c>
      <c r="G1670" s="58" t="str">
        <f t="shared" si="239"/>
        <v>0xF69</v>
      </c>
      <c r="H1670" s="8" t="s">
        <v>33</v>
      </c>
      <c r="I1670" s="8"/>
      <c r="J1670" s="6"/>
      <c r="K1670" s="9"/>
      <c r="L1670" s="6"/>
      <c r="M1670" s="42"/>
      <c r="N1670" s="42"/>
      <c r="O1670" s="42"/>
      <c r="P1670" s="42"/>
      <c r="Q1670" s="265"/>
      <c r="R1670" s="10"/>
      <c r="S1670" s="6"/>
      <c r="T1670" s="6"/>
      <c r="U1670" s="65"/>
      <c r="V1670" s="65"/>
      <c r="W1670" s="65"/>
      <c r="X1670" s="65"/>
      <c r="Y1670" s="65"/>
      <c r="Z1670" s="65"/>
      <c r="AA1670" s="65"/>
      <c r="AB1670" s="65"/>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c r="HI1670" s="1"/>
      <c r="HJ1670" s="1"/>
      <c r="HK1670" s="1"/>
      <c r="HL1670" s="1"/>
      <c r="HM1670" s="1"/>
      <c r="HN1670" s="1"/>
      <c r="HO1670" s="1"/>
      <c r="HP1670" s="1"/>
      <c r="HQ1670" s="1"/>
      <c r="HR1670" s="1"/>
      <c r="HS1670" s="1"/>
      <c r="HT1670" s="1"/>
      <c r="HU1670" s="1"/>
      <c r="HV1670" s="1"/>
      <c r="HW1670" s="1"/>
      <c r="HX1670" s="1"/>
      <c r="HY1670" s="1"/>
      <c r="HZ1670" s="1"/>
      <c r="IA1670" s="1"/>
      <c r="IB1670" s="1"/>
      <c r="IC1670" s="1"/>
      <c r="ID1670" s="1"/>
      <c r="IE1670" s="1"/>
      <c r="IF1670" s="1"/>
      <c r="IG1670" s="1"/>
      <c r="IH1670" s="1"/>
      <c r="II1670" s="1"/>
      <c r="IJ1670" s="1"/>
      <c r="IK1670" s="1"/>
      <c r="IL1670" s="1"/>
      <c r="IM1670" s="1"/>
      <c r="IN1670" s="1"/>
      <c r="IO1670" s="1"/>
      <c r="IP1670" s="1"/>
    </row>
    <row r="1671" spans="1:250" s="50" customFormat="1" x14ac:dyDescent="0.2">
      <c r="A1671" s="6">
        <f ca="1">IF(COUNTIF($B$1:INDIRECT(CONCATENATE("B", ROW())), B1671)=0, "", COUNTIF($B$1:INDIRECT(CONCATENATE("B", ROW())), B1671))</f>
        <v>619</v>
      </c>
      <c r="B1671" s="41" t="s">
        <v>38</v>
      </c>
      <c r="C1671" s="7" t="str">
        <f ca="1">IF(B1671="", "", B1671&amp;COUNTIF($B$1:INDIRECT(CONCATENATE("B", ROW())), B1671))</f>
        <v>Ground619</v>
      </c>
      <c r="D1671" s="6"/>
      <c r="E1671" s="6"/>
      <c r="F1671" s="6">
        <f t="shared" si="240"/>
        <v>3946</v>
      </c>
      <c r="G1671" s="58" t="str">
        <f t="shared" si="239"/>
        <v>0xF6A</v>
      </c>
      <c r="H1671" s="8" t="s">
        <v>33</v>
      </c>
      <c r="I1671" s="8"/>
      <c r="J1671" s="6"/>
      <c r="K1671" s="9"/>
      <c r="L1671" s="6"/>
      <c r="M1671" s="42"/>
      <c r="N1671" s="42"/>
      <c r="O1671" s="42"/>
      <c r="P1671" s="42"/>
      <c r="Q1671" s="265"/>
      <c r="R1671" s="10"/>
      <c r="S1671" s="6"/>
      <c r="T1671" s="6"/>
      <c r="U1671" s="65"/>
      <c r="V1671" s="65"/>
      <c r="W1671" s="65"/>
      <c r="X1671" s="65"/>
      <c r="Y1671" s="65"/>
      <c r="Z1671" s="65"/>
      <c r="AA1671" s="65"/>
      <c r="AB1671" s="65"/>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c r="HI1671" s="1"/>
      <c r="HJ1671" s="1"/>
      <c r="HK1671" s="1"/>
      <c r="HL1671" s="1"/>
      <c r="HM1671" s="1"/>
      <c r="HN1671" s="1"/>
      <c r="HO1671" s="1"/>
      <c r="HP1671" s="1"/>
      <c r="HQ1671" s="1"/>
      <c r="HR1671" s="1"/>
      <c r="HS1671" s="1"/>
      <c r="HT1671" s="1"/>
      <c r="HU1671" s="1"/>
      <c r="HV1671" s="1"/>
      <c r="HW1671" s="1"/>
      <c r="HX1671" s="1"/>
      <c r="HY1671" s="1"/>
      <c r="HZ1671" s="1"/>
      <c r="IA1671" s="1"/>
      <c r="IB1671" s="1"/>
      <c r="IC1671" s="1"/>
      <c r="ID1671" s="1"/>
      <c r="IE1671" s="1"/>
      <c r="IF1671" s="1"/>
      <c r="IG1671" s="1"/>
      <c r="IH1671" s="1"/>
      <c r="II1671" s="1"/>
      <c r="IJ1671" s="1"/>
      <c r="IK1671" s="1"/>
      <c r="IL1671" s="1"/>
      <c r="IM1671" s="1"/>
      <c r="IN1671" s="1"/>
      <c r="IO1671" s="1"/>
      <c r="IP1671" s="1"/>
    </row>
    <row r="1672" spans="1:250" s="50" customFormat="1" x14ac:dyDescent="0.2">
      <c r="A1672" s="6">
        <f ca="1">IF(COUNTIF($B$1:INDIRECT(CONCATENATE("B", ROW())), B1672)=0, "", COUNTIF($B$1:INDIRECT(CONCATENATE("B", ROW())), B1672))</f>
        <v>620</v>
      </c>
      <c r="B1672" s="41" t="s">
        <v>38</v>
      </c>
      <c r="C1672" s="7" t="str">
        <f ca="1">IF(B1672="", "", B1672&amp;COUNTIF($B$1:INDIRECT(CONCATENATE("B", ROW())), B1672))</f>
        <v>Ground620</v>
      </c>
      <c r="D1672" s="6"/>
      <c r="E1672" s="6"/>
      <c r="F1672" s="6">
        <f t="shared" si="240"/>
        <v>3947</v>
      </c>
      <c r="G1672" s="58" t="str">
        <f t="shared" si="239"/>
        <v>0xF6B</v>
      </c>
      <c r="H1672" s="8" t="s">
        <v>33</v>
      </c>
      <c r="I1672" s="8"/>
      <c r="J1672" s="6"/>
      <c r="K1672" s="9"/>
      <c r="L1672" s="6"/>
      <c r="M1672" s="42"/>
      <c r="N1672" s="42"/>
      <c r="O1672" s="42"/>
      <c r="P1672" s="42"/>
      <c r="Q1672" s="265"/>
      <c r="R1672" s="10"/>
      <c r="S1672" s="6"/>
      <c r="T1672" s="6"/>
      <c r="U1672" s="65"/>
      <c r="V1672" s="65"/>
      <c r="W1672" s="65"/>
      <c r="X1672" s="65"/>
      <c r="Y1672" s="65"/>
      <c r="Z1672" s="65"/>
      <c r="AA1672" s="65"/>
      <c r="AB1672" s="65"/>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c r="HI1672" s="1"/>
      <c r="HJ1672" s="1"/>
      <c r="HK1672" s="1"/>
      <c r="HL1672" s="1"/>
      <c r="HM1672" s="1"/>
      <c r="HN1672" s="1"/>
      <c r="HO1672" s="1"/>
      <c r="HP1672" s="1"/>
      <c r="HQ1672" s="1"/>
      <c r="HR1672" s="1"/>
      <c r="HS1672" s="1"/>
      <c r="HT1672" s="1"/>
      <c r="HU1672" s="1"/>
      <c r="HV1672" s="1"/>
      <c r="HW1672" s="1"/>
      <c r="HX1672" s="1"/>
      <c r="HY1672" s="1"/>
      <c r="HZ1672" s="1"/>
      <c r="IA1672" s="1"/>
      <c r="IB1672" s="1"/>
      <c r="IC1672" s="1"/>
      <c r="ID1672" s="1"/>
      <c r="IE1672" s="1"/>
      <c r="IF1672" s="1"/>
      <c r="IG1672" s="1"/>
      <c r="IH1672" s="1"/>
      <c r="II1672" s="1"/>
      <c r="IJ1672" s="1"/>
      <c r="IK1672" s="1"/>
      <c r="IL1672" s="1"/>
      <c r="IM1672" s="1"/>
      <c r="IN1672" s="1"/>
      <c r="IO1672" s="1"/>
      <c r="IP1672" s="1"/>
    </row>
    <row r="1673" spans="1:250" s="50" customFormat="1" x14ac:dyDescent="0.2">
      <c r="A1673" s="6">
        <f ca="1">IF(COUNTIF($B$1:INDIRECT(CONCATENATE("B", ROW())), B1673)=0, "", COUNTIF($B$1:INDIRECT(CONCATENATE("B", ROW())), B1673))</f>
        <v>621</v>
      </c>
      <c r="B1673" s="41" t="s">
        <v>38</v>
      </c>
      <c r="C1673" s="7" t="str">
        <f ca="1">IF(B1673="", "", B1673&amp;COUNTIF($B$1:INDIRECT(CONCATENATE("B", ROW())), B1673))</f>
        <v>Ground621</v>
      </c>
      <c r="D1673" s="6"/>
      <c r="E1673" s="6"/>
      <c r="F1673" s="6">
        <f t="shared" si="240"/>
        <v>3948</v>
      </c>
      <c r="G1673" s="58" t="str">
        <f t="shared" si="239"/>
        <v>0xF6C</v>
      </c>
      <c r="H1673" s="8" t="s">
        <v>33</v>
      </c>
      <c r="I1673" s="8"/>
      <c r="J1673" s="6"/>
      <c r="K1673" s="9"/>
      <c r="L1673" s="6"/>
      <c r="M1673" s="42"/>
      <c r="N1673" s="42"/>
      <c r="O1673" s="42"/>
      <c r="P1673" s="42"/>
      <c r="Q1673" s="265"/>
      <c r="R1673" s="10"/>
      <c r="S1673" s="6"/>
      <c r="T1673" s="6"/>
      <c r="U1673" s="65"/>
      <c r="V1673" s="65"/>
      <c r="W1673" s="65"/>
      <c r="X1673" s="65"/>
      <c r="Y1673" s="65"/>
      <c r="Z1673" s="65"/>
      <c r="AA1673" s="65"/>
      <c r="AB1673" s="65"/>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c r="GY1673" s="1"/>
      <c r="GZ1673" s="1"/>
      <c r="HA1673" s="1"/>
      <c r="HB1673" s="1"/>
      <c r="HC1673" s="1"/>
      <c r="HD1673" s="1"/>
      <c r="HE1673" s="1"/>
      <c r="HF1673" s="1"/>
      <c r="HG1673" s="1"/>
      <c r="HH1673" s="1"/>
      <c r="HI1673" s="1"/>
      <c r="HJ1673" s="1"/>
      <c r="HK1673" s="1"/>
      <c r="HL1673" s="1"/>
      <c r="HM1673" s="1"/>
      <c r="HN1673" s="1"/>
      <c r="HO1673" s="1"/>
      <c r="HP1673" s="1"/>
      <c r="HQ1673" s="1"/>
      <c r="HR1673" s="1"/>
      <c r="HS1673" s="1"/>
      <c r="HT1673" s="1"/>
      <c r="HU1673" s="1"/>
      <c r="HV1673" s="1"/>
      <c r="HW1673" s="1"/>
      <c r="HX1673" s="1"/>
      <c r="HY1673" s="1"/>
      <c r="HZ1673" s="1"/>
      <c r="IA1673" s="1"/>
      <c r="IB1673" s="1"/>
      <c r="IC1673" s="1"/>
      <c r="ID1673" s="1"/>
      <c r="IE1673" s="1"/>
      <c r="IF1673" s="1"/>
      <c r="IG1673" s="1"/>
      <c r="IH1673" s="1"/>
      <c r="II1673" s="1"/>
      <c r="IJ1673" s="1"/>
      <c r="IK1673" s="1"/>
      <c r="IL1673" s="1"/>
      <c r="IM1673" s="1"/>
      <c r="IN1673" s="1"/>
      <c r="IO1673" s="1"/>
      <c r="IP1673" s="1"/>
    </row>
    <row r="1674" spans="1:250" s="50" customFormat="1" x14ac:dyDescent="0.2">
      <c r="A1674" s="6">
        <f ca="1">IF(COUNTIF($B$1:INDIRECT(CONCATENATE("B", ROW())), B1674)=0, "", COUNTIF($B$1:INDIRECT(CONCATENATE("B", ROW())), B1674))</f>
        <v>622</v>
      </c>
      <c r="B1674" s="41" t="s">
        <v>38</v>
      </c>
      <c r="C1674" s="7" t="str">
        <f ca="1">IF(B1674="", "", B1674&amp;COUNTIF($B$1:INDIRECT(CONCATENATE("B", ROW())), B1674))</f>
        <v>Ground622</v>
      </c>
      <c r="D1674" s="6"/>
      <c r="E1674" s="6"/>
      <c r="F1674" s="6">
        <f t="shared" si="240"/>
        <v>3949</v>
      </c>
      <c r="G1674" s="58" t="str">
        <f t="shared" si="239"/>
        <v>0xF6D</v>
      </c>
      <c r="H1674" s="8" t="s">
        <v>33</v>
      </c>
      <c r="I1674" s="8"/>
      <c r="J1674" s="6"/>
      <c r="K1674" s="9"/>
      <c r="L1674" s="6"/>
      <c r="M1674" s="42"/>
      <c r="N1674" s="42"/>
      <c r="O1674" s="42"/>
      <c r="P1674" s="42"/>
      <c r="Q1674" s="265"/>
      <c r="R1674" s="10"/>
      <c r="S1674" s="6"/>
      <c r="T1674" s="6"/>
      <c r="U1674" s="65"/>
      <c r="V1674" s="65"/>
      <c r="W1674" s="65"/>
      <c r="X1674" s="65"/>
      <c r="Y1674" s="65"/>
      <c r="Z1674" s="65"/>
      <c r="AA1674" s="65"/>
      <c r="AB1674" s="65"/>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c r="HI1674" s="1"/>
      <c r="HJ1674" s="1"/>
      <c r="HK1674" s="1"/>
      <c r="HL1674" s="1"/>
      <c r="HM1674" s="1"/>
      <c r="HN1674" s="1"/>
      <c r="HO1674" s="1"/>
      <c r="HP1674" s="1"/>
      <c r="HQ1674" s="1"/>
      <c r="HR1674" s="1"/>
      <c r="HS1674" s="1"/>
      <c r="HT1674" s="1"/>
      <c r="HU1674" s="1"/>
      <c r="HV1674" s="1"/>
      <c r="HW1674" s="1"/>
      <c r="HX1674" s="1"/>
      <c r="HY1674" s="1"/>
      <c r="HZ1674" s="1"/>
      <c r="IA1674" s="1"/>
      <c r="IB1674" s="1"/>
      <c r="IC1674" s="1"/>
      <c r="ID1674" s="1"/>
      <c r="IE1674" s="1"/>
      <c r="IF1674" s="1"/>
      <c r="IG1674" s="1"/>
      <c r="IH1674" s="1"/>
      <c r="II1674" s="1"/>
      <c r="IJ1674" s="1"/>
      <c r="IK1674" s="1"/>
      <c r="IL1674" s="1"/>
      <c r="IM1674" s="1"/>
      <c r="IN1674" s="1"/>
      <c r="IO1674" s="1"/>
      <c r="IP1674" s="1"/>
    </row>
    <row r="1675" spans="1:250" s="50" customFormat="1" x14ac:dyDescent="0.2">
      <c r="A1675" s="6">
        <f ca="1">IF(COUNTIF($B$1:INDIRECT(CONCATENATE("B", ROW())), B1675)=0, "", COUNTIF($B$1:INDIRECT(CONCATENATE("B", ROW())), B1675))</f>
        <v>623</v>
      </c>
      <c r="B1675" s="41" t="s">
        <v>38</v>
      </c>
      <c r="C1675" s="7" t="str">
        <f ca="1">IF(B1675="", "", B1675&amp;COUNTIF($B$1:INDIRECT(CONCATENATE("B", ROW())), B1675))</f>
        <v>Ground623</v>
      </c>
      <c r="D1675" s="6"/>
      <c r="E1675" s="6"/>
      <c r="F1675" s="6">
        <f t="shared" si="240"/>
        <v>3950</v>
      </c>
      <c r="G1675" s="58" t="str">
        <f t="shared" si="239"/>
        <v>0xF6E</v>
      </c>
      <c r="H1675" s="8" t="s">
        <v>33</v>
      </c>
      <c r="I1675" s="8"/>
      <c r="J1675" s="6"/>
      <c r="K1675" s="9"/>
      <c r="L1675" s="6"/>
      <c r="M1675" s="42"/>
      <c r="N1675" s="42"/>
      <c r="O1675" s="42"/>
      <c r="P1675" s="42"/>
      <c r="Q1675" s="265"/>
      <c r="R1675" s="10"/>
      <c r="S1675" s="6"/>
      <c r="T1675" s="6"/>
      <c r="U1675" s="65"/>
      <c r="V1675" s="65"/>
      <c r="W1675" s="65"/>
      <c r="X1675" s="65"/>
      <c r="Y1675" s="65"/>
      <c r="Z1675" s="65"/>
      <c r="AA1675" s="65"/>
      <c r="AB1675" s="65"/>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c r="HI1675" s="1"/>
      <c r="HJ1675" s="1"/>
      <c r="HK1675" s="1"/>
      <c r="HL1675" s="1"/>
      <c r="HM1675" s="1"/>
      <c r="HN1675" s="1"/>
      <c r="HO1675" s="1"/>
      <c r="HP1675" s="1"/>
      <c r="HQ1675" s="1"/>
      <c r="HR1675" s="1"/>
      <c r="HS1675" s="1"/>
      <c r="HT1675" s="1"/>
      <c r="HU1675" s="1"/>
      <c r="HV1675" s="1"/>
      <c r="HW1675" s="1"/>
      <c r="HX1675" s="1"/>
      <c r="HY1675" s="1"/>
      <c r="HZ1675" s="1"/>
      <c r="IA1675" s="1"/>
      <c r="IB1675" s="1"/>
      <c r="IC1675" s="1"/>
      <c r="ID1675" s="1"/>
      <c r="IE1675" s="1"/>
      <c r="IF1675" s="1"/>
      <c r="IG1675" s="1"/>
      <c r="IH1675" s="1"/>
      <c r="II1675" s="1"/>
      <c r="IJ1675" s="1"/>
      <c r="IK1675" s="1"/>
      <c r="IL1675" s="1"/>
      <c r="IM1675" s="1"/>
      <c r="IN1675" s="1"/>
      <c r="IO1675" s="1"/>
      <c r="IP1675" s="1"/>
    </row>
    <row r="1676" spans="1:250" s="50" customFormat="1" x14ac:dyDescent="0.2">
      <c r="A1676" s="6">
        <f ca="1">IF(COUNTIF($B$1:INDIRECT(CONCATENATE("B", ROW())), B1676)=0, "", COUNTIF($B$1:INDIRECT(CONCATENATE("B", ROW())), B1676))</f>
        <v>624</v>
      </c>
      <c r="B1676" s="41" t="s">
        <v>38</v>
      </c>
      <c r="C1676" s="7" t="str">
        <f ca="1">IF(B1676="", "", B1676&amp;COUNTIF($B$1:INDIRECT(CONCATENATE("B", ROW())), B1676))</f>
        <v>Ground624</v>
      </c>
      <c r="D1676" s="6"/>
      <c r="E1676" s="6"/>
      <c r="F1676" s="6">
        <f t="shared" si="240"/>
        <v>3951</v>
      </c>
      <c r="G1676" s="58" t="str">
        <f t="shared" si="239"/>
        <v>0xF6F</v>
      </c>
      <c r="H1676" s="8" t="s">
        <v>33</v>
      </c>
      <c r="I1676" s="8"/>
      <c r="J1676" s="6"/>
      <c r="K1676" s="9"/>
      <c r="L1676" s="6"/>
      <c r="M1676" s="42"/>
      <c r="N1676" s="42"/>
      <c r="O1676" s="42"/>
      <c r="P1676" s="42"/>
      <c r="Q1676" s="265"/>
      <c r="R1676" s="10"/>
      <c r="S1676" s="6"/>
      <c r="T1676" s="6"/>
      <c r="U1676" s="65"/>
      <c r="V1676" s="65"/>
      <c r="W1676" s="65"/>
      <c r="X1676" s="65"/>
      <c r="Y1676" s="65"/>
      <c r="Z1676" s="65"/>
      <c r="AA1676" s="65"/>
      <c r="AB1676" s="65"/>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c r="GY1676" s="1"/>
      <c r="GZ1676" s="1"/>
      <c r="HA1676" s="1"/>
      <c r="HB1676" s="1"/>
      <c r="HC1676" s="1"/>
      <c r="HD1676" s="1"/>
      <c r="HE1676" s="1"/>
      <c r="HF1676" s="1"/>
      <c r="HG1676" s="1"/>
      <c r="HH1676" s="1"/>
      <c r="HI1676" s="1"/>
      <c r="HJ1676" s="1"/>
      <c r="HK1676" s="1"/>
      <c r="HL1676" s="1"/>
      <c r="HM1676" s="1"/>
      <c r="HN1676" s="1"/>
      <c r="HO1676" s="1"/>
      <c r="HP1676" s="1"/>
      <c r="HQ1676" s="1"/>
      <c r="HR1676" s="1"/>
      <c r="HS1676" s="1"/>
      <c r="HT1676" s="1"/>
      <c r="HU1676" s="1"/>
      <c r="HV1676" s="1"/>
      <c r="HW1676" s="1"/>
      <c r="HX1676" s="1"/>
      <c r="HY1676" s="1"/>
      <c r="HZ1676" s="1"/>
      <c r="IA1676" s="1"/>
      <c r="IB1676" s="1"/>
      <c r="IC1676" s="1"/>
      <c r="ID1676" s="1"/>
      <c r="IE1676" s="1"/>
      <c r="IF1676" s="1"/>
      <c r="IG1676" s="1"/>
      <c r="IH1676" s="1"/>
      <c r="II1676" s="1"/>
      <c r="IJ1676" s="1"/>
      <c r="IK1676" s="1"/>
      <c r="IL1676" s="1"/>
      <c r="IM1676" s="1"/>
      <c r="IN1676" s="1"/>
      <c r="IO1676" s="1"/>
      <c r="IP1676" s="1"/>
    </row>
    <row r="1677" spans="1:250" x14ac:dyDescent="0.2">
      <c r="A1677" s="6">
        <f ca="1">IF(COUNTIF($B$1:INDIRECT(CONCATENATE("B", ROW())), B1677)=0, "", COUNTIF($B$1:INDIRECT(CONCATENATE("B", ROW())), B1677))</f>
        <v>625</v>
      </c>
      <c r="B1677" s="41" t="s">
        <v>38</v>
      </c>
      <c r="C1677" s="7" t="str">
        <f ca="1">IF(B1677="", "", B1677&amp;COUNTIF($B$1:INDIRECT(CONCATENATE("B", ROW())), B1677))</f>
        <v>Ground625</v>
      </c>
      <c r="D1677" s="6"/>
      <c r="E1677" s="6"/>
      <c r="F1677" s="6">
        <v>3952</v>
      </c>
      <c r="G1677" s="58" t="str">
        <f t="shared" si="239"/>
        <v>0xF70</v>
      </c>
      <c r="H1677" s="8" t="s">
        <v>144</v>
      </c>
      <c r="I1677" s="8" t="s">
        <v>359</v>
      </c>
      <c r="J1677" s="6" t="s">
        <v>32</v>
      </c>
      <c r="K1677" s="9" t="s">
        <v>29</v>
      </c>
      <c r="L1677" s="6" t="s">
        <v>30</v>
      </c>
      <c r="M1677" s="42"/>
      <c r="N1677" s="42">
        <f t="shared" ref="N1677:N1708" si="241">(IF($K1677="CCSDS",$M1677,IF($K1677="","",IF($K1677="RAW",$M1677+(12*8)))))</f>
        <v>0</v>
      </c>
      <c r="O1677" s="42" t="str">
        <f t="shared" ref="O1677:O1708" si="242">IF($M1677="", "", $M1677/8)</f>
        <v/>
      </c>
      <c r="P1677" s="42">
        <f t="shared" ref="P1677:P1717" si="243">IF(N1677="", "", N1677/8)</f>
        <v>0</v>
      </c>
      <c r="Q1677" s="265"/>
      <c r="R1677" s="10">
        <f t="shared" ref="R1677:R1708" si="244">IF($B1677="", "", IF($J1677="Sync", $N1677/$Q1677, 0))</f>
        <v>0</v>
      </c>
      <c r="S1677" s="6" t="s">
        <v>662</v>
      </c>
      <c r="T1677" s="6" t="s">
        <v>750</v>
      </c>
    </row>
    <row r="1678" spans="1:250" x14ac:dyDescent="0.2">
      <c r="A1678" s="6">
        <f ca="1">IF(COUNTIF($B$1:INDIRECT(CONCATENATE("B", ROW())), B1678)=0, "", COUNTIF($B$1:INDIRECT(CONCATENATE("B", ROW())), B1678))</f>
        <v>626</v>
      </c>
      <c r="B1678" s="41" t="s">
        <v>38</v>
      </c>
      <c r="C1678" s="7" t="str">
        <f ca="1">IF(B1678="", "", B1678&amp;COUNTIF($B$1:INDIRECT(CONCATENATE("B", ROW())), B1678))</f>
        <v>Ground626</v>
      </c>
      <c r="D1678" s="6"/>
      <c r="E1678" s="6"/>
      <c r="F1678" s="6">
        <f t="shared" ref="F1678:F1709" si="245">$F1677+1</f>
        <v>3953</v>
      </c>
      <c r="G1678" s="58" t="str">
        <f t="shared" si="239"/>
        <v>0xF71</v>
      </c>
      <c r="H1678" s="8" t="s">
        <v>145</v>
      </c>
      <c r="I1678" s="6"/>
      <c r="J1678" s="6" t="s">
        <v>32</v>
      </c>
      <c r="K1678" s="9" t="s">
        <v>29</v>
      </c>
      <c r="L1678" s="6" t="s">
        <v>30</v>
      </c>
      <c r="M1678" s="42"/>
      <c r="N1678" s="42">
        <f t="shared" si="241"/>
        <v>0</v>
      </c>
      <c r="O1678" s="42" t="str">
        <f t="shared" si="242"/>
        <v/>
      </c>
      <c r="P1678" s="42">
        <f t="shared" si="243"/>
        <v>0</v>
      </c>
      <c r="Q1678" s="265"/>
      <c r="R1678" s="10">
        <f t="shared" si="244"/>
        <v>0</v>
      </c>
      <c r="S1678" s="6" t="s">
        <v>663</v>
      </c>
      <c r="T1678" s="6" t="s">
        <v>750</v>
      </c>
    </row>
    <row r="1679" spans="1:250" x14ac:dyDescent="0.2">
      <c r="A1679" s="6">
        <f ca="1">IF(COUNTIF($B$1:INDIRECT(CONCATENATE("B", ROW())), B1679)=0, "", COUNTIF($B$1:INDIRECT(CONCATENATE("B", ROW())), B1679))</f>
        <v>627</v>
      </c>
      <c r="B1679" s="41" t="s">
        <v>38</v>
      </c>
      <c r="C1679" s="7" t="str">
        <f ca="1">IF(B1679="", "", B1679&amp;COUNTIF($B$1:INDIRECT(CONCATENATE("B", ROW())), B1679))</f>
        <v>Ground627</v>
      </c>
      <c r="D1679" s="6"/>
      <c r="E1679" s="6"/>
      <c r="F1679" s="6">
        <f t="shared" si="245"/>
        <v>3954</v>
      </c>
      <c r="G1679" s="58" t="str">
        <f t="shared" si="239"/>
        <v>0xF72</v>
      </c>
      <c r="H1679" s="8" t="s">
        <v>146</v>
      </c>
      <c r="I1679" s="6"/>
      <c r="J1679" s="6" t="s">
        <v>32</v>
      </c>
      <c r="K1679" s="9" t="s">
        <v>29</v>
      </c>
      <c r="L1679" s="6" t="s">
        <v>30</v>
      </c>
      <c r="M1679" s="42"/>
      <c r="N1679" s="42">
        <f t="shared" si="241"/>
        <v>0</v>
      </c>
      <c r="O1679" s="42" t="str">
        <f t="shared" si="242"/>
        <v/>
      </c>
      <c r="P1679" s="42">
        <f t="shared" si="243"/>
        <v>0</v>
      </c>
      <c r="Q1679" s="265"/>
      <c r="R1679" s="10">
        <f t="shared" si="244"/>
        <v>0</v>
      </c>
      <c r="S1679" s="6" t="s">
        <v>664</v>
      </c>
      <c r="T1679" s="6" t="s">
        <v>750</v>
      </c>
    </row>
    <row r="1680" spans="1:250" x14ac:dyDescent="0.2">
      <c r="A1680" s="6">
        <f ca="1">IF(COUNTIF($B$1:INDIRECT(CONCATENATE("B", ROW())), B1680)=0, "", COUNTIF($B$1:INDIRECT(CONCATENATE("B", ROW())), B1680))</f>
        <v>628</v>
      </c>
      <c r="B1680" s="41" t="s">
        <v>38</v>
      </c>
      <c r="C1680" s="7" t="str">
        <f ca="1">IF(B1680="", "", B1680&amp;COUNTIF($B$1:INDIRECT(CONCATENATE("B", ROW())), B1680))</f>
        <v>Ground628</v>
      </c>
      <c r="D1680" s="6"/>
      <c r="E1680" s="6"/>
      <c r="F1680" s="6">
        <f t="shared" si="245"/>
        <v>3955</v>
      </c>
      <c r="G1680" s="58" t="str">
        <f t="shared" si="239"/>
        <v>0xF73</v>
      </c>
      <c r="H1680" s="8" t="s">
        <v>147</v>
      </c>
      <c r="I1680" s="6"/>
      <c r="J1680" s="6" t="s">
        <v>32</v>
      </c>
      <c r="K1680" s="9" t="s">
        <v>29</v>
      </c>
      <c r="L1680" s="6" t="s">
        <v>30</v>
      </c>
      <c r="M1680" s="42"/>
      <c r="N1680" s="42">
        <f t="shared" si="241"/>
        <v>0</v>
      </c>
      <c r="O1680" s="42" t="str">
        <f t="shared" si="242"/>
        <v/>
      </c>
      <c r="P1680" s="42">
        <f t="shared" si="243"/>
        <v>0</v>
      </c>
      <c r="Q1680" s="265"/>
      <c r="R1680" s="10">
        <f t="shared" si="244"/>
        <v>0</v>
      </c>
      <c r="S1680" s="6" t="s">
        <v>665</v>
      </c>
      <c r="T1680" s="6" t="s">
        <v>750</v>
      </c>
    </row>
    <row r="1681" spans="1:20" x14ac:dyDescent="0.2">
      <c r="A1681" s="6">
        <f ca="1">IF(COUNTIF($B$1:INDIRECT(CONCATENATE("B", ROW())), B1681)=0, "", COUNTIF($B$1:INDIRECT(CONCATENATE("B", ROW())), B1681))</f>
        <v>629</v>
      </c>
      <c r="B1681" s="41" t="s">
        <v>38</v>
      </c>
      <c r="C1681" s="7" t="str">
        <f ca="1">IF(B1681="", "", B1681&amp;COUNTIF($B$1:INDIRECT(CONCATENATE("B", ROW())), B1681))</f>
        <v>Ground629</v>
      </c>
      <c r="D1681" s="6"/>
      <c r="E1681" s="6"/>
      <c r="F1681" s="6">
        <f t="shared" si="245"/>
        <v>3956</v>
      </c>
      <c r="G1681" s="58" t="str">
        <f t="shared" si="239"/>
        <v>0xF74</v>
      </c>
      <c r="H1681" s="8" t="s">
        <v>148</v>
      </c>
      <c r="I1681" s="6"/>
      <c r="J1681" s="6" t="s">
        <v>32</v>
      </c>
      <c r="K1681" s="9" t="s">
        <v>29</v>
      </c>
      <c r="L1681" s="6" t="s">
        <v>30</v>
      </c>
      <c r="M1681" s="42"/>
      <c r="N1681" s="42">
        <f t="shared" si="241"/>
        <v>0</v>
      </c>
      <c r="O1681" s="42" t="str">
        <f t="shared" si="242"/>
        <v/>
      </c>
      <c r="P1681" s="42">
        <f t="shared" si="243"/>
        <v>0</v>
      </c>
      <c r="Q1681" s="265"/>
      <c r="R1681" s="10">
        <f t="shared" si="244"/>
        <v>0</v>
      </c>
      <c r="S1681" s="6" t="s">
        <v>666</v>
      </c>
      <c r="T1681" s="6" t="s">
        <v>750</v>
      </c>
    </row>
    <row r="1682" spans="1:20" x14ac:dyDescent="0.2">
      <c r="A1682" s="6">
        <f ca="1">IF(COUNTIF($B$1:INDIRECT(CONCATENATE("B", ROW())), B1682)=0, "", COUNTIF($B$1:INDIRECT(CONCATENATE("B", ROW())), B1682))</f>
        <v>630</v>
      </c>
      <c r="B1682" s="41" t="s">
        <v>38</v>
      </c>
      <c r="C1682" s="7" t="str">
        <f ca="1">IF(B1682="", "", B1682&amp;COUNTIF($B$1:INDIRECT(CONCATENATE("B", ROW())), B1682))</f>
        <v>Ground630</v>
      </c>
      <c r="D1682" s="6"/>
      <c r="E1682" s="6"/>
      <c r="F1682" s="6">
        <f t="shared" si="245"/>
        <v>3957</v>
      </c>
      <c r="G1682" s="58" t="str">
        <f t="shared" si="239"/>
        <v>0xF75</v>
      </c>
      <c r="H1682" s="8" t="s">
        <v>149</v>
      </c>
      <c r="I1682" s="6"/>
      <c r="J1682" s="6" t="s">
        <v>32</v>
      </c>
      <c r="K1682" s="9" t="s">
        <v>29</v>
      </c>
      <c r="L1682" s="6" t="s">
        <v>30</v>
      </c>
      <c r="M1682" s="42"/>
      <c r="N1682" s="42">
        <f t="shared" si="241"/>
        <v>0</v>
      </c>
      <c r="O1682" s="42" t="str">
        <f t="shared" si="242"/>
        <v/>
      </c>
      <c r="P1682" s="42">
        <f t="shared" si="243"/>
        <v>0</v>
      </c>
      <c r="Q1682" s="265"/>
      <c r="R1682" s="10">
        <f t="shared" si="244"/>
        <v>0</v>
      </c>
      <c r="S1682" s="6" t="s">
        <v>667</v>
      </c>
      <c r="T1682" s="6" t="s">
        <v>750</v>
      </c>
    </row>
    <row r="1683" spans="1:20" x14ac:dyDescent="0.2">
      <c r="A1683" s="6">
        <f ca="1">IF(COUNTIF($B$1:INDIRECT(CONCATENATE("B", ROW())), B1683)=0, "", COUNTIF($B$1:INDIRECT(CONCATENATE("B", ROW())), B1683))</f>
        <v>631</v>
      </c>
      <c r="B1683" s="41" t="s">
        <v>38</v>
      </c>
      <c r="C1683" s="7" t="str">
        <f ca="1">IF(B1683="", "", B1683&amp;COUNTIF($B$1:INDIRECT(CONCATENATE("B", ROW())), B1683))</f>
        <v>Ground631</v>
      </c>
      <c r="D1683" s="6"/>
      <c r="E1683" s="6"/>
      <c r="F1683" s="6">
        <f>$F1682+1</f>
        <v>3958</v>
      </c>
      <c r="G1683" s="58" t="str">
        <f t="shared" si="239"/>
        <v>0xF76</v>
      </c>
      <c r="H1683" s="8" t="s">
        <v>150</v>
      </c>
      <c r="I1683" s="6"/>
      <c r="J1683" s="6" t="s">
        <v>32</v>
      </c>
      <c r="K1683" s="9" t="s">
        <v>29</v>
      </c>
      <c r="L1683" s="6" t="s">
        <v>30</v>
      </c>
      <c r="M1683" s="42"/>
      <c r="N1683" s="42">
        <f t="shared" si="241"/>
        <v>0</v>
      </c>
      <c r="O1683" s="42" t="str">
        <f t="shared" si="242"/>
        <v/>
      </c>
      <c r="P1683" s="42">
        <f t="shared" si="243"/>
        <v>0</v>
      </c>
      <c r="Q1683" s="265"/>
      <c r="R1683" s="10">
        <f t="shared" si="244"/>
        <v>0</v>
      </c>
      <c r="S1683" s="6" t="s">
        <v>668</v>
      </c>
      <c r="T1683" s="6" t="s">
        <v>750</v>
      </c>
    </row>
    <row r="1684" spans="1:20" x14ac:dyDescent="0.2">
      <c r="A1684" s="6">
        <f ca="1">IF(COUNTIF($B$1:INDIRECT(CONCATENATE("B", ROW())), B1684)=0, "", COUNTIF($B$1:INDIRECT(CONCATENATE("B", ROW())), B1684))</f>
        <v>632</v>
      </c>
      <c r="B1684" s="41" t="s">
        <v>38</v>
      </c>
      <c r="C1684" s="7" t="str">
        <f ca="1">IF(B1684="", "", B1684&amp;COUNTIF($B$1:INDIRECT(CONCATENATE("B", ROW())), B1684))</f>
        <v>Ground632</v>
      </c>
      <c r="D1684" s="6"/>
      <c r="E1684" s="6"/>
      <c r="F1684" s="6">
        <f t="shared" si="245"/>
        <v>3959</v>
      </c>
      <c r="G1684" s="58" t="str">
        <f t="shared" si="239"/>
        <v>0xF77</v>
      </c>
      <c r="H1684" s="8" t="s">
        <v>151</v>
      </c>
      <c r="I1684" s="6"/>
      <c r="J1684" s="6" t="s">
        <v>32</v>
      </c>
      <c r="K1684" s="9" t="s">
        <v>29</v>
      </c>
      <c r="L1684" s="6" t="s">
        <v>30</v>
      </c>
      <c r="M1684" s="42"/>
      <c r="N1684" s="42">
        <f t="shared" si="241"/>
        <v>0</v>
      </c>
      <c r="O1684" s="42" t="str">
        <f t="shared" si="242"/>
        <v/>
      </c>
      <c r="P1684" s="42">
        <f t="shared" si="243"/>
        <v>0</v>
      </c>
      <c r="Q1684" s="265"/>
      <c r="R1684" s="10">
        <f t="shared" si="244"/>
        <v>0</v>
      </c>
      <c r="S1684" s="6" t="s">
        <v>669</v>
      </c>
      <c r="T1684" s="6" t="s">
        <v>750</v>
      </c>
    </row>
    <row r="1685" spans="1:20" x14ac:dyDescent="0.2">
      <c r="A1685" s="6">
        <f ca="1">IF(COUNTIF($B$1:INDIRECT(CONCATENATE("B", ROW())), B1685)=0, "", COUNTIF($B$1:INDIRECT(CONCATENATE("B", ROW())), B1685))</f>
        <v>633</v>
      </c>
      <c r="B1685" s="41" t="s">
        <v>38</v>
      </c>
      <c r="C1685" s="7" t="str">
        <f ca="1">IF(B1685="", "", B1685&amp;COUNTIF($B$1:INDIRECT(CONCATENATE("B", ROW())), B1685))</f>
        <v>Ground633</v>
      </c>
      <c r="D1685" s="6"/>
      <c r="E1685" s="6"/>
      <c r="F1685" s="6">
        <f t="shared" si="245"/>
        <v>3960</v>
      </c>
      <c r="G1685" s="58" t="str">
        <f t="shared" si="239"/>
        <v>0xF78</v>
      </c>
      <c r="H1685" s="7" t="s">
        <v>473</v>
      </c>
      <c r="I1685" s="45"/>
      <c r="J1685" s="6" t="s">
        <v>32</v>
      </c>
      <c r="K1685" s="9" t="s">
        <v>29</v>
      </c>
      <c r="L1685" s="6" t="s">
        <v>30</v>
      </c>
      <c r="M1685" s="42"/>
      <c r="N1685" s="42">
        <f t="shared" si="241"/>
        <v>0</v>
      </c>
      <c r="O1685" s="42" t="str">
        <f t="shared" si="242"/>
        <v/>
      </c>
      <c r="P1685" s="42">
        <f t="shared" si="243"/>
        <v>0</v>
      </c>
      <c r="Q1685" s="265"/>
      <c r="R1685" s="10">
        <f t="shared" si="244"/>
        <v>0</v>
      </c>
      <c r="S1685" s="6" t="s">
        <v>670</v>
      </c>
      <c r="T1685" s="6" t="s">
        <v>750</v>
      </c>
    </row>
    <row r="1686" spans="1:20" x14ac:dyDescent="0.2">
      <c r="A1686" s="6">
        <f ca="1">IF(COUNTIF($B$1:INDIRECT(CONCATENATE("B", ROW())), B1686)=0, "", COUNTIF($B$1:INDIRECT(CONCATENATE("B", ROW())), B1686))</f>
        <v>634</v>
      </c>
      <c r="B1686" s="41" t="s">
        <v>38</v>
      </c>
      <c r="C1686" s="7" t="str">
        <f ca="1">IF(B1686="", "", B1686&amp;COUNTIF($B$1:INDIRECT(CONCATENATE("B", ROW())), B1686))</f>
        <v>Ground634</v>
      </c>
      <c r="D1686" s="6"/>
      <c r="E1686" s="6"/>
      <c r="F1686" s="6">
        <f t="shared" si="245"/>
        <v>3961</v>
      </c>
      <c r="G1686" s="58" t="str">
        <f t="shared" si="239"/>
        <v>0xF79</v>
      </c>
      <c r="H1686" s="45" t="s">
        <v>33</v>
      </c>
      <c r="I1686" s="45"/>
      <c r="J1686" s="6" t="s">
        <v>32</v>
      </c>
      <c r="K1686" s="9" t="s">
        <v>29</v>
      </c>
      <c r="L1686" s="6" t="s">
        <v>30</v>
      </c>
      <c r="M1686" s="42"/>
      <c r="N1686" s="42">
        <f t="shared" si="241"/>
        <v>0</v>
      </c>
      <c r="O1686" s="42" t="str">
        <f t="shared" si="242"/>
        <v/>
      </c>
      <c r="P1686" s="42">
        <f t="shared" si="243"/>
        <v>0</v>
      </c>
      <c r="Q1686" s="265"/>
      <c r="R1686" s="10">
        <f t="shared" si="244"/>
        <v>0</v>
      </c>
      <c r="S1686" s="6"/>
      <c r="T1686" s="6"/>
    </row>
    <row r="1687" spans="1:20" x14ac:dyDescent="0.2">
      <c r="A1687" s="6">
        <f ca="1">IF(COUNTIF($B$1:INDIRECT(CONCATENATE("B", ROW())), B1687)=0, "", COUNTIF($B$1:INDIRECT(CONCATENATE("B", ROW())), B1687))</f>
        <v>635</v>
      </c>
      <c r="B1687" s="41" t="s">
        <v>38</v>
      </c>
      <c r="C1687" s="7" t="str">
        <f ca="1">IF(B1687="", "", B1687&amp;COUNTIF($B$1:INDIRECT(CONCATENATE("B", ROW())), B1687))</f>
        <v>Ground635</v>
      </c>
      <c r="D1687" s="6"/>
      <c r="E1687" s="6"/>
      <c r="F1687" s="6">
        <f t="shared" si="245"/>
        <v>3962</v>
      </c>
      <c r="G1687" s="58" t="str">
        <f t="shared" si="239"/>
        <v>0xF7A</v>
      </c>
      <c r="H1687" s="7" t="s">
        <v>472</v>
      </c>
      <c r="I1687" s="45"/>
      <c r="J1687" s="6" t="s">
        <v>32</v>
      </c>
      <c r="K1687" s="9" t="s">
        <v>29</v>
      </c>
      <c r="L1687" s="6" t="s">
        <v>30</v>
      </c>
      <c r="M1687" s="42"/>
      <c r="N1687" s="42">
        <f t="shared" si="241"/>
        <v>0</v>
      </c>
      <c r="O1687" s="42" t="str">
        <f t="shared" si="242"/>
        <v/>
      </c>
      <c r="P1687" s="42">
        <f t="shared" si="243"/>
        <v>0</v>
      </c>
      <c r="Q1687" s="265"/>
      <c r="R1687" s="10">
        <f t="shared" si="244"/>
        <v>0</v>
      </c>
      <c r="S1687" s="6"/>
      <c r="T1687" s="6" t="s">
        <v>750</v>
      </c>
    </row>
    <row r="1688" spans="1:20" x14ac:dyDescent="0.2">
      <c r="A1688" s="6">
        <f ca="1">IF(COUNTIF($B$1:INDIRECT(CONCATENATE("B", ROW())), B1688)=0, "", COUNTIF($B$1:INDIRECT(CONCATENATE("B", ROW())), B1688))</f>
        <v>636</v>
      </c>
      <c r="B1688" s="41" t="s">
        <v>38</v>
      </c>
      <c r="C1688" s="7" t="str">
        <f ca="1">IF(B1688="", "", B1688&amp;COUNTIF($B$1:INDIRECT(CONCATENATE("B", ROW())), B1688))</f>
        <v>Ground636</v>
      </c>
      <c r="D1688" s="6"/>
      <c r="E1688" s="6"/>
      <c r="F1688" s="6">
        <f t="shared" si="245"/>
        <v>3963</v>
      </c>
      <c r="G1688" s="58" t="str">
        <f t="shared" si="239"/>
        <v>0xF7B</v>
      </c>
      <c r="H1688" s="45" t="s">
        <v>33</v>
      </c>
      <c r="I1688" s="45"/>
      <c r="J1688" s="6" t="s">
        <v>32</v>
      </c>
      <c r="K1688" s="9" t="s">
        <v>29</v>
      </c>
      <c r="L1688" s="6" t="s">
        <v>30</v>
      </c>
      <c r="M1688" s="42"/>
      <c r="N1688" s="42">
        <f t="shared" si="241"/>
        <v>0</v>
      </c>
      <c r="O1688" s="42" t="str">
        <f t="shared" si="242"/>
        <v/>
      </c>
      <c r="P1688" s="42">
        <f t="shared" si="243"/>
        <v>0</v>
      </c>
      <c r="Q1688" s="265"/>
      <c r="R1688" s="10">
        <f t="shared" si="244"/>
        <v>0</v>
      </c>
      <c r="S1688" s="6"/>
      <c r="T1688" s="6"/>
    </row>
    <row r="1689" spans="1:20" x14ac:dyDescent="0.2">
      <c r="A1689" s="6">
        <f ca="1">IF(COUNTIF($B$1:INDIRECT(CONCATENATE("B", ROW())), B1689)=0, "", COUNTIF($B$1:INDIRECT(CONCATENATE("B", ROW())), B1689))</f>
        <v>637</v>
      </c>
      <c r="B1689" s="41" t="s">
        <v>38</v>
      </c>
      <c r="C1689" s="7" t="str">
        <f ca="1">IF(B1689="", "", B1689&amp;COUNTIF($B$1:INDIRECT(CONCATENATE("B", ROW())), B1689))</f>
        <v>Ground637</v>
      </c>
      <c r="D1689" s="6"/>
      <c r="E1689" s="6"/>
      <c r="F1689" s="6">
        <f t="shared" si="245"/>
        <v>3964</v>
      </c>
      <c r="G1689" s="58" t="str">
        <f t="shared" si="239"/>
        <v>0xF7C</v>
      </c>
      <c r="H1689" s="7" t="s">
        <v>33</v>
      </c>
      <c r="I1689" s="45"/>
      <c r="J1689" s="6" t="s">
        <v>32</v>
      </c>
      <c r="K1689" s="9" t="s">
        <v>29</v>
      </c>
      <c r="L1689" s="6" t="s">
        <v>30</v>
      </c>
      <c r="M1689" s="42"/>
      <c r="N1689" s="42">
        <f t="shared" si="241"/>
        <v>0</v>
      </c>
      <c r="O1689" s="42" t="str">
        <f t="shared" si="242"/>
        <v/>
      </c>
      <c r="P1689" s="42">
        <f t="shared" si="243"/>
        <v>0</v>
      </c>
      <c r="Q1689" s="265"/>
      <c r="R1689" s="10">
        <f t="shared" si="244"/>
        <v>0</v>
      </c>
      <c r="S1689" s="6"/>
      <c r="T1689" s="6" t="s">
        <v>750</v>
      </c>
    </row>
    <row r="1690" spans="1:20" x14ac:dyDescent="0.2">
      <c r="A1690" s="6">
        <f ca="1">IF(COUNTIF($B$1:INDIRECT(CONCATENATE("B", ROW())), B1690)=0, "", COUNTIF($B$1:INDIRECT(CONCATENATE("B", ROW())), B1690))</f>
        <v>638</v>
      </c>
      <c r="B1690" s="41" t="s">
        <v>38</v>
      </c>
      <c r="C1690" s="7" t="str">
        <f ca="1">IF(B1690="", "", B1690&amp;COUNTIF($B$1:INDIRECT(CONCATENATE("B", ROW())), B1690))</f>
        <v>Ground638</v>
      </c>
      <c r="D1690" s="6"/>
      <c r="E1690" s="6"/>
      <c r="F1690" s="6">
        <f t="shared" si="245"/>
        <v>3965</v>
      </c>
      <c r="G1690" s="58" t="str">
        <f t="shared" si="239"/>
        <v>0xF7D</v>
      </c>
      <c r="H1690" s="45" t="s">
        <v>33</v>
      </c>
      <c r="I1690" s="45"/>
      <c r="J1690" s="6" t="s">
        <v>32</v>
      </c>
      <c r="K1690" s="9" t="s">
        <v>29</v>
      </c>
      <c r="L1690" s="6" t="s">
        <v>30</v>
      </c>
      <c r="M1690" s="42"/>
      <c r="N1690" s="42">
        <f t="shared" si="241"/>
        <v>0</v>
      </c>
      <c r="O1690" s="42" t="str">
        <f t="shared" si="242"/>
        <v/>
      </c>
      <c r="P1690" s="42">
        <f t="shared" si="243"/>
        <v>0</v>
      </c>
      <c r="Q1690" s="265"/>
      <c r="R1690" s="10">
        <f t="shared" si="244"/>
        <v>0</v>
      </c>
      <c r="S1690" s="6"/>
      <c r="T1690" s="6"/>
    </row>
    <row r="1691" spans="1:20" x14ac:dyDescent="0.2">
      <c r="A1691" s="6">
        <f ca="1">IF(COUNTIF($B$1:INDIRECT(CONCATENATE("B", ROW())), B1691)=0, "", COUNTIF($B$1:INDIRECT(CONCATENATE("B", ROW())), B1691))</f>
        <v>639</v>
      </c>
      <c r="B1691" s="41" t="s">
        <v>38</v>
      </c>
      <c r="C1691" s="7" t="str">
        <f ca="1">IF(B1691="", "", B1691&amp;COUNTIF($B$1:INDIRECT(CONCATENATE("B", ROW())), B1691))</f>
        <v>Ground639</v>
      </c>
      <c r="D1691" s="6"/>
      <c r="E1691" s="6"/>
      <c r="F1691" s="6">
        <f t="shared" si="245"/>
        <v>3966</v>
      </c>
      <c r="G1691" s="58" t="str">
        <f t="shared" si="239"/>
        <v>0xF7E</v>
      </c>
      <c r="H1691" s="45" t="s">
        <v>33</v>
      </c>
      <c r="I1691" s="45"/>
      <c r="J1691" s="6" t="s">
        <v>32</v>
      </c>
      <c r="K1691" s="9" t="s">
        <v>29</v>
      </c>
      <c r="L1691" s="6" t="s">
        <v>30</v>
      </c>
      <c r="M1691" s="42"/>
      <c r="N1691" s="42">
        <f t="shared" si="241"/>
        <v>0</v>
      </c>
      <c r="O1691" s="42" t="str">
        <f t="shared" si="242"/>
        <v/>
      </c>
      <c r="P1691" s="42">
        <f t="shared" si="243"/>
        <v>0</v>
      </c>
      <c r="Q1691" s="265"/>
      <c r="R1691" s="10">
        <f t="shared" si="244"/>
        <v>0</v>
      </c>
      <c r="S1691" s="6"/>
      <c r="T1691" s="6"/>
    </row>
    <row r="1692" spans="1:20" x14ac:dyDescent="0.2">
      <c r="A1692" s="6">
        <f ca="1">IF(COUNTIF($B$1:INDIRECT(CONCATENATE("B", ROW())), B1692)=0, "", COUNTIF($B$1:INDIRECT(CONCATENATE("B", ROW())), B1692))</f>
        <v>640</v>
      </c>
      <c r="B1692" s="41" t="s">
        <v>38</v>
      </c>
      <c r="C1692" s="7" t="str">
        <f ca="1">IF(B1692="", "", B1692&amp;COUNTIF($B$1:INDIRECT(CONCATENATE("B", ROW())), B1692))</f>
        <v>Ground640</v>
      </c>
      <c r="D1692" s="6"/>
      <c r="E1692" s="6"/>
      <c r="F1692" s="6">
        <f t="shared" si="245"/>
        <v>3967</v>
      </c>
      <c r="G1692" s="58" t="str">
        <f t="shared" si="239"/>
        <v>0xF7F</v>
      </c>
      <c r="H1692" s="7" t="s">
        <v>966</v>
      </c>
      <c r="I1692" s="45"/>
      <c r="J1692" s="6" t="s">
        <v>32</v>
      </c>
      <c r="K1692" s="9" t="s">
        <v>29</v>
      </c>
      <c r="L1692" s="6" t="s">
        <v>30</v>
      </c>
      <c r="M1692" s="42"/>
      <c r="N1692" s="42">
        <f t="shared" si="241"/>
        <v>0</v>
      </c>
      <c r="O1692" s="42" t="str">
        <f t="shared" si="242"/>
        <v/>
      </c>
      <c r="P1692" s="42">
        <f t="shared" si="243"/>
        <v>0</v>
      </c>
      <c r="Q1692" s="265"/>
      <c r="R1692" s="10">
        <f t="shared" si="244"/>
        <v>0</v>
      </c>
      <c r="S1692" s="6" t="s">
        <v>965</v>
      </c>
      <c r="T1692" s="6" t="s">
        <v>750</v>
      </c>
    </row>
    <row r="1693" spans="1:20" x14ac:dyDescent="0.2">
      <c r="A1693" s="6">
        <f ca="1">IF(COUNTIF($B$1:INDIRECT(CONCATENATE("B", ROW())), B1693)=0, "", COUNTIF($B$1:INDIRECT(CONCATENATE("B", ROW())), B1693))</f>
        <v>641</v>
      </c>
      <c r="B1693" s="41" t="s">
        <v>38</v>
      </c>
      <c r="C1693" s="7" t="str">
        <f ca="1">IF(B1693="", "", B1693&amp;COUNTIF($B$1:INDIRECT(CONCATENATE("B", ROW())), B1693))</f>
        <v>Ground641</v>
      </c>
      <c r="D1693" s="6"/>
      <c r="E1693" s="6"/>
      <c r="F1693" s="6">
        <f>$F1692+1</f>
        <v>3968</v>
      </c>
      <c r="G1693" s="58" t="str">
        <f t="shared" si="239"/>
        <v>0xF80</v>
      </c>
      <c r="H1693" s="7" t="s">
        <v>474</v>
      </c>
      <c r="I1693" s="8" t="s">
        <v>225</v>
      </c>
      <c r="J1693" s="6" t="s">
        <v>32</v>
      </c>
      <c r="K1693" s="9" t="s">
        <v>29</v>
      </c>
      <c r="L1693" s="6" t="s">
        <v>30</v>
      </c>
      <c r="M1693" s="42"/>
      <c r="N1693" s="42">
        <f t="shared" si="241"/>
        <v>0</v>
      </c>
      <c r="O1693" s="42" t="str">
        <f t="shared" si="242"/>
        <v/>
      </c>
      <c r="P1693" s="42">
        <f t="shared" si="243"/>
        <v>0</v>
      </c>
      <c r="Q1693" s="265"/>
      <c r="R1693" s="10">
        <f t="shared" si="244"/>
        <v>0</v>
      </c>
      <c r="S1693" s="6" t="s">
        <v>671</v>
      </c>
      <c r="T1693" s="6" t="s">
        <v>750</v>
      </c>
    </row>
    <row r="1694" spans="1:20" x14ac:dyDescent="0.2">
      <c r="A1694" s="6">
        <f ca="1">IF(COUNTIF($B$1:INDIRECT(CONCATENATE("B", ROW())), B1694)=0, "", COUNTIF($B$1:INDIRECT(CONCATENATE("B", ROW())), B1694))</f>
        <v>642</v>
      </c>
      <c r="B1694" s="41" t="s">
        <v>38</v>
      </c>
      <c r="C1694" s="7" t="str">
        <f ca="1">IF(B1694="", "", B1694&amp;COUNTIF($B$1:INDIRECT(CONCATENATE("B", ROW())), B1694))</f>
        <v>Ground642</v>
      </c>
      <c r="D1694" s="6"/>
      <c r="E1694" s="6"/>
      <c r="F1694" s="6">
        <f t="shared" si="245"/>
        <v>3969</v>
      </c>
      <c r="G1694" s="58" t="str">
        <f t="shared" si="239"/>
        <v>0xF81</v>
      </c>
      <c r="H1694" s="7" t="s">
        <v>528</v>
      </c>
      <c r="I1694" s="45"/>
      <c r="J1694" s="6" t="s">
        <v>32</v>
      </c>
      <c r="K1694" s="9" t="s">
        <v>29</v>
      </c>
      <c r="L1694" s="6" t="s">
        <v>30</v>
      </c>
      <c r="M1694" s="42"/>
      <c r="N1694" s="42">
        <f t="shared" si="241"/>
        <v>0</v>
      </c>
      <c r="O1694" s="42" t="str">
        <f t="shared" si="242"/>
        <v/>
      </c>
      <c r="P1694" s="42">
        <f t="shared" si="243"/>
        <v>0</v>
      </c>
      <c r="Q1694" s="265"/>
      <c r="R1694" s="10">
        <f t="shared" si="244"/>
        <v>0</v>
      </c>
      <c r="S1694" s="6"/>
      <c r="T1694" s="6"/>
    </row>
    <row r="1695" spans="1:20" x14ac:dyDescent="0.2">
      <c r="A1695" s="6">
        <f ca="1">IF(COUNTIF($B$1:INDIRECT(CONCATENATE("B", ROW())), B1695)=0, "", COUNTIF($B$1:INDIRECT(CONCATENATE("B", ROW())), B1695))</f>
        <v>643</v>
      </c>
      <c r="B1695" s="41" t="s">
        <v>38</v>
      </c>
      <c r="C1695" s="7" t="str">
        <f ca="1">IF(B1695="", "", B1695&amp;COUNTIF($B$1:INDIRECT(CONCATENATE("B", ROW())), B1695))</f>
        <v>Ground643</v>
      </c>
      <c r="D1695" s="6"/>
      <c r="E1695" s="6"/>
      <c r="F1695" s="6">
        <f t="shared" si="245"/>
        <v>3970</v>
      </c>
      <c r="G1695" s="58" t="str">
        <f t="shared" si="239"/>
        <v>0xF82</v>
      </c>
      <c r="H1695" s="7" t="s">
        <v>134</v>
      </c>
      <c r="I1695" s="7"/>
      <c r="J1695" s="6" t="s">
        <v>32</v>
      </c>
      <c r="K1695" s="9" t="s">
        <v>29</v>
      </c>
      <c r="L1695" s="6" t="s">
        <v>30</v>
      </c>
      <c r="M1695" s="42"/>
      <c r="N1695" s="42">
        <f t="shared" si="241"/>
        <v>0</v>
      </c>
      <c r="O1695" s="42" t="str">
        <f t="shared" si="242"/>
        <v/>
      </c>
      <c r="P1695" s="42">
        <f t="shared" si="243"/>
        <v>0</v>
      </c>
      <c r="Q1695" s="265"/>
      <c r="R1695" s="10">
        <f t="shared" si="244"/>
        <v>0</v>
      </c>
      <c r="S1695" s="6" t="s">
        <v>678</v>
      </c>
      <c r="T1695" s="6" t="s">
        <v>750</v>
      </c>
    </row>
    <row r="1696" spans="1:20" x14ac:dyDescent="0.2">
      <c r="A1696" s="6">
        <f ca="1">IF(COUNTIF($B$1:INDIRECT(CONCATENATE("B", ROW())), B1696)=0, "", COUNTIF($B$1:INDIRECT(CONCATENATE("B", ROW())), B1696))</f>
        <v>644</v>
      </c>
      <c r="B1696" s="41" t="s">
        <v>38</v>
      </c>
      <c r="C1696" s="7" t="str">
        <f ca="1">IF(B1696="", "", B1696&amp;COUNTIF($B$1:INDIRECT(CONCATENATE("B", ROW())), B1696))</f>
        <v>Ground644</v>
      </c>
      <c r="D1696" s="6"/>
      <c r="E1696" s="6"/>
      <c r="F1696" s="6">
        <f t="shared" si="245"/>
        <v>3971</v>
      </c>
      <c r="G1696" s="58" t="str">
        <f t="shared" si="239"/>
        <v>0xF83</v>
      </c>
      <c r="H1696" s="7" t="s">
        <v>135</v>
      </c>
      <c r="I1696" s="7"/>
      <c r="J1696" s="6" t="s">
        <v>32</v>
      </c>
      <c r="K1696" s="9" t="s">
        <v>29</v>
      </c>
      <c r="L1696" s="6" t="s">
        <v>30</v>
      </c>
      <c r="M1696" s="42"/>
      <c r="N1696" s="42">
        <f t="shared" si="241"/>
        <v>0</v>
      </c>
      <c r="O1696" s="42" t="str">
        <f t="shared" si="242"/>
        <v/>
      </c>
      <c r="P1696" s="42">
        <f t="shared" si="243"/>
        <v>0</v>
      </c>
      <c r="Q1696" s="265"/>
      <c r="R1696" s="10">
        <f t="shared" si="244"/>
        <v>0</v>
      </c>
      <c r="S1696" s="6" t="s">
        <v>967</v>
      </c>
      <c r="T1696" s="6" t="s">
        <v>750</v>
      </c>
    </row>
    <row r="1697" spans="1:21" x14ac:dyDescent="0.2">
      <c r="A1697" s="6">
        <f ca="1">IF(COUNTIF($B$1:INDIRECT(CONCATENATE("B", ROW())), B1697)=0, "", COUNTIF($B$1:INDIRECT(CONCATENATE("B", ROW())), B1697))</f>
        <v>645</v>
      </c>
      <c r="B1697" s="41" t="s">
        <v>38</v>
      </c>
      <c r="C1697" s="7" t="str">
        <f ca="1">IF(B1697="", "", B1697&amp;COUNTIF($B$1:INDIRECT(CONCATENATE("B", ROW())), B1697))</f>
        <v>Ground645</v>
      </c>
      <c r="D1697" s="6"/>
      <c r="E1697" s="6"/>
      <c r="F1697" s="6">
        <f t="shared" si="245"/>
        <v>3972</v>
      </c>
      <c r="G1697" s="58" t="str">
        <f t="shared" si="239"/>
        <v>0xF84</v>
      </c>
      <c r="H1697" s="7" t="s">
        <v>527</v>
      </c>
      <c r="I1697" s="7"/>
      <c r="J1697" s="6" t="s">
        <v>32</v>
      </c>
      <c r="K1697" s="9" t="s">
        <v>29</v>
      </c>
      <c r="L1697" s="6" t="s">
        <v>30</v>
      </c>
      <c r="M1697" s="42"/>
      <c r="N1697" s="42">
        <f t="shared" si="241"/>
        <v>0</v>
      </c>
      <c r="O1697" s="42" t="str">
        <f t="shared" si="242"/>
        <v/>
      </c>
      <c r="P1697" s="42">
        <f t="shared" si="243"/>
        <v>0</v>
      </c>
      <c r="Q1697" s="265"/>
      <c r="R1697" s="10">
        <f t="shared" si="244"/>
        <v>0</v>
      </c>
      <c r="S1697" s="6" t="s">
        <v>676</v>
      </c>
      <c r="T1697" s="6" t="s">
        <v>750</v>
      </c>
    </row>
    <row r="1698" spans="1:21" x14ac:dyDescent="0.2">
      <c r="A1698" s="6">
        <f ca="1">IF(COUNTIF($B$1:INDIRECT(CONCATENATE("B", ROW())), B1698)=0, "", COUNTIF($B$1:INDIRECT(CONCATENATE("B", ROW())), B1698))</f>
        <v>646</v>
      </c>
      <c r="B1698" s="41" t="s">
        <v>38</v>
      </c>
      <c r="C1698" s="7" t="str">
        <f ca="1">IF(B1698="", "", B1698&amp;COUNTIF($B$1:INDIRECT(CONCATENATE("B", ROW())), B1698))</f>
        <v>Ground646</v>
      </c>
      <c r="D1698" s="6"/>
      <c r="E1698" s="6"/>
      <c r="F1698" s="6">
        <f t="shared" si="245"/>
        <v>3973</v>
      </c>
      <c r="G1698" s="58" t="str">
        <f t="shared" si="239"/>
        <v>0xF85</v>
      </c>
      <c r="H1698" s="7" t="s">
        <v>529</v>
      </c>
      <c r="I1698" s="7"/>
      <c r="J1698" s="6" t="s">
        <v>32</v>
      </c>
      <c r="K1698" s="9" t="s">
        <v>29</v>
      </c>
      <c r="L1698" s="6" t="s">
        <v>30</v>
      </c>
      <c r="M1698" s="42"/>
      <c r="N1698" s="42">
        <f t="shared" si="241"/>
        <v>0</v>
      </c>
      <c r="O1698" s="42" t="str">
        <f t="shared" si="242"/>
        <v/>
      </c>
      <c r="P1698" s="42">
        <f t="shared" si="243"/>
        <v>0</v>
      </c>
      <c r="Q1698" s="265"/>
      <c r="R1698" s="10">
        <f t="shared" si="244"/>
        <v>0</v>
      </c>
      <c r="S1698" s="6" t="s">
        <v>675</v>
      </c>
      <c r="T1698" s="6" t="s">
        <v>750</v>
      </c>
      <c r="U1698" s="70"/>
    </row>
    <row r="1699" spans="1:21" ht="11.25" customHeight="1" x14ac:dyDescent="0.2">
      <c r="A1699" s="6">
        <f ca="1">IF(COUNTIF($B$1:INDIRECT(CONCATENATE("B", ROW())), B1699)=0, "", COUNTIF($B$1:INDIRECT(CONCATENATE("B", ROW())), B1699))</f>
        <v>647</v>
      </c>
      <c r="B1699" s="41" t="s">
        <v>38</v>
      </c>
      <c r="C1699" s="7" t="str">
        <f ca="1">IF(B1699="", "", B1699&amp;COUNTIF($B$1:INDIRECT(CONCATENATE("B", ROW())), B1699))</f>
        <v>Ground647</v>
      </c>
      <c r="D1699" s="6"/>
      <c r="E1699" s="6"/>
      <c r="F1699" s="6">
        <f t="shared" si="245"/>
        <v>3974</v>
      </c>
      <c r="G1699" s="58" t="str">
        <f t="shared" si="239"/>
        <v>0xF86</v>
      </c>
      <c r="H1699" s="7" t="s">
        <v>136</v>
      </c>
      <c r="I1699" s="7"/>
      <c r="J1699" s="6" t="s">
        <v>32</v>
      </c>
      <c r="K1699" s="9" t="s">
        <v>29</v>
      </c>
      <c r="L1699" s="6" t="s">
        <v>30</v>
      </c>
      <c r="M1699" s="42"/>
      <c r="N1699" s="42">
        <f t="shared" si="241"/>
        <v>0</v>
      </c>
      <c r="O1699" s="42" t="str">
        <f t="shared" si="242"/>
        <v/>
      </c>
      <c r="P1699" s="42">
        <f t="shared" si="243"/>
        <v>0</v>
      </c>
      <c r="Q1699" s="265"/>
      <c r="R1699" s="10">
        <f t="shared" si="244"/>
        <v>0</v>
      </c>
      <c r="S1699" s="6" t="s">
        <v>677</v>
      </c>
      <c r="T1699" s="6" t="s">
        <v>750</v>
      </c>
    </row>
    <row r="1700" spans="1:21" ht="11.25" customHeight="1" x14ac:dyDescent="0.2">
      <c r="A1700" s="6">
        <f ca="1">IF(COUNTIF($B$1:INDIRECT(CONCATENATE("B", ROW())), B1700)=0, "", COUNTIF($B$1:INDIRECT(CONCATENATE("B", ROW())), B1700))</f>
        <v>648</v>
      </c>
      <c r="B1700" s="41" t="s">
        <v>38</v>
      </c>
      <c r="C1700" s="7" t="str">
        <f ca="1">IF(B1700="", "", B1700&amp;COUNTIF($B$1:INDIRECT(CONCATENATE("B", ROW())), B1700))</f>
        <v>Ground648</v>
      </c>
      <c r="D1700" s="6"/>
      <c r="E1700" s="6"/>
      <c r="F1700" s="6">
        <f t="shared" si="245"/>
        <v>3975</v>
      </c>
      <c r="G1700" s="58" t="str">
        <f t="shared" si="239"/>
        <v>0xF87</v>
      </c>
      <c r="H1700" s="7" t="s">
        <v>530</v>
      </c>
      <c r="I1700" s="45"/>
      <c r="J1700" s="6" t="s">
        <v>32</v>
      </c>
      <c r="K1700" s="9" t="s">
        <v>29</v>
      </c>
      <c r="L1700" s="6" t="s">
        <v>30</v>
      </c>
      <c r="M1700" s="42"/>
      <c r="N1700" s="42">
        <f t="shared" si="241"/>
        <v>0</v>
      </c>
      <c r="O1700" s="42" t="str">
        <f t="shared" si="242"/>
        <v/>
      </c>
      <c r="P1700" s="42">
        <f t="shared" si="243"/>
        <v>0</v>
      </c>
      <c r="Q1700" s="265"/>
      <c r="R1700" s="10">
        <f t="shared" si="244"/>
        <v>0</v>
      </c>
      <c r="S1700" s="6"/>
      <c r="T1700" s="6"/>
    </row>
    <row r="1701" spans="1:21" x14ac:dyDescent="0.2">
      <c r="A1701" s="6">
        <f ca="1">IF(COUNTIF($B$1:INDIRECT(CONCATENATE("B", ROW())), B1701)=0, "", COUNTIF($B$1:INDIRECT(CONCATENATE("B", ROW())), B1701))</f>
        <v>649</v>
      </c>
      <c r="B1701" s="41" t="s">
        <v>38</v>
      </c>
      <c r="C1701" s="7" t="str">
        <f ca="1">IF(B1701="", "", B1701&amp;COUNTIF($B$1:INDIRECT(CONCATENATE("B", ROW())), B1701))</f>
        <v>Ground649</v>
      </c>
      <c r="D1701" s="6"/>
      <c r="E1701" s="6"/>
      <c r="F1701" s="6">
        <f t="shared" si="245"/>
        <v>3976</v>
      </c>
      <c r="G1701" s="58" t="str">
        <f t="shared" si="239"/>
        <v>0xF88</v>
      </c>
      <c r="H1701" s="7" t="s">
        <v>531</v>
      </c>
      <c r="I1701" s="45"/>
      <c r="J1701" s="6" t="s">
        <v>32</v>
      </c>
      <c r="K1701" s="9" t="s">
        <v>29</v>
      </c>
      <c r="L1701" s="6" t="s">
        <v>30</v>
      </c>
      <c r="M1701" s="42"/>
      <c r="N1701" s="42">
        <f t="shared" si="241"/>
        <v>0</v>
      </c>
      <c r="O1701" s="42" t="str">
        <f t="shared" si="242"/>
        <v/>
      </c>
      <c r="P1701" s="42">
        <f t="shared" si="243"/>
        <v>0</v>
      </c>
      <c r="Q1701" s="265"/>
      <c r="R1701" s="10">
        <f t="shared" si="244"/>
        <v>0</v>
      </c>
      <c r="S1701" s="6" t="s">
        <v>674</v>
      </c>
      <c r="T1701" s="6" t="s">
        <v>750</v>
      </c>
    </row>
    <row r="1702" spans="1:21" x14ac:dyDescent="0.2">
      <c r="A1702" s="6">
        <f ca="1">IF(COUNTIF($B$1:INDIRECT(CONCATENATE("B", ROW())), B1702)=0, "", COUNTIF($B$1:INDIRECT(CONCATENATE("B", ROW())), B1702))</f>
        <v>650</v>
      </c>
      <c r="B1702" s="41" t="s">
        <v>38</v>
      </c>
      <c r="C1702" s="7" t="str">
        <f ca="1">IF(B1702="", "", B1702&amp;COUNTIF($B$1:INDIRECT(CONCATENATE("B", ROW())), B1702))</f>
        <v>Ground650</v>
      </c>
      <c r="D1702" s="6"/>
      <c r="E1702" s="6"/>
      <c r="F1702" s="6">
        <f t="shared" si="245"/>
        <v>3977</v>
      </c>
      <c r="G1702" s="58" t="str">
        <f t="shared" si="239"/>
        <v>0xF89</v>
      </c>
      <c r="H1702" s="7" t="s">
        <v>532</v>
      </c>
      <c r="I1702" s="7"/>
      <c r="J1702" s="6" t="s">
        <v>32</v>
      </c>
      <c r="K1702" s="9" t="s">
        <v>29</v>
      </c>
      <c r="L1702" s="6" t="s">
        <v>30</v>
      </c>
      <c r="M1702" s="42"/>
      <c r="N1702" s="42">
        <f t="shared" si="241"/>
        <v>0</v>
      </c>
      <c r="O1702" s="42" t="str">
        <f t="shared" si="242"/>
        <v/>
      </c>
      <c r="P1702" s="42">
        <f t="shared" si="243"/>
        <v>0</v>
      </c>
      <c r="Q1702" s="265"/>
      <c r="R1702" s="10">
        <f t="shared" si="244"/>
        <v>0</v>
      </c>
      <c r="S1702" s="6"/>
      <c r="T1702" s="6"/>
    </row>
    <row r="1703" spans="1:21" x14ac:dyDescent="0.2">
      <c r="A1703" s="6">
        <f ca="1">IF(COUNTIF($B$1:INDIRECT(CONCATENATE("B", ROW())), B1703)=0, "", COUNTIF($B$1:INDIRECT(CONCATENATE("B", ROW())), B1703))</f>
        <v>651</v>
      </c>
      <c r="B1703" s="41" t="s">
        <v>38</v>
      </c>
      <c r="C1703" s="7" t="str">
        <f ca="1">IF(B1703="", "", B1703&amp;COUNTIF($B$1:INDIRECT(CONCATENATE("B", ROW())), B1703))</f>
        <v>Ground651</v>
      </c>
      <c r="D1703" s="6"/>
      <c r="E1703" s="6"/>
      <c r="F1703" s="6">
        <f t="shared" si="245"/>
        <v>3978</v>
      </c>
      <c r="G1703" s="58" t="str">
        <f t="shared" si="239"/>
        <v>0xF8A</v>
      </c>
      <c r="H1703" s="7" t="s">
        <v>533</v>
      </c>
      <c r="I1703" s="45"/>
      <c r="J1703" s="6" t="s">
        <v>32</v>
      </c>
      <c r="K1703" s="9" t="s">
        <v>29</v>
      </c>
      <c r="L1703" s="6" t="s">
        <v>30</v>
      </c>
      <c r="M1703" s="42"/>
      <c r="N1703" s="42">
        <f t="shared" si="241"/>
        <v>0</v>
      </c>
      <c r="O1703" s="42" t="str">
        <f t="shared" si="242"/>
        <v/>
      </c>
      <c r="P1703" s="42">
        <f t="shared" si="243"/>
        <v>0</v>
      </c>
      <c r="Q1703" s="265"/>
      <c r="R1703" s="10">
        <f t="shared" si="244"/>
        <v>0</v>
      </c>
      <c r="S1703" s="6" t="s">
        <v>673</v>
      </c>
      <c r="T1703" s="6" t="s">
        <v>750</v>
      </c>
    </row>
    <row r="1704" spans="1:21" x14ac:dyDescent="0.2">
      <c r="A1704" s="6">
        <f ca="1">IF(COUNTIF($B$1:INDIRECT(CONCATENATE("B", ROW())), B1704)=0, "", COUNTIF($B$1:INDIRECT(CONCATENATE("B", ROW())), B1704))</f>
        <v>652</v>
      </c>
      <c r="B1704" s="41" t="s">
        <v>38</v>
      </c>
      <c r="C1704" s="7" t="str">
        <f ca="1">IF(B1704="", "", B1704&amp;COUNTIF($B$1:INDIRECT(CONCATENATE("B", ROW())), B1704))</f>
        <v>Ground652</v>
      </c>
      <c r="D1704" s="6"/>
      <c r="E1704" s="6"/>
      <c r="F1704" s="6">
        <f t="shared" si="245"/>
        <v>3979</v>
      </c>
      <c r="G1704" s="58" t="str">
        <f t="shared" si="239"/>
        <v>0xF8B</v>
      </c>
      <c r="H1704" s="7" t="s">
        <v>534</v>
      </c>
      <c r="I1704" s="7"/>
      <c r="J1704" s="6" t="s">
        <v>32</v>
      </c>
      <c r="K1704" s="9" t="s">
        <v>29</v>
      </c>
      <c r="L1704" s="6" t="s">
        <v>30</v>
      </c>
      <c r="M1704" s="42"/>
      <c r="N1704" s="42">
        <f t="shared" si="241"/>
        <v>0</v>
      </c>
      <c r="O1704" s="42" t="str">
        <f t="shared" si="242"/>
        <v/>
      </c>
      <c r="P1704" s="42">
        <f t="shared" si="243"/>
        <v>0</v>
      </c>
      <c r="Q1704" s="265"/>
      <c r="R1704" s="10">
        <f t="shared" si="244"/>
        <v>0</v>
      </c>
      <c r="S1704" s="6"/>
      <c r="T1704" s="6"/>
    </row>
    <row r="1705" spans="1:21" x14ac:dyDescent="0.2">
      <c r="A1705" s="6">
        <f ca="1">IF(COUNTIF($B$1:INDIRECT(CONCATENATE("B", ROW())), B1705)=0, "", COUNTIF($B$1:INDIRECT(CONCATENATE("B", ROW())), B1705))</f>
        <v>653</v>
      </c>
      <c r="B1705" s="41" t="s">
        <v>38</v>
      </c>
      <c r="C1705" s="7" t="str">
        <f ca="1">IF(B1705="", "", B1705&amp;COUNTIF($B$1:INDIRECT(CONCATENATE("B", ROW())), B1705))</f>
        <v>Ground653</v>
      </c>
      <c r="D1705" s="6"/>
      <c r="E1705" s="6"/>
      <c r="F1705" s="6">
        <f t="shared" si="245"/>
        <v>3980</v>
      </c>
      <c r="G1705" s="58" t="str">
        <f t="shared" si="239"/>
        <v>0xF8C</v>
      </c>
      <c r="H1705" s="7" t="s">
        <v>137</v>
      </c>
      <c r="I1705" s="45"/>
      <c r="J1705" s="6" t="s">
        <v>32</v>
      </c>
      <c r="K1705" s="9" t="s">
        <v>29</v>
      </c>
      <c r="L1705" s="6" t="s">
        <v>30</v>
      </c>
      <c r="M1705" s="42"/>
      <c r="N1705" s="42">
        <f t="shared" si="241"/>
        <v>0</v>
      </c>
      <c r="O1705" s="42" t="str">
        <f t="shared" si="242"/>
        <v/>
      </c>
      <c r="P1705" s="42">
        <f t="shared" si="243"/>
        <v>0</v>
      </c>
      <c r="Q1705" s="265"/>
      <c r="R1705" s="10">
        <f t="shared" si="244"/>
        <v>0</v>
      </c>
      <c r="S1705" s="6" t="s">
        <v>672</v>
      </c>
      <c r="T1705" s="6" t="s">
        <v>750</v>
      </c>
    </row>
    <row r="1706" spans="1:21" x14ac:dyDescent="0.2">
      <c r="A1706" s="6">
        <f ca="1">IF(COUNTIF($B$1:INDIRECT(CONCATENATE("B", ROW())), B1706)=0, "", COUNTIF($B$1:INDIRECT(CONCATENATE("B", ROW())), B1706))</f>
        <v>654</v>
      </c>
      <c r="B1706" s="41" t="s">
        <v>38</v>
      </c>
      <c r="C1706" s="7" t="str">
        <f ca="1">IF(B1706="", "", B1706&amp;COUNTIF($B$1:INDIRECT(CONCATENATE("B", ROW())), B1706))</f>
        <v>Ground654</v>
      </c>
      <c r="D1706" s="6"/>
      <c r="E1706" s="6"/>
      <c r="F1706" s="6">
        <f t="shared" si="245"/>
        <v>3981</v>
      </c>
      <c r="G1706" s="58" t="str">
        <f t="shared" si="239"/>
        <v>0xF8D</v>
      </c>
      <c r="H1706" s="7" t="s">
        <v>138</v>
      </c>
      <c r="I1706" s="45"/>
      <c r="J1706" s="6" t="s">
        <v>32</v>
      </c>
      <c r="K1706" s="9" t="s">
        <v>29</v>
      </c>
      <c r="L1706" s="6" t="s">
        <v>30</v>
      </c>
      <c r="M1706" s="42"/>
      <c r="N1706" s="42">
        <f t="shared" si="241"/>
        <v>0</v>
      </c>
      <c r="O1706" s="42" t="str">
        <f t="shared" si="242"/>
        <v/>
      </c>
      <c r="P1706" s="42">
        <f t="shared" si="243"/>
        <v>0</v>
      </c>
      <c r="Q1706" s="265"/>
      <c r="R1706" s="10">
        <f t="shared" si="244"/>
        <v>0</v>
      </c>
      <c r="S1706" s="6"/>
      <c r="T1706" s="6"/>
    </row>
    <row r="1707" spans="1:21" x14ac:dyDescent="0.2">
      <c r="A1707" s="6">
        <f ca="1">IF(COUNTIF($B$1:INDIRECT(CONCATENATE("B", ROW())), B1707)=0, "", COUNTIF($B$1:INDIRECT(CONCATENATE("B", ROW())), B1707))</f>
        <v>655</v>
      </c>
      <c r="B1707" s="41" t="s">
        <v>38</v>
      </c>
      <c r="C1707" s="7" t="str">
        <f ca="1">IF(B1707="", "", B1707&amp;COUNTIF($B$1:INDIRECT(CONCATENATE("B", ROW())), B1707))</f>
        <v>Ground655</v>
      </c>
      <c r="D1707" s="6"/>
      <c r="E1707" s="6"/>
      <c r="F1707" s="6">
        <f t="shared" si="245"/>
        <v>3982</v>
      </c>
      <c r="G1707" s="58" t="str">
        <f t="shared" si="239"/>
        <v>0xF8E</v>
      </c>
      <c r="H1707" s="7" t="s">
        <v>139</v>
      </c>
      <c r="I1707" s="45"/>
      <c r="J1707" s="6" t="s">
        <v>32</v>
      </c>
      <c r="K1707" s="9" t="s">
        <v>29</v>
      </c>
      <c r="L1707" s="6" t="s">
        <v>30</v>
      </c>
      <c r="M1707" s="42"/>
      <c r="N1707" s="42">
        <f t="shared" si="241"/>
        <v>0</v>
      </c>
      <c r="O1707" s="42" t="str">
        <f t="shared" si="242"/>
        <v/>
      </c>
      <c r="P1707" s="42">
        <f t="shared" si="243"/>
        <v>0</v>
      </c>
      <c r="Q1707" s="265"/>
      <c r="R1707" s="10">
        <f t="shared" si="244"/>
        <v>0</v>
      </c>
      <c r="S1707" s="6"/>
      <c r="T1707" s="6" t="s">
        <v>750</v>
      </c>
    </row>
    <row r="1708" spans="1:21" x14ac:dyDescent="0.2">
      <c r="A1708" s="6">
        <f ca="1">IF(COUNTIF($B$1:INDIRECT(CONCATENATE("B", ROW())), B1708)=0, "", COUNTIF($B$1:INDIRECT(CONCATENATE("B", ROW())), B1708))</f>
        <v>656</v>
      </c>
      <c r="B1708" s="41" t="s">
        <v>38</v>
      </c>
      <c r="C1708" s="7" t="str">
        <f ca="1">IF(B1708="", "", B1708&amp;COUNTIF($B$1:INDIRECT(CONCATENATE("B", ROW())), B1708))</f>
        <v>Ground656</v>
      </c>
      <c r="D1708" s="6"/>
      <c r="E1708" s="6"/>
      <c r="F1708" s="6">
        <f t="shared" si="245"/>
        <v>3983</v>
      </c>
      <c r="G1708" s="58" t="str">
        <f t="shared" si="239"/>
        <v>0xF8F</v>
      </c>
      <c r="H1708" s="7" t="s">
        <v>140</v>
      </c>
      <c r="I1708" s="45"/>
      <c r="J1708" s="6" t="s">
        <v>32</v>
      </c>
      <c r="K1708" s="9" t="s">
        <v>29</v>
      </c>
      <c r="L1708" s="6" t="s">
        <v>30</v>
      </c>
      <c r="M1708" s="42"/>
      <c r="N1708" s="42">
        <f t="shared" si="241"/>
        <v>0</v>
      </c>
      <c r="O1708" s="42" t="str">
        <f t="shared" si="242"/>
        <v/>
      </c>
      <c r="P1708" s="42">
        <f t="shared" si="243"/>
        <v>0</v>
      </c>
      <c r="Q1708" s="265"/>
      <c r="R1708" s="10">
        <f t="shared" si="244"/>
        <v>0</v>
      </c>
      <c r="S1708" s="6"/>
      <c r="T1708" s="6" t="s">
        <v>750</v>
      </c>
    </row>
    <row r="1709" spans="1:21" x14ac:dyDescent="0.2">
      <c r="A1709" s="6">
        <f ca="1">IF(COUNTIF($B$1:INDIRECT(CONCATENATE("B", ROW())), B1709)=0, "", COUNTIF($B$1:INDIRECT(CONCATENATE("B", ROW())), B1709))</f>
        <v>657</v>
      </c>
      <c r="B1709" s="41" t="s">
        <v>38</v>
      </c>
      <c r="C1709" s="7" t="str">
        <f ca="1">IF(B1709="", "", B1709&amp;COUNTIF($B$1:INDIRECT(CONCATENATE("B", ROW())), B1709))</f>
        <v>Ground657</v>
      </c>
      <c r="D1709" s="6"/>
      <c r="E1709" s="6"/>
      <c r="F1709" s="6">
        <f t="shared" si="245"/>
        <v>3984</v>
      </c>
      <c r="G1709" s="58" t="str">
        <f t="shared" ref="G1709:G1740" si="246">CONCATENATE( "0x",DEC2HEX($F1709) )</f>
        <v>0xF90</v>
      </c>
      <c r="H1709" s="7" t="s">
        <v>141</v>
      </c>
      <c r="I1709" s="45"/>
      <c r="J1709" s="6" t="s">
        <v>32</v>
      </c>
      <c r="K1709" s="9" t="s">
        <v>29</v>
      </c>
      <c r="L1709" s="6" t="s">
        <v>30</v>
      </c>
      <c r="M1709" s="42"/>
      <c r="N1709" s="42">
        <f t="shared" ref="N1709:N1740" si="247">(IF($K1709="CCSDS",$M1709,IF($K1709="","",IF($K1709="RAW",$M1709+(12*8)))))</f>
        <v>0</v>
      </c>
      <c r="O1709" s="42" t="str">
        <f t="shared" ref="O1709:O1740" si="248">IF($M1709="", "", $M1709/8)</f>
        <v/>
      </c>
      <c r="P1709" s="42">
        <f t="shared" si="243"/>
        <v>0</v>
      </c>
      <c r="Q1709" s="265"/>
      <c r="R1709" s="10">
        <f t="shared" ref="R1709:R1740" si="249">IF($B1709="", "", IF($J1709="Sync", $N1709/$Q1709, 0))</f>
        <v>0</v>
      </c>
      <c r="S1709" s="6"/>
      <c r="T1709" s="6"/>
    </row>
    <row r="1710" spans="1:21" x14ac:dyDescent="0.2">
      <c r="A1710" s="6">
        <f ca="1">IF(COUNTIF($B$1:INDIRECT(CONCATENATE("B", ROW())), B1710)=0, "", COUNTIF($B$1:INDIRECT(CONCATENATE("B", ROW())), B1710))</f>
        <v>658</v>
      </c>
      <c r="B1710" s="41" t="s">
        <v>38</v>
      </c>
      <c r="C1710" s="7" t="str">
        <f ca="1">IF(B1710="", "", B1710&amp;COUNTIF($B$1:INDIRECT(CONCATENATE("B", ROW())), B1710))</f>
        <v>Ground658</v>
      </c>
      <c r="D1710" s="6"/>
      <c r="E1710" s="6"/>
      <c r="F1710" s="6">
        <f t="shared" ref="F1710:F1741" si="250">$F1709+1</f>
        <v>3985</v>
      </c>
      <c r="G1710" s="58" t="str">
        <f t="shared" si="246"/>
        <v>0xF91</v>
      </c>
      <c r="H1710" s="7" t="s">
        <v>142</v>
      </c>
      <c r="I1710" s="45"/>
      <c r="J1710" s="6" t="s">
        <v>32</v>
      </c>
      <c r="K1710" s="9" t="s">
        <v>29</v>
      </c>
      <c r="L1710" s="6" t="s">
        <v>30</v>
      </c>
      <c r="M1710" s="42"/>
      <c r="N1710" s="42">
        <f t="shared" si="247"/>
        <v>0</v>
      </c>
      <c r="O1710" s="42" t="str">
        <f t="shared" si="248"/>
        <v/>
      </c>
      <c r="P1710" s="42">
        <f t="shared" si="243"/>
        <v>0</v>
      </c>
      <c r="Q1710" s="265"/>
      <c r="R1710" s="10">
        <f t="shared" si="249"/>
        <v>0</v>
      </c>
      <c r="S1710" s="6"/>
      <c r="T1710" s="6" t="s">
        <v>750</v>
      </c>
    </row>
    <row r="1711" spans="1:21" x14ac:dyDescent="0.2">
      <c r="A1711" s="6">
        <f ca="1">IF(COUNTIF($B$1:INDIRECT(CONCATENATE("B", ROW())), B1711)=0, "", COUNTIF($B$1:INDIRECT(CONCATENATE("B", ROW())), B1711))</f>
        <v>659</v>
      </c>
      <c r="B1711" s="41" t="s">
        <v>38</v>
      </c>
      <c r="C1711" s="7" t="str">
        <f ca="1">IF(B1711="", "", B1711&amp;COUNTIF($B$1:INDIRECT(CONCATENATE("B", ROW())), B1711))</f>
        <v>Ground659</v>
      </c>
      <c r="D1711" s="6"/>
      <c r="E1711" s="6"/>
      <c r="F1711" s="6">
        <f t="shared" si="250"/>
        <v>3986</v>
      </c>
      <c r="G1711" s="58" t="str">
        <f t="shared" si="246"/>
        <v>0xF92</v>
      </c>
      <c r="H1711" s="45" t="s">
        <v>143</v>
      </c>
      <c r="I1711" s="45"/>
      <c r="J1711" s="6" t="s">
        <v>32</v>
      </c>
      <c r="K1711" s="9" t="s">
        <v>29</v>
      </c>
      <c r="L1711" s="6" t="s">
        <v>30</v>
      </c>
      <c r="M1711" s="42"/>
      <c r="N1711" s="42">
        <f t="shared" si="247"/>
        <v>0</v>
      </c>
      <c r="O1711" s="42" t="str">
        <f t="shared" si="248"/>
        <v/>
      </c>
      <c r="P1711" s="42">
        <f t="shared" si="243"/>
        <v>0</v>
      </c>
      <c r="Q1711" s="265"/>
      <c r="R1711" s="10">
        <f t="shared" si="249"/>
        <v>0</v>
      </c>
      <c r="S1711" s="6"/>
      <c r="T1711" s="6" t="s">
        <v>750</v>
      </c>
    </row>
    <row r="1712" spans="1:21" x14ac:dyDescent="0.2">
      <c r="A1712" s="6">
        <f ca="1">IF(COUNTIF($B$1:INDIRECT(CONCATENATE("B", ROW())), B1712)=0, "", COUNTIF($B$1:INDIRECT(CONCATENATE("B", ROW())), B1712))</f>
        <v>660</v>
      </c>
      <c r="B1712" s="41" t="s">
        <v>38</v>
      </c>
      <c r="C1712" s="7" t="str">
        <f ca="1">IF(B1712="", "", B1712&amp;COUNTIF($B$1:INDIRECT(CONCATENATE("B", ROW())), B1712))</f>
        <v>Ground660</v>
      </c>
      <c r="D1712" s="6"/>
      <c r="E1712" s="6"/>
      <c r="F1712" s="6">
        <f t="shared" si="250"/>
        <v>3987</v>
      </c>
      <c r="G1712" s="58" t="str">
        <f t="shared" si="246"/>
        <v>0xF93</v>
      </c>
      <c r="H1712" s="45" t="s">
        <v>33</v>
      </c>
      <c r="I1712" s="45"/>
      <c r="J1712" s="6" t="s">
        <v>32</v>
      </c>
      <c r="K1712" s="9" t="s">
        <v>29</v>
      </c>
      <c r="L1712" s="6" t="s">
        <v>30</v>
      </c>
      <c r="M1712" s="42"/>
      <c r="N1712" s="42">
        <f t="shared" si="247"/>
        <v>0</v>
      </c>
      <c r="O1712" s="42" t="str">
        <f t="shared" si="248"/>
        <v/>
      </c>
      <c r="P1712" s="42">
        <f t="shared" si="243"/>
        <v>0</v>
      </c>
      <c r="Q1712" s="265"/>
      <c r="R1712" s="10">
        <f t="shared" si="249"/>
        <v>0</v>
      </c>
      <c r="S1712" s="6"/>
      <c r="T1712" s="6"/>
    </row>
    <row r="1713" spans="1:20" x14ac:dyDescent="0.2">
      <c r="A1713" s="6">
        <f ca="1">IF(COUNTIF($B$1:INDIRECT(CONCATENATE("B", ROW())), B1713)=0, "", COUNTIF($B$1:INDIRECT(CONCATENATE("B", ROW())), B1713))</f>
        <v>661</v>
      </c>
      <c r="B1713" s="41" t="s">
        <v>38</v>
      </c>
      <c r="C1713" s="7" t="str">
        <f ca="1">IF(B1713="", "", B1713&amp;COUNTIF($B$1:INDIRECT(CONCATENATE("B", ROW())), B1713))</f>
        <v>Ground661</v>
      </c>
      <c r="D1713" s="6"/>
      <c r="E1713" s="6"/>
      <c r="F1713" s="6">
        <f t="shared" si="250"/>
        <v>3988</v>
      </c>
      <c r="G1713" s="58" t="str">
        <f t="shared" si="246"/>
        <v>0xF94</v>
      </c>
      <c r="H1713" s="7" t="s">
        <v>1296</v>
      </c>
      <c r="I1713" s="45"/>
      <c r="J1713" s="6" t="s">
        <v>32</v>
      </c>
      <c r="K1713" s="9" t="s">
        <v>29</v>
      </c>
      <c r="L1713" s="6" t="s">
        <v>30</v>
      </c>
      <c r="M1713" s="42"/>
      <c r="N1713" s="42">
        <f t="shared" si="247"/>
        <v>0</v>
      </c>
      <c r="O1713" s="42" t="str">
        <f t="shared" si="248"/>
        <v/>
      </c>
      <c r="P1713" s="42">
        <f t="shared" si="243"/>
        <v>0</v>
      </c>
      <c r="Q1713" s="265"/>
      <c r="R1713" s="10">
        <f t="shared" si="249"/>
        <v>0</v>
      </c>
      <c r="S1713" s="6"/>
      <c r="T1713" s="6" t="s">
        <v>750</v>
      </c>
    </row>
    <row r="1714" spans="1:20" x14ac:dyDescent="0.2">
      <c r="A1714" s="6">
        <f ca="1">IF(COUNTIF($B$1:INDIRECT(CONCATENATE("B", ROW())), B1714)=0, "", COUNTIF($B$1:INDIRECT(CONCATENATE("B", ROW())), B1714))</f>
        <v>662</v>
      </c>
      <c r="B1714" s="41" t="s">
        <v>38</v>
      </c>
      <c r="C1714" s="7" t="str">
        <f ca="1">IF(B1714="", "", B1714&amp;COUNTIF($B$1:INDIRECT(CONCATENATE("B", ROW())), B1714))</f>
        <v>Ground662</v>
      </c>
      <c r="D1714" s="6"/>
      <c r="E1714" s="6"/>
      <c r="F1714" s="6">
        <f t="shared" si="250"/>
        <v>3989</v>
      </c>
      <c r="G1714" s="58" t="str">
        <f t="shared" si="246"/>
        <v>0xF95</v>
      </c>
      <c r="H1714" s="7" t="s">
        <v>33</v>
      </c>
      <c r="I1714" s="45"/>
      <c r="J1714" s="6" t="s">
        <v>32</v>
      </c>
      <c r="K1714" s="9" t="s">
        <v>29</v>
      </c>
      <c r="L1714" s="6" t="s">
        <v>30</v>
      </c>
      <c r="M1714" s="42"/>
      <c r="N1714" s="42">
        <f t="shared" si="247"/>
        <v>0</v>
      </c>
      <c r="O1714" s="42" t="str">
        <f t="shared" si="248"/>
        <v/>
      </c>
      <c r="P1714" s="42">
        <f t="shared" si="243"/>
        <v>0</v>
      </c>
      <c r="Q1714" s="265"/>
      <c r="R1714" s="10">
        <f t="shared" si="249"/>
        <v>0</v>
      </c>
      <c r="S1714" s="6"/>
      <c r="T1714" s="6"/>
    </row>
    <row r="1715" spans="1:20" x14ac:dyDescent="0.2">
      <c r="A1715" s="6">
        <f ca="1">IF(COUNTIF($B$1:INDIRECT(CONCATENATE("B", ROW())), B1715)=0, "", COUNTIF($B$1:INDIRECT(CONCATENATE("B", ROW())), B1715))</f>
        <v>663</v>
      </c>
      <c r="B1715" s="41" t="s">
        <v>38</v>
      </c>
      <c r="C1715" s="7" t="str">
        <f ca="1">IF(B1715="", "", B1715&amp;COUNTIF($B$1:INDIRECT(CONCATENATE("B", ROW())), B1715))</f>
        <v>Ground663</v>
      </c>
      <c r="D1715" s="6"/>
      <c r="E1715" s="6"/>
      <c r="F1715" s="6">
        <f t="shared" si="250"/>
        <v>3990</v>
      </c>
      <c r="G1715" s="58" t="str">
        <f t="shared" si="246"/>
        <v>0xF96</v>
      </c>
      <c r="H1715" s="7" t="s">
        <v>1297</v>
      </c>
      <c r="I1715" s="45"/>
      <c r="J1715" s="6" t="s">
        <v>32</v>
      </c>
      <c r="K1715" s="9" t="s">
        <v>29</v>
      </c>
      <c r="L1715" s="6" t="s">
        <v>30</v>
      </c>
      <c r="M1715" s="42"/>
      <c r="N1715" s="42">
        <f t="shared" si="247"/>
        <v>0</v>
      </c>
      <c r="O1715" s="42" t="str">
        <f t="shared" si="248"/>
        <v/>
      </c>
      <c r="P1715" s="42">
        <f t="shared" si="243"/>
        <v>0</v>
      </c>
      <c r="Q1715" s="265"/>
      <c r="R1715" s="10">
        <f t="shared" si="249"/>
        <v>0</v>
      </c>
      <c r="S1715" s="6"/>
      <c r="T1715" s="6" t="s">
        <v>750</v>
      </c>
    </row>
    <row r="1716" spans="1:20" x14ac:dyDescent="0.2">
      <c r="A1716" s="6">
        <f ca="1">IF(COUNTIF($B$1:INDIRECT(CONCATENATE("B", ROW())), B1716)=0, "", COUNTIF($B$1:INDIRECT(CONCATENATE("B", ROW())), B1716))</f>
        <v>664</v>
      </c>
      <c r="B1716" s="41" t="s">
        <v>38</v>
      </c>
      <c r="C1716" s="7" t="str">
        <f ca="1">IF(B1716="", "", B1716&amp;COUNTIF($B$1:INDIRECT(CONCATENATE("B", ROW())), B1716))</f>
        <v>Ground664</v>
      </c>
      <c r="D1716" s="6"/>
      <c r="E1716" s="6"/>
      <c r="F1716" s="6">
        <f t="shared" si="250"/>
        <v>3991</v>
      </c>
      <c r="G1716" s="58" t="str">
        <f t="shared" si="246"/>
        <v>0xF97</v>
      </c>
      <c r="H1716" s="7" t="s">
        <v>1298</v>
      </c>
      <c r="I1716" s="45"/>
      <c r="J1716" s="6" t="s">
        <v>32</v>
      </c>
      <c r="K1716" s="9" t="s">
        <v>29</v>
      </c>
      <c r="L1716" s="6" t="s">
        <v>30</v>
      </c>
      <c r="M1716" s="42"/>
      <c r="N1716" s="42">
        <f t="shared" si="247"/>
        <v>0</v>
      </c>
      <c r="O1716" s="42" t="str">
        <f t="shared" si="248"/>
        <v/>
      </c>
      <c r="P1716" s="42">
        <f t="shared" si="243"/>
        <v>0</v>
      </c>
      <c r="Q1716" s="265"/>
      <c r="R1716" s="10">
        <f t="shared" si="249"/>
        <v>0</v>
      </c>
      <c r="S1716" s="6"/>
      <c r="T1716" s="6" t="s">
        <v>750</v>
      </c>
    </row>
    <row r="1717" spans="1:20" x14ac:dyDescent="0.2">
      <c r="A1717" s="6">
        <f ca="1">IF(COUNTIF($B$1:INDIRECT(CONCATENATE("B", ROW())), B1717)=0, "", COUNTIF($B$1:INDIRECT(CONCATENATE("B", ROW())), B1717))</f>
        <v>665</v>
      </c>
      <c r="B1717" s="41" t="s">
        <v>38</v>
      </c>
      <c r="C1717" s="7" t="str">
        <f ca="1">IF(B1717="", "", B1717&amp;COUNTIF($B$1:INDIRECT(CONCATENATE("B", ROW())), B1717))</f>
        <v>Ground665</v>
      </c>
      <c r="D1717" s="6"/>
      <c r="E1717" s="6"/>
      <c r="F1717" s="6">
        <f t="shared" si="250"/>
        <v>3992</v>
      </c>
      <c r="G1717" s="58" t="str">
        <f t="shared" si="246"/>
        <v>0xF98</v>
      </c>
      <c r="H1717" s="7" t="s">
        <v>1299</v>
      </c>
      <c r="I1717" s="45"/>
      <c r="J1717" s="6" t="s">
        <v>32</v>
      </c>
      <c r="K1717" s="9" t="s">
        <v>29</v>
      </c>
      <c r="L1717" s="6" t="s">
        <v>30</v>
      </c>
      <c r="M1717" s="42"/>
      <c r="N1717" s="42">
        <f t="shared" si="247"/>
        <v>0</v>
      </c>
      <c r="O1717" s="42" t="str">
        <f t="shared" si="248"/>
        <v/>
      </c>
      <c r="P1717" s="42">
        <f t="shared" si="243"/>
        <v>0</v>
      </c>
      <c r="Q1717" s="265"/>
      <c r="R1717" s="10">
        <f t="shared" si="249"/>
        <v>0</v>
      </c>
      <c r="S1717" s="6"/>
      <c r="T1717" s="6" t="s">
        <v>750</v>
      </c>
    </row>
    <row r="1718" spans="1:20" x14ac:dyDescent="0.2">
      <c r="A1718" s="6">
        <f ca="1">IF(COUNTIF($B$1:INDIRECT(CONCATENATE("B", ROW())), B1718)=0, "", COUNTIF($B$1:INDIRECT(CONCATENATE("B", ROW())), B1718))</f>
        <v>666</v>
      </c>
      <c r="B1718" s="41" t="s">
        <v>38</v>
      </c>
      <c r="C1718" s="7" t="str">
        <f ca="1">IF(B1718="", "", B1718&amp;COUNTIF($B$1:INDIRECT(CONCATENATE("B", ROW())), B1718))</f>
        <v>Ground666</v>
      </c>
      <c r="D1718" s="6"/>
      <c r="E1718" s="6"/>
      <c r="F1718" s="6">
        <f t="shared" si="250"/>
        <v>3993</v>
      </c>
      <c r="G1718" s="58" t="str">
        <f t="shared" si="246"/>
        <v>0xF99</v>
      </c>
      <c r="H1718" s="7" t="s">
        <v>1300</v>
      </c>
      <c r="I1718" s="45"/>
      <c r="J1718" s="6" t="s">
        <v>32</v>
      </c>
      <c r="K1718" s="9" t="s">
        <v>29</v>
      </c>
      <c r="L1718" s="6" t="s">
        <v>30</v>
      </c>
      <c r="M1718" s="42"/>
      <c r="N1718" s="42">
        <f t="shared" si="247"/>
        <v>0</v>
      </c>
      <c r="O1718" s="42" t="str">
        <f t="shared" si="248"/>
        <v/>
      </c>
      <c r="P1718" s="42">
        <f t="shared" ref="P1718:P1773" si="251">IF(N1718="", "", N1718/8)</f>
        <v>0</v>
      </c>
      <c r="Q1718" s="265"/>
      <c r="R1718" s="10">
        <f t="shared" si="249"/>
        <v>0</v>
      </c>
      <c r="S1718" s="6"/>
      <c r="T1718" s="6" t="s">
        <v>750</v>
      </c>
    </row>
    <row r="1719" spans="1:20" x14ac:dyDescent="0.2">
      <c r="A1719" s="6">
        <f ca="1">IF(COUNTIF($B$1:INDIRECT(CONCATENATE("B", ROW())), B1719)=0, "", COUNTIF($B$1:INDIRECT(CONCATENATE("B", ROW())), B1719))</f>
        <v>667</v>
      </c>
      <c r="B1719" s="41" t="s">
        <v>38</v>
      </c>
      <c r="C1719" s="7" t="str">
        <f ca="1">IF(B1719="", "", B1719&amp;COUNTIF($B$1:INDIRECT(CONCATENATE("B", ROW())), B1719))</f>
        <v>Ground667</v>
      </c>
      <c r="D1719" s="6"/>
      <c r="E1719" s="6"/>
      <c r="F1719" s="6">
        <f t="shared" si="250"/>
        <v>3994</v>
      </c>
      <c r="G1719" s="58" t="str">
        <f t="shared" si="246"/>
        <v>0xF9A</v>
      </c>
      <c r="H1719" s="7" t="s">
        <v>33</v>
      </c>
      <c r="I1719" s="45"/>
      <c r="J1719" s="6" t="s">
        <v>32</v>
      </c>
      <c r="K1719" s="9" t="s">
        <v>29</v>
      </c>
      <c r="L1719" s="6" t="s">
        <v>30</v>
      </c>
      <c r="M1719" s="42"/>
      <c r="N1719" s="42">
        <f t="shared" si="247"/>
        <v>0</v>
      </c>
      <c r="O1719" s="42" t="str">
        <f t="shared" si="248"/>
        <v/>
      </c>
      <c r="P1719" s="42">
        <f t="shared" si="251"/>
        <v>0</v>
      </c>
      <c r="Q1719" s="265"/>
      <c r="R1719" s="10">
        <f t="shared" si="249"/>
        <v>0</v>
      </c>
      <c r="S1719" s="6"/>
      <c r="T1719" s="6"/>
    </row>
    <row r="1720" spans="1:20" x14ac:dyDescent="0.2">
      <c r="A1720" s="6">
        <f ca="1">IF(COUNTIF($B$1:INDIRECT(CONCATENATE("B", ROW())), B1720)=0, "", COUNTIF($B$1:INDIRECT(CONCATENATE("B", ROW())), B1720))</f>
        <v>668</v>
      </c>
      <c r="B1720" s="41" t="s">
        <v>38</v>
      </c>
      <c r="C1720" s="7" t="str">
        <f ca="1">IF(B1720="", "", B1720&amp;COUNTIF($B$1:INDIRECT(CONCATENATE("B", ROW())), B1720))</f>
        <v>Ground668</v>
      </c>
      <c r="D1720" s="6"/>
      <c r="E1720" s="6"/>
      <c r="F1720" s="6">
        <f t="shared" si="250"/>
        <v>3995</v>
      </c>
      <c r="G1720" s="58" t="str">
        <f t="shared" si="246"/>
        <v>0xF9B</v>
      </c>
      <c r="H1720" s="7" t="s">
        <v>1369</v>
      </c>
      <c r="I1720" s="45"/>
      <c r="J1720" s="6" t="s">
        <v>32</v>
      </c>
      <c r="K1720" s="9" t="s">
        <v>29</v>
      </c>
      <c r="L1720" s="6" t="s">
        <v>30</v>
      </c>
      <c r="M1720" s="42"/>
      <c r="N1720" s="42">
        <f t="shared" si="247"/>
        <v>0</v>
      </c>
      <c r="O1720" s="42" t="str">
        <f t="shared" si="248"/>
        <v/>
      </c>
      <c r="P1720" s="42">
        <f t="shared" si="251"/>
        <v>0</v>
      </c>
      <c r="Q1720" s="265"/>
      <c r="R1720" s="10">
        <f t="shared" si="249"/>
        <v>0</v>
      </c>
      <c r="S1720" s="6"/>
      <c r="T1720" s="6" t="s">
        <v>750</v>
      </c>
    </row>
    <row r="1721" spans="1:20" x14ac:dyDescent="0.2">
      <c r="A1721" s="6">
        <f ca="1">IF(COUNTIF($B$1:INDIRECT(CONCATENATE("B", ROW())), B1721)=0, "", COUNTIF($B$1:INDIRECT(CONCATENATE("B", ROW())), B1721))</f>
        <v>669</v>
      </c>
      <c r="B1721" s="41" t="s">
        <v>38</v>
      </c>
      <c r="C1721" s="7" t="str">
        <f ca="1">IF(B1721="", "", B1721&amp;COUNTIF($B$1:INDIRECT(CONCATENATE("B", ROW())), B1721))</f>
        <v>Ground669</v>
      </c>
      <c r="D1721" s="6"/>
      <c r="E1721" s="6"/>
      <c r="F1721" s="6">
        <f t="shared" si="250"/>
        <v>3996</v>
      </c>
      <c r="G1721" s="58" t="str">
        <f t="shared" si="246"/>
        <v>0xF9C</v>
      </c>
      <c r="H1721" s="45" t="s">
        <v>33</v>
      </c>
      <c r="I1721" s="45"/>
      <c r="J1721" s="6" t="s">
        <v>32</v>
      </c>
      <c r="K1721" s="9" t="s">
        <v>29</v>
      </c>
      <c r="L1721" s="6" t="s">
        <v>30</v>
      </c>
      <c r="M1721" s="42"/>
      <c r="N1721" s="42">
        <f t="shared" si="247"/>
        <v>0</v>
      </c>
      <c r="O1721" s="42" t="str">
        <f t="shared" si="248"/>
        <v/>
      </c>
      <c r="P1721" s="42">
        <f t="shared" si="251"/>
        <v>0</v>
      </c>
      <c r="Q1721" s="265"/>
      <c r="R1721" s="10">
        <f t="shared" si="249"/>
        <v>0</v>
      </c>
      <c r="S1721" s="6"/>
      <c r="T1721" s="6"/>
    </row>
    <row r="1722" spans="1:20" x14ac:dyDescent="0.2">
      <c r="A1722" s="6">
        <f ca="1">IF(COUNTIF($B$1:INDIRECT(CONCATENATE("B", ROW())), B1722)=0, "", COUNTIF($B$1:INDIRECT(CONCATENATE("B", ROW())), B1722))</f>
        <v>670</v>
      </c>
      <c r="B1722" s="41" t="s">
        <v>38</v>
      </c>
      <c r="C1722" s="7" t="str">
        <f ca="1">IF(B1722="", "", B1722&amp;COUNTIF($B$1:INDIRECT(CONCATENATE("B", ROW())), B1722))</f>
        <v>Ground670</v>
      </c>
      <c r="D1722" s="6"/>
      <c r="E1722" s="6"/>
      <c r="F1722" s="6">
        <f t="shared" si="250"/>
        <v>3997</v>
      </c>
      <c r="G1722" s="58" t="str">
        <f t="shared" si="246"/>
        <v>0xF9D</v>
      </c>
      <c r="H1722" s="45" t="s">
        <v>33</v>
      </c>
      <c r="I1722" s="45"/>
      <c r="J1722" s="6" t="s">
        <v>32</v>
      </c>
      <c r="K1722" s="9" t="s">
        <v>29</v>
      </c>
      <c r="L1722" s="6" t="s">
        <v>30</v>
      </c>
      <c r="M1722" s="42"/>
      <c r="N1722" s="42">
        <f t="shared" si="247"/>
        <v>0</v>
      </c>
      <c r="O1722" s="42" t="str">
        <f t="shared" si="248"/>
        <v/>
      </c>
      <c r="P1722" s="42">
        <f t="shared" si="251"/>
        <v>0</v>
      </c>
      <c r="Q1722" s="265"/>
      <c r="R1722" s="10">
        <f t="shared" si="249"/>
        <v>0</v>
      </c>
      <c r="S1722" s="6"/>
      <c r="T1722" s="6"/>
    </row>
    <row r="1723" spans="1:20" x14ac:dyDescent="0.2">
      <c r="A1723" s="6">
        <f ca="1">IF(COUNTIF($B$1:INDIRECT(CONCATENATE("B", ROW())), B1723)=0, "", COUNTIF($B$1:INDIRECT(CONCATENATE("B", ROW())), B1723))</f>
        <v>671</v>
      </c>
      <c r="B1723" s="41" t="s">
        <v>38</v>
      </c>
      <c r="C1723" s="7" t="str">
        <f ca="1">IF(B1723="", "", B1723&amp;COUNTIF($B$1:INDIRECT(CONCATENATE("B", ROW())), B1723))</f>
        <v>Ground671</v>
      </c>
      <c r="D1723" s="6"/>
      <c r="E1723" s="6"/>
      <c r="F1723" s="6">
        <f t="shared" si="250"/>
        <v>3998</v>
      </c>
      <c r="G1723" s="58" t="str">
        <f t="shared" si="246"/>
        <v>0xF9E</v>
      </c>
      <c r="H1723" s="45" t="s">
        <v>33</v>
      </c>
      <c r="I1723" s="45"/>
      <c r="J1723" s="6" t="s">
        <v>32</v>
      </c>
      <c r="K1723" s="9" t="s">
        <v>29</v>
      </c>
      <c r="L1723" s="6" t="s">
        <v>30</v>
      </c>
      <c r="M1723" s="42"/>
      <c r="N1723" s="42">
        <f t="shared" si="247"/>
        <v>0</v>
      </c>
      <c r="O1723" s="42" t="str">
        <f t="shared" si="248"/>
        <v/>
      </c>
      <c r="P1723" s="42">
        <f t="shared" si="251"/>
        <v>0</v>
      </c>
      <c r="Q1723" s="265"/>
      <c r="R1723" s="10">
        <f t="shared" si="249"/>
        <v>0</v>
      </c>
      <c r="S1723" s="6"/>
      <c r="T1723" s="6"/>
    </row>
    <row r="1724" spans="1:20" x14ac:dyDescent="0.2">
      <c r="A1724" s="6">
        <f ca="1">IF(COUNTIF($B$1:INDIRECT(CONCATENATE("B", ROW())), B1724)=0, "", COUNTIF($B$1:INDIRECT(CONCATENATE("B", ROW())), B1724))</f>
        <v>672</v>
      </c>
      <c r="B1724" s="41" t="s">
        <v>38</v>
      </c>
      <c r="C1724" s="7" t="str">
        <f ca="1">IF(B1724="", "", B1724&amp;COUNTIF($B$1:INDIRECT(CONCATENATE("B", ROW())), B1724))</f>
        <v>Ground672</v>
      </c>
      <c r="D1724" s="6"/>
      <c r="E1724" s="6"/>
      <c r="F1724" s="6">
        <f t="shared" si="250"/>
        <v>3999</v>
      </c>
      <c r="G1724" s="58" t="str">
        <f t="shared" si="246"/>
        <v>0xF9F</v>
      </c>
      <c r="H1724" s="45" t="s">
        <v>33</v>
      </c>
      <c r="I1724" s="45"/>
      <c r="J1724" s="6" t="s">
        <v>32</v>
      </c>
      <c r="K1724" s="9" t="s">
        <v>29</v>
      </c>
      <c r="L1724" s="6" t="s">
        <v>30</v>
      </c>
      <c r="M1724" s="42"/>
      <c r="N1724" s="42">
        <f t="shared" si="247"/>
        <v>0</v>
      </c>
      <c r="O1724" s="42" t="str">
        <f t="shared" si="248"/>
        <v/>
      </c>
      <c r="P1724" s="42">
        <f t="shared" si="251"/>
        <v>0</v>
      </c>
      <c r="Q1724" s="265"/>
      <c r="R1724" s="10">
        <f t="shared" si="249"/>
        <v>0</v>
      </c>
      <c r="S1724" s="6"/>
      <c r="T1724" s="6"/>
    </row>
    <row r="1725" spans="1:20" x14ac:dyDescent="0.2">
      <c r="A1725" s="6">
        <f ca="1">IF(COUNTIF($B$1:INDIRECT(CONCATENATE("B", ROW())), B1725)=0, "", COUNTIF($B$1:INDIRECT(CONCATENATE("B", ROW())), B1725))</f>
        <v>673</v>
      </c>
      <c r="B1725" s="41" t="s">
        <v>38</v>
      </c>
      <c r="C1725" s="7" t="str">
        <f ca="1">IF(B1725="", "", B1725&amp;COUNTIF($B$1:INDIRECT(CONCATENATE("B", ROW())), B1725))</f>
        <v>Ground673</v>
      </c>
      <c r="D1725" s="6"/>
      <c r="E1725" s="6"/>
      <c r="F1725" s="6">
        <f t="shared" si="250"/>
        <v>4000</v>
      </c>
      <c r="G1725" s="58" t="str">
        <f t="shared" si="246"/>
        <v>0xFA0</v>
      </c>
      <c r="H1725" s="45" t="s">
        <v>33</v>
      </c>
      <c r="I1725" s="8" t="s">
        <v>224</v>
      </c>
      <c r="J1725" s="6" t="s">
        <v>32</v>
      </c>
      <c r="K1725" s="9" t="s">
        <v>29</v>
      </c>
      <c r="L1725" s="6" t="s">
        <v>30</v>
      </c>
      <c r="M1725" s="42"/>
      <c r="N1725" s="42">
        <f t="shared" si="247"/>
        <v>0</v>
      </c>
      <c r="O1725" s="42" t="str">
        <f t="shared" si="248"/>
        <v/>
      </c>
      <c r="P1725" s="42">
        <f t="shared" si="251"/>
        <v>0</v>
      </c>
      <c r="Q1725" s="265"/>
      <c r="R1725" s="10">
        <f t="shared" si="249"/>
        <v>0</v>
      </c>
      <c r="S1725" s="6"/>
      <c r="T1725" s="6"/>
    </row>
    <row r="1726" spans="1:20" x14ac:dyDescent="0.2">
      <c r="A1726" s="6">
        <f ca="1">IF(COUNTIF($B$1:INDIRECT(CONCATENATE("B", ROW())), B1726)=0, "", COUNTIF($B$1:INDIRECT(CONCATENATE("B", ROW())), B1726))</f>
        <v>674</v>
      </c>
      <c r="B1726" s="41" t="s">
        <v>38</v>
      </c>
      <c r="C1726" s="7" t="str">
        <f ca="1">IF(B1726="", "", B1726&amp;COUNTIF($B$1:INDIRECT(CONCATENATE("B", ROW())), B1726))</f>
        <v>Ground674</v>
      </c>
      <c r="D1726" s="6"/>
      <c r="E1726" s="6"/>
      <c r="F1726" s="6">
        <f t="shared" si="250"/>
        <v>4001</v>
      </c>
      <c r="G1726" s="58" t="str">
        <f t="shared" si="246"/>
        <v>0xFA1</v>
      </c>
      <c r="H1726" s="45" t="s">
        <v>33</v>
      </c>
      <c r="I1726" s="45"/>
      <c r="J1726" s="6" t="s">
        <v>32</v>
      </c>
      <c r="K1726" s="9" t="s">
        <v>29</v>
      </c>
      <c r="L1726" s="6" t="s">
        <v>30</v>
      </c>
      <c r="M1726" s="42"/>
      <c r="N1726" s="42">
        <f t="shared" si="247"/>
        <v>0</v>
      </c>
      <c r="O1726" s="42" t="str">
        <f t="shared" si="248"/>
        <v/>
      </c>
      <c r="P1726" s="42">
        <f t="shared" si="251"/>
        <v>0</v>
      </c>
      <c r="Q1726" s="265"/>
      <c r="R1726" s="10">
        <f t="shared" si="249"/>
        <v>0</v>
      </c>
      <c r="S1726" s="6"/>
      <c r="T1726" s="6"/>
    </row>
    <row r="1727" spans="1:20" x14ac:dyDescent="0.2">
      <c r="A1727" s="6">
        <f ca="1">IF(COUNTIF($B$1:INDIRECT(CONCATENATE("B", ROW())), B1727)=0, "", COUNTIF($B$1:INDIRECT(CONCATENATE("B", ROW())), B1727))</f>
        <v>675</v>
      </c>
      <c r="B1727" s="41" t="s">
        <v>38</v>
      </c>
      <c r="C1727" s="7" t="str">
        <f ca="1">IF(B1727="", "", B1727&amp;COUNTIF($B$1:INDIRECT(CONCATENATE("B", ROW())), B1727))</f>
        <v>Ground675</v>
      </c>
      <c r="D1727" s="6"/>
      <c r="E1727" s="6"/>
      <c r="F1727" s="6">
        <f t="shared" si="250"/>
        <v>4002</v>
      </c>
      <c r="G1727" s="58" t="str">
        <f t="shared" si="246"/>
        <v>0xFA2</v>
      </c>
      <c r="H1727" s="45" t="s">
        <v>33</v>
      </c>
      <c r="I1727" s="7" t="s">
        <v>475</v>
      </c>
      <c r="J1727" s="6" t="s">
        <v>32</v>
      </c>
      <c r="K1727" s="9" t="s">
        <v>29</v>
      </c>
      <c r="L1727" s="6" t="s">
        <v>30</v>
      </c>
      <c r="M1727" s="42"/>
      <c r="N1727" s="42">
        <f t="shared" si="247"/>
        <v>0</v>
      </c>
      <c r="O1727" s="42" t="str">
        <f t="shared" si="248"/>
        <v/>
      </c>
      <c r="P1727" s="42">
        <f t="shared" si="251"/>
        <v>0</v>
      </c>
      <c r="Q1727" s="265"/>
      <c r="R1727" s="10">
        <f t="shared" si="249"/>
        <v>0</v>
      </c>
      <c r="S1727" s="6"/>
      <c r="T1727" s="6"/>
    </row>
    <row r="1728" spans="1:20" x14ac:dyDescent="0.2">
      <c r="A1728" s="6">
        <f ca="1">IF(COUNTIF($B$1:INDIRECT(CONCATENATE("B", ROW())), B1728)=0, "", COUNTIF($B$1:INDIRECT(CONCATENATE("B", ROW())), B1728))</f>
        <v>676</v>
      </c>
      <c r="B1728" s="41" t="s">
        <v>38</v>
      </c>
      <c r="C1728" s="7" t="str">
        <f ca="1">IF(B1728="", "", B1728&amp;COUNTIF($B$1:INDIRECT(CONCATENATE("B", ROW())), B1728))</f>
        <v>Ground676</v>
      </c>
      <c r="D1728" s="6"/>
      <c r="E1728" s="6"/>
      <c r="F1728" s="6">
        <f t="shared" si="250"/>
        <v>4003</v>
      </c>
      <c r="G1728" s="58" t="str">
        <f t="shared" si="246"/>
        <v>0xFA3</v>
      </c>
      <c r="H1728" s="45" t="s">
        <v>33</v>
      </c>
      <c r="I1728" s="7" t="s">
        <v>475</v>
      </c>
      <c r="J1728" s="6" t="s">
        <v>32</v>
      </c>
      <c r="K1728" s="9" t="s">
        <v>29</v>
      </c>
      <c r="L1728" s="6" t="s">
        <v>30</v>
      </c>
      <c r="M1728" s="42"/>
      <c r="N1728" s="42">
        <f t="shared" si="247"/>
        <v>0</v>
      </c>
      <c r="O1728" s="42" t="str">
        <f t="shared" si="248"/>
        <v/>
      </c>
      <c r="P1728" s="42">
        <f t="shared" si="251"/>
        <v>0</v>
      </c>
      <c r="Q1728" s="265"/>
      <c r="R1728" s="10">
        <f t="shared" si="249"/>
        <v>0</v>
      </c>
      <c r="S1728" s="6"/>
      <c r="T1728" s="6"/>
    </row>
    <row r="1729" spans="1:20" x14ac:dyDescent="0.2">
      <c r="A1729" s="6">
        <f ca="1">IF(COUNTIF($B$1:INDIRECT(CONCATENATE("B", ROW())), B1729)=0, "", COUNTIF($B$1:INDIRECT(CONCATENATE("B", ROW())), B1729))</f>
        <v>677</v>
      </c>
      <c r="B1729" s="41" t="s">
        <v>38</v>
      </c>
      <c r="C1729" s="7" t="str">
        <f ca="1">IF(B1729="", "", B1729&amp;COUNTIF($B$1:INDIRECT(CONCATENATE("B", ROW())), B1729))</f>
        <v>Ground677</v>
      </c>
      <c r="D1729" s="6"/>
      <c r="E1729" s="6"/>
      <c r="F1729" s="6">
        <f t="shared" si="250"/>
        <v>4004</v>
      </c>
      <c r="G1729" s="58" t="str">
        <f t="shared" si="246"/>
        <v>0xFA4</v>
      </c>
      <c r="H1729" s="45" t="s">
        <v>33</v>
      </c>
      <c r="I1729" s="45"/>
      <c r="J1729" s="6" t="s">
        <v>32</v>
      </c>
      <c r="K1729" s="9" t="s">
        <v>29</v>
      </c>
      <c r="L1729" s="6" t="s">
        <v>30</v>
      </c>
      <c r="M1729" s="42"/>
      <c r="N1729" s="42">
        <f t="shared" si="247"/>
        <v>0</v>
      </c>
      <c r="O1729" s="42" t="str">
        <f t="shared" si="248"/>
        <v/>
      </c>
      <c r="P1729" s="42">
        <f t="shared" si="251"/>
        <v>0</v>
      </c>
      <c r="Q1729" s="265"/>
      <c r="R1729" s="10">
        <f t="shared" si="249"/>
        <v>0</v>
      </c>
      <c r="S1729" s="6"/>
      <c r="T1729" s="6"/>
    </row>
    <row r="1730" spans="1:20" x14ac:dyDescent="0.2">
      <c r="A1730" s="6">
        <f ca="1">IF(COUNTIF($B$1:INDIRECT(CONCATENATE("B", ROW())), B1730)=0, "", COUNTIF($B$1:INDIRECT(CONCATENATE("B", ROW())), B1730))</f>
        <v>678</v>
      </c>
      <c r="B1730" s="41" t="s">
        <v>38</v>
      </c>
      <c r="C1730" s="7" t="str">
        <f ca="1">IF(B1730="", "", B1730&amp;COUNTIF($B$1:INDIRECT(CONCATENATE("B", ROW())), B1730))</f>
        <v>Ground678</v>
      </c>
      <c r="D1730" s="6"/>
      <c r="E1730" s="6"/>
      <c r="F1730" s="6">
        <f t="shared" si="250"/>
        <v>4005</v>
      </c>
      <c r="G1730" s="58" t="str">
        <f t="shared" si="246"/>
        <v>0xFA5</v>
      </c>
      <c r="H1730" s="45" t="s">
        <v>33</v>
      </c>
      <c r="I1730" s="45"/>
      <c r="J1730" s="6" t="s">
        <v>32</v>
      </c>
      <c r="K1730" s="9" t="s">
        <v>29</v>
      </c>
      <c r="L1730" s="6" t="s">
        <v>30</v>
      </c>
      <c r="M1730" s="42"/>
      <c r="N1730" s="42">
        <f t="shared" si="247"/>
        <v>0</v>
      </c>
      <c r="O1730" s="42" t="str">
        <f t="shared" si="248"/>
        <v/>
      </c>
      <c r="P1730" s="42">
        <f t="shared" si="251"/>
        <v>0</v>
      </c>
      <c r="Q1730" s="265"/>
      <c r="R1730" s="10">
        <f t="shared" si="249"/>
        <v>0</v>
      </c>
      <c r="S1730" s="6"/>
      <c r="T1730" s="6"/>
    </row>
    <row r="1731" spans="1:20" x14ac:dyDescent="0.2">
      <c r="A1731" s="6">
        <f ca="1">IF(COUNTIF($B$1:INDIRECT(CONCATENATE("B", ROW())), B1731)=0, "", COUNTIF($B$1:INDIRECT(CONCATENATE("B", ROW())), B1731))</f>
        <v>679</v>
      </c>
      <c r="B1731" s="41" t="s">
        <v>38</v>
      </c>
      <c r="C1731" s="7" t="str">
        <f ca="1">IF(B1731="", "", B1731&amp;COUNTIF($B$1:INDIRECT(CONCATENATE("B", ROW())), B1731))</f>
        <v>Ground679</v>
      </c>
      <c r="D1731" s="6"/>
      <c r="E1731" s="6"/>
      <c r="F1731" s="6">
        <f t="shared" si="250"/>
        <v>4006</v>
      </c>
      <c r="G1731" s="58" t="str">
        <f t="shared" si="246"/>
        <v>0xFA6</v>
      </c>
      <c r="H1731" s="45" t="s">
        <v>152</v>
      </c>
      <c r="I1731" s="45"/>
      <c r="J1731" s="6" t="s">
        <v>32</v>
      </c>
      <c r="K1731" s="9" t="s">
        <v>29</v>
      </c>
      <c r="L1731" s="6" t="s">
        <v>30</v>
      </c>
      <c r="M1731" s="42"/>
      <c r="N1731" s="42">
        <f t="shared" si="247"/>
        <v>0</v>
      </c>
      <c r="O1731" s="42" t="str">
        <f t="shared" si="248"/>
        <v/>
      </c>
      <c r="P1731" s="42">
        <f t="shared" si="251"/>
        <v>0</v>
      </c>
      <c r="Q1731" s="265"/>
      <c r="R1731" s="10">
        <f t="shared" si="249"/>
        <v>0</v>
      </c>
      <c r="S1731" s="6" t="s">
        <v>679</v>
      </c>
      <c r="T1731" s="6" t="s">
        <v>750</v>
      </c>
    </row>
    <row r="1732" spans="1:20" x14ac:dyDescent="0.2">
      <c r="A1732" s="6">
        <f ca="1">IF(COUNTIF($B$1:INDIRECT(CONCATENATE("B", ROW())), B1732)=0, "", COUNTIF($B$1:INDIRECT(CONCATENATE("B", ROW())), B1732))</f>
        <v>680</v>
      </c>
      <c r="B1732" s="41" t="s">
        <v>38</v>
      </c>
      <c r="C1732" s="7" t="str">
        <f ca="1">IF(B1732="", "", B1732&amp;COUNTIF($B$1:INDIRECT(CONCATENATE("B", ROW())), B1732))</f>
        <v>Ground680</v>
      </c>
      <c r="D1732" s="6"/>
      <c r="E1732" s="6"/>
      <c r="F1732" s="6">
        <f t="shared" si="250"/>
        <v>4007</v>
      </c>
      <c r="G1732" s="58" t="str">
        <f t="shared" si="246"/>
        <v>0xFA7</v>
      </c>
      <c r="H1732" s="45" t="s">
        <v>153</v>
      </c>
      <c r="I1732" s="45"/>
      <c r="J1732" s="6" t="s">
        <v>32</v>
      </c>
      <c r="K1732" s="9" t="s">
        <v>29</v>
      </c>
      <c r="L1732" s="6" t="s">
        <v>30</v>
      </c>
      <c r="M1732" s="42"/>
      <c r="N1732" s="42">
        <f t="shared" si="247"/>
        <v>0</v>
      </c>
      <c r="O1732" s="42" t="str">
        <f t="shared" si="248"/>
        <v/>
      </c>
      <c r="P1732" s="42">
        <f t="shared" si="251"/>
        <v>0</v>
      </c>
      <c r="Q1732" s="265"/>
      <c r="R1732" s="10">
        <f t="shared" si="249"/>
        <v>0</v>
      </c>
      <c r="S1732" s="6"/>
      <c r="T1732" s="6" t="s">
        <v>750</v>
      </c>
    </row>
    <row r="1733" spans="1:20" x14ac:dyDescent="0.2">
      <c r="A1733" s="6">
        <f ca="1">IF(COUNTIF($B$1:INDIRECT(CONCATENATE("B", ROW())), B1733)=0, "", COUNTIF($B$1:INDIRECT(CONCATENATE("B", ROW())), B1733))</f>
        <v>681</v>
      </c>
      <c r="B1733" s="41" t="s">
        <v>38</v>
      </c>
      <c r="C1733" s="7" t="str">
        <f ca="1">IF(B1733="", "", B1733&amp;COUNTIF($B$1:INDIRECT(CONCATENATE("B", ROW())), B1733))</f>
        <v>Ground681</v>
      </c>
      <c r="D1733" s="6"/>
      <c r="E1733" s="6"/>
      <c r="F1733" s="6">
        <f t="shared" si="250"/>
        <v>4008</v>
      </c>
      <c r="G1733" s="58" t="str">
        <f t="shared" si="246"/>
        <v>0xFA8</v>
      </c>
      <c r="H1733" s="45" t="s">
        <v>154</v>
      </c>
      <c r="I1733" s="45"/>
      <c r="J1733" s="6" t="s">
        <v>32</v>
      </c>
      <c r="K1733" s="9" t="s">
        <v>29</v>
      </c>
      <c r="L1733" s="6" t="s">
        <v>30</v>
      </c>
      <c r="M1733" s="42"/>
      <c r="N1733" s="42">
        <f t="shared" si="247"/>
        <v>0</v>
      </c>
      <c r="O1733" s="42" t="str">
        <f t="shared" si="248"/>
        <v/>
      </c>
      <c r="P1733" s="42">
        <f t="shared" si="251"/>
        <v>0</v>
      </c>
      <c r="Q1733" s="265"/>
      <c r="R1733" s="10">
        <f t="shared" si="249"/>
        <v>0</v>
      </c>
      <c r="S1733" s="6"/>
      <c r="T1733" s="6" t="s">
        <v>750</v>
      </c>
    </row>
    <row r="1734" spans="1:20" x14ac:dyDescent="0.2">
      <c r="A1734" s="6">
        <f ca="1">IF(COUNTIF($B$1:INDIRECT(CONCATENATE("B", ROW())), B1734)=0, "", COUNTIF($B$1:INDIRECT(CONCATENATE("B", ROW())), B1734))</f>
        <v>682</v>
      </c>
      <c r="B1734" s="41" t="s">
        <v>38</v>
      </c>
      <c r="C1734" s="7" t="str">
        <f ca="1">IF(B1734="", "", B1734&amp;COUNTIF($B$1:INDIRECT(CONCATENATE("B", ROW())), B1734))</f>
        <v>Ground682</v>
      </c>
      <c r="D1734" s="6"/>
      <c r="E1734" s="6"/>
      <c r="F1734" s="6">
        <f t="shared" si="250"/>
        <v>4009</v>
      </c>
      <c r="G1734" s="58" t="str">
        <f t="shared" si="246"/>
        <v>0xFA9</v>
      </c>
      <c r="H1734" s="45" t="s">
        <v>155</v>
      </c>
      <c r="I1734" s="45"/>
      <c r="J1734" s="6" t="s">
        <v>32</v>
      </c>
      <c r="K1734" s="9" t="s">
        <v>29</v>
      </c>
      <c r="L1734" s="6" t="s">
        <v>30</v>
      </c>
      <c r="M1734" s="42"/>
      <c r="N1734" s="42">
        <f t="shared" si="247"/>
        <v>0</v>
      </c>
      <c r="O1734" s="42" t="str">
        <f t="shared" si="248"/>
        <v/>
      </c>
      <c r="P1734" s="42">
        <f t="shared" si="251"/>
        <v>0</v>
      </c>
      <c r="Q1734" s="265"/>
      <c r="R1734" s="10">
        <f t="shared" si="249"/>
        <v>0</v>
      </c>
      <c r="S1734" s="6"/>
      <c r="T1734" s="6" t="s">
        <v>750</v>
      </c>
    </row>
    <row r="1735" spans="1:20" x14ac:dyDescent="0.2">
      <c r="A1735" s="6">
        <f ca="1">IF(COUNTIF($B$1:INDIRECT(CONCATENATE("B", ROW())), B1735)=0, "", COUNTIF($B$1:INDIRECT(CONCATENATE("B", ROW())), B1735))</f>
        <v>683</v>
      </c>
      <c r="B1735" s="41" t="s">
        <v>38</v>
      </c>
      <c r="C1735" s="7" t="str">
        <f ca="1">IF(B1735="", "", B1735&amp;COUNTIF($B$1:INDIRECT(CONCATENATE("B", ROW())), B1735))</f>
        <v>Ground683</v>
      </c>
      <c r="D1735" s="6"/>
      <c r="E1735" s="6"/>
      <c r="F1735" s="6">
        <f t="shared" si="250"/>
        <v>4010</v>
      </c>
      <c r="G1735" s="58" t="str">
        <f t="shared" si="246"/>
        <v>0xFAA</v>
      </c>
      <c r="H1735" s="45" t="s">
        <v>156</v>
      </c>
      <c r="I1735" s="45"/>
      <c r="J1735" s="6" t="s">
        <v>32</v>
      </c>
      <c r="K1735" s="9" t="s">
        <v>29</v>
      </c>
      <c r="L1735" s="6" t="s">
        <v>30</v>
      </c>
      <c r="M1735" s="42"/>
      <c r="N1735" s="42">
        <f t="shared" si="247"/>
        <v>0</v>
      </c>
      <c r="O1735" s="42" t="str">
        <f t="shared" si="248"/>
        <v/>
      </c>
      <c r="P1735" s="42">
        <f t="shared" si="251"/>
        <v>0</v>
      </c>
      <c r="Q1735" s="265"/>
      <c r="R1735" s="10">
        <f t="shared" si="249"/>
        <v>0</v>
      </c>
      <c r="S1735" s="6"/>
      <c r="T1735" s="6" t="s">
        <v>750</v>
      </c>
    </row>
    <row r="1736" spans="1:20" x14ac:dyDescent="0.2">
      <c r="A1736" s="6">
        <f ca="1">IF(COUNTIF($B$1:INDIRECT(CONCATENATE("B", ROW())), B1736)=0, "", COUNTIF($B$1:INDIRECT(CONCATENATE("B", ROW())), B1736))</f>
        <v>684</v>
      </c>
      <c r="B1736" s="41" t="s">
        <v>38</v>
      </c>
      <c r="C1736" s="7" t="str">
        <f ca="1">IF(B1736="", "", B1736&amp;COUNTIF($B$1:INDIRECT(CONCATENATE("B", ROW())), B1736))</f>
        <v>Ground684</v>
      </c>
      <c r="D1736" s="6"/>
      <c r="E1736" s="6"/>
      <c r="F1736" s="6">
        <f t="shared" si="250"/>
        <v>4011</v>
      </c>
      <c r="G1736" s="58" t="str">
        <f t="shared" si="246"/>
        <v>0xFAB</v>
      </c>
      <c r="H1736" s="45" t="s">
        <v>157</v>
      </c>
      <c r="I1736" s="45"/>
      <c r="J1736" s="6" t="s">
        <v>32</v>
      </c>
      <c r="K1736" s="9" t="s">
        <v>29</v>
      </c>
      <c r="L1736" s="6" t="s">
        <v>30</v>
      </c>
      <c r="M1736" s="42"/>
      <c r="N1736" s="42">
        <f t="shared" si="247"/>
        <v>0</v>
      </c>
      <c r="O1736" s="42" t="str">
        <f t="shared" si="248"/>
        <v/>
      </c>
      <c r="P1736" s="42">
        <f t="shared" si="251"/>
        <v>0</v>
      </c>
      <c r="Q1736" s="265"/>
      <c r="R1736" s="10">
        <f t="shared" si="249"/>
        <v>0</v>
      </c>
      <c r="S1736" s="6"/>
      <c r="T1736" s="6"/>
    </row>
    <row r="1737" spans="1:20" x14ac:dyDescent="0.2">
      <c r="A1737" s="6">
        <f ca="1">IF(COUNTIF($B$1:INDIRECT(CONCATENATE("B", ROW())), B1737)=0, "", COUNTIF($B$1:INDIRECT(CONCATENATE("B", ROW())), B1737))</f>
        <v>685</v>
      </c>
      <c r="B1737" s="41" t="s">
        <v>38</v>
      </c>
      <c r="C1737" s="7" t="str">
        <f ca="1">IF(B1737="", "", B1737&amp;COUNTIF($B$1:INDIRECT(CONCATENATE("B", ROW())), B1737))</f>
        <v>Ground685</v>
      </c>
      <c r="D1737" s="6"/>
      <c r="E1737" s="6"/>
      <c r="F1737" s="6">
        <f t="shared" si="250"/>
        <v>4012</v>
      </c>
      <c r="G1737" s="58" t="str">
        <f t="shared" si="246"/>
        <v>0xFAC</v>
      </c>
      <c r="H1737" s="45" t="s">
        <v>158</v>
      </c>
      <c r="I1737" s="45"/>
      <c r="J1737" s="6" t="s">
        <v>32</v>
      </c>
      <c r="K1737" s="9" t="s">
        <v>29</v>
      </c>
      <c r="L1737" s="6" t="s">
        <v>30</v>
      </c>
      <c r="M1737" s="42"/>
      <c r="N1737" s="42">
        <f t="shared" si="247"/>
        <v>0</v>
      </c>
      <c r="O1737" s="42" t="str">
        <f t="shared" si="248"/>
        <v/>
      </c>
      <c r="P1737" s="42">
        <f t="shared" si="251"/>
        <v>0</v>
      </c>
      <c r="Q1737" s="265"/>
      <c r="R1737" s="10">
        <f t="shared" si="249"/>
        <v>0</v>
      </c>
      <c r="S1737" s="6" t="s">
        <v>681</v>
      </c>
      <c r="T1737" s="6" t="s">
        <v>750</v>
      </c>
    </row>
    <row r="1738" spans="1:20" x14ac:dyDescent="0.2">
      <c r="A1738" s="6">
        <f ca="1">IF(COUNTIF($B$1:INDIRECT(CONCATENATE("B", ROW())), B1738)=0, "", COUNTIF($B$1:INDIRECT(CONCATENATE("B", ROW())), B1738))</f>
        <v>686</v>
      </c>
      <c r="B1738" s="41" t="s">
        <v>38</v>
      </c>
      <c r="C1738" s="7" t="str">
        <f ca="1">IF(B1738="", "", B1738&amp;COUNTIF($B$1:INDIRECT(CONCATENATE("B", ROW())), B1738))</f>
        <v>Ground686</v>
      </c>
      <c r="D1738" s="6"/>
      <c r="E1738" s="6"/>
      <c r="F1738" s="6">
        <f t="shared" si="250"/>
        <v>4013</v>
      </c>
      <c r="G1738" s="58" t="str">
        <f t="shared" si="246"/>
        <v>0xFAD</v>
      </c>
      <c r="H1738" s="45" t="s">
        <v>159</v>
      </c>
      <c r="I1738" s="7"/>
      <c r="J1738" s="6" t="s">
        <v>32</v>
      </c>
      <c r="K1738" s="9" t="s">
        <v>29</v>
      </c>
      <c r="L1738" s="6" t="s">
        <v>30</v>
      </c>
      <c r="M1738" s="42"/>
      <c r="N1738" s="42">
        <f t="shared" si="247"/>
        <v>0</v>
      </c>
      <c r="O1738" s="42" t="str">
        <f t="shared" si="248"/>
        <v/>
      </c>
      <c r="P1738" s="42">
        <f t="shared" si="251"/>
        <v>0</v>
      </c>
      <c r="Q1738" s="265"/>
      <c r="R1738" s="10">
        <f t="shared" si="249"/>
        <v>0</v>
      </c>
      <c r="S1738" s="6" t="s">
        <v>682</v>
      </c>
      <c r="T1738" s="6" t="s">
        <v>750</v>
      </c>
    </row>
    <row r="1739" spans="1:20" x14ac:dyDescent="0.2">
      <c r="A1739" s="6">
        <f ca="1">IF(COUNTIF($B$1:INDIRECT(CONCATENATE("B", ROW())), B1739)=0, "", COUNTIF($B$1:INDIRECT(CONCATENATE("B", ROW())), B1739))</f>
        <v>687</v>
      </c>
      <c r="B1739" s="41" t="s">
        <v>38</v>
      </c>
      <c r="C1739" s="7" t="str">
        <f ca="1">IF(B1739="", "", B1739&amp;COUNTIF($B$1:INDIRECT(CONCATENATE("B", ROW())), B1739))</f>
        <v>Ground687</v>
      </c>
      <c r="D1739" s="6"/>
      <c r="E1739" s="6"/>
      <c r="F1739" s="6">
        <f t="shared" si="250"/>
        <v>4014</v>
      </c>
      <c r="G1739" s="58" t="str">
        <f t="shared" si="246"/>
        <v>0xFAE</v>
      </c>
      <c r="H1739" s="45" t="s">
        <v>160</v>
      </c>
      <c r="I1739" s="7"/>
      <c r="J1739" s="6" t="s">
        <v>32</v>
      </c>
      <c r="K1739" s="9" t="s">
        <v>29</v>
      </c>
      <c r="L1739" s="6" t="s">
        <v>30</v>
      </c>
      <c r="M1739" s="42"/>
      <c r="N1739" s="42">
        <f t="shared" si="247"/>
        <v>0</v>
      </c>
      <c r="O1739" s="42" t="str">
        <f t="shared" si="248"/>
        <v/>
      </c>
      <c r="P1739" s="42">
        <f t="shared" si="251"/>
        <v>0</v>
      </c>
      <c r="Q1739" s="265"/>
      <c r="R1739" s="10">
        <f t="shared" si="249"/>
        <v>0</v>
      </c>
      <c r="S1739" s="6" t="s">
        <v>683</v>
      </c>
      <c r="T1739" s="6" t="s">
        <v>750</v>
      </c>
    </row>
    <row r="1740" spans="1:20" x14ac:dyDescent="0.2">
      <c r="A1740" s="6">
        <f ca="1">IF(COUNTIF($B$1:INDIRECT(CONCATENATE("B", ROW())), B1740)=0, "", COUNTIF($B$1:INDIRECT(CONCATENATE("B", ROW())), B1740))</f>
        <v>688</v>
      </c>
      <c r="B1740" s="41" t="s">
        <v>38</v>
      </c>
      <c r="C1740" s="7" t="str">
        <f ca="1">IF(B1740="", "", B1740&amp;COUNTIF($B$1:INDIRECT(CONCATENATE("B", ROW())), B1740))</f>
        <v>Ground688</v>
      </c>
      <c r="D1740" s="6"/>
      <c r="E1740" s="6"/>
      <c r="F1740" s="6">
        <f t="shared" si="250"/>
        <v>4015</v>
      </c>
      <c r="G1740" s="58" t="str">
        <f t="shared" si="246"/>
        <v>0xFAF</v>
      </c>
      <c r="H1740" s="45" t="s">
        <v>161</v>
      </c>
      <c r="I1740" s="7"/>
      <c r="J1740" s="6" t="s">
        <v>32</v>
      </c>
      <c r="K1740" s="9" t="s">
        <v>29</v>
      </c>
      <c r="L1740" s="6" t="s">
        <v>30</v>
      </c>
      <c r="M1740" s="42"/>
      <c r="N1740" s="42">
        <f t="shared" si="247"/>
        <v>0</v>
      </c>
      <c r="O1740" s="42" t="str">
        <f t="shared" si="248"/>
        <v/>
      </c>
      <c r="P1740" s="42">
        <f t="shared" si="251"/>
        <v>0</v>
      </c>
      <c r="Q1740" s="265"/>
      <c r="R1740" s="10">
        <f t="shared" si="249"/>
        <v>0</v>
      </c>
      <c r="S1740" s="6" t="s">
        <v>680</v>
      </c>
      <c r="T1740" s="6" t="s">
        <v>750</v>
      </c>
    </row>
    <row r="1741" spans="1:20" x14ac:dyDescent="0.2">
      <c r="A1741" s="6">
        <f ca="1">IF(COUNTIF($B$1:INDIRECT(CONCATENATE("B", ROW())), B1741)=0, "", COUNTIF($B$1:INDIRECT(CONCATENATE("B", ROW())), B1741))</f>
        <v>689</v>
      </c>
      <c r="B1741" s="41" t="s">
        <v>38</v>
      </c>
      <c r="C1741" s="7" t="str">
        <f ca="1">IF(B1741="", "", B1741&amp;COUNTIF($B$1:INDIRECT(CONCATENATE("B", ROW())), B1741))</f>
        <v>Ground689</v>
      </c>
      <c r="D1741" s="6"/>
      <c r="E1741" s="6"/>
      <c r="F1741" s="6">
        <f t="shared" si="250"/>
        <v>4016</v>
      </c>
      <c r="G1741" s="58" t="str">
        <f t="shared" ref="G1741:G1772" si="252">CONCATENATE( "0x",DEC2HEX($F1741) )</f>
        <v>0xFB0</v>
      </c>
      <c r="H1741" s="45" t="s">
        <v>162</v>
      </c>
      <c r="I1741" s="45"/>
      <c r="J1741" s="6" t="s">
        <v>32</v>
      </c>
      <c r="K1741" s="9" t="s">
        <v>29</v>
      </c>
      <c r="L1741" s="6" t="s">
        <v>30</v>
      </c>
      <c r="M1741" s="42"/>
      <c r="N1741" s="42">
        <f t="shared" ref="N1741:N1772" si="253">(IF($K1741="CCSDS",$M1741,IF($K1741="","",IF($K1741="RAW",$M1741+(12*8)))))</f>
        <v>0</v>
      </c>
      <c r="O1741" s="42" t="str">
        <f t="shared" ref="O1741:O1771" si="254">IF($M1741="", "", $M1741/8)</f>
        <v/>
      </c>
      <c r="P1741" s="42">
        <f t="shared" si="251"/>
        <v>0</v>
      </c>
      <c r="Q1741" s="265"/>
      <c r="R1741" s="10">
        <f t="shared" ref="R1741:R1772" si="255">IF($B1741="", "", IF($J1741="Sync", $N1741/$Q1741, 0))</f>
        <v>0</v>
      </c>
      <c r="S1741" s="6" t="s">
        <v>697</v>
      </c>
      <c r="T1741" s="6" t="s">
        <v>750</v>
      </c>
    </row>
    <row r="1742" spans="1:20" x14ac:dyDescent="0.2">
      <c r="A1742" s="6">
        <f ca="1">IF(COUNTIF($B$1:INDIRECT(CONCATENATE("B", ROW())), B1742)=0, "", COUNTIF($B$1:INDIRECT(CONCATENATE("B", ROW())), B1742))</f>
        <v>690</v>
      </c>
      <c r="B1742" s="41" t="s">
        <v>38</v>
      </c>
      <c r="C1742" s="7" t="str">
        <f ca="1">IF(B1742="", "", B1742&amp;COUNTIF($B$1:INDIRECT(CONCATENATE("B", ROW())), B1742))</f>
        <v>Ground690</v>
      </c>
      <c r="D1742" s="6"/>
      <c r="E1742" s="6"/>
      <c r="F1742" s="6">
        <f t="shared" ref="F1742:F1773" si="256">$F1741+1</f>
        <v>4017</v>
      </c>
      <c r="G1742" s="58" t="str">
        <f t="shared" si="252"/>
        <v>0xFB1</v>
      </c>
      <c r="H1742" s="45" t="s">
        <v>163</v>
      </c>
      <c r="I1742" s="7"/>
      <c r="J1742" s="6" t="s">
        <v>32</v>
      </c>
      <c r="K1742" s="9" t="s">
        <v>29</v>
      </c>
      <c r="L1742" s="6" t="s">
        <v>30</v>
      </c>
      <c r="M1742" s="42"/>
      <c r="N1742" s="42">
        <f t="shared" si="253"/>
        <v>0</v>
      </c>
      <c r="O1742" s="42" t="str">
        <f t="shared" si="254"/>
        <v/>
      </c>
      <c r="P1742" s="42">
        <f t="shared" si="251"/>
        <v>0</v>
      </c>
      <c r="Q1742" s="265"/>
      <c r="R1742" s="10">
        <f t="shared" si="255"/>
        <v>0</v>
      </c>
      <c r="S1742" s="6" t="s">
        <v>698</v>
      </c>
      <c r="T1742" s="6" t="s">
        <v>750</v>
      </c>
    </row>
    <row r="1743" spans="1:20" ht="12" customHeight="1" x14ac:dyDescent="0.2">
      <c r="A1743" s="6">
        <f ca="1">IF(COUNTIF($B$1:INDIRECT(CONCATENATE("B", ROW())), B1743)=0, "", COUNTIF($B$1:INDIRECT(CONCATENATE("B", ROW())), B1743))</f>
        <v>691</v>
      </c>
      <c r="B1743" s="41" t="s">
        <v>38</v>
      </c>
      <c r="C1743" s="7" t="str">
        <f ca="1">IF(B1743="", "", B1743&amp;COUNTIF($B$1:INDIRECT(CONCATENATE("B", ROW())), B1743))</f>
        <v>Ground691</v>
      </c>
      <c r="D1743" s="6"/>
      <c r="E1743" s="6"/>
      <c r="F1743" s="6">
        <f t="shared" si="256"/>
        <v>4018</v>
      </c>
      <c r="G1743" s="58" t="str">
        <f t="shared" si="252"/>
        <v>0xFB2</v>
      </c>
      <c r="H1743" s="45" t="s">
        <v>164</v>
      </c>
      <c r="I1743" s="7"/>
      <c r="J1743" s="6" t="s">
        <v>32</v>
      </c>
      <c r="K1743" s="9" t="s">
        <v>29</v>
      </c>
      <c r="L1743" s="6" t="s">
        <v>30</v>
      </c>
      <c r="M1743" s="42"/>
      <c r="N1743" s="42">
        <f t="shared" si="253"/>
        <v>0</v>
      </c>
      <c r="O1743" s="42" t="str">
        <f t="shared" si="254"/>
        <v/>
      </c>
      <c r="P1743" s="42">
        <f t="shared" si="251"/>
        <v>0</v>
      </c>
      <c r="Q1743" s="265"/>
      <c r="R1743" s="10">
        <f t="shared" si="255"/>
        <v>0</v>
      </c>
      <c r="S1743" s="6" t="s">
        <v>699</v>
      </c>
      <c r="T1743" s="6" t="s">
        <v>750</v>
      </c>
    </row>
    <row r="1744" spans="1:20" x14ac:dyDescent="0.2">
      <c r="A1744" s="6">
        <f ca="1">IF(COUNTIF($B$1:INDIRECT(CONCATENATE("B", ROW())), B1744)=0, "", COUNTIF($B$1:INDIRECT(CONCATENATE("B", ROW())), B1744))</f>
        <v>692</v>
      </c>
      <c r="B1744" s="41" t="s">
        <v>38</v>
      </c>
      <c r="C1744" s="7" t="str">
        <f ca="1">IF(B1744="", "", B1744&amp;COUNTIF($B$1:INDIRECT(CONCATENATE("B", ROW())), B1744))</f>
        <v>Ground692</v>
      </c>
      <c r="D1744" s="6"/>
      <c r="E1744" s="6"/>
      <c r="F1744" s="6">
        <f t="shared" si="256"/>
        <v>4019</v>
      </c>
      <c r="G1744" s="58" t="str">
        <f t="shared" si="252"/>
        <v>0xFB3</v>
      </c>
      <c r="H1744" s="45" t="s">
        <v>165</v>
      </c>
      <c r="I1744" s="7"/>
      <c r="J1744" s="6" t="s">
        <v>32</v>
      </c>
      <c r="K1744" s="9" t="s">
        <v>29</v>
      </c>
      <c r="L1744" s="6" t="s">
        <v>30</v>
      </c>
      <c r="M1744" s="42"/>
      <c r="N1744" s="42">
        <f t="shared" si="253"/>
        <v>0</v>
      </c>
      <c r="O1744" s="42" t="str">
        <f t="shared" si="254"/>
        <v/>
      </c>
      <c r="P1744" s="42">
        <f t="shared" si="251"/>
        <v>0</v>
      </c>
      <c r="Q1744" s="265"/>
      <c r="R1744" s="10">
        <f t="shared" si="255"/>
        <v>0</v>
      </c>
      <c r="S1744" s="6" t="s">
        <v>696</v>
      </c>
      <c r="T1744" s="6" t="s">
        <v>750</v>
      </c>
    </row>
    <row r="1745" spans="1:20" x14ac:dyDescent="0.2">
      <c r="A1745" s="6">
        <f ca="1">IF(COUNTIF($B$1:INDIRECT(CONCATENATE("B", ROW())), B1745)=0, "", COUNTIF($B$1:INDIRECT(CONCATENATE("B", ROW())), B1745))</f>
        <v>693</v>
      </c>
      <c r="B1745" s="41" t="s">
        <v>38</v>
      </c>
      <c r="C1745" s="7" t="str">
        <f ca="1">IF(B1745="", "", B1745&amp;COUNTIF($B$1:INDIRECT(CONCATENATE("B", ROW())), B1745))</f>
        <v>Ground693</v>
      </c>
      <c r="D1745" s="6"/>
      <c r="E1745" s="6"/>
      <c r="F1745" s="6">
        <f t="shared" si="256"/>
        <v>4020</v>
      </c>
      <c r="G1745" s="58" t="str">
        <f t="shared" si="252"/>
        <v>0xFB4</v>
      </c>
      <c r="H1745" s="45" t="s">
        <v>166</v>
      </c>
      <c r="I1745" s="45"/>
      <c r="J1745" s="6" t="s">
        <v>32</v>
      </c>
      <c r="K1745" s="9" t="s">
        <v>29</v>
      </c>
      <c r="L1745" s="6" t="s">
        <v>30</v>
      </c>
      <c r="M1745" s="42"/>
      <c r="N1745" s="42">
        <f t="shared" si="253"/>
        <v>0</v>
      </c>
      <c r="O1745" s="42" t="str">
        <f t="shared" si="254"/>
        <v/>
      </c>
      <c r="P1745" s="42">
        <f t="shared" si="251"/>
        <v>0</v>
      </c>
      <c r="Q1745" s="265"/>
      <c r="R1745" s="10">
        <f t="shared" si="255"/>
        <v>0</v>
      </c>
      <c r="S1745" s="6" t="s">
        <v>685</v>
      </c>
      <c r="T1745" s="6" t="s">
        <v>750</v>
      </c>
    </row>
    <row r="1746" spans="1:20" x14ac:dyDescent="0.2">
      <c r="A1746" s="6">
        <f ca="1">IF(COUNTIF($B$1:INDIRECT(CONCATENATE("B", ROW())), B1746)=0, "", COUNTIF($B$1:INDIRECT(CONCATENATE("B", ROW())), B1746))</f>
        <v>694</v>
      </c>
      <c r="B1746" s="41" t="s">
        <v>38</v>
      </c>
      <c r="C1746" s="7" t="str">
        <f ca="1">IF(B1746="", "", B1746&amp;COUNTIF($B$1:INDIRECT(CONCATENATE("B", ROW())), B1746))</f>
        <v>Ground694</v>
      </c>
      <c r="D1746" s="6"/>
      <c r="E1746" s="6"/>
      <c r="F1746" s="6">
        <f t="shared" si="256"/>
        <v>4021</v>
      </c>
      <c r="G1746" s="58" t="str">
        <f t="shared" si="252"/>
        <v>0xFB5</v>
      </c>
      <c r="H1746" s="45" t="s">
        <v>167</v>
      </c>
      <c r="I1746" s="45"/>
      <c r="J1746" s="6" t="s">
        <v>32</v>
      </c>
      <c r="K1746" s="9" t="s">
        <v>29</v>
      </c>
      <c r="L1746" s="6" t="s">
        <v>30</v>
      </c>
      <c r="M1746" s="42"/>
      <c r="N1746" s="42">
        <f t="shared" si="253"/>
        <v>0</v>
      </c>
      <c r="O1746" s="42" t="str">
        <f t="shared" si="254"/>
        <v/>
      </c>
      <c r="P1746" s="42">
        <f t="shared" si="251"/>
        <v>0</v>
      </c>
      <c r="Q1746" s="265"/>
      <c r="R1746" s="10">
        <f t="shared" si="255"/>
        <v>0</v>
      </c>
      <c r="S1746" s="6" t="s">
        <v>684</v>
      </c>
      <c r="T1746" s="6" t="s">
        <v>750</v>
      </c>
    </row>
    <row r="1747" spans="1:20" x14ac:dyDescent="0.2">
      <c r="A1747" s="6">
        <f ca="1">IF(COUNTIF($B$1:INDIRECT(CONCATENATE("B", ROW())), B1747)=0, "", COUNTIF($B$1:INDIRECT(CONCATENATE("B", ROW())), B1747))</f>
        <v>695</v>
      </c>
      <c r="B1747" s="41" t="s">
        <v>38</v>
      </c>
      <c r="C1747" s="7" t="str">
        <f ca="1">IF(B1747="", "", B1747&amp;COUNTIF($B$1:INDIRECT(CONCATENATE("B", ROW())), B1747))</f>
        <v>Ground695</v>
      </c>
      <c r="D1747" s="6"/>
      <c r="E1747" s="6"/>
      <c r="F1747" s="6">
        <f t="shared" si="256"/>
        <v>4022</v>
      </c>
      <c r="G1747" s="58" t="str">
        <f t="shared" si="252"/>
        <v>0xFB6</v>
      </c>
      <c r="H1747" s="45" t="s">
        <v>168</v>
      </c>
      <c r="I1747" s="45"/>
      <c r="J1747" s="6" t="s">
        <v>32</v>
      </c>
      <c r="K1747" s="9" t="s">
        <v>29</v>
      </c>
      <c r="L1747" s="6" t="s">
        <v>30</v>
      </c>
      <c r="M1747" s="42"/>
      <c r="N1747" s="42">
        <f t="shared" si="253"/>
        <v>0</v>
      </c>
      <c r="O1747" s="42" t="str">
        <f t="shared" si="254"/>
        <v/>
      </c>
      <c r="P1747" s="42">
        <f t="shared" si="251"/>
        <v>0</v>
      </c>
      <c r="Q1747" s="265"/>
      <c r="R1747" s="10">
        <f t="shared" si="255"/>
        <v>0</v>
      </c>
      <c r="S1747" s="6" t="s">
        <v>695</v>
      </c>
      <c r="T1747" s="6" t="s">
        <v>750</v>
      </c>
    </row>
    <row r="1748" spans="1:20" x14ac:dyDescent="0.2">
      <c r="A1748" s="6">
        <f ca="1">IF(COUNTIF($B$1:INDIRECT(CONCATENATE("B", ROW())), B1748)=0, "", COUNTIF($B$1:INDIRECT(CONCATENATE("B", ROW())), B1748))</f>
        <v>696</v>
      </c>
      <c r="B1748" s="41" t="s">
        <v>38</v>
      </c>
      <c r="C1748" s="7" t="str">
        <f ca="1">IF(B1748="", "", B1748&amp;COUNTIF($B$1:INDIRECT(CONCATENATE("B", ROW())), B1748))</f>
        <v>Ground696</v>
      </c>
      <c r="D1748" s="6"/>
      <c r="E1748" s="6"/>
      <c r="F1748" s="6">
        <f t="shared" si="256"/>
        <v>4023</v>
      </c>
      <c r="G1748" s="58" t="str">
        <f t="shared" si="252"/>
        <v>0xFB7</v>
      </c>
      <c r="H1748" s="45" t="s">
        <v>169</v>
      </c>
      <c r="I1748" s="45"/>
      <c r="J1748" s="6" t="s">
        <v>32</v>
      </c>
      <c r="K1748" s="9" t="s">
        <v>29</v>
      </c>
      <c r="L1748" s="6" t="s">
        <v>30</v>
      </c>
      <c r="M1748" s="42"/>
      <c r="N1748" s="42">
        <f t="shared" si="253"/>
        <v>0</v>
      </c>
      <c r="O1748" s="42" t="str">
        <f t="shared" si="254"/>
        <v/>
      </c>
      <c r="P1748" s="42">
        <f t="shared" si="251"/>
        <v>0</v>
      </c>
      <c r="Q1748" s="265"/>
      <c r="R1748" s="10">
        <f t="shared" si="255"/>
        <v>0</v>
      </c>
      <c r="S1748" s="6" t="s">
        <v>693</v>
      </c>
      <c r="T1748" s="6" t="s">
        <v>750</v>
      </c>
    </row>
    <row r="1749" spans="1:20" x14ac:dyDescent="0.2">
      <c r="A1749" s="6">
        <f ca="1">IF(COUNTIF($B$1:INDIRECT(CONCATENATE("B", ROW())), B1749)=0, "", COUNTIF($B$1:INDIRECT(CONCATENATE("B", ROW())), B1749))</f>
        <v>697</v>
      </c>
      <c r="B1749" s="41" t="s">
        <v>38</v>
      </c>
      <c r="C1749" s="7" t="str">
        <f ca="1">IF(B1749="", "", B1749&amp;COUNTIF($B$1:INDIRECT(CONCATENATE("B", ROW())), B1749))</f>
        <v>Ground697</v>
      </c>
      <c r="D1749" s="6"/>
      <c r="E1749" s="6"/>
      <c r="F1749" s="6">
        <f t="shared" si="256"/>
        <v>4024</v>
      </c>
      <c r="G1749" s="58" t="str">
        <f t="shared" si="252"/>
        <v>0xFB8</v>
      </c>
      <c r="H1749" s="45" t="s">
        <v>170</v>
      </c>
      <c r="I1749" s="45"/>
      <c r="J1749" s="6" t="s">
        <v>32</v>
      </c>
      <c r="K1749" s="9" t="s">
        <v>29</v>
      </c>
      <c r="L1749" s="6" t="s">
        <v>30</v>
      </c>
      <c r="M1749" s="42"/>
      <c r="N1749" s="42">
        <f t="shared" si="253"/>
        <v>0</v>
      </c>
      <c r="O1749" s="42" t="str">
        <f t="shared" si="254"/>
        <v/>
      </c>
      <c r="P1749" s="42">
        <f t="shared" si="251"/>
        <v>0</v>
      </c>
      <c r="Q1749" s="265"/>
      <c r="R1749" s="10">
        <f t="shared" si="255"/>
        <v>0</v>
      </c>
      <c r="S1749" s="6" t="s">
        <v>694</v>
      </c>
      <c r="T1749" s="6" t="s">
        <v>750</v>
      </c>
    </row>
    <row r="1750" spans="1:20" x14ac:dyDescent="0.2">
      <c r="A1750" s="6">
        <f ca="1">IF(COUNTIF($B$1:INDIRECT(CONCATENATE("B", ROW())), B1750)=0, "", COUNTIF($B$1:INDIRECT(CONCATENATE("B", ROW())), B1750))</f>
        <v>698</v>
      </c>
      <c r="B1750" s="41" t="s">
        <v>38</v>
      </c>
      <c r="C1750" s="7" t="str">
        <f ca="1">IF(B1750="", "", B1750&amp;COUNTIF($B$1:INDIRECT(CONCATENATE("B", ROW())), B1750))</f>
        <v>Ground698</v>
      </c>
      <c r="D1750" s="6"/>
      <c r="E1750" s="6"/>
      <c r="F1750" s="6">
        <f t="shared" si="256"/>
        <v>4025</v>
      </c>
      <c r="G1750" s="58" t="str">
        <f t="shared" si="252"/>
        <v>0xFB9</v>
      </c>
      <c r="H1750" s="45" t="s">
        <v>171</v>
      </c>
      <c r="I1750" s="45"/>
      <c r="J1750" s="6" t="s">
        <v>32</v>
      </c>
      <c r="K1750" s="9" t="s">
        <v>29</v>
      </c>
      <c r="L1750" s="6" t="s">
        <v>30</v>
      </c>
      <c r="M1750" s="42"/>
      <c r="N1750" s="42">
        <f t="shared" si="253"/>
        <v>0</v>
      </c>
      <c r="O1750" s="42" t="str">
        <f t="shared" si="254"/>
        <v/>
      </c>
      <c r="P1750" s="42">
        <f t="shared" si="251"/>
        <v>0</v>
      </c>
      <c r="Q1750" s="265"/>
      <c r="R1750" s="10">
        <f t="shared" si="255"/>
        <v>0</v>
      </c>
      <c r="S1750" s="6" t="s">
        <v>692</v>
      </c>
      <c r="T1750" s="6" t="s">
        <v>750</v>
      </c>
    </row>
    <row r="1751" spans="1:20" x14ac:dyDescent="0.2">
      <c r="A1751" s="6">
        <f ca="1">IF(COUNTIF($B$1:INDIRECT(CONCATENATE("B", ROW())), B1751)=0, "", COUNTIF($B$1:INDIRECT(CONCATENATE("B", ROW())), B1751))</f>
        <v>699</v>
      </c>
      <c r="B1751" s="41" t="s">
        <v>38</v>
      </c>
      <c r="C1751" s="7" t="str">
        <f ca="1">IF(B1751="", "", B1751&amp;COUNTIF($B$1:INDIRECT(CONCATENATE("B", ROW())), B1751))</f>
        <v>Ground699</v>
      </c>
      <c r="D1751" s="6"/>
      <c r="E1751" s="6"/>
      <c r="F1751" s="6">
        <f t="shared" si="256"/>
        <v>4026</v>
      </c>
      <c r="G1751" s="58" t="str">
        <f t="shared" si="252"/>
        <v>0xFBA</v>
      </c>
      <c r="H1751" s="45" t="s">
        <v>172</v>
      </c>
      <c r="I1751" s="45"/>
      <c r="J1751" s="6" t="s">
        <v>32</v>
      </c>
      <c r="K1751" s="9" t="s">
        <v>29</v>
      </c>
      <c r="L1751" s="6" t="s">
        <v>30</v>
      </c>
      <c r="M1751" s="42"/>
      <c r="N1751" s="42">
        <f t="shared" si="253"/>
        <v>0</v>
      </c>
      <c r="O1751" s="42" t="str">
        <f t="shared" si="254"/>
        <v/>
      </c>
      <c r="P1751" s="42">
        <f t="shared" si="251"/>
        <v>0</v>
      </c>
      <c r="Q1751" s="265"/>
      <c r="R1751" s="10">
        <f t="shared" si="255"/>
        <v>0</v>
      </c>
      <c r="S1751" s="6" t="s">
        <v>686</v>
      </c>
      <c r="T1751" s="6" t="s">
        <v>750</v>
      </c>
    </row>
    <row r="1752" spans="1:20" x14ac:dyDescent="0.2">
      <c r="A1752" s="6">
        <f ca="1">IF(COUNTIF($B$1:INDIRECT(CONCATENATE("B", ROW())), B1752)=0, "", COUNTIF($B$1:INDIRECT(CONCATENATE("B", ROW())), B1752))</f>
        <v>700</v>
      </c>
      <c r="B1752" s="41" t="s">
        <v>38</v>
      </c>
      <c r="C1752" s="7" t="str">
        <f ca="1">IF(B1752="", "", B1752&amp;COUNTIF($B$1:INDIRECT(CONCATENATE("B", ROW())), B1752))</f>
        <v>Ground700</v>
      </c>
      <c r="D1752" s="6"/>
      <c r="E1752" s="6"/>
      <c r="F1752" s="6">
        <f t="shared" si="256"/>
        <v>4027</v>
      </c>
      <c r="G1752" s="58" t="str">
        <f t="shared" si="252"/>
        <v>0xFBB</v>
      </c>
      <c r="H1752" s="45" t="s">
        <v>173</v>
      </c>
      <c r="I1752" s="45"/>
      <c r="J1752" s="6" t="s">
        <v>32</v>
      </c>
      <c r="K1752" s="9" t="s">
        <v>29</v>
      </c>
      <c r="L1752" s="6" t="s">
        <v>30</v>
      </c>
      <c r="M1752" s="42"/>
      <c r="N1752" s="42">
        <f t="shared" si="253"/>
        <v>0</v>
      </c>
      <c r="O1752" s="42" t="str">
        <f t="shared" si="254"/>
        <v/>
      </c>
      <c r="P1752" s="42">
        <f t="shared" si="251"/>
        <v>0</v>
      </c>
      <c r="Q1752" s="265"/>
      <c r="R1752" s="10">
        <f t="shared" si="255"/>
        <v>0</v>
      </c>
      <c r="S1752" s="6" t="s">
        <v>688</v>
      </c>
      <c r="T1752" s="6" t="s">
        <v>750</v>
      </c>
    </row>
    <row r="1753" spans="1:20" x14ac:dyDescent="0.2">
      <c r="A1753" s="6">
        <f ca="1">IF(COUNTIF($B$1:INDIRECT(CONCATENATE("B", ROW())), B1753)=0, "", COUNTIF($B$1:INDIRECT(CONCATENATE("B", ROW())), B1753))</f>
        <v>701</v>
      </c>
      <c r="B1753" s="41" t="s">
        <v>38</v>
      </c>
      <c r="C1753" s="7" t="str">
        <f ca="1">IF(B1753="", "", B1753&amp;COUNTIF($B$1:INDIRECT(CONCATENATE("B", ROW())), B1753))</f>
        <v>Ground701</v>
      </c>
      <c r="D1753" s="6"/>
      <c r="E1753" s="6"/>
      <c r="F1753" s="6">
        <f t="shared" si="256"/>
        <v>4028</v>
      </c>
      <c r="G1753" s="58" t="str">
        <f t="shared" si="252"/>
        <v>0xFBC</v>
      </c>
      <c r="H1753" s="45" t="s">
        <v>174</v>
      </c>
      <c r="I1753" s="45"/>
      <c r="J1753" s="6" t="s">
        <v>32</v>
      </c>
      <c r="K1753" s="9" t="s">
        <v>29</v>
      </c>
      <c r="L1753" s="6" t="s">
        <v>30</v>
      </c>
      <c r="M1753" s="42"/>
      <c r="N1753" s="42">
        <f t="shared" si="253"/>
        <v>0</v>
      </c>
      <c r="O1753" s="42" t="str">
        <f t="shared" si="254"/>
        <v/>
      </c>
      <c r="P1753" s="42">
        <f t="shared" si="251"/>
        <v>0</v>
      </c>
      <c r="Q1753" s="265"/>
      <c r="R1753" s="10">
        <f t="shared" si="255"/>
        <v>0</v>
      </c>
      <c r="S1753" s="6" t="s">
        <v>691</v>
      </c>
      <c r="T1753" s="6" t="s">
        <v>750</v>
      </c>
    </row>
    <row r="1754" spans="1:20" x14ac:dyDescent="0.2">
      <c r="A1754" s="6">
        <f ca="1">IF(COUNTIF($B$1:INDIRECT(CONCATENATE("B", ROW())), B1754)=0, "", COUNTIF($B$1:INDIRECT(CONCATENATE("B", ROW())), B1754))</f>
        <v>702</v>
      </c>
      <c r="B1754" s="41" t="s">
        <v>38</v>
      </c>
      <c r="C1754" s="7" t="str">
        <f ca="1">IF(B1754="", "", B1754&amp;COUNTIF($B$1:INDIRECT(CONCATENATE("B", ROW())), B1754))</f>
        <v>Ground702</v>
      </c>
      <c r="D1754" s="6"/>
      <c r="E1754" s="6"/>
      <c r="F1754" s="6">
        <f t="shared" si="256"/>
        <v>4029</v>
      </c>
      <c r="G1754" s="58" t="str">
        <f t="shared" si="252"/>
        <v>0xFBD</v>
      </c>
      <c r="H1754" s="45" t="s">
        <v>175</v>
      </c>
      <c r="I1754" s="45"/>
      <c r="J1754" s="6" t="s">
        <v>32</v>
      </c>
      <c r="K1754" s="9" t="s">
        <v>29</v>
      </c>
      <c r="L1754" s="6" t="s">
        <v>30</v>
      </c>
      <c r="M1754" s="42"/>
      <c r="N1754" s="42">
        <f t="shared" si="253"/>
        <v>0</v>
      </c>
      <c r="O1754" s="42" t="str">
        <f t="shared" si="254"/>
        <v/>
      </c>
      <c r="P1754" s="42">
        <f t="shared" si="251"/>
        <v>0</v>
      </c>
      <c r="Q1754" s="265"/>
      <c r="R1754" s="10">
        <f t="shared" si="255"/>
        <v>0</v>
      </c>
      <c r="S1754" s="6" t="s">
        <v>690</v>
      </c>
      <c r="T1754" s="6" t="s">
        <v>750</v>
      </c>
    </row>
    <row r="1755" spans="1:20" x14ac:dyDescent="0.2">
      <c r="A1755" s="6">
        <f ca="1">IF(COUNTIF($B$1:INDIRECT(CONCATENATE("B", ROW())), B1755)=0, "", COUNTIF($B$1:INDIRECT(CONCATENATE("B", ROW())), B1755))</f>
        <v>703</v>
      </c>
      <c r="B1755" s="41" t="s">
        <v>38</v>
      </c>
      <c r="C1755" s="7" t="str">
        <f ca="1">IF(B1755="", "", B1755&amp;COUNTIF($B$1:INDIRECT(CONCATENATE("B", ROW())), B1755))</f>
        <v>Ground703</v>
      </c>
      <c r="D1755" s="6"/>
      <c r="E1755" s="6"/>
      <c r="F1755" s="6">
        <f t="shared" si="256"/>
        <v>4030</v>
      </c>
      <c r="G1755" s="58" t="str">
        <f t="shared" si="252"/>
        <v>0xFBE</v>
      </c>
      <c r="H1755" s="45" t="s">
        <v>176</v>
      </c>
      <c r="I1755" s="45"/>
      <c r="J1755" s="6" t="s">
        <v>32</v>
      </c>
      <c r="K1755" s="9" t="s">
        <v>29</v>
      </c>
      <c r="L1755" s="6" t="s">
        <v>30</v>
      </c>
      <c r="M1755" s="42"/>
      <c r="N1755" s="42">
        <f t="shared" si="253"/>
        <v>0</v>
      </c>
      <c r="O1755" s="42" t="str">
        <f t="shared" si="254"/>
        <v/>
      </c>
      <c r="P1755" s="42">
        <f t="shared" si="251"/>
        <v>0</v>
      </c>
      <c r="Q1755" s="265"/>
      <c r="R1755" s="10">
        <f t="shared" si="255"/>
        <v>0</v>
      </c>
      <c r="S1755" s="6" t="s">
        <v>689</v>
      </c>
      <c r="T1755" s="6" t="s">
        <v>750</v>
      </c>
    </row>
    <row r="1756" spans="1:20" x14ac:dyDescent="0.2">
      <c r="A1756" s="6">
        <f ca="1">IF(COUNTIF($B$1:INDIRECT(CONCATENATE("B", ROW())), B1756)=0, "", COUNTIF($B$1:INDIRECT(CONCATENATE("B", ROW())), B1756))</f>
        <v>704</v>
      </c>
      <c r="B1756" s="41" t="s">
        <v>38</v>
      </c>
      <c r="C1756" s="7" t="str">
        <f ca="1">IF(B1756="", "", B1756&amp;COUNTIF($B$1:INDIRECT(CONCATENATE("B", ROW())), B1756))</f>
        <v>Ground704</v>
      </c>
      <c r="D1756" s="6"/>
      <c r="E1756" s="6"/>
      <c r="F1756" s="6">
        <f t="shared" si="256"/>
        <v>4031</v>
      </c>
      <c r="G1756" s="58" t="str">
        <f t="shared" si="252"/>
        <v>0xFBF</v>
      </c>
      <c r="H1756" s="45" t="s">
        <v>177</v>
      </c>
      <c r="I1756" s="45"/>
      <c r="J1756" s="6" t="s">
        <v>32</v>
      </c>
      <c r="K1756" s="9" t="s">
        <v>29</v>
      </c>
      <c r="L1756" s="6" t="s">
        <v>30</v>
      </c>
      <c r="M1756" s="42"/>
      <c r="N1756" s="42">
        <f t="shared" si="253"/>
        <v>0</v>
      </c>
      <c r="O1756" s="42" t="str">
        <f t="shared" si="254"/>
        <v/>
      </c>
      <c r="P1756" s="42">
        <f t="shared" si="251"/>
        <v>0</v>
      </c>
      <c r="Q1756" s="265"/>
      <c r="R1756" s="10">
        <f t="shared" si="255"/>
        <v>0</v>
      </c>
      <c r="S1756" s="6" t="s">
        <v>687</v>
      </c>
      <c r="T1756" s="6" t="s">
        <v>750</v>
      </c>
    </row>
    <row r="1757" spans="1:20" x14ac:dyDescent="0.2">
      <c r="A1757" s="6">
        <f ca="1">IF(COUNTIF($B$1:INDIRECT(CONCATENATE("B", ROW())), B1757)=0, "", COUNTIF($B$1:INDIRECT(CONCATENATE("B", ROW())), B1757))</f>
        <v>705</v>
      </c>
      <c r="B1757" s="41" t="s">
        <v>38</v>
      </c>
      <c r="C1757" s="7" t="str">
        <f ca="1">IF(B1757="", "", B1757&amp;COUNTIF($B$1:INDIRECT(CONCATENATE("B", ROW())), B1757))</f>
        <v>Ground705</v>
      </c>
      <c r="D1757" s="6"/>
      <c r="E1757" s="6"/>
      <c r="F1757" s="6">
        <f t="shared" si="256"/>
        <v>4032</v>
      </c>
      <c r="G1757" s="58" t="str">
        <f t="shared" si="252"/>
        <v>0xFC0</v>
      </c>
      <c r="H1757" s="45" t="s">
        <v>182</v>
      </c>
      <c r="I1757" s="8" t="s">
        <v>178</v>
      </c>
      <c r="J1757" s="6" t="s">
        <v>32</v>
      </c>
      <c r="K1757" s="9" t="s">
        <v>29</v>
      </c>
      <c r="L1757" s="6" t="s">
        <v>30</v>
      </c>
      <c r="M1757" s="42"/>
      <c r="N1757" s="42">
        <f t="shared" si="253"/>
        <v>0</v>
      </c>
      <c r="O1757" s="42" t="str">
        <f t="shared" si="254"/>
        <v/>
      </c>
      <c r="P1757" s="42">
        <f t="shared" si="251"/>
        <v>0</v>
      </c>
      <c r="Q1757" s="265"/>
      <c r="R1757" s="10">
        <f t="shared" si="255"/>
        <v>0</v>
      </c>
      <c r="S1757" s="6" t="s">
        <v>708</v>
      </c>
      <c r="T1757" s="6" t="s">
        <v>750</v>
      </c>
    </row>
    <row r="1758" spans="1:20" x14ac:dyDescent="0.2">
      <c r="A1758" s="6">
        <f ca="1">IF(COUNTIF($B$1:INDIRECT(CONCATENATE("B", ROW())), B1758)=0, "", COUNTIF($B$1:INDIRECT(CONCATENATE("B", ROW())), B1758))</f>
        <v>706</v>
      </c>
      <c r="B1758" s="41" t="s">
        <v>38</v>
      </c>
      <c r="C1758" s="7" t="str">
        <f ca="1">IF(B1758="", "", B1758&amp;COUNTIF($B$1:INDIRECT(CONCATENATE("B", ROW())), B1758))</f>
        <v>Ground706</v>
      </c>
      <c r="D1758" s="6"/>
      <c r="E1758" s="6"/>
      <c r="F1758" s="6">
        <f t="shared" si="256"/>
        <v>4033</v>
      </c>
      <c r="G1758" s="58" t="str">
        <f t="shared" si="252"/>
        <v>0xFC1</v>
      </c>
      <c r="H1758" s="45" t="s">
        <v>179</v>
      </c>
      <c r="I1758" s="45"/>
      <c r="J1758" s="6" t="s">
        <v>32</v>
      </c>
      <c r="K1758" s="9" t="s">
        <v>29</v>
      </c>
      <c r="L1758" s="6" t="s">
        <v>30</v>
      </c>
      <c r="M1758" s="42"/>
      <c r="N1758" s="42">
        <f t="shared" si="253"/>
        <v>0</v>
      </c>
      <c r="O1758" s="42" t="str">
        <f t="shared" si="254"/>
        <v/>
      </c>
      <c r="P1758" s="42">
        <f t="shared" si="251"/>
        <v>0</v>
      </c>
      <c r="Q1758" s="265"/>
      <c r="R1758" s="10">
        <f t="shared" si="255"/>
        <v>0</v>
      </c>
      <c r="S1758" s="6" t="s">
        <v>706</v>
      </c>
      <c r="T1758" s="6" t="s">
        <v>750</v>
      </c>
    </row>
    <row r="1759" spans="1:20" x14ac:dyDescent="0.2">
      <c r="A1759" s="6">
        <f ca="1">IF(COUNTIF($B$1:INDIRECT(CONCATENATE("B", ROW())), B1759)=0, "", COUNTIF($B$1:INDIRECT(CONCATENATE("B", ROW())), B1759))</f>
        <v>707</v>
      </c>
      <c r="B1759" s="41" t="s">
        <v>38</v>
      </c>
      <c r="C1759" s="7" t="str">
        <f ca="1">IF(B1759="", "", B1759&amp;COUNTIF($B$1:INDIRECT(CONCATENATE("B", ROW())), B1759))</f>
        <v>Ground707</v>
      </c>
      <c r="D1759" s="6"/>
      <c r="E1759" s="6"/>
      <c r="F1759" s="6">
        <f t="shared" si="256"/>
        <v>4034</v>
      </c>
      <c r="G1759" s="58" t="str">
        <f t="shared" si="252"/>
        <v>0xFC2</v>
      </c>
      <c r="H1759" s="45" t="s">
        <v>180</v>
      </c>
      <c r="I1759" s="45"/>
      <c r="J1759" s="6" t="s">
        <v>32</v>
      </c>
      <c r="K1759" s="9" t="s">
        <v>29</v>
      </c>
      <c r="L1759" s="6" t="s">
        <v>30</v>
      </c>
      <c r="M1759" s="42"/>
      <c r="N1759" s="42">
        <f t="shared" si="253"/>
        <v>0</v>
      </c>
      <c r="O1759" s="42" t="str">
        <f t="shared" si="254"/>
        <v/>
      </c>
      <c r="P1759" s="42">
        <f t="shared" si="251"/>
        <v>0</v>
      </c>
      <c r="Q1759" s="265"/>
      <c r="R1759" s="10">
        <f t="shared" si="255"/>
        <v>0</v>
      </c>
      <c r="S1759" s="6" t="s">
        <v>701</v>
      </c>
      <c r="T1759" s="6" t="s">
        <v>750</v>
      </c>
    </row>
    <row r="1760" spans="1:20" x14ac:dyDescent="0.2">
      <c r="A1760" s="6">
        <f ca="1">IF(COUNTIF($B$1:INDIRECT(CONCATENATE("B", ROW())), B1760)=0, "", COUNTIF($B$1:INDIRECT(CONCATENATE("B", ROW())), B1760))</f>
        <v>708</v>
      </c>
      <c r="B1760" s="41" t="s">
        <v>38</v>
      </c>
      <c r="C1760" s="7" t="str">
        <f ca="1">IF(B1760="", "", B1760&amp;COUNTIF($B$1:INDIRECT(CONCATENATE("B", ROW())), B1760))</f>
        <v>Ground708</v>
      </c>
      <c r="D1760" s="6"/>
      <c r="E1760" s="6"/>
      <c r="F1760" s="6">
        <f t="shared" si="256"/>
        <v>4035</v>
      </c>
      <c r="G1760" s="58" t="str">
        <f t="shared" si="252"/>
        <v>0xFC3</v>
      </c>
      <c r="H1760" s="7" t="s">
        <v>476</v>
      </c>
      <c r="I1760" s="45"/>
      <c r="J1760" s="6" t="s">
        <v>32</v>
      </c>
      <c r="K1760" s="9" t="s">
        <v>29</v>
      </c>
      <c r="L1760" s="6" t="s">
        <v>30</v>
      </c>
      <c r="M1760" s="42"/>
      <c r="N1760" s="42">
        <f t="shared" si="253"/>
        <v>0</v>
      </c>
      <c r="O1760" s="42" t="str">
        <f t="shared" si="254"/>
        <v/>
      </c>
      <c r="P1760" s="42">
        <f t="shared" si="251"/>
        <v>0</v>
      </c>
      <c r="Q1760" s="265"/>
      <c r="R1760" s="10">
        <f t="shared" si="255"/>
        <v>0</v>
      </c>
      <c r="S1760" s="6" t="s">
        <v>707</v>
      </c>
      <c r="T1760" s="6" t="s">
        <v>750</v>
      </c>
    </row>
    <row r="1761" spans="1:20" x14ac:dyDescent="0.2">
      <c r="A1761" s="6">
        <f ca="1">IF(COUNTIF($B$1:INDIRECT(CONCATENATE("B", ROW())), B1761)=0, "", COUNTIF($B$1:INDIRECT(CONCATENATE("B", ROW())), B1761))</f>
        <v>709</v>
      </c>
      <c r="B1761" s="41" t="s">
        <v>38</v>
      </c>
      <c r="C1761" s="7" t="str">
        <f ca="1">IF(B1761="", "", B1761&amp;COUNTIF($B$1:INDIRECT(CONCATENATE("B", ROW())), B1761))</f>
        <v>Ground709</v>
      </c>
      <c r="D1761" s="6"/>
      <c r="E1761" s="6"/>
      <c r="F1761" s="6">
        <f t="shared" si="256"/>
        <v>4036</v>
      </c>
      <c r="G1761" s="58" t="str">
        <f t="shared" si="252"/>
        <v>0xFC4</v>
      </c>
      <c r="H1761" s="7" t="s">
        <v>477</v>
      </c>
      <c r="I1761" s="45"/>
      <c r="J1761" s="6" t="s">
        <v>32</v>
      </c>
      <c r="K1761" s="9" t="s">
        <v>29</v>
      </c>
      <c r="L1761" s="6" t="s">
        <v>30</v>
      </c>
      <c r="M1761" s="42"/>
      <c r="N1761" s="42">
        <f t="shared" si="253"/>
        <v>0</v>
      </c>
      <c r="O1761" s="42" t="str">
        <f t="shared" si="254"/>
        <v/>
      </c>
      <c r="P1761" s="42">
        <f t="shared" si="251"/>
        <v>0</v>
      </c>
      <c r="Q1761" s="265"/>
      <c r="R1761" s="10">
        <f t="shared" si="255"/>
        <v>0</v>
      </c>
      <c r="S1761" s="6" t="s">
        <v>702</v>
      </c>
      <c r="T1761" s="6" t="s">
        <v>750</v>
      </c>
    </row>
    <row r="1762" spans="1:20" x14ac:dyDescent="0.2">
      <c r="A1762" s="6">
        <f ca="1">IF(COUNTIF($B$1:INDIRECT(CONCATENATE("B", ROW())), B1762)=0, "", COUNTIF($B$1:INDIRECT(CONCATENATE("B", ROW())), B1762))</f>
        <v>710</v>
      </c>
      <c r="B1762" s="41" t="s">
        <v>38</v>
      </c>
      <c r="C1762" s="7" t="str">
        <f ca="1">IF(B1762="", "", B1762&amp;COUNTIF($B$1:INDIRECT(CONCATENATE("B", ROW())), B1762))</f>
        <v>Ground710</v>
      </c>
      <c r="D1762" s="6"/>
      <c r="E1762" s="6"/>
      <c r="F1762" s="6">
        <f t="shared" si="256"/>
        <v>4037</v>
      </c>
      <c r="G1762" s="58" t="str">
        <f t="shared" si="252"/>
        <v>0xFC5</v>
      </c>
      <c r="H1762" s="45" t="s">
        <v>181</v>
      </c>
      <c r="I1762" s="45"/>
      <c r="J1762" s="6" t="s">
        <v>32</v>
      </c>
      <c r="K1762" s="9" t="s">
        <v>29</v>
      </c>
      <c r="L1762" s="6" t="s">
        <v>30</v>
      </c>
      <c r="M1762" s="42"/>
      <c r="N1762" s="42">
        <f t="shared" si="253"/>
        <v>0</v>
      </c>
      <c r="O1762" s="42" t="str">
        <f t="shared" si="254"/>
        <v/>
      </c>
      <c r="P1762" s="42">
        <f t="shared" si="251"/>
        <v>0</v>
      </c>
      <c r="Q1762" s="265"/>
      <c r="R1762" s="10">
        <f t="shared" si="255"/>
        <v>0</v>
      </c>
      <c r="S1762" s="6" t="s">
        <v>713</v>
      </c>
      <c r="T1762" s="6" t="s">
        <v>750</v>
      </c>
    </row>
    <row r="1763" spans="1:20" x14ac:dyDescent="0.2">
      <c r="A1763" s="6">
        <f ca="1">IF(COUNTIF($B$1:INDIRECT(CONCATENATE("B", ROW())), B1763)=0, "", COUNTIF($B$1:INDIRECT(CONCATENATE("B", ROW())), B1763))</f>
        <v>711</v>
      </c>
      <c r="B1763" s="41" t="s">
        <v>38</v>
      </c>
      <c r="C1763" s="7" t="str">
        <f ca="1">IF(B1763="", "", B1763&amp;COUNTIF($B$1:INDIRECT(CONCATENATE("B", ROW())), B1763))</f>
        <v>Ground711</v>
      </c>
      <c r="D1763" s="6"/>
      <c r="E1763" s="6"/>
      <c r="F1763" s="6">
        <f t="shared" si="256"/>
        <v>4038</v>
      </c>
      <c r="G1763" s="58" t="str">
        <f t="shared" si="252"/>
        <v>0xFC6</v>
      </c>
      <c r="H1763" s="45" t="s">
        <v>33</v>
      </c>
      <c r="I1763" s="45"/>
      <c r="J1763" s="6" t="s">
        <v>32</v>
      </c>
      <c r="K1763" s="9" t="s">
        <v>29</v>
      </c>
      <c r="L1763" s="6" t="s">
        <v>30</v>
      </c>
      <c r="M1763" s="42"/>
      <c r="N1763" s="42">
        <f t="shared" si="253"/>
        <v>0</v>
      </c>
      <c r="O1763" s="42" t="str">
        <f t="shared" si="254"/>
        <v/>
      </c>
      <c r="P1763" s="42">
        <f t="shared" si="251"/>
        <v>0</v>
      </c>
      <c r="Q1763" s="265"/>
      <c r="R1763" s="10">
        <f t="shared" si="255"/>
        <v>0</v>
      </c>
      <c r="S1763" s="6"/>
      <c r="T1763" s="6"/>
    </row>
    <row r="1764" spans="1:20" x14ac:dyDescent="0.2">
      <c r="A1764" s="6">
        <f ca="1">IF(COUNTIF($B$1:INDIRECT(CONCATENATE("B", ROW())), B1764)=0, "", COUNTIF($B$1:INDIRECT(CONCATENATE("B", ROW())), B1764))</f>
        <v>712</v>
      </c>
      <c r="B1764" s="41" t="s">
        <v>38</v>
      </c>
      <c r="C1764" s="7" t="str">
        <f ca="1">IF(B1764="", "", B1764&amp;COUNTIF($B$1:INDIRECT(CONCATENATE("B", ROW())), B1764))</f>
        <v>Ground712</v>
      </c>
      <c r="D1764" s="6"/>
      <c r="E1764" s="6"/>
      <c r="F1764" s="6">
        <f t="shared" si="256"/>
        <v>4039</v>
      </c>
      <c r="G1764" s="58" t="str">
        <f t="shared" si="252"/>
        <v>0xFC7</v>
      </c>
      <c r="H1764" s="45" t="s">
        <v>183</v>
      </c>
      <c r="I1764" s="45"/>
      <c r="J1764" s="6" t="s">
        <v>32</v>
      </c>
      <c r="K1764" s="9" t="s">
        <v>29</v>
      </c>
      <c r="L1764" s="6" t="s">
        <v>30</v>
      </c>
      <c r="M1764" s="42"/>
      <c r="N1764" s="42">
        <f t="shared" si="253"/>
        <v>0</v>
      </c>
      <c r="O1764" s="42" t="str">
        <f t="shared" si="254"/>
        <v/>
      </c>
      <c r="P1764" s="42">
        <f t="shared" si="251"/>
        <v>0</v>
      </c>
      <c r="Q1764" s="265"/>
      <c r="R1764" s="10">
        <f t="shared" si="255"/>
        <v>0</v>
      </c>
      <c r="S1764" s="6" t="s">
        <v>710</v>
      </c>
      <c r="T1764" s="6" t="s">
        <v>750</v>
      </c>
    </row>
    <row r="1765" spans="1:20" x14ac:dyDescent="0.2">
      <c r="A1765" s="6">
        <f ca="1">IF(COUNTIF($B$1:INDIRECT(CONCATENATE("B", ROW())), B1765)=0, "", COUNTIF($B$1:INDIRECT(CONCATENATE("B", ROW())), B1765))</f>
        <v>713</v>
      </c>
      <c r="B1765" s="41" t="s">
        <v>38</v>
      </c>
      <c r="C1765" s="7" t="str">
        <f ca="1">IF(B1765="", "", B1765&amp;COUNTIF($B$1:INDIRECT(CONCATENATE("B", ROW())), B1765))</f>
        <v>Ground713</v>
      </c>
      <c r="D1765" s="6"/>
      <c r="E1765" s="6"/>
      <c r="F1765" s="6">
        <f t="shared" si="256"/>
        <v>4040</v>
      </c>
      <c r="G1765" s="58" t="str">
        <f t="shared" si="252"/>
        <v>0xFC8</v>
      </c>
      <c r="H1765" s="45" t="s">
        <v>184</v>
      </c>
      <c r="I1765" s="45"/>
      <c r="J1765" s="6" t="s">
        <v>32</v>
      </c>
      <c r="K1765" s="9" t="s">
        <v>29</v>
      </c>
      <c r="L1765" s="6" t="s">
        <v>30</v>
      </c>
      <c r="M1765" s="42"/>
      <c r="N1765" s="42">
        <f t="shared" si="253"/>
        <v>0</v>
      </c>
      <c r="O1765" s="42" t="str">
        <f t="shared" si="254"/>
        <v/>
      </c>
      <c r="P1765" s="42">
        <f t="shared" si="251"/>
        <v>0</v>
      </c>
      <c r="Q1765" s="265"/>
      <c r="R1765" s="10">
        <f t="shared" si="255"/>
        <v>0</v>
      </c>
      <c r="S1765" s="6" t="s">
        <v>709</v>
      </c>
      <c r="T1765" s="6" t="s">
        <v>750</v>
      </c>
    </row>
    <row r="1766" spans="1:20" x14ac:dyDescent="0.2">
      <c r="A1766" s="6">
        <f ca="1">IF(COUNTIF($B$1:INDIRECT(CONCATENATE("B", ROW())), B1766)=0, "", COUNTIF($B$1:INDIRECT(CONCATENATE("B", ROW())), B1766))</f>
        <v>714</v>
      </c>
      <c r="B1766" s="41" t="s">
        <v>38</v>
      </c>
      <c r="C1766" s="7" t="str">
        <f ca="1">IF(B1766="", "", B1766&amp;COUNTIF($B$1:INDIRECT(CONCATENATE("B", ROW())), B1766))</f>
        <v>Ground714</v>
      </c>
      <c r="D1766" s="6"/>
      <c r="E1766" s="6"/>
      <c r="F1766" s="6">
        <f t="shared" si="256"/>
        <v>4041</v>
      </c>
      <c r="G1766" s="58" t="str">
        <f t="shared" si="252"/>
        <v>0xFC9</v>
      </c>
      <c r="H1766" s="45" t="s">
        <v>185</v>
      </c>
      <c r="I1766" s="45"/>
      <c r="J1766" s="6" t="s">
        <v>32</v>
      </c>
      <c r="K1766" s="9" t="s">
        <v>29</v>
      </c>
      <c r="L1766" s="6" t="s">
        <v>30</v>
      </c>
      <c r="M1766" s="42"/>
      <c r="N1766" s="42">
        <f t="shared" si="253"/>
        <v>0</v>
      </c>
      <c r="O1766" s="42" t="str">
        <f t="shared" si="254"/>
        <v/>
      </c>
      <c r="P1766" s="42">
        <f t="shared" si="251"/>
        <v>0</v>
      </c>
      <c r="Q1766" s="265"/>
      <c r="R1766" s="10">
        <f t="shared" si="255"/>
        <v>0</v>
      </c>
      <c r="S1766" s="6" t="s">
        <v>711</v>
      </c>
      <c r="T1766" s="6" t="s">
        <v>750</v>
      </c>
    </row>
    <row r="1767" spans="1:20" x14ac:dyDescent="0.2">
      <c r="A1767" s="6">
        <f ca="1">IF(COUNTIF($B$1:INDIRECT(CONCATENATE("B", ROW())), B1767)=0, "", COUNTIF($B$1:INDIRECT(CONCATENATE("B", ROW())), B1767))</f>
        <v>715</v>
      </c>
      <c r="B1767" s="41" t="s">
        <v>38</v>
      </c>
      <c r="C1767" s="7" t="str">
        <f ca="1">IF(B1767="", "", B1767&amp;COUNTIF($B$1:INDIRECT(CONCATENATE("B", ROW())), B1767))</f>
        <v>Ground715</v>
      </c>
      <c r="D1767" s="6"/>
      <c r="E1767" s="6"/>
      <c r="F1767" s="6">
        <f t="shared" si="256"/>
        <v>4042</v>
      </c>
      <c r="G1767" s="58" t="str">
        <f t="shared" si="252"/>
        <v>0xFCA</v>
      </c>
      <c r="H1767" s="45" t="s">
        <v>186</v>
      </c>
      <c r="I1767" s="45"/>
      <c r="J1767" s="6" t="s">
        <v>32</v>
      </c>
      <c r="K1767" s="9" t="s">
        <v>29</v>
      </c>
      <c r="L1767" s="6" t="s">
        <v>30</v>
      </c>
      <c r="M1767" s="42"/>
      <c r="N1767" s="42">
        <f t="shared" si="253"/>
        <v>0</v>
      </c>
      <c r="O1767" s="42" t="str">
        <f t="shared" si="254"/>
        <v/>
      </c>
      <c r="P1767" s="42">
        <f t="shared" si="251"/>
        <v>0</v>
      </c>
      <c r="Q1767" s="265"/>
      <c r="R1767" s="10">
        <f t="shared" si="255"/>
        <v>0</v>
      </c>
      <c r="S1767" s="6" t="s">
        <v>704</v>
      </c>
      <c r="T1767" s="6" t="s">
        <v>750</v>
      </c>
    </row>
    <row r="1768" spans="1:20" x14ac:dyDescent="0.2">
      <c r="A1768" s="6">
        <f ca="1">IF(COUNTIF($B$1:INDIRECT(CONCATENATE("B", ROW())), B1768)=0, "", COUNTIF($B$1:INDIRECT(CONCATENATE("B", ROW())), B1768))</f>
        <v>716</v>
      </c>
      <c r="B1768" s="41" t="s">
        <v>38</v>
      </c>
      <c r="C1768" s="7" t="str">
        <f ca="1">IF(B1768="", "", B1768&amp;COUNTIF($B$1:INDIRECT(CONCATENATE("B", ROW())), B1768))</f>
        <v>Ground716</v>
      </c>
      <c r="D1768" s="6"/>
      <c r="E1768" s="6"/>
      <c r="F1768" s="6">
        <f t="shared" si="256"/>
        <v>4043</v>
      </c>
      <c r="G1768" s="58" t="str">
        <f t="shared" si="252"/>
        <v>0xFCB</v>
      </c>
      <c r="H1768" s="45" t="s">
        <v>189</v>
      </c>
      <c r="I1768" s="45"/>
      <c r="J1768" s="6" t="s">
        <v>32</v>
      </c>
      <c r="K1768" s="9" t="s">
        <v>29</v>
      </c>
      <c r="L1768" s="6" t="s">
        <v>30</v>
      </c>
      <c r="M1768" s="42"/>
      <c r="N1768" s="42">
        <f t="shared" si="253"/>
        <v>0</v>
      </c>
      <c r="O1768" s="42" t="str">
        <f t="shared" si="254"/>
        <v/>
      </c>
      <c r="P1768" s="42">
        <f t="shared" si="251"/>
        <v>0</v>
      </c>
      <c r="Q1768" s="265"/>
      <c r="R1768" s="10">
        <f t="shared" si="255"/>
        <v>0</v>
      </c>
      <c r="S1768" s="6" t="s">
        <v>712</v>
      </c>
      <c r="T1768" s="6" t="s">
        <v>750</v>
      </c>
    </row>
    <row r="1769" spans="1:20" x14ac:dyDescent="0.2">
      <c r="A1769" s="6">
        <f ca="1">IF(COUNTIF($B$1:INDIRECT(CONCATENATE("B", ROW())), B1769)=0, "", COUNTIF($B$1:INDIRECT(CONCATENATE("B", ROW())), B1769))</f>
        <v>717</v>
      </c>
      <c r="B1769" s="41" t="s">
        <v>38</v>
      </c>
      <c r="C1769" s="7" t="str">
        <f ca="1">IF(B1769="", "", B1769&amp;COUNTIF($B$1:INDIRECT(CONCATENATE("B", ROW())), B1769))</f>
        <v>Ground717</v>
      </c>
      <c r="D1769" s="6"/>
      <c r="E1769" s="6"/>
      <c r="F1769" s="6">
        <f t="shared" si="256"/>
        <v>4044</v>
      </c>
      <c r="G1769" s="58" t="str">
        <f t="shared" si="252"/>
        <v>0xFCC</v>
      </c>
      <c r="H1769" s="45" t="s">
        <v>187</v>
      </c>
      <c r="I1769" s="45"/>
      <c r="J1769" s="6" t="s">
        <v>32</v>
      </c>
      <c r="K1769" s="9" t="s">
        <v>29</v>
      </c>
      <c r="L1769" s="6" t="s">
        <v>30</v>
      </c>
      <c r="M1769" s="42"/>
      <c r="N1769" s="42">
        <f t="shared" si="253"/>
        <v>0</v>
      </c>
      <c r="O1769" s="42" t="str">
        <f t="shared" si="254"/>
        <v/>
      </c>
      <c r="P1769" s="42">
        <f t="shared" si="251"/>
        <v>0</v>
      </c>
      <c r="Q1769" s="265"/>
      <c r="R1769" s="10">
        <f t="shared" si="255"/>
        <v>0</v>
      </c>
      <c r="S1769" s="6" t="s">
        <v>703</v>
      </c>
      <c r="T1769" s="6" t="s">
        <v>750</v>
      </c>
    </row>
    <row r="1770" spans="1:20" x14ac:dyDescent="0.2">
      <c r="A1770" s="6">
        <f ca="1">IF(COUNTIF($B$1:INDIRECT(CONCATENATE("B", ROW())), B1770)=0, "", COUNTIF($B$1:INDIRECT(CONCATENATE("B", ROW())), B1770))</f>
        <v>718</v>
      </c>
      <c r="B1770" s="41" t="s">
        <v>38</v>
      </c>
      <c r="C1770" s="7" t="str">
        <f ca="1">IF(B1770="", "", B1770&amp;COUNTIF($B$1:INDIRECT(CONCATENATE("B", ROW())), B1770))</f>
        <v>Ground718</v>
      </c>
      <c r="D1770" s="6"/>
      <c r="E1770" s="6"/>
      <c r="F1770" s="6">
        <f t="shared" si="256"/>
        <v>4045</v>
      </c>
      <c r="G1770" s="58" t="str">
        <f t="shared" si="252"/>
        <v>0xFCD</v>
      </c>
      <c r="H1770" s="45" t="s">
        <v>188</v>
      </c>
      <c r="I1770" s="45"/>
      <c r="J1770" s="6" t="s">
        <v>32</v>
      </c>
      <c r="K1770" s="9" t="s">
        <v>29</v>
      </c>
      <c r="L1770" s="6" t="s">
        <v>30</v>
      </c>
      <c r="M1770" s="42"/>
      <c r="N1770" s="42">
        <f t="shared" si="253"/>
        <v>0</v>
      </c>
      <c r="O1770" s="42" t="str">
        <f t="shared" si="254"/>
        <v/>
      </c>
      <c r="P1770" s="42">
        <f t="shared" si="251"/>
        <v>0</v>
      </c>
      <c r="Q1770" s="265"/>
      <c r="R1770" s="10">
        <f t="shared" si="255"/>
        <v>0</v>
      </c>
      <c r="S1770" s="6" t="s">
        <v>705</v>
      </c>
      <c r="T1770" s="6" t="s">
        <v>750</v>
      </c>
    </row>
    <row r="1771" spans="1:20" x14ac:dyDescent="0.2">
      <c r="A1771" s="6">
        <f ca="1">IF(COUNTIF($B$1:INDIRECT(CONCATENATE("B", ROW())), B1771)=0, "", COUNTIF($B$1:INDIRECT(CONCATENATE("B", ROW())), B1771))</f>
        <v>719</v>
      </c>
      <c r="B1771" s="41" t="s">
        <v>38</v>
      </c>
      <c r="C1771" s="7" t="str">
        <f ca="1">IF(B1771="", "", B1771&amp;COUNTIF($B$1:INDIRECT(CONCATENATE("B", ROW())), B1771))</f>
        <v>Ground719</v>
      </c>
      <c r="D1771" s="6"/>
      <c r="E1771" s="6"/>
      <c r="F1771" s="6">
        <f t="shared" si="256"/>
        <v>4046</v>
      </c>
      <c r="G1771" s="58" t="str">
        <f t="shared" si="252"/>
        <v>0xFCE</v>
      </c>
      <c r="H1771" s="45" t="s">
        <v>190</v>
      </c>
      <c r="I1771" s="45"/>
      <c r="J1771" s="6" t="s">
        <v>32</v>
      </c>
      <c r="K1771" s="9" t="s">
        <v>29</v>
      </c>
      <c r="L1771" s="6" t="s">
        <v>30</v>
      </c>
      <c r="M1771" s="42"/>
      <c r="N1771" s="42">
        <f t="shared" si="253"/>
        <v>0</v>
      </c>
      <c r="O1771" s="42" t="str">
        <f t="shared" si="254"/>
        <v/>
      </c>
      <c r="P1771" s="42">
        <f>IF(N1771="", "", N1771/8)</f>
        <v>0</v>
      </c>
      <c r="Q1771" s="265"/>
      <c r="R1771" s="10">
        <f t="shared" si="255"/>
        <v>0</v>
      </c>
      <c r="S1771" s="6"/>
      <c r="T1771" s="6" t="s">
        <v>750</v>
      </c>
    </row>
    <row r="1772" spans="1:20" x14ac:dyDescent="0.2">
      <c r="A1772" s="6">
        <f ca="1">IF(COUNTIF($B$1:INDIRECT(CONCATENATE("B", ROW())), B1772)=0, "", COUNTIF($B$1:INDIRECT(CONCATENATE("B", ROW())), B1772))</f>
        <v>720</v>
      </c>
      <c r="B1772" s="41" t="s">
        <v>38</v>
      </c>
      <c r="C1772" s="7" t="str">
        <f ca="1">IF(B1772="", "", B1772&amp;COUNTIF($B$1:INDIRECT(CONCATENATE("B", ROW())), B1772))</f>
        <v>Ground720</v>
      </c>
      <c r="D1772" s="6"/>
      <c r="E1772" s="6"/>
      <c r="F1772" s="6">
        <f t="shared" si="256"/>
        <v>4047</v>
      </c>
      <c r="G1772" s="58" t="str">
        <f t="shared" si="252"/>
        <v>0xFCF</v>
      </c>
      <c r="H1772" s="45" t="s">
        <v>191</v>
      </c>
      <c r="I1772" s="45"/>
      <c r="J1772" s="6" t="s">
        <v>32</v>
      </c>
      <c r="K1772" s="9" t="s">
        <v>29</v>
      </c>
      <c r="L1772" s="6" t="s">
        <v>30</v>
      </c>
      <c r="M1772" s="42"/>
      <c r="N1772" s="42">
        <f t="shared" si="253"/>
        <v>0</v>
      </c>
      <c r="O1772" s="42" t="str">
        <f t="shared" ref="O1772:O1803" si="257">IF($M1772="", "", $M1772/8)</f>
        <v/>
      </c>
      <c r="P1772" s="42">
        <f t="shared" si="251"/>
        <v>0</v>
      </c>
      <c r="Q1772" s="265"/>
      <c r="R1772" s="10">
        <f t="shared" si="255"/>
        <v>0</v>
      </c>
      <c r="S1772" s="6" t="s">
        <v>700</v>
      </c>
      <c r="T1772" s="6" t="s">
        <v>750</v>
      </c>
    </row>
    <row r="1773" spans="1:20" x14ac:dyDescent="0.2">
      <c r="A1773" s="6">
        <f ca="1">IF(COUNTIF($B$1:INDIRECT(CONCATENATE("B", ROW())), B1773)=0, "", COUNTIF($B$1:INDIRECT(CONCATENATE("B", ROW())), B1773))</f>
        <v>721</v>
      </c>
      <c r="B1773" s="41" t="s">
        <v>38</v>
      </c>
      <c r="C1773" s="7" t="str">
        <f ca="1">IF(B1773="", "", B1773&amp;COUNTIF($B$1:INDIRECT(CONCATENATE("B", ROW())), B1773))</f>
        <v>Ground721</v>
      </c>
      <c r="D1773" s="6"/>
      <c r="E1773" s="6"/>
      <c r="F1773" s="6">
        <f t="shared" si="256"/>
        <v>4048</v>
      </c>
      <c r="G1773" s="58" t="str">
        <f t="shared" ref="G1773:G1804" si="258">CONCATENATE( "0x",DEC2HEX($F1773) )</f>
        <v>0xFD0</v>
      </c>
      <c r="H1773" s="45" t="s">
        <v>192</v>
      </c>
      <c r="I1773" s="45"/>
      <c r="J1773" s="6" t="s">
        <v>32</v>
      </c>
      <c r="K1773" s="9" t="s">
        <v>29</v>
      </c>
      <c r="L1773" s="6" t="s">
        <v>30</v>
      </c>
      <c r="M1773" s="42"/>
      <c r="N1773" s="42">
        <f t="shared" ref="N1773:N1804" si="259">(IF($K1773="CCSDS",$M1773,IF($K1773="","",IF($K1773="RAW",$M1773+(12*8)))))</f>
        <v>0</v>
      </c>
      <c r="O1773" s="42" t="str">
        <f t="shared" si="257"/>
        <v/>
      </c>
      <c r="P1773" s="42">
        <f t="shared" si="251"/>
        <v>0</v>
      </c>
      <c r="Q1773" s="265"/>
      <c r="R1773" s="10">
        <f t="shared" ref="R1773:R1804" si="260">IF($B1773="", "", IF($J1773="Sync", $N1773/$Q1773, 0))</f>
        <v>0</v>
      </c>
      <c r="S1773" s="6" t="s">
        <v>715</v>
      </c>
      <c r="T1773" s="6" t="s">
        <v>750</v>
      </c>
    </row>
    <row r="1774" spans="1:20" x14ac:dyDescent="0.2">
      <c r="A1774" s="6">
        <f ca="1">IF(COUNTIF($B$1:INDIRECT(CONCATENATE("B", ROW())), B1774)=0, "", COUNTIF($B$1:INDIRECT(CONCATENATE("B", ROW())), B1774))</f>
        <v>722</v>
      </c>
      <c r="B1774" s="41" t="s">
        <v>38</v>
      </c>
      <c r="C1774" s="7" t="str">
        <f ca="1">IF(B1774="", "", B1774&amp;COUNTIF($B$1:INDIRECT(CONCATENATE("B", ROW())), B1774))</f>
        <v>Ground722</v>
      </c>
      <c r="D1774" s="6"/>
      <c r="E1774" s="6"/>
      <c r="F1774" s="6">
        <f t="shared" ref="F1774:F1805" si="261">$F1773+1</f>
        <v>4049</v>
      </c>
      <c r="G1774" s="58" t="str">
        <f t="shared" si="258"/>
        <v>0xFD1</v>
      </c>
      <c r="H1774" s="7" t="s">
        <v>478</v>
      </c>
      <c r="I1774" s="45"/>
      <c r="J1774" s="6" t="s">
        <v>32</v>
      </c>
      <c r="K1774" s="9" t="s">
        <v>29</v>
      </c>
      <c r="L1774" s="6" t="s">
        <v>30</v>
      </c>
      <c r="M1774" s="42"/>
      <c r="N1774" s="42">
        <f t="shared" si="259"/>
        <v>0</v>
      </c>
      <c r="O1774" s="42" t="str">
        <f t="shared" si="257"/>
        <v/>
      </c>
      <c r="P1774" s="42">
        <f t="shared" ref="P1774:P1820" si="262">IF(N1774="", "", N1774/8)</f>
        <v>0</v>
      </c>
      <c r="Q1774" s="265"/>
      <c r="R1774" s="10">
        <f t="shared" si="260"/>
        <v>0</v>
      </c>
      <c r="S1774" s="6" t="s">
        <v>714</v>
      </c>
      <c r="T1774" s="6" t="s">
        <v>750</v>
      </c>
    </row>
    <row r="1775" spans="1:20" x14ac:dyDescent="0.2">
      <c r="A1775" s="6">
        <f ca="1">IF(COUNTIF($B$1:INDIRECT(CONCATENATE("B", ROW())), B1775)=0, "", COUNTIF($B$1:INDIRECT(CONCATENATE("B", ROW())), B1775))</f>
        <v>723</v>
      </c>
      <c r="B1775" s="41" t="s">
        <v>38</v>
      </c>
      <c r="C1775" s="7" t="str">
        <f ca="1">IF(B1775="", "", B1775&amp;COUNTIF($B$1:INDIRECT(CONCATENATE("B", ROW())), B1775))</f>
        <v>Ground723</v>
      </c>
      <c r="D1775" s="6"/>
      <c r="E1775" s="6"/>
      <c r="F1775" s="6">
        <f t="shared" si="261"/>
        <v>4050</v>
      </c>
      <c r="G1775" s="58" t="str">
        <f t="shared" si="258"/>
        <v>0xFD2</v>
      </c>
      <c r="H1775" s="45" t="s">
        <v>193</v>
      </c>
      <c r="I1775" s="45"/>
      <c r="J1775" s="6" t="s">
        <v>32</v>
      </c>
      <c r="K1775" s="9" t="s">
        <v>29</v>
      </c>
      <c r="L1775" s="6" t="s">
        <v>30</v>
      </c>
      <c r="M1775" s="42"/>
      <c r="N1775" s="42">
        <f t="shared" si="259"/>
        <v>0</v>
      </c>
      <c r="O1775" s="42" t="str">
        <f t="shared" si="257"/>
        <v/>
      </c>
      <c r="P1775" s="42">
        <f t="shared" si="262"/>
        <v>0</v>
      </c>
      <c r="Q1775" s="265"/>
      <c r="R1775" s="10">
        <f t="shared" si="260"/>
        <v>0</v>
      </c>
      <c r="S1775" s="6" t="s">
        <v>717</v>
      </c>
      <c r="T1775" s="6" t="s">
        <v>750</v>
      </c>
    </row>
    <row r="1776" spans="1:20" x14ac:dyDescent="0.2">
      <c r="A1776" s="6">
        <f ca="1">IF(COUNTIF($B$1:INDIRECT(CONCATENATE("B", ROW())), B1776)=0, "", COUNTIF($B$1:INDIRECT(CONCATENATE("B", ROW())), B1776))</f>
        <v>724</v>
      </c>
      <c r="B1776" s="41" t="s">
        <v>38</v>
      </c>
      <c r="C1776" s="7" t="str">
        <f ca="1">IF(B1776="", "", B1776&amp;COUNTIF($B$1:INDIRECT(CONCATENATE("B", ROW())), B1776))</f>
        <v>Ground724</v>
      </c>
      <c r="D1776" s="6"/>
      <c r="E1776" s="6"/>
      <c r="F1776" s="6">
        <f t="shared" si="261"/>
        <v>4051</v>
      </c>
      <c r="G1776" s="58" t="str">
        <f t="shared" si="258"/>
        <v>0xFD3</v>
      </c>
      <c r="H1776" s="45" t="s">
        <v>194</v>
      </c>
      <c r="I1776" s="45"/>
      <c r="J1776" s="6" t="s">
        <v>32</v>
      </c>
      <c r="K1776" s="9" t="s">
        <v>29</v>
      </c>
      <c r="L1776" s="6" t="s">
        <v>30</v>
      </c>
      <c r="M1776" s="42"/>
      <c r="N1776" s="42">
        <f t="shared" si="259"/>
        <v>0</v>
      </c>
      <c r="O1776" s="42" t="str">
        <f t="shared" si="257"/>
        <v/>
      </c>
      <c r="P1776" s="42">
        <f t="shared" si="262"/>
        <v>0</v>
      </c>
      <c r="Q1776" s="265"/>
      <c r="R1776" s="10">
        <f t="shared" si="260"/>
        <v>0</v>
      </c>
      <c r="S1776" s="6" t="s">
        <v>721</v>
      </c>
      <c r="T1776" s="6" t="s">
        <v>750</v>
      </c>
    </row>
    <row r="1777" spans="1:20" x14ac:dyDescent="0.2">
      <c r="A1777" s="6">
        <f ca="1">IF(COUNTIF($B$1:INDIRECT(CONCATENATE("B", ROW())), B1777)=0, "", COUNTIF($B$1:INDIRECT(CONCATENATE("B", ROW())), B1777))</f>
        <v>725</v>
      </c>
      <c r="B1777" s="41" t="s">
        <v>38</v>
      </c>
      <c r="C1777" s="7" t="str">
        <f ca="1">IF(B1777="", "", B1777&amp;COUNTIF($B$1:INDIRECT(CONCATENATE("B", ROW())), B1777))</f>
        <v>Ground725</v>
      </c>
      <c r="D1777" s="6"/>
      <c r="E1777" s="6"/>
      <c r="F1777" s="6">
        <f t="shared" si="261"/>
        <v>4052</v>
      </c>
      <c r="G1777" s="58" t="str">
        <f t="shared" si="258"/>
        <v>0xFD4</v>
      </c>
      <c r="H1777" s="45" t="s">
        <v>195</v>
      </c>
      <c r="I1777" s="45"/>
      <c r="J1777" s="6" t="s">
        <v>32</v>
      </c>
      <c r="K1777" s="9" t="s">
        <v>29</v>
      </c>
      <c r="L1777" s="6" t="s">
        <v>30</v>
      </c>
      <c r="M1777" s="42"/>
      <c r="N1777" s="42">
        <f t="shared" si="259"/>
        <v>0</v>
      </c>
      <c r="O1777" s="42" t="str">
        <f t="shared" si="257"/>
        <v/>
      </c>
      <c r="P1777" s="42">
        <f t="shared" si="262"/>
        <v>0</v>
      </c>
      <c r="Q1777" s="265"/>
      <c r="R1777" s="10">
        <f t="shared" si="260"/>
        <v>0</v>
      </c>
      <c r="S1777" s="6" t="s">
        <v>720</v>
      </c>
      <c r="T1777" s="6" t="s">
        <v>750</v>
      </c>
    </row>
    <row r="1778" spans="1:20" x14ac:dyDescent="0.2">
      <c r="A1778" s="6">
        <f ca="1">IF(COUNTIF($B$1:INDIRECT(CONCATENATE("B", ROW())), B1778)=0, "", COUNTIF($B$1:INDIRECT(CONCATENATE("B", ROW())), B1778))</f>
        <v>726</v>
      </c>
      <c r="B1778" s="41" t="s">
        <v>38</v>
      </c>
      <c r="C1778" s="7" t="str">
        <f ca="1">IF(B1778="", "", B1778&amp;COUNTIF($B$1:INDIRECT(CONCATENATE("B", ROW())), B1778))</f>
        <v>Ground726</v>
      </c>
      <c r="D1778" s="6"/>
      <c r="E1778" s="6"/>
      <c r="F1778" s="6">
        <f t="shared" si="261"/>
        <v>4053</v>
      </c>
      <c r="G1778" s="58" t="str">
        <f t="shared" si="258"/>
        <v>0xFD5</v>
      </c>
      <c r="H1778" s="45" t="s">
        <v>196</v>
      </c>
      <c r="I1778" s="45"/>
      <c r="J1778" s="6" t="s">
        <v>32</v>
      </c>
      <c r="K1778" s="9" t="s">
        <v>29</v>
      </c>
      <c r="L1778" s="6" t="s">
        <v>30</v>
      </c>
      <c r="M1778" s="42"/>
      <c r="N1778" s="42">
        <f t="shared" si="259"/>
        <v>0</v>
      </c>
      <c r="O1778" s="42" t="str">
        <f t="shared" si="257"/>
        <v/>
      </c>
      <c r="P1778" s="42">
        <f t="shared" si="262"/>
        <v>0</v>
      </c>
      <c r="Q1778" s="265"/>
      <c r="R1778" s="10">
        <f t="shared" si="260"/>
        <v>0</v>
      </c>
      <c r="S1778" s="6" t="s">
        <v>718</v>
      </c>
      <c r="T1778" s="6" t="s">
        <v>750</v>
      </c>
    </row>
    <row r="1779" spans="1:20" x14ac:dyDescent="0.2">
      <c r="A1779" s="6">
        <f ca="1">IF(COUNTIF($B$1:INDIRECT(CONCATENATE("B", ROW())), B1779)=0, "", COUNTIF($B$1:INDIRECT(CONCATENATE("B", ROW())), B1779))</f>
        <v>727</v>
      </c>
      <c r="B1779" s="41" t="s">
        <v>38</v>
      </c>
      <c r="C1779" s="7" t="str">
        <f ca="1">IF(B1779="", "", B1779&amp;COUNTIF($B$1:INDIRECT(CONCATENATE("B", ROW())), B1779))</f>
        <v>Ground727</v>
      </c>
      <c r="D1779" s="6"/>
      <c r="E1779" s="6"/>
      <c r="F1779" s="6">
        <f t="shared" si="261"/>
        <v>4054</v>
      </c>
      <c r="G1779" s="58" t="str">
        <f t="shared" si="258"/>
        <v>0xFD6</v>
      </c>
      <c r="H1779" s="45" t="s">
        <v>197</v>
      </c>
      <c r="I1779" s="45"/>
      <c r="J1779" s="6" t="s">
        <v>32</v>
      </c>
      <c r="K1779" s="9" t="s">
        <v>29</v>
      </c>
      <c r="L1779" s="6" t="s">
        <v>30</v>
      </c>
      <c r="M1779" s="42"/>
      <c r="N1779" s="42">
        <f t="shared" si="259"/>
        <v>0</v>
      </c>
      <c r="O1779" s="42" t="str">
        <f t="shared" si="257"/>
        <v/>
      </c>
      <c r="P1779" s="42">
        <f t="shared" si="262"/>
        <v>0</v>
      </c>
      <c r="Q1779" s="265"/>
      <c r="R1779" s="10">
        <f t="shared" si="260"/>
        <v>0</v>
      </c>
      <c r="S1779" s="6" t="s">
        <v>716</v>
      </c>
      <c r="T1779" s="6" t="s">
        <v>750</v>
      </c>
    </row>
    <row r="1780" spans="1:20" x14ac:dyDescent="0.2">
      <c r="A1780" s="6">
        <f ca="1">IF(COUNTIF($B$1:INDIRECT(CONCATENATE("B", ROW())), B1780)=0, "", COUNTIF($B$1:INDIRECT(CONCATENATE("B", ROW())), B1780))</f>
        <v>728</v>
      </c>
      <c r="B1780" s="41" t="s">
        <v>38</v>
      </c>
      <c r="C1780" s="7" t="str">
        <f ca="1">IF(B1780="", "", B1780&amp;COUNTIF($B$1:INDIRECT(CONCATENATE("B", ROW())), B1780))</f>
        <v>Ground728</v>
      </c>
      <c r="D1780" s="6"/>
      <c r="E1780" s="6"/>
      <c r="F1780" s="6">
        <f t="shared" si="261"/>
        <v>4055</v>
      </c>
      <c r="G1780" s="58" t="str">
        <f t="shared" si="258"/>
        <v>0xFD7</v>
      </c>
      <c r="H1780" s="45" t="s">
        <v>198</v>
      </c>
      <c r="I1780" s="45"/>
      <c r="J1780" s="6" t="s">
        <v>32</v>
      </c>
      <c r="K1780" s="9" t="s">
        <v>29</v>
      </c>
      <c r="L1780" s="6" t="s">
        <v>30</v>
      </c>
      <c r="M1780" s="42"/>
      <c r="N1780" s="42">
        <f t="shared" si="259"/>
        <v>0</v>
      </c>
      <c r="O1780" s="42" t="str">
        <f t="shared" si="257"/>
        <v/>
      </c>
      <c r="P1780" s="42">
        <f t="shared" si="262"/>
        <v>0</v>
      </c>
      <c r="Q1780" s="265"/>
      <c r="R1780" s="10">
        <f t="shared" si="260"/>
        <v>0</v>
      </c>
      <c r="S1780" s="6"/>
      <c r="T1780" s="6" t="s">
        <v>750</v>
      </c>
    </row>
    <row r="1781" spans="1:20" x14ac:dyDescent="0.2">
      <c r="A1781" s="6">
        <f ca="1">IF(COUNTIF($B$1:INDIRECT(CONCATENATE("B", ROW())), B1781)=0, "", COUNTIF($B$1:INDIRECT(CONCATENATE("B", ROW())), B1781))</f>
        <v>729</v>
      </c>
      <c r="B1781" s="41" t="s">
        <v>38</v>
      </c>
      <c r="C1781" s="7" t="str">
        <f ca="1">IF(B1781="", "", B1781&amp;COUNTIF($B$1:INDIRECT(CONCATENATE("B", ROW())), B1781))</f>
        <v>Ground729</v>
      </c>
      <c r="D1781" s="6"/>
      <c r="E1781" s="6"/>
      <c r="F1781" s="6">
        <f t="shared" si="261"/>
        <v>4056</v>
      </c>
      <c r="G1781" s="58" t="str">
        <f t="shared" si="258"/>
        <v>0xFD8</v>
      </c>
      <c r="H1781" s="45" t="s">
        <v>199</v>
      </c>
      <c r="I1781" s="45"/>
      <c r="J1781" s="6" t="s">
        <v>32</v>
      </c>
      <c r="K1781" s="9" t="s">
        <v>29</v>
      </c>
      <c r="L1781" s="6" t="s">
        <v>30</v>
      </c>
      <c r="M1781" s="42"/>
      <c r="N1781" s="42">
        <f t="shared" si="259"/>
        <v>0</v>
      </c>
      <c r="O1781" s="42" t="str">
        <f t="shared" si="257"/>
        <v/>
      </c>
      <c r="P1781" s="42">
        <f t="shared" si="262"/>
        <v>0</v>
      </c>
      <c r="Q1781" s="265"/>
      <c r="R1781" s="10">
        <f t="shared" si="260"/>
        <v>0</v>
      </c>
      <c r="S1781" s="6"/>
      <c r="T1781" s="6" t="s">
        <v>750</v>
      </c>
    </row>
    <row r="1782" spans="1:20" x14ac:dyDescent="0.2">
      <c r="A1782" s="6">
        <f ca="1">IF(COUNTIF($B$1:INDIRECT(CONCATENATE("B", ROW())), B1782)=0, "", COUNTIF($B$1:INDIRECT(CONCATENATE("B", ROW())), B1782))</f>
        <v>730</v>
      </c>
      <c r="B1782" s="41" t="s">
        <v>38</v>
      </c>
      <c r="C1782" s="7" t="str">
        <f ca="1">IF(B1782="", "", B1782&amp;COUNTIF($B$1:INDIRECT(CONCATENATE("B", ROW())), B1782))</f>
        <v>Ground730</v>
      </c>
      <c r="D1782" s="6"/>
      <c r="E1782" s="6"/>
      <c r="F1782" s="6">
        <f t="shared" si="261"/>
        <v>4057</v>
      </c>
      <c r="G1782" s="58" t="str">
        <f t="shared" si="258"/>
        <v>0xFD9</v>
      </c>
      <c r="H1782" s="45" t="s">
        <v>200</v>
      </c>
      <c r="I1782" s="45"/>
      <c r="J1782" s="6" t="s">
        <v>32</v>
      </c>
      <c r="K1782" s="9" t="s">
        <v>29</v>
      </c>
      <c r="L1782" s="6" t="s">
        <v>30</v>
      </c>
      <c r="M1782" s="42"/>
      <c r="N1782" s="42">
        <f t="shared" si="259"/>
        <v>0</v>
      </c>
      <c r="O1782" s="42" t="str">
        <f t="shared" si="257"/>
        <v/>
      </c>
      <c r="P1782" s="42">
        <f t="shared" si="262"/>
        <v>0</v>
      </c>
      <c r="Q1782" s="265"/>
      <c r="R1782" s="10">
        <f t="shared" si="260"/>
        <v>0</v>
      </c>
      <c r="S1782" s="6" t="s">
        <v>719</v>
      </c>
      <c r="T1782" s="6" t="s">
        <v>750</v>
      </c>
    </row>
    <row r="1783" spans="1:20" x14ac:dyDescent="0.2">
      <c r="A1783" s="6">
        <f ca="1">IF(COUNTIF($B$1:INDIRECT(CONCATENATE("B", ROW())), B1783)=0, "", COUNTIF($B$1:INDIRECT(CONCATENATE("B", ROW())), B1783))</f>
        <v>731</v>
      </c>
      <c r="B1783" s="41" t="s">
        <v>38</v>
      </c>
      <c r="C1783" s="7" t="str">
        <f ca="1">IF(B1783="", "", B1783&amp;COUNTIF($B$1:INDIRECT(CONCATENATE("B", ROW())), B1783))</f>
        <v>Ground731</v>
      </c>
      <c r="D1783" s="6"/>
      <c r="E1783" s="6"/>
      <c r="F1783" s="6">
        <f t="shared" si="261"/>
        <v>4058</v>
      </c>
      <c r="G1783" s="58" t="str">
        <f t="shared" si="258"/>
        <v>0xFDA</v>
      </c>
      <c r="H1783" s="45" t="s">
        <v>201</v>
      </c>
      <c r="I1783" s="45"/>
      <c r="J1783" s="6" t="s">
        <v>32</v>
      </c>
      <c r="K1783" s="9" t="s">
        <v>29</v>
      </c>
      <c r="L1783" s="6" t="s">
        <v>30</v>
      </c>
      <c r="M1783" s="42"/>
      <c r="N1783" s="42">
        <f t="shared" si="259"/>
        <v>0</v>
      </c>
      <c r="O1783" s="42" t="str">
        <f t="shared" si="257"/>
        <v/>
      </c>
      <c r="P1783" s="42">
        <f t="shared" si="262"/>
        <v>0</v>
      </c>
      <c r="Q1783" s="265"/>
      <c r="R1783" s="10">
        <f t="shared" si="260"/>
        <v>0</v>
      </c>
      <c r="S1783" s="6"/>
      <c r="T1783" s="6" t="s">
        <v>750</v>
      </c>
    </row>
    <row r="1784" spans="1:20" x14ac:dyDescent="0.2">
      <c r="A1784" s="6">
        <f ca="1">IF(COUNTIF($B$1:INDIRECT(CONCATENATE("B", ROW())), B1784)=0, "", COUNTIF($B$1:INDIRECT(CONCATENATE("B", ROW())), B1784))</f>
        <v>732</v>
      </c>
      <c r="B1784" s="41" t="s">
        <v>38</v>
      </c>
      <c r="C1784" s="7" t="str">
        <f ca="1">IF(B1784="", "", B1784&amp;COUNTIF($B$1:INDIRECT(CONCATENATE("B", ROW())), B1784))</f>
        <v>Ground732</v>
      </c>
      <c r="D1784" s="6"/>
      <c r="E1784" s="6"/>
      <c r="F1784" s="6">
        <f t="shared" si="261"/>
        <v>4059</v>
      </c>
      <c r="G1784" s="58" t="str">
        <f t="shared" si="258"/>
        <v>0xFDB</v>
      </c>
      <c r="H1784" s="7" t="s">
        <v>515</v>
      </c>
      <c r="I1784" s="45"/>
      <c r="J1784" s="6" t="s">
        <v>32</v>
      </c>
      <c r="K1784" s="9" t="s">
        <v>29</v>
      </c>
      <c r="L1784" s="6" t="s">
        <v>30</v>
      </c>
      <c r="M1784" s="42"/>
      <c r="N1784" s="42">
        <f t="shared" si="259"/>
        <v>0</v>
      </c>
      <c r="O1784" s="42" t="str">
        <f t="shared" si="257"/>
        <v/>
      </c>
      <c r="P1784" s="42">
        <f t="shared" si="262"/>
        <v>0</v>
      </c>
      <c r="Q1784" s="265"/>
      <c r="R1784" s="10">
        <f t="shared" si="260"/>
        <v>0</v>
      </c>
      <c r="S1784" s="6"/>
      <c r="T1784" s="6" t="s">
        <v>750</v>
      </c>
    </row>
    <row r="1785" spans="1:20" x14ac:dyDescent="0.2">
      <c r="A1785" s="6">
        <f ca="1">IF(COUNTIF($B$1:INDIRECT(CONCATENATE("B", ROW())), B1785)=0, "", COUNTIF($B$1:INDIRECT(CONCATENATE("B", ROW())), B1785))</f>
        <v>733</v>
      </c>
      <c r="B1785" s="41" t="s">
        <v>38</v>
      </c>
      <c r="C1785" s="7" t="str">
        <f ca="1">IF(B1785="", "", B1785&amp;COUNTIF($B$1:INDIRECT(CONCATENATE("B", ROW())), B1785))</f>
        <v>Ground733</v>
      </c>
      <c r="D1785" s="6"/>
      <c r="E1785" s="6"/>
      <c r="F1785" s="6">
        <f t="shared" si="261"/>
        <v>4060</v>
      </c>
      <c r="G1785" s="58" t="str">
        <f t="shared" si="258"/>
        <v>0xFDC</v>
      </c>
      <c r="H1785" s="45" t="s">
        <v>202</v>
      </c>
      <c r="I1785" s="45"/>
      <c r="J1785" s="6" t="s">
        <v>32</v>
      </c>
      <c r="K1785" s="9" t="s">
        <v>29</v>
      </c>
      <c r="L1785" s="6" t="s">
        <v>30</v>
      </c>
      <c r="M1785" s="42"/>
      <c r="N1785" s="42">
        <f t="shared" si="259"/>
        <v>0</v>
      </c>
      <c r="O1785" s="42" t="str">
        <f t="shared" si="257"/>
        <v/>
      </c>
      <c r="P1785" s="42">
        <f t="shared" si="262"/>
        <v>0</v>
      </c>
      <c r="Q1785" s="265"/>
      <c r="R1785" s="10">
        <f t="shared" si="260"/>
        <v>0</v>
      </c>
      <c r="S1785" s="6" t="s">
        <v>968</v>
      </c>
      <c r="T1785" s="6" t="s">
        <v>750</v>
      </c>
    </row>
    <row r="1786" spans="1:20" x14ac:dyDescent="0.2">
      <c r="A1786" s="6">
        <f ca="1">IF(COUNTIF($B$1:INDIRECT(CONCATENATE("B", ROW())), B1786)=0, "", COUNTIF($B$1:INDIRECT(CONCATENATE("B", ROW())), B1786))</f>
        <v>734</v>
      </c>
      <c r="B1786" s="41" t="s">
        <v>38</v>
      </c>
      <c r="C1786" s="7" t="str">
        <f ca="1">IF(B1786="", "", B1786&amp;COUNTIF($B$1:INDIRECT(CONCATENATE("B", ROW())), B1786))</f>
        <v>Ground734</v>
      </c>
      <c r="D1786" s="6"/>
      <c r="E1786" s="6"/>
      <c r="F1786" s="6">
        <f t="shared" si="261"/>
        <v>4061</v>
      </c>
      <c r="G1786" s="58" t="str">
        <f t="shared" si="258"/>
        <v>0xFDD</v>
      </c>
      <c r="H1786" s="45" t="s">
        <v>203</v>
      </c>
      <c r="I1786" s="45"/>
      <c r="J1786" s="6" t="s">
        <v>32</v>
      </c>
      <c r="K1786" s="9" t="s">
        <v>29</v>
      </c>
      <c r="L1786" s="6" t="s">
        <v>30</v>
      </c>
      <c r="M1786" s="42"/>
      <c r="N1786" s="42">
        <f t="shared" si="259"/>
        <v>0</v>
      </c>
      <c r="O1786" s="42" t="str">
        <f t="shared" si="257"/>
        <v/>
      </c>
      <c r="P1786" s="42">
        <f t="shared" si="262"/>
        <v>0</v>
      </c>
      <c r="Q1786" s="265"/>
      <c r="R1786" s="10">
        <f t="shared" si="260"/>
        <v>0</v>
      </c>
      <c r="S1786" s="6" t="s">
        <v>969</v>
      </c>
      <c r="T1786" s="6" t="s">
        <v>750</v>
      </c>
    </row>
    <row r="1787" spans="1:20" x14ac:dyDescent="0.2">
      <c r="A1787" s="6">
        <f ca="1">IF(COUNTIF($B$1:INDIRECT(CONCATENATE("B", ROW())), B1787)=0, "", COUNTIF($B$1:INDIRECT(CONCATENATE("B", ROW())), B1787))</f>
        <v>735</v>
      </c>
      <c r="B1787" s="41" t="s">
        <v>38</v>
      </c>
      <c r="C1787" s="7" t="str">
        <f ca="1">IF(B1787="", "", B1787&amp;COUNTIF($B$1:INDIRECT(CONCATENATE("B", ROW())), B1787))</f>
        <v>Ground735</v>
      </c>
      <c r="D1787" s="6"/>
      <c r="E1787" s="6"/>
      <c r="F1787" s="6">
        <f t="shared" si="261"/>
        <v>4062</v>
      </c>
      <c r="G1787" s="58" t="str">
        <f t="shared" si="258"/>
        <v>0xFDE</v>
      </c>
      <c r="H1787" s="45" t="s">
        <v>204</v>
      </c>
      <c r="I1787" s="45"/>
      <c r="J1787" s="6" t="s">
        <v>32</v>
      </c>
      <c r="K1787" s="9" t="s">
        <v>29</v>
      </c>
      <c r="L1787" s="6" t="s">
        <v>30</v>
      </c>
      <c r="M1787" s="42"/>
      <c r="N1787" s="42">
        <f t="shared" si="259"/>
        <v>0</v>
      </c>
      <c r="O1787" s="42" t="str">
        <f t="shared" si="257"/>
        <v/>
      </c>
      <c r="P1787" s="42">
        <f t="shared" si="262"/>
        <v>0</v>
      </c>
      <c r="Q1787" s="265"/>
      <c r="R1787" s="10">
        <f t="shared" si="260"/>
        <v>0</v>
      </c>
      <c r="S1787" s="6" t="s">
        <v>970</v>
      </c>
      <c r="T1787" s="6" t="s">
        <v>750</v>
      </c>
    </row>
    <row r="1788" spans="1:20" x14ac:dyDescent="0.2">
      <c r="A1788" s="6">
        <f ca="1">IF(COUNTIF($B$1:INDIRECT(CONCATENATE("B", ROW())), B1788)=0, "", COUNTIF($B$1:INDIRECT(CONCATENATE("B", ROW())), B1788))</f>
        <v>736</v>
      </c>
      <c r="B1788" s="41" t="s">
        <v>38</v>
      </c>
      <c r="C1788" s="7" t="str">
        <f ca="1">IF(B1788="", "", B1788&amp;COUNTIF($B$1:INDIRECT(CONCATENATE("B", ROW())), B1788))</f>
        <v>Ground736</v>
      </c>
      <c r="D1788" s="6"/>
      <c r="E1788" s="6"/>
      <c r="F1788" s="6">
        <f t="shared" si="261"/>
        <v>4063</v>
      </c>
      <c r="G1788" s="58" t="str">
        <f t="shared" si="258"/>
        <v>0xFDF</v>
      </c>
      <c r="H1788" s="45" t="s">
        <v>205</v>
      </c>
      <c r="I1788" s="45"/>
      <c r="J1788" s="6" t="s">
        <v>32</v>
      </c>
      <c r="K1788" s="9" t="s">
        <v>29</v>
      </c>
      <c r="L1788" s="6" t="s">
        <v>30</v>
      </c>
      <c r="M1788" s="42"/>
      <c r="N1788" s="42">
        <f t="shared" si="259"/>
        <v>0</v>
      </c>
      <c r="O1788" s="42" t="str">
        <f t="shared" si="257"/>
        <v/>
      </c>
      <c r="P1788" s="42">
        <f t="shared" si="262"/>
        <v>0</v>
      </c>
      <c r="Q1788" s="265"/>
      <c r="R1788" s="10">
        <f t="shared" si="260"/>
        <v>0</v>
      </c>
      <c r="S1788" s="6" t="s">
        <v>971</v>
      </c>
      <c r="T1788" s="6" t="s">
        <v>750</v>
      </c>
    </row>
    <row r="1789" spans="1:20" x14ac:dyDescent="0.2">
      <c r="A1789" s="6">
        <f ca="1">IF(COUNTIF($B$1:INDIRECT(CONCATENATE("B", ROW())), B1789)=0, "", COUNTIF($B$1:INDIRECT(CONCATENATE("B", ROW())), B1789))</f>
        <v>737</v>
      </c>
      <c r="B1789" s="41" t="s">
        <v>38</v>
      </c>
      <c r="C1789" s="7" t="str">
        <f ca="1">IF(B1789="", "", B1789&amp;COUNTIF($B$1:INDIRECT(CONCATENATE("B", ROW())), B1789))</f>
        <v>Ground737</v>
      </c>
      <c r="D1789" s="6"/>
      <c r="E1789" s="6"/>
      <c r="F1789" s="6">
        <f t="shared" si="261"/>
        <v>4064</v>
      </c>
      <c r="G1789" s="58" t="str">
        <f t="shared" si="258"/>
        <v>0xFE0</v>
      </c>
      <c r="H1789" s="45" t="s">
        <v>206</v>
      </c>
      <c r="I1789" s="45"/>
      <c r="J1789" s="6" t="s">
        <v>32</v>
      </c>
      <c r="K1789" s="9" t="s">
        <v>29</v>
      </c>
      <c r="L1789" s="6" t="s">
        <v>30</v>
      </c>
      <c r="M1789" s="42"/>
      <c r="N1789" s="42">
        <f t="shared" si="259"/>
        <v>0</v>
      </c>
      <c r="O1789" s="42" t="str">
        <f t="shared" si="257"/>
        <v/>
      </c>
      <c r="P1789" s="42">
        <f t="shared" si="262"/>
        <v>0</v>
      </c>
      <c r="Q1789" s="265"/>
      <c r="R1789" s="10">
        <f t="shared" si="260"/>
        <v>0</v>
      </c>
      <c r="S1789" s="6" t="s">
        <v>722</v>
      </c>
      <c r="T1789" s="6" t="s">
        <v>750</v>
      </c>
    </row>
    <row r="1790" spans="1:20" x14ac:dyDescent="0.2">
      <c r="A1790" s="6">
        <f ca="1">IF(COUNTIF($B$1:INDIRECT(CONCATENATE("B", ROW())), B1790)=0, "", COUNTIF($B$1:INDIRECT(CONCATENATE("B", ROW())), B1790))</f>
        <v>738</v>
      </c>
      <c r="B1790" s="41" t="s">
        <v>38</v>
      </c>
      <c r="C1790" s="7" t="str">
        <f ca="1">IF(B1790="", "", B1790&amp;COUNTIF($B$1:INDIRECT(CONCATENATE("B", ROW())), B1790))</f>
        <v>Ground738</v>
      </c>
      <c r="D1790" s="6"/>
      <c r="E1790" s="6"/>
      <c r="F1790" s="6">
        <f t="shared" si="261"/>
        <v>4065</v>
      </c>
      <c r="G1790" s="58" t="str">
        <f t="shared" si="258"/>
        <v>0xFE1</v>
      </c>
      <c r="H1790" s="45" t="s">
        <v>33</v>
      </c>
      <c r="I1790" s="45"/>
      <c r="J1790" s="6" t="s">
        <v>32</v>
      </c>
      <c r="K1790" s="9" t="s">
        <v>29</v>
      </c>
      <c r="L1790" s="6" t="s">
        <v>30</v>
      </c>
      <c r="M1790" s="42"/>
      <c r="N1790" s="42">
        <f t="shared" si="259"/>
        <v>0</v>
      </c>
      <c r="O1790" s="42" t="str">
        <f t="shared" si="257"/>
        <v/>
      </c>
      <c r="P1790" s="42">
        <f t="shared" si="262"/>
        <v>0</v>
      </c>
      <c r="Q1790" s="265"/>
      <c r="R1790" s="10">
        <f t="shared" si="260"/>
        <v>0</v>
      </c>
      <c r="S1790" s="6"/>
      <c r="T1790" s="6"/>
    </row>
    <row r="1791" spans="1:20" x14ac:dyDescent="0.2">
      <c r="A1791" s="6">
        <f ca="1">IF(COUNTIF($B$1:INDIRECT(CONCATENATE("B", ROW())), B1791)=0, "", COUNTIF($B$1:INDIRECT(CONCATENATE("B", ROW())), B1791))</f>
        <v>739</v>
      </c>
      <c r="B1791" s="41" t="s">
        <v>38</v>
      </c>
      <c r="C1791" s="7" t="str">
        <f ca="1">IF(B1791="", "", B1791&amp;COUNTIF($B$1:INDIRECT(CONCATENATE("B", ROW())), B1791))</f>
        <v>Ground739</v>
      </c>
      <c r="D1791" s="6"/>
      <c r="E1791" s="6"/>
      <c r="F1791" s="6">
        <f t="shared" si="261"/>
        <v>4066</v>
      </c>
      <c r="G1791" s="58" t="str">
        <f t="shared" si="258"/>
        <v>0xFE2</v>
      </c>
      <c r="H1791" s="45" t="s">
        <v>33</v>
      </c>
      <c r="I1791" s="45"/>
      <c r="J1791" s="6" t="s">
        <v>32</v>
      </c>
      <c r="K1791" s="9" t="s">
        <v>29</v>
      </c>
      <c r="L1791" s="6" t="s">
        <v>30</v>
      </c>
      <c r="M1791" s="42"/>
      <c r="N1791" s="42">
        <f t="shared" si="259"/>
        <v>0</v>
      </c>
      <c r="O1791" s="42" t="str">
        <f t="shared" si="257"/>
        <v/>
      </c>
      <c r="P1791" s="42">
        <f t="shared" si="262"/>
        <v>0</v>
      </c>
      <c r="Q1791" s="265"/>
      <c r="R1791" s="10">
        <f t="shared" si="260"/>
        <v>0</v>
      </c>
      <c r="S1791" s="6"/>
      <c r="T1791" s="6"/>
    </row>
    <row r="1792" spans="1:20" x14ac:dyDescent="0.2">
      <c r="A1792" s="6">
        <f ca="1">IF(COUNTIF($B$1:INDIRECT(CONCATENATE("B", ROW())), B1792)=0, "", COUNTIF($B$1:INDIRECT(CONCATENATE("B", ROW())), B1792))</f>
        <v>740</v>
      </c>
      <c r="B1792" s="41" t="s">
        <v>38</v>
      </c>
      <c r="C1792" s="7" t="str">
        <f ca="1">IF(B1792="", "", B1792&amp;COUNTIF($B$1:INDIRECT(CONCATENATE("B", ROW())), B1792))</f>
        <v>Ground740</v>
      </c>
      <c r="D1792" s="6"/>
      <c r="E1792" s="6"/>
      <c r="F1792" s="6">
        <f t="shared" si="261"/>
        <v>4067</v>
      </c>
      <c r="G1792" s="58" t="str">
        <f t="shared" si="258"/>
        <v>0xFE3</v>
      </c>
      <c r="H1792" s="45" t="s">
        <v>207</v>
      </c>
      <c r="I1792" s="45"/>
      <c r="J1792" s="6" t="s">
        <v>32</v>
      </c>
      <c r="K1792" s="9" t="s">
        <v>29</v>
      </c>
      <c r="L1792" s="6" t="s">
        <v>30</v>
      </c>
      <c r="M1792" s="42"/>
      <c r="N1792" s="42">
        <f t="shared" si="259"/>
        <v>0</v>
      </c>
      <c r="O1792" s="42" t="str">
        <f t="shared" si="257"/>
        <v/>
      </c>
      <c r="P1792" s="42">
        <f t="shared" si="262"/>
        <v>0</v>
      </c>
      <c r="Q1792" s="265"/>
      <c r="R1792" s="10">
        <f t="shared" si="260"/>
        <v>0</v>
      </c>
      <c r="S1792" s="6" t="s">
        <v>723</v>
      </c>
      <c r="T1792" s="6" t="s">
        <v>750</v>
      </c>
    </row>
    <row r="1793" spans="1:20" x14ac:dyDescent="0.2">
      <c r="A1793" s="6">
        <f ca="1">IF(COUNTIF($B$1:INDIRECT(CONCATENATE("B", ROW())), B1793)=0, "", COUNTIF($B$1:INDIRECT(CONCATENATE("B", ROW())), B1793))</f>
        <v>741</v>
      </c>
      <c r="B1793" s="41" t="s">
        <v>38</v>
      </c>
      <c r="C1793" s="7" t="str">
        <f ca="1">IF(B1793="", "", B1793&amp;COUNTIF($B$1:INDIRECT(CONCATENATE("B", ROW())), B1793))</f>
        <v>Ground741</v>
      </c>
      <c r="D1793" s="6"/>
      <c r="E1793" s="6"/>
      <c r="F1793" s="6">
        <f t="shared" si="261"/>
        <v>4068</v>
      </c>
      <c r="G1793" s="58" t="str">
        <f t="shared" si="258"/>
        <v>0xFE4</v>
      </c>
      <c r="H1793" s="45" t="s">
        <v>33</v>
      </c>
      <c r="I1793" s="45"/>
      <c r="J1793" s="6" t="s">
        <v>32</v>
      </c>
      <c r="K1793" s="9" t="s">
        <v>29</v>
      </c>
      <c r="L1793" s="6" t="s">
        <v>30</v>
      </c>
      <c r="M1793" s="42"/>
      <c r="N1793" s="42">
        <f t="shared" si="259"/>
        <v>0</v>
      </c>
      <c r="O1793" s="42" t="str">
        <f t="shared" si="257"/>
        <v/>
      </c>
      <c r="P1793" s="42">
        <f t="shared" si="262"/>
        <v>0</v>
      </c>
      <c r="Q1793" s="265"/>
      <c r="R1793" s="10">
        <f t="shared" si="260"/>
        <v>0</v>
      </c>
      <c r="S1793" s="6"/>
      <c r="T1793" s="6"/>
    </row>
    <row r="1794" spans="1:20" x14ac:dyDescent="0.2">
      <c r="A1794" s="6">
        <f ca="1">IF(COUNTIF($B$1:INDIRECT(CONCATENATE("B", ROW())), B1794)=0, "", COUNTIF($B$1:INDIRECT(CONCATENATE("B", ROW())), B1794))</f>
        <v>742</v>
      </c>
      <c r="B1794" s="41" t="s">
        <v>38</v>
      </c>
      <c r="C1794" s="7" t="str">
        <f ca="1">IF(B1794="", "", B1794&amp;COUNTIF($B$1:INDIRECT(CONCATENATE("B", ROW())), B1794))</f>
        <v>Ground742</v>
      </c>
      <c r="D1794" s="6"/>
      <c r="E1794" s="6"/>
      <c r="F1794" s="6">
        <f t="shared" si="261"/>
        <v>4069</v>
      </c>
      <c r="G1794" s="58" t="str">
        <f t="shared" si="258"/>
        <v>0xFE5</v>
      </c>
      <c r="H1794" s="45" t="s">
        <v>208</v>
      </c>
      <c r="I1794" s="45"/>
      <c r="J1794" s="6" t="s">
        <v>32</v>
      </c>
      <c r="K1794" s="9" t="s">
        <v>29</v>
      </c>
      <c r="L1794" s="6" t="s">
        <v>30</v>
      </c>
      <c r="M1794" s="42"/>
      <c r="N1794" s="42">
        <f t="shared" si="259"/>
        <v>0</v>
      </c>
      <c r="O1794" s="42" t="str">
        <f t="shared" si="257"/>
        <v/>
      </c>
      <c r="P1794" s="42">
        <f t="shared" si="262"/>
        <v>0</v>
      </c>
      <c r="Q1794" s="265"/>
      <c r="R1794" s="10">
        <f t="shared" si="260"/>
        <v>0</v>
      </c>
      <c r="S1794" s="6" t="s">
        <v>724</v>
      </c>
      <c r="T1794" s="6" t="s">
        <v>750</v>
      </c>
    </row>
    <row r="1795" spans="1:20" x14ac:dyDescent="0.2">
      <c r="A1795" s="6">
        <f ca="1">IF(COUNTIF($B$1:INDIRECT(CONCATENATE("B", ROW())), B1795)=0, "", COUNTIF($B$1:INDIRECT(CONCATENATE("B", ROW())), B1795))</f>
        <v>743</v>
      </c>
      <c r="B1795" s="41" t="s">
        <v>38</v>
      </c>
      <c r="C1795" s="7" t="str">
        <f ca="1">IF(B1795="", "", B1795&amp;COUNTIF($B$1:INDIRECT(CONCATENATE("B", ROW())), B1795))</f>
        <v>Ground743</v>
      </c>
      <c r="D1795" s="6"/>
      <c r="E1795" s="6"/>
      <c r="F1795" s="6">
        <f t="shared" si="261"/>
        <v>4070</v>
      </c>
      <c r="G1795" s="58" t="str">
        <f t="shared" si="258"/>
        <v>0xFE6</v>
      </c>
      <c r="H1795" s="45" t="s">
        <v>33</v>
      </c>
      <c r="I1795" s="45"/>
      <c r="J1795" s="6" t="s">
        <v>32</v>
      </c>
      <c r="K1795" s="9" t="s">
        <v>29</v>
      </c>
      <c r="L1795" s="6" t="s">
        <v>30</v>
      </c>
      <c r="M1795" s="42"/>
      <c r="N1795" s="42">
        <f t="shared" si="259"/>
        <v>0</v>
      </c>
      <c r="O1795" s="42" t="str">
        <f t="shared" si="257"/>
        <v/>
      </c>
      <c r="P1795" s="42">
        <f t="shared" si="262"/>
        <v>0</v>
      </c>
      <c r="Q1795" s="265"/>
      <c r="R1795" s="10">
        <f t="shared" si="260"/>
        <v>0</v>
      </c>
      <c r="S1795" s="6"/>
      <c r="T1795" s="6"/>
    </row>
    <row r="1796" spans="1:20" x14ac:dyDescent="0.2">
      <c r="A1796" s="6">
        <f ca="1">IF(COUNTIF($B$1:INDIRECT(CONCATENATE("B", ROW())), B1796)=0, "", COUNTIF($B$1:INDIRECT(CONCATENATE("B", ROW())), B1796))</f>
        <v>744</v>
      </c>
      <c r="B1796" s="41" t="s">
        <v>38</v>
      </c>
      <c r="C1796" s="7" t="str">
        <f ca="1">IF(B1796="", "", B1796&amp;COUNTIF($B$1:INDIRECT(CONCATENATE("B", ROW())), B1796))</f>
        <v>Ground744</v>
      </c>
      <c r="D1796" s="6"/>
      <c r="E1796" s="6"/>
      <c r="F1796" s="6">
        <f t="shared" si="261"/>
        <v>4071</v>
      </c>
      <c r="G1796" s="58" t="str">
        <f t="shared" si="258"/>
        <v>0xFE7</v>
      </c>
      <c r="H1796" s="45" t="s">
        <v>209</v>
      </c>
      <c r="I1796" s="45"/>
      <c r="J1796" s="6" t="s">
        <v>32</v>
      </c>
      <c r="K1796" s="9" t="s">
        <v>29</v>
      </c>
      <c r="L1796" s="6" t="s">
        <v>30</v>
      </c>
      <c r="M1796" s="42"/>
      <c r="N1796" s="42">
        <f t="shared" si="259"/>
        <v>0</v>
      </c>
      <c r="O1796" s="42" t="str">
        <f t="shared" si="257"/>
        <v/>
      </c>
      <c r="P1796" s="42">
        <f t="shared" si="262"/>
        <v>0</v>
      </c>
      <c r="Q1796" s="265"/>
      <c r="R1796" s="10">
        <f t="shared" si="260"/>
        <v>0</v>
      </c>
      <c r="S1796" s="6" t="s">
        <v>972</v>
      </c>
      <c r="T1796" s="6" t="s">
        <v>750</v>
      </c>
    </row>
    <row r="1797" spans="1:20" x14ac:dyDescent="0.2">
      <c r="A1797" s="6">
        <f ca="1">IF(COUNTIF($B$1:INDIRECT(CONCATENATE("B", ROW())), B1797)=0, "", COUNTIF($B$1:INDIRECT(CONCATENATE("B", ROW())), B1797))</f>
        <v>745</v>
      </c>
      <c r="B1797" s="41" t="s">
        <v>38</v>
      </c>
      <c r="C1797" s="7" t="str">
        <f ca="1">IF(B1797="", "", B1797&amp;COUNTIF($B$1:INDIRECT(CONCATENATE("B", ROW())), B1797))</f>
        <v>Ground745</v>
      </c>
      <c r="D1797" s="6"/>
      <c r="E1797" s="6"/>
      <c r="F1797" s="6">
        <f t="shared" si="261"/>
        <v>4072</v>
      </c>
      <c r="G1797" s="58" t="str">
        <f t="shared" si="258"/>
        <v>0xFE8</v>
      </c>
      <c r="H1797" s="45" t="s">
        <v>33</v>
      </c>
      <c r="I1797" s="45"/>
      <c r="J1797" s="6" t="s">
        <v>32</v>
      </c>
      <c r="K1797" s="9" t="s">
        <v>29</v>
      </c>
      <c r="L1797" s="6" t="s">
        <v>30</v>
      </c>
      <c r="M1797" s="42"/>
      <c r="N1797" s="42">
        <f t="shared" si="259"/>
        <v>0</v>
      </c>
      <c r="O1797" s="42" t="str">
        <f t="shared" si="257"/>
        <v/>
      </c>
      <c r="P1797" s="42">
        <f t="shared" si="262"/>
        <v>0</v>
      </c>
      <c r="Q1797" s="265"/>
      <c r="R1797" s="10">
        <f t="shared" si="260"/>
        <v>0</v>
      </c>
      <c r="S1797" s="6"/>
      <c r="T1797" s="6"/>
    </row>
    <row r="1798" spans="1:20" x14ac:dyDescent="0.2">
      <c r="A1798" s="6">
        <f ca="1">IF(COUNTIF($B$1:INDIRECT(CONCATENATE("B", ROW())), B1798)=0, "", COUNTIF($B$1:INDIRECT(CONCATENATE("B", ROW())), B1798))</f>
        <v>746</v>
      </c>
      <c r="B1798" s="41" t="s">
        <v>38</v>
      </c>
      <c r="C1798" s="7" t="str">
        <f ca="1">IF(B1798="", "", B1798&amp;COUNTIF($B$1:INDIRECT(CONCATENATE("B", ROW())), B1798))</f>
        <v>Ground746</v>
      </c>
      <c r="D1798" s="6"/>
      <c r="E1798" s="6"/>
      <c r="F1798" s="6">
        <f t="shared" si="261"/>
        <v>4073</v>
      </c>
      <c r="G1798" s="58" t="str">
        <f t="shared" si="258"/>
        <v>0xFE9</v>
      </c>
      <c r="H1798" s="45" t="s">
        <v>210</v>
      </c>
      <c r="I1798" s="45"/>
      <c r="J1798" s="6" t="s">
        <v>32</v>
      </c>
      <c r="K1798" s="9" t="s">
        <v>29</v>
      </c>
      <c r="L1798" s="6" t="s">
        <v>30</v>
      </c>
      <c r="M1798" s="42"/>
      <c r="N1798" s="42">
        <f t="shared" si="259"/>
        <v>0</v>
      </c>
      <c r="O1798" s="42" t="str">
        <f t="shared" si="257"/>
        <v/>
      </c>
      <c r="P1798" s="42">
        <f t="shared" si="262"/>
        <v>0</v>
      </c>
      <c r="Q1798" s="265"/>
      <c r="R1798" s="10">
        <f t="shared" si="260"/>
        <v>0</v>
      </c>
      <c r="S1798" s="6" t="s">
        <v>973</v>
      </c>
      <c r="T1798" s="6" t="s">
        <v>750</v>
      </c>
    </row>
    <row r="1799" spans="1:20" x14ac:dyDescent="0.2">
      <c r="A1799" s="6">
        <f ca="1">IF(COUNTIF($B$1:INDIRECT(CONCATENATE("B", ROW())), B1799)=0, "", COUNTIF($B$1:INDIRECT(CONCATENATE("B", ROW())), B1799))</f>
        <v>747</v>
      </c>
      <c r="B1799" s="41" t="s">
        <v>38</v>
      </c>
      <c r="C1799" s="7" t="str">
        <f ca="1">IF(B1799="", "", B1799&amp;COUNTIF($B$1:INDIRECT(CONCATENATE("B", ROW())), B1799))</f>
        <v>Ground747</v>
      </c>
      <c r="D1799" s="6"/>
      <c r="E1799" s="6"/>
      <c r="F1799" s="6">
        <f t="shared" si="261"/>
        <v>4074</v>
      </c>
      <c r="G1799" s="58" t="str">
        <f t="shared" si="258"/>
        <v>0xFEA</v>
      </c>
      <c r="H1799" s="45" t="s">
        <v>33</v>
      </c>
      <c r="I1799" s="45"/>
      <c r="J1799" s="6" t="s">
        <v>32</v>
      </c>
      <c r="K1799" s="9" t="s">
        <v>29</v>
      </c>
      <c r="L1799" s="6" t="s">
        <v>30</v>
      </c>
      <c r="M1799" s="42"/>
      <c r="N1799" s="42">
        <f t="shared" si="259"/>
        <v>0</v>
      </c>
      <c r="O1799" s="42" t="str">
        <f t="shared" si="257"/>
        <v/>
      </c>
      <c r="P1799" s="42">
        <f t="shared" si="262"/>
        <v>0</v>
      </c>
      <c r="Q1799" s="265"/>
      <c r="R1799" s="10">
        <f t="shared" si="260"/>
        <v>0</v>
      </c>
      <c r="S1799" s="6"/>
      <c r="T1799" s="6"/>
    </row>
    <row r="1800" spans="1:20" x14ac:dyDescent="0.2">
      <c r="A1800" s="6">
        <f ca="1">IF(COUNTIF($B$1:INDIRECT(CONCATENATE("B", ROW())), B1800)=0, "", COUNTIF($B$1:INDIRECT(CONCATENATE("B", ROW())), B1800))</f>
        <v>748</v>
      </c>
      <c r="B1800" s="41" t="s">
        <v>38</v>
      </c>
      <c r="C1800" s="7" t="str">
        <f ca="1">IF(B1800="", "", B1800&amp;COUNTIF($B$1:INDIRECT(CONCATENATE("B", ROW())), B1800))</f>
        <v>Ground748</v>
      </c>
      <c r="D1800" s="6"/>
      <c r="E1800" s="6"/>
      <c r="F1800" s="6">
        <f t="shared" si="261"/>
        <v>4075</v>
      </c>
      <c r="G1800" s="58" t="str">
        <f t="shared" si="258"/>
        <v>0xFEB</v>
      </c>
      <c r="H1800" s="45" t="s">
        <v>211</v>
      </c>
      <c r="I1800" s="45"/>
      <c r="J1800" s="6" t="s">
        <v>32</v>
      </c>
      <c r="K1800" s="9" t="s">
        <v>29</v>
      </c>
      <c r="L1800" s="6" t="s">
        <v>30</v>
      </c>
      <c r="M1800" s="42"/>
      <c r="N1800" s="42">
        <f t="shared" si="259"/>
        <v>0</v>
      </c>
      <c r="O1800" s="42" t="str">
        <f t="shared" si="257"/>
        <v/>
      </c>
      <c r="P1800" s="42">
        <f t="shared" si="262"/>
        <v>0</v>
      </c>
      <c r="Q1800" s="265"/>
      <c r="R1800" s="10">
        <f t="shared" si="260"/>
        <v>0</v>
      </c>
      <c r="S1800" s="6" t="s">
        <v>1146</v>
      </c>
      <c r="T1800" s="6" t="s">
        <v>750</v>
      </c>
    </row>
    <row r="1801" spans="1:20" x14ac:dyDescent="0.2">
      <c r="A1801" s="6">
        <f ca="1">IF(COUNTIF($B$1:INDIRECT(CONCATENATE("B", ROW())), B1801)=0, "", COUNTIF($B$1:INDIRECT(CONCATENATE("B", ROW())), B1801))</f>
        <v>749</v>
      </c>
      <c r="B1801" s="41" t="s">
        <v>38</v>
      </c>
      <c r="C1801" s="7" t="str">
        <f ca="1">IF(B1801="", "", B1801&amp;COUNTIF($B$1:INDIRECT(CONCATENATE("B", ROW())), B1801))</f>
        <v>Ground749</v>
      </c>
      <c r="D1801" s="6"/>
      <c r="E1801" s="6"/>
      <c r="F1801" s="6">
        <f t="shared" si="261"/>
        <v>4076</v>
      </c>
      <c r="G1801" s="58" t="str">
        <f t="shared" si="258"/>
        <v>0xFEC</v>
      </c>
      <c r="H1801" s="45" t="s">
        <v>33</v>
      </c>
      <c r="I1801" s="45"/>
      <c r="J1801" s="6" t="s">
        <v>32</v>
      </c>
      <c r="K1801" s="9" t="s">
        <v>29</v>
      </c>
      <c r="L1801" s="6" t="s">
        <v>30</v>
      </c>
      <c r="M1801" s="42"/>
      <c r="N1801" s="42">
        <f t="shared" si="259"/>
        <v>0</v>
      </c>
      <c r="O1801" s="42" t="str">
        <f t="shared" si="257"/>
        <v/>
      </c>
      <c r="P1801" s="42">
        <f t="shared" si="262"/>
        <v>0</v>
      </c>
      <c r="Q1801" s="265"/>
      <c r="R1801" s="10">
        <f t="shared" si="260"/>
        <v>0</v>
      </c>
      <c r="S1801" s="6"/>
      <c r="T1801" s="6"/>
    </row>
    <row r="1802" spans="1:20" x14ac:dyDescent="0.2">
      <c r="A1802" s="6">
        <f ca="1">IF(COUNTIF($B$1:INDIRECT(CONCATENATE("B", ROW())), B1802)=0, "", COUNTIF($B$1:INDIRECT(CONCATENATE("B", ROW())), B1802))</f>
        <v>750</v>
      </c>
      <c r="B1802" s="41" t="s">
        <v>38</v>
      </c>
      <c r="C1802" s="7" t="str">
        <f ca="1">IF(B1802="", "", B1802&amp;COUNTIF($B$1:INDIRECT(CONCATENATE("B", ROW())), B1802))</f>
        <v>Ground750</v>
      </c>
      <c r="D1802" s="6"/>
      <c r="E1802" s="6"/>
      <c r="F1802" s="6">
        <f t="shared" si="261"/>
        <v>4077</v>
      </c>
      <c r="G1802" s="58" t="str">
        <f t="shared" si="258"/>
        <v>0xFED</v>
      </c>
      <c r="H1802" s="45" t="s">
        <v>212</v>
      </c>
      <c r="I1802" s="45"/>
      <c r="J1802" s="6" t="s">
        <v>32</v>
      </c>
      <c r="K1802" s="9" t="s">
        <v>29</v>
      </c>
      <c r="L1802" s="6" t="s">
        <v>30</v>
      </c>
      <c r="M1802" s="42"/>
      <c r="N1802" s="42">
        <f t="shared" si="259"/>
        <v>0</v>
      </c>
      <c r="O1802" s="42" t="str">
        <f t="shared" si="257"/>
        <v/>
      </c>
      <c r="P1802" s="42">
        <f t="shared" si="262"/>
        <v>0</v>
      </c>
      <c r="Q1802" s="265"/>
      <c r="R1802" s="10">
        <f t="shared" si="260"/>
        <v>0</v>
      </c>
      <c r="S1802" s="6" t="s">
        <v>1147</v>
      </c>
      <c r="T1802" s="6" t="s">
        <v>750</v>
      </c>
    </row>
    <row r="1803" spans="1:20" x14ac:dyDescent="0.2">
      <c r="A1803" s="6">
        <f ca="1">IF(COUNTIF($B$1:INDIRECT(CONCATENATE("B", ROW())), B1803)=0, "", COUNTIF($B$1:INDIRECT(CONCATENATE("B", ROW())), B1803))</f>
        <v>751</v>
      </c>
      <c r="B1803" s="41" t="s">
        <v>38</v>
      </c>
      <c r="C1803" s="7" t="str">
        <f ca="1">IF(B1803="", "", B1803&amp;COUNTIF($B$1:INDIRECT(CONCATENATE("B", ROW())), B1803))</f>
        <v>Ground751</v>
      </c>
      <c r="D1803" s="6"/>
      <c r="E1803" s="6"/>
      <c r="F1803" s="6">
        <f t="shared" si="261"/>
        <v>4078</v>
      </c>
      <c r="G1803" s="58" t="str">
        <f t="shared" si="258"/>
        <v>0xFEE</v>
      </c>
      <c r="H1803" s="45" t="s">
        <v>33</v>
      </c>
      <c r="I1803" s="45"/>
      <c r="J1803" s="6" t="s">
        <v>32</v>
      </c>
      <c r="K1803" s="9" t="s">
        <v>29</v>
      </c>
      <c r="L1803" s="6" t="s">
        <v>30</v>
      </c>
      <c r="M1803" s="42"/>
      <c r="N1803" s="42">
        <f t="shared" si="259"/>
        <v>0</v>
      </c>
      <c r="O1803" s="42" t="str">
        <f t="shared" si="257"/>
        <v/>
      </c>
      <c r="P1803" s="42">
        <f t="shared" si="262"/>
        <v>0</v>
      </c>
      <c r="Q1803" s="265"/>
      <c r="R1803" s="10">
        <f t="shared" si="260"/>
        <v>0</v>
      </c>
      <c r="S1803" s="6"/>
      <c r="T1803" s="6"/>
    </row>
    <row r="1804" spans="1:20" x14ac:dyDescent="0.2">
      <c r="A1804" s="6">
        <f ca="1">IF(COUNTIF($B$1:INDIRECT(CONCATENATE("B", ROW())), B1804)=0, "", COUNTIF($B$1:INDIRECT(CONCATENATE("B", ROW())), B1804))</f>
        <v>752</v>
      </c>
      <c r="B1804" s="41" t="s">
        <v>38</v>
      </c>
      <c r="C1804" s="7" t="str">
        <f ca="1">IF(B1804="", "", B1804&amp;COUNTIF($B$1:INDIRECT(CONCATENATE("B", ROW())), B1804))</f>
        <v>Ground752</v>
      </c>
      <c r="D1804" s="6"/>
      <c r="E1804" s="6"/>
      <c r="F1804" s="6">
        <f t="shared" si="261"/>
        <v>4079</v>
      </c>
      <c r="G1804" s="58" t="str">
        <f t="shared" si="258"/>
        <v>0xFEF</v>
      </c>
      <c r="H1804" s="45" t="s">
        <v>213</v>
      </c>
      <c r="I1804" s="45"/>
      <c r="J1804" s="6" t="s">
        <v>32</v>
      </c>
      <c r="K1804" s="9" t="s">
        <v>29</v>
      </c>
      <c r="L1804" s="6" t="s">
        <v>30</v>
      </c>
      <c r="M1804" s="42"/>
      <c r="N1804" s="42">
        <f t="shared" si="259"/>
        <v>0</v>
      </c>
      <c r="O1804" s="42" t="str">
        <f t="shared" ref="O1804:O1820" si="263">IF($M1804="", "", $M1804/8)</f>
        <v/>
      </c>
      <c r="P1804" s="42">
        <f t="shared" si="262"/>
        <v>0</v>
      </c>
      <c r="Q1804" s="265"/>
      <c r="R1804" s="10">
        <f t="shared" si="260"/>
        <v>0</v>
      </c>
      <c r="S1804" s="6" t="s">
        <v>1148</v>
      </c>
      <c r="T1804" s="6" t="s">
        <v>750</v>
      </c>
    </row>
    <row r="1805" spans="1:20" x14ac:dyDescent="0.2">
      <c r="A1805" s="6">
        <f ca="1">IF(COUNTIF($B$1:INDIRECT(CONCATENATE("B", ROW())), B1805)=0, "", COUNTIF($B$1:INDIRECT(CONCATENATE("B", ROW())), B1805))</f>
        <v>753</v>
      </c>
      <c r="B1805" s="41" t="s">
        <v>38</v>
      </c>
      <c r="C1805" s="7" t="str">
        <f ca="1">IF(B1805="", "", B1805&amp;COUNTIF($B$1:INDIRECT(CONCATENATE("B", ROW())), B1805))</f>
        <v>Ground753</v>
      </c>
      <c r="D1805" s="6"/>
      <c r="E1805" s="6"/>
      <c r="F1805" s="6">
        <f t="shared" si="261"/>
        <v>4080</v>
      </c>
      <c r="G1805" s="58" t="str">
        <f t="shared" ref="G1805:G1820" si="264">CONCATENATE( "0x",DEC2HEX($F1805) )</f>
        <v>0xFF0</v>
      </c>
      <c r="H1805" s="45" t="s">
        <v>33</v>
      </c>
      <c r="I1805" s="45"/>
      <c r="J1805" s="6" t="s">
        <v>32</v>
      </c>
      <c r="K1805" s="9" t="s">
        <v>29</v>
      </c>
      <c r="L1805" s="6" t="s">
        <v>30</v>
      </c>
      <c r="M1805" s="42"/>
      <c r="N1805" s="42">
        <f t="shared" ref="N1805:N1820" si="265">(IF($K1805="CCSDS",$M1805,IF($K1805="","",IF($K1805="RAW",$M1805+(12*8)))))</f>
        <v>0</v>
      </c>
      <c r="O1805" s="42" t="str">
        <f t="shared" si="263"/>
        <v/>
      </c>
      <c r="P1805" s="42">
        <f t="shared" si="262"/>
        <v>0</v>
      </c>
      <c r="Q1805" s="265"/>
      <c r="R1805" s="10">
        <f t="shared" ref="R1805:R1820" si="266">IF($B1805="", "", IF($J1805="Sync", $N1805/$Q1805, 0))</f>
        <v>0</v>
      </c>
      <c r="S1805" s="6"/>
      <c r="T1805" s="6"/>
    </row>
    <row r="1806" spans="1:20" x14ac:dyDescent="0.2">
      <c r="A1806" s="6">
        <f ca="1">IF(COUNTIF($B$1:INDIRECT(CONCATENATE("B", ROW())), B1806)=0, "", COUNTIF($B$1:INDIRECT(CONCATENATE("B", ROW())), B1806))</f>
        <v>754</v>
      </c>
      <c r="B1806" s="41" t="s">
        <v>38</v>
      </c>
      <c r="C1806" s="7" t="str">
        <f ca="1">IF(B1806="", "", B1806&amp;COUNTIF($B$1:INDIRECT(CONCATENATE("B", ROW())), B1806))</f>
        <v>Ground754</v>
      </c>
      <c r="D1806" s="6"/>
      <c r="E1806" s="6"/>
      <c r="F1806" s="6">
        <f t="shared" ref="F1806:F1820" si="267">$F1805+1</f>
        <v>4081</v>
      </c>
      <c r="G1806" s="58" t="str">
        <f t="shared" si="264"/>
        <v>0xFF1</v>
      </c>
      <c r="H1806" s="45" t="s">
        <v>214</v>
      </c>
      <c r="I1806" s="45"/>
      <c r="J1806" s="6" t="s">
        <v>32</v>
      </c>
      <c r="K1806" s="9" t="s">
        <v>29</v>
      </c>
      <c r="L1806" s="6" t="s">
        <v>30</v>
      </c>
      <c r="M1806" s="42"/>
      <c r="N1806" s="42">
        <f t="shared" si="265"/>
        <v>0</v>
      </c>
      <c r="O1806" s="42" t="str">
        <f t="shared" si="263"/>
        <v/>
      </c>
      <c r="P1806" s="42">
        <f t="shared" si="262"/>
        <v>0</v>
      </c>
      <c r="Q1806" s="265"/>
      <c r="R1806" s="10">
        <f t="shared" si="266"/>
        <v>0</v>
      </c>
      <c r="S1806" s="6" t="s">
        <v>725</v>
      </c>
      <c r="T1806" s="6" t="s">
        <v>750</v>
      </c>
    </row>
    <row r="1807" spans="1:20" x14ac:dyDescent="0.2">
      <c r="A1807" s="6">
        <f ca="1">IF(COUNTIF($B$1:INDIRECT(CONCATENATE("B", ROW())), B1807)=0, "", COUNTIF($B$1:INDIRECT(CONCATENATE("B", ROW())), B1807))</f>
        <v>755</v>
      </c>
      <c r="B1807" s="41" t="s">
        <v>38</v>
      </c>
      <c r="C1807" s="7" t="str">
        <f ca="1">IF(B1807="", "", B1807&amp;COUNTIF($B$1:INDIRECT(CONCATENATE("B", ROW())), B1807))</f>
        <v>Ground755</v>
      </c>
      <c r="D1807" s="6"/>
      <c r="E1807" s="6"/>
      <c r="F1807" s="6">
        <f t="shared" si="267"/>
        <v>4082</v>
      </c>
      <c r="G1807" s="58" t="str">
        <f t="shared" si="264"/>
        <v>0xFF2</v>
      </c>
      <c r="H1807" s="45" t="s">
        <v>215</v>
      </c>
      <c r="I1807" s="45"/>
      <c r="J1807" s="6" t="s">
        <v>32</v>
      </c>
      <c r="K1807" s="9" t="s">
        <v>29</v>
      </c>
      <c r="L1807" s="6" t="s">
        <v>30</v>
      </c>
      <c r="M1807" s="42"/>
      <c r="N1807" s="42">
        <f t="shared" si="265"/>
        <v>0</v>
      </c>
      <c r="O1807" s="42" t="str">
        <f t="shared" si="263"/>
        <v/>
      </c>
      <c r="P1807" s="42">
        <f t="shared" si="262"/>
        <v>0</v>
      </c>
      <c r="Q1807" s="265"/>
      <c r="R1807" s="10">
        <f t="shared" si="266"/>
        <v>0</v>
      </c>
      <c r="S1807" s="6" t="s">
        <v>726</v>
      </c>
      <c r="T1807" s="6" t="s">
        <v>750</v>
      </c>
    </row>
    <row r="1808" spans="1:20" x14ac:dyDescent="0.2">
      <c r="A1808" s="6">
        <f ca="1">IF(COUNTIF($B$1:INDIRECT(CONCATENATE("B", ROW())), B1808)=0, "", COUNTIF($B$1:INDIRECT(CONCATENATE("B", ROW())), B1808))</f>
        <v>756</v>
      </c>
      <c r="B1808" s="41" t="s">
        <v>38</v>
      </c>
      <c r="C1808" s="7" t="str">
        <f ca="1">IF(B1808="", "", B1808&amp;COUNTIF($B$1:INDIRECT(CONCATENATE("B", ROW())), B1808))</f>
        <v>Ground756</v>
      </c>
      <c r="D1808" s="6"/>
      <c r="E1808" s="6"/>
      <c r="F1808" s="6">
        <f t="shared" si="267"/>
        <v>4083</v>
      </c>
      <c r="G1808" s="58" t="str">
        <f t="shared" si="264"/>
        <v>0xFF3</v>
      </c>
      <c r="H1808" s="45" t="s">
        <v>216</v>
      </c>
      <c r="I1808" s="45"/>
      <c r="J1808" s="6" t="s">
        <v>32</v>
      </c>
      <c r="K1808" s="9" t="s">
        <v>29</v>
      </c>
      <c r="L1808" s="6" t="s">
        <v>30</v>
      </c>
      <c r="M1808" s="42"/>
      <c r="N1808" s="42">
        <f t="shared" si="265"/>
        <v>0</v>
      </c>
      <c r="O1808" s="42" t="str">
        <f t="shared" si="263"/>
        <v/>
      </c>
      <c r="P1808" s="42">
        <f t="shared" si="262"/>
        <v>0</v>
      </c>
      <c r="Q1808" s="265"/>
      <c r="R1808" s="10">
        <f t="shared" si="266"/>
        <v>0</v>
      </c>
      <c r="S1808" s="6"/>
      <c r="T1808" s="6" t="s">
        <v>750</v>
      </c>
    </row>
    <row r="1809" spans="1:20" x14ac:dyDescent="0.2">
      <c r="A1809" s="6">
        <f ca="1">IF(COUNTIF($B$1:INDIRECT(CONCATENATE("B", ROW())), B1809)=0, "", COUNTIF($B$1:INDIRECT(CONCATENATE("B", ROW())), B1809))</f>
        <v>757</v>
      </c>
      <c r="B1809" s="41" t="s">
        <v>38</v>
      </c>
      <c r="C1809" s="7" t="str">
        <f ca="1">IF(B1809="", "", B1809&amp;COUNTIF($B$1:INDIRECT(CONCATENATE("B", ROW())), B1809))</f>
        <v>Ground757</v>
      </c>
      <c r="D1809" s="6"/>
      <c r="E1809" s="6"/>
      <c r="F1809" s="6">
        <f t="shared" si="267"/>
        <v>4084</v>
      </c>
      <c r="G1809" s="58" t="str">
        <f t="shared" si="264"/>
        <v>0xFF4</v>
      </c>
      <c r="H1809" s="45" t="s">
        <v>217</v>
      </c>
      <c r="I1809" s="45"/>
      <c r="J1809" s="6" t="s">
        <v>32</v>
      </c>
      <c r="K1809" s="9" t="s">
        <v>29</v>
      </c>
      <c r="L1809" s="6" t="s">
        <v>30</v>
      </c>
      <c r="M1809" s="42"/>
      <c r="N1809" s="42">
        <f t="shared" si="265"/>
        <v>0</v>
      </c>
      <c r="O1809" s="42" t="str">
        <f t="shared" si="263"/>
        <v/>
      </c>
      <c r="P1809" s="42">
        <f t="shared" si="262"/>
        <v>0</v>
      </c>
      <c r="Q1809" s="265"/>
      <c r="R1809" s="10">
        <f t="shared" si="266"/>
        <v>0</v>
      </c>
      <c r="S1809" s="6"/>
      <c r="T1809" s="6" t="s">
        <v>750</v>
      </c>
    </row>
    <row r="1810" spans="1:20" x14ac:dyDescent="0.2">
      <c r="A1810" s="6">
        <f ca="1">IF(COUNTIF($B$1:INDIRECT(CONCATENATE("B", ROW())), B1810)=0, "", COUNTIF($B$1:INDIRECT(CONCATENATE("B", ROW())), B1810))</f>
        <v>758</v>
      </c>
      <c r="B1810" s="41" t="s">
        <v>38</v>
      </c>
      <c r="C1810" s="7" t="str">
        <f ca="1">IF(B1810="", "", B1810&amp;COUNTIF($B$1:INDIRECT(CONCATENATE("B", ROW())), B1810))</f>
        <v>Ground758</v>
      </c>
      <c r="D1810" s="6"/>
      <c r="E1810" s="6"/>
      <c r="F1810" s="6">
        <f t="shared" si="267"/>
        <v>4085</v>
      </c>
      <c r="G1810" s="58" t="str">
        <f t="shared" si="264"/>
        <v>0xFF5</v>
      </c>
      <c r="H1810" s="45" t="s">
        <v>218</v>
      </c>
      <c r="I1810" s="45"/>
      <c r="J1810" s="6" t="s">
        <v>32</v>
      </c>
      <c r="K1810" s="9" t="s">
        <v>29</v>
      </c>
      <c r="L1810" s="6" t="s">
        <v>30</v>
      </c>
      <c r="M1810" s="42"/>
      <c r="N1810" s="42">
        <f t="shared" si="265"/>
        <v>0</v>
      </c>
      <c r="O1810" s="42" t="str">
        <f t="shared" si="263"/>
        <v/>
      </c>
      <c r="P1810" s="42">
        <f t="shared" si="262"/>
        <v>0</v>
      </c>
      <c r="Q1810" s="265"/>
      <c r="R1810" s="10">
        <f t="shared" si="266"/>
        <v>0</v>
      </c>
      <c r="S1810" s="6"/>
      <c r="T1810" s="6" t="s">
        <v>750</v>
      </c>
    </row>
    <row r="1811" spans="1:20" x14ac:dyDescent="0.2">
      <c r="A1811" s="6">
        <f ca="1">IF(COUNTIF($B$1:INDIRECT(CONCATENATE("B", ROW())), B1811)=0, "", COUNTIF($B$1:INDIRECT(CONCATENATE("B", ROW())), B1811))</f>
        <v>759</v>
      </c>
      <c r="B1811" s="41" t="s">
        <v>38</v>
      </c>
      <c r="C1811" s="7" t="str">
        <f ca="1">IF(B1811="", "", B1811&amp;COUNTIF($B$1:INDIRECT(CONCATENATE("B", ROW())), B1811))</f>
        <v>Ground759</v>
      </c>
      <c r="D1811" s="6"/>
      <c r="E1811" s="6"/>
      <c r="F1811" s="6">
        <f t="shared" si="267"/>
        <v>4086</v>
      </c>
      <c r="G1811" s="58" t="str">
        <f t="shared" si="264"/>
        <v>0xFF6</v>
      </c>
      <c r="H1811" s="7" t="s">
        <v>260</v>
      </c>
      <c r="I1811" s="45"/>
      <c r="J1811" s="6" t="s">
        <v>32</v>
      </c>
      <c r="K1811" s="9" t="s">
        <v>29</v>
      </c>
      <c r="L1811" s="6" t="s">
        <v>30</v>
      </c>
      <c r="M1811" s="42"/>
      <c r="N1811" s="42">
        <f t="shared" si="265"/>
        <v>0</v>
      </c>
      <c r="O1811" s="42" t="str">
        <f t="shared" si="263"/>
        <v/>
      </c>
      <c r="P1811" s="42">
        <f t="shared" si="262"/>
        <v>0</v>
      </c>
      <c r="Q1811" s="265"/>
      <c r="R1811" s="10">
        <f t="shared" si="266"/>
        <v>0</v>
      </c>
      <c r="S1811" s="6"/>
      <c r="T1811" s="6" t="s">
        <v>750</v>
      </c>
    </row>
    <row r="1812" spans="1:20" x14ac:dyDescent="0.2">
      <c r="A1812" s="6">
        <f ca="1">IF(COUNTIF($B$1:INDIRECT(CONCATENATE("B", ROW())), B1812)=0, "", COUNTIF($B$1:INDIRECT(CONCATENATE("B", ROW())), B1812))</f>
        <v>760</v>
      </c>
      <c r="B1812" s="41" t="s">
        <v>38</v>
      </c>
      <c r="C1812" s="7" t="str">
        <f ca="1">IF(B1812="", "", B1812&amp;COUNTIF($B$1:INDIRECT(CONCATENATE("B", ROW())), B1812))</f>
        <v>Ground760</v>
      </c>
      <c r="D1812" s="6"/>
      <c r="E1812" s="6"/>
      <c r="F1812" s="6">
        <f t="shared" si="267"/>
        <v>4087</v>
      </c>
      <c r="G1812" s="58" t="str">
        <f t="shared" si="264"/>
        <v>0xFF7</v>
      </c>
      <c r="H1812" s="7" t="s">
        <v>360</v>
      </c>
      <c r="I1812" s="45"/>
      <c r="J1812" s="6" t="s">
        <v>32</v>
      </c>
      <c r="K1812" s="9" t="s">
        <v>29</v>
      </c>
      <c r="L1812" s="6" t="s">
        <v>30</v>
      </c>
      <c r="M1812" s="42"/>
      <c r="N1812" s="42">
        <f t="shared" si="265"/>
        <v>0</v>
      </c>
      <c r="O1812" s="42" t="str">
        <f t="shared" si="263"/>
        <v/>
      </c>
      <c r="P1812" s="42">
        <f t="shared" si="262"/>
        <v>0</v>
      </c>
      <c r="Q1812" s="265"/>
      <c r="R1812" s="10">
        <f t="shared" si="266"/>
        <v>0</v>
      </c>
      <c r="S1812" s="6"/>
      <c r="T1812" s="6" t="s">
        <v>750</v>
      </c>
    </row>
    <row r="1813" spans="1:20" x14ac:dyDescent="0.2">
      <c r="A1813" s="6">
        <f ca="1">IF(COUNTIF($B$1:INDIRECT(CONCATENATE("B", ROW())), B1813)=0, "", COUNTIF($B$1:INDIRECT(CONCATENATE("B", ROW())), B1813))</f>
        <v>761</v>
      </c>
      <c r="B1813" s="41" t="s">
        <v>38</v>
      </c>
      <c r="C1813" s="7" t="str">
        <f ca="1">IF(B1813="", "", B1813&amp;COUNTIF($B$1:INDIRECT(CONCATENATE("B", ROW())), B1813))</f>
        <v>Ground761</v>
      </c>
      <c r="D1813" s="6"/>
      <c r="E1813" s="6"/>
      <c r="F1813" s="6">
        <f t="shared" si="267"/>
        <v>4088</v>
      </c>
      <c r="G1813" s="58" t="str">
        <f t="shared" si="264"/>
        <v>0xFF8</v>
      </c>
      <c r="H1813" s="7" t="s">
        <v>361</v>
      </c>
      <c r="I1813" s="45"/>
      <c r="J1813" s="6" t="s">
        <v>32</v>
      </c>
      <c r="K1813" s="9" t="s">
        <v>29</v>
      </c>
      <c r="L1813" s="6" t="s">
        <v>30</v>
      </c>
      <c r="M1813" s="42"/>
      <c r="N1813" s="42">
        <f t="shared" si="265"/>
        <v>0</v>
      </c>
      <c r="O1813" s="42" t="str">
        <f t="shared" si="263"/>
        <v/>
      </c>
      <c r="P1813" s="42">
        <f t="shared" si="262"/>
        <v>0</v>
      </c>
      <c r="Q1813" s="265"/>
      <c r="R1813" s="10">
        <f t="shared" si="266"/>
        <v>0</v>
      </c>
      <c r="S1813" s="6"/>
      <c r="T1813" s="6" t="s">
        <v>750</v>
      </c>
    </row>
    <row r="1814" spans="1:20" x14ac:dyDescent="0.2">
      <c r="A1814" s="6">
        <f ca="1">IF(COUNTIF($B$1:INDIRECT(CONCATENATE("B", ROW())), B1814)=0, "", COUNTIF($B$1:INDIRECT(CONCATENATE("B", ROW())), B1814))</f>
        <v>762</v>
      </c>
      <c r="B1814" s="41" t="s">
        <v>38</v>
      </c>
      <c r="C1814" s="7" t="str">
        <f ca="1">IF(B1814="", "", B1814&amp;COUNTIF($B$1:INDIRECT(CONCATENATE("B", ROW())), B1814))</f>
        <v>Ground762</v>
      </c>
      <c r="D1814" s="6"/>
      <c r="E1814" s="6"/>
      <c r="F1814" s="6">
        <f t="shared" si="267"/>
        <v>4089</v>
      </c>
      <c r="G1814" s="58" t="str">
        <f t="shared" si="264"/>
        <v>0xFF9</v>
      </c>
      <c r="H1814" s="7" t="s">
        <v>362</v>
      </c>
      <c r="I1814" s="45"/>
      <c r="J1814" s="6" t="s">
        <v>32</v>
      </c>
      <c r="K1814" s="9" t="s">
        <v>29</v>
      </c>
      <c r="L1814" s="6" t="s">
        <v>30</v>
      </c>
      <c r="M1814" s="42"/>
      <c r="N1814" s="42">
        <f t="shared" si="265"/>
        <v>0</v>
      </c>
      <c r="O1814" s="42" t="str">
        <f t="shared" si="263"/>
        <v/>
      </c>
      <c r="P1814" s="42">
        <f t="shared" si="262"/>
        <v>0</v>
      </c>
      <c r="Q1814" s="265"/>
      <c r="R1814" s="10">
        <f t="shared" si="266"/>
        <v>0</v>
      </c>
      <c r="S1814" s="6"/>
      <c r="T1814" s="6" t="s">
        <v>750</v>
      </c>
    </row>
    <row r="1815" spans="1:20" x14ac:dyDescent="0.2">
      <c r="A1815" s="6">
        <f ca="1">IF(COUNTIF($B$1:INDIRECT(CONCATENATE("B", ROW())), B1815)=0, "", COUNTIF($B$1:INDIRECT(CONCATENATE("B", ROW())), B1815))</f>
        <v>763</v>
      </c>
      <c r="B1815" s="41" t="s">
        <v>38</v>
      </c>
      <c r="C1815" s="7" t="str">
        <f ca="1">IF(B1815="", "", B1815&amp;COUNTIF($B$1:INDIRECT(CONCATENATE("B", ROW())), B1815))</f>
        <v>Ground763</v>
      </c>
      <c r="D1815" s="6"/>
      <c r="E1815" s="6"/>
      <c r="F1815" s="6">
        <f t="shared" si="267"/>
        <v>4090</v>
      </c>
      <c r="G1815" s="58" t="str">
        <f t="shared" si="264"/>
        <v>0xFFA</v>
      </c>
      <c r="H1815" s="7" t="s">
        <v>363</v>
      </c>
      <c r="I1815" s="45"/>
      <c r="J1815" s="6" t="s">
        <v>32</v>
      </c>
      <c r="K1815" s="9" t="s">
        <v>29</v>
      </c>
      <c r="L1815" s="6" t="s">
        <v>30</v>
      </c>
      <c r="M1815" s="42"/>
      <c r="N1815" s="42">
        <f t="shared" si="265"/>
        <v>0</v>
      </c>
      <c r="O1815" s="42" t="str">
        <f t="shared" si="263"/>
        <v/>
      </c>
      <c r="P1815" s="42">
        <f t="shared" si="262"/>
        <v>0</v>
      </c>
      <c r="Q1815" s="265"/>
      <c r="R1815" s="10">
        <f t="shared" si="266"/>
        <v>0</v>
      </c>
      <c r="S1815" s="6"/>
      <c r="T1815" s="6" t="s">
        <v>750</v>
      </c>
    </row>
    <row r="1816" spans="1:20" x14ac:dyDescent="0.2">
      <c r="A1816" s="6">
        <f ca="1">IF(COUNTIF($B$1:INDIRECT(CONCATENATE("B", ROW())), B1816)=0, "", COUNTIF($B$1:INDIRECT(CONCATENATE("B", ROW())), B1816))</f>
        <v>764</v>
      </c>
      <c r="B1816" s="41" t="s">
        <v>38</v>
      </c>
      <c r="C1816" s="7" t="str">
        <f ca="1">IF(B1816="", "", B1816&amp;COUNTIF($B$1:INDIRECT(CONCATENATE("B", ROW())), B1816))</f>
        <v>Ground764</v>
      </c>
      <c r="D1816" s="6"/>
      <c r="E1816" s="6"/>
      <c r="F1816" s="6">
        <f t="shared" si="267"/>
        <v>4091</v>
      </c>
      <c r="G1816" s="58" t="str">
        <f t="shared" si="264"/>
        <v>0xFFB</v>
      </c>
      <c r="H1816" s="7" t="s">
        <v>364</v>
      </c>
      <c r="I1816" s="45"/>
      <c r="J1816" s="6" t="s">
        <v>32</v>
      </c>
      <c r="K1816" s="9" t="s">
        <v>29</v>
      </c>
      <c r="L1816" s="6" t="s">
        <v>30</v>
      </c>
      <c r="M1816" s="42"/>
      <c r="N1816" s="42">
        <f t="shared" si="265"/>
        <v>0</v>
      </c>
      <c r="O1816" s="42" t="str">
        <f t="shared" si="263"/>
        <v/>
      </c>
      <c r="P1816" s="42">
        <f t="shared" si="262"/>
        <v>0</v>
      </c>
      <c r="Q1816" s="265"/>
      <c r="R1816" s="10">
        <f t="shared" si="266"/>
        <v>0</v>
      </c>
      <c r="S1816" s="6"/>
      <c r="T1816" s="6" t="s">
        <v>750</v>
      </c>
    </row>
    <row r="1817" spans="1:20" x14ac:dyDescent="0.2">
      <c r="A1817" s="6">
        <f ca="1">IF(COUNTIF($B$1:INDIRECT(CONCATENATE("B", ROW())), B1817)=0, "", COUNTIF($B$1:INDIRECT(CONCATENATE("B", ROW())), B1817))</f>
        <v>765</v>
      </c>
      <c r="B1817" s="41" t="s">
        <v>38</v>
      </c>
      <c r="C1817" s="7" t="str">
        <f ca="1">IF(B1817="", "", B1817&amp;COUNTIF($B$1:INDIRECT(CONCATENATE("B", ROW())), B1817))</f>
        <v>Ground765</v>
      </c>
      <c r="D1817" s="6"/>
      <c r="E1817" s="6"/>
      <c r="F1817" s="6">
        <f t="shared" si="267"/>
        <v>4092</v>
      </c>
      <c r="G1817" s="58" t="str">
        <f t="shared" si="264"/>
        <v>0xFFC</v>
      </c>
      <c r="H1817" s="7" t="s">
        <v>365</v>
      </c>
      <c r="I1817" s="45"/>
      <c r="J1817" s="6" t="s">
        <v>32</v>
      </c>
      <c r="K1817" s="9" t="s">
        <v>29</v>
      </c>
      <c r="L1817" s="6" t="s">
        <v>30</v>
      </c>
      <c r="M1817" s="42"/>
      <c r="N1817" s="42">
        <f t="shared" si="265"/>
        <v>0</v>
      </c>
      <c r="O1817" s="42" t="str">
        <f t="shared" si="263"/>
        <v/>
      </c>
      <c r="P1817" s="42">
        <f t="shared" si="262"/>
        <v>0</v>
      </c>
      <c r="Q1817" s="265"/>
      <c r="R1817" s="10">
        <f t="shared" si="266"/>
        <v>0</v>
      </c>
      <c r="S1817" s="6"/>
      <c r="T1817" s="6" t="s">
        <v>750</v>
      </c>
    </row>
    <row r="1818" spans="1:20" x14ac:dyDescent="0.2">
      <c r="A1818" s="6">
        <f ca="1">IF(COUNTIF($B$1:INDIRECT(CONCATENATE("B", ROW())), B1818)=0, "", COUNTIF($B$1:INDIRECT(CONCATENATE("B", ROW())), B1818))</f>
        <v>766</v>
      </c>
      <c r="B1818" s="41" t="s">
        <v>38</v>
      </c>
      <c r="C1818" s="7" t="str">
        <f ca="1">IF(B1818="", "", B1818&amp;COUNTIF($B$1:INDIRECT(CONCATENATE("B", ROW())), B1818))</f>
        <v>Ground766</v>
      </c>
      <c r="D1818" s="6"/>
      <c r="E1818" s="6"/>
      <c r="F1818" s="6">
        <f t="shared" si="267"/>
        <v>4093</v>
      </c>
      <c r="G1818" s="58" t="str">
        <f t="shared" si="264"/>
        <v>0xFFD</v>
      </c>
      <c r="H1818" s="7" t="s">
        <v>366</v>
      </c>
      <c r="I1818" s="45"/>
      <c r="J1818" s="6" t="s">
        <v>32</v>
      </c>
      <c r="K1818" s="9" t="s">
        <v>29</v>
      </c>
      <c r="L1818" s="6" t="s">
        <v>30</v>
      </c>
      <c r="M1818" s="42"/>
      <c r="N1818" s="42">
        <f t="shared" si="265"/>
        <v>0</v>
      </c>
      <c r="O1818" s="42" t="str">
        <f t="shared" si="263"/>
        <v/>
      </c>
      <c r="P1818" s="42">
        <f t="shared" si="262"/>
        <v>0</v>
      </c>
      <c r="Q1818" s="265"/>
      <c r="R1818" s="10">
        <f t="shared" si="266"/>
        <v>0</v>
      </c>
      <c r="S1818" s="6"/>
      <c r="T1818" s="6" t="s">
        <v>750</v>
      </c>
    </row>
    <row r="1819" spans="1:20" x14ac:dyDescent="0.2">
      <c r="A1819" s="6">
        <f ca="1">IF(COUNTIF($B$1:INDIRECT(CONCATENATE("B", ROW())), B1819)=0, "", COUNTIF($B$1:INDIRECT(CONCATENATE("B", ROW())), B1819))</f>
        <v>767</v>
      </c>
      <c r="B1819" s="41" t="s">
        <v>38</v>
      </c>
      <c r="C1819" s="7" t="str">
        <f ca="1">IF(B1819="", "", B1819&amp;COUNTIF($B$1:INDIRECT(CONCATENATE("B", ROW())), B1819))</f>
        <v>Ground767</v>
      </c>
      <c r="D1819" s="6"/>
      <c r="E1819" s="6"/>
      <c r="F1819" s="6">
        <f t="shared" si="267"/>
        <v>4094</v>
      </c>
      <c r="G1819" s="58" t="str">
        <f t="shared" si="264"/>
        <v>0xFFE</v>
      </c>
      <c r="H1819" s="45" t="s">
        <v>33</v>
      </c>
      <c r="I1819" s="45"/>
      <c r="J1819" s="6" t="s">
        <v>32</v>
      </c>
      <c r="K1819" s="9" t="s">
        <v>29</v>
      </c>
      <c r="L1819" s="6" t="s">
        <v>30</v>
      </c>
      <c r="M1819" s="42"/>
      <c r="N1819" s="42">
        <f t="shared" si="265"/>
        <v>0</v>
      </c>
      <c r="O1819" s="42" t="str">
        <f t="shared" si="263"/>
        <v/>
      </c>
      <c r="P1819" s="42">
        <f t="shared" si="262"/>
        <v>0</v>
      </c>
      <c r="Q1819" s="265"/>
      <c r="R1819" s="10">
        <f t="shared" si="266"/>
        <v>0</v>
      </c>
      <c r="S1819" s="6"/>
      <c r="T1819" s="6"/>
    </row>
    <row r="1820" spans="1:20" x14ac:dyDescent="0.2">
      <c r="A1820" s="6">
        <f ca="1">IF(COUNTIF($B$1:INDIRECT(CONCATENATE("B", ROW())), B1820)=0, "", COUNTIF($B$1:INDIRECT(CONCATENATE("B", ROW())), B1820))</f>
        <v>768</v>
      </c>
      <c r="B1820" s="41" t="s">
        <v>38</v>
      </c>
      <c r="C1820" s="7" t="str">
        <f ca="1">IF(B1820="", "", B1820&amp;COUNTIF($B$1:INDIRECT(CONCATENATE("B", ROW())), B1820))</f>
        <v>Ground768</v>
      </c>
      <c r="D1820" s="6"/>
      <c r="E1820" s="6"/>
      <c r="F1820" s="6">
        <f t="shared" si="267"/>
        <v>4095</v>
      </c>
      <c r="G1820" s="58" t="str">
        <f t="shared" si="264"/>
        <v>0xFFF</v>
      </c>
      <c r="H1820" s="45" t="s">
        <v>33</v>
      </c>
      <c r="I1820" s="45"/>
      <c r="J1820" s="6" t="s">
        <v>32</v>
      </c>
      <c r="K1820" s="9" t="s">
        <v>29</v>
      </c>
      <c r="L1820" s="6" t="s">
        <v>30</v>
      </c>
      <c r="M1820" s="42"/>
      <c r="N1820" s="42">
        <f t="shared" si="265"/>
        <v>0</v>
      </c>
      <c r="O1820" s="42" t="str">
        <f t="shared" si="263"/>
        <v/>
      </c>
      <c r="P1820" s="42">
        <f t="shared" si="262"/>
        <v>0</v>
      </c>
      <c r="Q1820" s="265"/>
      <c r="R1820" s="10">
        <f t="shared" si="266"/>
        <v>0</v>
      </c>
      <c r="S1820" s="6"/>
      <c r="T1820" s="6"/>
    </row>
  </sheetData>
  <phoneticPr fontId="7" type="noConversion"/>
  <conditionalFormatting sqref="I1806:I1820 H1687 I1774:I1789">
    <cfRule type="cellIs" dxfId="6" priority="92" stopIfTrue="1" operator="equal">
      <formula>"Spare"</formula>
    </cfRule>
  </conditionalFormatting>
  <conditionalFormatting sqref="F1561:F1627 F1628:G1820 D722 D506 D510:D512 D517 D522 D524:D525 D534 D544 D547 D568 D570 D591 D656 D698:D705 D1628 D788 D982 D1048 D1562 F1562:G1626 D666:D672 D674:D688 D583 F2:G1560">
    <cfRule type="expression" dxfId="5" priority="6131" stopIfTrue="1">
      <formula>IF($F2&lt;&gt;"N/A", COUNTIF($F$3:$F$1773,$F2)&gt;1)</formula>
    </cfRule>
  </conditionalFormatting>
  <conditionalFormatting sqref="Q199">
    <cfRule type="cellIs" dxfId="4" priority="2" operator="between">
      <formula>0.099</formula>
      <formula>0.001</formula>
    </cfRule>
  </conditionalFormatting>
  <conditionalFormatting sqref="Q2:Q786 Q788:Q1820">
    <cfRule type="cellIs" dxfId="3" priority="1" operator="between">
      <formula>0.099</formula>
      <formula>0.001</formula>
    </cfRule>
  </conditionalFormatting>
  <dataValidations count="5">
    <dataValidation type="list" allowBlank="1" showInputMessage="1" showErrorMessage="1" sqref="K1628:K1820 K1562:K1626 K1048:K1560 K788:K980 K982:K1046 L200:L211 L129:M133 L119:M121 L117:M117 L157:L159 L154 L21:M110 L142:M143 L139:M140 L136:M137 L149:L150 L124:M124 K3:K786">
      <formula1>"Raw, CCSDS"</formula1>
    </dataValidation>
    <dataValidation type="list" allowBlank="1" showInputMessage="1" showErrorMessage="1" sqref="E1563:E1626 E1629:E1820 E1049:E1560 E723:E786 E983:E1046 E789:E980 E258:E263 E545:E546 E548:E567 E496:E516 E518:E521 E525:E533 E569 E523 E535:E543 E394:E403 E689:E697 E657:E665 E422:E446 E673 E571:E582 E584:E590 E181:E182 E3:E9 E11:E19 E178 E161:E172 E175 E706:E721 E144:E148 E134:E135 E138 E141 E151:E153 E155:E156 E184:E190 E192 E195:E199 E411:E420 E448:E493 E592:E655 E115:E128">
      <formula1>"Internal, External, Other, N/A"</formula1>
    </dataValidation>
    <dataValidation type="list" allowBlank="1" showInputMessage="1" showErrorMessage="1" sqref="B1629:B1820 B1563:B1626 B1049:B1560 B673 B422:B446 B657:B665 B689:B697 B3:B9 B523 B496:B505 B507:B509 B513:B516 B518:B521 B526:B533 B548:B567 B545:B546 B535:B543 B569 B258:B263 B983:B1046 B789:B980 B723:B786 B571:B582 B584:B590 B394:B403 B195:B199 B192 B184:B190 B181:B182 B178 B175 B161:B172 B155:B156 B151:B153 B141 B138 B134:B135 B144:B148 B706:B721 B11:B19 B411:B420 B448:B493 B592:B655 B115:B128">
      <formula1>"Ground, Observatory"</formula1>
    </dataValidation>
    <dataValidation type="list" allowBlank="1" showInputMessage="1" showErrorMessage="1" sqref="L151:L153 L212:L495 L144:L148 L3:L20 L141 L138 L155:L156 L122:L123 L118 L125:L128 L111:L116 L134:L135 L160:L199 L497:L1820">
      <formula1>"Yes, No"</formula1>
    </dataValidation>
    <dataValidation type="list" allowBlank="1" showInputMessage="1" showErrorMessage="1" sqref="J2:J1820">
      <formula1>"Sync, Async, N/A"</formula1>
    </dataValidation>
  </dataValidations>
  <pageMargins left="0.75" right="0.75" top="1" bottom="1" header="0.5" footer="0.5"/>
  <pageSetup paperSize="3" fitToHeight="50" orientation="landscape"/>
  <headerFooter alignWithMargins="0">
    <oddFooter>&amp;RPage &amp;P of &amp;N</oddFooter>
  </headerFooter>
  <ignoredErrors>
    <ignoredError sqref="N736:N746 N605:N615" formula="1"/>
  </ignoredError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pageSetUpPr fitToPage="1"/>
  </sheetPr>
  <dimension ref="A1:BI617"/>
  <sheetViews>
    <sheetView tabSelected="1" workbookViewId="0">
      <pane xSplit="13" ySplit="10" topLeftCell="N173" activePane="bottomRight" state="frozen"/>
      <selection pane="topRight" activeCell="N1" sqref="N1"/>
      <selection pane="bottomLeft" activeCell="A11" sqref="A11"/>
      <selection pane="bottomRight" activeCell="T178" sqref="T178"/>
    </sheetView>
  </sheetViews>
  <sheetFormatPr defaultColWidth="9.140625" defaultRowHeight="12.75" x14ac:dyDescent="0.2"/>
  <cols>
    <col min="1" max="2" width="6.140625" customWidth="1"/>
    <col min="3" max="3" width="38.140625" customWidth="1"/>
    <col min="4" max="4" width="8" customWidth="1"/>
    <col min="5" max="5" width="7.42578125" style="77" customWidth="1"/>
    <col min="6" max="6" width="7" customWidth="1"/>
    <col min="7" max="7" width="6.7109375" customWidth="1"/>
    <col min="8" max="8" width="7" customWidth="1"/>
    <col min="9" max="9" width="5.85546875" customWidth="1"/>
    <col min="10" max="10" width="6.28515625" style="38" customWidth="1"/>
    <col min="11" max="11" width="6" style="39" customWidth="1"/>
    <col min="12" max="12" width="6.28515625" style="55" customWidth="1"/>
    <col min="13" max="13" width="8" customWidth="1"/>
    <col min="14" max="61" width="9.28515625" customWidth="1"/>
  </cols>
  <sheetData>
    <row r="1" spans="1:61" x14ac:dyDescent="0.2">
      <c r="C1" s="404" t="s">
        <v>219</v>
      </c>
      <c r="D1" s="404"/>
      <c r="E1" s="404"/>
      <c r="F1" s="404"/>
      <c r="G1" s="404"/>
      <c r="H1" s="404"/>
      <c r="I1" s="404"/>
      <c r="J1" s="404"/>
      <c r="K1" s="404"/>
      <c r="L1" s="404"/>
      <c r="M1" s="404"/>
      <c r="N1" s="404"/>
      <c r="O1" s="404"/>
      <c r="P1" s="404"/>
      <c r="Q1" s="404"/>
      <c r="R1" s="404"/>
      <c r="S1" s="404"/>
      <c r="T1" s="274"/>
      <c r="U1" s="274"/>
      <c r="V1" s="274"/>
      <c r="W1" s="274"/>
      <c r="X1" s="274"/>
      <c r="Y1" s="274"/>
      <c r="Z1" s="405"/>
      <c r="AA1" s="405"/>
      <c r="AB1" s="405"/>
      <c r="AC1" s="405"/>
      <c r="AD1" s="405"/>
      <c r="AE1" s="405"/>
      <c r="AF1" s="405"/>
      <c r="AG1" s="405"/>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row>
    <row r="2" spans="1:61" ht="13.5" thickBot="1" x14ac:dyDescent="0.25">
      <c r="C2" s="404"/>
      <c r="D2" s="404"/>
      <c r="E2" s="404"/>
      <c r="F2" s="404"/>
      <c r="G2" s="404"/>
      <c r="H2" s="404"/>
      <c r="I2" s="404"/>
      <c r="J2" s="404"/>
      <c r="K2" s="404"/>
      <c r="L2" s="404"/>
      <c r="M2" s="404"/>
      <c r="N2" s="404"/>
      <c r="O2" s="404"/>
      <c r="P2" s="404"/>
      <c r="Q2" s="404"/>
      <c r="R2" s="404"/>
      <c r="S2" s="404"/>
      <c r="T2" s="274"/>
      <c r="U2" s="274"/>
      <c r="V2" s="274"/>
      <c r="W2" s="274"/>
      <c r="X2" s="274"/>
      <c r="Y2" s="274"/>
      <c r="Z2" s="405"/>
      <c r="AA2" s="405"/>
      <c r="AB2" s="405"/>
      <c r="AC2" s="405"/>
      <c r="AD2" s="405"/>
      <c r="AE2" s="405"/>
      <c r="AF2" s="405"/>
      <c r="AG2" s="405"/>
      <c r="AH2" s="405"/>
      <c r="AI2" s="405"/>
      <c r="AJ2" s="405"/>
      <c r="AK2" s="405"/>
      <c r="AL2" s="405"/>
      <c r="AM2" s="405"/>
      <c r="AN2" s="405"/>
      <c r="AO2" s="405"/>
      <c r="AP2" s="405"/>
      <c r="AQ2" s="405"/>
      <c r="AR2" s="405"/>
      <c r="AS2" s="405"/>
      <c r="AT2" s="405"/>
      <c r="AU2" s="405"/>
      <c r="AV2" s="405"/>
      <c r="AW2" s="405"/>
      <c r="AX2" s="405"/>
      <c r="AY2" s="405"/>
      <c r="AZ2" s="405"/>
      <c r="BA2" s="405"/>
      <c r="BB2" s="405"/>
      <c r="BC2" s="405"/>
      <c r="BD2" s="405"/>
      <c r="BE2" s="405"/>
      <c r="BF2" s="405"/>
      <c r="BG2" s="405"/>
      <c r="BH2" s="405"/>
      <c r="BI2" s="405"/>
    </row>
    <row r="3" spans="1:61" ht="13.5" thickTop="1" x14ac:dyDescent="0.2">
      <c r="A3" s="356"/>
      <c r="C3" s="13"/>
      <c r="D3" s="406" t="s">
        <v>1431</v>
      </c>
      <c r="E3" s="51"/>
      <c r="F3" s="13"/>
      <c r="G3" s="13"/>
      <c r="H3" s="13"/>
      <c r="I3" s="13"/>
      <c r="J3" s="14"/>
      <c r="K3" s="15"/>
      <c r="L3" s="53"/>
      <c r="M3" s="13"/>
      <c r="N3" s="401" t="s">
        <v>936</v>
      </c>
      <c r="O3" s="402"/>
      <c r="P3" s="402"/>
      <c r="Q3" s="402"/>
      <c r="R3" s="402"/>
      <c r="S3" s="403"/>
      <c r="T3" s="401" t="s">
        <v>1389</v>
      </c>
      <c r="U3" s="402"/>
      <c r="V3" s="402"/>
      <c r="W3" s="402"/>
      <c r="X3" s="402"/>
      <c r="Y3" s="403"/>
      <c r="Z3" s="401" t="s">
        <v>937</v>
      </c>
      <c r="AA3" s="402"/>
      <c r="AB3" s="402"/>
      <c r="AC3" s="402"/>
      <c r="AD3" s="402"/>
      <c r="AE3" s="403"/>
      <c r="AF3" s="401" t="s">
        <v>1438</v>
      </c>
      <c r="AG3" s="402"/>
      <c r="AH3" s="402"/>
      <c r="AI3" s="402"/>
      <c r="AJ3" s="402"/>
      <c r="AK3" s="403"/>
      <c r="AL3" s="401" t="s">
        <v>1096</v>
      </c>
      <c r="AM3" s="402"/>
      <c r="AN3" s="402"/>
      <c r="AO3" s="402"/>
      <c r="AP3" s="402"/>
      <c r="AQ3" s="403"/>
      <c r="AR3" s="401" t="s">
        <v>1234</v>
      </c>
      <c r="AS3" s="402"/>
      <c r="AT3" s="402"/>
      <c r="AU3" s="402"/>
      <c r="AV3" s="402"/>
      <c r="AW3" s="403"/>
      <c r="AX3" s="401" t="s">
        <v>1095</v>
      </c>
      <c r="AY3" s="402"/>
      <c r="AZ3" s="402"/>
      <c r="BA3" s="402"/>
      <c r="BB3" s="402"/>
      <c r="BC3" s="403"/>
      <c r="BD3" s="401" t="s">
        <v>1375</v>
      </c>
      <c r="BE3" s="402"/>
      <c r="BF3" s="402"/>
      <c r="BG3" s="402"/>
      <c r="BH3" s="402"/>
      <c r="BI3" s="403"/>
    </row>
    <row r="4" spans="1:61" ht="13.5" thickBot="1" x14ac:dyDescent="0.25">
      <c r="C4" s="13"/>
      <c r="D4" s="407"/>
      <c r="E4" s="51"/>
      <c r="F4" s="13"/>
      <c r="G4" s="13"/>
      <c r="H4" s="13"/>
      <c r="I4" s="13"/>
      <c r="J4" s="14"/>
      <c r="K4" s="15"/>
      <c r="L4" s="53"/>
      <c r="M4" s="13"/>
      <c r="N4" s="71"/>
      <c r="O4" s="72"/>
      <c r="P4" s="72"/>
      <c r="Q4" s="72"/>
      <c r="R4" s="72"/>
      <c r="S4" s="73"/>
      <c r="T4" s="71"/>
      <c r="U4" s="72"/>
      <c r="V4" s="72"/>
      <c r="W4" s="72"/>
      <c r="X4" s="72"/>
      <c r="Y4" s="73"/>
      <c r="Z4" s="71"/>
      <c r="AA4" s="72"/>
      <c r="AB4" s="72"/>
      <c r="AC4" s="72"/>
      <c r="AD4" s="72"/>
      <c r="AE4" s="73"/>
      <c r="AF4" s="71"/>
      <c r="AG4" s="72"/>
      <c r="AH4" s="72"/>
      <c r="AI4" s="72"/>
      <c r="AJ4" s="72"/>
      <c r="AK4" s="73"/>
      <c r="AL4" s="71"/>
      <c r="AM4" s="72"/>
      <c r="AN4" s="72"/>
      <c r="AO4" s="72"/>
      <c r="AP4" s="72"/>
      <c r="AQ4" s="73"/>
      <c r="AR4" s="71"/>
      <c r="AS4" s="72"/>
      <c r="AT4" s="72"/>
      <c r="AU4" s="72"/>
      <c r="AV4" s="72"/>
      <c r="AW4" s="73"/>
      <c r="AX4" s="71"/>
      <c r="AY4" s="72"/>
      <c r="AZ4" s="72"/>
      <c r="BA4" s="72"/>
      <c r="BB4" s="72"/>
      <c r="BC4" s="73"/>
      <c r="BD4" s="71"/>
      <c r="BE4" s="72"/>
      <c r="BF4" s="72"/>
      <c r="BG4" s="72"/>
      <c r="BH4" s="72"/>
      <c r="BI4" s="73"/>
    </row>
    <row r="5" spans="1:61" s="16" customFormat="1" thickTop="1" thickBot="1" x14ac:dyDescent="0.25">
      <c r="C5" s="17"/>
      <c r="D5" s="407"/>
      <c r="E5" s="52"/>
      <c r="F5" s="17"/>
      <c r="G5" s="17"/>
      <c r="H5" s="17"/>
      <c r="I5" s="17"/>
      <c r="J5" s="79"/>
      <c r="K5" s="80"/>
      <c r="L5" s="80"/>
      <c r="M5" s="80" t="s">
        <v>1402</v>
      </c>
      <c r="N5" s="74"/>
      <c r="O5" s="54"/>
      <c r="P5" s="54"/>
      <c r="Q5" s="54"/>
      <c r="R5" s="54"/>
      <c r="S5" s="25">
        <f>32000*0.835</f>
        <v>26720</v>
      </c>
      <c r="T5" s="74"/>
      <c r="U5" s="54"/>
      <c r="V5" s="54"/>
      <c r="W5" s="54"/>
      <c r="X5" s="54"/>
      <c r="Y5" s="25">
        <f>32000*0.835</f>
        <v>26720</v>
      </c>
      <c r="Z5" s="74"/>
      <c r="AA5" s="54"/>
      <c r="AB5" s="54"/>
      <c r="AC5" s="54"/>
      <c r="AD5" s="24"/>
      <c r="AE5" s="25">
        <f>4000*0.835</f>
        <v>3340</v>
      </c>
      <c r="AF5" s="74"/>
      <c r="AG5" s="54"/>
      <c r="AH5" s="54"/>
      <c r="AI5" s="54"/>
      <c r="AJ5" s="24"/>
      <c r="AK5" s="25">
        <v>2840</v>
      </c>
      <c r="AL5" s="74"/>
      <c r="AM5" s="54"/>
      <c r="AN5" s="54"/>
      <c r="AO5" s="54"/>
      <c r="AP5" s="24"/>
      <c r="AQ5" s="25">
        <f>4000*0.835</f>
        <v>3340</v>
      </c>
      <c r="AR5" s="74"/>
      <c r="AS5" s="54"/>
      <c r="AT5" s="54"/>
      <c r="AU5" s="54"/>
      <c r="AV5" s="24"/>
      <c r="AW5" s="25">
        <f>4000*0.835</f>
        <v>3340</v>
      </c>
      <c r="AX5" s="74"/>
      <c r="AY5" s="54"/>
      <c r="AZ5" s="54"/>
      <c r="BA5" s="54"/>
      <c r="BB5" s="24"/>
      <c r="BC5" s="25">
        <f>4000*0.835</f>
        <v>3340</v>
      </c>
      <c r="BD5" s="74"/>
      <c r="BE5" s="54"/>
      <c r="BF5" s="54"/>
      <c r="BG5" s="54"/>
      <c r="BH5" s="24"/>
      <c r="BI5" s="25">
        <f>2000*0.835</f>
        <v>1670</v>
      </c>
    </row>
    <row r="6" spans="1:61" s="16" customFormat="1" ht="12" thickTop="1" x14ac:dyDescent="0.2">
      <c r="C6" s="17"/>
      <c r="D6" s="407"/>
      <c r="E6" s="52"/>
      <c r="F6" s="17"/>
      <c r="G6" s="17"/>
      <c r="H6" s="17"/>
      <c r="I6" s="17"/>
      <c r="J6" s="81"/>
      <c r="K6" s="18"/>
      <c r="L6" s="18"/>
      <c r="M6" s="80" t="s">
        <v>39</v>
      </c>
      <c r="N6" s="19"/>
      <c r="O6" s="20"/>
      <c r="P6" s="20"/>
      <c r="Q6" s="20"/>
      <c r="R6" s="20"/>
      <c r="S6" s="21">
        <f ca="1">SUM(S11:S351)</f>
        <v>24769.95</v>
      </c>
      <c r="T6" s="19"/>
      <c r="U6" s="20"/>
      <c r="V6" s="20"/>
      <c r="W6" s="20"/>
      <c r="X6" s="20"/>
      <c r="Y6" s="21">
        <f ca="1">SUM(Y11:Y351)</f>
        <v>25083.01666666667</v>
      </c>
      <c r="Z6" s="19"/>
      <c r="AA6" s="20"/>
      <c r="AB6" s="20"/>
      <c r="AC6" s="20"/>
      <c r="AD6" s="20"/>
      <c r="AE6" s="21">
        <f ca="1">SUM(AE11:AE351)</f>
        <v>2825.861111111109</v>
      </c>
      <c r="AF6" s="19"/>
      <c r="AG6" s="20"/>
      <c r="AH6" s="20"/>
      <c r="AI6" s="20"/>
      <c r="AJ6" s="20"/>
      <c r="AK6" s="21">
        <f ca="1">SUM(AK11:AK351)</f>
        <v>2728.6611111111088</v>
      </c>
      <c r="AL6" s="19"/>
      <c r="AM6" s="20"/>
      <c r="AN6" s="20"/>
      <c r="AO6" s="20"/>
      <c r="AP6" s="20"/>
      <c r="AQ6" s="21">
        <f ca="1">SUM(AQ11:AQ351)</f>
        <v>2790.3944444444442</v>
      </c>
      <c r="AR6" s="19"/>
      <c r="AS6" s="20"/>
      <c r="AT6" s="20"/>
      <c r="AU6" s="20"/>
      <c r="AV6" s="20"/>
      <c r="AW6" s="21">
        <f ca="1">SUM(AW11:AW351)</f>
        <v>2720.7944444444433</v>
      </c>
      <c r="AX6" s="19"/>
      <c r="AY6" s="20"/>
      <c r="AZ6" s="20"/>
      <c r="BA6" s="20"/>
      <c r="BB6" s="20"/>
      <c r="BC6" s="21">
        <f ca="1">SUM(BC11:BC351)</f>
        <v>2724.3944444444428</v>
      </c>
      <c r="BD6" s="19"/>
      <c r="BE6" s="20"/>
      <c r="BF6" s="20"/>
      <c r="BG6" s="20"/>
      <c r="BH6" s="20"/>
      <c r="BI6" s="21">
        <f ca="1">SUM(BI11:BI351)</f>
        <v>1330.9333333333341</v>
      </c>
    </row>
    <row r="7" spans="1:61" s="16" customFormat="1" ht="11.25" x14ac:dyDescent="0.2">
      <c r="C7" s="17"/>
      <c r="D7" s="407"/>
      <c r="E7" s="52"/>
      <c r="F7" s="17"/>
      <c r="G7" s="17"/>
      <c r="H7" s="17"/>
      <c r="I7" s="17"/>
      <c r="J7" s="82"/>
      <c r="K7" s="22"/>
      <c r="L7" s="22"/>
      <c r="M7" s="26" t="s">
        <v>40</v>
      </c>
      <c r="N7" s="23"/>
      <c r="O7" s="24"/>
      <c r="P7" s="24"/>
      <c r="Q7" s="24"/>
      <c r="R7" s="24"/>
      <c r="S7" s="25">
        <f ca="1">S5-S6</f>
        <v>1950.0499999999993</v>
      </c>
      <c r="T7" s="23"/>
      <c r="U7" s="24"/>
      <c r="V7" s="24"/>
      <c r="W7" s="24"/>
      <c r="X7" s="24"/>
      <c r="Y7" s="25">
        <f ca="1">Y5-Y6</f>
        <v>1636.9833333333299</v>
      </c>
      <c r="Z7" s="23"/>
      <c r="AA7" s="24"/>
      <c r="AB7" s="24"/>
      <c r="AC7" s="24"/>
      <c r="AD7" s="24"/>
      <c r="AE7" s="25">
        <f ca="1">AE5-AE6</f>
        <v>514.13888888889096</v>
      </c>
      <c r="AF7" s="23"/>
      <c r="AG7" s="24"/>
      <c r="AH7" s="24"/>
      <c r="AI7" s="24"/>
      <c r="AJ7" s="24"/>
      <c r="AK7" s="25">
        <f ca="1">AK5-AK6</f>
        <v>111.33888888889123</v>
      </c>
      <c r="AL7" s="23"/>
      <c r="AM7" s="24"/>
      <c r="AN7" s="24"/>
      <c r="AO7" s="24"/>
      <c r="AP7" s="24"/>
      <c r="AQ7" s="25">
        <f ca="1">AQ5-AQ6</f>
        <v>549.60555555555584</v>
      </c>
      <c r="AR7" s="23"/>
      <c r="AS7" s="24"/>
      <c r="AT7" s="24"/>
      <c r="AU7" s="24"/>
      <c r="AV7" s="24"/>
      <c r="AW7" s="25">
        <f ca="1">AW5-AW6</f>
        <v>619.20555555555666</v>
      </c>
      <c r="AX7" s="23"/>
      <c r="AY7" s="24"/>
      <c r="AZ7" s="24"/>
      <c r="BA7" s="24"/>
      <c r="BB7" s="24"/>
      <c r="BC7" s="25">
        <f ca="1">BC5-BC6</f>
        <v>615.6055555555572</v>
      </c>
      <c r="BD7" s="23"/>
      <c r="BE7" s="24"/>
      <c r="BF7" s="24"/>
      <c r="BG7" s="24"/>
      <c r="BH7" s="24"/>
      <c r="BI7" s="25">
        <f ca="1">BI5-BI6</f>
        <v>339.06666666666592</v>
      </c>
    </row>
    <row r="8" spans="1:61" s="16" customFormat="1" ht="12" thickBot="1" x14ac:dyDescent="0.25">
      <c r="C8" s="17"/>
      <c r="D8" s="408"/>
      <c r="E8" s="52"/>
      <c r="F8" s="17"/>
      <c r="G8" s="17"/>
      <c r="H8" s="17"/>
      <c r="I8" s="17"/>
      <c r="J8" s="83"/>
      <c r="K8" s="78"/>
      <c r="L8" s="78"/>
      <c r="M8" s="27" t="s">
        <v>41</v>
      </c>
      <c r="N8" s="28"/>
      <c r="O8" s="29"/>
      <c r="P8" s="29"/>
      <c r="Q8" s="29"/>
      <c r="R8" s="29"/>
      <c r="S8" s="30">
        <f ca="1">S7/S5</f>
        <v>7.298091317365267E-2</v>
      </c>
      <c r="T8" s="28"/>
      <c r="U8" s="29"/>
      <c r="V8" s="29"/>
      <c r="W8" s="29"/>
      <c r="X8" s="29"/>
      <c r="Y8" s="30">
        <f ca="1">Y7/Y5</f>
        <v>6.1264346307385101E-2</v>
      </c>
      <c r="Z8" s="28"/>
      <c r="AA8" s="29"/>
      <c r="AB8" s="29"/>
      <c r="AC8" s="29"/>
      <c r="AD8" s="29"/>
      <c r="AE8" s="30">
        <f ca="1">AE7/AE5</f>
        <v>0.15393379906853022</v>
      </c>
      <c r="AF8" s="28"/>
      <c r="AG8" s="29"/>
      <c r="AH8" s="29"/>
      <c r="AI8" s="29"/>
      <c r="AJ8" s="29"/>
      <c r="AK8" s="30">
        <f ca="1">AK7/AK5</f>
        <v>3.9203834115806774E-2</v>
      </c>
      <c r="AL8" s="28"/>
      <c r="AM8" s="29"/>
      <c r="AN8" s="29"/>
      <c r="AO8" s="29"/>
      <c r="AP8" s="29"/>
      <c r="AQ8" s="30">
        <f ca="1">AQ7/AQ5</f>
        <v>0.16455256154357958</v>
      </c>
      <c r="AR8" s="28"/>
      <c r="AS8" s="29"/>
      <c r="AT8" s="29"/>
      <c r="AU8" s="29"/>
      <c r="AV8" s="29"/>
      <c r="AW8" s="30">
        <f ca="1">AW7/AW5</f>
        <v>0.18539088489687325</v>
      </c>
      <c r="AX8" s="28"/>
      <c r="AY8" s="29"/>
      <c r="AZ8" s="29"/>
      <c r="BA8" s="29"/>
      <c r="BB8" s="29"/>
      <c r="BC8" s="30">
        <f ca="1">BC7/BC5</f>
        <v>0.18431304058549616</v>
      </c>
      <c r="BD8" s="28"/>
      <c r="BE8" s="29"/>
      <c r="BF8" s="29"/>
      <c r="BG8" s="29"/>
      <c r="BH8" s="29"/>
      <c r="BI8" s="30">
        <f ca="1">BI7/BI5</f>
        <v>0.2030339321357281</v>
      </c>
    </row>
    <row r="9" spans="1:61" s="31" customFormat="1" ht="57" thickTop="1" x14ac:dyDescent="0.2">
      <c r="A9" s="31">
        <f>'Telemetry ApIDs'!C1</f>
        <v>342</v>
      </c>
      <c r="B9" s="31" t="s">
        <v>1448</v>
      </c>
      <c r="C9" s="88" t="s">
        <v>42</v>
      </c>
      <c r="D9" s="94"/>
      <c r="E9" s="87" t="s">
        <v>43</v>
      </c>
      <c r="F9" s="87" t="s">
        <v>44</v>
      </c>
      <c r="G9" s="87" t="s">
        <v>45</v>
      </c>
      <c r="H9" s="32" t="s">
        <v>1159</v>
      </c>
      <c r="I9" s="87" t="s">
        <v>1392</v>
      </c>
      <c r="J9" s="89" t="s">
        <v>46</v>
      </c>
      <c r="K9" s="90" t="s">
        <v>806</v>
      </c>
      <c r="L9" s="91" t="s">
        <v>47</v>
      </c>
      <c r="M9" s="92" t="s">
        <v>48</v>
      </c>
      <c r="N9" s="93" t="s">
        <v>52</v>
      </c>
      <c r="O9" s="94" t="s">
        <v>804</v>
      </c>
      <c r="P9" s="95" t="s">
        <v>803</v>
      </c>
      <c r="Q9" s="87" t="s">
        <v>805</v>
      </c>
      <c r="R9" s="32" t="s">
        <v>807</v>
      </c>
      <c r="S9" s="96" t="s">
        <v>50</v>
      </c>
      <c r="T9" s="93" t="s">
        <v>52</v>
      </c>
      <c r="U9" s="94" t="s">
        <v>804</v>
      </c>
      <c r="V9" s="95" t="s">
        <v>803</v>
      </c>
      <c r="W9" s="87" t="s">
        <v>805</v>
      </c>
      <c r="X9" s="32" t="s">
        <v>807</v>
      </c>
      <c r="Y9" s="96" t="s">
        <v>50</v>
      </c>
      <c r="Z9" s="93" t="s">
        <v>52</v>
      </c>
      <c r="AA9" s="94" t="s">
        <v>804</v>
      </c>
      <c r="AB9" s="87" t="s">
        <v>803</v>
      </c>
      <c r="AC9" s="87" t="s">
        <v>805</v>
      </c>
      <c r="AD9" s="94" t="s">
        <v>802</v>
      </c>
      <c r="AE9" s="96" t="s">
        <v>50</v>
      </c>
      <c r="AF9" s="93" t="s">
        <v>52</v>
      </c>
      <c r="AG9" s="94" t="s">
        <v>804</v>
      </c>
      <c r="AH9" s="87" t="s">
        <v>803</v>
      </c>
      <c r="AI9" s="87" t="s">
        <v>805</v>
      </c>
      <c r="AJ9" s="94" t="s">
        <v>802</v>
      </c>
      <c r="AK9" s="96" t="s">
        <v>50</v>
      </c>
      <c r="AL9" s="93" t="s">
        <v>52</v>
      </c>
      <c r="AM9" s="94" t="s">
        <v>804</v>
      </c>
      <c r="AN9" s="87" t="s">
        <v>49</v>
      </c>
      <c r="AO9" s="87" t="s">
        <v>805</v>
      </c>
      <c r="AP9" s="94" t="s">
        <v>802</v>
      </c>
      <c r="AQ9" s="96" t="s">
        <v>50</v>
      </c>
      <c r="AR9" s="93" t="s">
        <v>52</v>
      </c>
      <c r="AS9" s="94" t="s">
        <v>804</v>
      </c>
      <c r="AT9" s="87" t="s">
        <v>49</v>
      </c>
      <c r="AU9" s="87" t="s">
        <v>805</v>
      </c>
      <c r="AV9" s="94" t="s">
        <v>802</v>
      </c>
      <c r="AW9" s="96" t="s">
        <v>50</v>
      </c>
      <c r="AX9" s="93" t="s">
        <v>52</v>
      </c>
      <c r="AY9" s="94" t="s">
        <v>804</v>
      </c>
      <c r="AZ9" s="87" t="s">
        <v>49</v>
      </c>
      <c r="BA9" s="87" t="s">
        <v>805</v>
      </c>
      <c r="BB9" s="94" t="s">
        <v>802</v>
      </c>
      <c r="BC9" s="96" t="s">
        <v>50</v>
      </c>
      <c r="BD9" s="93" t="s">
        <v>52</v>
      </c>
      <c r="BE9" s="94" t="s">
        <v>804</v>
      </c>
      <c r="BF9" s="87" t="s">
        <v>49</v>
      </c>
      <c r="BG9" s="87" t="s">
        <v>805</v>
      </c>
      <c r="BH9" s="94" t="s">
        <v>802</v>
      </c>
      <c r="BI9" s="96" t="s">
        <v>50</v>
      </c>
    </row>
    <row r="10" spans="1:61" s="31" customFormat="1" ht="34.5" thickBot="1" x14ac:dyDescent="0.25">
      <c r="A10" s="86" t="s">
        <v>918</v>
      </c>
      <c r="B10" s="86"/>
      <c r="C10" s="113" t="s">
        <v>933</v>
      </c>
      <c r="D10" s="288"/>
      <c r="E10" s="97"/>
      <c r="F10" s="97" t="s">
        <v>913</v>
      </c>
      <c r="G10" s="97"/>
      <c r="H10" s="85"/>
      <c r="I10" s="85"/>
      <c r="J10" s="98"/>
      <c r="K10" s="99"/>
      <c r="L10" s="97" t="s">
        <v>900</v>
      </c>
      <c r="M10" s="100"/>
      <c r="N10" s="101" t="s">
        <v>914</v>
      </c>
      <c r="O10" s="102" t="s">
        <v>901</v>
      </c>
      <c r="P10" s="97" t="s">
        <v>902</v>
      </c>
      <c r="Q10" s="97" t="s">
        <v>903</v>
      </c>
      <c r="R10" s="102"/>
      <c r="S10" s="103"/>
      <c r="T10" s="101" t="s">
        <v>1463</v>
      </c>
      <c r="U10" s="102" t="s">
        <v>1464</v>
      </c>
      <c r="V10" s="97" t="s">
        <v>1465</v>
      </c>
      <c r="W10" s="97" t="s">
        <v>1466</v>
      </c>
      <c r="X10" s="102"/>
      <c r="Y10" s="103"/>
      <c r="Z10" s="101" t="s">
        <v>915</v>
      </c>
      <c r="AA10" s="102" t="s">
        <v>904</v>
      </c>
      <c r="AB10" s="97" t="s">
        <v>906</v>
      </c>
      <c r="AC10" s="97" t="s">
        <v>905</v>
      </c>
      <c r="AD10" s="102"/>
      <c r="AE10" s="103"/>
      <c r="AF10" s="101" t="s">
        <v>1459</v>
      </c>
      <c r="AG10" s="102" t="s">
        <v>1460</v>
      </c>
      <c r="AH10" s="97" t="s">
        <v>1461</v>
      </c>
      <c r="AI10" s="97" t="s">
        <v>1462</v>
      </c>
      <c r="AJ10" s="102"/>
      <c r="AK10" s="103"/>
      <c r="AL10" s="101" t="s">
        <v>916</v>
      </c>
      <c r="AM10" s="102" t="s">
        <v>907</v>
      </c>
      <c r="AN10" s="97" t="s">
        <v>908</v>
      </c>
      <c r="AO10" s="97" t="s">
        <v>909</v>
      </c>
      <c r="AP10" s="102"/>
      <c r="AQ10" s="103"/>
      <c r="AR10" s="101" t="s">
        <v>930</v>
      </c>
      <c r="AS10" s="102" t="s">
        <v>910</v>
      </c>
      <c r="AT10" s="97" t="s">
        <v>911</v>
      </c>
      <c r="AU10" s="97" t="s">
        <v>912</v>
      </c>
      <c r="AV10" s="102"/>
      <c r="AW10" s="103"/>
      <c r="AX10" s="101" t="s">
        <v>1289</v>
      </c>
      <c r="AY10" s="102" t="s">
        <v>1290</v>
      </c>
      <c r="AZ10" s="97" t="s">
        <v>1291</v>
      </c>
      <c r="BA10" s="97" t="s">
        <v>1292</v>
      </c>
      <c r="BB10" s="102"/>
      <c r="BC10" s="103"/>
      <c r="BD10" s="101" t="s">
        <v>1376</v>
      </c>
      <c r="BE10" s="102" t="s">
        <v>1377</v>
      </c>
      <c r="BF10" s="97" t="s">
        <v>1378</v>
      </c>
      <c r="BG10" s="97" t="s">
        <v>1379</v>
      </c>
      <c r="BH10" s="102"/>
      <c r="BI10" s="103"/>
    </row>
    <row r="11" spans="1:61" s="33" customFormat="1" ht="12" thickTop="1" x14ac:dyDescent="0.2">
      <c r="A11" s="33">
        <f>1</f>
        <v>1</v>
      </c>
      <c r="B11" s="33" t="str">
        <f>'TO Filter Summary'!B11</f>
        <v>FSW</v>
      </c>
      <c r="C11" s="104" t="str">
        <f t="shared" ref="C11:C73" ca="1" si="0">IF($A11="","", VLOOKUP(CONCATENATE("Observatory", $A11), Type_DB, 6, FALSE))</f>
        <v>cFE Executive Services (ES) HK</v>
      </c>
      <c r="D11" s="289" t="str">
        <f t="array" ref="D11">'TO Filter Summary'!D11</f>
        <v>No</v>
      </c>
      <c r="E11" s="105" t="str">
        <f t="shared" ref="E11:E73" ca="1" si="1">IF($A11="","", VLOOKUP(CONCATENATE("Observatory", $A11), Type_DB, 3, 0))</f>
        <v>Internal</v>
      </c>
      <c r="F11" s="105">
        <f t="shared" ref="F11:F73" ca="1" si="2">IF($A11="","", VLOOKUP(CONCATENATE("Observatory", $A11), Type_DB, 4, 0))</f>
        <v>0</v>
      </c>
      <c r="G11" s="105" t="str">
        <f t="shared" ref="G11:G73" ca="1" si="3">IF($A11="","", VLOOKUP(CONCATENATE("Observatory", $A11), Type_DB, 5, 0))</f>
        <v>0x000</v>
      </c>
      <c r="H11" s="105" t="str">
        <f ca="1">CONCATENATE("0x",DEC2HEX(F11+2048))</f>
        <v>0x800</v>
      </c>
      <c r="I11" s="275" t="s">
        <v>1393</v>
      </c>
      <c r="J11" s="106">
        <f t="shared" ref="J11:J73" ca="1" si="4">IF($A11="","", VLOOKUP(CONCATENATE("Observatory", $A11), Type_DB, 12, 0))</f>
        <v>1248</v>
      </c>
      <c r="K11" s="107">
        <f t="shared" ref="K11:K73" ca="1" si="5">IF($A11="","", VLOOKUP(CONCATENATE("Observatory", $A11), Type_DB, 15, 0))</f>
        <v>5</v>
      </c>
      <c r="L11" s="106" t="str">
        <f t="shared" ref="L11:L73" ca="1" si="6">IF($A11="","", VLOOKUP(CONCATENATE("Observatory", $A11), Type_DB, 8, 0))</f>
        <v>Sync</v>
      </c>
      <c r="M11" s="108">
        <f t="shared" ref="M11:M73" ca="1" si="7">IF($A11="","", VLOOKUP(CONCATENATE("Observatory", $A11), Type_DB, 16, 0))</f>
        <v>249.6</v>
      </c>
      <c r="N11" s="109" t="s">
        <v>899</v>
      </c>
      <c r="O11" s="110">
        <f>IF(P11=0,0,1)</f>
        <v>1</v>
      </c>
      <c r="P11" s="111">
        <v>3</v>
      </c>
      <c r="Q11" s="110">
        <v>0</v>
      </c>
      <c r="R11" s="115">
        <f ca="1">IF(P11="", "", $K11*P11)</f>
        <v>15</v>
      </c>
      <c r="S11" s="112">
        <f ca="1">IF($D11="B",0,IF((P11=0), 0, $M11/P11))</f>
        <v>83.2</v>
      </c>
      <c r="T11" s="109" t="s">
        <v>899</v>
      </c>
      <c r="U11" s="110">
        <f>IF(V11=0,0,1)</f>
        <v>1</v>
      </c>
      <c r="V11" s="111">
        <v>3</v>
      </c>
      <c r="W11" s="110">
        <v>0</v>
      </c>
      <c r="X11" s="115">
        <f t="shared" ref="X11:X73" ca="1" si="8">IF(V11="", "", $K11*V11)</f>
        <v>15</v>
      </c>
      <c r="Y11" s="112">
        <f ca="1">IF($D11="B",0,IF((V11=0), 0, $M11/V11))</f>
        <v>83.2</v>
      </c>
      <c r="Z11" s="109" t="s">
        <v>899</v>
      </c>
      <c r="AA11" s="110">
        <f>IF(AB11=0,0,1)</f>
        <v>1</v>
      </c>
      <c r="AB11" s="110">
        <v>24</v>
      </c>
      <c r="AC11" s="110">
        <v>0</v>
      </c>
      <c r="AD11" s="115">
        <f t="shared" ref="AD11:AD73" ca="1" si="9">IF(AB11="", "", $K11*AB11)</f>
        <v>120</v>
      </c>
      <c r="AE11" s="112">
        <f ca="1">IF($D11="B",0,IF((AB11=0), 0, $M11/AB11))</f>
        <v>10.4</v>
      </c>
      <c r="AF11" s="109" t="s">
        <v>899</v>
      </c>
      <c r="AG11" s="110">
        <f>IF(AH11=0,0,1)</f>
        <v>1</v>
      </c>
      <c r="AH11" s="110">
        <v>24</v>
      </c>
      <c r="AI11" s="110">
        <v>0</v>
      </c>
      <c r="AJ11" s="115">
        <f t="shared" ref="AJ11:AJ73" ca="1" si="10">IF(AH11="", "", $K11*AH11)</f>
        <v>120</v>
      </c>
      <c r="AK11" s="112">
        <f ca="1">IF($D11="B",0,IF((AH11=0), 0, $M11/AH11))</f>
        <v>10.4</v>
      </c>
      <c r="AL11" s="109" t="s">
        <v>899</v>
      </c>
      <c r="AM11" s="110">
        <f>IF(AN11=0,0,1)</f>
        <v>1</v>
      </c>
      <c r="AN11" s="110">
        <v>24</v>
      </c>
      <c r="AO11" s="110">
        <v>0</v>
      </c>
      <c r="AP11" s="115">
        <f t="shared" ref="AP11:AP73" ca="1" si="11">IF(AN11="", "", $K11*AN11)</f>
        <v>120</v>
      </c>
      <c r="AQ11" s="112">
        <f ca="1">IF($D11="B",0,IF((AN11=0), 0, $M11/AN11))</f>
        <v>10.4</v>
      </c>
      <c r="AR11" s="109" t="s">
        <v>899</v>
      </c>
      <c r="AS11" s="110">
        <f>IF(AT11=0,0,1)</f>
        <v>1</v>
      </c>
      <c r="AT11" s="110">
        <v>24</v>
      </c>
      <c r="AU11" s="110">
        <v>0</v>
      </c>
      <c r="AV11" s="115">
        <f t="shared" ref="AV11:AV73" ca="1" si="12">IF(AT11="", "", $K11*AT11)</f>
        <v>120</v>
      </c>
      <c r="AW11" s="112">
        <f ca="1">IF($D11="B",0,IF((AT11=0), 0, $M11/AT11))</f>
        <v>10.4</v>
      </c>
      <c r="AX11" s="109" t="s">
        <v>899</v>
      </c>
      <c r="AY11" s="110">
        <f>IF(AZ11=0,0,1)</f>
        <v>1</v>
      </c>
      <c r="AZ11" s="110">
        <v>24</v>
      </c>
      <c r="BA11" s="110">
        <v>0</v>
      </c>
      <c r="BB11" s="115">
        <f t="shared" ref="BB11:BB73" ca="1" si="13">IF(AZ11="", "", $K11*AZ11)</f>
        <v>120</v>
      </c>
      <c r="BC11" s="112">
        <f ca="1">IF($D11="B",0,IF((AZ11=0), 0, $M11/AZ11))</f>
        <v>10.4</v>
      </c>
      <c r="BD11" s="109" t="s">
        <v>899</v>
      </c>
      <c r="BE11" s="110">
        <f>IF(BF11=0,0,1)</f>
        <v>0</v>
      </c>
      <c r="BF11" s="110">
        <v>0</v>
      </c>
      <c r="BG11" s="110">
        <v>0</v>
      </c>
      <c r="BH11" s="115">
        <f t="shared" ref="BH11:BH73" ca="1" si="14">IF(BF11="", "", $K11*BF11)</f>
        <v>0</v>
      </c>
      <c r="BI11" s="112">
        <f>IF($D11="B",0,IF((BF11=0), 0, $M11/BF11))</f>
        <v>0</v>
      </c>
    </row>
    <row r="12" spans="1:61" s="33" customFormat="1" ht="11.25" x14ac:dyDescent="0.2">
      <c r="A12" s="33">
        <f>IF(AND(A11&lt;&gt;A$9, A11&lt;&gt;""), A11+1, "")</f>
        <v>2</v>
      </c>
      <c r="B12" s="33" t="str">
        <f>'TO Filter Summary'!B12</f>
        <v>FSW</v>
      </c>
      <c r="C12" s="76" t="str">
        <f t="shared" ca="1" si="0"/>
        <v>cFE Event Services (EVS) HK</v>
      </c>
      <c r="D12" s="290" t="str">
        <f>'TO Filter Summary'!D12</f>
        <v>No</v>
      </c>
      <c r="E12" s="34" t="str">
        <f t="shared" ca="1" si="1"/>
        <v>Internal</v>
      </c>
      <c r="F12" s="34">
        <f t="shared" ca="1" si="2"/>
        <v>1</v>
      </c>
      <c r="G12" s="34" t="str">
        <f t="shared" ca="1" si="3"/>
        <v>0x001</v>
      </c>
      <c r="H12" s="34" t="str">
        <f ca="1">CONCATENATE("0x",DEC2HEX(F12+2048))</f>
        <v>0x801</v>
      </c>
      <c r="I12" s="117" t="s">
        <v>1393</v>
      </c>
      <c r="J12" s="35">
        <f t="shared" ca="1" si="4"/>
        <v>2784</v>
      </c>
      <c r="K12" s="67">
        <f t="shared" ca="1" si="5"/>
        <v>5</v>
      </c>
      <c r="L12" s="35" t="str">
        <f t="shared" ca="1" si="6"/>
        <v>Sync</v>
      </c>
      <c r="M12" s="64">
        <f t="shared" ca="1" si="7"/>
        <v>556.79999999999995</v>
      </c>
      <c r="N12" s="69" t="s">
        <v>899</v>
      </c>
      <c r="O12" s="40">
        <f t="shared" ref="O12:O25" si="15">IF(P12=0,0,1)</f>
        <v>1</v>
      </c>
      <c r="P12" s="36">
        <v>3</v>
      </c>
      <c r="Q12" s="40">
        <v>0</v>
      </c>
      <c r="R12" s="40">
        <f ca="1">IF(P12="", "", $K12*P12)</f>
        <v>15</v>
      </c>
      <c r="S12" s="37">
        <f ca="1">IF($D12="B",0,IF((P12=0), 0, $M12/P12))</f>
        <v>185.6</v>
      </c>
      <c r="T12" s="69" t="s">
        <v>899</v>
      </c>
      <c r="U12" s="40">
        <f t="shared" ref="U12:U74" si="16">IF(V12=0,0,1)</f>
        <v>1</v>
      </c>
      <c r="V12" s="36">
        <v>3</v>
      </c>
      <c r="W12" s="40">
        <v>0</v>
      </c>
      <c r="X12" s="40">
        <f t="shared" ca="1" si="8"/>
        <v>15</v>
      </c>
      <c r="Y12" s="37">
        <f ca="1">IF($D12="B",0,IF((V12=0), 0, $M12/V12))</f>
        <v>185.6</v>
      </c>
      <c r="Z12" s="69" t="s">
        <v>899</v>
      </c>
      <c r="AA12" s="40">
        <f t="shared" ref="AA12:AA25" si="17">IF(AB12=0,0,1)</f>
        <v>1</v>
      </c>
      <c r="AB12" s="40">
        <v>24</v>
      </c>
      <c r="AC12" s="40">
        <v>0</v>
      </c>
      <c r="AD12" s="40">
        <f t="shared" ca="1" si="9"/>
        <v>120</v>
      </c>
      <c r="AE12" s="37">
        <f ca="1">IF($D12="B",0,IF((AB12=0), 0, $M12/AB12))</f>
        <v>23.2</v>
      </c>
      <c r="AF12" s="69" t="s">
        <v>899</v>
      </c>
      <c r="AG12" s="40">
        <f t="shared" ref="AG12:AG37" si="18">IF(AH12=0,0,1)</f>
        <v>1</v>
      </c>
      <c r="AH12" s="40">
        <v>24</v>
      </c>
      <c r="AI12" s="40">
        <v>0</v>
      </c>
      <c r="AJ12" s="40">
        <f t="shared" ca="1" si="10"/>
        <v>120</v>
      </c>
      <c r="AK12" s="37">
        <f ca="1">IF($D12="B",0,IF((AH12=0), 0, $M12/AH12))</f>
        <v>23.2</v>
      </c>
      <c r="AL12" s="69" t="s">
        <v>899</v>
      </c>
      <c r="AM12" s="40">
        <f t="shared" ref="AM12:AM25" si="19">IF(AN12=0,0,1)</f>
        <v>1</v>
      </c>
      <c r="AN12" s="40">
        <v>24</v>
      </c>
      <c r="AO12" s="40">
        <v>0</v>
      </c>
      <c r="AP12" s="40">
        <f t="shared" ca="1" si="11"/>
        <v>120</v>
      </c>
      <c r="AQ12" s="37">
        <f ca="1">IF($D12="B",0,IF((AN12=0), 0, $M12/AN12))</f>
        <v>23.2</v>
      </c>
      <c r="AR12" s="69" t="s">
        <v>899</v>
      </c>
      <c r="AS12" s="40">
        <f t="shared" ref="AS12:AS25" si="20">IF(AT12=0,0,1)</f>
        <v>1</v>
      </c>
      <c r="AT12" s="40">
        <v>24</v>
      </c>
      <c r="AU12" s="40">
        <v>0</v>
      </c>
      <c r="AV12" s="40">
        <f t="shared" ca="1" si="12"/>
        <v>120</v>
      </c>
      <c r="AW12" s="37">
        <f ca="1">IF($D12="B",0,IF((AT12=0), 0, $M12/AT12))</f>
        <v>23.2</v>
      </c>
      <c r="AX12" s="69" t="s">
        <v>899</v>
      </c>
      <c r="AY12" s="40">
        <f t="shared" ref="AY12:AY25" si="21">IF(AZ12=0,0,1)</f>
        <v>1</v>
      </c>
      <c r="AZ12" s="40">
        <v>24</v>
      </c>
      <c r="BA12" s="40">
        <v>0</v>
      </c>
      <c r="BB12" s="40">
        <f t="shared" ca="1" si="13"/>
        <v>120</v>
      </c>
      <c r="BC12" s="37">
        <f ca="1">IF($D12="B",0,IF((AZ12=0), 0, $M12/AZ12))</f>
        <v>23.2</v>
      </c>
      <c r="BD12" s="69" t="s">
        <v>899</v>
      </c>
      <c r="BE12" s="40">
        <f t="shared" ref="BE12:BE46" si="22">IF(BF12=0,0,1)</f>
        <v>0</v>
      </c>
      <c r="BF12" s="40">
        <v>0</v>
      </c>
      <c r="BG12" s="40">
        <v>0</v>
      </c>
      <c r="BH12" s="40">
        <f t="shared" ca="1" si="14"/>
        <v>0</v>
      </c>
      <c r="BI12" s="37">
        <f>IF($D12="B",0,IF((BF12=0), 0, $M12/BF12))</f>
        <v>0</v>
      </c>
    </row>
    <row r="13" spans="1:61" s="33" customFormat="1" ht="11.25" x14ac:dyDescent="0.2">
      <c r="A13" s="33">
        <f t="shared" ref="A13:A75" si="23">IF(AND(A12&lt;&gt;A$9, A12&lt;&gt;""), A12+1, "")</f>
        <v>3</v>
      </c>
      <c r="B13" s="33" t="str">
        <f>'TO Filter Summary'!B13</f>
        <v>FSW</v>
      </c>
      <c r="C13" s="76" t="str">
        <f t="shared" ca="1" si="0"/>
        <v>cFE Software Bus (SB) HK</v>
      </c>
      <c r="D13" s="290" t="str">
        <f>'TO Filter Summary'!D13</f>
        <v>No</v>
      </c>
      <c r="E13" s="34" t="str">
        <f t="shared" ca="1" si="1"/>
        <v>Internal</v>
      </c>
      <c r="F13" s="34">
        <f t="shared" ca="1" si="2"/>
        <v>3</v>
      </c>
      <c r="G13" s="34" t="str">
        <f t="shared" ca="1" si="3"/>
        <v>0x003</v>
      </c>
      <c r="H13" s="34" t="str">
        <f t="shared" ref="H13:H75" ca="1" si="24">CONCATENATE("0x",DEC2HEX(F13+2048))</f>
        <v>0x803</v>
      </c>
      <c r="I13" s="117" t="s">
        <v>1393</v>
      </c>
      <c r="J13" s="35">
        <f t="shared" ca="1" si="4"/>
        <v>320</v>
      </c>
      <c r="K13" s="67">
        <f t="shared" ca="1" si="5"/>
        <v>5</v>
      </c>
      <c r="L13" s="35" t="str">
        <f t="shared" ca="1" si="6"/>
        <v>Sync</v>
      </c>
      <c r="M13" s="64">
        <f t="shared" ca="1" si="7"/>
        <v>64</v>
      </c>
      <c r="N13" s="69" t="s">
        <v>899</v>
      </c>
      <c r="O13" s="40">
        <f t="shared" si="15"/>
        <v>1</v>
      </c>
      <c r="P13" s="36">
        <v>3</v>
      </c>
      <c r="Q13" s="40">
        <v>0</v>
      </c>
      <c r="R13" s="40">
        <f t="shared" ref="R13:R25" ca="1" si="25">IF(P13="", "", $K13*P13)</f>
        <v>15</v>
      </c>
      <c r="S13" s="37">
        <f t="shared" ref="S13:S75" ca="1" si="26">IF($D13="B",0,IF((P13=0), 0, $M13/P13))</f>
        <v>21.333333333333332</v>
      </c>
      <c r="T13" s="69" t="s">
        <v>899</v>
      </c>
      <c r="U13" s="40">
        <f t="shared" si="16"/>
        <v>1</v>
      </c>
      <c r="V13" s="36">
        <v>3</v>
      </c>
      <c r="W13" s="40">
        <v>0</v>
      </c>
      <c r="X13" s="40">
        <f t="shared" ca="1" si="8"/>
        <v>15</v>
      </c>
      <c r="Y13" s="37">
        <f t="shared" ref="Y13:Y75" ca="1" si="27">IF($D13="B",0,IF((V13=0), 0, $M13/V13))</f>
        <v>21.333333333333332</v>
      </c>
      <c r="Z13" s="69" t="s">
        <v>899</v>
      </c>
      <c r="AA13" s="40">
        <f t="shared" si="17"/>
        <v>1</v>
      </c>
      <c r="AB13" s="40">
        <v>24</v>
      </c>
      <c r="AC13" s="40">
        <v>0</v>
      </c>
      <c r="AD13" s="40">
        <f t="shared" ca="1" si="9"/>
        <v>120</v>
      </c>
      <c r="AE13" s="37">
        <f t="shared" ref="AE13:AE75" ca="1" si="28">IF($D13="B",0,IF((AB13=0), 0, $M13/AB13))</f>
        <v>2.6666666666666665</v>
      </c>
      <c r="AF13" s="69" t="s">
        <v>899</v>
      </c>
      <c r="AG13" s="40">
        <f t="shared" si="18"/>
        <v>1</v>
      </c>
      <c r="AH13" s="40">
        <v>24</v>
      </c>
      <c r="AI13" s="40">
        <v>0</v>
      </c>
      <c r="AJ13" s="40">
        <f t="shared" ca="1" si="10"/>
        <v>120</v>
      </c>
      <c r="AK13" s="37">
        <f t="shared" ref="AK13:AK75" ca="1" si="29">IF($D13="B",0,IF((AH13=0), 0, $M13/AH13))</f>
        <v>2.6666666666666665</v>
      </c>
      <c r="AL13" s="69" t="s">
        <v>899</v>
      </c>
      <c r="AM13" s="40">
        <f t="shared" si="19"/>
        <v>1</v>
      </c>
      <c r="AN13" s="40">
        <v>24</v>
      </c>
      <c r="AO13" s="40">
        <v>0</v>
      </c>
      <c r="AP13" s="40">
        <f t="shared" ca="1" si="11"/>
        <v>120</v>
      </c>
      <c r="AQ13" s="37">
        <f t="shared" ref="AQ13:AQ75" ca="1" si="30">IF($D13="B",0,IF((AN13=0), 0, $M13/AN13))</f>
        <v>2.6666666666666665</v>
      </c>
      <c r="AR13" s="69" t="s">
        <v>899</v>
      </c>
      <c r="AS13" s="40">
        <f t="shared" si="20"/>
        <v>1</v>
      </c>
      <c r="AT13" s="40">
        <v>24</v>
      </c>
      <c r="AU13" s="40">
        <v>0</v>
      </c>
      <c r="AV13" s="40">
        <f t="shared" ca="1" si="12"/>
        <v>120</v>
      </c>
      <c r="AW13" s="37">
        <f t="shared" ref="AW13:AW75" ca="1" si="31">IF($D13="B",0,IF((AT13=0), 0, $M13/AT13))</f>
        <v>2.6666666666666665</v>
      </c>
      <c r="AX13" s="69" t="s">
        <v>899</v>
      </c>
      <c r="AY13" s="40">
        <f t="shared" si="21"/>
        <v>1</v>
      </c>
      <c r="AZ13" s="40">
        <v>24</v>
      </c>
      <c r="BA13" s="40">
        <v>0</v>
      </c>
      <c r="BB13" s="40">
        <f t="shared" ca="1" si="13"/>
        <v>120</v>
      </c>
      <c r="BC13" s="37">
        <f t="shared" ref="BC13:BC75" ca="1" si="32">IF($D13="B",0,IF((AZ13=0), 0, $M13/AZ13))</f>
        <v>2.6666666666666665</v>
      </c>
      <c r="BD13" s="69" t="s">
        <v>899</v>
      </c>
      <c r="BE13" s="40">
        <f t="shared" si="22"/>
        <v>0</v>
      </c>
      <c r="BF13" s="40">
        <v>0</v>
      </c>
      <c r="BG13" s="40">
        <v>0</v>
      </c>
      <c r="BH13" s="40">
        <f t="shared" ca="1" si="14"/>
        <v>0</v>
      </c>
      <c r="BI13" s="37">
        <f t="shared" ref="BI13:BI75" si="33">IF($D13="B",0,IF((BF13=0), 0, $M13/BF13))</f>
        <v>0</v>
      </c>
    </row>
    <row r="14" spans="1:61" s="33" customFormat="1" ht="11.25" x14ac:dyDescent="0.2">
      <c r="A14" s="33">
        <f t="shared" si="23"/>
        <v>4</v>
      </c>
      <c r="B14" s="33" t="str">
        <f>'TO Filter Summary'!B14</f>
        <v>FSW</v>
      </c>
      <c r="C14" s="76" t="str">
        <f t="shared" ca="1" si="0"/>
        <v>cFE Table Services (TBL) HK</v>
      </c>
      <c r="D14" s="290" t="str">
        <f>'TO Filter Summary'!D14</f>
        <v>No</v>
      </c>
      <c r="E14" s="34" t="str">
        <f t="shared" ca="1" si="1"/>
        <v>Internal</v>
      </c>
      <c r="F14" s="34">
        <f t="shared" ca="1" si="2"/>
        <v>4</v>
      </c>
      <c r="G14" s="34" t="str">
        <f t="shared" ca="1" si="3"/>
        <v>0x004</v>
      </c>
      <c r="H14" s="34" t="str">
        <f t="shared" ca="1" si="24"/>
        <v>0x804</v>
      </c>
      <c r="I14" s="117" t="s">
        <v>1393</v>
      </c>
      <c r="J14" s="35">
        <f t="shared" ca="1" si="4"/>
        <v>2016</v>
      </c>
      <c r="K14" s="67">
        <f t="shared" ca="1" si="5"/>
        <v>5</v>
      </c>
      <c r="L14" s="35" t="str">
        <f t="shared" ca="1" si="6"/>
        <v>Sync</v>
      </c>
      <c r="M14" s="64">
        <f t="shared" ca="1" si="7"/>
        <v>403.2</v>
      </c>
      <c r="N14" s="69" t="s">
        <v>899</v>
      </c>
      <c r="O14" s="40">
        <f t="shared" si="15"/>
        <v>1</v>
      </c>
      <c r="P14" s="36">
        <v>3</v>
      </c>
      <c r="Q14" s="40">
        <v>0</v>
      </c>
      <c r="R14" s="40">
        <f t="shared" ca="1" si="25"/>
        <v>15</v>
      </c>
      <c r="S14" s="37">
        <f t="shared" ca="1" si="26"/>
        <v>134.4</v>
      </c>
      <c r="T14" s="69" t="s">
        <v>899</v>
      </c>
      <c r="U14" s="40">
        <f t="shared" si="16"/>
        <v>1</v>
      </c>
      <c r="V14" s="36">
        <v>3</v>
      </c>
      <c r="W14" s="40">
        <v>0</v>
      </c>
      <c r="X14" s="40">
        <f t="shared" ca="1" si="8"/>
        <v>15</v>
      </c>
      <c r="Y14" s="37">
        <f t="shared" ca="1" si="27"/>
        <v>134.4</v>
      </c>
      <c r="Z14" s="69" t="s">
        <v>899</v>
      </c>
      <c r="AA14" s="40">
        <f t="shared" si="17"/>
        <v>1</v>
      </c>
      <c r="AB14" s="40">
        <v>24</v>
      </c>
      <c r="AC14" s="40">
        <v>0</v>
      </c>
      <c r="AD14" s="40">
        <f t="shared" ca="1" si="9"/>
        <v>120</v>
      </c>
      <c r="AE14" s="37">
        <f t="shared" ca="1" si="28"/>
        <v>16.8</v>
      </c>
      <c r="AF14" s="69" t="s">
        <v>899</v>
      </c>
      <c r="AG14" s="40">
        <f t="shared" si="18"/>
        <v>1</v>
      </c>
      <c r="AH14" s="40">
        <v>24</v>
      </c>
      <c r="AI14" s="40">
        <v>0</v>
      </c>
      <c r="AJ14" s="40">
        <f t="shared" ca="1" si="10"/>
        <v>120</v>
      </c>
      <c r="AK14" s="37">
        <f t="shared" ca="1" si="29"/>
        <v>16.8</v>
      </c>
      <c r="AL14" s="69" t="s">
        <v>899</v>
      </c>
      <c r="AM14" s="40">
        <f t="shared" si="19"/>
        <v>1</v>
      </c>
      <c r="AN14" s="40">
        <v>24</v>
      </c>
      <c r="AO14" s="40">
        <v>0</v>
      </c>
      <c r="AP14" s="40">
        <f t="shared" ca="1" si="11"/>
        <v>120</v>
      </c>
      <c r="AQ14" s="37">
        <f t="shared" ca="1" si="30"/>
        <v>16.8</v>
      </c>
      <c r="AR14" s="69" t="s">
        <v>899</v>
      </c>
      <c r="AS14" s="40">
        <f t="shared" si="20"/>
        <v>1</v>
      </c>
      <c r="AT14" s="40">
        <v>24</v>
      </c>
      <c r="AU14" s="40">
        <v>0</v>
      </c>
      <c r="AV14" s="40">
        <f t="shared" ca="1" si="12"/>
        <v>120</v>
      </c>
      <c r="AW14" s="37">
        <f t="shared" ca="1" si="31"/>
        <v>16.8</v>
      </c>
      <c r="AX14" s="69" t="s">
        <v>899</v>
      </c>
      <c r="AY14" s="40">
        <f t="shared" si="21"/>
        <v>1</v>
      </c>
      <c r="AZ14" s="40">
        <v>24</v>
      </c>
      <c r="BA14" s="40">
        <v>0</v>
      </c>
      <c r="BB14" s="40">
        <f t="shared" ca="1" si="13"/>
        <v>120</v>
      </c>
      <c r="BC14" s="37">
        <f t="shared" ca="1" si="32"/>
        <v>16.8</v>
      </c>
      <c r="BD14" s="69" t="s">
        <v>899</v>
      </c>
      <c r="BE14" s="40">
        <f t="shared" si="22"/>
        <v>0</v>
      </c>
      <c r="BF14" s="40">
        <v>0</v>
      </c>
      <c r="BG14" s="40">
        <v>0</v>
      </c>
      <c r="BH14" s="40">
        <f t="shared" ca="1" si="14"/>
        <v>0</v>
      </c>
      <c r="BI14" s="37">
        <f t="shared" si="33"/>
        <v>0</v>
      </c>
    </row>
    <row r="15" spans="1:61" s="33" customFormat="1" ht="11.25" x14ac:dyDescent="0.2">
      <c r="A15" s="33">
        <f t="shared" si="23"/>
        <v>5</v>
      </c>
      <c r="B15" s="33" t="str">
        <f>'TO Filter Summary'!B15</f>
        <v>FSW</v>
      </c>
      <c r="C15" s="76" t="str">
        <f t="shared" ca="1" si="0"/>
        <v>cFE Time Services (TIME) HK</v>
      </c>
      <c r="D15" s="290" t="str">
        <f>'TO Filter Summary'!D15</f>
        <v>No</v>
      </c>
      <c r="E15" s="34" t="str">
        <f t="shared" ca="1" si="1"/>
        <v>Internal</v>
      </c>
      <c r="F15" s="34">
        <f t="shared" ca="1" si="2"/>
        <v>5</v>
      </c>
      <c r="G15" s="34" t="str">
        <f t="shared" ca="1" si="3"/>
        <v>0x005</v>
      </c>
      <c r="H15" s="34" t="str">
        <f t="shared" ca="1" si="24"/>
        <v>0x805</v>
      </c>
      <c r="I15" s="117" t="s">
        <v>1393</v>
      </c>
      <c r="J15" s="35">
        <f t="shared" ca="1" si="4"/>
        <v>352</v>
      </c>
      <c r="K15" s="67">
        <f t="shared" ca="1" si="5"/>
        <v>5</v>
      </c>
      <c r="L15" s="35" t="str">
        <f t="shared" ca="1" si="6"/>
        <v>Sync</v>
      </c>
      <c r="M15" s="64">
        <f t="shared" ca="1" si="7"/>
        <v>70.400000000000006</v>
      </c>
      <c r="N15" s="69" t="s">
        <v>899</v>
      </c>
      <c r="O15" s="40">
        <f t="shared" si="15"/>
        <v>1</v>
      </c>
      <c r="P15" s="36">
        <v>3</v>
      </c>
      <c r="Q15" s="40">
        <v>0</v>
      </c>
      <c r="R15" s="40">
        <f t="shared" ca="1" si="25"/>
        <v>15</v>
      </c>
      <c r="S15" s="37">
        <f t="shared" ca="1" si="26"/>
        <v>23.466666666666669</v>
      </c>
      <c r="T15" s="69" t="s">
        <v>899</v>
      </c>
      <c r="U15" s="40">
        <f t="shared" si="16"/>
        <v>1</v>
      </c>
      <c r="V15" s="36">
        <v>3</v>
      </c>
      <c r="W15" s="40">
        <v>0</v>
      </c>
      <c r="X15" s="40">
        <f t="shared" ca="1" si="8"/>
        <v>15</v>
      </c>
      <c r="Y15" s="37">
        <f t="shared" ca="1" si="27"/>
        <v>23.466666666666669</v>
      </c>
      <c r="Z15" s="69" t="s">
        <v>899</v>
      </c>
      <c r="AA15" s="40">
        <f t="shared" si="17"/>
        <v>1</v>
      </c>
      <c r="AB15" s="40">
        <v>24</v>
      </c>
      <c r="AC15" s="40">
        <v>0</v>
      </c>
      <c r="AD15" s="40">
        <f t="shared" ca="1" si="9"/>
        <v>120</v>
      </c>
      <c r="AE15" s="37">
        <f t="shared" ca="1" si="28"/>
        <v>2.9333333333333336</v>
      </c>
      <c r="AF15" s="69" t="s">
        <v>899</v>
      </c>
      <c r="AG15" s="40">
        <f t="shared" si="18"/>
        <v>1</v>
      </c>
      <c r="AH15" s="40">
        <v>24</v>
      </c>
      <c r="AI15" s="40">
        <v>0</v>
      </c>
      <c r="AJ15" s="40">
        <f t="shared" ca="1" si="10"/>
        <v>120</v>
      </c>
      <c r="AK15" s="37">
        <f t="shared" ca="1" si="29"/>
        <v>2.9333333333333336</v>
      </c>
      <c r="AL15" s="69" t="s">
        <v>899</v>
      </c>
      <c r="AM15" s="40">
        <f t="shared" si="19"/>
        <v>1</v>
      </c>
      <c r="AN15" s="40">
        <v>24</v>
      </c>
      <c r="AO15" s="40">
        <v>0</v>
      </c>
      <c r="AP15" s="40">
        <f t="shared" ca="1" si="11"/>
        <v>120</v>
      </c>
      <c r="AQ15" s="37">
        <f t="shared" ca="1" si="30"/>
        <v>2.9333333333333336</v>
      </c>
      <c r="AR15" s="69" t="s">
        <v>899</v>
      </c>
      <c r="AS15" s="40">
        <f t="shared" si="20"/>
        <v>1</v>
      </c>
      <c r="AT15" s="40">
        <v>24</v>
      </c>
      <c r="AU15" s="40">
        <v>0</v>
      </c>
      <c r="AV15" s="40">
        <f t="shared" ca="1" si="12"/>
        <v>120</v>
      </c>
      <c r="AW15" s="37">
        <f t="shared" ca="1" si="31"/>
        <v>2.9333333333333336</v>
      </c>
      <c r="AX15" s="69" t="s">
        <v>899</v>
      </c>
      <c r="AY15" s="40">
        <f t="shared" si="21"/>
        <v>1</v>
      </c>
      <c r="AZ15" s="40">
        <v>24</v>
      </c>
      <c r="BA15" s="40">
        <v>0</v>
      </c>
      <c r="BB15" s="40">
        <f t="shared" ca="1" si="13"/>
        <v>120</v>
      </c>
      <c r="BC15" s="37">
        <f t="shared" ca="1" si="32"/>
        <v>2.9333333333333336</v>
      </c>
      <c r="BD15" s="69" t="s">
        <v>899</v>
      </c>
      <c r="BE15" s="40">
        <f t="shared" si="22"/>
        <v>0</v>
      </c>
      <c r="BF15" s="40">
        <v>0</v>
      </c>
      <c r="BG15" s="40">
        <v>0</v>
      </c>
      <c r="BH15" s="40">
        <f t="shared" ca="1" si="14"/>
        <v>0</v>
      </c>
      <c r="BI15" s="37">
        <f t="shared" si="33"/>
        <v>0</v>
      </c>
    </row>
    <row r="16" spans="1:61" s="33" customFormat="1" ht="11.25" x14ac:dyDescent="0.2">
      <c r="A16" s="33">
        <f t="shared" si="23"/>
        <v>6</v>
      </c>
      <c r="B16" s="33">
        <f>'TO Filter Summary'!B16</f>
        <v>0</v>
      </c>
      <c r="C16" s="76" t="str">
        <f t="shared" ca="1" si="0"/>
        <v>cFE Time Services (TIME) DiagTlm</v>
      </c>
      <c r="D16" s="290">
        <f>'TO Filter Summary'!D16</f>
        <v>0</v>
      </c>
      <c r="E16" s="34" t="str">
        <f t="shared" ca="1" si="1"/>
        <v>Internal</v>
      </c>
      <c r="F16" s="34">
        <f t="shared" ca="1" si="2"/>
        <v>6</v>
      </c>
      <c r="G16" s="34" t="str">
        <f t="shared" ca="1" si="3"/>
        <v>0x006</v>
      </c>
      <c r="H16" s="34" t="str">
        <f t="shared" ca="1" si="24"/>
        <v>0x806</v>
      </c>
      <c r="I16" s="117" t="s">
        <v>1393</v>
      </c>
      <c r="J16" s="35">
        <f t="shared" ca="1" si="4"/>
        <v>1696</v>
      </c>
      <c r="K16" s="67">
        <f t="shared" ca="1" si="5"/>
        <v>0</v>
      </c>
      <c r="L16" s="35" t="str">
        <f t="shared" ca="1" si="6"/>
        <v>Async</v>
      </c>
      <c r="M16" s="64">
        <f t="shared" ca="1" si="7"/>
        <v>0</v>
      </c>
      <c r="N16" s="69" t="s">
        <v>899</v>
      </c>
      <c r="O16" s="40">
        <f t="shared" si="15"/>
        <v>1</v>
      </c>
      <c r="P16" s="36">
        <v>1</v>
      </c>
      <c r="Q16" s="40">
        <v>0</v>
      </c>
      <c r="R16" s="40">
        <f t="shared" ca="1" si="25"/>
        <v>0</v>
      </c>
      <c r="S16" s="37">
        <f t="shared" ca="1" si="26"/>
        <v>0</v>
      </c>
      <c r="T16" s="69" t="s">
        <v>899</v>
      </c>
      <c r="U16" s="40">
        <f t="shared" si="16"/>
        <v>1</v>
      </c>
      <c r="V16" s="36">
        <v>1</v>
      </c>
      <c r="W16" s="40">
        <v>0</v>
      </c>
      <c r="X16" s="40">
        <f t="shared" ca="1" si="8"/>
        <v>0</v>
      </c>
      <c r="Y16" s="37">
        <f t="shared" ca="1" si="27"/>
        <v>0</v>
      </c>
      <c r="Z16" s="69" t="s">
        <v>899</v>
      </c>
      <c r="AA16" s="40">
        <f t="shared" si="17"/>
        <v>1</v>
      </c>
      <c r="AB16" s="40">
        <v>1</v>
      </c>
      <c r="AC16" s="40">
        <v>0</v>
      </c>
      <c r="AD16" s="40">
        <f t="shared" ca="1" si="9"/>
        <v>0</v>
      </c>
      <c r="AE16" s="37">
        <f t="shared" ca="1" si="28"/>
        <v>0</v>
      </c>
      <c r="AF16" s="69" t="s">
        <v>899</v>
      </c>
      <c r="AG16" s="40">
        <f t="shared" si="18"/>
        <v>1</v>
      </c>
      <c r="AH16" s="40">
        <v>1</v>
      </c>
      <c r="AI16" s="40">
        <v>0</v>
      </c>
      <c r="AJ16" s="40">
        <f t="shared" ca="1" si="10"/>
        <v>0</v>
      </c>
      <c r="AK16" s="37">
        <f t="shared" ca="1" si="29"/>
        <v>0</v>
      </c>
      <c r="AL16" s="69" t="s">
        <v>899</v>
      </c>
      <c r="AM16" s="40">
        <f t="shared" si="19"/>
        <v>1</v>
      </c>
      <c r="AN16" s="84">
        <v>1</v>
      </c>
      <c r="AO16" s="40">
        <v>0</v>
      </c>
      <c r="AP16" s="40">
        <f t="shared" ca="1" si="11"/>
        <v>0</v>
      </c>
      <c r="AQ16" s="37">
        <f t="shared" ca="1" si="30"/>
        <v>0</v>
      </c>
      <c r="AR16" s="69" t="s">
        <v>899</v>
      </c>
      <c r="AS16" s="40">
        <f t="shared" si="20"/>
        <v>1</v>
      </c>
      <c r="AT16" s="84">
        <v>1</v>
      </c>
      <c r="AU16" s="40">
        <v>0</v>
      </c>
      <c r="AV16" s="40">
        <f t="shared" ca="1" si="12"/>
        <v>0</v>
      </c>
      <c r="AW16" s="37">
        <f t="shared" ca="1" si="31"/>
        <v>0</v>
      </c>
      <c r="AX16" s="69" t="s">
        <v>899</v>
      </c>
      <c r="AY16" s="40">
        <f t="shared" si="21"/>
        <v>1</v>
      </c>
      <c r="AZ16" s="40">
        <v>1</v>
      </c>
      <c r="BA16" s="40">
        <v>0</v>
      </c>
      <c r="BB16" s="40">
        <f t="shared" ca="1" si="13"/>
        <v>0</v>
      </c>
      <c r="BC16" s="37">
        <f t="shared" ca="1" si="32"/>
        <v>0</v>
      </c>
      <c r="BD16" s="69" t="s">
        <v>899</v>
      </c>
      <c r="BE16" s="40">
        <f t="shared" si="22"/>
        <v>1</v>
      </c>
      <c r="BF16" s="40">
        <v>1</v>
      </c>
      <c r="BG16" s="40">
        <v>0</v>
      </c>
      <c r="BH16" s="40">
        <f t="shared" ca="1" si="14"/>
        <v>0</v>
      </c>
      <c r="BI16" s="37">
        <f t="shared" ca="1" si="33"/>
        <v>0</v>
      </c>
    </row>
    <row r="17" spans="1:61" s="33" customFormat="1" ht="11.25" x14ac:dyDescent="0.2">
      <c r="A17" s="33">
        <f t="shared" si="23"/>
        <v>7</v>
      </c>
      <c r="B17" s="33">
        <f>'TO Filter Summary'!B17</f>
        <v>0</v>
      </c>
      <c r="C17" s="76" t="str">
        <f t="shared" ca="1" si="0"/>
        <v>cFE Event Service (EVS) Message Tlm</v>
      </c>
      <c r="D17" s="290">
        <f>'TO Filter Summary'!D17</f>
        <v>0</v>
      </c>
      <c r="E17" s="34" t="str">
        <f t="shared" ca="1" si="1"/>
        <v>Internal</v>
      </c>
      <c r="F17" s="34">
        <f t="shared" ca="1" si="2"/>
        <v>8</v>
      </c>
      <c r="G17" s="34" t="str">
        <f t="shared" ca="1" si="3"/>
        <v>0x008</v>
      </c>
      <c r="H17" s="34" t="str">
        <f t="shared" ca="1" si="24"/>
        <v>0x808</v>
      </c>
      <c r="I17" s="117" t="s">
        <v>1393</v>
      </c>
      <c r="J17" s="35">
        <f t="shared" ca="1" si="4"/>
        <v>1344</v>
      </c>
      <c r="K17" s="67">
        <f t="shared" ca="1" si="5"/>
        <v>0</v>
      </c>
      <c r="L17" s="35" t="str">
        <f t="shared" ca="1" si="6"/>
        <v>Async</v>
      </c>
      <c r="M17" s="64">
        <f t="shared" ca="1" si="7"/>
        <v>0</v>
      </c>
      <c r="N17" s="69" t="s">
        <v>899</v>
      </c>
      <c r="O17" s="40">
        <f t="shared" si="15"/>
        <v>1</v>
      </c>
      <c r="P17" s="36">
        <v>1</v>
      </c>
      <c r="Q17" s="40">
        <v>0</v>
      </c>
      <c r="R17" s="40">
        <f t="shared" ca="1" si="25"/>
        <v>0</v>
      </c>
      <c r="S17" s="37">
        <f t="shared" ca="1" si="26"/>
        <v>0</v>
      </c>
      <c r="T17" s="69" t="s">
        <v>899</v>
      </c>
      <c r="U17" s="40">
        <f t="shared" si="16"/>
        <v>1</v>
      </c>
      <c r="V17" s="36">
        <v>1</v>
      </c>
      <c r="W17" s="40">
        <v>0</v>
      </c>
      <c r="X17" s="40">
        <f t="shared" ca="1" si="8"/>
        <v>0</v>
      </c>
      <c r="Y17" s="37">
        <f t="shared" ca="1" si="27"/>
        <v>0</v>
      </c>
      <c r="Z17" s="69" t="s">
        <v>899</v>
      </c>
      <c r="AA17" s="40">
        <f t="shared" si="17"/>
        <v>1</v>
      </c>
      <c r="AB17" s="40">
        <v>1</v>
      </c>
      <c r="AC17" s="40">
        <v>0</v>
      </c>
      <c r="AD17" s="40">
        <f t="shared" ca="1" si="9"/>
        <v>0</v>
      </c>
      <c r="AE17" s="37">
        <f t="shared" ca="1" si="28"/>
        <v>0</v>
      </c>
      <c r="AF17" s="69" t="s">
        <v>899</v>
      </c>
      <c r="AG17" s="40">
        <f t="shared" si="18"/>
        <v>1</v>
      </c>
      <c r="AH17" s="40">
        <v>1</v>
      </c>
      <c r="AI17" s="40">
        <v>0</v>
      </c>
      <c r="AJ17" s="40">
        <f t="shared" ca="1" si="10"/>
        <v>0</v>
      </c>
      <c r="AK17" s="37">
        <f t="shared" ca="1" si="29"/>
        <v>0</v>
      </c>
      <c r="AL17" s="69" t="s">
        <v>899</v>
      </c>
      <c r="AM17" s="40">
        <f t="shared" si="19"/>
        <v>1</v>
      </c>
      <c r="AN17" s="84">
        <v>1</v>
      </c>
      <c r="AO17" s="40">
        <v>0</v>
      </c>
      <c r="AP17" s="40">
        <f t="shared" ca="1" si="11"/>
        <v>0</v>
      </c>
      <c r="AQ17" s="37">
        <f t="shared" ca="1" si="30"/>
        <v>0</v>
      </c>
      <c r="AR17" s="69" t="s">
        <v>899</v>
      </c>
      <c r="AS17" s="40">
        <f t="shared" si="20"/>
        <v>1</v>
      </c>
      <c r="AT17" s="84">
        <v>1</v>
      </c>
      <c r="AU17" s="40">
        <v>0</v>
      </c>
      <c r="AV17" s="40">
        <f t="shared" ca="1" si="12"/>
        <v>0</v>
      </c>
      <c r="AW17" s="37">
        <f t="shared" ca="1" si="31"/>
        <v>0</v>
      </c>
      <c r="AX17" s="69" t="s">
        <v>899</v>
      </c>
      <c r="AY17" s="40">
        <f t="shared" si="21"/>
        <v>1</v>
      </c>
      <c r="AZ17" s="40">
        <v>1</v>
      </c>
      <c r="BA17" s="40">
        <v>0</v>
      </c>
      <c r="BB17" s="40">
        <f t="shared" ca="1" si="13"/>
        <v>0</v>
      </c>
      <c r="BC17" s="37">
        <f t="shared" ca="1" si="32"/>
        <v>0</v>
      </c>
      <c r="BD17" s="69" t="s">
        <v>899</v>
      </c>
      <c r="BE17" s="40">
        <f t="shared" si="22"/>
        <v>1</v>
      </c>
      <c r="BF17" s="40">
        <v>1</v>
      </c>
      <c r="BG17" s="40">
        <v>0</v>
      </c>
      <c r="BH17" s="40">
        <f t="shared" ca="1" si="14"/>
        <v>0</v>
      </c>
      <c r="BI17" s="37">
        <f t="shared" ca="1" si="33"/>
        <v>0</v>
      </c>
    </row>
    <row r="18" spans="1:61" s="33" customFormat="1" ht="11.25" x14ac:dyDescent="0.2">
      <c r="A18" s="33">
        <f t="shared" si="23"/>
        <v>8</v>
      </c>
      <c r="B18" s="33">
        <f>'TO Filter Summary'!B18</f>
        <v>0</v>
      </c>
      <c r="C18" s="76" t="str">
        <f t="shared" ca="1" si="0"/>
        <v>cFE Software Bus (SB) Statistics Tlm</v>
      </c>
      <c r="D18" s="290">
        <f>'TO Filter Summary'!D18</f>
        <v>0</v>
      </c>
      <c r="E18" s="34" t="str">
        <f t="shared" ca="1" si="1"/>
        <v>Internal</v>
      </c>
      <c r="F18" s="34">
        <f t="shared" ca="1" si="2"/>
        <v>10</v>
      </c>
      <c r="G18" s="34" t="str">
        <f t="shared" ca="1" si="3"/>
        <v>0x00A</v>
      </c>
      <c r="H18" s="34" t="str">
        <f t="shared" ca="1" si="24"/>
        <v>0x80A</v>
      </c>
      <c r="I18" s="117" t="s">
        <v>1393</v>
      </c>
      <c r="J18" s="35">
        <f t="shared" ca="1" si="4"/>
        <v>6976</v>
      </c>
      <c r="K18" s="67">
        <f t="shared" ca="1" si="5"/>
        <v>0</v>
      </c>
      <c r="L18" s="35" t="str">
        <f t="shared" ca="1" si="6"/>
        <v>Async</v>
      </c>
      <c r="M18" s="64">
        <f t="shared" ca="1" si="7"/>
        <v>0</v>
      </c>
      <c r="N18" s="69" t="s">
        <v>899</v>
      </c>
      <c r="O18" s="40">
        <f t="shared" si="15"/>
        <v>1</v>
      </c>
      <c r="P18" s="36">
        <v>1</v>
      </c>
      <c r="Q18" s="40">
        <v>0</v>
      </c>
      <c r="R18" s="40">
        <f t="shared" ca="1" si="25"/>
        <v>0</v>
      </c>
      <c r="S18" s="37">
        <f t="shared" ca="1" si="26"/>
        <v>0</v>
      </c>
      <c r="T18" s="69" t="s">
        <v>899</v>
      </c>
      <c r="U18" s="40">
        <f t="shared" si="16"/>
        <v>1</v>
      </c>
      <c r="V18" s="36">
        <v>1</v>
      </c>
      <c r="W18" s="40">
        <v>0</v>
      </c>
      <c r="X18" s="40">
        <f t="shared" ca="1" si="8"/>
        <v>0</v>
      </c>
      <c r="Y18" s="37">
        <f t="shared" ca="1" si="27"/>
        <v>0</v>
      </c>
      <c r="Z18" s="69" t="s">
        <v>899</v>
      </c>
      <c r="AA18" s="40">
        <f t="shared" si="17"/>
        <v>1</v>
      </c>
      <c r="AB18" s="40">
        <v>1</v>
      </c>
      <c r="AC18" s="40">
        <v>0</v>
      </c>
      <c r="AD18" s="40">
        <f t="shared" ca="1" si="9"/>
        <v>0</v>
      </c>
      <c r="AE18" s="37">
        <f t="shared" ca="1" si="28"/>
        <v>0</v>
      </c>
      <c r="AF18" s="69" t="s">
        <v>899</v>
      </c>
      <c r="AG18" s="40">
        <f t="shared" si="18"/>
        <v>1</v>
      </c>
      <c r="AH18" s="40">
        <v>1</v>
      </c>
      <c r="AI18" s="40">
        <v>0</v>
      </c>
      <c r="AJ18" s="40">
        <f t="shared" ca="1" si="10"/>
        <v>0</v>
      </c>
      <c r="AK18" s="37">
        <f t="shared" ca="1" si="29"/>
        <v>0</v>
      </c>
      <c r="AL18" s="69" t="s">
        <v>899</v>
      </c>
      <c r="AM18" s="40">
        <f t="shared" si="19"/>
        <v>1</v>
      </c>
      <c r="AN18" s="84">
        <v>1</v>
      </c>
      <c r="AO18" s="40">
        <v>0</v>
      </c>
      <c r="AP18" s="40">
        <f t="shared" ca="1" si="11"/>
        <v>0</v>
      </c>
      <c r="AQ18" s="37">
        <f t="shared" ca="1" si="30"/>
        <v>0</v>
      </c>
      <c r="AR18" s="69" t="s">
        <v>899</v>
      </c>
      <c r="AS18" s="40">
        <f t="shared" si="20"/>
        <v>1</v>
      </c>
      <c r="AT18" s="84">
        <v>1</v>
      </c>
      <c r="AU18" s="40">
        <v>0</v>
      </c>
      <c r="AV18" s="40">
        <f t="shared" ca="1" si="12"/>
        <v>0</v>
      </c>
      <c r="AW18" s="37">
        <f t="shared" ca="1" si="31"/>
        <v>0</v>
      </c>
      <c r="AX18" s="69" t="s">
        <v>899</v>
      </c>
      <c r="AY18" s="40">
        <f t="shared" si="21"/>
        <v>1</v>
      </c>
      <c r="AZ18" s="40">
        <v>1</v>
      </c>
      <c r="BA18" s="40">
        <v>0</v>
      </c>
      <c r="BB18" s="40">
        <f t="shared" ca="1" si="13"/>
        <v>0</v>
      </c>
      <c r="BC18" s="37">
        <f t="shared" ca="1" si="32"/>
        <v>0</v>
      </c>
      <c r="BD18" s="69" t="s">
        <v>899</v>
      </c>
      <c r="BE18" s="40">
        <f t="shared" si="22"/>
        <v>1</v>
      </c>
      <c r="BF18" s="40">
        <v>1</v>
      </c>
      <c r="BG18" s="40">
        <v>0</v>
      </c>
      <c r="BH18" s="40">
        <f t="shared" ca="1" si="14"/>
        <v>0</v>
      </c>
      <c r="BI18" s="37">
        <f t="shared" ca="1" si="33"/>
        <v>0</v>
      </c>
    </row>
    <row r="19" spans="1:61" s="33" customFormat="1" ht="11.25" x14ac:dyDescent="0.2">
      <c r="A19" s="33">
        <f t="shared" si="23"/>
        <v>9</v>
      </c>
      <c r="B19" s="33" t="str">
        <f>'TO Filter Summary'!B19</f>
        <v>FSW</v>
      </c>
      <c r="C19" s="76" t="str">
        <f t="shared" ca="1" si="0"/>
        <v>cFE Executive Service (ES) Application Tlm</v>
      </c>
      <c r="D19" s="290" t="str">
        <f>'TO Filter Summary'!D19</f>
        <v>No</v>
      </c>
      <c r="E19" s="34" t="str">
        <f t="shared" ca="1" si="1"/>
        <v>Internal</v>
      </c>
      <c r="F19" s="34">
        <f t="shared" ca="1" si="2"/>
        <v>11</v>
      </c>
      <c r="G19" s="34" t="str">
        <f t="shared" ca="1" si="3"/>
        <v>0x00B</v>
      </c>
      <c r="H19" s="34" t="str">
        <f t="shared" ca="1" si="24"/>
        <v>0x80B</v>
      </c>
      <c r="I19" s="117" t="s">
        <v>1393</v>
      </c>
      <c r="J19" s="35">
        <f t="shared" ca="1" si="4"/>
        <v>1600</v>
      </c>
      <c r="K19" s="67">
        <f t="shared" ca="1" si="5"/>
        <v>5</v>
      </c>
      <c r="L19" s="35" t="str">
        <f t="shared" ca="1" si="6"/>
        <v>Sync</v>
      </c>
      <c r="M19" s="64">
        <f t="shared" ca="1" si="7"/>
        <v>320</v>
      </c>
      <c r="N19" s="69" t="s">
        <v>899</v>
      </c>
      <c r="O19" s="40">
        <f t="shared" si="15"/>
        <v>1</v>
      </c>
      <c r="P19" s="36">
        <v>3</v>
      </c>
      <c r="Q19" s="40">
        <v>0</v>
      </c>
      <c r="R19" s="40">
        <f t="shared" ca="1" si="25"/>
        <v>15</v>
      </c>
      <c r="S19" s="37">
        <f t="shared" ca="1" si="26"/>
        <v>106.66666666666667</v>
      </c>
      <c r="T19" s="69" t="s">
        <v>899</v>
      </c>
      <c r="U19" s="40">
        <f t="shared" si="16"/>
        <v>1</v>
      </c>
      <c r="V19" s="36">
        <v>3</v>
      </c>
      <c r="W19" s="40">
        <v>0</v>
      </c>
      <c r="X19" s="40">
        <f t="shared" ca="1" si="8"/>
        <v>15</v>
      </c>
      <c r="Y19" s="37">
        <f t="shared" ca="1" si="27"/>
        <v>106.66666666666667</v>
      </c>
      <c r="Z19" s="69" t="s">
        <v>899</v>
      </c>
      <c r="AA19" s="40">
        <f t="shared" si="17"/>
        <v>1</v>
      </c>
      <c r="AB19" s="40">
        <v>24</v>
      </c>
      <c r="AC19" s="40">
        <v>0</v>
      </c>
      <c r="AD19" s="40">
        <f t="shared" ca="1" si="9"/>
        <v>120</v>
      </c>
      <c r="AE19" s="37">
        <f t="shared" ca="1" si="28"/>
        <v>13.333333333333334</v>
      </c>
      <c r="AF19" s="69" t="s">
        <v>899</v>
      </c>
      <c r="AG19" s="40">
        <f t="shared" si="18"/>
        <v>1</v>
      </c>
      <c r="AH19" s="40">
        <v>24</v>
      </c>
      <c r="AI19" s="40">
        <v>0</v>
      </c>
      <c r="AJ19" s="40">
        <f t="shared" ca="1" si="10"/>
        <v>120</v>
      </c>
      <c r="AK19" s="37">
        <f t="shared" ca="1" si="29"/>
        <v>13.333333333333334</v>
      </c>
      <c r="AL19" s="69" t="s">
        <v>899</v>
      </c>
      <c r="AM19" s="40">
        <f t="shared" si="19"/>
        <v>1</v>
      </c>
      <c r="AN19" s="84">
        <v>24</v>
      </c>
      <c r="AO19" s="40">
        <v>0</v>
      </c>
      <c r="AP19" s="40">
        <f t="shared" ca="1" si="11"/>
        <v>120</v>
      </c>
      <c r="AQ19" s="37">
        <f t="shared" ca="1" si="30"/>
        <v>13.333333333333334</v>
      </c>
      <c r="AR19" s="69" t="s">
        <v>899</v>
      </c>
      <c r="AS19" s="40">
        <f t="shared" si="20"/>
        <v>1</v>
      </c>
      <c r="AT19" s="84">
        <v>24</v>
      </c>
      <c r="AU19" s="40">
        <v>0</v>
      </c>
      <c r="AV19" s="40">
        <f t="shared" ca="1" si="12"/>
        <v>120</v>
      </c>
      <c r="AW19" s="37">
        <f t="shared" ca="1" si="31"/>
        <v>13.333333333333334</v>
      </c>
      <c r="AX19" s="69" t="s">
        <v>899</v>
      </c>
      <c r="AY19" s="40">
        <f t="shared" si="21"/>
        <v>1</v>
      </c>
      <c r="AZ19" s="40">
        <v>24</v>
      </c>
      <c r="BA19" s="40">
        <v>0</v>
      </c>
      <c r="BB19" s="40">
        <f t="shared" ca="1" si="13"/>
        <v>120</v>
      </c>
      <c r="BC19" s="37">
        <f t="shared" ca="1" si="32"/>
        <v>13.333333333333334</v>
      </c>
      <c r="BD19" s="69" t="s">
        <v>899</v>
      </c>
      <c r="BE19" s="40">
        <f t="shared" si="22"/>
        <v>0</v>
      </c>
      <c r="BF19" s="40">
        <v>0</v>
      </c>
      <c r="BG19" s="40">
        <v>0</v>
      </c>
      <c r="BH19" s="40">
        <f t="shared" ca="1" si="14"/>
        <v>0</v>
      </c>
      <c r="BI19" s="37">
        <f t="shared" si="33"/>
        <v>0</v>
      </c>
    </row>
    <row r="20" spans="1:61" s="33" customFormat="1" ht="11.25" x14ac:dyDescent="0.2">
      <c r="A20" s="33">
        <f t="shared" si="23"/>
        <v>10</v>
      </c>
      <c r="B20" s="33">
        <f>'TO Filter Summary'!B20</f>
        <v>0</v>
      </c>
      <c r="C20" s="76" t="str">
        <f t="shared" ca="1" si="0"/>
        <v>cFE Table Services (TBL) Register Tlm</v>
      </c>
      <c r="D20" s="290">
        <f>'TO Filter Summary'!D20</f>
        <v>0</v>
      </c>
      <c r="E20" s="34" t="str">
        <f t="shared" ca="1" si="1"/>
        <v>Internal</v>
      </c>
      <c r="F20" s="34">
        <f t="shared" ca="1" si="2"/>
        <v>12</v>
      </c>
      <c r="G20" s="34" t="str">
        <f t="shared" ca="1" si="3"/>
        <v>0x00C</v>
      </c>
      <c r="H20" s="34" t="str">
        <f t="shared" ca="1" si="24"/>
        <v>0x80C</v>
      </c>
      <c r="I20" s="117" t="s">
        <v>1393</v>
      </c>
      <c r="J20" s="35">
        <f t="shared" ca="1" si="4"/>
        <v>1408</v>
      </c>
      <c r="K20" s="67">
        <f t="shared" ca="1" si="5"/>
        <v>0</v>
      </c>
      <c r="L20" s="35" t="str">
        <f t="shared" ca="1" si="6"/>
        <v>Async</v>
      </c>
      <c r="M20" s="64">
        <f t="shared" ca="1" si="7"/>
        <v>0</v>
      </c>
      <c r="N20" s="69" t="s">
        <v>899</v>
      </c>
      <c r="O20" s="40">
        <f t="shared" si="15"/>
        <v>1</v>
      </c>
      <c r="P20" s="36">
        <v>1</v>
      </c>
      <c r="Q20" s="40">
        <v>0</v>
      </c>
      <c r="R20" s="40">
        <f t="shared" ca="1" si="25"/>
        <v>0</v>
      </c>
      <c r="S20" s="37">
        <f t="shared" ca="1" si="26"/>
        <v>0</v>
      </c>
      <c r="T20" s="69" t="s">
        <v>899</v>
      </c>
      <c r="U20" s="40">
        <f t="shared" si="16"/>
        <v>1</v>
      </c>
      <c r="V20" s="36">
        <v>1</v>
      </c>
      <c r="W20" s="40">
        <v>0</v>
      </c>
      <c r="X20" s="40">
        <f t="shared" ca="1" si="8"/>
        <v>0</v>
      </c>
      <c r="Y20" s="37">
        <f t="shared" ca="1" si="27"/>
        <v>0</v>
      </c>
      <c r="Z20" s="69" t="s">
        <v>899</v>
      </c>
      <c r="AA20" s="40">
        <f t="shared" si="17"/>
        <v>1</v>
      </c>
      <c r="AB20" s="40">
        <v>1</v>
      </c>
      <c r="AC20" s="40">
        <v>0</v>
      </c>
      <c r="AD20" s="40">
        <f t="shared" ca="1" si="9"/>
        <v>0</v>
      </c>
      <c r="AE20" s="37">
        <f t="shared" ca="1" si="28"/>
        <v>0</v>
      </c>
      <c r="AF20" s="69" t="s">
        <v>899</v>
      </c>
      <c r="AG20" s="40">
        <f t="shared" si="18"/>
        <v>1</v>
      </c>
      <c r="AH20" s="40">
        <v>1</v>
      </c>
      <c r="AI20" s="40">
        <v>0</v>
      </c>
      <c r="AJ20" s="40">
        <f t="shared" ca="1" si="10"/>
        <v>0</v>
      </c>
      <c r="AK20" s="37">
        <f t="shared" ca="1" si="29"/>
        <v>0</v>
      </c>
      <c r="AL20" s="69" t="s">
        <v>899</v>
      </c>
      <c r="AM20" s="40">
        <f t="shared" si="19"/>
        <v>1</v>
      </c>
      <c r="AN20" s="84">
        <v>1</v>
      </c>
      <c r="AO20" s="40">
        <v>0</v>
      </c>
      <c r="AP20" s="40">
        <f t="shared" ca="1" si="11"/>
        <v>0</v>
      </c>
      <c r="AQ20" s="37">
        <f t="shared" ca="1" si="30"/>
        <v>0</v>
      </c>
      <c r="AR20" s="69" t="s">
        <v>899</v>
      </c>
      <c r="AS20" s="40">
        <f t="shared" si="20"/>
        <v>1</v>
      </c>
      <c r="AT20" s="84">
        <v>1</v>
      </c>
      <c r="AU20" s="40">
        <v>0</v>
      </c>
      <c r="AV20" s="40">
        <f t="shared" ca="1" si="12"/>
        <v>0</v>
      </c>
      <c r="AW20" s="37">
        <f t="shared" ca="1" si="31"/>
        <v>0</v>
      </c>
      <c r="AX20" s="69" t="s">
        <v>899</v>
      </c>
      <c r="AY20" s="40">
        <f t="shared" si="21"/>
        <v>1</v>
      </c>
      <c r="AZ20" s="40">
        <v>1</v>
      </c>
      <c r="BA20" s="40">
        <v>0</v>
      </c>
      <c r="BB20" s="40">
        <f t="shared" ca="1" si="13"/>
        <v>0</v>
      </c>
      <c r="BC20" s="37">
        <f t="shared" ca="1" si="32"/>
        <v>0</v>
      </c>
      <c r="BD20" s="69" t="s">
        <v>899</v>
      </c>
      <c r="BE20" s="40">
        <f t="shared" si="22"/>
        <v>1</v>
      </c>
      <c r="BF20" s="40">
        <v>1</v>
      </c>
      <c r="BG20" s="40">
        <v>0</v>
      </c>
      <c r="BH20" s="40">
        <f t="shared" ca="1" si="14"/>
        <v>0</v>
      </c>
      <c r="BI20" s="37">
        <f t="shared" ca="1" si="33"/>
        <v>0</v>
      </c>
    </row>
    <row r="21" spans="1:61" s="33" customFormat="1" ht="11.25" x14ac:dyDescent="0.2">
      <c r="A21" s="33">
        <f t="shared" si="23"/>
        <v>11</v>
      </c>
      <c r="B21" s="33">
        <f>'TO Filter Summary'!B21</f>
        <v>0</v>
      </c>
      <c r="C21" s="76" t="str">
        <f t="shared" ca="1" si="0"/>
        <v>cFE Executive Service (ES) Shell Tlm</v>
      </c>
      <c r="D21" s="290">
        <f>'TO Filter Summary'!D21</f>
        <v>0</v>
      </c>
      <c r="E21" s="34" t="str">
        <f t="shared" ca="1" si="1"/>
        <v>Internal</v>
      </c>
      <c r="F21" s="34">
        <f t="shared" ca="1" si="2"/>
        <v>15</v>
      </c>
      <c r="G21" s="34" t="str">
        <f t="shared" ca="1" si="3"/>
        <v>0x00F</v>
      </c>
      <c r="H21" s="34" t="str">
        <f t="shared" ca="1" si="24"/>
        <v>0x80F</v>
      </c>
      <c r="I21" s="117" t="s">
        <v>1393</v>
      </c>
      <c r="J21" s="35">
        <f t="shared" ca="1" si="4"/>
        <v>608</v>
      </c>
      <c r="K21" s="67">
        <f t="shared" ca="1" si="5"/>
        <v>0</v>
      </c>
      <c r="L21" s="35" t="str">
        <f t="shared" ca="1" si="6"/>
        <v>Async</v>
      </c>
      <c r="M21" s="64">
        <f t="shared" ca="1" si="7"/>
        <v>0</v>
      </c>
      <c r="N21" s="69" t="s">
        <v>899</v>
      </c>
      <c r="O21" s="40">
        <f t="shared" si="15"/>
        <v>1</v>
      </c>
      <c r="P21" s="36">
        <v>1</v>
      </c>
      <c r="Q21" s="40">
        <v>0</v>
      </c>
      <c r="R21" s="40">
        <f t="shared" ca="1" si="25"/>
        <v>0</v>
      </c>
      <c r="S21" s="37">
        <f t="shared" ca="1" si="26"/>
        <v>0</v>
      </c>
      <c r="T21" s="69" t="s">
        <v>899</v>
      </c>
      <c r="U21" s="40">
        <f t="shared" si="16"/>
        <v>1</v>
      </c>
      <c r="V21" s="36">
        <v>1</v>
      </c>
      <c r="W21" s="40">
        <v>0</v>
      </c>
      <c r="X21" s="40">
        <f t="shared" ca="1" si="8"/>
        <v>0</v>
      </c>
      <c r="Y21" s="37">
        <f t="shared" ca="1" si="27"/>
        <v>0</v>
      </c>
      <c r="Z21" s="69" t="s">
        <v>899</v>
      </c>
      <c r="AA21" s="40">
        <f t="shared" si="17"/>
        <v>1</v>
      </c>
      <c r="AB21" s="40">
        <v>1</v>
      </c>
      <c r="AC21" s="40">
        <v>0</v>
      </c>
      <c r="AD21" s="40">
        <f t="shared" ca="1" si="9"/>
        <v>0</v>
      </c>
      <c r="AE21" s="37">
        <f t="shared" ca="1" si="28"/>
        <v>0</v>
      </c>
      <c r="AF21" s="69" t="s">
        <v>899</v>
      </c>
      <c r="AG21" s="40">
        <f t="shared" si="18"/>
        <v>1</v>
      </c>
      <c r="AH21" s="40">
        <v>1</v>
      </c>
      <c r="AI21" s="40">
        <v>0</v>
      </c>
      <c r="AJ21" s="40">
        <f t="shared" ca="1" si="10"/>
        <v>0</v>
      </c>
      <c r="AK21" s="37">
        <f t="shared" ca="1" si="29"/>
        <v>0</v>
      </c>
      <c r="AL21" s="69" t="s">
        <v>899</v>
      </c>
      <c r="AM21" s="40">
        <f t="shared" si="19"/>
        <v>1</v>
      </c>
      <c r="AN21" s="84">
        <v>1</v>
      </c>
      <c r="AO21" s="40">
        <v>0</v>
      </c>
      <c r="AP21" s="40">
        <f t="shared" ca="1" si="11"/>
        <v>0</v>
      </c>
      <c r="AQ21" s="37">
        <f t="shared" ca="1" si="30"/>
        <v>0</v>
      </c>
      <c r="AR21" s="69" t="s">
        <v>899</v>
      </c>
      <c r="AS21" s="40">
        <f t="shared" si="20"/>
        <v>1</v>
      </c>
      <c r="AT21" s="84">
        <v>1</v>
      </c>
      <c r="AU21" s="40">
        <v>0</v>
      </c>
      <c r="AV21" s="40">
        <f t="shared" ca="1" si="12"/>
        <v>0</v>
      </c>
      <c r="AW21" s="37">
        <f t="shared" ca="1" si="31"/>
        <v>0</v>
      </c>
      <c r="AX21" s="69" t="s">
        <v>899</v>
      </c>
      <c r="AY21" s="40">
        <f t="shared" si="21"/>
        <v>1</v>
      </c>
      <c r="AZ21" s="40">
        <v>1</v>
      </c>
      <c r="BA21" s="40">
        <v>0</v>
      </c>
      <c r="BB21" s="40">
        <f t="shared" ca="1" si="13"/>
        <v>0</v>
      </c>
      <c r="BC21" s="37">
        <f t="shared" ca="1" si="32"/>
        <v>0</v>
      </c>
      <c r="BD21" s="69" t="s">
        <v>899</v>
      </c>
      <c r="BE21" s="40">
        <f t="shared" si="22"/>
        <v>1</v>
      </c>
      <c r="BF21" s="40">
        <v>1</v>
      </c>
      <c r="BG21" s="40">
        <v>0</v>
      </c>
      <c r="BH21" s="40">
        <f t="shared" ca="1" si="14"/>
        <v>0</v>
      </c>
      <c r="BI21" s="37">
        <f t="shared" ca="1" si="33"/>
        <v>0</v>
      </c>
    </row>
    <row r="22" spans="1:61" s="33" customFormat="1" ht="11.25" x14ac:dyDescent="0.2">
      <c r="A22" s="33">
        <f t="shared" si="23"/>
        <v>12</v>
      </c>
      <c r="B22" s="33">
        <f>'TO Filter Summary'!B22</f>
        <v>0</v>
      </c>
      <c r="C22" s="76" t="str">
        <f t="shared" ca="1" si="0"/>
        <v>cFE Executive Service (ES) Memory Stats Tlm</v>
      </c>
      <c r="D22" s="290">
        <f>'TO Filter Summary'!D22</f>
        <v>0</v>
      </c>
      <c r="E22" s="34" t="str">
        <f t="shared" ca="1" si="1"/>
        <v>Internal</v>
      </c>
      <c r="F22" s="34">
        <f t="shared" ca="1" si="2"/>
        <v>16</v>
      </c>
      <c r="G22" s="34" t="str">
        <f t="shared" ca="1" si="3"/>
        <v>0x010</v>
      </c>
      <c r="H22" s="34" t="str">
        <f t="shared" ca="1" si="24"/>
        <v>0x810</v>
      </c>
      <c r="I22" s="117" t="s">
        <v>1393</v>
      </c>
      <c r="J22" s="35">
        <f t="shared" ca="1" si="4"/>
        <v>1888</v>
      </c>
      <c r="K22" s="67">
        <f t="shared" ca="1" si="5"/>
        <v>0</v>
      </c>
      <c r="L22" s="35" t="str">
        <f t="shared" ca="1" si="6"/>
        <v>Async</v>
      </c>
      <c r="M22" s="64">
        <f t="shared" ca="1" si="7"/>
        <v>0</v>
      </c>
      <c r="N22" s="69" t="s">
        <v>899</v>
      </c>
      <c r="O22" s="40">
        <f t="shared" si="15"/>
        <v>1</v>
      </c>
      <c r="P22" s="36">
        <v>1</v>
      </c>
      <c r="Q22" s="40">
        <v>0</v>
      </c>
      <c r="R22" s="40">
        <f t="shared" ca="1" si="25"/>
        <v>0</v>
      </c>
      <c r="S22" s="37">
        <f t="shared" ca="1" si="26"/>
        <v>0</v>
      </c>
      <c r="T22" s="69" t="s">
        <v>899</v>
      </c>
      <c r="U22" s="40">
        <f t="shared" si="16"/>
        <v>1</v>
      </c>
      <c r="V22" s="36">
        <v>1</v>
      </c>
      <c r="W22" s="40">
        <v>0</v>
      </c>
      <c r="X22" s="40">
        <f t="shared" ca="1" si="8"/>
        <v>0</v>
      </c>
      <c r="Y22" s="37">
        <f t="shared" ca="1" si="27"/>
        <v>0</v>
      </c>
      <c r="Z22" s="69" t="s">
        <v>899</v>
      </c>
      <c r="AA22" s="40">
        <f t="shared" si="17"/>
        <v>1</v>
      </c>
      <c r="AB22" s="40">
        <v>1</v>
      </c>
      <c r="AC22" s="40">
        <v>0</v>
      </c>
      <c r="AD22" s="40">
        <f t="shared" ca="1" si="9"/>
        <v>0</v>
      </c>
      <c r="AE22" s="37">
        <f t="shared" ca="1" si="28"/>
        <v>0</v>
      </c>
      <c r="AF22" s="69" t="s">
        <v>899</v>
      </c>
      <c r="AG22" s="40">
        <f t="shared" si="18"/>
        <v>1</v>
      </c>
      <c r="AH22" s="40">
        <v>1</v>
      </c>
      <c r="AI22" s="40">
        <v>0</v>
      </c>
      <c r="AJ22" s="40">
        <f t="shared" ca="1" si="10"/>
        <v>0</v>
      </c>
      <c r="AK22" s="37">
        <f t="shared" ca="1" si="29"/>
        <v>0</v>
      </c>
      <c r="AL22" s="69" t="s">
        <v>899</v>
      </c>
      <c r="AM22" s="40">
        <f t="shared" si="19"/>
        <v>1</v>
      </c>
      <c r="AN22" s="84">
        <v>1</v>
      </c>
      <c r="AO22" s="40">
        <v>0</v>
      </c>
      <c r="AP22" s="40">
        <f t="shared" ca="1" si="11"/>
        <v>0</v>
      </c>
      <c r="AQ22" s="37">
        <f t="shared" ca="1" si="30"/>
        <v>0</v>
      </c>
      <c r="AR22" s="69" t="s">
        <v>899</v>
      </c>
      <c r="AS22" s="40">
        <f t="shared" si="20"/>
        <v>1</v>
      </c>
      <c r="AT22" s="84">
        <v>1</v>
      </c>
      <c r="AU22" s="40">
        <v>0</v>
      </c>
      <c r="AV22" s="40">
        <f t="shared" ca="1" si="12"/>
        <v>0</v>
      </c>
      <c r="AW22" s="37">
        <f t="shared" ca="1" si="31"/>
        <v>0</v>
      </c>
      <c r="AX22" s="69" t="s">
        <v>899</v>
      </c>
      <c r="AY22" s="40">
        <f t="shared" si="21"/>
        <v>1</v>
      </c>
      <c r="AZ22" s="40">
        <v>1</v>
      </c>
      <c r="BA22" s="40">
        <v>0</v>
      </c>
      <c r="BB22" s="40">
        <f t="shared" ca="1" si="13"/>
        <v>0</v>
      </c>
      <c r="BC22" s="37">
        <f t="shared" ca="1" si="32"/>
        <v>0</v>
      </c>
      <c r="BD22" s="69" t="s">
        <v>899</v>
      </c>
      <c r="BE22" s="40">
        <f t="shared" si="22"/>
        <v>1</v>
      </c>
      <c r="BF22" s="40">
        <v>1</v>
      </c>
      <c r="BG22" s="40">
        <v>0</v>
      </c>
      <c r="BH22" s="40">
        <f t="shared" ca="1" si="14"/>
        <v>0</v>
      </c>
      <c r="BI22" s="37">
        <f t="shared" ca="1" si="33"/>
        <v>0</v>
      </c>
    </row>
    <row r="23" spans="1:61" s="33" customFormat="1" ht="11.25" x14ac:dyDescent="0.2">
      <c r="A23" s="33">
        <f>IF(AND(A22&lt;&gt;A$9, A22&lt;&gt;""), A22+1, "")</f>
        <v>13</v>
      </c>
      <c r="B23" s="33" t="str">
        <f>'TO Filter Summary'!B23</f>
        <v>RF</v>
      </c>
      <c r="C23" s="76" t="str">
        <f t="shared" ca="1" si="0"/>
        <v>S-Comm A Xponder A HK</v>
      </c>
      <c r="D23" s="290" t="str">
        <f>'TO Filter Summary'!D23</f>
        <v>AB</v>
      </c>
      <c r="E23" s="34" t="str">
        <f t="shared" ca="1" si="1"/>
        <v>External</v>
      </c>
      <c r="F23" s="34">
        <f t="shared" ca="1" si="2"/>
        <v>110</v>
      </c>
      <c r="G23" s="34" t="str">
        <f t="shared" ca="1" si="3"/>
        <v>0x06E</v>
      </c>
      <c r="H23" s="34" t="str">
        <f t="shared" ca="1" si="24"/>
        <v>0x86E</v>
      </c>
      <c r="I23" s="117" t="s">
        <v>1393</v>
      </c>
      <c r="J23" s="35">
        <f t="shared" ca="1" si="4"/>
        <v>384</v>
      </c>
      <c r="K23" s="67">
        <f t="shared" ca="1" si="5"/>
        <v>0.5</v>
      </c>
      <c r="L23" s="35" t="str">
        <f t="shared" ca="1" si="6"/>
        <v>Sync</v>
      </c>
      <c r="M23" s="64">
        <f t="shared" ca="1" si="7"/>
        <v>768</v>
      </c>
      <c r="N23" s="69" t="s">
        <v>899</v>
      </c>
      <c r="O23" s="40">
        <f t="shared" si="15"/>
        <v>1</v>
      </c>
      <c r="P23" s="36">
        <v>2</v>
      </c>
      <c r="Q23" s="40">
        <v>0</v>
      </c>
      <c r="R23" s="40">
        <f t="shared" ca="1" si="25"/>
        <v>1</v>
      </c>
      <c r="S23" s="37">
        <f t="shared" ca="1" si="26"/>
        <v>384</v>
      </c>
      <c r="T23" s="69" t="s">
        <v>899</v>
      </c>
      <c r="U23" s="40">
        <f t="shared" si="16"/>
        <v>1</v>
      </c>
      <c r="V23" s="36">
        <v>2</v>
      </c>
      <c r="W23" s="40">
        <v>0</v>
      </c>
      <c r="X23" s="40">
        <f t="shared" ca="1" si="8"/>
        <v>1</v>
      </c>
      <c r="Y23" s="37">
        <f t="shared" ca="1" si="27"/>
        <v>384</v>
      </c>
      <c r="Z23" s="69" t="s">
        <v>899</v>
      </c>
      <c r="AA23" s="40">
        <f t="shared" si="17"/>
        <v>1</v>
      </c>
      <c r="AB23" s="40">
        <v>30</v>
      </c>
      <c r="AC23" s="40">
        <v>0</v>
      </c>
      <c r="AD23" s="40">
        <f t="shared" ca="1" si="9"/>
        <v>15</v>
      </c>
      <c r="AE23" s="37">
        <f t="shared" ca="1" si="28"/>
        <v>25.6</v>
      </c>
      <c r="AF23" s="69" t="s">
        <v>899</v>
      </c>
      <c r="AG23" s="40">
        <f t="shared" si="18"/>
        <v>1</v>
      </c>
      <c r="AH23" s="40">
        <v>30</v>
      </c>
      <c r="AI23" s="40">
        <v>0</v>
      </c>
      <c r="AJ23" s="40">
        <f t="shared" ca="1" si="10"/>
        <v>15</v>
      </c>
      <c r="AK23" s="37">
        <f t="shared" ca="1" si="29"/>
        <v>25.6</v>
      </c>
      <c r="AL23" s="69" t="s">
        <v>899</v>
      </c>
      <c r="AM23" s="40">
        <f t="shared" si="19"/>
        <v>1</v>
      </c>
      <c r="AN23" s="84">
        <v>30</v>
      </c>
      <c r="AO23" s="40">
        <v>0</v>
      </c>
      <c r="AP23" s="40">
        <f t="shared" ca="1" si="11"/>
        <v>15</v>
      </c>
      <c r="AQ23" s="37">
        <f t="shared" ca="1" si="30"/>
        <v>25.6</v>
      </c>
      <c r="AR23" s="69" t="s">
        <v>899</v>
      </c>
      <c r="AS23" s="40">
        <f t="shared" si="20"/>
        <v>1</v>
      </c>
      <c r="AT23" s="84">
        <v>30</v>
      </c>
      <c r="AU23" s="40">
        <v>0</v>
      </c>
      <c r="AV23" s="40">
        <f t="shared" ca="1" si="12"/>
        <v>15</v>
      </c>
      <c r="AW23" s="37">
        <f t="shared" ca="1" si="31"/>
        <v>25.6</v>
      </c>
      <c r="AX23" s="69" t="s">
        <v>899</v>
      </c>
      <c r="AY23" s="40">
        <f t="shared" si="21"/>
        <v>1</v>
      </c>
      <c r="AZ23" s="40">
        <v>30</v>
      </c>
      <c r="BA23" s="40">
        <v>0</v>
      </c>
      <c r="BB23" s="40">
        <f t="shared" ca="1" si="13"/>
        <v>15</v>
      </c>
      <c r="BC23" s="37">
        <f t="shared" ca="1" si="32"/>
        <v>25.6</v>
      </c>
      <c r="BD23" s="69" t="s">
        <v>899</v>
      </c>
      <c r="BE23" s="40">
        <f t="shared" si="22"/>
        <v>1</v>
      </c>
      <c r="BF23" s="40">
        <v>60</v>
      </c>
      <c r="BG23" s="40">
        <v>0</v>
      </c>
      <c r="BH23" s="40">
        <f t="shared" ca="1" si="14"/>
        <v>30</v>
      </c>
      <c r="BI23" s="37">
        <f t="shared" ca="1" si="33"/>
        <v>12.8</v>
      </c>
    </row>
    <row r="24" spans="1:61" s="33" customFormat="1" ht="11.25" x14ac:dyDescent="0.2">
      <c r="A24" s="33">
        <f t="shared" si="23"/>
        <v>14</v>
      </c>
      <c r="B24" s="33" t="str">
        <f>'TO Filter Summary'!B24</f>
        <v>RF</v>
      </c>
      <c r="C24" s="76" t="str">
        <f t="shared" ca="1" si="0"/>
        <v>S-Band Comm. Card A HK</v>
      </c>
      <c r="D24" s="290" t="str">
        <f>'TO Filter Summary'!D24</f>
        <v>AB</v>
      </c>
      <c r="E24" s="34" t="str">
        <f t="shared" ca="1" si="1"/>
        <v>External</v>
      </c>
      <c r="F24" s="34">
        <f t="shared" ca="1" si="2"/>
        <v>111</v>
      </c>
      <c r="G24" s="34" t="str">
        <f t="shared" ca="1" si="3"/>
        <v>0x06F</v>
      </c>
      <c r="H24" s="34" t="str">
        <f t="shared" ca="1" si="24"/>
        <v>0x86F</v>
      </c>
      <c r="I24" s="117" t="s">
        <v>1393</v>
      </c>
      <c r="J24" s="35">
        <f t="shared" ca="1" si="4"/>
        <v>2192</v>
      </c>
      <c r="K24" s="67">
        <f t="shared" ca="1" si="5"/>
        <v>1</v>
      </c>
      <c r="L24" s="35" t="str">
        <f t="shared" ca="1" si="6"/>
        <v>Sync</v>
      </c>
      <c r="M24" s="64">
        <f t="shared" ca="1" si="7"/>
        <v>2192</v>
      </c>
      <c r="N24" s="69" t="s">
        <v>899</v>
      </c>
      <c r="O24" s="40">
        <f t="shared" si="15"/>
        <v>1</v>
      </c>
      <c r="P24" s="36">
        <v>60</v>
      </c>
      <c r="Q24" s="40">
        <v>0</v>
      </c>
      <c r="R24" s="40">
        <f t="shared" ca="1" si="25"/>
        <v>60</v>
      </c>
      <c r="S24" s="37">
        <f t="shared" ca="1" si="26"/>
        <v>36.533333333333331</v>
      </c>
      <c r="T24" s="69" t="s">
        <v>899</v>
      </c>
      <c r="U24" s="40">
        <f t="shared" si="16"/>
        <v>1</v>
      </c>
      <c r="V24" s="36">
        <v>60</v>
      </c>
      <c r="W24" s="40">
        <v>0</v>
      </c>
      <c r="X24" s="40">
        <f t="shared" ca="1" si="8"/>
        <v>60</v>
      </c>
      <c r="Y24" s="37">
        <f t="shared" ca="1" si="27"/>
        <v>36.533333333333331</v>
      </c>
      <c r="Z24" s="69" t="s">
        <v>899</v>
      </c>
      <c r="AA24" s="40">
        <f t="shared" si="17"/>
        <v>1</v>
      </c>
      <c r="AB24" s="40">
        <v>120</v>
      </c>
      <c r="AC24" s="40">
        <v>0</v>
      </c>
      <c r="AD24" s="40">
        <f t="shared" ca="1" si="9"/>
        <v>120</v>
      </c>
      <c r="AE24" s="37">
        <f t="shared" ca="1" si="28"/>
        <v>18.266666666666666</v>
      </c>
      <c r="AF24" s="69" t="s">
        <v>899</v>
      </c>
      <c r="AG24" s="40">
        <f t="shared" si="18"/>
        <v>1</v>
      </c>
      <c r="AH24" s="40">
        <v>120</v>
      </c>
      <c r="AI24" s="40">
        <v>0</v>
      </c>
      <c r="AJ24" s="40">
        <f t="shared" ca="1" si="10"/>
        <v>120</v>
      </c>
      <c r="AK24" s="37">
        <f t="shared" ca="1" si="29"/>
        <v>18.266666666666666</v>
      </c>
      <c r="AL24" s="69" t="s">
        <v>899</v>
      </c>
      <c r="AM24" s="40">
        <f t="shared" si="19"/>
        <v>1</v>
      </c>
      <c r="AN24" s="40">
        <v>120</v>
      </c>
      <c r="AO24" s="40">
        <v>0</v>
      </c>
      <c r="AP24" s="40">
        <f t="shared" ca="1" si="11"/>
        <v>120</v>
      </c>
      <c r="AQ24" s="37">
        <f t="shared" ca="1" si="30"/>
        <v>18.266666666666666</v>
      </c>
      <c r="AR24" s="69" t="s">
        <v>899</v>
      </c>
      <c r="AS24" s="40">
        <f t="shared" si="20"/>
        <v>1</v>
      </c>
      <c r="AT24" s="40">
        <v>120</v>
      </c>
      <c r="AU24" s="40">
        <v>0</v>
      </c>
      <c r="AV24" s="40">
        <f t="shared" ca="1" si="12"/>
        <v>120</v>
      </c>
      <c r="AW24" s="37">
        <f t="shared" ca="1" si="31"/>
        <v>18.266666666666666</v>
      </c>
      <c r="AX24" s="69" t="s">
        <v>899</v>
      </c>
      <c r="AY24" s="40">
        <f t="shared" si="21"/>
        <v>1</v>
      </c>
      <c r="AZ24" s="40">
        <v>120</v>
      </c>
      <c r="BA24" s="40">
        <v>0</v>
      </c>
      <c r="BB24" s="40">
        <f t="shared" ca="1" si="13"/>
        <v>120</v>
      </c>
      <c r="BC24" s="37">
        <f t="shared" ca="1" si="32"/>
        <v>18.266666666666666</v>
      </c>
      <c r="BD24" s="69" t="s">
        <v>899</v>
      </c>
      <c r="BE24" s="40">
        <f t="shared" si="22"/>
        <v>1</v>
      </c>
      <c r="BF24" s="40">
        <v>120</v>
      </c>
      <c r="BG24" s="40">
        <v>0</v>
      </c>
      <c r="BH24" s="40">
        <f t="shared" ca="1" si="14"/>
        <v>120</v>
      </c>
      <c r="BI24" s="37">
        <f t="shared" ca="1" si="33"/>
        <v>18.266666666666666</v>
      </c>
    </row>
    <row r="25" spans="1:61" s="33" customFormat="1" ht="11.25" x14ac:dyDescent="0.2">
      <c r="A25" s="33">
        <f t="shared" si="23"/>
        <v>15</v>
      </c>
      <c r="B25" s="33" t="str">
        <f>'TO Filter Summary'!B25</f>
        <v>RF</v>
      </c>
      <c r="C25" s="76" t="str">
        <f t="shared" ca="1" si="0"/>
        <v>S-Comm A Xponder B HK</v>
      </c>
      <c r="D25" s="290" t="str">
        <f>'TO Filter Summary'!D25</f>
        <v>AB</v>
      </c>
      <c r="E25" s="34" t="str">
        <f t="shared" ca="1" si="1"/>
        <v>External</v>
      </c>
      <c r="F25" s="34">
        <f t="shared" ca="1" si="2"/>
        <v>113</v>
      </c>
      <c r="G25" s="34" t="str">
        <f t="shared" ca="1" si="3"/>
        <v>0x071</v>
      </c>
      <c r="H25" s="34" t="str">
        <f t="shared" ca="1" si="24"/>
        <v>0x871</v>
      </c>
      <c r="I25" s="117" t="s">
        <v>1393</v>
      </c>
      <c r="J25" s="35">
        <f t="shared" ca="1" si="4"/>
        <v>384</v>
      </c>
      <c r="K25" s="67">
        <f t="shared" ca="1" si="5"/>
        <v>0.5</v>
      </c>
      <c r="L25" s="35" t="str">
        <f t="shared" ca="1" si="6"/>
        <v>Sync</v>
      </c>
      <c r="M25" s="64">
        <f t="shared" ca="1" si="7"/>
        <v>768</v>
      </c>
      <c r="N25" s="69" t="s">
        <v>899</v>
      </c>
      <c r="O25" s="40">
        <f t="shared" si="15"/>
        <v>1</v>
      </c>
      <c r="P25" s="36">
        <v>2</v>
      </c>
      <c r="Q25" s="40">
        <v>0</v>
      </c>
      <c r="R25" s="40">
        <f t="shared" ca="1" si="25"/>
        <v>1</v>
      </c>
      <c r="S25" s="37">
        <f t="shared" ca="1" si="26"/>
        <v>384</v>
      </c>
      <c r="T25" s="69" t="s">
        <v>899</v>
      </c>
      <c r="U25" s="40">
        <f t="shared" si="16"/>
        <v>1</v>
      </c>
      <c r="V25" s="36">
        <v>2</v>
      </c>
      <c r="W25" s="40">
        <v>0</v>
      </c>
      <c r="X25" s="40">
        <f t="shared" ca="1" si="8"/>
        <v>1</v>
      </c>
      <c r="Y25" s="37">
        <f t="shared" ca="1" si="27"/>
        <v>384</v>
      </c>
      <c r="Z25" s="69" t="s">
        <v>899</v>
      </c>
      <c r="AA25" s="40">
        <f t="shared" si="17"/>
        <v>1</v>
      </c>
      <c r="AB25" s="40">
        <v>30</v>
      </c>
      <c r="AC25" s="40">
        <v>0</v>
      </c>
      <c r="AD25" s="40">
        <f t="shared" ca="1" si="9"/>
        <v>15</v>
      </c>
      <c r="AE25" s="37">
        <f t="shared" ca="1" si="28"/>
        <v>25.6</v>
      </c>
      <c r="AF25" s="69" t="s">
        <v>899</v>
      </c>
      <c r="AG25" s="40">
        <f t="shared" si="18"/>
        <v>1</v>
      </c>
      <c r="AH25" s="40">
        <v>30</v>
      </c>
      <c r="AI25" s="40">
        <v>0</v>
      </c>
      <c r="AJ25" s="40">
        <f t="shared" ca="1" si="10"/>
        <v>15</v>
      </c>
      <c r="AK25" s="37">
        <f t="shared" ca="1" si="29"/>
        <v>25.6</v>
      </c>
      <c r="AL25" s="69" t="s">
        <v>899</v>
      </c>
      <c r="AM25" s="40">
        <f t="shared" si="19"/>
        <v>1</v>
      </c>
      <c r="AN25" s="40">
        <v>30</v>
      </c>
      <c r="AO25" s="40">
        <v>0</v>
      </c>
      <c r="AP25" s="40">
        <f t="shared" ca="1" si="11"/>
        <v>15</v>
      </c>
      <c r="AQ25" s="37">
        <f t="shared" ca="1" si="30"/>
        <v>25.6</v>
      </c>
      <c r="AR25" s="69" t="s">
        <v>899</v>
      </c>
      <c r="AS25" s="40">
        <f t="shared" si="20"/>
        <v>1</v>
      </c>
      <c r="AT25" s="40">
        <v>30</v>
      </c>
      <c r="AU25" s="40">
        <v>0</v>
      </c>
      <c r="AV25" s="40">
        <f t="shared" ca="1" si="12"/>
        <v>15</v>
      </c>
      <c r="AW25" s="37">
        <f t="shared" ca="1" si="31"/>
        <v>25.6</v>
      </c>
      <c r="AX25" s="69" t="s">
        <v>899</v>
      </c>
      <c r="AY25" s="40">
        <f t="shared" si="21"/>
        <v>1</v>
      </c>
      <c r="AZ25" s="40">
        <v>30</v>
      </c>
      <c r="BA25" s="40">
        <v>0</v>
      </c>
      <c r="BB25" s="40">
        <f t="shared" ca="1" si="13"/>
        <v>15</v>
      </c>
      <c r="BC25" s="37">
        <f t="shared" ca="1" si="32"/>
        <v>25.6</v>
      </c>
      <c r="BD25" s="69" t="s">
        <v>899</v>
      </c>
      <c r="BE25" s="40">
        <f t="shared" si="22"/>
        <v>1</v>
      </c>
      <c r="BF25" s="40">
        <v>60</v>
      </c>
      <c r="BG25" s="40">
        <v>0</v>
      </c>
      <c r="BH25" s="40">
        <f t="shared" ca="1" si="14"/>
        <v>30</v>
      </c>
      <c r="BI25" s="37">
        <f t="shared" ca="1" si="33"/>
        <v>12.8</v>
      </c>
    </row>
    <row r="26" spans="1:61" s="33" customFormat="1" ht="11.25" x14ac:dyDescent="0.2">
      <c r="A26" s="33">
        <v>17</v>
      </c>
      <c r="B26" s="33" t="str">
        <f>'TO Filter Summary'!B27</f>
        <v>RF</v>
      </c>
      <c r="C26" s="76" t="str">
        <f t="shared" ca="1" si="0"/>
        <v>S-Band Comm. Card B HK</v>
      </c>
      <c r="D26" s="290" t="str">
        <f>'TO Filter Summary'!D27</f>
        <v>AB</v>
      </c>
      <c r="E26" s="34" t="str">
        <f t="shared" ca="1" si="1"/>
        <v>External</v>
      </c>
      <c r="F26" s="34">
        <f t="shared" ca="1" si="2"/>
        <v>121</v>
      </c>
      <c r="G26" s="34" t="str">
        <f t="shared" ca="1" si="3"/>
        <v>0x079</v>
      </c>
      <c r="H26" s="34" t="str">
        <f t="shared" ca="1" si="24"/>
        <v>0x879</v>
      </c>
      <c r="I26" s="117" t="s">
        <v>1393</v>
      </c>
      <c r="J26" s="35">
        <f t="shared" ca="1" si="4"/>
        <v>2192</v>
      </c>
      <c r="K26" s="67">
        <f t="shared" ca="1" si="5"/>
        <v>1</v>
      </c>
      <c r="L26" s="35" t="str">
        <f t="shared" ca="1" si="6"/>
        <v>Sync</v>
      </c>
      <c r="M26" s="64">
        <f t="shared" ca="1" si="7"/>
        <v>2192</v>
      </c>
      <c r="N26" s="69" t="s">
        <v>899</v>
      </c>
      <c r="O26" s="40">
        <f t="shared" ref="O26:O58" si="34">IF(P26=0,0,1)</f>
        <v>1</v>
      </c>
      <c r="P26" s="36">
        <v>60</v>
      </c>
      <c r="Q26" s="40">
        <v>0</v>
      </c>
      <c r="R26" s="40">
        <f t="shared" ref="R26:R45" ca="1" si="35">IF(P26="", "", $K26*P26)</f>
        <v>60</v>
      </c>
      <c r="S26" s="37">
        <f t="shared" ca="1" si="26"/>
        <v>36.533333333333331</v>
      </c>
      <c r="T26" s="69" t="s">
        <v>899</v>
      </c>
      <c r="U26" s="40">
        <f t="shared" si="16"/>
        <v>1</v>
      </c>
      <c r="V26" s="36">
        <v>60</v>
      </c>
      <c r="W26" s="40">
        <v>0</v>
      </c>
      <c r="X26" s="40">
        <f t="shared" ca="1" si="8"/>
        <v>60</v>
      </c>
      <c r="Y26" s="37">
        <f t="shared" ca="1" si="27"/>
        <v>36.533333333333331</v>
      </c>
      <c r="Z26" s="69" t="s">
        <v>899</v>
      </c>
      <c r="AA26" s="40">
        <f t="shared" ref="AA26:AA46" si="36">IF(AB26=0,0,1)</f>
        <v>1</v>
      </c>
      <c r="AB26" s="40">
        <v>120</v>
      </c>
      <c r="AC26" s="40">
        <v>0</v>
      </c>
      <c r="AD26" s="40">
        <f t="shared" ca="1" si="9"/>
        <v>120</v>
      </c>
      <c r="AE26" s="37">
        <f t="shared" ca="1" si="28"/>
        <v>18.266666666666666</v>
      </c>
      <c r="AF26" s="69" t="s">
        <v>899</v>
      </c>
      <c r="AG26" s="40">
        <f t="shared" si="18"/>
        <v>1</v>
      </c>
      <c r="AH26" s="40">
        <v>120</v>
      </c>
      <c r="AI26" s="40">
        <v>0</v>
      </c>
      <c r="AJ26" s="40">
        <f t="shared" ca="1" si="10"/>
        <v>120</v>
      </c>
      <c r="AK26" s="37">
        <f t="shared" ca="1" si="29"/>
        <v>18.266666666666666</v>
      </c>
      <c r="AL26" s="69" t="s">
        <v>899</v>
      </c>
      <c r="AM26" s="40">
        <f t="shared" ref="AM26:AM46" si="37">IF(AN26=0,0,1)</f>
        <v>1</v>
      </c>
      <c r="AN26" s="40">
        <v>120</v>
      </c>
      <c r="AO26" s="40">
        <v>0</v>
      </c>
      <c r="AP26" s="40">
        <f t="shared" ca="1" si="11"/>
        <v>120</v>
      </c>
      <c r="AQ26" s="37">
        <f t="shared" ca="1" si="30"/>
        <v>18.266666666666666</v>
      </c>
      <c r="AR26" s="69" t="s">
        <v>899</v>
      </c>
      <c r="AS26" s="40">
        <f t="shared" ref="AS26:AS46" si="38">IF(AT26=0,0,1)</f>
        <v>1</v>
      </c>
      <c r="AT26" s="40">
        <v>120</v>
      </c>
      <c r="AU26" s="40">
        <v>0</v>
      </c>
      <c r="AV26" s="40">
        <f t="shared" ca="1" si="12"/>
        <v>120</v>
      </c>
      <c r="AW26" s="37">
        <f t="shared" ca="1" si="31"/>
        <v>18.266666666666666</v>
      </c>
      <c r="AX26" s="69" t="s">
        <v>899</v>
      </c>
      <c r="AY26" s="40">
        <f t="shared" ref="AY26:AY46" si="39">IF(AZ26=0,0,1)</f>
        <v>1</v>
      </c>
      <c r="AZ26" s="40">
        <v>120</v>
      </c>
      <c r="BA26" s="40">
        <v>0</v>
      </c>
      <c r="BB26" s="40">
        <f t="shared" ca="1" si="13"/>
        <v>120</v>
      </c>
      <c r="BC26" s="37">
        <f t="shared" ca="1" si="32"/>
        <v>18.266666666666666</v>
      </c>
      <c r="BD26" s="69" t="s">
        <v>899</v>
      </c>
      <c r="BE26" s="40">
        <f t="shared" si="22"/>
        <v>1</v>
      </c>
      <c r="BF26" s="40">
        <v>120</v>
      </c>
      <c r="BG26" s="40">
        <v>0</v>
      </c>
      <c r="BH26" s="40">
        <f t="shared" ca="1" si="14"/>
        <v>120</v>
      </c>
      <c r="BI26" s="37">
        <f t="shared" ca="1" si="33"/>
        <v>18.266666666666666</v>
      </c>
    </row>
    <row r="27" spans="1:61" s="33" customFormat="1" ht="11.25" x14ac:dyDescent="0.2">
      <c r="A27" s="33">
        <f t="shared" si="23"/>
        <v>18</v>
      </c>
      <c r="B27" s="33" t="str">
        <f>'TO Filter Summary'!B28</f>
        <v>RF</v>
      </c>
      <c r="C27" s="76" t="str">
        <f t="shared" ca="1" si="0"/>
        <v>S-Comm B Xponder A HK</v>
      </c>
      <c r="D27" s="290" t="str">
        <f>'TO Filter Summary'!D28</f>
        <v>AB</v>
      </c>
      <c r="E27" s="34" t="str">
        <f t="shared" ca="1" si="1"/>
        <v>External</v>
      </c>
      <c r="F27" s="34">
        <f t="shared" ca="1" si="2"/>
        <v>122</v>
      </c>
      <c r="G27" s="34" t="str">
        <f t="shared" ca="1" si="3"/>
        <v>0x07A</v>
      </c>
      <c r="H27" s="34" t="str">
        <f t="shared" ca="1" si="24"/>
        <v>0x87A</v>
      </c>
      <c r="I27" s="117" t="s">
        <v>1393</v>
      </c>
      <c r="J27" s="35">
        <f t="shared" ca="1" si="4"/>
        <v>384</v>
      </c>
      <c r="K27" s="67">
        <f t="shared" ca="1" si="5"/>
        <v>0.5</v>
      </c>
      <c r="L27" s="35" t="str">
        <f t="shared" ca="1" si="6"/>
        <v>Sync</v>
      </c>
      <c r="M27" s="64">
        <f t="shared" ca="1" si="7"/>
        <v>768</v>
      </c>
      <c r="N27" s="69" t="s">
        <v>899</v>
      </c>
      <c r="O27" s="40">
        <f t="shared" si="34"/>
        <v>1</v>
      </c>
      <c r="P27" s="36">
        <v>60</v>
      </c>
      <c r="Q27" s="40">
        <v>0</v>
      </c>
      <c r="R27" s="40">
        <f t="shared" ca="1" si="35"/>
        <v>30</v>
      </c>
      <c r="S27" s="37">
        <f t="shared" ca="1" si="26"/>
        <v>12.8</v>
      </c>
      <c r="T27" s="69" t="s">
        <v>899</v>
      </c>
      <c r="U27" s="40">
        <f t="shared" si="16"/>
        <v>1</v>
      </c>
      <c r="V27" s="36">
        <v>60</v>
      </c>
      <c r="W27" s="40">
        <v>0</v>
      </c>
      <c r="X27" s="40">
        <f t="shared" ca="1" si="8"/>
        <v>30</v>
      </c>
      <c r="Y27" s="37">
        <f t="shared" ca="1" si="27"/>
        <v>12.8</v>
      </c>
      <c r="Z27" s="69" t="s">
        <v>899</v>
      </c>
      <c r="AA27" s="40">
        <f t="shared" si="36"/>
        <v>1</v>
      </c>
      <c r="AB27" s="40">
        <v>120</v>
      </c>
      <c r="AC27" s="40">
        <v>0</v>
      </c>
      <c r="AD27" s="40">
        <f t="shared" ca="1" si="9"/>
        <v>60</v>
      </c>
      <c r="AE27" s="37">
        <f t="shared" ca="1" si="28"/>
        <v>6.4</v>
      </c>
      <c r="AF27" s="69" t="s">
        <v>899</v>
      </c>
      <c r="AG27" s="40">
        <f t="shared" si="18"/>
        <v>1</v>
      </c>
      <c r="AH27" s="40">
        <v>120</v>
      </c>
      <c r="AI27" s="40">
        <v>0</v>
      </c>
      <c r="AJ27" s="40">
        <f t="shared" ca="1" si="10"/>
        <v>60</v>
      </c>
      <c r="AK27" s="37">
        <f t="shared" ca="1" si="29"/>
        <v>6.4</v>
      </c>
      <c r="AL27" s="69" t="s">
        <v>899</v>
      </c>
      <c r="AM27" s="40">
        <f t="shared" si="37"/>
        <v>1</v>
      </c>
      <c r="AN27" s="40">
        <v>240</v>
      </c>
      <c r="AO27" s="40">
        <v>0</v>
      </c>
      <c r="AP27" s="40">
        <f t="shared" ca="1" si="11"/>
        <v>120</v>
      </c>
      <c r="AQ27" s="37">
        <f t="shared" ca="1" si="30"/>
        <v>3.2</v>
      </c>
      <c r="AR27" s="69" t="s">
        <v>899</v>
      </c>
      <c r="AS27" s="40">
        <f t="shared" si="38"/>
        <v>1</v>
      </c>
      <c r="AT27" s="40">
        <v>240</v>
      </c>
      <c r="AU27" s="40">
        <v>0</v>
      </c>
      <c r="AV27" s="40">
        <f t="shared" ca="1" si="12"/>
        <v>120</v>
      </c>
      <c r="AW27" s="37">
        <f t="shared" ca="1" si="31"/>
        <v>3.2</v>
      </c>
      <c r="AX27" s="69" t="s">
        <v>899</v>
      </c>
      <c r="AY27" s="40">
        <f t="shared" si="39"/>
        <v>1</v>
      </c>
      <c r="AZ27" s="40">
        <v>240</v>
      </c>
      <c r="BA27" s="40">
        <v>0</v>
      </c>
      <c r="BB27" s="40">
        <f t="shared" ca="1" si="13"/>
        <v>120</v>
      </c>
      <c r="BC27" s="37">
        <f t="shared" ca="1" si="32"/>
        <v>3.2</v>
      </c>
      <c r="BD27" s="69" t="s">
        <v>899</v>
      </c>
      <c r="BE27" s="40">
        <f t="shared" si="22"/>
        <v>1</v>
      </c>
      <c r="BF27" s="40">
        <v>240</v>
      </c>
      <c r="BG27" s="40">
        <v>0</v>
      </c>
      <c r="BH27" s="40">
        <f t="shared" ca="1" si="14"/>
        <v>120</v>
      </c>
      <c r="BI27" s="37">
        <f t="shared" ca="1" si="33"/>
        <v>3.2</v>
      </c>
    </row>
    <row r="28" spans="1:61" s="33" customFormat="1" ht="11.25" x14ac:dyDescent="0.2">
      <c r="A28" s="33">
        <f>IF(AND(A27&lt;&gt;A$9, A27&lt;&gt;""), A27+1, "")</f>
        <v>19</v>
      </c>
      <c r="B28" s="33" t="str">
        <f>'TO Filter Summary'!B29</f>
        <v>RF</v>
      </c>
      <c r="C28" s="76" t="str">
        <f t="shared" ca="1" si="0"/>
        <v>S-Comm B Xponder B HK</v>
      </c>
      <c r="D28" s="290" t="str">
        <f>'TO Filter Summary'!D29</f>
        <v>AB</v>
      </c>
      <c r="E28" s="34" t="str">
        <f t="shared" ca="1" si="1"/>
        <v>External</v>
      </c>
      <c r="F28" s="34">
        <f t="shared" ca="1" si="2"/>
        <v>123</v>
      </c>
      <c r="G28" s="34" t="str">
        <f t="shared" ca="1" si="3"/>
        <v>0x07B</v>
      </c>
      <c r="H28" s="34" t="str">
        <f t="shared" ca="1" si="24"/>
        <v>0x87B</v>
      </c>
      <c r="I28" s="117" t="s">
        <v>1393</v>
      </c>
      <c r="J28" s="35">
        <f t="shared" ca="1" si="4"/>
        <v>384</v>
      </c>
      <c r="K28" s="67">
        <f t="shared" ca="1" si="5"/>
        <v>0.5</v>
      </c>
      <c r="L28" s="35" t="str">
        <f t="shared" ca="1" si="6"/>
        <v>Sync</v>
      </c>
      <c r="M28" s="64">
        <f t="shared" ca="1" si="7"/>
        <v>768</v>
      </c>
      <c r="N28" s="69" t="s">
        <v>899</v>
      </c>
      <c r="O28" s="40">
        <f t="shared" si="34"/>
        <v>1</v>
      </c>
      <c r="P28" s="36">
        <v>60</v>
      </c>
      <c r="Q28" s="40">
        <v>0</v>
      </c>
      <c r="R28" s="40">
        <f t="shared" ca="1" si="35"/>
        <v>30</v>
      </c>
      <c r="S28" s="37">
        <f t="shared" ca="1" si="26"/>
        <v>12.8</v>
      </c>
      <c r="T28" s="69" t="s">
        <v>899</v>
      </c>
      <c r="U28" s="40">
        <f t="shared" si="16"/>
        <v>1</v>
      </c>
      <c r="V28" s="36">
        <v>60</v>
      </c>
      <c r="W28" s="40">
        <v>0</v>
      </c>
      <c r="X28" s="40">
        <f t="shared" ca="1" si="8"/>
        <v>30</v>
      </c>
      <c r="Y28" s="37">
        <f t="shared" ca="1" si="27"/>
        <v>12.8</v>
      </c>
      <c r="Z28" s="69" t="s">
        <v>899</v>
      </c>
      <c r="AA28" s="40">
        <f t="shared" si="36"/>
        <v>1</v>
      </c>
      <c r="AB28" s="40">
        <v>120</v>
      </c>
      <c r="AC28" s="40">
        <v>0</v>
      </c>
      <c r="AD28" s="40">
        <f t="shared" ca="1" si="9"/>
        <v>60</v>
      </c>
      <c r="AE28" s="37">
        <f t="shared" ca="1" si="28"/>
        <v>6.4</v>
      </c>
      <c r="AF28" s="69" t="s">
        <v>899</v>
      </c>
      <c r="AG28" s="40">
        <f t="shared" si="18"/>
        <v>1</v>
      </c>
      <c r="AH28" s="40">
        <v>120</v>
      </c>
      <c r="AI28" s="40">
        <v>0</v>
      </c>
      <c r="AJ28" s="40">
        <f t="shared" ca="1" si="10"/>
        <v>60</v>
      </c>
      <c r="AK28" s="37">
        <f t="shared" ca="1" si="29"/>
        <v>6.4</v>
      </c>
      <c r="AL28" s="69" t="s">
        <v>899</v>
      </c>
      <c r="AM28" s="40">
        <f t="shared" si="37"/>
        <v>1</v>
      </c>
      <c r="AN28" s="40">
        <v>240</v>
      </c>
      <c r="AO28" s="40">
        <v>0</v>
      </c>
      <c r="AP28" s="40">
        <f t="shared" ca="1" si="11"/>
        <v>120</v>
      </c>
      <c r="AQ28" s="37">
        <f t="shared" ca="1" si="30"/>
        <v>3.2</v>
      </c>
      <c r="AR28" s="69" t="s">
        <v>899</v>
      </c>
      <c r="AS28" s="40">
        <f t="shared" si="38"/>
        <v>1</v>
      </c>
      <c r="AT28" s="40">
        <v>240</v>
      </c>
      <c r="AU28" s="40">
        <v>0</v>
      </c>
      <c r="AV28" s="40">
        <f t="shared" ca="1" si="12"/>
        <v>120</v>
      </c>
      <c r="AW28" s="37">
        <f t="shared" ca="1" si="31"/>
        <v>3.2</v>
      </c>
      <c r="AX28" s="69" t="s">
        <v>899</v>
      </c>
      <c r="AY28" s="40">
        <f t="shared" si="39"/>
        <v>1</v>
      </c>
      <c r="AZ28" s="40">
        <v>240</v>
      </c>
      <c r="BA28" s="40">
        <v>0</v>
      </c>
      <c r="BB28" s="40">
        <f t="shared" ca="1" si="13"/>
        <v>120</v>
      </c>
      <c r="BC28" s="37">
        <f t="shared" ca="1" si="32"/>
        <v>3.2</v>
      </c>
      <c r="BD28" s="69" t="s">
        <v>899</v>
      </c>
      <c r="BE28" s="40">
        <f t="shared" si="22"/>
        <v>1</v>
      </c>
      <c r="BF28" s="40">
        <v>240</v>
      </c>
      <c r="BG28" s="40">
        <v>0</v>
      </c>
      <c r="BH28" s="40">
        <f t="shared" ca="1" si="14"/>
        <v>120</v>
      </c>
      <c r="BI28" s="37">
        <f t="shared" ca="1" si="33"/>
        <v>3.2</v>
      </c>
    </row>
    <row r="29" spans="1:61" s="33" customFormat="1" ht="11.25" x14ac:dyDescent="0.2">
      <c r="A29" s="33">
        <f t="shared" si="23"/>
        <v>20</v>
      </c>
      <c r="B29" s="33" t="str">
        <f>'TO Filter Summary'!B30</f>
        <v>FSW</v>
      </c>
      <c r="C29" s="76" t="str">
        <f t="shared" ca="1" si="0"/>
        <v>Telemetry Output (TO) HK (lab)</v>
      </c>
      <c r="D29" s="290" t="str">
        <f>'TO Filter Summary'!D30</f>
        <v>No</v>
      </c>
      <c r="E29" s="34" t="str">
        <f t="shared" ca="1" si="1"/>
        <v>Internal</v>
      </c>
      <c r="F29" s="34">
        <f t="shared" ca="1" si="2"/>
        <v>128</v>
      </c>
      <c r="G29" s="34" t="str">
        <f t="shared" ca="1" si="3"/>
        <v>0x080</v>
      </c>
      <c r="H29" s="34" t="str">
        <f t="shared" ca="1" si="24"/>
        <v>0x880</v>
      </c>
      <c r="I29" s="117" t="s">
        <v>1393</v>
      </c>
      <c r="J29" s="35">
        <f t="shared" ca="1" si="4"/>
        <v>128</v>
      </c>
      <c r="K29" s="67">
        <f t="shared" ca="1" si="5"/>
        <v>5</v>
      </c>
      <c r="L29" s="35" t="str">
        <f t="shared" ca="1" si="6"/>
        <v>Sync</v>
      </c>
      <c r="M29" s="64">
        <f t="shared" ca="1" si="7"/>
        <v>25.6</v>
      </c>
      <c r="N29" s="69" t="s">
        <v>899</v>
      </c>
      <c r="O29" s="40">
        <f t="shared" si="34"/>
        <v>0</v>
      </c>
      <c r="P29" s="36">
        <v>0</v>
      </c>
      <c r="Q29" s="40">
        <v>0</v>
      </c>
      <c r="R29" s="40">
        <f t="shared" ca="1" si="35"/>
        <v>0</v>
      </c>
      <c r="S29" s="37">
        <f t="shared" si="26"/>
        <v>0</v>
      </c>
      <c r="T29" s="69" t="s">
        <v>899</v>
      </c>
      <c r="U29" s="40">
        <f t="shared" si="16"/>
        <v>0</v>
      </c>
      <c r="V29" s="36">
        <v>0</v>
      </c>
      <c r="W29" s="40">
        <v>0</v>
      </c>
      <c r="X29" s="40">
        <f t="shared" ca="1" si="8"/>
        <v>0</v>
      </c>
      <c r="Y29" s="37">
        <f t="shared" si="27"/>
        <v>0</v>
      </c>
      <c r="Z29" s="69" t="s">
        <v>899</v>
      </c>
      <c r="AA29" s="40">
        <f t="shared" si="36"/>
        <v>0</v>
      </c>
      <c r="AB29" s="40">
        <v>0</v>
      </c>
      <c r="AC29" s="40">
        <v>0</v>
      </c>
      <c r="AD29" s="40">
        <f t="shared" ca="1" si="9"/>
        <v>0</v>
      </c>
      <c r="AE29" s="37">
        <f t="shared" si="28"/>
        <v>0</v>
      </c>
      <c r="AF29" s="69" t="s">
        <v>899</v>
      </c>
      <c r="AG29" s="40">
        <f t="shared" si="18"/>
        <v>0</v>
      </c>
      <c r="AH29" s="40">
        <v>0</v>
      </c>
      <c r="AI29" s="40">
        <v>0</v>
      </c>
      <c r="AJ29" s="40">
        <f t="shared" ca="1" si="10"/>
        <v>0</v>
      </c>
      <c r="AK29" s="37">
        <f t="shared" si="29"/>
        <v>0</v>
      </c>
      <c r="AL29" s="69" t="s">
        <v>899</v>
      </c>
      <c r="AM29" s="40">
        <f t="shared" si="37"/>
        <v>0</v>
      </c>
      <c r="AN29" s="40">
        <v>0</v>
      </c>
      <c r="AO29" s="40">
        <v>0</v>
      </c>
      <c r="AP29" s="40">
        <f t="shared" ca="1" si="11"/>
        <v>0</v>
      </c>
      <c r="AQ29" s="37">
        <f t="shared" si="30"/>
        <v>0</v>
      </c>
      <c r="AR29" s="69" t="s">
        <v>899</v>
      </c>
      <c r="AS29" s="40">
        <f t="shared" si="38"/>
        <v>0</v>
      </c>
      <c r="AT29" s="40">
        <v>0</v>
      </c>
      <c r="AU29" s="40">
        <v>0</v>
      </c>
      <c r="AV29" s="40">
        <f t="shared" ca="1" si="12"/>
        <v>0</v>
      </c>
      <c r="AW29" s="37">
        <f t="shared" si="31"/>
        <v>0</v>
      </c>
      <c r="AX29" s="69" t="s">
        <v>899</v>
      </c>
      <c r="AY29" s="40">
        <f t="shared" si="39"/>
        <v>0</v>
      </c>
      <c r="AZ29" s="40">
        <v>0</v>
      </c>
      <c r="BA29" s="40">
        <v>0</v>
      </c>
      <c r="BB29" s="40">
        <f t="shared" ca="1" si="13"/>
        <v>0</v>
      </c>
      <c r="BC29" s="37">
        <f t="shared" si="32"/>
        <v>0</v>
      </c>
      <c r="BD29" s="69" t="s">
        <v>899</v>
      </c>
      <c r="BE29" s="40">
        <f t="shared" si="22"/>
        <v>0</v>
      </c>
      <c r="BF29" s="40">
        <v>0</v>
      </c>
      <c r="BG29" s="40">
        <v>0</v>
      </c>
      <c r="BH29" s="40">
        <f t="shared" ca="1" si="14"/>
        <v>0</v>
      </c>
      <c r="BI29" s="37">
        <f t="shared" si="33"/>
        <v>0</v>
      </c>
    </row>
    <row r="30" spans="1:61" s="33" customFormat="1" ht="11.25" x14ac:dyDescent="0.2">
      <c r="A30" s="33">
        <f t="shared" si="23"/>
        <v>21</v>
      </c>
      <c r="B30" s="33">
        <f>'TO Filter Summary'!B31</f>
        <v>0</v>
      </c>
      <c r="C30" s="76" t="str">
        <f t="shared" ca="1" si="0"/>
        <v>Telemetry Output (TO) Data Types (lab)</v>
      </c>
      <c r="D30" s="290">
        <f>'TO Filter Summary'!D31</f>
        <v>0</v>
      </c>
      <c r="E30" s="34" t="str">
        <f t="shared" ca="1" si="1"/>
        <v>Internal</v>
      </c>
      <c r="F30" s="34">
        <f t="shared" ca="1" si="2"/>
        <v>129</v>
      </c>
      <c r="G30" s="34" t="str">
        <f t="shared" ca="1" si="3"/>
        <v>0x081</v>
      </c>
      <c r="H30" s="34" t="str">
        <f t="shared" ca="1" si="24"/>
        <v>0x881</v>
      </c>
      <c r="I30" s="117" t="s">
        <v>1393</v>
      </c>
      <c r="J30" s="35">
        <f t="shared" ca="1" si="4"/>
        <v>70</v>
      </c>
      <c r="K30" s="67">
        <f t="shared" ca="1" si="5"/>
        <v>0</v>
      </c>
      <c r="L30" s="35" t="str">
        <f t="shared" ca="1" si="6"/>
        <v>Async</v>
      </c>
      <c r="M30" s="64">
        <f t="shared" ca="1" si="7"/>
        <v>0</v>
      </c>
      <c r="N30" s="69" t="s">
        <v>899</v>
      </c>
      <c r="O30" s="40">
        <f t="shared" si="34"/>
        <v>1</v>
      </c>
      <c r="P30" s="36">
        <v>1</v>
      </c>
      <c r="Q30" s="40">
        <v>0</v>
      </c>
      <c r="R30" s="40">
        <f t="shared" ca="1" si="35"/>
        <v>0</v>
      </c>
      <c r="S30" s="37">
        <f t="shared" ca="1" si="26"/>
        <v>0</v>
      </c>
      <c r="T30" s="69" t="s">
        <v>899</v>
      </c>
      <c r="U30" s="40">
        <f t="shared" si="16"/>
        <v>1</v>
      </c>
      <c r="V30" s="36">
        <v>1</v>
      </c>
      <c r="W30" s="40">
        <v>0</v>
      </c>
      <c r="X30" s="40">
        <f t="shared" ca="1" si="8"/>
        <v>0</v>
      </c>
      <c r="Y30" s="37">
        <f t="shared" ca="1" si="27"/>
        <v>0</v>
      </c>
      <c r="Z30" s="69" t="s">
        <v>899</v>
      </c>
      <c r="AA30" s="40">
        <f t="shared" si="36"/>
        <v>1</v>
      </c>
      <c r="AB30" s="40">
        <v>1</v>
      </c>
      <c r="AC30" s="40">
        <v>0</v>
      </c>
      <c r="AD30" s="40">
        <f t="shared" ca="1" si="9"/>
        <v>0</v>
      </c>
      <c r="AE30" s="37">
        <f t="shared" ca="1" si="28"/>
        <v>0</v>
      </c>
      <c r="AF30" s="69" t="s">
        <v>899</v>
      </c>
      <c r="AG30" s="40">
        <f t="shared" si="18"/>
        <v>1</v>
      </c>
      <c r="AH30" s="40">
        <v>1</v>
      </c>
      <c r="AI30" s="40">
        <v>0</v>
      </c>
      <c r="AJ30" s="40">
        <f t="shared" ca="1" si="10"/>
        <v>0</v>
      </c>
      <c r="AK30" s="37">
        <f t="shared" ca="1" si="29"/>
        <v>0</v>
      </c>
      <c r="AL30" s="69" t="s">
        <v>899</v>
      </c>
      <c r="AM30" s="40">
        <f t="shared" si="37"/>
        <v>1</v>
      </c>
      <c r="AN30" s="84">
        <v>1</v>
      </c>
      <c r="AO30" s="40">
        <v>0</v>
      </c>
      <c r="AP30" s="40">
        <f t="shared" ca="1" si="11"/>
        <v>0</v>
      </c>
      <c r="AQ30" s="37">
        <f t="shared" ca="1" si="30"/>
        <v>0</v>
      </c>
      <c r="AR30" s="69" t="s">
        <v>899</v>
      </c>
      <c r="AS30" s="40">
        <f t="shared" si="38"/>
        <v>1</v>
      </c>
      <c r="AT30" s="84">
        <v>1</v>
      </c>
      <c r="AU30" s="40">
        <v>0</v>
      </c>
      <c r="AV30" s="40">
        <f t="shared" ca="1" si="12"/>
        <v>0</v>
      </c>
      <c r="AW30" s="37">
        <f t="shared" ca="1" si="31"/>
        <v>0</v>
      </c>
      <c r="AX30" s="69" t="s">
        <v>899</v>
      </c>
      <c r="AY30" s="40">
        <f t="shared" si="39"/>
        <v>1</v>
      </c>
      <c r="AZ30" s="40">
        <v>1</v>
      </c>
      <c r="BA30" s="40">
        <v>0</v>
      </c>
      <c r="BB30" s="40">
        <f t="shared" ca="1" si="13"/>
        <v>0</v>
      </c>
      <c r="BC30" s="37">
        <f t="shared" ca="1" si="32"/>
        <v>0</v>
      </c>
      <c r="BD30" s="69" t="s">
        <v>899</v>
      </c>
      <c r="BE30" s="40">
        <f t="shared" si="22"/>
        <v>1</v>
      </c>
      <c r="BF30" s="40">
        <v>1</v>
      </c>
      <c r="BG30" s="40">
        <v>0</v>
      </c>
      <c r="BH30" s="40">
        <f t="shared" ca="1" si="14"/>
        <v>0</v>
      </c>
      <c r="BI30" s="37">
        <f t="shared" ca="1" si="33"/>
        <v>0</v>
      </c>
    </row>
    <row r="31" spans="1:61" s="33" customFormat="1" ht="11.25" x14ac:dyDescent="0.2">
      <c r="A31" s="33">
        <f t="shared" si="23"/>
        <v>22</v>
      </c>
      <c r="B31" s="33" t="str">
        <f>'TO Filter Summary'!B32</f>
        <v>FSW</v>
      </c>
      <c r="C31" s="76" t="str">
        <f t="shared" ca="1" si="0"/>
        <v>Command Ingest (CI) HK (lab)</v>
      </c>
      <c r="D31" s="290" t="str">
        <f>'TO Filter Summary'!D32</f>
        <v>No</v>
      </c>
      <c r="E31" s="34" t="str">
        <f t="shared" ca="1" si="1"/>
        <v>Internal</v>
      </c>
      <c r="F31" s="34">
        <f t="shared" ca="1" si="2"/>
        <v>132</v>
      </c>
      <c r="G31" s="34" t="str">
        <f t="shared" ca="1" si="3"/>
        <v>0x084</v>
      </c>
      <c r="H31" s="34" t="str">
        <f t="shared" ca="1" si="24"/>
        <v>0x884</v>
      </c>
      <c r="I31" s="117" t="s">
        <v>1393</v>
      </c>
      <c r="J31" s="35">
        <f t="shared" ca="1" si="4"/>
        <v>224</v>
      </c>
      <c r="K31" s="67">
        <f t="shared" ca="1" si="5"/>
        <v>5</v>
      </c>
      <c r="L31" s="35" t="str">
        <f t="shared" ca="1" si="6"/>
        <v>Sync</v>
      </c>
      <c r="M31" s="64">
        <f t="shared" ca="1" si="7"/>
        <v>44.8</v>
      </c>
      <c r="N31" s="69" t="s">
        <v>899</v>
      </c>
      <c r="O31" s="40">
        <f t="shared" si="34"/>
        <v>0</v>
      </c>
      <c r="P31" s="36">
        <v>0</v>
      </c>
      <c r="Q31" s="40">
        <v>0</v>
      </c>
      <c r="R31" s="40">
        <f t="shared" ca="1" si="35"/>
        <v>0</v>
      </c>
      <c r="S31" s="37">
        <f t="shared" si="26"/>
        <v>0</v>
      </c>
      <c r="T31" s="69" t="s">
        <v>899</v>
      </c>
      <c r="U31" s="40">
        <f t="shared" si="16"/>
        <v>0</v>
      </c>
      <c r="V31" s="36">
        <v>0</v>
      </c>
      <c r="W31" s="40">
        <v>0</v>
      </c>
      <c r="X31" s="40">
        <f t="shared" ca="1" si="8"/>
        <v>0</v>
      </c>
      <c r="Y31" s="37">
        <f t="shared" si="27"/>
        <v>0</v>
      </c>
      <c r="Z31" s="69" t="s">
        <v>899</v>
      </c>
      <c r="AA31" s="40">
        <f t="shared" si="36"/>
        <v>0</v>
      </c>
      <c r="AB31" s="40">
        <v>0</v>
      </c>
      <c r="AC31" s="40">
        <v>0</v>
      </c>
      <c r="AD31" s="40">
        <f t="shared" ca="1" si="9"/>
        <v>0</v>
      </c>
      <c r="AE31" s="37">
        <f t="shared" si="28"/>
        <v>0</v>
      </c>
      <c r="AF31" s="69" t="s">
        <v>899</v>
      </c>
      <c r="AG31" s="40">
        <f t="shared" si="18"/>
        <v>0</v>
      </c>
      <c r="AH31" s="40">
        <v>0</v>
      </c>
      <c r="AI31" s="40">
        <v>0</v>
      </c>
      <c r="AJ31" s="40">
        <f t="shared" ca="1" si="10"/>
        <v>0</v>
      </c>
      <c r="AK31" s="37">
        <f t="shared" si="29"/>
        <v>0</v>
      </c>
      <c r="AL31" s="69" t="s">
        <v>899</v>
      </c>
      <c r="AM31" s="40">
        <f t="shared" si="37"/>
        <v>0</v>
      </c>
      <c r="AN31" s="40">
        <v>0</v>
      </c>
      <c r="AO31" s="40">
        <v>0</v>
      </c>
      <c r="AP31" s="40">
        <f t="shared" ca="1" si="11"/>
        <v>0</v>
      </c>
      <c r="AQ31" s="37">
        <f t="shared" si="30"/>
        <v>0</v>
      </c>
      <c r="AR31" s="69" t="s">
        <v>899</v>
      </c>
      <c r="AS31" s="40">
        <f t="shared" si="38"/>
        <v>0</v>
      </c>
      <c r="AT31" s="40">
        <v>0</v>
      </c>
      <c r="AU31" s="40">
        <v>0</v>
      </c>
      <c r="AV31" s="40">
        <f t="shared" ca="1" si="12"/>
        <v>0</v>
      </c>
      <c r="AW31" s="37">
        <f t="shared" si="31"/>
        <v>0</v>
      </c>
      <c r="AX31" s="69" t="s">
        <v>899</v>
      </c>
      <c r="AY31" s="40">
        <f t="shared" si="39"/>
        <v>0</v>
      </c>
      <c r="AZ31" s="40">
        <v>0</v>
      </c>
      <c r="BA31" s="40">
        <v>0</v>
      </c>
      <c r="BB31" s="40">
        <f t="shared" ca="1" si="13"/>
        <v>0</v>
      </c>
      <c r="BC31" s="37">
        <f t="shared" si="32"/>
        <v>0</v>
      </c>
      <c r="BD31" s="69" t="s">
        <v>899</v>
      </c>
      <c r="BE31" s="40">
        <f t="shared" si="22"/>
        <v>0</v>
      </c>
      <c r="BF31" s="40">
        <v>0</v>
      </c>
      <c r="BG31" s="40">
        <v>0</v>
      </c>
      <c r="BH31" s="40">
        <f t="shared" ca="1" si="14"/>
        <v>0</v>
      </c>
      <c r="BI31" s="37">
        <f t="shared" si="33"/>
        <v>0</v>
      </c>
    </row>
    <row r="32" spans="1:61" s="33" customFormat="1" ht="11.25" x14ac:dyDescent="0.2">
      <c r="A32" s="33">
        <f t="shared" si="23"/>
        <v>23</v>
      </c>
      <c r="B32" s="33" t="str">
        <f>'TO Filter Summary'!B33</f>
        <v>FSW</v>
      </c>
      <c r="C32" s="76" t="str">
        <f t="shared" ca="1" si="0"/>
        <v>Memory Manager (MM) HK</v>
      </c>
      <c r="D32" s="290" t="str">
        <f>'TO Filter Summary'!D33</f>
        <v>No</v>
      </c>
      <c r="E32" s="34" t="str">
        <f t="shared" ca="1" si="1"/>
        <v>Internal</v>
      </c>
      <c r="F32" s="34">
        <f t="shared" ca="1" si="2"/>
        <v>135</v>
      </c>
      <c r="G32" s="34" t="str">
        <f t="shared" ca="1" si="3"/>
        <v>0x087</v>
      </c>
      <c r="H32" s="34" t="str">
        <f t="shared" ca="1" si="24"/>
        <v>0x887</v>
      </c>
      <c r="I32" s="117" t="s">
        <v>1393</v>
      </c>
      <c r="J32" s="35">
        <f t="shared" ca="1" si="4"/>
        <v>736</v>
      </c>
      <c r="K32" s="67">
        <f t="shared" ca="1" si="5"/>
        <v>5</v>
      </c>
      <c r="L32" s="35" t="str">
        <f t="shared" ca="1" si="6"/>
        <v>Sync</v>
      </c>
      <c r="M32" s="64">
        <f t="shared" ca="1" si="7"/>
        <v>147.19999999999999</v>
      </c>
      <c r="N32" s="69" t="s">
        <v>899</v>
      </c>
      <c r="O32" s="40">
        <f t="shared" si="34"/>
        <v>1</v>
      </c>
      <c r="P32" s="36">
        <v>3</v>
      </c>
      <c r="Q32" s="40">
        <v>0</v>
      </c>
      <c r="R32" s="40">
        <f t="shared" ca="1" si="35"/>
        <v>15</v>
      </c>
      <c r="S32" s="37">
        <f t="shared" ca="1" si="26"/>
        <v>49.066666666666663</v>
      </c>
      <c r="T32" s="69" t="s">
        <v>899</v>
      </c>
      <c r="U32" s="40">
        <f t="shared" si="16"/>
        <v>1</v>
      </c>
      <c r="V32" s="36">
        <v>3</v>
      </c>
      <c r="W32" s="40">
        <v>0</v>
      </c>
      <c r="X32" s="40">
        <f t="shared" ca="1" si="8"/>
        <v>15</v>
      </c>
      <c r="Y32" s="37">
        <f t="shared" ca="1" si="27"/>
        <v>49.066666666666663</v>
      </c>
      <c r="Z32" s="69" t="s">
        <v>899</v>
      </c>
      <c r="AA32" s="40">
        <f t="shared" si="36"/>
        <v>1</v>
      </c>
      <c r="AB32" s="40">
        <v>24</v>
      </c>
      <c r="AC32" s="40">
        <v>0</v>
      </c>
      <c r="AD32" s="40">
        <f t="shared" ca="1" si="9"/>
        <v>120</v>
      </c>
      <c r="AE32" s="37">
        <f t="shared" ca="1" si="28"/>
        <v>6.1333333333333329</v>
      </c>
      <c r="AF32" s="69" t="s">
        <v>899</v>
      </c>
      <c r="AG32" s="40">
        <f t="shared" si="18"/>
        <v>1</v>
      </c>
      <c r="AH32" s="40">
        <v>24</v>
      </c>
      <c r="AI32" s="40">
        <v>0</v>
      </c>
      <c r="AJ32" s="40">
        <f t="shared" ca="1" si="10"/>
        <v>120</v>
      </c>
      <c r="AK32" s="37">
        <f t="shared" ca="1" si="29"/>
        <v>6.1333333333333329</v>
      </c>
      <c r="AL32" s="69" t="s">
        <v>899</v>
      </c>
      <c r="AM32" s="40">
        <f t="shared" si="37"/>
        <v>1</v>
      </c>
      <c r="AN32" s="40">
        <v>24</v>
      </c>
      <c r="AO32" s="40">
        <v>0</v>
      </c>
      <c r="AP32" s="40">
        <f t="shared" ca="1" si="11"/>
        <v>120</v>
      </c>
      <c r="AQ32" s="37">
        <f t="shared" ca="1" si="30"/>
        <v>6.1333333333333329</v>
      </c>
      <c r="AR32" s="69" t="s">
        <v>899</v>
      </c>
      <c r="AS32" s="40">
        <f t="shared" si="38"/>
        <v>1</v>
      </c>
      <c r="AT32" s="40">
        <v>24</v>
      </c>
      <c r="AU32" s="40">
        <v>0</v>
      </c>
      <c r="AV32" s="40">
        <f t="shared" ca="1" si="12"/>
        <v>120</v>
      </c>
      <c r="AW32" s="37">
        <f t="shared" ca="1" si="31"/>
        <v>6.1333333333333329</v>
      </c>
      <c r="AX32" s="69" t="s">
        <v>899</v>
      </c>
      <c r="AY32" s="40">
        <f t="shared" si="39"/>
        <v>1</v>
      </c>
      <c r="AZ32" s="40">
        <v>24</v>
      </c>
      <c r="BA32" s="40">
        <v>0</v>
      </c>
      <c r="BB32" s="40">
        <f t="shared" ca="1" si="13"/>
        <v>120</v>
      </c>
      <c r="BC32" s="37">
        <f t="shared" ca="1" si="32"/>
        <v>6.1333333333333329</v>
      </c>
      <c r="BD32" s="69" t="s">
        <v>899</v>
      </c>
      <c r="BE32" s="40">
        <f t="shared" si="22"/>
        <v>0</v>
      </c>
      <c r="BF32" s="40">
        <v>0</v>
      </c>
      <c r="BG32" s="40">
        <v>0</v>
      </c>
      <c r="BH32" s="40">
        <f t="shared" ca="1" si="14"/>
        <v>0</v>
      </c>
      <c r="BI32" s="37">
        <f t="shared" si="33"/>
        <v>0</v>
      </c>
    </row>
    <row r="33" spans="1:61" s="33" customFormat="1" ht="11.25" x14ac:dyDescent="0.2">
      <c r="A33" s="33">
        <f t="shared" si="23"/>
        <v>24</v>
      </c>
      <c r="B33" s="33" t="str">
        <f>'TO Filter Summary'!B34</f>
        <v>FSW</v>
      </c>
      <c r="C33" s="76" t="str">
        <f t="shared" ca="1" si="0"/>
        <v>File Manager (FM) HK</v>
      </c>
      <c r="D33" s="290" t="str">
        <f>'TO Filter Summary'!D34</f>
        <v>No</v>
      </c>
      <c r="E33" s="34" t="str">
        <f t="shared" ca="1" si="1"/>
        <v>Internal</v>
      </c>
      <c r="F33" s="34">
        <f t="shared" ca="1" si="2"/>
        <v>138</v>
      </c>
      <c r="G33" s="34" t="str">
        <f t="shared" ca="1" si="3"/>
        <v>0x08A</v>
      </c>
      <c r="H33" s="34" t="str">
        <f t="shared" ca="1" si="24"/>
        <v>0x88A</v>
      </c>
      <c r="I33" s="117" t="s">
        <v>1393</v>
      </c>
      <c r="J33" s="35">
        <f t="shared" ca="1" si="4"/>
        <v>176</v>
      </c>
      <c r="K33" s="67">
        <f t="shared" ca="1" si="5"/>
        <v>5</v>
      </c>
      <c r="L33" s="35" t="str">
        <f t="shared" ca="1" si="6"/>
        <v>Sync</v>
      </c>
      <c r="M33" s="64">
        <f t="shared" ca="1" si="7"/>
        <v>35.200000000000003</v>
      </c>
      <c r="N33" s="69" t="s">
        <v>899</v>
      </c>
      <c r="O33" s="40">
        <f t="shared" si="34"/>
        <v>1</v>
      </c>
      <c r="P33" s="36">
        <v>3</v>
      </c>
      <c r="Q33" s="40">
        <v>0</v>
      </c>
      <c r="R33" s="40">
        <f t="shared" ca="1" si="35"/>
        <v>15</v>
      </c>
      <c r="S33" s="37">
        <f t="shared" ca="1" si="26"/>
        <v>11.733333333333334</v>
      </c>
      <c r="T33" s="69" t="s">
        <v>899</v>
      </c>
      <c r="U33" s="40">
        <f t="shared" si="16"/>
        <v>1</v>
      </c>
      <c r="V33" s="36">
        <v>3</v>
      </c>
      <c r="W33" s="40">
        <v>0</v>
      </c>
      <c r="X33" s="40">
        <f t="shared" ca="1" si="8"/>
        <v>15</v>
      </c>
      <c r="Y33" s="37">
        <f t="shared" ca="1" si="27"/>
        <v>11.733333333333334</v>
      </c>
      <c r="Z33" s="69" t="s">
        <v>899</v>
      </c>
      <c r="AA33" s="40">
        <f t="shared" si="36"/>
        <v>1</v>
      </c>
      <c r="AB33" s="40">
        <v>24</v>
      </c>
      <c r="AC33" s="40">
        <v>0</v>
      </c>
      <c r="AD33" s="40">
        <f t="shared" ca="1" si="9"/>
        <v>120</v>
      </c>
      <c r="AE33" s="37">
        <f t="shared" ca="1" si="28"/>
        <v>1.4666666666666668</v>
      </c>
      <c r="AF33" s="69" t="s">
        <v>899</v>
      </c>
      <c r="AG33" s="40">
        <f t="shared" si="18"/>
        <v>1</v>
      </c>
      <c r="AH33" s="40">
        <v>24</v>
      </c>
      <c r="AI33" s="40">
        <v>0</v>
      </c>
      <c r="AJ33" s="40">
        <f t="shared" ca="1" si="10"/>
        <v>120</v>
      </c>
      <c r="AK33" s="37">
        <f t="shared" ca="1" si="29"/>
        <v>1.4666666666666668</v>
      </c>
      <c r="AL33" s="69" t="s">
        <v>899</v>
      </c>
      <c r="AM33" s="40">
        <f t="shared" si="37"/>
        <v>1</v>
      </c>
      <c r="AN33" s="40">
        <v>24</v>
      </c>
      <c r="AO33" s="40">
        <v>0</v>
      </c>
      <c r="AP33" s="40">
        <f t="shared" ca="1" si="11"/>
        <v>120</v>
      </c>
      <c r="AQ33" s="37">
        <f t="shared" ca="1" si="30"/>
        <v>1.4666666666666668</v>
      </c>
      <c r="AR33" s="69" t="s">
        <v>899</v>
      </c>
      <c r="AS33" s="40">
        <f t="shared" si="38"/>
        <v>1</v>
      </c>
      <c r="AT33" s="40">
        <v>24</v>
      </c>
      <c r="AU33" s="40">
        <v>0</v>
      </c>
      <c r="AV33" s="40">
        <f t="shared" ca="1" si="12"/>
        <v>120</v>
      </c>
      <c r="AW33" s="37">
        <f t="shared" ca="1" si="31"/>
        <v>1.4666666666666668</v>
      </c>
      <c r="AX33" s="69" t="s">
        <v>899</v>
      </c>
      <c r="AY33" s="40">
        <f t="shared" si="39"/>
        <v>1</v>
      </c>
      <c r="AZ33" s="40">
        <v>24</v>
      </c>
      <c r="BA33" s="40">
        <v>0</v>
      </c>
      <c r="BB33" s="40">
        <f t="shared" ca="1" si="13"/>
        <v>120</v>
      </c>
      <c r="BC33" s="37">
        <f t="shared" ca="1" si="32"/>
        <v>1.4666666666666668</v>
      </c>
      <c r="BD33" s="69" t="s">
        <v>899</v>
      </c>
      <c r="BE33" s="40">
        <f t="shared" si="22"/>
        <v>1</v>
      </c>
      <c r="BF33" s="40">
        <v>24</v>
      </c>
      <c r="BG33" s="40">
        <v>0</v>
      </c>
      <c r="BH33" s="40">
        <f t="shared" ca="1" si="14"/>
        <v>120</v>
      </c>
      <c r="BI33" s="37">
        <f t="shared" ca="1" si="33"/>
        <v>1.4666666666666668</v>
      </c>
    </row>
    <row r="34" spans="1:61" s="33" customFormat="1" ht="11.25" x14ac:dyDescent="0.2">
      <c r="A34" s="33">
        <f t="shared" si="23"/>
        <v>25</v>
      </c>
      <c r="B34" s="33">
        <f>'TO Filter Summary'!B35</f>
        <v>0</v>
      </c>
      <c r="C34" s="76" t="str">
        <f t="shared" ca="1" si="0"/>
        <v>File Manager (FM) File Stats Tlm</v>
      </c>
      <c r="D34" s="290">
        <f>'TO Filter Summary'!D35</f>
        <v>0</v>
      </c>
      <c r="E34" s="34" t="str">
        <f t="shared" ca="1" si="1"/>
        <v>Internal</v>
      </c>
      <c r="F34" s="34">
        <f t="shared" ca="1" si="2"/>
        <v>139</v>
      </c>
      <c r="G34" s="34" t="str">
        <f t="shared" ca="1" si="3"/>
        <v>0x08B</v>
      </c>
      <c r="H34" s="34" t="str">
        <f t="shared" ca="1" si="24"/>
        <v>0x88B</v>
      </c>
      <c r="I34" s="117" t="s">
        <v>1393</v>
      </c>
      <c r="J34" s="35">
        <f t="shared" ca="1" si="4"/>
        <v>736</v>
      </c>
      <c r="K34" s="67">
        <f t="shared" ca="1" si="5"/>
        <v>0</v>
      </c>
      <c r="L34" s="35" t="str">
        <f t="shared" ca="1" si="6"/>
        <v>Async</v>
      </c>
      <c r="M34" s="64">
        <f t="shared" ca="1" si="7"/>
        <v>0</v>
      </c>
      <c r="N34" s="69" t="s">
        <v>899</v>
      </c>
      <c r="O34" s="40">
        <f t="shared" si="34"/>
        <v>1</v>
      </c>
      <c r="P34" s="36">
        <v>1</v>
      </c>
      <c r="Q34" s="40">
        <v>0</v>
      </c>
      <c r="R34" s="40">
        <f t="shared" ca="1" si="35"/>
        <v>0</v>
      </c>
      <c r="S34" s="37">
        <f t="shared" ca="1" si="26"/>
        <v>0</v>
      </c>
      <c r="T34" s="69" t="s">
        <v>899</v>
      </c>
      <c r="U34" s="40">
        <f t="shared" si="16"/>
        <v>1</v>
      </c>
      <c r="V34" s="36">
        <v>1</v>
      </c>
      <c r="W34" s="40">
        <v>0</v>
      </c>
      <c r="X34" s="40">
        <f t="shared" ca="1" si="8"/>
        <v>0</v>
      </c>
      <c r="Y34" s="37">
        <f t="shared" ca="1" si="27"/>
        <v>0</v>
      </c>
      <c r="Z34" s="69" t="s">
        <v>899</v>
      </c>
      <c r="AA34" s="40">
        <f t="shared" si="36"/>
        <v>1</v>
      </c>
      <c r="AB34" s="40">
        <v>1</v>
      </c>
      <c r="AC34" s="40">
        <v>0</v>
      </c>
      <c r="AD34" s="40">
        <f t="shared" ca="1" si="9"/>
        <v>0</v>
      </c>
      <c r="AE34" s="37">
        <f t="shared" ca="1" si="28"/>
        <v>0</v>
      </c>
      <c r="AF34" s="69" t="s">
        <v>899</v>
      </c>
      <c r="AG34" s="40">
        <f t="shared" si="18"/>
        <v>1</v>
      </c>
      <c r="AH34" s="40">
        <v>1</v>
      </c>
      <c r="AI34" s="40">
        <v>0</v>
      </c>
      <c r="AJ34" s="40">
        <f t="shared" ca="1" si="10"/>
        <v>0</v>
      </c>
      <c r="AK34" s="37">
        <f t="shared" ca="1" si="29"/>
        <v>0</v>
      </c>
      <c r="AL34" s="69" t="s">
        <v>899</v>
      </c>
      <c r="AM34" s="40">
        <f t="shared" si="37"/>
        <v>1</v>
      </c>
      <c r="AN34" s="84">
        <v>1</v>
      </c>
      <c r="AO34" s="40">
        <v>0</v>
      </c>
      <c r="AP34" s="40">
        <f t="shared" ca="1" si="11"/>
        <v>0</v>
      </c>
      <c r="AQ34" s="37">
        <f t="shared" ca="1" si="30"/>
        <v>0</v>
      </c>
      <c r="AR34" s="69" t="s">
        <v>899</v>
      </c>
      <c r="AS34" s="40">
        <f t="shared" si="38"/>
        <v>1</v>
      </c>
      <c r="AT34" s="84">
        <v>1</v>
      </c>
      <c r="AU34" s="40">
        <v>0</v>
      </c>
      <c r="AV34" s="40">
        <f t="shared" ca="1" si="12"/>
        <v>0</v>
      </c>
      <c r="AW34" s="37">
        <f t="shared" ca="1" si="31"/>
        <v>0</v>
      </c>
      <c r="AX34" s="69" t="s">
        <v>899</v>
      </c>
      <c r="AY34" s="40">
        <f t="shared" si="39"/>
        <v>1</v>
      </c>
      <c r="AZ34" s="40">
        <v>1</v>
      </c>
      <c r="BA34" s="40">
        <v>0</v>
      </c>
      <c r="BB34" s="40">
        <f t="shared" ca="1" si="13"/>
        <v>0</v>
      </c>
      <c r="BC34" s="37">
        <f t="shared" ca="1" si="32"/>
        <v>0</v>
      </c>
      <c r="BD34" s="69" t="s">
        <v>899</v>
      </c>
      <c r="BE34" s="40">
        <f t="shared" si="22"/>
        <v>1</v>
      </c>
      <c r="BF34" s="40">
        <v>1</v>
      </c>
      <c r="BG34" s="40">
        <v>0</v>
      </c>
      <c r="BH34" s="40">
        <f t="shared" ca="1" si="14"/>
        <v>0</v>
      </c>
      <c r="BI34" s="37">
        <f t="shared" ca="1" si="33"/>
        <v>0</v>
      </c>
    </row>
    <row r="35" spans="1:61" s="33" customFormat="1" ht="11.25" x14ac:dyDescent="0.2">
      <c r="A35" s="33">
        <f t="shared" si="23"/>
        <v>26</v>
      </c>
      <c r="B35" s="33">
        <f>'TO Filter Summary'!B36</f>
        <v>0</v>
      </c>
      <c r="C35" s="76" t="str">
        <f t="shared" ca="1" si="0"/>
        <v>File Manager (FM) Directory Listing Tlm</v>
      </c>
      <c r="D35" s="290">
        <f>'TO Filter Summary'!D36</f>
        <v>0</v>
      </c>
      <c r="E35" s="34" t="str">
        <f t="shared" ca="1" si="1"/>
        <v>Internal</v>
      </c>
      <c r="F35" s="34">
        <f t="shared" ca="1" si="2"/>
        <v>140</v>
      </c>
      <c r="G35" s="34" t="str">
        <f t="shared" ca="1" si="3"/>
        <v>0x08C</v>
      </c>
      <c r="H35" s="34" t="str">
        <f t="shared" ca="1" si="24"/>
        <v>0x88C</v>
      </c>
      <c r="I35" s="117" t="s">
        <v>1393</v>
      </c>
      <c r="J35" s="35">
        <f t="shared" ca="1" si="4"/>
        <v>12224</v>
      </c>
      <c r="K35" s="67">
        <f t="shared" ca="1" si="5"/>
        <v>0</v>
      </c>
      <c r="L35" s="35" t="str">
        <f t="shared" ca="1" si="6"/>
        <v>Async</v>
      </c>
      <c r="M35" s="64">
        <f t="shared" ca="1" si="7"/>
        <v>0</v>
      </c>
      <c r="N35" s="69" t="s">
        <v>899</v>
      </c>
      <c r="O35" s="40">
        <f t="shared" si="34"/>
        <v>1</v>
      </c>
      <c r="P35" s="36">
        <v>1</v>
      </c>
      <c r="Q35" s="40">
        <v>0</v>
      </c>
      <c r="R35" s="40">
        <f t="shared" ca="1" si="35"/>
        <v>0</v>
      </c>
      <c r="S35" s="37">
        <f t="shared" ca="1" si="26"/>
        <v>0</v>
      </c>
      <c r="T35" s="69" t="s">
        <v>899</v>
      </c>
      <c r="U35" s="40">
        <f t="shared" si="16"/>
        <v>1</v>
      </c>
      <c r="V35" s="36">
        <v>1</v>
      </c>
      <c r="W35" s="40">
        <v>0</v>
      </c>
      <c r="X35" s="40">
        <f t="shared" ca="1" si="8"/>
        <v>0</v>
      </c>
      <c r="Y35" s="37">
        <f t="shared" ca="1" si="27"/>
        <v>0</v>
      </c>
      <c r="Z35" s="69" t="s">
        <v>899</v>
      </c>
      <c r="AA35" s="40">
        <f t="shared" si="36"/>
        <v>1</v>
      </c>
      <c r="AB35" s="40">
        <v>1</v>
      </c>
      <c r="AC35" s="40">
        <v>0</v>
      </c>
      <c r="AD35" s="40">
        <f t="shared" ca="1" si="9"/>
        <v>0</v>
      </c>
      <c r="AE35" s="37">
        <f t="shared" ca="1" si="28"/>
        <v>0</v>
      </c>
      <c r="AF35" s="69" t="s">
        <v>899</v>
      </c>
      <c r="AG35" s="40">
        <f t="shared" si="18"/>
        <v>1</v>
      </c>
      <c r="AH35" s="40">
        <v>1</v>
      </c>
      <c r="AI35" s="40">
        <v>0</v>
      </c>
      <c r="AJ35" s="40">
        <f t="shared" ca="1" si="10"/>
        <v>0</v>
      </c>
      <c r="AK35" s="37">
        <f t="shared" ca="1" si="29"/>
        <v>0</v>
      </c>
      <c r="AL35" s="69" t="s">
        <v>899</v>
      </c>
      <c r="AM35" s="40">
        <f t="shared" si="37"/>
        <v>1</v>
      </c>
      <c r="AN35" s="84">
        <v>1</v>
      </c>
      <c r="AO35" s="40">
        <v>0</v>
      </c>
      <c r="AP35" s="40">
        <f t="shared" ca="1" si="11"/>
        <v>0</v>
      </c>
      <c r="AQ35" s="37">
        <f t="shared" ca="1" si="30"/>
        <v>0</v>
      </c>
      <c r="AR35" s="69" t="s">
        <v>899</v>
      </c>
      <c r="AS35" s="40">
        <f t="shared" si="38"/>
        <v>1</v>
      </c>
      <c r="AT35" s="84">
        <v>1</v>
      </c>
      <c r="AU35" s="40">
        <v>0</v>
      </c>
      <c r="AV35" s="40">
        <f t="shared" ca="1" si="12"/>
        <v>0</v>
      </c>
      <c r="AW35" s="37">
        <f t="shared" ca="1" si="31"/>
        <v>0</v>
      </c>
      <c r="AX35" s="69" t="s">
        <v>899</v>
      </c>
      <c r="AY35" s="40">
        <f t="shared" si="39"/>
        <v>1</v>
      </c>
      <c r="AZ35" s="40">
        <v>1</v>
      </c>
      <c r="BA35" s="40">
        <v>0</v>
      </c>
      <c r="BB35" s="40">
        <f t="shared" ca="1" si="13"/>
        <v>0</v>
      </c>
      <c r="BC35" s="37">
        <f t="shared" ca="1" si="32"/>
        <v>0</v>
      </c>
      <c r="BD35" s="69" t="s">
        <v>899</v>
      </c>
      <c r="BE35" s="40">
        <f t="shared" si="22"/>
        <v>1</v>
      </c>
      <c r="BF35" s="40">
        <v>1</v>
      </c>
      <c r="BG35" s="40">
        <v>0</v>
      </c>
      <c r="BH35" s="40">
        <f t="shared" ca="1" si="14"/>
        <v>0</v>
      </c>
      <c r="BI35" s="37">
        <f t="shared" ca="1" si="33"/>
        <v>0</v>
      </c>
    </row>
    <row r="36" spans="1:61" s="33" customFormat="1" ht="11.25" x14ac:dyDescent="0.2">
      <c r="A36" s="33">
        <f t="shared" si="23"/>
        <v>27</v>
      </c>
      <c r="B36" s="33">
        <f>'TO Filter Summary'!B37</f>
        <v>0</v>
      </c>
      <c r="C36" s="76" t="str">
        <f t="shared" ca="1" si="0"/>
        <v>File Manager (FM) Open File Stats Tlm</v>
      </c>
      <c r="D36" s="290">
        <f>'TO Filter Summary'!D37</f>
        <v>0</v>
      </c>
      <c r="E36" s="34" t="str">
        <f t="shared" ca="1" si="1"/>
        <v>Internal</v>
      </c>
      <c r="F36" s="34">
        <f t="shared" ca="1" si="2"/>
        <v>141</v>
      </c>
      <c r="G36" s="34" t="str">
        <f t="shared" ca="1" si="3"/>
        <v>0x08D</v>
      </c>
      <c r="H36" s="34" t="str">
        <f t="shared" ca="1" si="24"/>
        <v>0x88D</v>
      </c>
      <c r="I36" s="117" t="s">
        <v>1393</v>
      </c>
      <c r="J36" s="35">
        <f t="shared" ca="1" si="4"/>
        <v>33728</v>
      </c>
      <c r="K36" s="67">
        <f t="shared" ca="1" si="5"/>
        <v>0</v>
      </c>
      <c r="L36" s="35" t="str">
        <f t="shared" ca="1" si="6"/>
        <v>Async</v>
      </c>
      <c r="M36" s="64">
        <f t="shared" ca="1" si="7"/>
        <v>0</v>
      </c>
      <c r="N36" s="69" t="s">
        <v>899</v>
      </c>
      <c r="O36" s="40">
        <f t="shared" si="34"/>
        <v>1</v>
      </c>
      <c r="P36" s="36">
        <v>1</v>
      </c>
      <c r="Q36" s="40">
        <v>0</v>
      </c>
      <c r="R36" s="40">
        <f t="shared" ca="1" si="35"/>
        <v>0</v>
      </c>
      <c r="S36" s="37">
        <f t="shared" ca="1" si="26"/>
        <v>0</v>
      </c>
      <c r="T36" s="69" t="s">
        <v>899</v>
      </c>
      <c r="U36" s="40">
        <f t="shared" si="16"/>
        <v>1</v>
      </c>
      <c r="V36" s="36">
        <v>1</v>
      </c>
      <c r="W36" s="40">
        <v>0</v>
      </c>
      <c r="X36" s="40">
        <f t="shared" ca="1" si="8"/>
        <v>0</v>
      </c>
      <c r="Y36" s="37">
        <f t="shared" ca="1" si="27"/>
        <v>0</v>
      </c>
      <c r="Z36" s="69" t="s">
        <v>899</v>
      </c>
      <c r="AA36" s="40">
        <f t="shared" si="36"/>
        <v>1</v>
      </c>
      <c r="AB36" s="40">
        <v>1</v>
      </c>
      <c r="AC36" s="40">
        <v>0</v>
      </c>
      <c r="AD36" s="40">
        <f t="shared" ca="1" si="9"/>
        <v>0</v>
      </c>
      <c r="AE36" s="37">
        <f t="shared" ca="1" si="28"/>
        <v>0</v>
      </c>
      <c r="AF36" s="69" t="s">
        <v>899</v>
      </c>
      <c r="AG36" s="40">
        <f t="shared" si="18"/>
        <v>1</v>
      </c>
      <c r="AH36" s="40">
        <v>1</v>
      </c>
      <c r="AI36" s="40">
        <v>0</v>
      </c>
      <c r="AJ36" s="40">
        <f t="shared" ca="1" si="10"/>
        <v>0</v>
      </c>
      <c r="AK36" s="37">
        <f t="shared" ca="1" si="29"/>
        <v>0</v>
      </c>
      <c r="AL36" s="69" t="s">
        <v>899</v>
      </c>
      <c r="AM36" s="40">
        <f t="shared" si="37"/>
        <v>1</v>
      </c>
      <c r="AN36" s="84">
        <v>1</v>
      </c>
      <c r="AO36" s="40">
        <v>0</v>
      </c>
      <c r="AP36" s="40">
        <f t="shared" ca="1" si="11"/>
        <v>0</v>
      </c>
      <c r="AQ36" s="37">
        <f t="shared" ca="1" si="30"/>
        <v>0</v>
      </c>
      <c r="AR36" s="69" t="s">
        <v>899</v>
      </c>
      <c r="AS36" s="40">
        <f t="shared" si="38"/>
        <v>1</v>
      </c>
      <c r="AT36" s="84">
        <v>1</v>
      </c>
      <c r="AU36" s="40">
        <v>0</v>
      </c>
      <c r="AV36" s="40">
        <f t="shared" ca="1" si="12"/>
        <v>0</v>
      </c>
      <c r="AW36" s="37">
        <f t="shared" ca="1" si="31"/>
        <v>0</v>
      </c>
      <c r="AX36" s="69" t="s">
        <v>899</v>
      </c>
      <c r="AY36" s="40">
        <f t="shared" si="39"/>
        <v>1</v>
      </c>
      <c r="AZ36" s="40">
        <v>1</v>
      </c>
      <c r="BA36" s="40">
        <v>0</v>
      </c>
      <c r="BB36" s="40">
        <f t="shared" ca="1" si="13"/>
        <v>0</v>
      </c>
      <c r="BC36" s="37">
        <f t="shared" ca="1" si="32"/>
        <v>0</v>
      </c>
      <c r="BD36" s="69" t="s">
        <v>899</v>
      </c>
      <c r="BE36" s="40">
        <f t="shared" si="22"/>
        <v>1</v>
      </c>
      <c r="BF36" s="40">
        <v>1</v>
      </c>
      <c r="BG36" s="40">
        <v>0</v>
      </c>
      <c r="BH36" s="40">
        <f t="shared" ca="1" si="14"/>
        <v>0</v>
      </c>
      <c r="BI36" s="37">
        <f t="shared" ca="1" si="33"/>
        <v>0</v>
      </c>
    </row>
    <row r="37" spans="1:61" s="33" customFormat="1" ht="11.25" x14ac:dyDescent="0.2">
      <c r="A37" s="33">
        <f t="shared" si="23"/>
        <v>28</v>
      </c>
      <c r="B37" s="33">
        <f>'TO Filter Summary'!B38</f>
        <v>0</v>
      </c>
      <c r="C37" s="76" t="str">
        <f t="shared" ca="1" si="0"/>
        <v>File Manager (FM) Free Space Tlm</v>
      </c>
      <c r="D37" s="290">
        <f>'TO Filter Summary'!D38</f>
        <v>0</v>
      </c>
      <c r="E37" s="34" t="str">
        <f t="shared" ca="1" si="1"/>
        <v>Internal</v>
      </c>
      <c r="F37" s="34">
        <f t="shared" ca="1" si="2"/>
        <v>142</v>
      </c>
      <c r="G37" s="34" t="str">
        <f t="shared" ca="1" si="3"/>
        <v>0x08E</v>
      </c>
      <c r="H37" s="34" t="str">
        <f t="shared" ca="1" si="24"/>
        <v>0x88E</v>
      </c>
      <c r="I37" s="117" t="s">
        <v>1393</v>
      </c>
      <c r="J37" s="35">
        <f t="shared" ca="1" si="4"/>
        <v>2400</v>
      </c>
      <c r="K37" s="67">
        <f t="shared" ca="1" si="5"/>
        <v>0</v>
      </c>
      <c r="L37" s="35" t="str">
        <f t="shared" ca="1" si="6"/>
        <v>Async</v>
      </c>
      <c r="M37" s="64">
        <f t="shared" ca="1" si="7"/>
        <v>0</v>
      </c>
      <c r="N37" s="69" t="s">
        <v>899</v>
      </c>
      <c r="O37" s="40">
        <f t="shared" si="34"/>
        <v>1</v>
      </c>
      <c r="P37" s="36">
        <v>1</v>
      </c>
      <c r="Q37" s="40">
        <v>0</v>
      </c>
      <c r="R37" s="40">
        <f t="shared" ca="1" si="35"/>
        <v>0</v>
      </c>
      <c r="S37" s="37">
        <f t="shared" ca="1" si="26"/>
        <v>0</v>
      </c>
      <c r="T37" s="69" t="s">
        <v>899</v>
      </c>
      <c r="U37" s="40">
        <f t="shared" si="16"/>
        <v>1</v>
      </c>
      <c r="V37" s="36">
        <v>1</v>
      </c>
      <c r="W37" s="40">
        <v>0</v>
      </c>
      <c r="X37" s="40">
        <f t="shared" ca="1" si="8"/>
        <v>0</v>
      </c>
      <c r="Y37" s="37">
        <f t="shared" ca="1" si="27"/>
        <v>0</v>
      </c>
      <c r="Z37" s="69" t="s">
        <v>899</v>
      </c>
      <c r="AA37" s="40">
        <f t="shared" si="36"/>
        <v>0</v>
      </c>
      <c r="AB37" s="40">
        <v>0</v>
      </c>
      <c r="AC37" s="40">
        <v>0</v>
      </c>
      <c r="AD37" s="40">
        <f t="shared" ca="1" si="9"/>
        <v>0</v>
      </c>
      <c r="AE37" s="37">
        <f t="shared" si="28"/>
        <v>0</v>
      </c>
      <c r="AF37" s="69" t="s">
        <v>899</v>
      </c>
      <c r="AG37" s="40">
        <f t="shared" si="18"/>
        <v>0</v>
      </c>
      <c r="AH37" s="40">
        <v>0</v>
      </c>
      <c r="AI37" s="40">
        <v>0</v>
      </c>
      <c r="AJ37" s="40">
        <f t="shared" ca="1" si="10"/>
        <v>0</v>
      </c>
      <c r="AK37" s="37">
        <f t="shared" si="29"/>
        <v>0</v>
      </c>
      <c r="AL37" s="69" t="s">
        <v>899</v>
      </c>
      <c r="AM37" s="40">
        <f t="shared" si="37"/>
        <v>0</v>
      </c>
      <c r="AN37" s="40">
        <v>0</v>
      </c>
      <c r="AO37" s="40">
        <v>0</v>
      </c>
      <c r="AP37" s="40">
        <f t="shared" ca="1" si="11"/>
        <v>0</v>
      </c>
      <c r="AQ37" s="37">
        <f t="shared" si="30"/>
        <v>0</v>
      </c>
      <c r="AR37" s="69" t="s">
        <v>899</v>
      </c>
      <c r="AS37" s="40">
        <f t="shared" si="38"/>
        <v>0</v>
      </c>
      <c r="AT37" s="40">
        <v>0</v>
      </c>
      <c r="AU37" s="40">
        <v>0</v>
      </c>
      <c r="AV37" s="40">
        <f t="shared" ca="1" si="12"/>
        <v>0</v>
      </c>
      <c r="AW37" s="37">
        <f t="shared" si="31"/>
        <v>0</v>
      </c>
      <c r="AX37" s="69" t="s">
        <v>899</v>
      </c>
      <c r="AY37" s="40">
        <f t="shared" si="39"/>
        <v>0</v>
      </c>
      <c r="AZ37" s="40">
        <v>0</v>
      </c>
      <c r="BA37" s="40">
        <v>0</v>
      </c>
      <c r="BB37" s="40">
        <f t="shared" ca="1" si="13"/>
        <v>0</v>
      </c>
      <c r="BC37" s="37">
        <f t="shared" si="32"/>
        <v>0</v>
      </c>
      <c r="BD37" s="69" t="s">
        <v>899</v>
      </c>
      <c r="BE37" s="40">
        <f t="shared" si="22"/>
        <v>0</v>
      </c>
      <c r="BF37" s="40">
        <v>0</v>
      </c>
      <c r="BG37" s="40">
        <v>0</v>
      </c>
      <c r="BH37" s="40">
        <f t="shared" ca="1" si="14"/>
        <v>0</v>
      </c>
      <c r="BI37" s="37">
        <f t="shared" si="33"/>
        <v>0</v>
      </c>
    </row>
    <row r="38" spans="1:61" s="33" customFormat="1" ht="11.25" x14ac:dyDescent="0.2">
      <c r="A38" s="33">
        <f t="shared" si="23"/>
        <v>29</v>
      </c>
      <c r="B38" s="33" t="str">
        <f>'TO Filter Summary'!B39</f>
        <v>GMI</v>
      </c>
      <c r="C38" s="76" t="str">
        <f t="shared" ca="1" si="0"/>
        <v>GMI Housekeeping #1</v>
      </c>
      <c r="D38" s="290" t="str">
        <f>'TO Filter Summary'!D39</f>
        <v>No</v>
      </c>
      <c r="E38" s="34" t="str">
        <f t="shared" ca="1" si="1"/>
        <v>External</v>
      </c>
      <c r="F38" s="34">
        <f t="shared" ca="1" si="2"/>
        <v>144</v>
      </c>
      <c r="G38" s="34" t="str">
        <f t="shared" ca="1" si="3"/>
        <v>0x090</v>
      </c>
      <c r="H38" s="34" t="str">
        <f t="shared" ca="1" si="24"/>
        <v>0x890</v>
      </c>
      <c r="I38" s="117" t="s">
        <v>1393</v>
      </c>
      <c r="J38" s="35">
        <f t="shared" ca="1" si="4"/>
        <v>4096</v>
      </c>
      <c r="K38" s="67">
        <f t="shared" ca="1" si="5"/>
        <v>2</v>
      </c>
      <c r="L38" s="35" t="str">
        <f t="shared" ca="1" si="6"/>
        <v>Sync</v>
      </c>
      <c r="M38" s="64">
        <f t="shared" ca="1" si="7"/>
        <v>2048</v>
      </c>
      <c r="N38" s="69" t="s">
        <v>899</v>
      </c>
      <c r="O38" s="40">
        <f t="shared" si="34"/>
        <v>1</v>
      </c>
      <c r="P38" s="36">
        <v>1</v>
      </c>
      <c r="Q38" s="40">
        <v>0</v>
      </c>
      <c r="R38" s="40">
        <f t="shared" ca="1" si="35"/>
        <v>2</v>
      </c>
      <c r="S38" s="37">
        <f t="shared" ca="1" si="26"/>
        <v>2048</v>
      </c>
      <c r="T38" s="69" t="s">
        <v>899</v>
      </c>
      <c r="U38" s="40">
        <f t="shared" si="16"/>
        <v>1</v>
      </c>
      <c r="V38" s="36">
        <v>1</v>
      </c>
      <c r="W38" s="40">
        <v>0</v>
      </c>
      <c r="X38" s="40">
        <f t="shared" ca="1" si="8"/>
        <v>2</v>
      </c>
      <c r="Y38" s="37">
        <f t="shared" ca="1" si="27"/>
        <v>2048</v>
      </c>
      <c r="Z38" s="69" t="s">
        <v>899</v>
      </c>
      <c r="AA38" s="40">
        <f t="shared" si="36"/>
        <v>1</v>
      </c>
      <c r="AB38" s="40">
        <v>60</v>
      </c>
      <c r="AC38" s="40">
        <v>0</v>
      </c>
      <c r="AD38" s="40">
        <f t="shared" ca="1" si="9"/>
        <v>120</v>
      </c>
      <c r="AE38" s="37">
        <f t="shared" ca="1" si="28"/>
        <v>34.133333333333333</v>
      </c>
      <c r="AF38" s="69" t="s">
        <v>899</v>
      </c>
      <c r="AG38" s="40">
        <v>1</v>
      </c>
      <c r="AH38" s="40">
        <v>60</v>
      </c>
      <c r="AI38" s="40">
        <v>0</v>
      </c>
      <c r="AJ38" s="40">
        <f t="shared" ca="1" si="10"/>
        <v>120</v>
      </c>
      <c r="AK38" s="37">
        <f t="shared" ca="1" si="29"/>
        <v>34.133333333333333</v>
      </c>
      <c r="AL38" s="69" t="s">
        <v>899</v>
      </c>
      <c r="AM38" s="40">
        <v>1</v>
      </c>
      <c r="AN38" s="40">
        <v>60</v>
      </c>
      <c r="AO38" s="40">
        <v>0</v>
      </c>
      <c r="AP38" s="40">
        <f t="shared" ca="1" si="11"/>
        <v>120</v>
      </c>
      <c r="AQ38" s="37">
        <f t="shared" ca="1" si="30"/>
        <v>34.133333333333333</v>
      </c>
      <c r="AR38" s="69" t="s">
        <v>899</v>
      </c>
      <c r="AS38" s="40">
        <v>1</v>
      </c>
      <c r="AT38" s="40">
        <v>60</v>
      </c>
      <c r="AU38" s="40">
        <v>0</v>
      </c>
      <c r="AV38" s="40">
        <f t="shared" ca="1" si="12"/>
        <v>120</v>
      </c>
      <c r="AW38" s="37">
        <f t="shared" ca="1" si="31"/>
        <v>34.133333333333333</v>
      </c>
      <c r="AX38" s="69" t="s">
        <v>899</v>
      </c>
      <c r="AY38" s="40">
        <v>1</v>
      </c>
      <c r="AZ38" s="40">
        <v>60</v>
      </c>
      <c r="BA38" s="40">
        <v>0</v>
      </c>
      <c r="BB38" s="40">
        <f t="shared" ca="1" si="13"/>
        <v>120</v>
      </c>
      <c r="BC38" s="37">
        <f t="shared" ca="1" si="32"/>
        <v>34.133333333333333</v>
      </c>
      <c r="BD38" s="69" t="s">
        <v>899</v>
      </c>
      <c r="BE38" s="40">
        <f t="shared" si="22"/>
        <v>0</v>
      </c>
      <c r="BF38" s="40">
        <v>0</v>
      </c>
      <c r="BG38" s="40">
        <v>0</v>
      </c>
      <c r="BH38" s="40">
        <f t="shared" ca="1" si="14"/>
        <v>0</v>
      </c>
      <c r="BI38" s="37">
        <f t="shared" si="33"/>
        <v>0</v>
      </c>
    </row>
    <row r="39" spans="1:61" s="33" customFormat="1" ht="11.25" x14ac:dyDescent="0.2">
      <c r="A39" s="33">
        <f t="shared" si="23"/>
        <v>30</v>
      </c>
      <c r="B39" s="33" t="str">
        <f>'TO Filter Summary'!B40</f>
        <v>GMI</v>
      </c>
      <c r="C39" s="76" t="str">
        <f t="shared" ca="1" si="0"/>
        <v>GMI Housekeeping #2</v>
      </c>
      <c r="D39" s="290" t="str">
        <f>'TO Filter Summary'!D40</f>
        <v>No</v>
      </c>
      <c r="E39" s="34" t="str">
        <f t="shared" ca="1" si="1"/>
        <v>External</v>
      </c>
      <c r="F39" s="34">
        <f t="shared" ca="1" si="2"/>
        <v>145</v>
      </c>
      <c r="G39" s="34" t="str">
        <f t="shared" ca="1" si="3"/>
        <v>0x091</v>
      </c>
      <c r="H39" s="34" t="str">
        <f t="shared" ca="1" si="24"/>
        <v>0x891</v>
      </c>
      <c r="I39" s="117" t="s">
        <v>1393</v>
      </c>
      <c r="J39" s="35">
        <f t="shared" ca="1" si="4"/>
        <v>4096</v>
      </c>
      <c r="K39" s="67">
        <f t="shared" ca="1" si="5"/>
        <v>2</v>
      </c>
      <c r="L39" s="35" t="str">
        <f t="shared" ca="1" si="6"/>
        <v>Sync</v>
      </c>
      <c r="M39" s="64">
        <f t="shared" ca="1" si="7"/>
        <v>2048</v>
      </c>
      <c r="N39" s="69" t="s">
        <v>899</v>
      </c>
      <c r="O39" s="40">
        <f t="shared" si="34"/>
        <v>1</v>
      </c>
      <c r="P39" s="36">
        <v>1</v>
      </c>
      <c r="Q39" s="40">
        <v>0</v>
      </c>
      <c r="R39" s="40">
        <f t="shared" ca="1" si="35"/>
        <v>2</v>
      </c>
      <c r="S39" s="37">
        <f t="shared" ca="1" si="26"/>
        <v>2048</v>
      </c>
      <c r="T39" s="69" t="s">
        <v>899</v>
      </c>
      <c r="U39" s="40">
        <f t="shared" si="16"/>
        <v>1</v>
      </c>
      <c r="V39" s="36">
        <v>1</v>
      </c>
      <c r="W39" s="40">
        <v>0</v>
      </c>
      <c r="X39" s="40">
        <f t="shared" ca="1" si="8"/>
        <v>2</v>
      </c>
      <c r="Y39" s="37">
        <f t="shared" ca="1" si="27"/>
        <v>2048</v>
      </c>
      <c r="Z39" s="69" t="s">
        <v>899</v>
      </c>
      <c r="AA39" s="40">
        <f t="shared" si="36"/>
        <v>1</v>
      </c>
      <c r="AB39" s="40">
        <v>60</v>
      </c>
      <c r="AC39" s="40">
        <v>0</v>
      </c>
      <c r="AD39" s="40">
        <f t="shared" ca="1" si="9"/>
        <v>120</v>
      </c>
      <c r="AE39" s="37">
        <f t="shared" ca="1" si="28"/>
        <v>34.133333333333333</v>
      </c>
      <c r="AF39" s="69" t="s">
        <v>899</v>
      </c>
      <c r="AG39" s="40">
        <f t="shared" ref="AG39:AG46" si="40">IF(AH39=0,0,1)</f>
        <v>1</v>
      </c>
      <c r="AH39" s="40">
        <v>60</v>
      </c>
      <c r="AI39" s="40">
        <v>0</v>
      </c>
      <c r="AJ39" s="40">
        <f t="shared" ca="1" si="10"/>
        <v>120</v>
      </c>
      <c r="AK39" s="37">
        <f t="shared" ca="1" si="29"/>
        <v>34.133333333333333</v>
      </c>
      <c r="AL39" s="69" t="s">
        <v>899</v>
      </c>
      <c r="AM39" s="40">
        <f t="shared" si="37"/>
        <v>0</v>
      </c>
      <c r="AN39" s="40">
        <v>0</v>
      </c>
      <c r="AO39" s="40">
        <v>0</v>
      </c>
      <c r="AP39" s="40">
        <f t="shared" ca="1" si="11"/>
        <v>0</v>
      </c>
      <c r="AQ39" s="37">
        <f t="shared" si="30"/>
        <v>0</v>
      </c>
      <c r="AR39" s="69" t="s">
        <v>899</v>
      </c>
      <c r="AS39" s="40">
        <f t="shared" si="38"/>
        <v>1</v>
      </c>
      <c r="AT39" s="40">
        <v>60</v>
      </c>
      <c r="AU39" s="40">
        <v>0</v>
      </c>
      <c r="AV39" s="40">
        <f t="shared" ca="1" si="12"/>
        <v>120</v>
      </c>
      <c r="AW39" s="37">
        <f t="shared" ca="1" si="31"/>
        <v>34.133333333333333</v>
      </c>
      <c r="AX39" s="69" t="s">
        <v>899</v>
      </c>
      <c r="AY39" s="40">
        <f t="shared" si="39"/>
        <v>1</v>
      </c>
      <c r="AZ39" s="40">
        <v>60</v>
      </c>
      <c r="BA39" s="40">
        <v>0</v>
      </c>
      <c r="BB39" s="40">
        <f t="shared" ca="1" si="13"/>
        <v>120</v>
      </c>
      <c r="BC39" s="37">
        <f t="shared" ca="1" si="32"/>
        <v>34.133333333333333</v>
      </c>
      <c r="BD39" s="69" t="s">
        <v>899</v>
      </c>
      <c r="BE39" s="40">
        <f t="shared" si="22"/>
        <v>0</v>
      </c>
      <c r="BF39" s="40">
        <v>0</v>
      </c>
      <c r="BG39" s="40">
        <v>0</v>
      </c>
      <c r="BH39" s="40">
        <f t="shared" ca="1" si="14"/>
        <v>0</v>
      </c>
      <c r="BI39" s="37">
        <f t="shared" si="33"/>
        <v>0</v>
      </c>
    </row>
    <row r="40" spans="1:61" s="33" customFormat="1" ht="11.25" x14ac:dyDescent="0.2">
      <c r="A40" s="33">
        <f t="shared" si="23"/>
        <v>31</v>
      </c>
      <c r="B40" s="33" t="str">
        <f>'TO Filter Summary'!B41</f>
        <v>GMI</v>
      </c>
      <c r="C40" s="76" t="str">
        <f t="shared" ca="1" si="0"/>
        <v>GMI Science</v>
      </c>
      <c r="D40" s="290" t="str">
        <f>'TO Filter Summary'!D41</f>
        <v>No</v>
      </c>
      <c r="E40" s="34" t="str">
        <f t="shared" ca="1" si="1"/>
        <v>External</v>
      </c>
      <c r="F40" s="34">
        <f t="shared" ca="1" si="2"/>
        <v>146</v>
      </c>
      <c r="G40" s="34" t="str">
        <f t="shared" ca="1" si="3"/>
        <v>0x092</v>
      </c>
      <c r="H40" s="34" t="str">
        <f t="shared" ca="1" si="24"/>
        <v>0x892</v>
      </c>
      <c r="I40" s="117" t="s">
        <v>1393</v>
      </c>
      <c r="J40" s="35">
        <f t="shared" ca="1" si="4"/>
        <v>7168</v>
      </c>
      <c r="K40" s="67">
        <f t="shared" ca="1" si="5"/>
        <v>0.2</v>
      </c>
      <c r="L40" s="35" t="str">
        <f t="shared" ca="1" si="6"/>
        <v>Sync</v>
      </c>
      <c r="M40" s="64">
        <f t="shared" ca="1" si="7"/>
        <v>35840</v>
      </c>
      <c r="N40" s="69" t="s">
        <v>899</v>
      </c>
      <c r="O40" s="40">
        <f t="shared" si="34"/>
        <v>0</v>
      </c>
      <c r="P40" s="36">
        <v>0</v>
      </c>
      <c r="Q40" s="40">
        <v>0</v>
      </c>
      <c r="R40" s="40">
        <f t="shared" ca="1" si="35"/>
        <v>0</v>
      </c>
      <c r="S40" s="37">
        <f t="shared" si="26"/>
        <v>0</v>
      </c>
      <c r="T40" s="69" t="s">
        <v>899</v>
      </c>
      <c r="U40" s="40">
        <f t="shared" si="16"/>
        <v>0</v>
      </c>
      <c r="V40" s="36">
        <v>0</v>
      </c>
      <c r="W40" s="40">
        <v>0</v>
      </c>
      <c r="X40" s="40">
        <f t="shared" ca="1" si="8"/>
        <v>0</v>
      </c>
      <c r="Y40" s="37">
        <f t="shared" si="27"/>
        <v>0</v>
      </c>
      <c r="Z40" s="69" t="s">
        <v>899</v>
      </c>
      <c r="AA40" s="40">
        <f t="shared" si="36"/>
        <v>0</v>
      </c>
      <c r="AB40" s="40">
        <v>0</v>
      </c>
      <c r="AC40" s="40">
        <v>0</v>
      </c>
      <c r="AD40" s="40">
        <f t="shared" ca="1" si="9"/>
        <v>0</v>
      </c>
      <c r="AE40" s="37">
        <f t="shared" si="28"/>
        <v>0</v>
      </c>
      <c r="AF40" s="69" t="s">
        <v>899</v>
      </c>
      <c r="AG40" s="40">
        <f t="shared" si="40"/>
        <v>0</v>
      </c>
      <c r="AH40" s="40">
        <v>0</v>
      </c>
      <c r="AI40" s="40">
        <v>0</v>
      </c>
      <c r="AJ40" s="40">
        <f t="shared" ca="1" si="10"/>
        <v>0</v>
      </c>
      <c r="AK40" s="37">
        <f t="shared" si="29"/>
        <v>0</v>
      </c>
      <c r="AL40" s="69" t="s">
        <v>899</v>
      </c>
      <c r="AM40" s="40">
        <f t="shared" si="37"/>
        <v>0</v>
      </c>
      <c r="AN40" s="40">
        <v>0</v>
      </c>
      <c r="AO40" s="40">
        <v>0</v>
      </c>
      <c r="AP40" s="40">
        <f t="shared" ca="1" si="11"/>
        <v>0</v>
      </c>
      <c r="AQ40" s="37">
        <f t="shared" si="30"/>
        <v>0</v>
      </c>
      <c r="AR40" s="69" t="s">
        <v>899</v>
      </c>
      <c r="AS40" s="40">
        <f t="shared" si="38"/>
        <v>0</v>
      </c>
      <c r="AT40" s="40">
        <v>0</v>
      </c>
      <c r="AU40" s="40">
        <v>0</v>
      </c>
      <c r="AV40" s="40">
        <f t="shared" ca="1" si="12"/>
        <v>0</v>
      </c>
      <c r="AW40" s="37">
        <f t="shared" si="31"/>
        <v>0</v>
      </c>
      <c r="AX40" s="69" t="s">
        <v>899</v>
      </c>
      <c r="AY40" s="40">
        <f t="shared" si="39"/>
        <v>0</v>
      </c>
      <c r="AZ40" s="40">
        <v>0</v>
      </c>
      <c r="BA40" s="40">
        <v>0</v>
      </c>
      <c r="BB40" s="40">
        <f t="shared" ca="1" si="13"/>
        <v>0</v>
      </c>
      <c r="BC40" s="37">
        <f t="shared" si="32"/>
        <v>0</v>
      </c>
      <c r="BD40" s="69" t="s">
        <v>899</v>
      </c>
      <c r="BE40" s="40">
        <f t="shared" si="22"/>
        <v>0</v>
      </c>
      <c r="BF40" s="40">
        <v>0</v>
      </c>
      <c r="BG40" s="40">
        <v>0</v>
      </c>
      <c r="BH40" s="40">
        <f t="shared" ca="1" si="14"/>
        <v>0</v>
      </c>
      <c r="BI40" s="37">
        <f t="shared" si="33"/>
        <v>0</v>
      </c>
    </row>
    <row r="41" spans="1:61" s="33" customFormat="1" ht="11.25" x14ac:dyDescent="0.2">
      <c r="A41" s="33">
        <f t="shared" si="23"/>
        <v>32</v>
      </c>
      <c r="B41" s="33" t="str">
        <f>'TO Filter Summary'!B42</f>
        <v>GMI</v>
      </c>
      <c r="C41" s="76" t="str">
        <f t="shared" ca="1" si="0"/>
        <v>GMI Memory Dump</v>
      </c>
      <c r="D41" s="290" t="str">
        <f>'TO Filter Summary'!D42</f>
        <v>No</v>
      </c>
      <c r="E41" s="34" t="str">
        <f t="shared" ca="1" si="1"/>
        <v>External</v>
      </c>
      <c r="F41" s="34">
        <f t="shared" ca="1" si="2"/>
        <v>148</v>
      </c>
      <c r="G41" s="34" t="str">
        <f t="shared" ca="1" si="3"/>
        <v>0x094</v>
      </c>
      <c r="H41" s="34" t="str">
        <f t="shared" ca="1" si="24"/>
        <v>0x894</v>
      </c>
      <c r="I41" s="117" t="s">
        <v>1393</v>
      </c>
      <c r="J41" s="35">
        <f t="shared" ca="1" si="4"/>
        <v>7168</v>
      </c>
      <c r="K41" s="67">
        <f t="shared" ca="1" si="5"/>
        <v>0.2</v>
      </c>
      <c r="L41" s="35" t="str">
        <f t="shared" ca="1" si="6"/>
        <v>Sync</v>
      </c>
      <c r="M41" s="64">
        <f t="shared" ca="1" si="7"/>
        <v>35840</v>
      </c>
      <c r="N41" s="69" t="s">
        <v>899</v>
      </c>
      <c r="O41" s="40">
        <f t="shared" si="34"/>
        <v>0</v>
      </c>
      <c r="P41" s="36">
        <v>0</v>
      </c>
      <c r="Q41" s="40">
        <v>0</v>
      </c>
      <c r="R41" s="40">
        <f t="shared" ca="1" si="35"/>
        <v>0</v>
      </c>
      <c r="S41" s="37">
        <f t="shared" si="26"/>
        <v>0</v>
      </c>
      <c r="T41" s="69" t="s">
        <v>899</v>
      </c>
      <c r="U41" s="40">
        <f t="shared" si="16"/>
        <v>0</v>
      </c>
      <c r="V41" s="36">
        <v>0</v>
      </c>
      <c r="W41" s="40">
        <v>0</v>
      </c>
      <c r="X41" s="40">
        <f t="shared" ca="1" si="8"/>
        <v>0</v>
      </c>
      <c r="Y41" s="37">
        <f t="shared" si="27"/>
        <v>0</v>
      </c>
      <c r="Z41" s="69" t="s">
        <v>899</v>
      </c>
      <c r="AA41" s="40">
        <f t="shared" si="36"/>
        <v>0</v>
      </c>
      <c r="AB41" s="40">
        <v>0</v>
      </c>
      <c r="AC41" s="40">
        <v>0</v>
      </c>
      <c r="AD41" s="40">
        <f t="shared" ca="1" si="9"/>
        <v>0</v>
      </c>
      <c r="AE41" s="37">
        <f t="shared" si="28"/>
        <v>0</v>
      </c>
      <c r="AF41" s="69" t="s">
        <v>899</v>
      </c>
      <c r="AG41" s="40">
        <f t="shared" si="40"/>
        <v>0</v>
      </c>
      <c r="AH41" s="40">
        <v>0</v>
      </c>
      <c r="AI41" s="40">
        <v>0</v>
      </c>
      <c r="AJ41" s="40">
        <f t="shared" ca="1" si="10"/>
        <v>0</v>
      </c>
      <c r="AK41" s="37">
        <f t="shared" si="29"/>
        <v>0</v>
      </c>
      <c r="AL41" s="69" t="s">
        <v>899</v>
      </c>
      <c r="AM41" s="40">
        <f t="shared" si="37"/>
        <v>0</v>
      </c>
      <c r="AN41" s="84">
        <v>0</v>
      </c>
      <c r="AO41" s="40">
        <v>0</v>
      </c>
      <c r="AP41" s="40">
        <f t="shared" ca="1" si="11"/>
        <v>0</v>
      </c>
      <c r="AQ41" s="37">
        <f t="shared" si="30"/>
        <v>0</v>
      </c>
      <c r="AR41" s="69" t="s">
        <v>899</v>
      </c>
      <c r="AS41" s="40">
        <f t="shared" si="38"/>
        <v>0</v>
      </c>
      <c r="AT41" s="84">
        <v>0</v>
      </c>
      <c r="AU41" s="40">
        <v>0</v>
      </c>
      <c r="AV41" s="40">
        <f t="shared" ca="1" si="12"/>
        <v>0</v>
      </c>
      <c r="AW41" s="37">
        <f t="shared" si="31"/>
        <v>0</v>
      </c>
      <c r="AX41" s="69" t="s">
        <v>899</v>
      </c>
      <c r="AY41" s="40">
        <f t="shared" si="39"/>
        <v>0</v>
      </c>
      <c r="AZ41" s="40">
        <v>0</v>
      </c>
      <c r="BA41" s="40">
        <v>0</v>
      </c>
      <c r="BB41" s="40">
        <f t="shared" ca="1" si="13"/>
        <v>0</v>
      </c>
      <c r="BC41" s="37">
        <f t="shared" si="32"/>
        <v>0</v>
      </c>
      <c r="BD41" s="69" t="s">
        <v>899</v>
      </c>
      <c r="BE41" s="40">
        <f t="shared" si="22"/>
        <v>0</v>
      </c>
      <c r="BF41" s="40">
        <v>0</v>
      </c>
      <c r="BG41" s="40">
        <v>0</v>
      </c>
      <c r="BH41" s="40">
        <f t="shared" ca="1" si="14"/>
        <v>0</v>
      </c>
      <c r="BI41" s="37">
        <f t="shared" si="33"/>
        <v>0</v>
      </c>
    </row>
    <row r="42" spans="1:61" s="33" customFormat="1" ht="11.25" x14ac:dyDescent="0.2">
      <c r="A42" s="33">
        <f t="shared" si="23"/>
        <v>33</v>
      </c>
      <c r="B42" s="33" t="str">
        <f>'TO Filter Summary'!B43</f>
        <v>GMI</v>
      </c>
      <c r="C42" s="76" t="str">
        <f t="shared" ca="1" si="0"/>
        <v>GMI Calibration Data</v>
      </c>
      <c r="D42" s="290" t="str">
        <f>'TO Filter Summary'!D43</f>
        <v>No</v>
      </c>
      <c r="E42" s="34" t="str">
        <f t="shared" ca="1" si="1"/>
        <v>External</v>
      </c>
      <c r="F42" s="34">
        <f t="shared" ca="1" si="2"/>
        <v>149</v>
      </c>
      <c r="G42" s="34" t="str">
        <f t="shared" ca="1" si="3"/>
        <v>0x095</v>
      </c>
      <c r="H42" s="34" t="str">
        <f t="shared" ca="1" si="24"/>
        <v>0x895</v>
      </c>
      <c r="I42" s="117" t="s">
        <v>1393</v>
      </c>
      <c r="J42" s="35">
        <f t="shared" ca="1" si="4"/>
        <v>7168</v>
      </c>
      <c r="K42" s="67">
        <f t="shared" ca="1" si="5"/>
        <v>0.2</v>
      </c>
      <c r="L42" s="35" t="str">
        <f t="shared" ca="1" si="6"/>
        <v>Sync</v>
      </c>
      <c r="M42" s="64">
        <f t="shared" ca="1" si="7"/>
        <v>35840</v>
      </c>
      <c r="N42" s="69" t="s">
        <v>899</v>
      </c>
      <c r="O42" s="40">
        <f t="shared" si="34"/>
        <v>0</v>
      </c>
      <c r="P42" s="36">
        <v>0</v>
      </c>
      <c r="Q42" s="40">
        <v>0</v>
      </c>
      <c r="R42" s="40">
        <f t="shared" ca="1" si="35"/>
        <v>0</v>
      </c>
      <c r="S42" s="37">
        <f t="shared" si="26"/>
        <v>0</v>
      </c>
      <c r="T42" s="69" t="s">
        <v>899</v>
      </c>
      <c r="U42" s="40">
        <f t="shared" si="16"/>
        <v>0</v>
      </c>
      <c r="V42" s="36">
        <v>0</v>
      </c>
      <c r="W42" s="40">
        <v>0</v>
      </c>
      <c r="X42" s="40">
        <f t="shared" ca="1" si="8"/>
        <v>0</v>
      </c>
      <c r="Y42" s="37">
        <f t="shared" si="27"/>
        <v>0</v>
      </c>
      <c r="Z42" s="69" t="s">
        <v>899</v>
      </c>
      <c r="AA42" s="40">
        <f t="shared" si="36"/>
        <v>0</v>
      </c>
      <c r="AB42" s="40">
        <v>0</v>
      </c>
      <c r="AC42" s="40">
        <v>0</v>
      </c>
      <c r="AD42" s="40">
        <f t="shared" ca="1" si="9"/>
        <v>0</v>
      </c>
      <c r="AE42" s="37">
        <f t="shared" si="28"/>
        <v>0</v>
      </c>
      <c r="AF42" s="69" t="s">
        <v>899</v>
      </c>
      <c r="AG42" s="40">
        <f t="shared" si="40"/>
        <v>0</v>
      </c>
      <c r="AH42" s="40">
        <v>0</v>
      </c>
      <c r="AI42" s="40">
        <v>0</v>
      </c>
      <c r="AJ42" s="40">
        <f t="shared" ca="1" si="10"/>
        <v>0</v>
      </c>
      <c r="AK42" s="37">
        <f t="shared" si="29"/>
        <v>0</v>
      </c>
      <c r="AL42" s="69" t="s">
        <v>899</v>
      </c>
      <c r="AM42" s="40">
        <f t="shared" si="37"/>
        <v>0</v>
      </c>
      <c r="AN42" s="84">
        <v>0</v>
      </c>
      <c r="AO42" s="40">
        <v>0</v>
      </c>
      <c r="AP42" s="40">
        <f t="shared" ca="1" si="11"/>
        <v>0</v>
      </c>
      <c r="AQ42" s="37">
        <f t="shared" si="30"/>
        <v>0</v>
      </c>
      <c r="AR42" s="69" t="s">
        <v>899</v>
      </c>
      <c r="AS42" s="40">
        <f t="shared" si="38"/>
        <v>0</v>
      </c>
      <c r="AT42" s="84">
        <v>0</v>
      </c>
      <c r="AU42" s="40">
        <v>0</v>
      </c>
      <c r="AV42" s="40">
        <f t="shared" ca="1" si="12"/>
        <v>0</v>
      </c>
      <c r="AW42" s="37">
        <f t="shared" si="31"/>
        <v>0</v>
      </c>
      <c r="AX42" s="69" t="s">
        <v>899</v>
      </c>
      <c r="AY42" s="40">
        <f t="shared" si="39"/>
        <v>0</v>
      </c>
      <c r="AZ42" s="40">
        <v>0</v>
      </c>
      <c r="BA42" s="40">
        <v>0</v>
      </c>
      <c r="BB42" s="40">
        <f t="shared" ca="1" si="13"/>
        <v>0</v>
      </c>
      <c r="BC42" s="37">
        <f t="shared" si="32"/>
        <v>0</v>
      </c>
      <c r="BD42" s="69" t="s">
        <v>899</v>
      </c>
      <c r="BE42" s="40">
        <f t="shared" si="22"/>
        <v>0</v>
      </c>
      <c r="BF42" s="40">
        <v>0</v>
      </c>
      <c r="BG42" s="40">
        <v>0</v>
      </c>
      <c r="BH42" s="40">
        <f t="shared" ca="1" si="14"/>
        <v>0</v>
      </c>
      <c r="BI42" s="37">
        <f t="shared" si="33"/>
        <v>0</v>
      </c>
    </row>
    <row r="43" spans="1:61" s="33" customFormat="1" ht="11.25" x14ac:dyDescent="0.2">
      <c r="A43" s="33">
        <f t="shared" si="23"/>
        <v>34</v>
      </c>
      <c r="B43" s="33" t="str">
        <f>'TO Filter Summary'!B44</f>
        <v>FSW</v>
      </c>
      <c r="C43" s="76" t="str">
        <f t="shared" ca="1" si="0"/>
        <v xml:space="preserve">Scheduler (SCH) HK  </v>
      </c>
      <c r="D43" s="290" t="str">
        <f>'TO Filter Summary'!D44</f>
        <v>No</v>
      </c>
      <c r="E43" s="34" t="str">
        <f t="shared" ca="1" si="1"/>
        <v>Internal</v>
      </c>
      <c r="F43" s="34">
        <f t="shared" ca="1" si="2"/>
        <v>153</v>
      </c>
      <c r="G43" s="34" t="str">
        <f t="shared" ca="1" si="3"/>
        <v>0x099</v>
      </c>
      <c r="H43" s="34" t="str">
        <f t="shared" ca="1" si="24"/>
        <v>0x899</v>
      </c>
      <c r="I43" s="117" t="s">
        <v>1393</v>
      </c>
      <c r="J43" s="35">
        <f t="shared" ca="1" si="4"/>
        <v>544</v>
      </c>
      <c r="K43" s="67">
        <f t="shared" ca="1" si="5"/>
        <v>5</v>
      </c>
      <c r="L43" s="35" t="str">
        <f t="shared" ca="1" si="6"/>
        <v>Sync</v>
      </c>
      <c r="M43" s="64">
        <f t="shared" ca="1" si="7"/>
        <v>108.8</v>
      </c>
      <c r="N43" s="69" t="s">
        <v>899</v>
      </c>
      <c r="O43" s="40">
        <f t="shared" si="34"/>
        <v>1</v>
      </c>
      <c r="P43" s="36">
        <v>3</v>
      </c>
      <c r="Q43" s="40">
        <v>0</v>
      </c>
      <c r="R43" s="40">
        <f t="shared" ca="1" si="35"/>
        <v>15</v>
      </c>
      <c r="S43" s="37">
        <f t="shared" ca="1" si="26"/>
        <v>36.266666666666666</v>
      </c>
      <c r="T43" s="69" t="s">
        <v>899</v>
      </c>
      <c r="U43" s="40">
        <f t="shared" si="16"/>
        <v>1</v>
      </c>
      <c r="V43" s="36">
        <v>3</v>
      </c>
      <c r="W43" s="40">
        <v>0</v>
      </c>
      <c r="X43" s="40">
        <f t="shared" ca="1" si="8"/>
        <v>15</v>
      </c>
      <c r="Y43" s="37">
        <f t="shared" ca="1" si="27"/>
        <v>36.266666666666666</v>
      </c>
      <c r="Z43" s="69" t="s">
        <v>899</v>
      </c>
      <c r="AA43" s="40">
        <f t="shared" si="36"/>
        <v>1</v>
      </c>
      <c r="AB43" s="40">
        <v>24</v>
      </c>
      <c r="AC43" s="40">
        <v>0</v>
      </c>
      <c r="AD43" s="40">
        <f t="shared" ca="1" si="9"/>
        <v>120</v>
      </c>
      <c r="AE43" s="37">
        <f t="shared" ca="1" si="28"/>
        <v>4.5333333333333332</v>
      </c>
      <c r="AF43" s="69" t="s">
        <v>899</v>
      </c>
      <c r="AG43" s="40">
        <f t="shared" si="40"/>
        <v>1</v>
      </c>
      <c r="AH43" s="40">
        <v>24</v>
      </c>
      <c r="AI43" s="40">
        <v>0</v>
      </c>
      <c r="AJ43" s="40">
        <f t="shared" ca="1" si="10"/>
        <v>120</v>
      </c>
      <c r="AK43" s="37">
        <f t="shared" ca="1" si="29"/>
        <v>4.5333333333333332</v>
      </c>
      <c r="AL43" s="69" t="s">
        <v>899</v>
      </c>
      <c r="AM43" s="40">
        <f t="shared" si="37"/>
        <v>1</v>
      </c>
      <c r="AN43" s="40">
        <v>24</v>
      </c>
      <c r="AO43" s="40">
        <v>0</v>
      </c>
      <c r="AP43" s="40">
        <f t="shared" ca="1" si="11"/>
        <v>120</v>
      </c>
      <c r="AQ43" s="37">
        <f t="shared" ca="1" si="30"/>
        <v>4.5333333333333332</v>
      </c>
      <c r="AR43" s="69" t="s">
        <v>899</v>
      </c>
      <c r="AS43" s="40">
        <f t="shared" si="38"/>
        <v>1</v>
      </c>
      <c r="AT43" s="40">
        <v>24</v>
      </c>
      <c r="AU43" s="40">
        <v>0</v>
      </c>
      <c r="AV43" s="40">
        <f t="shared" ca="1" si="12"/>
        <v>120</v>
      </c>
      <c r="AW43" s="37">
        <f t="shared" ca="1" si="31"/>
        <v>4.5333333333333332</v>
      </c>
      <c r="AX43" s="69" t="s">
        <v>899</v>
      </c>
      <c r="AY43" s="40">
        <f t="shared" si="39"/>
        <v>1</v>
      </c>
      <c r="AZ43" s="40">
        <v>24</v>
      </c>
      <c r="BA43" s="40">
        <v>0</v>
      </c>
      <c r="BB43" s="40">
        <f t="shared" ca="1" si="13"/>
        <v>120</v>
      </c>
      <c r="BC43" s="37">
        <f t="shared" ca="1" si="32"/>
        <v>4.5333333333333332</v>
      </c>
      <c r="BD43" s="69" t="s">
        <v>899</v>
      </c>
      <c r="BE43" s="40">
        <f t="shared" si="22"/>
        <v>0</v>
      </c>
      <c r="BF43" s="40">
        <v>0</v>
      </c>
      <c r="BG43" s="40">
        <v>0</v>
      </c>
      <c r="BH43" s="40">
        <f t="shared" ca="1" si="14"/>
        <v>0</v>
      </c>
      <c r="BI43" s="37">
        <f t="shared" si="33"/>
        <v>0</v>
      </c>
    </row>
    <row r="44" spans="1:61" s="33" customFormat="1" ht="11.25" x14ac:dyDescent="0.2">
      <c r="A44" s="33">
        <f t="shared" si="23"/>
        <v>35</v>
      </c>
      <c r="B44" s="33">
        <f>'TO Filter Summary'!B45</f>
        <v>0</v>
      </c>
      <c r="C44" s="76" t="str">
        <f t="shared" ca="1" si="0"/>
        <v>Scheduler (SCH) Diag</v>
      </c>
      <c r="D44" s="290">
        <f>'TO Filter Summary'!D45</f>
        <v>0</v>
      </c>
      <c r="E44" s="34" t="str">
        <f t="shared" ca="1" si="1"/>
        <v>Internal</v>
      </c>
      <c r="F44" s="34">
        <f t="shared" ca="1" si="2"/>
        <v>154</v>
      </c>
      <c r="G44" s="34" t="str">
        <f t="shared" ca="1" si="3"/>
        <v>0x09A</v>
      </c>
      <c r="H44" s="34" t="str">
        <f t="shared" ca="1" si="24"/>
        <v>0x89A</v>
      </c>
      <c r="I44" s="117" t="s">
        <v>1393</v>
      </c>
      <c r="J44" s="35">
        <f t="shared" ca="1" si="4"/>
        <v>18096</v>
      </c>
      <c r="K44" s="67">
        <f t="shared" ca="1" si="5"/>
        <v>0</v>
      </c>
      <c r="L44" s="35" t="str">
        <f t="shared" ca="1" si="6"/>
        <v>Async</v>
      </c>
      <c r="M44" s="64">
        <f t="shared" ca="1" si="7"/>
        <v>0</v>
      </c>
      <c r="N44" s="69" t="s">
        <v>899</v>
      </c>
      <c r="O44" s="40">
        <f t="shared" si="34"/>
        <v>1</v>
      </c>
      <c r="P44" s="36">
        <v>1</v>
      </c>
      <c r="Q44" s="40">
        <v>0</v>
      </c>
      <c r="R44" s="40">
        <f t="shared" ca="1" si="35"/>
        <v>0</v>
      </c>
      <c r="S44" s="37">
        <f t="shared" ca="1" si="26"/>
        <v>0</v>
      </c>
      <c r="T44" s="69" t="s">
        <v>899</v>
      </c>
      <c r="U44" s="40">
        <f t="shared" si="16"/>
        <v>1</v>
      </c>
      <c r="V44" s="36">
        <v>1</v>
      </c>
      <c r="W44" s="40">
        <v>0</v>
      </c>
      <c r="X44" s="40">
        <f t="shared" ca="1" si="8"/>
        <v>0</v>
      </c>
      <c r="Y44" s="37">
        <f t="shared" ca="1" si="27"/>
        <v>0</v>
      </c>
      <c r="Z44" s="69" t="s">
        <v>899</v>
      </c>
      <c r="AA44" s="40">
        <f t="shared" si="36"/>
        <v>1</v>
      </c>
      <c r="AB44" s="40">
        <v>1</v>
      </c>
      <c r="AC44" s="40">
        <v>0</v>
      </c>
      <c r="AD44" s="40">
        <f t="shared" ca="1" si="9"/>
        <v>0</v>
      </c>
      <c r="AE44" s="37">
        <f t="shared" ca="1" si="28"/>
        <v>0</v>
      </c>
      <c r="AF44" s="69" t="s">
        <v>899</v>
      </c>
      <c r="AG44" s="40">
        <f t="shared" si="40"/>
        <v>1</v>
      </c>
      <c r="AH44" s="40">
        <v>1</v>
      </c>
      <c r="AI44" s="40">
        <v>0</v>
      </c>
      <c r="AJ44" s="40">
        <f t="shared" ca="1" si="10"/>
        <v>0</v>
      </c>
      <c r="AK44" s="37">
        <f t="shared" ca="1" si="29"/>
        <v>0</v>
      </c>
      <c r="AL44" s="69" t="s">
        <v>899</v>
      </c>
      <c r="AM44" s="40">
        <f t="shared" si="37"/>
        <v>1</v>
      </c>
      <c r="AN44" s="84">
        <v>1</v>
      </c>
      <c r="AO44" s="40">
        <v>0</v>
      </c>
      <c r="AP44" s="40">
        <f t="shared" ca="1" si="11"/>
        <v>0</v>
      </c>
      <c r="AQ44" s="37">
        <f t="shared" ca="1" si="30"/>
        <v>0</v>
      </c>
      <c r="AR44" s="69" t="s">
        <v>899</v>
      </c>
      <c r="AS44" s="40">
        <f t="shared" si="38"/>
        <v>1</v>
      </c>
      <c r="AT44" s="84">
        <v>1</v>
      </c>
      <c r="AU44" s="40">
        <v>0</v>
      </c>
      <c r="AV44" s="40">
        <f t="shared" ca="1" si="12"/>
        <v>0</v>
      </c>
      <c r="AW44" s="37">
        <f t="shared" ca="1" si="31"/>
        <v>0</v>
      </c>
      <c r="AX44" s="69" t="s">
        <v>899</v>
      </c>
      <c r="AY44" s="40">
        <f t="shared" si="39"/>
        <v>1</v>
      </c>
      <c r="AZ44" s="40">
        <v>1</v>
      </c>
      <c r="BA44" s="40">
        <v>0</v>
      </c>
      <c r="BB44" s="40">
        <f t="shared" ca="1" si="13"/>
        <v>0</v>
      </c>
      <c r="BC44" s="37">
        <f t="shared" ca="1" si="32"/>
        <v>0</v>
      </c>
      <c r="BD44" s="69" t="s">
        <v>899</v>
      </c>
      <c r="BE44" s="40">
        <f t="shared" si="22"/>
        <v>1</v>
      </c>
      <c r="BF44" s="40">
        <v>1</v>
      </c>
      <c r="BG44" s="40">
        <v>0</v>
      </c>
      <c r="BH44" s="40">
        <f t="shared" ca="1" si="14"/>
        <v>0</v>
      </c>
      <c r="BI44" s="37">
        <f t="shared" ca="1" si="33"/>
        <v>0</v>
      </c>
    </row>
    <row r="45" spans="1:61" s="33" customFormat="1" ht="11.25" x14ac:dyDescent="0.2">
      <c r="A45" s="33">
        <f t="shared" si="23"/>
        <v>36</v>
      </c>
      <c r="B45" s="33" t="str">
        <f>'TO Filter Summary'!B46</f>
        <v>FSW</v>
      </c>
      <c r="C45" s="76" t="str">
        <f t="shared" ca="1" si="0"/>
        <v>Housekeeping (HK) HK</v>
      </c>
      <c r="D45" s="290" t="str">
        <f>'TO Filter Summary'!D46</f>
        <v>No</v>
      </c>
      <c r="E45" s="34" t="str">
        <f t="shared" ca="1" si="1"/>
        <v>Internal</v>
      </c>
      <c r="F45" s="34">
        <f t="shared" ca="1" si="2"/>
        <v>155</v>
      </c>
      <c r="G45" s="34" t="str">
        <f t="shared" ca="1" si="3"/>
        <v>0x09B</v>
      </c>
      <c r="H45" s="34" t="str">
        <f t="shared" ca="1" si="24"/>
        <v>0x89B</v>
      </c>
      <c r="I45" s="117" t="s">
        <v>1393</v>
      </c>
      <c r="J45" s="35">
        <f t="shared" ca="1" si="4"/>
        <v>192</v>
      </c>
      <c r="K45" s="67">
        <f t="shared" ca="1" si="5"/>
        <v>5</v>
      </c>
      <c r="L45" s="35" t="str">
        <f t="shared" ca="1" si="6"/>
        <v>Sync</v>
      </c>
      <c r="M45" s="64">
        <f t="shared" ca="1" si="7"/>
        <v>38.4</v>
      </c>
      <c r="N45" s="69" t="s">
        <v>899</v>
      </c>
      <c r="O45" s="40">
        <f t="shared" si="34"/>
        <v>1</v>
      </c>
      <c r="P45" s="36">
        <v>3</v>
      </c>
      <c r="Q45" s="40">
        <v>0</v>
      </c>
      <c r="R45" s="40">
        <f t="shared" ca="1" si="35"/>
        <v>15</v>
      </c>
      <c r="S45" s="37">
        <f t="shared" ca="1" si="26"/>
        <v>12.799999999999999</v>
      </c>
      <c r="T45" s="69" t="s">
        <v>899</v>
      </c>
      <c r="U45" s="40">
        <f t="shared" si="16"/>
        <v>1</v>
      </c>
      <c r="V45" s="36">
        <v>3</v>
      </c>
      <c r="W45" s="40">
        <v>0</v>
      </c>
      <c r="X45" s="40">
        <f t="shared" ca="1" si="8"/>
        <v>15</v>
      </c>
      <c r="Y45" s="37">
        <f t="shared" ca="1" si="27"/>
        <v>12.799999999999999</v>
      </c>
      <c r="Z45" s="69" t="s">
        <v>899</v>
      </c>
      <c r="AA45" s="40">
        <f t="shared" si="36"/>
        <v>1</v>
      </c>
      <c r="AB45" s="40">
        <v>24</v>
      </c>
      <c r="AC45" s="40">
        <v>0</v>
      </c>
      <c r="AD45" s="40">
        <f t="shared" ca="1" si="9"/>
        <v>120</v>
      </c>
      <c r="AE45" s="37">
        <f t="shared" ca="1" si="28"/>
        <v>1.5999999999999999</v>
      </c>
      <c r="AF45" s="69" t="s">
        <v>899</v>
      </c>
      <c r="AG45" s="40">
        <f t="shared" si="40"/>
        <v>1</v>
      </c>
      <c r="AH45" s="40">
        <v>24</v>
      </c>
      <c r="AI45" s="40">
        <v>0</v>
      </c>
      <c r="AJ45" s="40">
        <f t="shared" ca="1" si="10"/>
        <v>120</v>
      </c>
      <c r="AK45" s="37">
        <f t="shared" ca="1" si="29"/>
        <v>1.5999999999999999</v>
      </c>
      <c r="AL45" s="69" t="s">
        <v>899</v>
      </c>
      <c r="AM45" s="40">
        <f t="shared" si="37"/>
        <v>1</v>
      </c>
      <c r="AN45" s="40">
        <v>24</v>
      </c>
      <c r="AO45" s="40">
        <v>0</v>
      </c>
      <c r="AP45" s="40">
        <f t="shared" ca="1" si="11"/>
        <v>120</v>
      </c>
      <c r="AQ45" s="37">
        <f t="shared" ca="1" si="30"/>
        <v>1.5999999999999999</v>
      </c>
      <c r="AR45" s="69" t="s">
        <v>899</v>
      </c>
      <c r="AS45" s="40">
        <f t="shared" si="38"/>
        <v>1</v>
      </c>
      <c r="AT45" s="40">
        <v>24</v>
      </c>
      <c r="AU45" s="40">
        <v>0</v>
      </c>
      <c r="AV45" s="40">
        <f t="shared" ca="1" si="12"/>
        <v>120</v>
      </c>
      <c r="AW45" s="37">
        <f t="shared" ca="1" si="31"/>
        <v>1.5999999999999999</v>
      </c>
      <c r="AX45" s="69" t="s">
        <v>899</v>
      </c>
      <c r="AY45" s="40">
        <f t="shared" si="39"/>
        <v>1</v>
      </c>
      <c r="AZ45" s="40">
        <v>24</v>
      </c>
      <c r="BA45" s="40">
        <v>0</v>
      </c>
      <c r="BB45" s="40">
        <f t="shared" ca="1" si="13"/>
        <v>120</v>
      </c>
      <c r="BC45" s="37">
        <f t="shared" ca="1" si="32"/>
        <v>1.5999999999999999</v>
      </c>
      <c r="BD45" s="69" t="s">
        <v>899</v>
      </c>
      <c r="BE45" s="40">
        <f t="shared" si="22"/>
        <v>0</v>
      </c>
      <c r="BF45" s="40">
        <v>0</v>
      </c>
      <c r="BG45" s="40">
        <v>0</v>
      </c>
      <c r="BH45" s="40">
        <f t="shared" ca="1" si="14"/>
        <v>0</v>
      </c>
      <c r="BI45" s="37">
        <f t="shared" si="33"/>
        <v>0</v>
      </c>
    </row>
    <row r="46" spans="1:61" s="33" customFormat="1" ht="11.25" x14ac:dyDescent="0.2">
      <c r="A46" s="33">
        <f t="shared" si="23"/>
        <v>37</v>
      </c>
      <c r="B46" s="33" t="str">
        <f>'TO Filter Summary'!B47</f>
        <v>FSW</v>
      </c>
      <c r="C46" s="76" t="str">
        <f t="shared" ca="1" si="0"/>
        <v>Housekeeping (HK) Combined1 - Xpndr</v>
      </c>
      <c r="D46" s="290" t="str">
        <f>'TO Filter Summary'!D47</f>
        <v>No</v>
      </c>
      <c r="E46" s="34" t="str">
        <f t="shared" ca="1" si="1"/>
        <v>Internal</v>
      </c>
      <c r="F46" s="34">
        <f t="shared" ca="1" si="2"/>
        <v>156</v>
      </c>
      <c r="G46" s="34" t="str">
        <f t="shared" ca="1" si="3"/>
        <v>0x09C</v>
      </c>
      <c r="H46" s="34" t="str">
        <f t="shared" ca="1" si="24"/>
        <v>0x89C</v>
      </c>
      <c r="I46" s="117" t="s">
        <v>1393</v>
      </c>
      <c r="J46" s="35">
        <f t="shared" ca="1" si="4"/>
        <v>448</v>
      </c>
      <c r="K46" s="67">
        <f t="shared" ca="1" si="5"/>
        <v>5</v>
      </c>
      <c r="L46" s="35" t="str">
        <f t="shared" ca="1" si="6"/>
        <v>Sync</v>
      </c>
      <c r="M46" s="64">
        <f t="shared" ca="1" si="7"/>
        <v>89.6</v>
      </c>
      <c r="N46" s="69" t="s">
        <v>899</v>
      </c>
      <c r="O46" s="40">
        <f t="shared" si="34"/>
        <v>1</v>
      </c>
      <c r="P46" s="36">
        <v>1</v>
      </c>
      <c r="Q46" s="40">
        <v>0</v>
      </c>
      <c r="R46" s="40">
        <f ca="1">IF(P46="", "", $K46*P46)</f>
        <v>5</v>
      </c>
      <c r="S46" s="37">
        <f t="shared" ca="1" si="26"/>
        <v>89.6</v>
      </c>
      <c r="T46" s="69" t="s">
        <v>899</v>
      </c>
      <c r="U46" s="40">
        <f t="shared" si="16"/>
        <v>1</v>
      </c>
      <c r="V46" s="36">
        <v>1</v>
      </c>
      <c r="W46" s="40">
        <v>0</v>
      </c>
      <c r="X46" s="40">
        <f t="shared" ca="1" si="8"/>
        <v>5</v>
      </c>
      <c r="Y46" s="37">
        <f t="shared" ca="1" si="27"/>
        <v>89.6</v>
      </c>
      <c r="Z46" s="69" t="s">
        <v>899</v>
      </c>
      <c r="AA46" s="40">
        <f t="shared" si="36"/>
        <v>1</v>
      </c>
      <c r="AB46" s="40">
        <v>1</v>
      </c>
      <c r="AC46" s="40">
        <v>0</v>
      </c>
      <c r="AD46" s="40">
        <f t="shared" ca="1" si="9"/>
        <v>5</v>
      </c>
      <c r="AE46" s="37">
        <f t="shared" ca="1" si="28"/>
        <v>89.6</v>
      </c>
      <c r="AF46" s="69" t="s">
        <v>899</v>
      </c>
      <c r="AG46" s="40">
        <f t="shared" si="40"/>
        <v>1</v>
      </c>
      <c r="AH46" s="40">
        <v>1</v>
      </c>
      <c r="AI46" s="40">
        <v>0</v>
      </c>
      <c r="AJ46" s="40">
        <f t="shared" ca="1" si="10"/>
        <v>5</v>
      </c>
      <c r="AK46" s="37">
        <f t="shared" ca="1" si="29"/>
        <v>89.6</v>
      </c>
      <c r="AL46" s="69" t="s">
        <v>899</v>
      </c>
      <c r="AM46" s="40">
        <f t="shared" si="37"/>
        <v>1</v>
      </c>
      <c r="AN46" s="40">
        <v>1</v>
      </c>
      <c r="AO46" s="40">
        <v>0</v>
      </c>
      <c r="AP46" s="40">
        <f t="shared" ca="1" si="11"/>
        <v>5</v>
      </c>
      <c r="AQ46" s="37">
        <f t="shared" ca="1" si="30"/>
        <v>89.6</v>
      </c>
      <c r="AR46" s="69" t="s">
        <v>899</v>
      </c>
      <c r="AS46" s="40">
        <f t="shared" si="38"/>
        <v>1</v>
      </c>
      <c r="AT46" s="40">
        <v>1</v>
      </c>
      <c r="AU46" s="40">
        <v>0</v>
      </c>
      <c r="AV46" s="40">
        <f t="shared" ca="1" si="12"/>
        <v>5</v>
      </c>
      <c r="AW46" s="37">
        <f t="shared" ca="1" si="31"/>
        <v>89.6</v>
      </c>
      <c r="AX46" s="69" t="s">
        <v>899</v>
      </c>
      <c r="AY46" s="40">
        <f t="shared" si="39"/>
        <v>1</v>
      </c>
      <c r="AZ46" s="40">
        <v>1</v>
      </c>
      <c r="BA46" s="40">
        <v>0</v>
      </c>
      <c r="BB46" s="40">
        <f t="shared" ca="1" si="13"/>
        <v>5</v>
      </c>
      <c r="BC46" s="37">
        <f t="shared" ca="1" si="32"/>
        <v>89.6</v>
      </c>
      <c r="BD46" s="69" t="s">
        <v>899</v>
      </c>
      <c r="BE46" s="40">
        <f t="shared" si="22"/>
        <v>1</v>
      </c>
      <c r="BF46" s="40">
        <v>3</v>
      </c>
      <c r="BG46" s="40">
        <v>0</v>
      </c>
      <c r="BH46" s="40">
        <f t="shared" ca="1" si="14"/>
        <v>15</v>
      </c>
      <c r="BI46" s="37">
        <f t="shared" ca="1" si="33"/>
        <v>29.866666666666664</v>
      </c>
    </row>
    <row r="47" spans="1:61" s="33" customFormat="1" ht="11.25" x14ac:dyDescent="0.2">
      <c r="A47" s="33">
        <f t="shared" si="23"/>
        <v>38</v>
      </c>
      <c r="B47" s="33" t="str">
        <f>'TO Filter Summary'!B48</f>
        <v>FSW</v>
      </c>
      <c r="C47" s="76" t="str">
        <f t="shared" ca="1" si="0"/>
        <v>Housekeeping (HK) Combined2 - CDH + MAC A</v>
      </c>
      <c r="D47" s="290" t="str">
        <f>'TO Filter Summary'!D48</f>
        <v>No</v>
      </c>
      <c r="E47" s="34" t="str">
        <f t="shared" ca="1" si="1"/>
        <v>Internal</v>
      </c>
      <c r="F47" s="34">
        <f t="shared" ca="1" si="2"/>
        <v>157</v>
      </c>
      <c r="G47" s="34" t="str">
        <f t="shared" ca="1" si="3"/>
        <v>0x09D</v>
      </c>
      <c r="H47" s="34" t="str">
        <f t="shared" ca="1" si="24"/>
        <v>0x89D</v>
      </c>
      <c r="I47" s="117" t="s">
        <v>1393</v>
      </c>
      <c r="J47" s="35">
        <f t="shared" ca="1" si="4"/>
        <v>480</v>
      </c>
      <c r="K47" s="67">
        <f t="shared" ca="1" si="5"/>
        <v>5</v>
      </c>
      <c r="L47" s="35" t="str">
        <f t="shared" ca="1" si="6"/>
        <v>Sync</v>
      </c>
      <c r="M47" s="64">
        <f t="shared" ca="1" si="7"/>
        <v>96</v>
      </c>
      <c r="N47" s="69" t="s">
        <v>899</v>
      </c>
      <c r="O47" s="40">
        <f t="shared" si="34"/>
        <v>1</v>
      </c>
      <c r="P47" s="36">
        <v>2</v>
      </c>
      <c r="Q47" s="40">
        <v>0</v>
      </c>
      <c r="R47" s="40">
        <f ca="1">IF(P47="", "", $K47*P47)</f>
        <v>10</v>
      </c>
      <c r="S47" s="37">
        <f t="shared" ca="1" si="26"/>
        <v>48</v>
      </c>
      <c r="T47" s="69" t="s">
        <v>899</v>
      </c>
      <c r="U47" s="40">
        <f t="shared" si="16"/>
        <v>1</v>
      </c>
      <c r="V47" s="36">
        <v>2</v>
      </c>
      <c r="W47" s="40">
        <v>0</v>
      </c>
      <c r="X47" s="40">
        <f t="shared" ca="1" si="8"/>
        <v>10</v>
      </c>
      <c r="Y47" s="37">
        <f t="shared" ca="1" si="27"/>
        <v>48</v>
      </c>
      <c r="Z47" s="69" t="s">
        <v>899</v>
      </c>
      <c r="AA47" s="40">
        <f>IF(AB47=0,0,1)</f>
        <v>1</v>
      </c>
      <c r="AB47" s="40">
        <v>3</v>
      </c>
      <c r="AC47" s="40">
        <v>0</v>
      </c>
      <c r="AD47" s="40">
        <f t="shared" ca="1" si="9"/>
        <v>15</v>
      </c>
      <c r="AE47" s="37">
        <f t="shared" ca="1" si="28"/>
        <v>32</v>
      </c>
      <c r="AF47" s="69" t="s">
        <v>899</v>
      </c>
      <c r="AG47" s="40">
        <f>IF(AH47=0,0,1)</f>
        <v>1</v>
      </c>
      <c r="AH47" s="40">
        <v>3</v>
      </c>
      <c r="AI47" s="40">
        <v>0</v>
      </c>
      <c r="AJ47" s="40">
        <f t="shared" ca="1" si="10"/>
        <v>15</v>
      </c>
      <c r="AK47" s="37">
        <f t="shared" ca="1" si="29"/>
        <v>32</v>
      </c>
      <c r="AL47" s="69" t="s">
        <v>899</v>
      </c>
      <c r="AM47" s="40">
        <f>IF(AN47=0,0,1)</f>
        <v>1</v>
      </c>
      <c r="AN47" s="40">
        <v>3</v>
      </c>
      <c r="AO47" s="40">
        <v>0</v>
      </c>
      <c r="AP47" s="40">
        <f t="shared" ca="1" si="11"/>
        <v>15</v>
      </c>
      <c r="AQ47" s="37">
        <f t="shared" ca="1" si="30"/>
        <v>32</v>
      </c>
      <c r="AR47" s="69" t="s">
        <v>899</v>
      </c>
      <c r="AS47" s="40">
        <f>IF(AT47=0,0,1)</f>
        <v>1</v>
      </c>
      <c r="AT47" s="40">
        <v>3</v>
      </c>
      <c r="AU47" s="40">
        <v>0</v>
      </c>
      <c r="AV47" s="40">
        <f t="shared" ca="1" si="12"/>
        <v>15</v>
      </c>
      <c r="AW47" s="37">
        <f t="shared" ca="1" si="31"/>
        <v>32</v>
      </c>
      <c r="AX47" s="69" t="s">
        <v>899</v>
      </c>
      <c r="AY47" s="40">
        <f>IF(AZ47=0,0,1)</f>
        <v>1</v>
      </c>
      <c r="AZ47" s="40">
        <v>3</v>
      </c>
      <c r="BA47" s="40">
        <v>0</v>
      </c>
      <c r="BB47" s="40">
        <f t="shared" ca="1" si="13"/>
        <v>15</v>
      </c>
      <c r="BC47" s="37">
        <f t="shared" ca="1" si="32"/>
        <v>32</v>
      </c>
      <c r="BD47" s="69" t="s">
        <v>899</v>
      </c>
      <c r="BE47" s="40">
        <f>IF(BF47=0,0,1)</f>
        <v>1</v>
      </c>
      <c r="BF47" s="40">
        <v>6</v>
      </c>
      <c r="BG47" s="40">
        <v>0</v>
      </c>
      <c r="BH47" s="40">
        <f t="shared" ca="1" si="14"/>
        <v>30</v>
      </c>
      <c r="BI47" s="37">
        <f t="shared" ca="1" si="33"/>
        <v>16</v>
      </c>
    </row>
    <row r="48" spans="1:61" s="33" customFormat="1" ht="11.25" x14ac:dyDescent="0.2">
      <c r="A48" s="33">
        <f t="shared" si="23"/>
        <v>39</v>
      </c>
      <c r="B48" s="33" t="str">
        <f>'TO Filter Summary'!B49</f>
        <v>FSW</v>
      </c>
      <c r="C48" s="76" t="str">
        <f ca="1">IF($A48="","", VLOOKUP(CONCATENATE("Observatory", $A48), Type_DB, 6, FALSE))</f>
        <v>Housekeeping (HK) Combined3 - CDH FSW HS</v>
      </c>
      <c r="D48" s="290" t="str">
        <f>'TO Filter Summary'!D49</f>
        <v>No</v>
      </c>
      <c r="E48" s="34" t="str">
        <f t="shared" ca="1" si="1"/>
        <v>Internal</v>
      </c>
      <c r="F48" s="34">
        <f t="shared" ca="1" si="2"/>
        <v>158</v>
      </c>
      <c r="G48" s="34" t="str">
        <f t="shared" ca="1" si="3"/>
        <v>0x09E</v>
      </c>
      <c r="H48" s="34" t="str">
        <f t="shared" ca="1" si="24"/>
        <v>0x89E</v>
      </c>
      <c r="I48" s="117" t="s">
        <v>1393</v>
      </c>
      <c r="J48" s="35">
        <f t="shared" ca="1" si="4"/>
        <v>3384</v>
      </c>
      <c r="K48" s="67">
        <f t="shared" ca="1" si="5"/>
        <v>5</v>
      </c>
      <c r="L48" s="35" t="str">
        <f t="shared" ca="1" si="6"/>
        <v>Sync</v>
      </c>
      <c r="M48" s="64">
        <f t="shared" ca="1" si="7"/>
        <v>676.8</v>
      </c>
      <c r="N48" s="69" t="s">
        <v>899</v>
      </c>
      <c r="O48" s="40">
        <f t="shared" si="34"/>
        <v>0</v>
      </c>
      <c r="P48" s="36">
        <v>0</v>
      </c>
      <c r="Q48" s="40">
        <v>0</v>
      </c>
      <c r="R48" s="40">
        <f ca="1">IF(P48="", "", $K48*P48)</f>
        <v>0</v>
      </c>
      <c r="S48" s="37">
        <f t="shared" si="26"/>
        <v>0</v>
      </c>
      <c r="T48" s="69" t="s">
        <v>899</v>
      </c>
      <c r="U48" s="40">
        <f t="shared" si="16"/>
        <v>0</v>
      </c>
      <c r="V48" s="36">
        <v>0</v>
      </c>
      <c r="W48" s="40">
        <v>0</v>
      </c>
      <c r="X48" s="40">
        <f t="shared" ca="1" si="8"/>
        <v>0</v>
      </c>
      <c r="Y48" s="37">
        <f t="shared" si="27"/>
        <v>0</v>
      </c>
      <c r="Z48" s="69" t="s">
        <v>899</v>
      </c>
      <c r="AA48" s="40">
        <f>IF(AB48=0,0,1)</f>
        <v>1</v>
      </c>
      <c r="AB48" s="40">
        <v>4</v>
      </c>
      <c r="AC48" s="40">
        <v>0</v>
      </c>
      <c r="AD48" s="40">
        <f t="shared" ca="1" si="9"/>
        <v>20</v>
      </c>
      <c r="AE48" s="37">
        <f t="shared" ca="1" si="28"/>
        <v>169.2</v>
      </c>
      <c r="AF48" s="69" t="s">
        <v>899</v>
      </c>
      <c r="AG48" s="40">
        <f>IF(AH48=0,0,1)</f>
        <v>1</v>
      </c>
      <c r="AH48" s="40">
        <v>4</v>
      </c>
      <c r="AI48" s="40">
        <v>0</v>
      </c>
      <c r="AJ48" s="40">
        <f t="shared" ca="1" si="10"/>
        <v>20</v>
      </c>
      <c r="AK48" s="37">
        <f t="shared" ca="1" si="29"/>
        <v>169.2</v>
      </c>
      <c r="AL48" s="69" t="s">
        <v>899</v>
      </c>
      <c r="AM48" s="40">
        <f>IF(AN48=0,0,1)</f>
        <v>1</v>
      </c>
      <c r="AN48" s="40">
        <v>4</v>
      </c>
      <c r="AO48" s="40">
        <v>0</v>
      </c>
      <c r="AP48" s="40">
        <f t="shared" ca="1" si="11"/>
        <v>20</v>
      </c>
      <c r="AQ48" s="37">
        <f t="shared" ca="1" si="30"/>
        <v>169.2</v>
      </c>
      <c r="AR48" s="69" t="s">
        <v>899</v>
      </c>
      <c r="AS48" s="40">
        <f>IF(AT48=0,0,1)</f>
        <v>1</v>
      </c>
      <c r="AT48" s="40">
        <v>4</v>
      </c>
      <c r="AU48" s="40">
        <v>0</v>
      </c>
      <c r="AV48" s="40">
        <f t="shared" ca="1" si="12"/>
        <v>20</v>
      </c>
      <c r="AW48" s="37">
        <f t="shared" ca="1" si="31"/>
        <v>169.2</v>
      </c>
      <c r="AX48" s="69" t="s">
        <v>899</v>
      </c>
      <c r="AY48" s="40">
        <f>IF(AZ48=0,0,1)</f>
        <v>1</v>
      </c>
      <c r="AZ48" s="40">
        <v>4</v>
      </c>
      <c r="BA48" s="40">
        <v>0</v>
      </c>
      <c r="BB48" s="40">
        <f t="shared" ca="1" si="13"/>
        <v>20</v>
      </c>
      <c r="BC48" s="37">
        <f t="shared" ca="1" si="32"/>
        <v>169.2</v>
      </c>
      <c r="BD48" s="69" t="s">
        <v>899</v>
      </c>
      <c r="BE48" s="40">
        <f>IF(BF48=0,0,1)</f>
        <v>1</v>
      </c>
      <c r="BF48" s="40">
        <v>6</v>
      </c>
      <c r="BG48" s="40">
        <v>0</v>
      </c>
      <c r="BH48" s="40">
        <f t="shared" ca="1" si="14"/>
        <v>30</v>
      </c>
      <c r="BI48" s="37">
        <f t="shared" ca="1" si="33"/>
        <v>112.8</v>
      </c>
    </row>
    <row r="49" spans="1:61" s="33" customFormat="1" ht="12" customHeight="1" x14ac:dyDescent="0.2">
      <c r="A49" s="33">
        <f t="shared" si="23"/>
        <v>40</v>
      </c>
      <c r="B49" s="33" t="str">
        <f>'TO Filter Summary'!B50</f>
        <v>FSW</v>
      </c>
      <c r="C49" s="76" t="str">
        <f t="shared" ca="1" si="0"/>
        <v>Housekeeping (HK) Combined4 - GNC FSW HS</v>
      </c>
      <c r="D49" s="290" t="str">
        <f>'TO Filter Summary'!D50</f>
        <v>No</v>
      </c>
      <c r="E49" s="34" t="str">
        <f t="shared" ca="1" si="1"/>
        <v>Internal</v>
      </c>
      <c r="F49" s="34">
        <f t="shared" ca="1" si="2"/>
        <v>159</v>
      </c>
      <c r="G49" s="34" t="str">
        <f t="shared" ca="1" si="3"/>
        <v>0x09F</v>
      </c>
      <c r="H49" s="34" t="str">
        <f t="shared" ca="1" si="24"/>
        <v>0x89F</v>
      </c>
      <c r="I49" s="117" t="s">
        <v>1393</v>
      </c>
      <c r="J49" s="35">
        <f t="shared" ca="1" si="4"/>
        <v>352</v>
      </c>
      <c r="K49" s="67">
        <f t="shared" ca="1" si="5"/>
        <v>5</v>
      </c>
      <c r="L49" s="35" t="str">
        <f t="shared" ca="1" si="6"/>
        <v>Sync</v>
      </c>
      <c r="M49" s="64">
        <f t="shared" ca="1" si="7"/>
        <v>70.400000000000006</v>
      </c>
      <c r="N49" s="69" t="s">
        <v>899</v>
      </c>
      <c r="O49" s="40">
        <f t="shared" si="34"/>
        <v>0</v>
      </c>
      <c r="P49" s="36">
        <v>0</v>
      </c>
      <c r="Q49" s="40">
        <v>0</v>
      </c>
      <c r="R49" s="40">
        <f ca="1">IF(P49="", "", $K49*P49)</f>
        <v>0</v>
      </c>
      <c r="S49" s="37">
        <f t="shared" si="26"/>
        <v>0</v>
      </c>
      <c r="T49" s="69" t="s">
        <v>899</v>
      </c>
      <c r="U49" s="40">
        <f t="shared" si="16"/>
        <v>1</v>
      </c>
      <c r="V49" s="36">
        <v>1</v>
      </c>
      <c r="W49" s="40">
        <v>0</v>
      </c>
      <c r="X49" s="40">
        <f t="shared" ca="1" si="8"/>
        <v>5</v>
      </c>
      <c r="Y49" s="37">
        <f t="shared" ca="1" si="27"/>
        <v>70.400000000000006</v>
      </c>
      <c r="Z49" s="69" t="s">
        <v>899</v>
      </c>
      <c r="AA49" s="40">
        <f>IF(AB49=0,0,1)</f>
        <v>1</v>
      </c>
      <c r="AB49" s="40">
        <v>1</v>
      </c>
      <c r="AC49" s="40">
        <v>0</v>
      </c>
      <c r="AD49" s="40">
        <f t="shared" ca="1" si="9"/>
        <v>5</v>
      </c>
      <c r="AE49" s="37">
        <f t="shared" ca="1" si="28"/>
        <v>70.400000000000006</v>
      </c>
      <c r="AF49" s="69" t="s">
        <v>899</v>
      </c>
      <c r="AG49" s="40">
        <f>IF(AH49=0,0,1)</f>
        <v>1</v>
      </c>
      <c r="AH49" s="40">
        <v>1</v>
      </c>
      <c r="AI49" s="40">
        <v>0</v>
      </c>
      <c r="AJ49" s="40">
        <f t="shared" ca="1" si="10"/>
        <v>5</v>
      </c>
      <c r="AK49" s="37">
        <f t="shared" ca="1" si="29"/>
        <v>70.400000000000006</v>
      </c>
      <c r="AL49" s="69" t="s">
        <v>899</v>
      </c>
      <c r="AM49" s="40">
        <f>IF(AN49=0,0,1)</f>
        <v>1</v>
      </c>
      <c r="AN49" s="40">
        <v>1</v>
      </c>
      <c r="AO49" s="40">
        <v>0</v>
      </c>
      <c r="AP49" s="40">
        <f t="shared" ca="1" si="11"/>
        <v>5</v>
      </c>
      <c r="AQ49" s="37">
        <f t="shared" ca="1" si="30"/>
        <v>70.400000000000006</v>
      </c>
      <c r="AR49" s="69" t="s">
        <v>899</v>
      </c>
      <c r="AS49" s="40">
        <f>IF(AT49=0,0,1)</f>
        <v>1</v>
      </c>
      <c r="AT49" s="40">
        <v>1</v>
      </c>
      <c r="AU49" s="40">
        <v>0</v>
      </c>
      <c r="AV49" s="40">
        <f t="shared" ca="1" si="12"/>
        <v>5</v>
      </c>
      <c r="AW49" s="37">
        <f t="shared" ca="1" si="31"/>
        <v>70.400000000000006</v>
      </c>
      <c r="AX49" s="69" t="s">
        <v>899</v>
      </c>
      <c r="AY49" s="40">
        <f>IF(AZ49=0,0,1)</f>
        <v>1</v>
      </c>
      <c r="AZ49" s="40">
        <v>1</v>
      </c>
      <c r="BA49" s="40">
        <v>0</v>
      </c>
      <c r="BB49" s="40">
        <f t="shared" ca="1" si="13"/>
        <v>5</v>
      </c>
      <c r="BC49" s="37">
        <f t="shared" ca="1" si="32"/>
        <v>70.400000000000006</v>
      </c>
      <c r="BD49" s="69" t="s">
        <v>899</v>
      </c>
      <c r="BE49" s="40">
        <f>IF(BF49=0,0,1)</f>
        <v>1</v>
      </c>
      <c r="BF49" s="40">
        <v>3</v>
      </c>
      <c r="BG49" s="40">
        <v>0</v>
      </c>
      <c r="BH49" s="40">
        <f t="shared" ca="1" si="14"/>
        <v>15</v>
      </c>
      <c r="BI49" s="37">
        <f t="shared" ca="1" si="33"/>
        <v>23.466666666666669</v>
      </c>
    </row>
    <row r="50" spans="1:61" s="33" customFormat="1" ht="11.25" x14ac:dyDescent="0.2">
      <c r="A50" s="33">
        <f t="shared" si="23"/>
        <v>41</v>
      </c>
      <c r="B50" s="33" t="str">
        <f>'TO Filter Summary'!B51</f>
        <v>FSW</v>
      </c>
      <c r="C50" s="76" t="str">
        <f t="shared" ca="1" si="0"/>
        <v>Housekeeping (HK) Combined5 - GNC CL DV</v>
      </c>
      <c r="D50" s="290" t="str">
        <f>'TO Filter Summary'!D51</f>
        <v>No</v>
      </c>
      <c r="E50" s="34" t="str">
        <f t="shared" ca="1" si="1"/>
        <v>Internal</v>
      </c>
      <c r="F50" s="34">
        <f t="shared" ca="1" si="2"/>
        <v>160</v>
      </c>
      <c r="G50" s="34" t="str">
        <f t="shared" ca="1" si="3"/>
        <v>0x0A0</v>
      </c>
      <c r="H50" s="34" t="str">
        <f t="shared" ca="1" si="24"/>
        <v>0x8A0</v>
      </c>
      <c r="I50" s="117" t="s">
        <v>1393</v>
      </c>
      <c r="J50" s="35">
        <f t="shared" ca="1" si="4"/>
        <v>904</v>
      </c>
      <c r="K50" s="67">
        <f t="shared" ca="1" si="5"/>
        <v>0.1</v>
      </c>
      <c r="L50" s="35" t="str">
        <f t="shared" ca="1" si="6"/>
        <v>Sync</v>
      </c>
      <c r="M50" s="64">
        <f t="shared" ca="1" si="7"/>
        <v>9040</v>
      </c>
      <c r="N50" s="69" t="s">
        <v>899</v>
      </c>
      <c r="O50" s="40">
        <f t="shared" si="34"/>
        <v>0</v>
      </c>
      <c r="P50" s="36">
        <v>0</v>
      </c>
      <c r="Q50" s="40">
        <v>0</v>
      </c>
      <c r="R50" s="40">
        <f ca="1">IF(P50="", "", $K50*P50)</f>
        <v>0</v>
      </c>
      <c r="S50" s="37">
        <f t="shared" si="26"/>
        <v>0</v>
      </c>
      <c r="T50" s="69" t="s">
        <v>899</v>
      </c>
      <c r="U50" s="40">
        <f t="shared" si="16"/>
        <v>1</v>
      </c>
      <c r="V50" s="36">
        <v>30</v>
      </c>
      <c r="W50" s="40">
        <v>0</v>
      </c>
      <c r="X50" s="40">
        <f t="shared" ca="1" si="8"/>
        <v>3</v>
      </c>
      <c r="Y50" s="37">
        <f t="shared" ca="1" si="27"/>
        <v>301.33333333333331</v>
      </c>
      <c r="Z50" s="69" t="s">
        <v>899</v>
      </c>
      <c r="AA50" s="40">
        <f>IF(AB50=0,0,1)</f>
        <v>0</v>
      </c>
      <c r="AB50" s="40">
        <v>0</v>
      </c>
      <c r="AC50" s="40">
        <v>0</v>
      </c>
      <c r="AD50" s="40">
        <f t="shared" ca="1" si="9"/>
        <v>0</v>
      </c>
      <c r="AE50" s="37">
        <f t="shared" si="28"/>
        <v>0</v>
      </c>
      <c r="AF50" s="69" t="s">
        <v>899</v>
      </c>
      <c r="AG50" s="40">
        <f>IF(AH50=0,0,1)</f>
        <v>0</v>
      </c>
      <c r="AH50" s="40">
        <v>0</v>
      </c>
      <c r="AI50" s="40">
        <v>0</v>
      </c>
      <c r="AJ50" s="40">
        <f t="shared" ca="1" si="10"/>
        <v>0</v>
      </c>
      <c r="AK50" s="37">
        <f t="shared" si="29"/>
        <v>0</v>
      </c>
      <c r="AL50" s="69" t="s">
        <v>899</v>
      </c>
      <c r="AM50" s="40">
        <f>IF(AN50=0,0,1)</f>
        <v>1</v>
      </c>
      <c r="AN50" s="40">
        <v>30</v>
      </c>
      <c r="AO50" s="40">
        <v>0</v>
      </c>
      <c r="AP50" s="40">
        <f t="shared" ca="1" si="11"/>
        <v>3</v>
      </c>
      <c r="AQ50" s="37">
        <f t="shared" ca="1" si="30"/>
        <v>301.33333333333331</v>
      </c>
      <c r="AR50" s="69" t="s">
        <v>899</v>
      </c>
      <c r="AS50" s="40">
        <f>IF(AT50=0,0,1)</f>
        <v>0</v>
      </c>
      <c r="AT50" s="40">
        <v>0</v>
      </c>
      <c r="AU50" s="40">
        <v>0</v>
      </c>
      <c r="AV50" s="40">
        <f t="shared" ca="1" si="12"/>
        <v>0</v>
      </c>
      <c r="AW50" s="37">
        <f t="shared" si="31"/>
        <v>0</v>
      </c>
      <c r="AX50" s="69" t="s">
        <v>899</v>
      </c>
      <c r="AY50" s="40">
        <f>IF(AZ50=0,0,1)</f>
        <v>0</v>
      </c>
      <c r="AZ50" s="40">
        <v>0</v>
      </c>
      <c r="BA50" s="40">
        <v>0</v>
      </c>
      <c r="BB50" s="40">
        <f t="shared" ca="1" si="13"/>
        <v>0</v>
      </c>
      <c r="BC50" s="37">
        <f t="shared" si="32"/>
        <v>0</v>
      </c>
      <c r="BD50" s="69" t="s">
        <v>899</v>
      </c>
      <c r="BE50" s="40">
        <f>IF(BF50=0,0,1)</f>
        <v>0</v>
      </c>
      <c r="BF50" s="40">
        <v>0</v>
      </c>
      <c r="BG50" s="40">
        <v>0</v>
      </c>
      <c r="BH50" s="40">
        <f t="shared" ca="1" si="14"/>
        <v>0</v>
      </c>
      <c r="BI50" s="37">
        <f t="shared" si="33"/>
        <v>0</v>
      </c>
    </row>
    <row r="51" spans="1:61" s="16" customFormat="1" ht="11.25" x14ac:dyDescent="0.2">
      <c r="A51" s="16">
        <f t="shared" si="23"/>
        <v>42</v>
      </c>
      <c r="B51" s="33" t="str">
        <f>'TO Filter Summary'!B52</f>
        <v>FSW</v>
      </c>
      <c r="C51" s="118" t="str">
        <f t="shared" ca="1" si="0"/>
        <v>Housekeeping (HK) Combined6 - CDH + MAC B</v>
      </c>
      <c r="D51" s="290" t="str">
        <f>'TO Filter Summary'!D52</f>
        <v>No</v>
      </c>
      <c r="E51" s="117" t="str">
        <f t="shared" ca="1" si="1"/>
        <v>Internal</v>
      </c>
      <c r="F51" s="117">
        <f t="shared" ca="1" si="2"/>
        <v>161</v>
      </c>
      <c r="G51" s="117" t="str">
        <f t="shared" ca="1" si="3"/>
        <v>0x0A1</v>
      </c>
      <c r="H51" s="117" t="str">
        <f t="shared" ca="1" si="24"/>
        <v>0x8A1</v>
      </c>
      <c r="I51" s="117" t="s">
        <v>1393</v>
      </c>
      <c r="J51" s="119">
        <f t="shared" ca="1" si="4"/>
        <v>480</v>
      </c>
      <c r="K51" s="272">
        <f t="shared" ca="1" si="5"/>
        <v>5</v>
      </c>
      <c r="L51" s="119" t="str">
        <f t="shared" ca="1" si="6"/>
        <v>Sync</v>
      </c>
      <c r="M51" s="120">
        <f t="shared" ca="1" si="7"/>
        <v>96</v>
      </c>
      <c r="N51" s="69" t="s">
        <v>899</v>
      </c>
      <c r="O51" s="75">
        <f t="shared" si="34"/>
        <v>0</v>
      </c>
      <c r="P51" s="121">
        <v>0</v>
      </c>
      <c r="Q51" s="75">
        <v>0</v>
      </c>
      <c r="R51" s="75">
        <f t="shared" ref="R51" ca="1" si="41">IF(P51="", "", $K51*P51)</f>
        <v>0</v>
      </c>
      <c r="S51" s="37">
        <f t="shared" si="26"/>
        <v>0</v>
      </c>
      <c r="T51" s="69" t="s">
        <v>899</v>
      </c>
      <c r="U51" s="75">
        <f t="shared" si="16"/>
        <v>0</v>
      </c>
      <c r="V51" s="121">
        <v>0</v>
      </c>
      <c r="W51" s="75">
        <v>0</v>
      </c>
      <c r="X51" s="75">
        <f t="shared" ca="1" si="8"/>
        <v>0</v>
      </c>
      <c r="Y51" s="37">
        <f t="shared" si="27"/>
        <v>0</v>
      </c>
      <c r="Z51" s="69" t="s">
        <v>899</v>
      </c>
      <c r="AA51" s="75">
        <f t="shared" ref="AA51" si="42">IF(AB51=0,0,1)</f>
        <v>0</v>
      </c>
      <c r="AB51" s="75">
        <v>0</v>
      </c>
      <c r="AC51" s="75">
        <v>0</v>
      </c>
      <c r="AD51" s="75">
        <f t="shared" ca="1" si="9"/>
        <v>0</v>
      </c>
      <c r="AE51" s="37">
        <f t="shared" si="28"/>
        <v>0</v>
      </c>
      <c r="AF51" s="69" t="s">
        <v>899</v>
      </c>
      <c r="AG51" s="75">
        <f t="shared" ref="AG51" si="43">IF(AH51=0,0,1)</f>
        <v>0</v>
      </c>
      <c r="AH51" s="75">
        <v>0</v>
      </c>
      <c r="AI51" s="75">
        <v>0</v>
      </c>
      <c r="AJ51" s="75">
        <f t="shared" ca="1" si="10"/>
        <v>0</v>
      </c>
      <c r="AK51" s="37">
        <f t="shared" si="29"/>
        <v>0</v>
      </c>
      <c r="AL51" s="69" t="s">
        <v>899</v>
      </c>
      <c r="AM51" s="75">
        <f t="shared" ref="AM51" si="44">IF(AN51=0,0,1)</f>
        <v>0</v>
      </c>
      <c r="AN51" s="75">
        <v>0</v>
      </c>
      <c r="AO51" s="75">
        <v>0</v>
      </c>
      <c r="AP51" s="75">
        <f t="shared" ca="1" si="11"/>
        <v>0</v>
      </c>
      <c r="AQ51" s="37">
        <f t="shared" si="30"/>
        <v>0</v>
      </c>
      <c r="AR51" s="69" t="s">
        <v>899</v>
      </c>
      <c r="AS51" s="75">
        <f t="shared" ref="AS51" si="45">IF(AT51=0,0,1)</f>
        <v>0</v>
      </c>
      <c r="AT51" s="75">
        <v>0</v>
      </c>
      <c r="AU51" s="75">
        <v>0</v>
      </c>
      <c r="AV51" s="75">
        <f t="shared" ca="1" si="12"/>
        <v>0</v>
      </c>
      <c r="AW51" s="37">
        <f t="shared" si="31"/>
        <v>0</v>
      </c>
      <c r="AX51" s="69" t="s">
        <v>899</v>
      </c>
      <c r="AY51" s="75">
        <f t="shared" ref="AY51" si="46">IF(AZ51=0,0,1)</f>
        <v>0</v>
      </c>
      <c r="AZ51" s="75">
        <v>0</v>
      </c>
      <c r="BA51" s="75">
        <v>0</v>
      </c>
      <c r="BB51" s="75">
        <f t="shared" ca="1" si="13"/>
        <v>0</v>
      </c>
      <c r="BC51" s="37">
        <f t="shared" si="32"/>
        <v>0</v>
      </c>
      <c r="BD51" s="69" t="s">
        <v>899</v>
      </c>
      <c r="BE51" s="75">
        <f t="shared" ref="BE51" si="47">IF(BF51=0,0,1)</f>
        <v>0</v>
      </c>
      <c r="BF51" s="75">
        <v>0</v>
      </c>
      <c r="BG51" s="75">
        <v>0</v>
      </c>
      <c r="BH51" s="75">
        <f t="shared" ca="1" si="14"/>
        <v>0</v>
      </c>
      <c r="BI51" s="37">
        <f t="shared" si="33"/>
        <v>0</v>
      </c>
    </row>
    <row r="52" spans="1:61" s="16" customFormat="1" ht="11.25" x14ac:dyDescent="0.2">
      <c r="A52" s="16">
        <f t="shared" si="23"/>
        <v>43</v>
      </c>
      <c r="B52" s="33">
        <f>'TO Filter Summary'!B53</f>
        <v>0</v>
      </c>
      <c r="C52" s="118" t="str">
        <f t="shared" ca="1" si="0"/>
        <v>Spare</v>
      </c>
      <c r="D52" s="290">
        <f>'TO Filter Summary'!D53</f>
        <v>0</v>
      </c>
      <c r="E52" s="117" t="str">
        <f t="shared" ca="1" si="1"/>
        <v>Internal</v>
      </c>
      <c r="F52" s="117">
        <f t="shared" ca="1" si="2"/>
        <v>162</v>
      </c>
      <c r="G52" s="117" t="str">
        <f t="shared" ca="1" si="3"/>
        <v>0x0A2</v>
      </c>
      <c r="H52" s="117" t="str">
        <f t="shared" ca="1" si="24"/>
        <v>0x8A2</v>
      </c>
      <c r="I52" s="117" t="s">
        <v>1393</v>
      </c>
      <c r="J52" s="119" t="str">
        <f t="shared" ca="1" si="4"/>
        <v/>
      </c>
      <c r="K52" s="272">
        <f t="shared" ca="1" si="5"/>
        <v>0</v>
      </c>
      <c r="L52" s="119" t="str">
        <f t="shared" ca="1" si="6"/>
        <v>N/A</v>
      </c>
      <c r="M52" s="120">
        <f t="shared" ca="1" si="7"/>
        <v>0</v>
      </c>
      <c r="N52" s="69" t="s">
        <v>31</v>
      </c>
      <c r="O52" s="75">
        <f t="shared" si="34"/>
        <v>0</v>
      </c>
      <c r="P52" s="121">
        <v>0</v>
      </c>
      <c r="Q52" s="75">
        <v>0</v>
      </c>
      <c r="R52" s="75">
        <f ca="1">IF(P52="", "", $K52*P52)</f>
        <v>0</v>
      </c>
      <c r="S52" s="37">
        <f t="shared" si="26"/>
        <v>0</v>
      </c>
      <c r="T52" s="69" t="s">
        <v>31</v>
      </c>
      <c r="U52" s="75">
        <f t="shared" si="16"/>
        <v>0</v>
      </c>
      <c r="V52" s="121">
        <v>0</v>
      </c>
      <c r="W52" s="75">
        <v>0</v>
      </c>
      <c r="X52" s="75">
        <f t="shared" ca="1" si="8"/>
        <v>0</v>
      </c>
      <c r="Y52" s="37">
        <f t="shared" si="27"/>
        <v>0</v>
      </c>
      <c r="Z52" s="69" t="s">
        <v>31</v>
      </c>
      <c r="AA52" s="75">
        <f>IF(AB52=0,0,1)</f>
        <v>0</v>
      </c>
      <c r="AB52" s="75">
        <v>0</v>
      </c>
      <c r="AC52" s="75">
        <v>0</v>
      </c>
      <c r="AD52" s="75">
        <f t="shared" ca="1" si="9"/>
        <v>0</v>
      </c>
      <c r="AE52" s="37">
        <f t="shared" si="28"/>
        <v>0</v>
      </c>
      <c r="AF52" s="69" t="s">
        <v>31</v>
      </c>
      <c r="AG52" s="75">
        <f>IF(AH52=0,0,1)</f>
        <v>0</v>
      </c>
      <c r="AH52" s="75">
        <v>0</v>
      </c>
      <c r="AI52" s="75">
        <v>0</v>
      </c>
      <c r="AJ52" s="75">
        <f t="shared" ca="1" si="10"/>
        <v>0</v>
      </c>
      <c r="AK52" s="37">
        <f t="shared" si="29"/>
        <v>0</v>
      </c>
      <c r="AL52" s="69" t="s">
        <v>31</v>
      </c>
      <c r="AM52" s="75">
        <f>IF(AN52=0,0,1)</f>
        <v>0</v>
      </c>
      <c r="AN52" s="75">
        <v>0</v>
      </c>
      <c r="AO52" s="75">
        <v>0</v>
      </c>
      <c r="AP52" s="75">
        <f t="shared" ca="1" si="11"/>
        <v>0</v>
      </c>
      <c r="AQ52" s="37">
        <f t="shared" si="30"/>
        <v>0</v>
      </c>
      <c r="AR52" s="69" t="s">
        <v>31</v>
      </c>
      <c r="AS52" s="75">
        <f>IF(AT52=0,0,1)</f>
        <v>0</v>
      </c>
      <c r="AT52" s="75">
        <v>0</v>
      </c>
      <c r="AU52" s="75">
        <v>0</v>
      </c>
      <c r="AV52" s="75">
        <f t="shared" ca="1" si="12"/>
        <v>0</v>
      </c>
      <c r="AW52" s="37">
        <f t="shared" si="31"/>
        <v>0</v>
      </c>
      <c r="AX52" s="69" t="s">
        <v>31</v>
      </c>
      <c r="AY52" s="75">
        <f>IF(AZ52=0,0,1)</f>
        <v>0</v>
      </c>
      <c r="AZ52" s="75">
        <v>0</v>
      </c>
      <c r="BA52" s="75">
        <v>0</v>
      </c>
      <c r="BB52" s="75">
        <f t="shared" ca="1" si="13"/>
        <v>0</v>
      </c>
      <c r="BC52" s="37">
        <f t="shared" si="32"/>
        <v>0</v>
      </c>
      <c r="BD52" s="69" t="s">
        <v>31</v>
      </c>
      <c r="BE52" s="75">
        <f>IF(BF52=0,0,1)</f>
        <v>0</v>
      </c>
      <c r="BF52" s="75">
        <v>0</v>
      </c>
      <c r="BG52" s="75">
        <v>0</v>
      </c>
      <c r="BH52" s="75">
        <f t="shared" ca="1" si="14"/>
        <v>0</v>
      </c>
      <c r="BI52" s="37">
        <f t="shared" si="33"/>
        <v>0</v>
      </c>
    </row>
    <row r="53" spans="1:61" s="33" customFormat="1" ht="11.25" x14ac:dyDescent="0.2">
      <c r="A53" s="33">
        <f t="shared" si="23"/>
        <v>44</v>
      </c>
      <c r="B53" s="33">
        <f>'TO Filter Summary'!B54</f>
        <v>0</v>
      </c>
      <c r="C53" s="76" t="str">
        <f t="shared" ca="1" si="0"/>
        <v>Spare</v>
      </c>
      <c r="D53" s="290">
        <f>'TO Filter Summary'!D54</f>
        <v>0</v>
      </c>
      <c r="E53" s="34" t="str">
        <f t="shared" ca="1" si="1"/>
        <v>Internal</v>
      </c>
      <c r="F53" s="34">
        <f t="shared" ca="1" si="2"/>
        <v>163</v>
      </c>
      <c r="G53" s="34" t="str">
        <f t="shared" ca="1" si="3"/>
        <v>0x0A3</v>
      </c>
      <c r="H53" s="34" t="str">
        <f t="shared" ca="1" si="24"/>
        <v>0x8A3</v>
      </c>
      <c r="I53" s="117" t="s">
        <v>1393</v>
      </c>
      <c r="J53" s="35" t="str">
        <f t="shared" ca="1" si="4"/>
        <v/>
      </c>
      <c r="K53" s="67">
        <f t="shared" ca="1" si="5"/>
        <v>0</v>
      </c>
      <c r="L53" s="35" t="str">
        <f t="shared" ca="1" si="6"/>
        <v>N/A</v>
      </c>
      <c r="M53" s="64">
        <f t="shared" ca="1" si="7"/>
        <v>0</v>
      </c>
      <c r="N53" s="69" t="s">
        <v>31</v>
      </c>
      <c r="O53" s="40">
        <f t="shared" si="34"/>
        <v>0</v>
      </c>
      <c r="P53" s="36">
        <v>0</v>
      </c>
      <c r="Q53" s="40">
        <v>0</v>
      </c>
      <c r="R53" s="40">
        <f t="shared" ref="R53:R58" ca="1" si="48">IF(P53="", "", $K53*P53)</f>
        <v>0</v>
      </c>
      <c r="S53" s="37">
        <f t="shared" si="26"/>
        <v>0</v>
      </c>
      <c r="T53" s="69" t="s">
        <v>31</v>
      </c>
      <c r="U53" s="40">
        <f t="shared" si="16"/>
        <v>0</v>
      </c>
      <c r="V53" s="36">
        <v>0</v>
      </c>
      <c r="W53" s="40">
        <v>0</v>
      </c>
      <c r="X53" s="40">
        <f t="shared" ca="1" si="8"/>
        <v>0</v>
      </c>
      <c r="Y53" s="37">
        <f t="shared" si="27"/>
        <v>0</v>
      </c>
      <c r="Z53" s="69" t="s">
        <v>31</v>
      </c>
      <c r="AA53" s="40">
        <f t="shared" ref="AA53:AA62" si="49">IF(AB53=0,0,1)</f>
        <v>0</v>
      </c>
      <c r="AB53" s="40">
        <v>0</v>
      </c>
      <c r="AC53" s="40">
        <v>0</v>
      </c>
      <c r="AD53" s="40">
        <f t="shared" ca="1" si="9"/>
        <v>0</v>
      </c>
      <c r="AE53" s="37">
        <f t="shared" si="28"/>
        <v>0</v>
      </c>
      <c r="AF53" s="69" t="s">
        <v>31</v>
      </c>
      <c r="AG53" s="40">
        <f t="shared" ref="AG53:AG106" si="50">IF(AH53=0,0,1)</f>
        <v>0</v>
      </c>
      <c r="AH53" s="40">
        <v>0</v>
      </c>
      <c r="AI53" s="40">
        <v>0</v>
      </c>
      <c r="AJ53" s="40">
        <f t="shared" ca="1" si="10"/>
        <v>0</v>
      </c>
      <c r="AK53" s="37">
        <f t="shared" si="29"/>
        <v>0</v>
      </c>
      <c r="AL53" s="69" t="s">
        <v>31</v>
      </c>
      <c r="AM53" s="40">
        <f t="shared" ref="AM53:AM62" si="51">IF(AN53=0,0,1)</f>
        <v>0</v>
      </c>
      <c r="AN53" s="40">
        <v>0</v>
      </c>
      <c r="AO53" s="40">
        <v>0</v>
      </c>
      <c r="AP53" s="40">
        <f t="shared" ca="1" si="11"/>
        <v>0</v>
      </c>
      <c r="AQ53" s="37">
        <f t="shared" si="30"/>
        <v>0</v>
      </c>
      <c r="AR53" s="69" t="s">
        <v>31</v>
      </c>
      <c r="AS53" s="40">
        <f t="shared" ref="AS53:AS62" si="52">IF(AT53=0,0,1)</f>
        <v>0</v>
      </c>
      <c r="AT53" s="40">
        <v>0</v>
      </c>
      <c r="AU53" s="40">
        <v>0</v>
      </c>
      <c r="AV53" s="40">
        <f t="shared" ca="1" si="12"/>
        <v>0</v>
      </c>
      <c r="AW53" s="37">
        <f t="shared" si="31"/>
        <v>0</v>
      </c>
      <c r="AX53" s="69" t="s">
        <v>31</v>
      </c>
      <c r="AY53" s="40">
        <f t="shared" ref="AY53:AY62" si="53">IF(AZ53=0,0,1)</f>
        <v>0</v>
      </c>
      <c r="AZ53" s="40">
        <v>0</v>
      </c>
      <c r="BA53" s="40">
        <v>0</v>
      </c>
      <c r="BB53" s="40">
        <f t="shared" ca="1" si="13"/>
        <v>0</v>
      </c>
      <c r="BC53" s="37">
        <f t="shared" si="32"/>
        <v>0</v>
      </c>
      <c r="BD53" s="69" t="s">
        <v>31</v>
      </c>
      <c r="BE53" s="40">
        <f t="shared" ref="BE53:BE106" si="54">IF(BF53=0,0,1)</f>
        <v>0</v>
      </c>
      <c r="BF53" s="40">
        <v>0</v>
      </c>
      <c r="BG53" s="40">
        <v>0</v>
      </c>
      <c r="BH53" s="40">
        <f t="shared" ca="1" si="14"/>
        <v>0</v>
      </c>
      <c r="BI53" s="37">
        <f t="shared" si="33"/>
        <v>0</v>
      </c>
    </row>
    <row r="54" spans="1:61" s="33" customFormat="1" ht="11.25" x14ac:dyDescent="0.2">
      <c r="A54" s="33">
        <f t="shared" si="23"/>
        <v>45</v>
      </c>
      <c r="B54" s="33" t="str">
        <f>'TO Filter Summary'!B55</f>
        <v>FSW</v>
      </c>
      <c r="C54" s="76" t="str">
        <f t="shared" ca="1" si="0"/>
        <v>Checksum (CS) HK</v>
      </c>
      <c r="D54" s="290" t="str">
        <f>'TO Filter Summary'!D55</f>
        <v>No</v>
      </c>
      <c r="E54" s="34" t="str">
        <f t="shared" ca="1" si="1"/>
        <v>Internal</v>
      </c>
      <c r="F54" s="34">
        <f t="shared" ca="1" si="2"/>
        <v>164</v>
      </c>
      <c r="G54" s="34" t="str">
        <f t="shared" ca="1" si="3"/>
        <v>0x0A4</v>
      </c>
      <c r="H54" s="34" t="str">
        <f t="shared" ca="1" si="24"/>
        <v>0x8A4</v>
      </c>
      <c r="I54" s="117" t="s">
        <v>1393</v>
      </c>
      <c r="J54" s="35">
        <f t="shared" ca="1" si="4"/>
        <v>544</v>
      </c>
      <c r="K54" s="67">
        <f t="shared" ca="1" si="5"/>
        <v>5</v>
      </c>
      <c r="L54" s="35" t="str">
        <f t="shared" ca="1" si="6"/>
        <v>Sync</v>
      </c>
      <c r="M54" s="64">
        <f t="shared" ca="1" si="7"/>
        <v>108.8</v>
      </c>
      <c r="N54" s="69" t="s">
        <v>899</v>
      </c>
      <c r="O54" s="40">
        <f t="shared" si="34"/>
        <v>1</v>
      </c>
      <c r="P54" s="36">
        <v>3</v>
      </c>
      <c r="Q54" s="40">
        <v>0</v>
      </c>
      <c r="R54" s="40">
        <f t="shared" ca="1" si="48"/>
        <v>15</v>
      </c>
      <c r="S54" s="37">
        <f t="shared" ca="1" si="26"/>
        <v>36.266666666666666</v>
      </c>
      <c r="T54" s="69" t="s">
        <v>899</v>
      </c>
      <c r="U54" s="40">
        <f t="shared" si="16"/>
        <v>1</v>
      </c>
      <c r="V54" s="36">
        <v>3</v>
      </c>
      <c r="W54" s="40">
        <v>0</v>
      </c>
      <c r="X54" s="40">
        <f t="shared" ca="1" si="8"/>
        <v>15</v>
      </c>
      <c r="Y54" s="37">
        <f t="shared" ca="1" si="27"/>
        <v>36.266666666666666</v>
      </c>
      <c r="Z54" s="69" t="s">
        <v>899</v>
      </c>
      <c r="AA54" s="40">
        <f t="shared" si="49"/>
        <v>1</v>
      </c>
      <c r="AB54" s="40">
        <v>24</v>
      </c>
      <c r="AC54" s="40">
        <v>0</v>
      </c>
      <c r="AD54" s="40">
        <f t="shared" ca="1" si="9"/>
        <v>120</v>
      </c>
      <c r="AE54" s="37">
        <f t="shared" ca="1" si="28"/>
        <v>4.5333333333333332</v>
      </c>
      <c r="AF54" s="69" t="s">
        <v>899</v>
      </c>
      <c r="AG54" s="40">
        <f t="shared" si="50"/>
        <v>1</v>
      </c>
      <c r="AH54" s="40">
        <v>24</v>
      </c>
      <c r="AI54" s="40">
        <v>0</v>
      </c>
      <c r="AJ54" s="40">
        <f t="shared" ca="1" si="10"/>
        <v>120</v>
      </c>
      <c r="AK54" s="37">
        <f t="shared" ca="1" si="29"/>
        <v>4.5333333333333332</v>
      </c>
      <c r="AL54" s="69" t="s">
        <v>899</v>
      </c>
      <c r="AM54" s="40">
        <f t="shared" si="51"/>
        <v>1</v>
      </c>
      <c r="AN54" s="40">
        <v>24</v>
      </c>
      <c r="AO54" s="40">
        <v>0</v>
      </c>
      <c r="AP54" s="40">
        <f t="shared" ca="1" si="11"/>
        <v>120</v>
      </c>
      <c r="AQ54" s="37">
        <f t="shared" ca="1" si="30"/>
        <v>4.5333333333333332</v>
      </c>
      <c r="AR54" s="69" t="s">
        <v>899</v>
      </c>
      <c r="AS54" s="40">
        <f t="shared" si="52"/>
        <v>1</v>
      </c>
      <c r="AT54" s="40">
        <v>24</v>
      </c>
      <c r="AU54" s="40">
        <v>0</v>
      </c>
      <c r="AV54" s="40">
        <f t="shared" ca="1" si="12"/>
        <v>120</v>
      </c>
      <c r="AW54" s="37">
        <f t="shared" ca="1" si="31"/>
        <v>4.5333333333333332</v>
      </c>
      <c r="AX54" s="69" t="s">
        <v>899</v>
      </c>
      <c r="AY54" s="40">
        <f t="shared" si="53"/>
        <v>1</v>
      </c>
      <c r="AZ54" s="40">
        <v>24</v>
      </c>
      <c r="BA54" s="40">
        <v>0</v>
      </c>
      <c r="BB54" s="40">
        <f t="shared" ca="1" si="13"/>
        <v>120</v>
      </c>
      <c r="BC54" s="37">
        <f t="shared" ca="1" si="32"/>
        <v>4.5333333333333332</v>
      </c>
      <c r="BD54" s="69" t="s">
        <v>899</v>
      </c>
      <c r="BE54" s="40">
        <f t="shared" si="54"/>
        <v>0</v>
      </c>
      <c r="BF54" s="40">
        <v>0</v>
      </c>
      <c r="BG54" s="40">
        <v>0</v>
      </c>
      <c r="BH54" s="40">
        <f t="shared" ca="1" si="14"/>
        <v>0</v>
      </c>
      <c r="BI54" s="37">
        <f t="shared" si="33"/>
        <v>0</v>
      </c>
    </row>
    <row r="55" spans="1:61" s="33" customFormat="1" ht="11.25" x14ac:dyDescent="0.2">
      <c r="A55" s="33">
        <f t="shared" si="23"/>
        <v>46</v>
      </c>
      <c r="B55" s="33" t="str">
        <f>'TO Filter Summary'!B56</f>
        <v>FSW</v>
      </c>
      <c r="C55" s="76" t="str">
        <f t="shared" ca="1" si="0"/>
        <v>Limit Checker (LC) HK</v>
      </c>
      <c r="D55" s="290" t="str">
        <f>'TO Filter Summary'!D56</f>
        <v>No</v>
      </c>
      <c r="E55" s="34" t="str">
        <f t="shared" ca="1" si="1"/>
        <v>Internal</v>
      </c>
      <c r="F55" s="34">
        <f t="shared" ca="1" si="2"/>
        <v>167</v>
      </c>
      <c r="G55" s="34" t="str">
        <f t="shared" ca="1" si="3"/>
        <v>0x0A7</v>
      </c>
      <c r="H55" s="34" t="str">
        <f t="shared" ca="1" si="24"/>
        <v>0x8A7</v>
      </c>
      <c r="I55" s="117" t="s">
        <v>1393</v>
      </c>
      <c r="J55" s="35">
        <f t="shared" ca="1" si="4"/>
        <v>1344</v>
      </c>
      <c r="K55" s="67">
        <f t="shared" ca="1" si="5"/>
        <v>5</v>
      </c>
      <c r="L55" s="35" t="str">
        <f t="shared" ca="1" si="6"/>
        <v>Sync</v>
      </c>
      <c r="M55" s="64">
        <f t="shared" ca="1" si="7"/>
        <v>268.8</v>
      </c>
      <c r="N55" s="69" t="s">
        <v>899</v>
      </c>
      <c r="O55" s="40">
        <f t="shared" si="34"/>
        <v>1</v>
      </c>
      <c r="P55" s="36">
        <v>2</v>
      </c>
      <c r="Q55" s="40">
        <v>0</v>
      </c>
      <c r="R55" s="40">
        <f t="shared" ca="1" si="48"/>
        <v>10</v>
      </c>
      <c r="S55" s="37">
        <f t="shared" ca="1" si="26"/>
        <v>134.4</v>
      </c>
      <c r="T55" s="69" t="s">
        <v>899</v>
      </c>
      <c r="U55" s="40">
        <f t="shared" si="16"/>
        <v>1</v>
      </c>
      <c r="V55" s="36">
        <v>2</v>
      </c>
      <c r="W55" s="40">
        <v>0</v>
      </c>
      <c r="X55" s="40">
        <f t="shared" ca="1" si="8"/>
        <v>10</v>
      </c>
      <c r="Y55" s="37">
        <f t="shared" ca="1" si="27"/>
        <v>134.4</v>
      </c>
      <c r="Z55" s="69" t="s">
        <v>899</v>
      </c>
      <c r="AA55" s="40">
        <f t="shared" si="49"/>
        <v>1</v>
      </c>
      <c r="AB55" s="40">
        <v>12</v>
      </c>
      <c r="AC55" s="40">
        <v>0</v>
      </c>
      <c r="AD55" s="40">
        <f t="shared" ca="1" si="9"/>
        <v>60</v>
      </c>
      <c r="AE55" s="37">
        <f t="shared" ca="1" si="28"/>
        <v>22.400000000000002</v>
      </c>
      <c r="AF55" s="69" t="s">
        <v>899</v>
      </c>
      <c r="AG55" s="40">
        <f t="shared" si="50"/>
        <v>1</v>
      </c>
      <c r="AH55" s="40">
        <v>12</v>
      </c>
      <c r="AI55" s="40">
        <v>0</v>
      </c>
      <c r="AJ55" s="40">
        <f t="shared" ca="1" si="10"/>
        <v>60</v>
      </c>
      <c r="AK55" s="37">
        <f t="shared" ca="1" si="29"/>
        <v>22.400000000000002</v>
      </c>
      <c r="AL55" s="69" t="s">
        <v>899</v>
      </c>
      <c r="AM55" s="40">
        <f t="shared" si="51"/>
        <v>1</v>
      </c>
      <c r="AN55" s="40">
        <v>12</v>
      </c>
      <c r="AO55" s="40">
        <v>0</v>
      </c>
      <c r="AP55" s="40">
        <f t="shared" ca="1" si="11"/>
        <v>60</v>
      </c>
      <c r="AQ55" s="37">
        <f t="shared" ca="1" si="30"/>
        <v>22.400000000000002</v>
      </c>
      <c r="AR55" s="69" t="s">
        <v>899</v>
      </c>
      <c r="AS55" s="40">
        <f t="shared" si="52"/>
        <v>1</v>
      </c>
      <c r="AT55" s="40">
        <v>12</v>
      </c>
      <c r="AU55" s="40">
        <v>0</v>
      </c>
      <c r="AV55" s="40">
        <f t="shared" ca="1" si="12"/>
        <v>60</v>
      </c>
      <c r="AW55" s="37">
        <f t="shared" ca="1" si="31"/>
        <v>22.400000000000002</v>
      </c>
      <c r="AX55" s="69" t="s">
        <v>899</v>
      </c>
      <c r="AY55" s="40">
        <f t="shared" si="53"/>
        <v>1</v>
      </c>
      <c r="AZ55" s="40">
        <v>12</v>
      </c>
      <c r="BA55" s="40">
        <v>0</v>
      </c>
      <c r="BB55" s="40">
        <f t="shared" ca="1" si="13"/>
        <v>60</v>
      </c>
      <c r="BC55" s="37">
        <f t="shared" ca="1" si="32"/>
        <v>22.400000000000002</v>
      </c>
      <c r="BD55" s="69" t="s">
        <v>899</v>
      </c>
      <c r="BE55" s="40">
        <f t="shared" si="54"/>
        <v>1</v>
      </c>
      <c r="BF55" s="40">
        <v>24</v>
      </c>
      <c r="BG55" s="40">
        <v>0</v>
      </c>
      <c r="BH55" s="40">
        <f t="shared" ca="1" si="14"/>
        <v>120</v>
      </c>
      <c r="BI55" s="37">
        <f t="shared" ca="1" si="33"/>
        <v>11.200000000000001</v>
      </c>
    </row>
    <row r="56" spans="1:61" s="33" customFormat="1" ht="11.25" x14ac:dyDescent="0.2">
      <c r="A56" s="33">
        <f t="shared" si="23"/>
        <v>47</v>
      </c>
      <c r="B56" s="33" t="str">
        <f>'TO Filter Summary'!B57</f>
        <v>FSW</v>
      </c>
      <c r="C56" s="76" t="str">
        <f t="shared" ca="1" si="0"/>
        <v>Stored Command (SC) HK</v>
      </c>
      <c r="D56" s="290" t="str">
        <f>'TO Filter Summary'!D57</f>
        <v>No</v>
      </c>
      <c r="E56" s="34" t="str">
        <f t="shared" ca="1" si="1"/>
        <v>Internal</v>
      </c>
      <c r="F56" s="34">
        <f t="shared" ca="1" si="2"/>
        <v>170</v>
      </c>
      <c r="G56" s="34" t="str">
        <f t="shared" ca="1" si="3"/>
        <v>0x0AA</v>
      </c>
      <c r="H56" s="34" t="str">
        <f t="shared" ca="1" si="24"/>
        <v>0x8AA</v>
      </c>
      <c r="I56" s="117" t="s">
        <v>1393</v>
      </c>
      <c r="J56" s="35">
        <f t="shared" ca="1" si="4"/>
        <v>1120</v>
      </c>
      <c r="K56" s="67">
        <f t="shared" ca="1" si="5"/>
        <v>5</v>
      </c>
      <c r="L56" s="35" t="str">
        <f t="shared" ca="1" si="6"/>
        <v>Sync</v>
      </c>
      <c r="M56" s="64">
        <f t="shared" ca="1" si="7"/>
        <v>224</v>
      </c>
      <c r="N56" s="69" t="s">
        <v>899</v>
      </c>
      <c r="O56" s="40">
        <f t="shared" si="34"/>
        <v>1</v>
      </c>
      <c r="P56" s="36">
        <v>2</v>
      </c>
      <c r="Q56" s="40">
        <v>0</v>
      </c>
      <c r="R56" s="40">
        <f t="shared" ca="1" si="48"/>
        <v>10</v>
      </c>
      <c r="S56" s="37">
        <f t="shared" ca="1" si="26"/>
        <v>112</v>
      </c>
      <c r="T56" s="69" t="s">
        <v>899</v>
      </c>
      <c r="U56" s="40">
        <f t="shared" si="16"/>
        <v>1</v>
      </c>
      <c r="V56" s="36">
        <v>2</v>
      </c>
      <c r="W56" s="40">
        <v>0</v>
      </c>
      <c r="X56" s="40">
        <f t="shared" ca="1" si="8"/>
        <v>10</v>
      </c>
      <c r="Y56" s="37">
        <f t="shared" ca="1" si="27"/>
        <v>112</v>
      </c>
      <c r="Z56" s="69" t="s">
        <v>899</v>
      </c>
      <c r="AA56" s="40">
        <f t="shared" si="49"/>
        <v>1</v>
      </c>
      <c r="AB56" s="40">
        <v>12</v>
      </c>
      <c r="AC56" s="40">
        <v>0</v>
      </c>
      <c r="AD56" s="40">
        <f t="shared" ca="1" si="9"/>
        <v>60</v>
      </c>
      <c r="AE56" s="37">
        <f t="shared" ca="1" si="28"/>
        <v>18.666666666666668</v>
      </c>
      <c r="AF56" s="69" t="s">
        <v>899</v>
      </c>
      <c r="AG56" s="40">
        <f t="shared" si="50"/>
        <v>1</v>
      </c>
      <c r="AH56" s="40">
        <v>12</v>
      </c>
      <c r="AI56" s="40">
        <v>0</v>
      </c>
      <c r="AJ56" s="40">
        <f t="shared" ca="1" si="10"/>
        <v>60</v>
      </c>
      <c r="AK56" s="37">
        <f t="shared" ca="1" si="29"/>
        <v>18.666666666666668</v>
      </c>
      <c r="AL56" s="69" t="s">
        <v>899</v>
      </c>
      <c r="AM56" s="40">
        <f t="shared" si="51"/>
        <v>1</v>
      </c>
      <c r="AN56" s="40">
        <v>12</v>
      </c>
      <c r="AO56" s="40">
        <v>0</v>
      </c>
      <c r="AP56" s="40">
        <f t="shared" ca="1" si="11"/>
        <v>60</v>
      </c>
      <c r="AQ56" s="37">
        <f t="shared" ca="1" si="30"/>
        <v>18.666666666666668</v>
      </c>
      <c r="AR56" s="69" t="s">
        <v>899</v>
      </c>
      <c r="AS56" s="40">
        <f t="shared" si="52"/>
        <v>1</v>
      </c>
      <c r="AT56" s="40">
        <v>12</v>
      </c>
      <c r="AU56" s="40">
        <v>0</v>
      </c>
      <c r="AV56" s="40">
        <f t="shared" ca="1" si="12"/>
        <v>60</v>
      </c>
      <c r="AW56" s="37">
        <f t="shared" ca="1" si="31"/>
        <v>18.666666666666668</v>
      </c>
      <c r="AX56" s="69" t="s">
        <v>899</v>
      </c>
      <c r="AY56" s="40">
        <f t="shared" si="53"/>
        <v>1</v>
      </c>
      <c r="AZ56" s="40">
        <v>12</v>
      </c>
      <c r="BA56" s="40">
        <v>0</v>
      </c>
      <c r="BB56" s="40">
        <f t="shared" ca="1" si="13"/>
        <v>60</v>
      </c>
      <c r="BC56" s="37">
        <f t="shared" ca="1" si="32"/>
        <v>18.666666666666668</v>
      </c>
      <c r="BD56" s="69" t="s">
        <v>899</v>
      </c>
      <c r="BE56" s="40">
        <f t="shared" si="54"/>
        <v>1</v>
      </c>
      <c r="BF56" s="40">
        <v>24</v>
      </c>
      <c r="BG56" s="40">
        <v>0</v>
      </c>
      <c r="BH56" s="40">
        <f t="shared" ca="1" si="14"/>
        <v>120</v>
      </c>
      <c r="BI56" s="37">
        <f t="shared" ca="1" si="33"/>
        <v>9.3333333333333339</v>
      </c>
    </row>
    <row r="57" spans="1:61" s="33" customFormat="1" ht="11.25" x14ac:dyDescent="0.2">
      <c r="A57" s="33">
        <f t="shared" si="23"/>
        <v>48</v>
      </c>
      <c r="B57" s="33" t="str">
        <f>'TO Filter Summary'!B58</f>
        <v>FSW</v>
      </c>
      <c r="C57" s="76" t="str">
        <f t="shared" ca="1" si="0"/>
        <v>Health and Safety (HS) HK</v>
      </c>
      <c r="D57" s="290" t="str">
        <f>'TO Filter Summary'!D58</f>
        <v>No</v>
      </c>
      <c r="E57" s="34" t="str">
        <f t="shared" ca="1" si="1"/>
        <v>Internal</v>
      </c>
      <c r="F57" s="34">
        <f t="shared" ca="1" si="2"/>
        <v>173</v>
      </c>
      <c r="G57" s="34" t="str">
        <f t="shared" ca="1" si="3"/>
        <v>0x0AD</v>
      </c>
      <c r="H57" s="34" t="str">
        <f t="shared" ca="1" si="24"/>
        <v>0x8AD</v>
      </c>
      <c r="I57" s="117" t="s">
        <v>1393</v>
      </c>
      <c r="J57" s="35">
        <f t="shared" ca="1" si="4"/>
        <v>1632</v>
      </c>
      <c r="K57" s="67">
        <f t="shared" ca="1" si="5"/>
        <v>5</v>
      </c>
      <c r="L57" s="35" t="str">
        <f t="shared" ca="1" si="6"/>
        <v>Sync</v>
      </c>
      <c r="M57" s="64">
        <f t="shared" ca="1" si="7"/>
        <v>326.39999999999998</v>
      </c>
      <c r="N57" s="69" t="s">
        <v>899</v>
      </c>
      <c r="O57" s="40">
        <f t="shared" si="34"/>
        <v>1</v>
      </c>
      <c r="P57" s="36">
        <v>2</v>
      </c>
      <c r="Q57" s="40">
        <v>0</v>
      </c>
      <c r="R57" s="40">
        <f t="shared" ca="1" si="48"/>
        <v>10</v>
      </c>
      <c r="S57" s="37">
        <f t="shared" ca="1" si="26"/>
        <v>163.19999999999999</v>
      </c>
      <c r="T57" s="69" t="s">
        <v>899</v>
      </c>
      <c r="U57" s="40">
        <f t="shared" si="16"/>
        <v>1</v>
      </c>
      <c r="V57" s="36">
        <v>2</v>
      </c>
      <c r="W57" s="40">
        <v>0</v>
      </c>
      <c r="X57" s="40">
        <f t="shared" ca="1" si="8"/>
        <v>10</v>
      </c>
      <c r="Y57" s="37">
        <f t="shared" ca="1" si="27"/>
        <v>163.19999999999999</v>
      </c>
      <c r="Z57" s="69" t="s">
        <v>899</v>
      </c>
      <c r="AA57" s="40">
        <f t="shared" si="49"/>
        <v>1</v>
      </c>
      <c r="AB57" s="40">
        <v>12</v>
      </c>
      <c r="AC57" s="40">
        <v>0</v>
      </c>
      <c r="AD57" s="40">
        <f t="shared" ca="1" si="9"/>
        <v>60</v>
      </c>
      <c r="AE57" s="37">
        <f t="shared" ca="1" si="28"/>
        <v>27.2</v>
      </c>
      <c r="AF57" s="69" t="s">
        <v>899</v>
      </c>
      <c r="AG57" s="40">
        <f t="shared" si="50"/>
        <v>1</v>
      </c>
      <c r="AH57" s="40">
        <v>12</v>
      </c>
      <c r="AI57" s="40">
        <v>0</v>
      </c>
      <c r="AJ57" s="40">
        <f t="shared" ca="1" si="10"/>
        <v>60</v>
      </c>
      <c r="AK57" s="37">
        <f t="shared" ca="1" si="29"/>
        <v>27.2</v>
      </c>
      <c r="AL57" s="69" t="s">
        <v>899</v>
      </c>
      <c r="AM57" s="40">
        <f t="shared" si="51"/>
        <v>1</v>
      </c>
      <c r="AN57" s="40">
        <v>12</v>
      </c>
      <c r="AO57" s="40">
        <v>0</v>
      </c>
      <c r="AP57" s="40">
        <f t="shared" ca="1" si="11"/>
        <v>60</v>
      </c>
      <c r="AQ57" s="37">
        <f t="shared" ca="1" si="30"/>
        <v>27.2</v>
      </c>
      <c r="AR57" s="69" t="s">
        <v>899</v>
      </c>
      <c r="AS57" s="40">
        <f t="shared" si="52"/>
        <v>1</v>
      </c>
      <c r="AT57" s="40">
        <v>12</v>
      </c>
      <c r="AU57" s="40">
        <v>0</v>
      </c>
      <c r="AV57" s="40">
        <f t="shared" ca="1" si="12"/>
        <v>60</v>
      </c>
      <c r="AW57" s="37">
        <f t="shared" ca="1" si="31"/>
        <v>27.2</v>
      </c>
      <c r="AX57" s="69" t="s">
        <v>899</v>
      </c>
      <c r="AY57" s="40">
        <f t="shared" si="53"/>
        <v>1</v>
      </c>
      <c r="AZ57" s="40">
        <v>12</v>
      </c>
      <c r="BA57" s="40">
        <v>0</v>
      </c>
      <c r="BB57" s="40">
        <f t="shared" ca="1" si="13"/>
        <v>60</v>
      </c>
      <c r="BC57" s="37">
        <f t="shared" ca="1" si="32"/>
        <v>27.2</v>
      </c>
      <c r="BD57" s="69" t="s">
        <v>899</v>
      </c>
      <c r="BE57" s="40">
        <f t="shared" si="54"/>
        <v>1</v>
      </c>
      <c r="BF57" s="40">
        <v>24</v>
      </c>
      <c r="BG57" s="40">
        <v>0</v>
      </c>
      <c r="BH57" s="40">
        <f t="shared" ca="1" si="14"/>
        <v>120</v>
      </c>
      <c r="BI57" s="37">
        <f t="shared" ca="1" si="33"/>
        <v>13.6</v>
      </c>
    </row>
    <row r="58" spans="1:61" s="33" customFormat="1" ht="11.25" x14ac:dyDescent="0.2">
      <c r="A58" s="33">
        <f t="shared" si="23"/>
        <v>49</v>
      </c>
      <c r="B58" s="33" t="str">
        <f>'TO Filter Summary'!B59</f>
        <v>FSW</v>
      </c>
      <c r="C58" s="76" t="str">
        <f t="shared" ca="1" si="0"/>
        <v>Health and Safety (HS) TEP HK</v>
      </c>
      <c r="D58" s="290" t="str">
        <f>'TO Filter Summary'!D59</f>
        <v>No</v>
      </c>
      <c r="E58" s="34" t="str">
        <f t="shared" ca="1" si="1"/>
        <v>Internal</v>
      </c>
      <c r="F58" s="34">
        <f t="shared" ca="1" si="2"/>
        <v>174</v>
      </c>
      <c r="G58" s="34" t="str">
        <f t="shared" ca="1" si="3"/>
        <v>0x0AE</v>
      </c>
      <c r="H58" s="34" t="str">
        <f t="shared" ca="1" si="24"/>
        <v>0x8AE</v>
      </c>
      <c r="I58" s="117" t="s">
        <v>1393</v>
      </c>
      <c r="J58" s="35">
        <f t="shared" ca="1" si="4"/>
        <v>9760</v>
      </c>
      <c r="K58" s="67">
        <f t="shared" ca="1" si="5"/>
        <v>1</v>
      </c>
      <c r="L58" s="35" t="str">
        <f t="shared" ca="1" si="6"/>
        <v>Sync</v>
      </c>
      <c r="M58" s="64">
        <f t="shared" ca="1" si="7"/>
        <v>9760</v>
      </c>
      <c r="N58" s="69" t="s">
        <v>899</v>
      </c>
      <c r="O58" s="40">
        <f t="shared" si="34"/>
        <v>1</v>
      </c>
      <c r="P58" s="36">
        <v>60</v>
      </c>
      <c r="Q58" s="40">
        <v>0</v>
      </c>
      <c r="R58" s="40">
        <f t="shared" ca="1" si="48"/>
        <v>60</v>
      </c>
      <c r="S58" s="37">
        <f t="shared" ca="1" si="26"/>
        <v>162.66666666666666</v>
      </c>
      <c r="T58" s="69" t="s">
        <v>899</v>
      </c>
      <c r="U58" s="40">
        <f t="shared" si="16"/>
        <v>1</v>
      </c>
      <c r="V58" s="36">
        <v>60</v>
      </c>
      <c r="W58" s="40">
        <v>0</v>
      </c>
      <c r="X58" s="40">
        <f t="shared" ca="1" si="8"/>
        <v>60</v>
      </c>
      <c r="Y58" s="37">
        <f t="shared" ca="1" si="27"/>
        <v>162.66666666666666</v>
      </c>
      <c r="Z58" s="69" t="s">
        <v>899</v>
      </c>
      <c r="AA58" s="40">
        <f t="shared" si="49"/>
        <v>0</v>
      </c>
      <c r="AB58" s="40">
        <v>0</v>
      </c>
      <c r="AC58" s="40">
        <v>0</v>
      </c>
      <c r="AD58" s="40">
        <f t="shared" ca="1" si="9"/>
        <v>0</v>
      </c>
      <c r="AE58" s="37">
        <f t="shared" si="28"/>
        <v>0</v>
      </c>
      <c r="AF58" s="69" t="s">
        <v>899</v>
      </c>
      <c r="AG58" s="40">
        <f t="shared" si="50"/>
        <v>0</v>
      </c>
      <c r="AH58" s="40">
        <v>0</v>
      </c>
      <c r="AI58" s="40">
        <v>0</v>
      </c>
      <c r="AJ58" s="40">
        <f t="shared" ca="1" si="10"/>
        <v>0</v>
      </c>
      <c r="AK58" s="37">
        <f t="shared" si="29"/>
        <v>0</v>
      </c>
      <c r="AL58" s="69" t="s">
        <v>899</v>
      </c>
      <c r="AM58" s="40">
        <f t="shared" si="51"/>
        <v>0</v>
      </c>
      <c r="AN58" s="40">
        <v>0</v>
      </c>
      <c r="AO58" s="40">
        <v>0</v>
      </c>
      <c r="AP58" s="40">
        <f t="shared" ca="1" si="11"/>
        <v>0</v>
      </c>
      <c r="AQ58" s="37">
        <f t="shared" si="30"/>
        <v>0</v>
      </c>
      <c r="AR58" s="69" t="s">
        <v>899</v>
      </c>
      <c r="AS58" s="40">
        <f t="shared" si="52"/>
        <v>0</v>
      </c>
      <c r="AT58" s="40">
        <v>0</v>
      </c>
      <c r="AU58" s="40">
        <v>0</v>
      </c>
      <c r="AV58" s="40">
        <f t="shared" ca="1" si="12"/>
        <v>0</v>
      </c>
      <c r="AW58" s="37">
        <f t="shared" si="31"/>
        <v>0</v>
      </c>
      <c r="AX58" s="69" t="s">
        <v>899</v>
      </c>
      <c r="AY58" s="40">
        <f t="shared" si="53"/>
        <v>0</v>
      </c>
      <c r="AZ58" s="40">
        <v>0</v>
      </c>
      <c r="BA58" s="40">
        <v>0</v>
      </c>
      <c r="BB58" s="40">
        <f t="shared" ca="1" si="13"/>
        <v>0</v>
      </c>
      <c r="BC58" s="37">
        <f t="shared" si="32"/>
        <v>0</v>
      </c>
      <c r="BD58" s="69" t="s">
        <v>899</v>
      </c>
      <c r="BE58" s="40">
        <f t="shared" si="54"/>
        <v>0</v>
      </c>
      <c r="BF58" s="40">
        <v>0</v>
      </c>
      <c r="BG58" s="40">
        <v>0</v>
      </c>
      <c r="BH58" s="40">
        <f t="shared" ca="1" si="14"/>
        <v>0</v>
      </c>
      <c r="BI58" s="37">
        <f t="shared" si="33"/>
        <v>0</v>
      </c>
    </row>
    <row r="59" spans="1:61" s="33" customFormat="1" ht="11.25" x14ac:dyDescent="0.2">
      <c r="A59" s="33">
        <f t="shared" si="23"/>
        <v>50</v>
      </c>
      <c r="B59" s="33" t="str">
        <f>'TO Filter Summary'!B60</f>
        <v>FSW</v>
      </c>
      <c r="C59" s="76" t="str">
        <f t="shared" ca="1" si="0"/>
        <v>CCSDS File Delivery Protocl (CF) HK</v>
      </c>
      <c r="D59" s="290" t="str">
        <f>'TO Filter Summary'!D60</f>
        <v>No</v>
      </c>
      <c r="E59" s="34" t="str">
        <f t="shared" ca="1" si="1"/>
        <v>Internal</v>
      </c>
      <c r="F59" s="34">
        <f t="shared" ca="1" si="2"/>
        <v>176</v>
      </c>
      <c r="G59" s="34" t="str">
        <f t="shared" ca="1" si="3"/>
        <v>0x0B0</v>
      </c>
      <c r="H59" s="34" t="str">
        <f t="shared" ca="1" si="24"/>
        <v>0x8B0</v>
      </c>
      <c r="I59" s="117" t="s">
        <v>1393</v>
      </c>
      <c r="J59" s="35">
        <f t="shared" ca="1" si="4"/>
        <v>3360</v>
      </c>
      <c r="K59" s="67">
        <f t="shared" ca="1" si="5"/>
        <v>5</v>
      </c>
      <c r="L59" s="35" t="str">
        <f t="shared" ca="1" si="6"/>
        <v>Sync</v>
      </c>
      <c r="M59" s="64">
        <f t="shared" ca="1" si="7"/>
        <v>672</v>
      </c>
      <c r="N59" s="69" t="s">
        <v>899</v>
      </c>
      <c r="O59" s="40">
        <f t="shared" ref="O59" si="55">IF(P59=0,0,1)</f>
        <v>1</v>
      </c>
      <c r="P59" s="36">
        <v>3</v>
      </c>
      <c r="Q59" s="40">
        <v>0</v>
      </c>
      <c r="R59" s="40">
        <f t="shared" ref="R59" ca="1" si="56">IF(P59="", "", $K59*P59)</f>
        <v>15</v>
      </c>
      <c r="S59" s="37">
        <f t="shared" ca="1" si="26"/>
        <v>224</v>
      </c>
      <c r="T59" s="69" t="s">
        <v>899</v>
      </c>
      <c r="U59" s="40">
        <f t="shared" si="16"/>
        <v>1</v>
      </c>
      <c r="V59" s="36">
        <v>3</v>
      </c>
      <c r="W59" s="40">
        <v>0</v>
      </c>
      <c r="X59" s="40">
        <f t="shared" ca="1" si="8"/>
        <v>15</v>
      </c>
      <c r="Y59" s="37">
        <f t="shared" ca="1" si="27"/>
        <v>224</v>
      </c>
      <c r="Z59" s="69" t="s">
        <v>899</v>
      </c>
      <c r="AA59" s="40">
        <f t="shared" si="49"/>
        <v>1</v>
      </c>
      <c r="AB59" s="40">
        <v>24</v>
      </c>
      <c r="AC59" s="40">
        <v>0</v>
      </c>
      <c r="AD59" s="40">
        <f t="shared" ca="1" si="9"/>
        <v>120</v>
      </c>
      <c r="AE59" s="37">
        <f t="shared" ca="1" si="28"/>
        <v>28</v>
      </c>
      <c r="AF59" s="69" t="s">
        <v>899</v>
      </c>
      <c r="AG59" s="40">
        <f t="shared" si="50"/>
        <v>1</v>
      </c>
      <c r="AH59" s="40">
        <v>24</v>
      </c>
      <c r="AI59" s="40">
        <v>0</v>
      </c>
      <c r="AJ59" s="40">
        <f t="shared" ca="1" si="10"/>
        <v>120</v>
      </c>
      <c r="AK59" s="37">
        <f t="shared" ca="1" si="29"/>
        <v>28</v>
      </c>
      <c r="AL59" s="69" t="s">
        <v>899</v>
      </c>
      <c r="AM59" s="40">
        <f t="shared" si="51"/>
        <v>1</v>
      </c>
      <c r="AN59" s="40">
        <v>24</v>
      </c>
      <c r="AO59" s="40">
        <v>0</v>
      </c>
      <c r="AP59" s="40">
        <f t="shared" ca="1" si="11"/>
        <v>120</v>
      </c>
      <c r="AQ59" s="37">
        <f t="shared" ca="1" si="30"/>
        <v>28</v>
      </c>
      <c r="AR59" s="69" t="s">
        <v>899</v>
      </c>
      <c r="AS59" s="40">
        <f t="shared" si="52"/>
        <v>1</v>
      </c>
      <c r="AT59" s="40">
        <v>24</v>
      </c>
      <c r="AU59" s="40">
        <v>0</v>
      </c>
      <c r="AV59" s="40">
        <f t="shared" ca="1" si="12"/>
        <v>120</v>
      </c>
      <c r="AW59" s="37">
        <f t="shared" ca="1" si="31"/>
        <v>28</v>
      </c>
      <c r="AX59" s="69" t="s">
        <v>899</v>
      </c>
      <c r="AY59" s="40">
        <f t="shared" si="53"/>
        <v>1</v>
      </c>
      <c r="AZ59" s="40">
        <v>24</v>
      </c>
      <c r="BA59" s="40">
        <v>0</v>
      </c>
      <c r="BB59" s="40">
        <f t="shared" ca="1" si="13"/>
        <v>120</v>
      </c>
      <c r="BC59" s="37">
        <f t="shared" ca="1" si="32"/>
        <v>28</v>
      </c>
      <c r="BD59" s="69" t="s">
        <v>899</v>
      </c>
      <c r="BE59" s="40">
        <f t="shared" si="54"/>
        <v>1</v>
      </c>
      <c r="BF59" s="40">
        <v>24</v>
      </c>
      <c r="BG59" s="40">
        <v>0</v>
      </c>
      <c r="BH59" s="40">
        <f t="shared" ca="1" si="14"/>
        <v>120</v>
      </c>
      <c r="BI59" s="37">
        <f t="shared" ca="1" si="33"/>
        <v>28</v>
      </c>
    </row>
    <row r="60" spans="1:61" s="33" customFormat="1" ht="11.25" x14ac:dyDescent="0.2">
      <c r="A60" s="33">
        <f t="shared" si="23"/>
        <v>51</v>
      </c>
      <c r="B60" s="33">
        <f>'TO Filter Summary'!B61</f>
        <v>0</v>
      </c>
      <c r="C60" s="76" t="str">
        <f t="shared" ca="1" si="0"/>
        <v>CF Transaction HK</v>
      </c>
      <c r="D60" s="290">
        <f>'TO Filter Summary'!D61</f>
        <v>0</v>
      </c>
      <c r="E60" s="34" t="str">
        <f t="shared" ca="1" si="1"/>
        <v>Internal</v>
      </c>
      <c r="F60" s="34">
        <f t="shared" ca="1" si="2"/>
        <v>177</v>
      </c>
      <c r="G60" s="34" t="str">
        <f t="shared" ca="1" si="3"/>
        <v>0x0B1</v>
      </c>
      <c r="H60" s="34" t="str">
        <f t="shared" ca="1" si="24"/>
        <v>0x8B1</v>
      </c>
      <c r="I60" s="117" t="s">
        <v>1393</v>
      </c>
      <c r="J60" s="35">
        <f t="shared" ca="1" si="4"/>
        <v>3552</v>
      </c>
      <c r="K60" s="67">
        <f t="shared" ca="1" si="5"/>
        <v>0</v>
      </c>
      <c r="L60" s="35" t="str">
        <f t="shared" ca="1" si="6"/>
        <v>Async</v>
      </c>
      <c r="M60" s="64">
        <f t="shared" ca="1" si="7"/>
        <v>0</v>
      </c>
      <c r="N60" s="69" t="s">
        <v>899</v>
      </c>
      <c r="O60" s="40">
        <f t="shared" ref="O60" si="57">IF(P60=0,0,1)</f>
        <v>1</v>
      </c>
      <c r="P60" s="36">
        <v>1</v>
      </c>
      <c r="Q60" s="40">
        <v>0</v>
      </c>
      <c r="R60" s="40">
        <f t="shared" ref="R60" ca="1" si="58">IF(P60="", "", $K60*P60)</f>
        <v>0</v>
      </c>
      <c r="S60" s="37">
        <f t="shared" ca="1" si="26"/>
        <v>0</v>
      </c>
      <c r="T60" s="69" t="s">
        <v>899</v>
      </c>
      <c r="U60" s="40">
        <f t="shared" si="16"/>
        <v>1</v>
      </c>
      <c r="V60" s="36">
        <v>1</v>
      </c>
      <c r="W60" s="40">
        <v>0</v>
      </c>
      <c r="X60" s="40">
        <f t="shared" ca="1" si="8"/>
        <v>0</v>
      </c>
      <c r="Y60" s="37">
        <f t="shared" ca="1" si="27"/>
        <v>0</v>
      </c>
      <c r="Z60" s="69" t="s">
        <v>899</v>
      </c>
      <c r="AA60" s="40">
        <f t="shared" si="49"/>
        <v>1</v>
      </c>
      <c r="AB60" s="40">
        <v>1</v>
      </c>
      <c r="AC60" s="40">
        <v>0</v>
      </c>
      <c r="AD60" s="40">
        <f t="shared" ca="1" si="9"/>
        <v>0</v>
      </c>
      <c r="AE60" s="37">
        <f t="shared" ca="1" si="28"/>
        <v>0</v>
      </c>
      <c r="AF60" s="69" t="s">
        <v>899</v>
      </c>
      <c r="AG60" s="40">
        <f t="shared" si="50"/>
        <v>1</v>
      </c>
      <c r="AH60" s="40">
        <v>1</v>
      </c>
      <c r="AI60" s="40">
        <v>0</v>
      </c>
      <c r="AJ60" s="40">
        <f t="shared" ca="1" si="10"/>
        <v>0</v>
      </c>
      <c r="AK60" s="37">
        <f t="shared" ca="1" si="29"/>
        <v>0</v>
      </c>
      <c r="AL60" s="69" t="s">
        <v>899</v>
      </c>
      <c r="AM60" s="40">
        <f t="shared" si="51"/>
        <v>1</v>
      </c>
      <c r="AN60" s="84">
        <v>1</v>
      </c>
      <c r="AO60" s="40">
        <v>0</v>
      </c>
      <c r="AP60" s="40">
        <f t="shared" ca="1" si="11"/>
        <v>0</v>
      </c>
      <c r="AQ60" s="37">
        <f t="shared" ca="1" si="30"/>
        <v>0</v>
      </c>
      <c r="AR60" s="69" t="s">
        <v>899</v>
      </c>
      <c r="AS60" s="40">
        <f t="shared" si="52"/>
        <v>1</v>
      </c>
      <c r="AT60" s="84">
        <v>1</v>
      </c>
      <c r="AU60" s="40">
        <v>0</v>
      </c>
      <c r="AV60" s="40">
        <f t="shared" ca="1" si="12"/>
        <v>0</v>
      </c>
      <c r="AW60" s="37">
        <f t="shared" ca="1" si="31"/>
        <v>0</v>
      </c>
      <c r="AX60" s="69" t="s">
        <v>899</v>
      </c>
      <c r="AY60" s="40">
        <f t="shared" si="53"/>
        <v>1</v>
      </c>
      <c r="AZ60" s="40">
        <v>1</v>
      </c>
      <c r="BA60" s="40">
        <v>0</v>
      </c>
      <c r="BB60" s="40">
        <f t="shared" ca="1" si="13"/>
        <v>0</v>
      </c>
      <c r="BC60" s="37">
        <f t="shared" ca="1" si="32"/>
        <v>0</v>
      </c>
      <c r="BD60" s="69" t="s">
        <v>899</v>
      </c>
      <c r="BE60" s="40">
        <f t="shared" si="54"/>
        <v>1</v>
      </c>
      <c r="BF60" s="40">
        <v>1</v>
      </c>
      <c r="BG60" s="40">
        <v>0</v>
      </c>
      <c r="BH60" s="40">
        <f t="shared" ca="1" si="14"/>
        <v>0</v>
      </c>
      <c r="BI60" s="37">
        <f t="shared" ca="1" si="33"/>
        <v>0</v>
      </c>
    </row>
    <row r="61" spans="1:61" s="16" customFormat="1" ht="11.25" x14ac:dyDescent="0.2">
      <c r="A61" s="16">
        <f t="shared" si="23"/>
        <v>52</v>
      </c>
      <c r="B61" s="33">
        <f>'TO Filter Summary'!B62</f>
        <v>0</v>
      </c>
      <c r="C61" s="118" t="str">
        <f t="shared" ca="1" si="0"/>
        <v>CF Config HK</v>
      </c>
      <c r="D61" s="290">
        <f>'TO Filter Summary'!D62</f>
        <v>0</v>
      </c>
      <c r="E61" s="117" t="str">
        <f t="shared" ca="1" si="1"/>
        <v>Internal</v>
      </c>
      <c r="F61" s="117">
        <f t="shared" ca="1" si="2"/>
        <v>179</v>
      </c>
      <c r="G61" s="117" t="str">
        <f t="shared" ca="1" si="3"/>
        <v>0x0B3</v>
      </c>
      <c r="H61" s="117" t="str">
        <f t="shared" ca="1" si="24"/>
        <v>0x8B3</v>
      </c>
      <c r="I61" s="117" t="s">
        <v>1393</v>
      </c>
      <c r="J61" s="119">
        <f t="shared" ca="1" si="4"/>
        <v>2880</v>
      </c>
      <c r="K61" s="67">
        <f t="shared" ca="1" si="5"/>
        <v>0</v>
      </c>
      <c r="L61" s="119" t="str">
        <f t="shared" ca="1" si="6"/>
        <v>Async</v>
      </c>
      <c r="M61" s="120">
        <f t="shared" ca="1" si="7"/>
        <v>0</v>
      </c>
      <c r="N61" s="69" t="s">
        <v>899</v>
      </c>
      <c r="O61" s="40">
        <f t="shared" ref="O61" si="59">IF(P61=0,0,1)</f>
        <v>1</v>
      </c>
      <c r="P61" s="36">
        <v>1</v>
      </c>
      <c r="Q61" s="40">
        <v>0</v>
      </c>
      <c r="R61" s="40">
        <f t="shared" ref="R61" ca="1" si="60">IF(P61="", "", $K61*P61)</f>
        <v>0</v>
      </c>
      <c r="S61" s="37">
        <f t="shared" ca="1" si="26"/>
        <v>0</v>
      </c>
      <c r="T61" s="69" t="s">
        <v>899</v>
      </c>
      <c r="U61" s="40">
        <f t="shared" si="16"/>
        <v>1</v>
      </c>
      <c r="V61" s="36">
        <v>1</v>
      </c>
      <c r="W61" s="40">
        <v>0</v>
      </c>
      <c r="X61" s="40">
        <f t="shared" ca="1" si="8"/>
        <v>0</v>
      </c>
      <c r="Y61" s="37">
        <f t="shared" ca="1" si="27"/>
        <v>0</v>
      </c>
      <c r="Z61" s="69" t="s">
        <v>899</v>
      </c>
      <c r="AA61" s="40">
        <f t="shared" si="49"/>
        <v>1</v>
      </c>
      <c r="AB61" s="40">
        <v>1</v>
      </c>
      <c r="AC61" s="40">
        <v>0</v>
      </c>
      <c r="AD61" s="40">
        <f t="shared" ca="1" si="9"/>
        <v>0</v>
      </c>
      <c r="AE61" s="37">
        <f t="shared" ca="1" si="28"/>
        <v>0</v>
      </c>
      <c r="AF61" s="69" t="s">
        <v>899</v>
      </c>
      <c r="AG61" s="40">
        <f t="shared" si="50"/>
        <v>1</v>
      </c>
      <c r="AH61" s="40">
        <v>1</v>
      </c>
      <c r="AI61" s="40">
        <v>0</v>
      </c>
      <c r="AJ61" s="40">
        <f t="shared" ca="1" si="10"/>
        <v>0</v>
      </c>
      <c r="AK61" s="37">
        <f t="shared" ca="1" si="29"/>
        <v>0</v>
      </c>
      <c r="AL61" s="69" t="s">
        <v>899</v>
      </c>
      <c r="AM61" s="40">
        <f t="shared" si="51"/>
        <v>1</v>
      </c>
      <c r="AN61" s="84">
        <v>1</v>
      </c>
      <c r="AO61" s="40">
        <v>0</v>
      </c>
      <c r="AP61" s="40">
        <f t="shared" ca="1" si="11"/>
        <v>0</v>
      </c>
      <c r="AQ61" s="37">
        <f t="shared" ca="1" si="30"/>
        <v>0</v>
      </c>
      <c r="AR61" s="69" t="s">
        <v>899</v>
      </c>
      <c r="AS61" s="40">
        <f t="shared" si="52"/>
        <v>1</v>
      </c>
      <c r="AT61" s="84">
        <v>1</v>
      </c>
      <c r="AU61" s="40">
        <v>0</v>
      </c>
      <c r="AV61" s="40">
        <f t="shared" ca="1" si="12"/>
        <v>0</v>
      </c>
      <c r="AW61" s="37">
        <f t="shared" ca="1" si="31"/>
        <v>0</v>
      </c>
      <c r="AX61" s="69" t="s">
        <v>899</v>
      </c>
      <c r="AY61" s="40">
        <f t="shared" si="53"/>
        <v>1</v>
      </c>
      <c r="AZ61" s="40">
        <v>1</v>
      </c>
      <c r="BA61" s="40">
        <v>0</v>
      </c>
      <c r="BB61" s="40">
        <f t="shared" ca="1" si="13"/>
        <v>0</v>
      </c>
      <c r="BC61" s="37">
        <f t="shared" ca="1" si="32"/>
        <v>0</v>
      </c>
      <c r="BD61" s="69" t="s">
        <v>899</v>
      </c>
      <c r="BE61" s="40">
        <f t="shared" si="54"/>
        <v>1</v>
      </c>
      <c r="BF61" s="40">
        <v>1</v>
      </c>
      <c r="BG61" s="40">
        <v>0</v>
      </c>
      <c r="BH61" s="40">
        <f t="shared" ca="1" si="14"/>
        <v>0</v>
      </c>
      <c r="BI61" s="37">
        <f t="shared" ca="1" si="33"/>
        <v>0</v>
      </c>
    </row>
    <row r="62" spans="1:61" s="16" customFormat="1" ht="11.25" x14ac:dyDescent="0.2">
      <c r="A62" s="16">
        <f t="shared" si="23"/>
        <v>53</v>
      </c>
      <c r="B62" s="33" t="str">
        <f>'TO Filter Summary'!B63</f>
        <v>FSW</v>
      </c>
      <c r="C62" s="118" t="str">
        <f t="shared" ca="1" si="0"/>
        <v>Data Storage (DS) HK</v>
      </c>
      <c r="D62" s="290" t="str">
        <f>'TO Filter Summary'!D63</f>
        <v>No</v>
      </c>
      <c r="E62" s="117" t="str">
        <f t="shared" ca="1" si="1"/>
        <v>Internal</v>
      </c>
      <c r="F62" s="117">
        <f t="shared" ca="1" si="2"/>
        <v>184</v>
      </c>
      <c r="G62" s="117" t="str">
        <f t="shared" ca="1" si="3"/>
        <v>0x0B8</v>
      </c>
      <c r="H62" s="117" t="str">
        <f t="shared" ca="1" si="24"/>
        <v>0x8B8</v>
      </c>
      <c r="I62" s="117" t="s">
        <v>1393</v>
      </c>
      <c r="J62" s="119">
        <f t="shared" ca="1" si="4"/>
        <v>3776</v>
      </c>
      <c r="K62" s="67">
        <f t="shared" ca="1" si="5"/>
        <v>5</v>
      </c>
      <c r="L62" s="119" t="str">
        <f t="shared" ca="1" si="6"/>
        <v>Sync</v>
      </c>
      <c r="M62" s="120">
        <f t="shared" ca="1" si="7"/>
        <v>755.2</v>
      </c>
      <c r="N62" s="69" t="s">
        <v>899</v>
      </c>
      <c r="O62" s="40">
        <f t="shared" ref="O62" si="61">IF(P62=0,0,1)</f>
        <v>1</v>
      </c>
      <c r="P62" s="36">
        <v>3</v>
      </c>
      <c r="Q62" s="40">
        <v>0</v>
      </c>
      <c r="R62" s="40">
        <f t="shared" ref="R62" ca="1" si="62">IF(P62="", "", $K62*P62)</f>
        <v>15</v>
      </c>
      <c r="S62" s="37">
        <f t="shared" ca="1" si="26"/>
        <v>251.73333333333335</v>
      </c>
      <c r="T62" s="69" t="s">
        <v>899</v>
      </c>
      <c r="U62" s="40">
        <f t="shared" si="16"/>
        <v>1</v>
      </c>
      <c r="V62" s="36">
        <v>3</v>
      </c>
      <c r="W62" s="40">
        <v>0</v>
      </c>
      <c r="X62" s="40">
        <f t="shared" ca="1" si="8"/>
        <v>15</v>
      </c>
      <c r="Y62" s="37">
        <f t="shared" ca="1" si="27"/>
        <v>251.73333333333335</v>
      </c>
      <c r="Z62" s="69" t="s">
        <v>899</v>
      </c>
      <c r="AA62" s="40">
        <f t="shared" si="49"/>
        <v>1</v>
      </c>
      <c r="AB62" s="40">
        <v>24</v>
      </c>
      <c r="AC62" s="40">
        <v>0</v>
      </c>
      <c r="AD62" s="40">
        <f t="shared" ca="1" si="9"/>
        <v>120</v>
      </c>
      <c r="AE62" s="37">
        <f t="shared" ca="1" si="28"/>
        <v>31.466666666666669</v>
      </c>
      <c r="AF62" s="69" t="s">
        <v>899</v>
      </c>
      <c r="AG62" s="40">
        <f t="shared" si="50"/>
        <v>1</v>
      </c>
      <c r="AH62" s="40">
        <v>24</v>
      </c>
      <c r="AI62" s="40">
        <v>0</v>
      </c>
      <c r="AJ62" s="40">
        <f t="shared" ca="1" si="10"/>
        <v>120</v>
      </c>
      <c r="AK62" s="37">
        <f t="shared" ca="1" si="29"/>
        <v>31.466666666666669</v>
      </c>
      <c r="AL62" s="69" t="s">
        <v>899</v>
      </c>
      <c r="AM62" s="40">
        <f t="shared" si="51"/>
        <v>1</v>
      </c>
      <c r="AN62" s="40">
        <v>24</v>
      </c>
      <c r="AO62" s="40">
        <v>0</v>
      </c>
      <c r="AP62" s="40">
        <f t="shared" ca="1" si="11"/>
        <v>120</v>
      </c>
      <c r="AQ62" s="37">
        <f t="shared" ca="1" si="30"/>
        <v>31.466666666666669</v>
      </c>
      <c r="AR62" s="69" t="s">
        <v>899</v>
      </c>
      <c r="AS62" s="40">
        <f t="shared" si="52"/>
        <v>1</v>
      </c>
      <c r="AT62" s="40">
        <v>24</v>
      </c>
      <c r="AU62" s="40">
        <v>0</v>
      </c>
      <c r="AV62" s="40">
        <f t="shared" ca="1" si="12"/>
        <v>120</v>
      </c>
      <c r="AW62" s="37">
        <f t="shared" ca="1" si="31"/>
        <v>31.466666666666669</v>
      </c>
      <c r="AX62" s="69" t="s">
        <v>899</v>
      </c>
      <c r="AY62" s="40">
        <f t="shared" si="53"/>
        <v>1</v>
      </c>
      <c r="AZ62" s="40">
        <v>24</v>
      </c>
      <c r="BA62" s="40">
        <v>0</v>
      </c>
      <c r="BB62" s="40">
        <f t="shared" ca="1" si="13"/>
        <v>120</v>
      </c>
      <c r="BC62" s="37">
        <f t="shared" ca="1" si="32"/>
        <v>31.466666666666669</v>
      </c>
      <c r="BD62" s="69" t="s">
        <v>899</v>
      </c>
      <c r="BE62" s="40">
        <f t="shared" si="54"/>
        <v>0</v>
      </c>
      <c r="BF62" s="40">
        <v>0</v>
      </c>
      <c r="BG62" s="40">
        <v>0</v>
      </c>
      <c r="BH62" s="40">
        <f t="shared" ca="1" si="14"/>
        <v>0</v>
      </c>
      <c r="BI62" s="37">
        <f t="shared" si="33"/>
        <v>0</v>
      </c>
    </row>
    <row r="63" spans="1:61" s="16" customFormat="1" ht="11.25" x14ac:dyDescent="0.2">
      <c r="A63" s="16">
        <f t="shared" si="23"/>
        <v>54</v>
      </c>
      <c r="B63" s="33" t="str">
        <f>'TO Filter Summary'!B64</f>
        <v>FSW</v>
      </c>
      <c r="C63" s="118" t="str">
        <f t="shared" ca="1" si="0"/>
        <v>Memory Dwell (MD) HK</v>
      </c>
      <c r="D63" s="290" t="str">
        <f>'TO Filter Summary'!D64</f>
        <v>No</v>
      </c>
      <c r="E63" s="117" t="str">
        <f t="shared" ca="1" si="1"/>
        <v>Internal</v>
      </c>
      <c r="F63" s="117">
        <f t="shared" ca="1" si="2"/>
        <v>187</v>
      </c>
      <c r="G63" s="117" t="str">
        <f t="shared" ca="1" si="3"/>
        <v>0x0BB</v>
      </c>
      <c r="H63" s="117" t="str">
        <f t="shared" ca="1" si="24"/>
        <v>0x8BB</v>
      </c>
      <c r="I63" s="117" t="s">
        <v>1393</v>
      </c>
      <c r="J63" s="119">
        <f t="shared" ca="1" si="4"/>
        <v>512</v>
      </c>
      <c r="K63" s="67">
        <f t="shared" ca="1" si="5"/>
        <v>5</v>
      </c>
      <c r="L63" s="119" t="str">
        <f t="shared" ca="1" si="6"/>
        <v>Sync</v>
      </c>
      <c r="M63" s="120">
        <f t="shared" ca="1" si="7"/>
        <v>102.4</v>
      </c>
      <c r="N63" s="69" t="s">
        <v>899</v>
      </c>
      <c r="O63" s="40">
        <f t="shared" ref="O63:O126" si="63">IF(P63=0,0,1)</f>
        <v>1</v>
      </c>
      <c r="P63" s="36">
        <v>3</v>
      </c>
      <c r="Q63" s="40">
        <v>0</v>
      </c>
      <c r="R63" s="40">
        <f t="shared" ref="R63:R126" ca="1" si="64">IF(P63="", "", $K63*P63)</f>
        <v>15</v>
      </c>
      <c r="S63" s="37">
        <f t="shared" ca="1" si="26"/>
        <v>34.133333333333333</v>
      </c>
      <c r="T63" s="69" t="s">
        <v>899</v>
      </c>
      <c r="U63" s="40">
        <f t="shared" si="16"/>
        <v>1</v>
      </c>
      <c r="V63" s="36">
        <v>3</v>
      </c>
      <c r="W63" s="40">
        <v>0</v>
      </c>
      <c r="X63" s="40">
        <f t="shared" ca="1" si="8"/>
        <v>15</v>
      </c>
      <c r="Y63" s="37">
        <f t="shared" ca="1" si="27"/>
        <v>34.133333333333333</v>
      </c>
      <c r="Z63" s="69" t="s">
        <v>899</v>
      </c>
      <c r="AA63" s="40">
        <f t="shared" ref="AA63:AA73" si="65">IF(AB63=0,0,1)</f>
        <v>1</v>
      </c>
      <c r="AB63" s="40">
        <v>24</v>
      </c>
      <c r="AC63" s="40">
        <v>0</v>
      </c>
      <c r="AD63" s="40">
        <f t="shared" ca="1" si="9"/>
        <v>120</v>
      </c>
      <c r="AE63" s="37">
        <f t="shared" ca="1" si="28"/>
        <v>4.2666666666666666</v>
      </c>
      <c r="AF63" s="69" t="s">
        <v>899</v>
      </c>
      <c r="AG63" s="40">
        <f t="shared" si="50"/>
        <v>1</v>
      </c>
      <c r="AH63" s="40">
        <v>24</v>
      </c>
      <c r="AI63" s="40">
        <v>0</v>
      </c>
      <c r="AJ63" s="40">
        <f t="shared" ca="1" si="10"/>
        <v>120</v>
      </c>
      <c r="AK63" s="37">
        <f t="shared" ca="1" si="29"/>
        <v>4.2666666666666666</v>
      </c>
      <c r="AL63" s="69" t="s">
        <v>899</v>
      </c>
      <c r="AM63" s="40">
        <f t="shared" ref="AM63:AM73" si="66">IF(AN63=0,0,1)</f>
        <v>1</v>
      </c>
      <c r="AN63" s="40">
        <v>24</v>
      </c>
      <c r="AO63" s="40">
        <v>0</v>
      </c>
      <c r="AP63" s="40">
        <f t="shared" ca="1" si="11"/>
        <v>120</v>
      </c>
      <c r="AQ63" s="37">
        <f t="shared" ca="1" si="30"/>
        <v>4.2666666666666666</v>
      </c>
      <c r="AR63" s="69" t="s">
        <v>899</v>
      </c>
      <c r="AS63" s="40">
        <f t="shared" ref="AS63:AS73" si="67">IF(AT63=0,0,1)</f>
        <v>1</v>
      </c>
      <c r="AT63" s="40">
        <v>24</v>
      </c>
      <c r="AU63" s="40">
        <v>0</v>
      </c>
      <c r="AV63" s="40">
        <f t="shared" ca="1" si="12"/>
        <v>120</v>
      </c>
      <c r="AW63" s="37">
        <f t="shared" ca="1" si="31"/>
        <v>4.2666666666666666</v>
      </c>
      <c r="AX63" s="69" t="s">
        <v>899</v>
      </c>
      <c r="AY63" s="40">
        <f t="shared" ref="AY63:AY73" si="68">IF(AZ63=0,0,1)</f>
        <v>1</v>
      </c>
      <c r="AZ63" s="40">
        <v>24</v>
      </c>
      <c r="BA63" s="40">
        <v>0</v>
      </c>
      <c r="BB63" s="40">
        <f t="shared" ca="1" si="13"/>
        <v>120</v>
      </c>
      <c r="BC63" s="37">
        <f t="shared" ca="1" si="32"/>
        <v>4.2666666666666666</v>
      </c>
      <c r="BD63" s="69" t="s">
        <v>899</v>
      </c>
      <c r="BE63" s="40">
        <f t="shared" si="54"/>
        <v>0</v>
      </c>
      <c r="BF63" s="40">
        <v>0</v>
      </c>
      <c r="BG63" s="40">
        <v>0</v>
      </c>
      <c r="BH63" s="40">
        <f t="shared" ca="1" si="14"/>
        <v>0</v>
      </c>
      <c r="BI63" s="37">
        <f t="shared" si="33"/>
        <v>0</v>
      </c>
    </row>
    <row r="64" spans="1:61" s="33" customFormat="1" ht="11.25" x14ac:dyDescent="0.2">
      <c r="A64" s="33">
        <f t="shared" si="23"/>
        <v>55</v>
      </c>
      <c r="B64" s="33" t="str">
        <f>'TO Filter Summary'!B65</f>
        <v>FSW</v>
      </c>
      <c r="C64" s="76" t="str">
        <f t="shared" ca="1" si="0"/>
        <v>MD Pkt1</v>
      </c>
      <c r="D64" s="290" t="str">
        <f>'TO Filter Summary'!D65</f>
        <v>No</v>
      </c>
      <c r="E64" s="34" t="str">
        <f t="shared" ca="1" si="1"/>
        <v>Internal</v>
      </c>
      <c r="F64" s="34">
        <f t="shared" ca="1" si="2"/>
        <v>188</v>
      </c>
      <c r="G64" s="34" t="str">
        <f t="shared" ca="1" si="3"/>
        <v>0x0BC</v>
      </c>
      <c r="H64" s="34" t="str">
        <f t="shared" ca="1" si="24"/>
        <v>0x8BC</v>
      </c>
      <c r="I64" s="117" t="s">
        <v>1393</v>
      </c>
      <c r="J64" s="35">
        <f t="shared" ca="1" si="4"/>
        <v>2208</v>
      </c>
      <c r="K64" s="67">
        <f t="shared" ca="1" si="5"/>
        <v>0.05</v>
      </c>
      <c r="L64" s="35" t="str">
        <f t="shared" ca="1" si="6"/>
        <v>Sync</v>
      </c>
      <c r="M64" s="64">
        <f t="shared" ca="1" si="7"/>
        <v>44160</v>
      </c>
      <c r="N64" s="69" t="s">
        <v>899</v>
      </c>
      <c r="O64" s="40">
        <f t="shared" si="63"/>
        <v>0</v>
      </c>
      <c r="P64" s="36">
        <v>0</v>
      </c>
      <c r="Q64" s="40">
        <v>0</v>
      </c>
      <c r="R64" s="40">
        <f t="shared" ca="1" si="64"/>
        <v>0</v>
      </c>
      <c r="S64" s="37">
        <f t="shared" si="26"/>
        <v>0</v>
      </c>
      <c r="T64" s="69" t="s">
        <v>899</v>
      </c>
      <c r="U64" s="40">
        <f t="shared" si="16"/>
        <v>0</v>
      </c>
      <c r="V64" s="36">
        <v>0</v>
      </c>
      <c r="W64" s="40">
        <v>0</v>
      </c>
      <c r="X64" s="40">
        <f t="shared" ca="1" si="8"/>
        <v>0</v>
      </c>
      <c r="Y64" s="37">
        <f t="shared" si="27"/>
        <v>0</v>
      </c>
      <c r="Z64" s="69" t="s">
        <v>899</v>
      </c>
      <c r="AA64" s="40">
        <f t="shared" si="65"/>
        <v>0</v>
      </c>
      <c r="AB64" s="40">
        <v>0</v>
      </c>
      <c r="AC64" s="40">
        <v>0</v>
      </c>
      <c r="AD64" s="40">
        <f t="shared" ca="1" si="9"/>
        <v>0</v>
      </c>
      <c r="AE64" s="37">
        <f t="shared" si="28"/>
        <v>0</v>
      </c>
      <c r="AF64" s="69" t="s">
        <v>899</v>
      </c>
      <c r="AG64" s="40">
        <f t="shared" si="50"/>
        <v>0</v>
      </c>
      <c r="AH64" s="40">
        <v>0</v>
      </c>
      <c r="AI64" s="40">
        <v>0</v>
      </c>
      <c r="AJ64" s="40">
        <f t="shared" ca="1" si="10"/>
        <v>0</v>
      </c>
      <c r="AK64" s="37">
        <f t="shared" si="29"/>
        <v>0</v>
      </c>
      <c r="AL64" s="69" t="s">
        <v>899</v>
      </c>
      <c r="AM64" s="40">
        <f t="shared" si="66"/>
        <v>0</v>
      </c>
      <c r="AN64" s="40">
        <v>0</v>
      </c>
      <c r="AO64" s="40">
        <v>0</v>
      </c>
      <c r="AP64" s="40">
        <f t="shared" ca="1" si="11"/>
        <v>0</v>
      </c>
      <c r="AQ64" s="37">
        <f t="shared" si="30"/>
        <v>0</v>
      </c>
      <c r="AR64" s="69" t="s">
        <v>899</v>
      </c>
      <c r="AS64" s="40">
        <f t="shared" si="67"/>
        <v>0</v>
      </c>
      <c r="AT64" s="40">
        <v>0</v>
      </c>
      <c r="AU64" s="40">
        <v>0</v>
      </c>
      <c r="AV64" s="40">
        <f t="shared" ca="1" si="12"/>
        <v>0</v>
      </c>
      <c r="AW64" s="37">
        <f t="shared" si="31"/>
        <v>0</v>
      </c>
      <c r="AX64" s="69" t="s">
        <v>899</v>
      </c>
      <c r="AY64" s="40">
        <f t="shared" si="68"/>
        <v>0</v>
      </c>
      <c r="AZ64" s="40">
        <v>0</v>
      </c>
      <c r="BA64" s="40">
        <v>0</v>
      </c>
      <c r="BB64" s="40">
        <f t="shared" ca="1" si="13"/>
        <v>0</v>
      </c>
      <c r="BC64" s="37">
        <f t="shared" si="32"/>
        <v>0</v>
      </c>
      <c r="BD64" s="69" t="s">
        <v>899</v>
      </c>
      <c r="BE64" s="40">
        <f t="shared" si="54"/>
        <v>0</v>
      </c>
      <c r="BF64" s="40">
        <v>0</v>
      </c>
      <c r="BG64" s="40">
        <v>0</v>
      </c>
      <c r="BH64" s="40">
        <f t="shared" ca="1" si="14"/>
        <v>0</v>
      </c>
      <c r="BI64" s="37">
        <f t="shared" si="33"/>
        <v>0</v>
      </c>
    </row>
    <row r="65" spans="1:61" s="33" customFormat="1" ht="11.25" x14ac:dyDescent="0.2">
      <c r="A65" s="33">
        <f t="shared" si="23"/>
        <v>56</v>
      </c>
      <c r="B65" s="33" t="str">
        <f>'TO Filter Summary'!B66</f>
        <v>FSW</v>
      </c>
      <c r="C65" s="76" t="str">
        <f t="shared" ca="1" si="0"/>
        <v>MD Pkt2</v>
      </c>
      <c r="D65" s="290" t="str">
        <f>'TO Filter Summary'!D66</f>
        <v>No</v>
      </c>
      <c r="E65" s="34" t="str">
        <f t="shared" ca="1" si="1"/>
        <v>Internal</v>
      </c>
      <c r="F65" s="34">
        <f t="shared" ca="1" si="2"/>
        <v>189</v>
      </c>
      <c r="G65" s="34" t="str">
        <f t="shared" ca="1" si="3"/>
        <v>0x0BD</v>
      </c>
      <c r="H65" s="34" t="str">
        <f t="shared" ca="1" si="24"/>
        <v>0x8BD</v>
      </c>
      <c r="I65" s="117" t="s">
        <v>1393</v>
      </c>
      <c r="J65" s="35">
        <f t="shared" ca="1" si="4"/>
        <v>2208</v>
      </c>
      <c r="K65" s="67">
        <f t="shared" ca="1" si="5"/>
        <v>0.05</v>
      </c>
      <c r="L65" s="35" t="str">
        <f t="shared" ca="1" si="6"/>
        <v>Sync</v>
      </c>
      <c r="M65" s="64">
        <f t="shared" ca="1" si="7"/>
        <v>44160</v>
      </c>
      <c r="N65" s="69" t="s">
        <v>899</v>
      </c>
      <c r="O65" s="75">
        <f t="shared" si="63"/>
        <v>0</v>
      </c>
      <c r="P65" s="121">
        <v>0</v>
      </c>
      <c r="Q65" s="75">
        <v>0</v>
      </c>
      <c r="R65" s="75">
        <f t="shared" ca="1" si="64"/>
        <v>0</v>
      </c>
      <c r="S65" s="37">
        <f t="shared" si="26"/>
        <v>0</v>
      </c>
      <c r="T65" s="69" t="s">
        <v>899</v>
      </c>
      <c r="U65" s="75">
        <f t="shared" si="16"/>
        <v>0</v>
      </c>
      <c r="V65" s="121">
        <v>0</v>
      </c>
      <c r="W65" s="75">
        <v>0</v>
      </c>
      <c r="X65" s="75">
        <f t="shared" ca="1" si="8"/>
        <v>0</v>
      </c>
      <c r="Y65" s="37">
        <f t="shared" si="27"/>
        <v>0</v>
      </c>
      <c r="Z65" s="69" t="s">
        <v>899</v>
      </c>
      <c r="AA65" s="40">
        <f t="shared" si="65"/>
        <v>0</v>
      </c>
      <c r="AB65" s="40">
        <v>0</v>
      </c>
      <c r="AC65" s="40">
        <v>0</v>
      </c>
      <c r="AD65" s="40">
        <f t="shared" ca="1" si="9"/>
        <v>0</v>
      </c>
      <c r="AE65" s="37">
        <f t="shared" si="28"/>
        <v>0</v>
      </c>
      <c r="AF65" s="69" t="s">
        <v>899</v>
      </c>
      <c r="AG65" s="40">
        <f t="shared" si="50"/>
        <v>0</v>
      </c>
      <c r="AH65" s="40">
        <v>0</v>
      </c>
      <c r="AI65" s="40">
        <v>0</v>
      </c>
      <c r="AJ65" s="40">
        <f t="shared" ca="1" si="10"/>
        <v>0</v>
      </c>
      <c r="AK65" s="37">
        <f t="shared" si="29"/>
        <v>0</v>
      </c>
      <c r="AL65" s="69" t="s">
        <v>899</v>
      </c>
      <c r="AM65" s="40">
        <f t="shared" si="66"/>
        <v>0</v>
      </c>
      <c r="AN65" s="40">
        <v>0</v>
      </c>
      <c r="AO65" s="40">
        <v>0</v>
      </c>
      <c r="AP65" s="40">
        <f t="shared" ca="1" si="11"/>
        <v>0</v>
      </c>
      <c r="AQ65" s="37">
        <f t="shared" si="30"/>
        <v>0</v>
      </c>
      <c r="AR65" s="69" t="s">
        <v>899</v>
      </c>
      <c r="AS65" s="40">
        <f t="shared" si="67"/>
        <v>0</v>
      </c>
      <c r="AT65" s="40">
        <v>0</v>
      </c>
      <c r="AU65" s="40">
        <v>0</v>
      </c>
      <c r="AV65" s="40">
        <f t="shared" ca="1" si="12"/>
        <v>0</v>
      </c>
      <c r="AW65" s="37">
        <f t="shared" si="31"/>
        <v>0</v>
      </c>
      <c r="AX65" s="69" t="s">
        <v>899</v>
      </c>
      <c r="AY65" s="40">
        <f t="shared" si="68"/>
        <v>0</v>
      </c>
      <c r="AZ65" s="40">
        <v>0</v>
      </c>
      <c r="BA65" s="40">
        <v>0</v>
      </c>
      <c r="BB65" s="40">
        <f t="shared" ca="1" si="13"/>
        <v>0</v>
      </c>
      <c r="BC65" s="37">
        <f t="shared" si="32"/>
        <v>0</v>
      </c>
      <c r="BD65" s="69" t="s">
        <v>899</v>
      </c>
      <c r="BE65" s="40">
        <f t="shared" si="54"/>
        <v>0</v>
      </c>
      <c r="BF65" s="40">
        <v>0</v>
      </c>
      <c r="BG65" s="40">
        <v>0</v>
      </c>
      <c r="BH65" s="40">
        <f t="shared" ca="1" si="14"/>
        <v>0</v>
      </c>
      <c r="BI65" s="37">
        <f t="shared" si="33"/>
        <v>0</v>
      </c>
    </row>
    <row r="66" spans="1:61" s="33" customFormat="1" ht="11.25" x14ac:dyDescent="0.2">
      <c r="A66" s="33">
        <f t="shared" si="23"/>
        <v>57</v>
      </c>
      <c r="B66" s="33" t="str">
        <f>'TO Filter Summary'!B67</f>
        <v>FSW</v>
      </c>
      <c r="C66" s="76" t="str">
        <f t="shared" ca="1" si="0"/>
        <v>MD Pkt3</v>
      </c>
      <c r="D66" s="290" t="str">
        <f>'TO Filter Summary'!D67</f>
        <v>No</v>
      </c>
      <c r="E66" s="34" t="str">
        <f t="shared" ca="1" si="1"/>
        <v>Internal</v>
      </c>
      <c r="F66" s="34">
        <f t="shared" ca="1" si="2"/>
        <v>190</v>
      </c>
      <c r="G66" s="34" t="str">
        <f t="shared" ca="1" si="3"/>
        <v>0x0BE</v>
      </c>
      <c r="H66" s="34" t="str">
        <f t="shared" ca="1" si="24"/>
        <v>0x8BE</v>
      </c>
      <c r="I66" s="117" t="s">
        <v>1393</v>
      </c>
      <c r="J66" s="35">
        <f t="shared" ca="1" si="4"/>
        <v>2208</v>
      </c>
      <c r="K66" s="67">
        <f t="shared" ca="1" si="5"/>
        <v>0.05</v>
      </c>
      <c r="L66" s="35" t="str">
        <f t="shared" ca="1" si="6"/>
        <v>Sync</v>
      </c>
      <c r="M66" s="64">
        <f t="shared" ca="1" si="7"/>
        <v>44160</v>
      </c>
      <c r="N66" s="69" t="s">
        <v>899</v>
      </c>
      <c r="O66" s="40">
        <f t="shared" si="63"/>
        <v>0</v>
      </c>
      <c r="P66" s="36">
        <v>0</v>
      </c>
      <c r="Q66" s="40">
        <v>0</v>
      </c>
      <c r="R66" s="40">
        <f t="shared" ca="1" si="64"/>
        <v>0</v>
      </c>
      <c r="S66" s="37">
        <f t="shared" si="26"/>
        <v>0</v>
      </c>
      <c r="T66" s="69" t="s">
        <v>899</v>
      </c>
      <c r="U66" s="40">
        <f t="shared" si="16"/>
        <v>0</v>
      </c>
      <c r="V66" s="36">
        <v>0</v>
      </c>
      <c r="W66" s="40">
        <v>0</v>
      </c>
      <c r="X66" s="40">
        <f t="shared" ca="1" si="8"/>
        <v>0</v>
      </c>
      <c r="Y66" s="37">
        <f t="shared" si="27"/>
        <v>0</v>
      </c>
      <c r="Z66" s="69" t="s">
        <v>899</v>
      </c>
      <c r="AA66" s="40">
        <f t="shared" si="65"/>
        <v>0</v>
      </c>
      <c r="AB66" s="40">
        <v>0</v>
      </c>
      <c r="AC66" s="40">
        <v>0</v>
      </c>
      <c r="AD66" s="40">
        <f t="shared" ca="1" si="9"/>
        <v>0</v>
      </c>
      <c r="AE66" s="37">
        <f t="shared" si="28"/>
        <v>0</v>
      </c>
      <c r="AF66" s="69" t="s">
        <v>899</v>
      </c>
      <c r="AG66" s="40">
        <f t="shared" si="50"/>
        <v>0</v>
      </c>
      <c r="AH66" s="40">
        <v>0</v>
      </c>
      <c r="AI66" s="40">
        <v>0</v>
      </c>
      <c r="AJ66" s="40">
        <f t="shared" ca="1" si="10"/>
        <v>0</v>
      </c>
      <c r="AK66" s="37">
        <f t="shared" si="29"/>
        <v>0</v>
      </c>
      <c r="AL66" s="69" t="s">
        <v>899</v>
      </c>
      <c r="AM66" s="40">
        <f t="shared" si="66"/>
        <v>0</v>
      </c>
      <c r="AN66" s="40">
        <v>0</v>
      </c>
      <c r="AO66" s="40">
        <v>0</v>
      </c>
      <c r="AP66" s="40">
        <f t="shared" ca="1" si="11"/>
        <v>0</v>
      </c>
      <c r="AQ66" s="37">
        <f t="shared" si="30"/>
        <v>0</v>
      </c>
      <c r="AR66" s="69" t="s">
        <v>899</v>
      </c>
      <c r="AS66" s="40">
        <f t="shared" si="67"/>
        <v>0</v>
      </c>
      <c r="AT66" s="40">
        <v>0</v>
      </c>
      <c r="AU66" s="40">
        <v>0</v>
      </c>
      <c r="AV66" s="40">
        <f t="shared" ca="1" si="12"/>
        <v>0</v>
      </c>
      <c r="AW66" s="37">
        <f t="shared" si="31"/>
        <v>0</v>
      </c>
      <c r="AX66" s="69" t="s">
        <v>899</v>
      </c>
      <c r="AY66" s="40">
        <f t="shared" si="68"/>
        <v>0</v>
      </c>
      <c r="AZ66" s="40">
        <v>0</v>
      </c>
      <c r="BA66" s="40">
        <v>0</v>
      </c>
      <c r="BB66" s="40">
        <f t="shared" ca="1" si="13"/>
        <v>0</v>
      </c>
      <c r="BC66" s="37">
        <f t="shared" si="32"/>
        <v>0</v>
      </c>
      <c r="BD66" s="69" t="s">
        <v>899</v>
      </c>
      <c r="BE66" s="40">
        <f t="shared" si="54"/>
        <v>0</v>
      </c>
      <c r="BF66" s="40">
        <v>0</v>
      </c>
      <c r="BG66" s="40">
        <v>0</v>
      </c>
      <c r="BH66" s="40">
        <f t="shared" ca="1" si="14"/>
        <v>0</v>
      </c>
      <c r="BI66" s="37">
        <f t="shared" si="33"/>
        <v>0</v>
      </c>
    </row>
    <row r="67" spans="1:61" s="33" customFormat="1" ht="11.25" x14ac:dyDescent="0.2">
      <c r="A67" s="33">
        <f t="shared" si="23"/>
        <v>58</v>
      </c>
      <c r="B67" s="33" t="str">
        <f>'TO Filter Summary'!B68</f>
        <v>FSW</v>
      </c>
      <c r="C67" s="76" t="str">
        <f t="shared" ca="1" si="0"/>
        <v>MD Pkt4</v>
      </c>
      <c r="D67" s="290" t="str">
        <f>'TO Filter Summary'!D68</f>
        <v>No</v>
      </c>
      <c r="E67" s="34" t="str">
        <f t="shared" ca="1" si="1"/>
        <v>Internal</v>
      </c>
      <c r="F67" s="34">
        <f t="shared" ca="1" si="2"/>
        <v>191</v>
      </c>
      <c r="G67" s="34" t="str">
        <f t="shared" ca="1" si="3"/>
        <v>0x0BF</v>
      </c>
      <c r="H67" s="34" t="str">
        <f t="shared" ca="1" si="24"/>
        <v>0x8BF</v>
      </c>
      <c r="I67" s="117" t="s">
        <v>1393</v>
      </c>
      <c r="J67" s="35">
        <f t="shared" ca="1" si="4"/>
        <v>2208</v>
      </c>
      <c r="K67" s="67">
        <f t="shared" ca="1" si="5"/>
        <v>0.05</v>
      </c>
      <c r="L67" s="35" t="str">
        <f t="shared" ca="1" si="6"/>
        <v>Sync</v>
      </c>
      <c r="M67" s="64">
        <f t="shared" ca="1" si="7"/>
        <v>44160</v>
      </c>
      <c r="N67" s="69" t="s">
        <v>899</v>
      </c>
      <c r="O67" s="75">
        <f t="shared" si="63"/>
        <v>0</v>
      </c>
      <c r="P67" s="121">
        <v>0</v>
      </c>
      <c r="Q67" s="75">
        <v>0</v>
      </c>
      <c r="R67" s="75">
        <f t="shared" ca="1" si="64"/>
        <v>0</v>
      </c>
      <c r="S67" s="37">
        <f t="shared" si="26"/>
        <v>0</v>
      </c>
      <c r="T67" s="69" t="s">
        <v>899</v>
      </c>
      <c r="U67" s="75">
        <f t="shared" si="16"/>
        <v>0</v>
      </c>
      <c r="V67" s="121">
        <v>0</v>
      </c>
      <c r="W67" s="75">
        <v>0</v>
      </c>
      <c r="X67" s="75">
        <f t="shared" ca="1" si="8"/>
        <v>0</v>
      </c>
      <c r="Y67" s="37">
        <f t="shared" si="27"/>
        <v>0</v>
      </c>
      <c r="Z67" s="69" t="s">
        <v>899</v>
      </c>
      <c r="AA67" s="40">
        <f t="shared" si="65"/>
        <v>0</v>
      </c>
      <c r="AB67" s="40">
        <v>0</v>
      </c>
      <c r="AC67" s="40">
        <v>0</v>
      </c>
      <c r="AD67" s="40">
        <f t="shared" ca="1" si="9"/>
        <v>0</v>
      </c>
      <c r="AE67" s="37">
        <f t="shared" si="28"/>
        <v>0</v>
      </c>
      <c r="AF67" s="69" t="s">
        <v>899</v>
      </c>
      <c r="AG67" s="40">
        <f t="shared" si="50"/>
        <v>0</v>
      </c>
      <c r="AH67" s="40">
        <v>0</v>
      </c>
      <c r="AI67" s="40">
        <v>0</v>
      </c>
      <c r="AJ67" s="40">
        <f t="shared" ca="1" si="10"/>
        <v>0</v>
      </c>
      <c r="AK67" s="37">
        <f t="shared" si="29"/>
        <v>0</v>
      </c>
      <c r="AL67" s="69" t="s">
        <v>899</v>
      </c>
      <c r="AM67" s="75">
        <f t="shared" si="66"/>
        <v>0</v>
      </c>
      <c r="AN67" s="75">
        <v>0</v>
      </c>
      <c r="AO67" s="75">
        <v>0</v>
      </c>
      <c r="AP67" s="75">
        <f t="shared" ca="1" si="11"/>
        <v>0</v>
      </c>
      <c r="AQ67" s="37">
        <f t="shared" si="30"/>
        <v>0</v>
      </c>
      <c r="AR67" s="69" t="s">
        <v>899</v>
      </c>
      <c r="AS67" s="75">
        <f t="shared" si="67"/>
        <v>0</v>
      </c>
      <c r="AT67" s="75">
        <v>0</v>
      </c>
      <c r="AU67" s="75">
        <v>0</v>
      </c>
      <c r="AV67" s="75">
        <f t="shared" ca="1" si="12"/>
        <v>0</v>
      </c>
      <c r="AW67" s="37">
        <f t="shared" si="31"/>
        <v>0</v>
      </c>
      <c r="AX67" s="69" t="s">
        <v>899</v>
      </c>
      <c r="AY67" s="40">
        <f t="shared" si="68"/>
        <v>0</v>
      </c>
      <c r="AZ67" s="40">
        <v>0</v>
      </c>
      <c r="BA67" s="40">
        <v>0</v>
      </c>
      <c r="BB67" s="40">
        <f t="shared" ca="1" si="13"/>
        <v>0</v>
      </c>
      <c r="BC67" s="37">
        <f t="shared" si="32"/>
        <v>0</v>
      </c>
      <c r="BD67" s="69" t="s">
        <v>899</v>
      </c>
      <c r="BE67" s="40">
        <f t="shared" si="54"/>
        <v>0</v>
      </c>
      <c r="BF67" s="40">
        <v>0</v>
      </c>
      <c r="BG67" s="40">
        <v>0</v>
      </c>
      <c r="BH67" s="40">
        <f t="shared" ca="1" si="14"/>
        <v>0</v>
      </c>
      <c r="BI67" s="37">
        <f t="shared" si="33"/>
        <v>0</v>
      </c>
    </row>
    <row r="68" spans="1:61" s="33" customFormat="1" ht="11.25" x14ac:dyDescent="0.2">
      <c r="A68" s="33">
        <f t="shared" si="23"/>
        <v>59</v>
      </c>
      <c r="B68" s="33" t="str">
        <f>'TO Filter Summary'!B69</f>
        <v>IRU</v>
      </c>
      <c r="C68" s="76" t="str">
        <f t="shared" ca="1" si="0"/>
        <v>AGS IRU A</v>
      </c>
      <c r="D68" s="290" t="str">
        <f>'TO Filter Summary'!D69</f>
        <v>No</v>
      </c>
      <c r="E68" s="34" t="str">
        <f t="shared" ca="1" si="1"/>
        <v>Internal</v>
      </c>
      <c r="F68" s="34">
        <f t="shared" ca="1" si="2"/>
        <v>250</v>
      </c>
      <c r="G68" s="34" t="str">
        <f t="shared" ca="1" si="3"/>
        <v>0x0FA</v>
      </c>
      <c r="H68" s="34" t="str">
        <f t="shared" ca="1" si="24"/>
        <v>0x8FA</v>
      </c>
      <c r="I68" s="117" t="s">
        <v>1393</v>
      </c>
      <c r="J68" s="35">
        <f t="shared" ca="1" si="4"/>
        <v>176</v>
      </c>
      <c r="K68" s="67">
        <f t="shared" ca="1" si="5"/>
        <v>1</v>
      </c>
      <c r="L68" s="35" t="str">
        <f t="shared" ca="1" si="6"/>
        <v>Sync</v>
      </c>
      <c r="M68" s="64">
        <f t="shared" ca="1" si="7"/>
        <v>176</v>
      </c>
      <c r="N68" s="69" t="s">
        <v>899</v>
      </c>
      <c r="O68" s="75">
        <f t="shared" si="63"/>
        <v>0</v>
      </c>
      <c r="P68" s="121">
        <v>0</v>
      </c>
      <c r="Q68" s="75">
        <v>0</v>
      </c>
      <c r="R68" s="75">
        <f t="shared" ca="1" si="64"/>
        <v>0</v>
      </c>
      <c r="S68" s="37">
        <f t="shared" si="26"/>
        <v>0</v>
      </c>
      <c r="T68" s="69" t="s">
        <v>899</v>
      </c>
      <c r="U68" s="75">
        <f t="shared" si="16"/>
        <v>0</v>
      </c>
      <c r="V68" s="121">
        <v>0</v>
      </c>
      <c r="W68" s="75">
        <v>0</v>
      </c>
      <c r="X68" s="75">
        <f t="shared" ca="1" si="8"/>
        <v>0</v>
      </c>
      <c r="Y68" s="37">
        <f t="shared" si="27"/>
        <v>0</v>
      </c>
      <c r="Z68" s="69" t="s">
        <v>899</v>
      </c>
      <c r="AA68" s="75">
        <f t="shared" si="65"/>
        <v>1</v>
      </c>
      <c r="AB68" s="75">
        <v>1</v>
      </c>
      <c r="AC68" s="75">
        <v>0</v>
      </c>
      <c r="AD68" s="75">
        <f t="shared" ca="1" si="9"/>
        <v>1</v>
      </c>
      <c r="AE68" s="37">
        <f t="shared" ca="1" si="28"/>
        <v>176</v>
      </c>
      <c r="AF68" s="69" t="s">
        <v>899</v>
      </c>
      <c r="AG68" s="75">
        <f t="shared" si="50"/>
        <v>1</v>
      </c>
      <c r="AH68" s="75">
        <v>1</v>
      </c>
      <c r="AI68" s="75">
        <v>0</v>
      </c>
      <c r="AJ68" s="75">
        <f t="shared" ca="1" si="10"/>
        <v>1</v>
      </c>
      <c r="AK68" s="37">
        <f t="shared" ca="1" si="29"/>
        <v>176</v>
      </c>
      <c r="AL68" s="69" t="s">
        <v>899</v>
      </c>
      <c r="AM68" s="75">
        <f t="shared" si="66"/>
        <v>1</v>
      </c>
      <c r="AN68" s="75">
        <v>2</v>
      </c>
      <c r="AO68" s="75">
        <v>0</v>
      </c>
      <c r="AP68" s="75">
        <f t="shared" ca="1" si="11"/>
        <v>2</v>
      </c>
      <c r="AQ68" s="37">
        <f t="shared" ca="1" si="30"/>
        <v>88</v>
      </c>
      <c r="AR68" s="69" t="s">
        <v>899</v>
      </c>
      <c r="AS68" s="75">
        <f t="shared" si="67"/>
        <v>1</v>
      </c>
      <c r="AT68" s="75">
        <v>1</v>
      </c>
      <c r="AU68" s="75">
        <v>0</v>
      </c>
      <c r="AV68" s="75">
        <f t="shared" ca="1" si="12"/>
        <v>1</v>
      </c>
      <c r="AW68" s="37">
        <f t="shared" ca="1" si="31"/>
        <v>176</v>
      </c>
      <c r="AX68" s="69" t="s">
        <v>899</v>
      </c>
      <c r="AY68" s="75">
        <f t="shared" si="68"/>
        <v>1</v>
      </c>
      <c r="AZ68" s="75">
        <v>2</v>
      </c>
      <c r="BA68" s="75">
        <v>0</v>
      </c>
      <c r="BB68" s="75">
        <f t="shared" ca="1" si="13"/>
        <v>2</v>
      </c>
      <c r="BC68" s="37">
        <f t="shared" ca="1" si="32"/>
        <v>88</v>
      </c>
      <c r="BD68" s="69" t="s">
        <v>899</v>
      </c>
      <c r="BE68" s="75">
        <f t="shared" si="54"/>
        <v>0</v>
      </c>
      <c r="BF68" s="75">
        <v>0</v>
      </c>
      <c r="BG68" s="75">
        <v>0</v>
      </c>
      <c r="BH68" s="75">
        <f t="shared" ca="1" si="14"/>
        <v>0</v>
      </c>
      <c r="BI68" s="37">
        <f t="shared" si="33"/>
        <v>0</v>
      </c>
    </row>
    <row r="69" spans="1:61" s="33" customFormat="1" ht="11.25" x14ac:dyDescent="0.2">
      <c r="A69" s="33">
        <f t="shared" si="23"/>
        <v>60</v>
      </c>
      <c r="B69" s="33" t="str">
        <f>'TO Filter Summary'!B70</f>
        <v>FSW</v>
      </c>
      <c r="C69" s="76" t="str">
        <f t="shared" ca="1" si="0"/>
        <v>AGS ST A</v>
      </c>
      <c r="D69" s="290" t="str">
        <f>'TO Filter Summary'!D70</f>
        <v>No</v>
      </c>
      <c r="E69" s="34" t="str">
        <f t="shared" ca="1" si="1"/>
        <v>Internal</v>
      </c>
      <c r="F69" s="34">
        <f t="shared" ca="1" si="2"/>
        <v>251</v>
      </c>
      <c r="G69" s="34" t="str">
        <f t="shared" ca="1" si="3"/>
        <v>0x0FB</v>
      </c>
      <c r="H69" s="34" t="str">
        <f t="shared" ca="1" si="24"/>
        <v>0x8FB</v>
      </c>
      <c r="I69" s="117" t="s">
        <v>1393</v>
      </c>
      <c r="J69" s="35">
        <f t="shared" ca="1" si="4"/>
        <v>288</v>
      </c>
      <c r="K69" s="67">
        <f t="shared" ca="1" si="5"/>
        <v>0.1</v>
      </c>
      <c r="L69" s="35" t="str">
        <f t="shared" ca="1" si="6"/>
        <v>Sync</v>
      </c>
      <c r="M69" s="64">
        <f t="shared" ca="1" si="7"/>
        <v>2880</v>
      </c>
      <c r="N69" s="69" t="s">
        <v>899</v>
      </c>
      <c r="O69" s="75">
        <f t="shared" si="63"/>
        <v>1</v>
      </c>
      <c r="P69" s="121">
        <v>20</v>
      </c>
      <c r="Q69" s="75">
        <v>0</v>
      </c>
      <c r="R69" s="75">
        <f t="shared" ca="1" si="64"/>
        <v>2</v>
      </c>
      <c r="S69" s="37">
        <f t="shared" ca="1" si="26"/>
        <v>144</v>
      </c>
      <c r="T69" s="69" t="s">
        <v>899</v>
      </c>
      <c r="U69" s="75">
        <f t="shared" si="16"/>
        <v>0</v>
      </c>
      <c r="V69" s="121">
        <v>0</v>
      </c>
      <c r="W69" s="75">
        <v>0</v>
      </c>
      <c r="X69" s="75">
        <f t="shared" ca="1" si="8"/>
        <v>0</v>
      </c>
      <c r="Y69" s="37">
        <f t="shared" si="27"/>
        <v>0</v>
      </c>
      <c r="Z69" s="69" t="s">
        <v>899</v>
      </c>
      <c r="AA69" s="75">
        <f t="shared" si="65"/>
        <v>1</v>
      </c>
      <c r="AB69" s="75">
        <v>200</v>
      </c>
      <c r="AC69" s="75">
        <v>0</v>
      </c>
      <c r="AD69" s="75">
        <f t="shared" ca="1" si="9"/>
        <v>20</v>
      </c>
      <c r="AE69" s="37">
        <f t="shared" ca="1" si="28"/>
        <v>14.4</v>
      </c>
      <c r="AF69" s="69" t="s">
        <v>899</v>
      </c>
      <c r="AG69" s="75">
        <f t="shared" si="50"/>
        <v>1</v>
      </c>
      <c r="AH69" s="75">
        <v>200</v>
      </c>
      <c r="AI69" s="75">
        <v>0</v>
      </c>
      <c r="AJ69" s="75">
        <f t="shared" ca="1" si="10"/>
        <v>20</v>
      </c>
      <c r="AK69" s="37">
        <f t="shared" ca="1" si="29"/>
        <v>14.4</v>
      </c>
      <c r="AL69" s="69" t="s">
        <v>899</v>
      </c>
      <c r="AM69" s="75">
        <f t="shared" si="66"/>
        <v>0</v>
      </c>
      <c r="AN69" s="75">
        <v>0</v>
      </c>
      <c r="AO69" s="75">
        <v>0</v>
      </c>
      <c r="AP69" s="75">
        <f t="shared" ca="1" si="11"/>
        <v>0</v>
      </c>
      <c r="AQ69" s="37">
        <f t="shared" si="30"/>
        <v>0</v>
      </c>
      <c r="AR69" s="69" t="s">
        <v>899</v>
      </c>
      <c r="AS69" s="75">
        <f t="shared" si="67"/>
        <v>1</v>
      </c>
      <c r="AT69" s="75">
        <v>100</v>
      </c>
      <c r="AU69" s="75">
        <v>0</v>
      </c>
      <c r="AV69" s="75">
        <f t="shared" ca="1" si="12"/>
        <v>10</v>
      </c>
      <c r="AW69" s="37">
        <f t="shared" ca="1" si="31"/>
        <v>28.8</v>
      </c>
      <c r="AX69" s="69" t="s">
        <v>899</v>
      </c>
      <c r="AY69" s="75">
        <f t="shared" si="68"/>
        <v>1</v>
      </c>
      <c r="AZ69" s="75">
        <v>200</v>
      </c>
      <c r="BA69" s="75">
        <v>0</v>
      </c>
      <c r="BB69" s="75">
        <f t="shared" ca="1" si="13"/>
        <v>20</v>
      </c>
      <c r="BC69" s="37">
        <f t="shared" ca="1" si="32"/>
        <v>14.4</v>
      </c>
      <c r="BD69" s="69" t="s">
        <v>899</v>
      </c>
      <c r="BE69" s="75">
        <f t="shared" si="54"/>
        <v>0</v>
      </c>
      <c r="BF69" s="75">
        <v>0</v>
      </c>
      <c r="BG69" s="75">
        <v>0</v>
      </c>
      <c r="BH69" s="75">
        <f t="shared" ca="1" si="14"/>
        <v>0</v>
      </c>
      <c r="BI69" s="37">
        <f t="shared" si="33"/>
        <v>0</v>
      </c>
    </row>
    <row r="70" spans="1:61" s="33" customFormat="1" ht="11.25" x14ac:dyDescent="0.2">
      <c r="A70" s="33">
        <f t="shared" si="23"/>
        <v>61</v>
      </c>
      <c r="B70" s="33" t="str">
        <f>'TO Filter Summary'!B71</f>
        <v>FSW</v>
      </c>
      <c r="C70" s="76" t="str">
        <f t="shared" ca="1" si="0"/>
        <v>AGS ATB A</v>
      </c>
      <c r="D70" s="290" t="str">
        <f>'TO Filter Summary'!D71</f>
        <v>No</v>
      </c>
      <c r="E70" s="34" t="str">
        <f t="shared" ca="1" si="1"/>
        <v>Internal</v>
      </c>
      <c r="F70" s="34">
        <f t="shared" ca="1" si="2"/>
        <v>252</v>
      </c>
      <c r="G70" s="34" t="str">
        <f t="shared" ca="1" si="3"/>
        <v>0x0FC</v>
      </c>
      <c r="H70" s="34" t="str">
        <f t="shared" ca="1" si="24"/>
        <v>0x8FC</v>
      </c>
      <c r="I70" s="117" t="s">
        <v>1393</v>
      </c>
      <c r="J70" s="35">
        <f t="shared" ca="1" si="4"/>
        <v>384</v>
      </c>
      <c r="K70" s="67">
        <f t="shared" ca="1" si="5"/>
        <v>1</v>
      </c>
      <c r="L70" s="35" t="str">
        <f t="shared" ca="1" si="6"/>
        <v>Sync</v>
      </c>
      <c r="M70" s="64">
        <f t="shared" ca="1" si="7"/>
        <v>384</v>
      </c>
      <c r="N70" s="69" t="s">
        <v>899</v>
      </c>
      <c r="O70" s="75">
        <f t="shared" si="63"/>
        <v>0</v>
      </c>
      <c r="P70" s="121">
        <v>0</v>
      </c>
      <c r="Q70" s="75">
        <v>0</v>
      </c>
      <c r="R70" s="75">
        <f t="shared" ca="1" si="64"/>
        <v>0</v>
      </c>
      <c r="S70" s="37">
        <f t="shared" si="26"/>
        <v>0</v>
      </c>
      <c r="T70" s="69" t="s">
        <v>899</v>
      </c>
      <c r="U70" s="75">
        <f t="shared" si="16"/>
        <v>0</v>
      </c>
      <c r="V70" s="121">
        <v>0</v>
      </c>
      <c r="W70" s="75">
        <v>0</v>
      </c>
      <c r="X70" s="75">
        <f t="shared" ca="1" si="8"/>
        <v>0</v>
      </c>
      <c r="Y70" s="37">
        <f t="shared" si="27"/>
        <v>0</v>
      </c>
      <c r="Z70" s="69" t="s">
        <v>899</v>
      </c>
      <c r="AA70" s="75">
        <f t="shared" si="65"/>
        <v>1</v>
      </c>
      <c r="AB70" s="75">
        <v>10</v>
      </c>
      <c r="AC70" s="75">
        <v>0</v>
      </c>
      <c r="AD70" s="75">
        <f t="shared" ca="1" si="9"/>
        <v>10</v>
      </c>
      <c r="AE70" s="37">
        <f t="shared" ca="1" si="28"/>
        <v>38.4</v>
      </c>
      <c r="AF70" s="69" t="s">
        <v>899</v>
      </c>
      <c r="AG70" s="75">
        <f t="shared" si="50"/>
        <v>1</v>
      </c>
      <c r="AH70" s="75">
        <v>10</v>
      </c>
      <c r="AI70" s="75">
        <v>0</v>
      </c>
      <c r="AJ70" s="75">
        <f t="shared" ca="1" si="10"/>
        <v>10</v>
      </c>
      <c r="AK70" s="37">
        <f t="shared" ca="1" si="29"/>
        <v>38.4</v>
      </c>
      <c r="AL70" s="69" t="s">
        <v>899</v>
      </c>
      <c r="AM70" s="75">
        <f t="shared" si="66"/>
        <v>0</v>
      </c>
      <c r="AN70" s="75">
        <v>0</v>
      </c>
      <c r="AO70" s="75">
        <v>0</v>
      </c>
      <c r="AP70" s="75">
        <f t="shared" ca="1" si="11"/>
        <v>0</v>
      </c>
      <c r="AQ70" s="37">
        <f t="shared" si="30"/>
        <v>0</v>
      </c>
      <c r="AR70" s="69" t="s">
        <v>899</v>
      </c>
      <c r="AS70" s="75">
        <f t="shared" si="67"/>
        <v>0</v>
      </c>
      <c r="AT70" s="75">
        <v>0</v>
      </c>
      <c r="AU70" s="75">
        <v>0</v>
      </c>
      <c r="AV70" s="75">
        <f t="shared" ca="1" si="12"/>
        <v>0</v>
      </c>
      <c r="AW70" s="37">
        <f t="shared" si="31"/>
        <v>0</v>
      </c>
      <c r="AX70" s="69" t="s">
        <v>899</v>
      </c>
      <c r="AY70" s="75">
        <f t="shared" si="68"/>
        <v>1</v>
      </c>
      <c r="AZ70" s="75">
        <v>10</v>
      </c>
      <c r="BA70" s="75">
        <v>0</v>
      </c>
      <c r="BB70" s="75">
        <f t="shared" ca="1" si="13"/>
        <v>10</v>
      </c>
      <c r="BC70" s="37">
        <f t="shared" ca="1" si="32"/>
        <v>38.4</v>
      </c>
      <c r="BD70" s="69" t="s">
        <v>899</v>
      </c>
      <c r="BE70" s="75">
        <f t="shared" si="54"/>
        <v>0</v>
      </c>
      <c r="BF70" s="75">
        <v>0</v>
      </c>
      <c r="BG70" s="75">
        <v>0</v>
      </c>
      <c r="BH70" s="75">
        <f t="shared" ca="1" si="14"/>
        <v>0</v>
      </c>
      <c r="BI70" s="37">
        <f t="shared" si="33"/>
        <v>0</v>
      </c>
    </row>
    <row r="71" spans="1:61" s="33" customFormat="1" ht="11.25" x14ac:dyDescent="0.2">
      <c r="A71" s="33">
        <f t="shared" si="23"/>
        <v>62</v>
      </c>
      <c r="B71" s="33" t="str">
        <f>'TO Filter Summary'!B72</f>
        <v>IRU</v>
      </c>
      <c r="C71" s="76" t="str">
        <f t="shared" ca="1" si="0"/>
        <v>AGS IRU B</v>
      </c>
      <c r="D71" s="290" t="str">
        <f>'TO Filter Summary'!D72</f>
        <v>No</v>
      </c>
      <c r="E71" s="34" t="str">
        <f t="shared" ca="1" si="1"/>
        <v>Internal</v>
      </c>
      <c r="F71" s="34">
        <f t="shared" ca="1" si="2"/>
        <v>253</v>
      </c>
      <c r="G71" s="34" t="str">
        <f t="shared" ca="1" si="3"/>
        <v>0x0FD</v>
      </c>
      <c r="H71" s="34" t="str">
        <f t="shared" ca="1" si="24"/>
        <v>0x8FD</v>
      </c>
      <c r="I71" s="117" t="s">
        <v>1393</v>
      </c>
      <c r="J71" s="35">
        <f t="shared" ca="1" si="4"/>
        <v>176</v>
      </c>
      <c r="K71" s="67">
        <f t="shared" ca="1" si="5"/>
        <v>1</v>
      </c>
      <c r="L71" s="35" t="str">
        <f t="shared" ca="1" si="6"/>
        <v>Sync</v>
      </c>
      <c r="M71" s="64">
        <f t="shared" ca="1" si="7"/>
        <v>176</v>
      </c>
      <c r="N71" s="69" t="s">
        <v>899</v>
      </c>
      <c r="O71" s="40">
        <f t="shared" si="63"/>
        <v>0</v>
      </c>
      <c r="P71" s="36">
        <v>0</v>
      </c>
      <c r="Q71" s="40">
        <v>0</v>
      </c>
      <c r="R71" s="40">
        <f t="shared" ca="1" si="64"/>
        <v>0</v>
      </c>
      <c r="S71" s="37">
        <f t="shared" si="26"/>
        <v>0</v>
      </c>
      <c r="T71" s="69" t="s">
        <v>899</v>
      </c>
      <c r="U71" s="40">
        <f t="shared" si="16"/>
        <v>0</v>
      </c>
      <c r="V71" s="36">
        <v>0</v>
      </c>
      <c r="W71" s="40">
        <v>0</v>
      </c>
      <c r="X71" s="40">
        <f t="shared" ca="1" si="8"/>
        <v>0</v>
      </c>
      <c r="Y71" s="37">
        <f t="shared" si="27"/>
        <v>0</v>
      </c>
      <c r="Z71" s="69" t="s">
        <v>899</v>
      </c>
      <c r="AA71" s="40">
        <f t="shared" si="65"/>
        <v>0</v>
      </c>
      <c r="AB71" s="36">
        <v>0</v>
      </c>
      <c r="AC71" s="40">
        <v>0</v>
      </c>
      <c r="AD71" s="40">
        <f t="shared" ca="1" si="9"/>
        <v>0</v>
      </c>
      <c r="AE71" s="37">
        <f t="shared" si="28"/>
        <v>0</v>
      </c>
      <c r="AF71" s="69" t="s">
        <v>899</v>
      </c>
      <c r="AG71" s="40">
        <f t="shared" si="50"/>
        <v>0</v>
      </c>
      <c r="AH71" s="36">
        <v>0</v>
      </c>
      <c r="AI71" s="40">
        <v>0</v>
      </c>
      <c r="AJ71" s="40">
        <f t="shared" ca="1" si="10"/>
        <v>0</v>
      </c>
      <c r="AK71" s="37">
        <f t="shared" si="29"/>
        <v>0</v>
      </c>
      <c r="AL71" s="69" t="s">
        <v>899</v>
      </c>
      <c r="AM71" s="40">
        <f t="shared" si="66"/>
        <v>0</v>
      </c>
      <c r="AN71" s="36">
        <v>0</v>
      </c>
      <c r="AO71" s="40">
        <v>0</v>
      </c>
      <c r="AP71" s="40">
        <f t="shared" ca="1" si="11"/>
        <v>0</v>
      </c>
      <c r="AQ71" s="37">
        <f t="shared" si="30"/>
        <v>0</v>
      </c>
      <c r="AR71" s="69" t="s">
        <v>899</v>
      </c>
      <c r="AS71" s="40">
        <f t="shared" si="67"/>
        <v>0</v>
      </c>
      <c r="AT71" s="36">
        <v>0</v>
      </c>
      <c r="AU71" s="40">
        <v>0</v>
      </c>
      <c r="AV71" s="40">
        <f t="shared" ca="1" si="12"/>
        <v>0</v>
      </c>
      <c r="AW71" s="37">
        <f t="shared" si="31"/>
        <v>0</v>
      </c>
      <c r="AX71" s="69" t="s">
        <v>899</v>
      </c>
      <c r="AY71" s="40">
        <f t="shared" si="68"/>
        <v>0</v>
      </c>
      <c r="AZ71" s="40">
        <v>0</v>
      </c>
      <c r="BA71" s="40">
        <v>0</v>
      </c>
      <c r="BB71" s="40">
        <f t="shared" ca="1" si="13"/>
        <v>0</v>
      </c>
      <c r="BC71" s="37">
        <f t="shared" si="32"/>
        <v>0</v>
      </c>
      <c r="BD71" s="69" t="s">
        <v>899</v>
      </c>
      <c r="BE71" s="40">
        <f t="shared" si="54"/>
        <v>0</v>
      </c>
      <c r="BF71" s="40">
        <v>0</v>
      </c>
      <c r="BG71" s="40">
        <v>0</v>
      </c>
      <c r="BH71" s="40">
        <f t="shared" ca="1" si="14"/>
        <v>0</v>
      </c>
      <c r="BI71" s="37">
        <f t="shared" si="33"/>
        <v>0</v>
      </c>
    </row>
    <row r="72" spans="1:61" s="33" customFormat="1" ht="11.25" x14ac:dyDescent="0.2">
      <c r="A72" s="33">
        <f t="shared" si="23"/>
        <v>63</v>
      </c>
      <c r="B72" s="33" t="str">
        <f>'TO Filter Summary'!B73</f>
        <v>FSW</v>
      </c>
      <c r="C72" s="76" t="str">
        <f t="shared" ca="1" si="0"/>
        <v>AGS ST B</v>
      </c>
      <c r="D72" s="290" t="str">
        <f>'TO Filter Summary'!D73</f>
        <v>No</v>
      </c>
      <c r="E72" s="34" t="str">
        <f t="shared" ca="1" si="1"/>
        <v>Internal</v>
      </c>
      <c r="F72" s="34">
        <f t="shared" ca="1" si="2"/>
        <v>254</v>
      </c>
      <c r="G72" s="34" t="str">
        <f t="shared" ca="1" si="3"/>
        <v>0x0FE</v>
      </c>
      <c r="H72" s="34" t="str">
        <f t="shared" ca="1" si="24"/>
        <v>0x8FE</v>
      </c>
      <c r="I72" s="117" t="s">
        <v>1393</v>
      </c>
      <c r="J72" s="35">
        <f t="shared" ca="1" si="4"/>
        <v>288</v>
      </c>
      <c r="K72" s="67">
        <f t="shared" ca="1" si="5"/>
        <v>0.1</v>
      </c>
      <c r="L72" s="35" t="str">
        <f t="shared" ca="1" si="6"/>
        <v>Sync</v>
      </c>
      <c r="M72" s="64">
        <f t="shared" ca="1" si="7"/>
        <v>2880</v>
      </c>
      <c r="N72" s="69" t="s">
        <v>899</v>
      </c>
      <c r="O72" s="40">
        <v>1</v>
      </c>
      <c r="P72" s="36">
        <v>20</v>
      </c>
      <c r="Q72" s="40">
        <v>0</v>
      </c>
      <c r="R72" s="40">
        <f t="shared" ca="1" si="64"/>
        <v>2</v>
      </c>
      <c r="S72" s="37">
        <f t="shared" ca="1" si="26"/>
        <v>144</v>
      </c>
      <c r="T72" s="69" t="s">
        <v>899</v>
      </c>
      <c r="U72" s="40">
        <f t="shared" si="16"/>
        <v>0</v>
      </c>
      <c r="V72" s="36">
        <v>0</v>
      </c>
      <c r="W72" s="40">
        <v>0</v>
      </c>
      <c r="X72" s="40">
        <f t="shared" ca="1" si="8"/>
        <v>0</v>
      </c>
      <c r="Y72" s="37">
        <f t="shared" si="27"/>
        <v>0</v>
      </c>
      <c r="Z72" s="69" t="s">
        <v>899</v>
      </c>
      <c r="AA72" s="40">
        <v>1</v>
      </c>
      <c r="AB72" s="36">
        <v>200</v>
      </c>
      <c r="AC72" s="40">
        <v>0</v>
      </c>
      <c r="AD72" s="40">
        <f t="shared" ca="1" si="9"/>
        <v>20</v>
      </c>
      <c r="AE72" s="37">
        <f t="shared" ca="1" si="28"/>
        <v>14.4</v>
      </c>
      <c r="AF72" s="69" t="s">
        <v>899</v>
      </c>
      <c r="AG72" s="40">
        <v>1</v>
      </c>
      <c r="AH72" s="36">
        <v>200</v>
      </c>
      <c r="AI72" s="40">
        <v>0</v>
      </c>
      <c r="AJ72" s="40">
        <f t="shared" ca="1" si="10"/>
        <v>20</v>
      </c>
      <c r="AK72" s="37">
        <f t="shared" ca="1" si="29"/>
        <v>14.4</v>
      </c>
      <c r="AL72" s="69" t="s">
        <v>899</v>
      </c>
      <c r="AM72" s="40">
        <f t="shared" si="66"/>
        <v>0</v>
      </c>
      <c r="AN72" s="36">
        <v>0</v>
      </c>
      <c r="AO72" s="40">
        <v>0</v>
      </c>
      <c r="AP72" s="40">
        <f t="shared" ca="1" si="11"/>
        <v>0</v>
      </c>
      <c r="AQ72" s="37">
        <f t="shared" si="30"/>
        <v>0</v>
      </c>
      <c r="AR72" s="69" t="s">
        <v>899</v>
      </c>
      <c r="AS72" s="40">
        <v>1</v>
      </c>
      <c r="AT72" s="36">
        <v>100</v>
      </c>
      <c r="AU72" s="40">
        <v>0</v>
      </c>
      <c r="AV72" s="40">
        <f t="shared" ca="1" si="12"/>
        <v>10</v>
      </c>
      <c r="AW72" s="37">
        <f t="shared" ca="1" si="31"/>
        <v>28.8</v>
      </c>
      <c r="AX72" s="69" t="s">
        <v>899</v>
      </c>
      <c r="AY72" s="40">
        <v>1</v>
      </c>
      <c r="AZ72" s="40">
        <v>200</v>
      </c>
      <c r="BA72" s="40">
        <v>0</v>
      </c>
      <c r="BB72" s="40">
        <f t="shared" ca="1" si="13"/>
        <v>20</v>
      </c>
      <c r="BC72" s="37">
        <f t="shared" ca="1" si="32"/>
        <v>14.4</v>
      </c>
      <c r="BD72" s="69" t="s">
        <v>899</v>
      </c>
      <c r="BE72" s="40">
        <f t="shared" si="54"/>
        <v>0</v>
      </c>
      <c r="BF72" s="40">
        <v>0</v>
      </c>
      <c r="BG72" s="40">
        <v>0</v>
      </c>
      <c r="BH72" s="40">
        <f t="shared" ca="1" si="14"/>
        <v>0</v>
      </c>
      <c r="BI72" s="37">
        <f t="shared" si="33"/>
        <v>0</v>
      </c>
    </row>
    <row r="73" spans="1:61" s="33" customFormat="1" ht="11.25" x14ac:dyDescent="0.2">
      <c r="A73" s="33">
        <f t="shared" si="23"/>
        <v>64</v>
      </c>
      <c r="B73" s="33" t="str">
        <f>'TO Filter Summary'!B74</f>
        <v>FSW</v>
      </c>
      <c r="C73" s="76" t="str">
        <f t="shared" ca="1" si="0"/>
        <v>AGS ATB B</v>
      </c>
      <c r="D73" s="290" t="str">
        <f>'TO Filter Summary'!D74</f>
        <v>No</v>
      </c>
      <c r="E73" s="34" t="str">
        <f t="shared" ca="1" si="1"/>
        <v>Internal</v>
      </c>
      <c r="F73" s="34">
        <f t="shared" ca="1" si="2"/>
        <v>255</v>
      </c>
      <c r="G73" s="34" t="str">
        <f t="shared" ca="1" si="3"/>
        <v>0x0FF</v>
      </c>
      <c r="H73" s="34" t="str">
        <f t="shared" ca="1" si="24"/>
        <v>0x8FF</v>
      </c>
      <c r="I73" s="117" t="s">
        <v>1393</v>
      </c>
      <c r="J73" s="35">
        <f t="shared" ca="1" si="4"/>
        <v>384</v>
      </c>
      <c r="K73" s="67">
        <f t="shared" ca="1" si="5"/>
        <v>1</v>
      </c>
      <c r="L73" s="35" t="str">
        <f t="shared" ca="1" si="6"/>
        <v>Sync</v>
      </c>
      <c r="M73" s="64">
        <f t="shared" ca="1" si="7"/>
        <v>384</v>
      </c>
      <c r="N73" s="69" t="s">
        <v>899</v>
      </c>
      <c r="O73" s="40">
        <f t="shared" si="63"/>
        <v>0</v>
      </c>
      <c r="P73" s="36">
        <v>0</v>
      </c>
      <c r="Q73" s="40">
        <v>0</v>
      </c>
      <c r="R73" s="40">
        <f t="shared" ca="1" si="64"/>
        <v>0</v>
      </c>
      <c r="S73" s="37">
        <f t="shared" si="26"/>
        <v>0</v>
      </c>
      <c r="T73" s="69" t="s">
        <v>899</v>
      </c>
      <c r="U73" s="40">
        <f t="shared" si="16"/>
        <v>0</v>
      </c>
      <c r="V73" s="36">
        <v>0</v>
      </c>
      <c r="W73" s="40">
        <v>0</v>
      </c>
      <c r="X73" s="40">
        <f t="shared" ca="1" si="8"/>
        <v>0</v>
      </c>
      <c r="Y73" s="37">
        <f t="shared" si="27"/>
        <v>0</v>
      </c>
      <c r="Z73" s="69" t="s">
        <v>899</v>
      </c>
      <c r="AA73" s="40">
        <f t="shared" si="65"/>
        <v>0</v>
      </c>
      <c r="AB73" s="36">
        <v>0</v>
      </c>
      <c r="AC73" s="40">
        <v>0</v>
      </c>
      <c r="AD73" s="40">
        <f t="shared" ca="1" si="9"/>
        <v>0</v>
      </c>
      <c r="AE73" s="37">
        <f t="shared" si="28"/>
        <v>0</v>
      </c>
      <c r="AF73" s="69" t="s">
        <v>899</v>
      </c>
      <c r="AG73" s="40">
        <f t="shared" si="50"/>
        <v>0</v>
      </c>
      <c r="AH73" s="36">
        <v>0</v>
      </c>
      <c r="AI73" s="40">
        <v>0</v>
      </c>
      <c r="AJ73" s="40">
        <f t="shared" ca="1" si="10"/>
        <v>0</v>
      </c>
      <c r="AK73" s="37">
        <f t="shared" si="29"/>
        <v>0</v>
      </c>
      <c r="AL73" s="69" t="s">
        <v>899</v>
      </c>
      <c r="AM73" s="40">
        <f t="shared" si="66"/>
        <v>0</v>
      </c>
      <c r="AN73" s="36">
        <v>0</v>
      </c>
      <c r="AO73" s="40">
        <v>0</v>
      </c>
      <c r="AP73" s="40">
        <f t="shared" ca="1" si="11"/>
        <v>0</v>
      </c>
      <c r="AQ73" s="37">
        <f t="shared" si="30"/>
        <v>0</v>
      </c>
      <c r="AR73" s="69" t="s">
        <v>899</v>
      </c>
      <c r="AS73" s="40">
        <f t="shared" si="67"/>
        <v>0</v>
      </c>
      <c r="AT73" s="36">
        <v>0</v>
      </c>
      <c r="AU73" s="40">
        <v>0</v>
      </c>
      <c r="AV73" s="40">
        <f t="shared" ca="1" si="12"/>
        <v>0</v>
      </c>
      <c r="AW73" s="37">
        <f t="shared" si="31"/>
        <v>0</v>
      </c>
      <c r="AX73" s="69" t="s">
        <v>899</v>
      </c>
      <c r="AY73" s="40">
        <f t="shared" si="68"/>
        <v>0</v>
      </c>
      <c r="AZ73" s="40">
        <v>0</v>
      </c>
      <c r="BA73" s="40">
        <v>0</v>
      </c>
      <c r="BB73" s="40">
        <f t="shared" ca="1" si="13"/>
        <v>0</v>
      </c>
      <c r="BC73" s="37">
        <f t="shared" si="32"/>
        <v>0</v>
      </c>
      <c r="BD73" s="69" t="s">
        <v>899</v>
      </c>
      <c r="BE73" s="40">
        <f t="shared" si="54"/>
        <v>0</v>
      </c>
      <c r="BF73" s="40">
        <v>0</v>
      </c>
      <c r="BG73" s="40">
        <v>0</v>
      </c>
      <c r="BH73" s="40">
        <f t="shared" ca="1" si="14"/>
        <v>0</v>
      </c>
      <c r="BI73" s="37">
        <f t="shared" si="33"/>
        <v>0</v>
      </c>
    </row>
    <row r="74" spans="1:61" s="33" customFormat="1" ht="11.25" x14ac:dyDescent="0.2">
      <c r="A74" s="33">
        <f t="shared" si="23"/>
        <v>65</v>
      </c>
      <c r="B74" s="33">
        <f>'TO Filter Summary'!B75</f>
        <v>0</v>
      </c>
      <c r="C74" s="76" t="str">
        <f t="shared" ref="C74:C137" ca="1" si="69">IF($A74="","", VLOOKUP(CONCATENATE("Observatory", $A74), Type_DB, 6, FALSE))</f>
        <v>Spare</v>
      </c>
      <c r="D74" s="290">
        <f>'TO Filter Summary'!D75</f>
        <v>0</v>
      </c>
      <c r="E74" s="34" t="str">
        <f t="shared" ref="E74:E137" ca="1" si="70">IF($A74="","", VLOOKUP(CONCATENATE("Observatory", $A74), Type_DB, 3, 0))</f>
        <v>Internal</v>
      </c>
      <c r="F74" s="34">
        <f t="shared" ref="F74:F137" ca="1" si="71">IF($A74="","", VLOOKUP(CONCATENATE("Observatory", $A74), Type_DB, 4, 0))</f>
        <v>400</v>
      </c>
      <c r="G74" s="34" t="str">
        <f t="shared" ref="G74:G137" ca="1" si="72">IF($A74="","", VLOOKUP(CONCATENATE("Observatory", $A74), Type_DB, 5, 0))</f>
        <v>0x190</v>
      </c>
      <c r="H74" s="34" t="str">
        <f t="shared" ca="1" si="24"/>
        <v>0x990</v>
      </c>
      <c r="I74" s="117" t="s">
        <v>1393</v>
      </c>
      <c r="J74" s="35" t="str">
        <f t="shared" ref="J74:J137" ca="1" si="73">IF($A74="","", VLOOKUP(CONCATENATE("Observatory", $A74), Type_DB, 12, 0))</f>
        <v/>
      </c>
      <c r="K74" s="67">
        <f t="shared" ref="K74:K137" ca="1" si="74">IF($A74="","", VLOOKUP(CONCATENATE("Observatory", $A74), Type_DB, 15, 0))</f>
        <v>0</v>
      </c>
      <c r="L74" s="35" t="str">
        <f t="shared" ref="L74:L137" ca="1" si="75">IF($A74="","", VLOOKUP(CONCATENATE("Observatory", $A74), Type_DB, 8, 0))</f>
        <v>N/A</v>
      </c>
      <c r="M74" s="64">
        <f t="shared" ref="M74:M137" ca="1" si="76">IF($A74="","", VLOOKUP(CONCATENATE("Observatory", $A74), Type_DB, 16, 0))</f>
        <v>0</v>
      </c>
      <c r="N74" s="69" t="s">
        <v>31</v>
      </c>
      <c r="O74" s="40">
        <f t="shared" si="63"/>
        <v>0</v>
      </c>
      <c r="P74" s="36">
        <v>0</v>
      </c>
      <c r="Q74" s="40">
        <v>0</v>
      </c>
      <c r="R74" s="40">
        <f t="shared" ca="1" si="64"/>
        <v>0</v>
      </c>
      <c r="S74" s="37">
        <f t="shared" si="26"/>
        <v>0</v>
      </c>
      <c r="T74" s="69" t="s">
        <v>31</v>
      </c>
      <c r="U74" s="40">
        <f t="shared" si="16"/>
        <v>0</v>
      </c>
      <c r="V74" s="36">
        <v>0</v>
      </c>
      <c r="W74" s="40">
        <v>0</v>
      </c>
      <c r="X74" s="40">
        <f t="shared" ref="X74:X137" ca="1" si="77">IF(V74="", "", $K74*V74)</f>
        <v>0</v>
      </c>
      <c r="Y74" s="37">
        <f t="shared" si="27"/>
        <v>0</v>
      </c>
      <c r="Z74" s="69" t="s">
        <v>31</v>
      </c>
      <c r="AA74" s="40">
        <f t="shared" ref="AA74:AA84" si="78">IF(AB74=0,0,1)</f>
        <v>0</v>
      </c>
      <c r="AB74" s="36">
        <v>0</v>
      </c>
      <c r="AC74" s="40">
        <v>0</v>
      </c>
      <c r="AD74" s="40">
        <f t="shared" ref="AD74:AD137" ca="1" si="79">IF(AB74="", "", $K74*AB74)</f>
        <v>0</v>
      </c>
      <c r="AE74" s="37">
        <f t="shared" si="28"/>
        <v>0</v>
      </c>
      <c r="AF74" s="69" t="s">
        <v>31</v>
      </c>
      <c r="AG74" s="40">
        <f t="shared" si="50"/>
        <v>0</v>
      </c>
      <c r="AH74" s="36">
        <v>0</v>
      </c>
      <c r="AI74" s="40">
        <v>0</v>
      </c>
      <c r="AJ74" s="40">
        <f t="shared" ref="AJ74:AJ137" ca="1" si="80">IF(AH74="", "", $K74*AH74)</f>
        <v>0</v>
      </c>
      <c r="AK74" s="37">
        <f t="shared" si="29"/>
        <v>0</v>
      </c>
      <c r="AL74" s="69" t="s">
        <v>31</v>
      </c>
      <c r="AM74" s="40">
        <f t="shared" ref="AM74:AM84" si="81">IF(AN74=0,0,1)</f>
        <v>0</v>
      </c>
      <c r="AN74" s="36">
        <v>0</v>
      </c>
      <c r="AO74" s="40">
        <v>0</v>
      </c>
      <c r="AP74" s="40">
        <f t="shared" ref="AP74:AP137" ca="1" si="82">IF(AN74="", "", $K74*AN74)</f>
        <v>0</v>
      </c>
      <c r="AQ74" s="37">
        <f t="shared" si="30"/>
        <v>0</v>
      </c>
      <c r="AR74" s="69" t="s">
        <v>31</v>
      </c>
      <c r="AS74" s="40">
        <f t="shared" ref="AS74:AS84" si="83">IF(AT74=0,0,1)</f>
        <v>0</v>
      </c>
      <c r="AT74" s="36">
        <v>0</v>
      </c>
      <c r="AU74" s="40">
        <v>0</v>
      </c>
      <c r="AV74" s="40">
        <f t="shared" ref="AV74:AV137" ca="1" si="84">IF(AT74="", "", $K74*AT74)</f>
        <v>0</v>
      </c>
      <c r="AW74" s="37">
        <f t="shared" si="31"/>
        <v>0</v>
      </c>
      <c r="AX74" s="69" t="s">
        <v>31</v>
      </c>
      <c r="AY74" s="40">
        <f t="shared" ref="AY74:AY84" si="85">IF(AZ74=0,0,1)</f>
        <v>0</v>
      </c>
      <c r="AZ74" s="36">
        <v>0</v>
      </c>
      <c r="BA74" s="40">
        <v>0</v>
      </c>
      <c r="BB74" s="40">
        <f t="shared" ref="BB74:BB137" ca="1" si="86">IF(AZ74="", "", $K74*AZ74)</f>
        <v>0</v>
      </c>
      <c r="BC74" s="37">
        <f t="shared" si="32"/>
        <v>0</v>
      </c>
      <c r="BD74" s="69" t="s">
        <v>31</v>
      </c>
      <c r="BE74" s="40">
        <f t="shared" si="54"/>
        <v>0</v>
      </c>
      <c r="BF74" s="36">
        <v>0</v>
      </c>
      <c r="BG74" s="40">
        <v>0</v>
      </c>
      <c r="BH74" s="40">
        <f t="shared" ref="BH74:BH137" ca="1" si="87">IF(BF74="", "", $K74*BF74)</f>
        <v>0</v>
      </c>
      <c r="BI74" s="37">
        <f t="shared" si="33"/>
        <v>0</v>
      </c>
    </row>
    <row r="75" spans="1:61" s="33" customFormat="1" ht="11.25" x14ac:dyDescent="0.2">
      <c r="A75" s="33">
        <f t="shared" si="23"/>
        <v>66</v>
      </c>
      <c r="B75" s="33">
        <f>'TO Filter Summary'!B76</f>
        <v>0</v>
      </c>
      <c r="C75" s="76" t="str">
        <f t="shared" ca="1" si="69"/>
        <v>Spare</v>
      </c>
      <c r="D75" s="290">
        <f>'TO Filter Summary'!D76</f>
        <v>0</v>
      </c>
      <c r="E75" s="34" t="str">
        <f t="shared" ca="1" si="70"/>
        <v>Internal</v>
      </c>
      <c r="F75" s="34">
        <f t="shared" ca="1" si="71"/>
        <v>401</v>
      </c>
      <c r="G75" s="34" t="str">
        <f t="shared" ca="1" si="72"/>
        <v>0x191</v>
      </c>
      <c r="H75" s="34" t="str">
        <f t="shared" ca="1" si="24"/>
        <v>0x991</v>
      </c>
      <c r="I75" s="117" t="s">
        <v>1393</v>
      </c>
      <c r="J75" s="35" t="str">
        <f t="shared" ca="1" si="73"/>
        <v/>
      </c>
      <c r="K75" s="67">
        <f t="shared" ca="1" si="74"/>
        <v>0</v>
      </c>
      <c r="L75" s="35" t="str">
        <f t="shared" ca="1" si="75"/>
        <v>N/A</v>
      </c>
      <c r="M75" s="64">
        <f t="shared" ca="1" si="76"/>
        <v>0</v>
      </c>
      <c r="N75" s="69" t="s">
        <v>31</v>
      </c>
      <c r="O75" s="40">
        <f t="shared" si="63"/>
        <v>0</v>
      </c>
      <c r="P75" s="36">
        <v>0</v>
      </c>
      <c r="Q75" s="40">
        <v>0</v>
      </c>
      <c r="R75" s="40">
        <f t="shared" ca="1" si="64"/>
        <v>0</v>
      </c>
      <c r="S75" s="37">
        <f t="shared" si="26"/>
        <v>0</v>
      </c>
      <c r="T75" s="69" t="s">
        <v>31</v>
      </c>
      <c r="U75" s="40">
        <f t="shared" ref="U75:U138" si="88">IF(V75=0,0,1)</f>
        <v>0</v>
      </c>
      <c r="V75" s="36">
        <v>0</v>
      </c>
      <c r="W75" s="40">
        <v>0</v>
      </c>
      <c r="X75" s="40">
        <f t="shared" ca="1" si="77"/>
        <v>0</v>
      </c>
      <c r="Y75" s="37">
        <f t="shared" si="27"/>
        <v>0</v>
      </c>
      <c r="Z75" s="69" t="s">
        <v>31</v>
      </c>
      <c r="AA75" s="40">
        <f t="shared" si="78"/>
        <v>0</v>
      </c>
      <c r="AB75" s="36">
        <v>0</v>
      </c>
      <c r="AC75" s="40">
        <v>0</v>
      </c>
      <c r="AD75" s="40">
        <f t="shared" ca="1" si="79"/>
        <v>0</v>
      </c>
      <c r="AE75" s="37">
        <f t="shared" si="28"/>
        <v>0</v>
      </c>
      <c r="AF75" s="69" t="s">
        <v>31</v>
      </c>
      <c r="AG75" s="40">
        <f t="shared" si="50"/>
        <v>0</v>
      </c>
      <c r="AH75" s="36">
        <v>0</v>
      </c>
      <c r="AI75" s="40">
        <v>0</v>
      </c>
      <c r="AJ75" s="40">
        <f t="shared" ca="1" si="80"/>
        <v>0</v>
      </c>
      <c r="AK75" s="37">
        <f t="shared" si="29"/>
        <v>0</v>
      </c>
      <c r="AL75" s="69" t="s">
        <v>31</v>
      </c>
      <c r="AM75" s="40">
        <f t="shared" si="81"/>
        <v>0</v>
      </c>
      <c r="AN75" s="36">
        <v>0</v>
      </c>
      <c r="AO75" s="40">
        <v>0</v>
      </c>
      <c r="AP75" s="40">
        <f t="shared" ca="1" si="82"/>
        <v>0</v>
      </c>
      <c r="AQ75" s="37">
        <f t="shared" si="30"/>
        <v>0</v>
      </c>
      <c r="AR75" s="69" t="s">
        <v>31</v>
      </c>
      <c r="AS75" s="40">
        <f t="shared" si="83"/>
        <v>0</v>
      </c>
      <c r="AT75" s="36">
        <v>0</v>
      </c>
      <c r="AU75" s="40">
        <v>0</v>
      </c>
      <c r="AV75" s="40">
        <f t="shared" ca="1" si="84"/>
        <v>0</v>
      </c>
      <c r="AW75" s="37">
        <f t="shared" si="31"/>
        <v>0</v>
      </c>
      <c r="AX75" s="69" t="s">
        <v>31</v>
      </c>
      <c r="AY75" s="40">
        <f t="shared" si="85"/>
        <v>0</v>
      </c>
      <c r="AZ75" s="36">
        <v>0</v>
      </c>
      <c r="BA75" s="40">
        <v>0</v>
      </c>
      <c r="BB75" s="40">
        <f t="shared" ca="1" si="86"/>
        <v>0</v>
      </c>
      <c r="BC75" s="37">
        <f t="shared" si="32"/>
        <v>0</v>
      </c>
      <c r="BD75" s="69" t="s">
        <v>31</v>
      </c>
      <c r="BE75" s="40">
        <f t="shared" si="54"/>
        <v>0</v>
      </c>
      <c r="BF75" s="36">
        <v>0</v>
      </c>
      <c r="BG75" s="40">
        <v>0</v>
      </c>
      <c r="BH75" s="40">
        <f t="shared" ca="1" si="87"/>
        <v>0</v>
      </c>
      <c r="BI75" s="37">
        <f t="shared" si="33"/>
        <v>0</v>
      </c>
    </row>
    <row r="76" spans="1:61" s="33" customFormat="1" ht="11.25" x14ac:dyDescent="0.2">
      <c r="A76" s="33">
        <f t="shared" ref="A76:A139" si="89">IF(AND(A75&lt;&gt;A$9, A75&lt;&gt;""), A75+1, "")</f>
        <v>67</v>
      </c>
      <c r="B76" s="33">
        <f>'TO Filter Summary'!B77</f>
        <v>0</v>
      </c>
      <c r="C76" s="76" t="str">
        <f t="shared" ca="1" si="69"/>
        <v>Spare</v>
      </c>
      <c r="D76" s="290">
        <f>'TO Filter Summary'!D77</f>
        <v>0</v>
      </c>
      <c r="E76" s="34" t="str">
        <f t="shared" ca="1" si="70"/>
        <v>Internal</v>
      </c>
      <c r="F76" s="34">
        <f t="shared" ca="1" si="71"/>
        <v>402</v>
      </c>
      <c r="G76" s="34" t="str">
        <f t="shared" ca="1" si="72"/>
        <v>0x192</v>
      </c>
      <c r="H76" s="34" t="str">
        <f t="shared" ref="H76:H139" ca="1" si="90">CONCATENATE("0x",DEC2HEX(F76+2048))</f>
        <v>0x992</v>
      </c>
      <c r="I76" s="117" t="s">
        <v>1393</v>
      </c>
      <c r="J76" s="35" t="str">
        <f t="shared" ca="1" si="73"/>
        <v/>
      </c>
      <c r="K76" s="67">
        <f t="shared" ca="1" si="74"/>
        <v>0</v>
      </c>
      <c r="L76" s="35" t="str">
        <f t="shared" ca="1" si="75"/>
        <v>N/A</v>
      </c>
      <c r="M76" s="64">
        <f t="shared" ca="1" si="76"/>
        <v>0</v>
      </c>
      <c r="N76" s="69" t="s">
        <v>31</v>
      </c>
      <c r="O76" s="40">
        <f t="shared" si="63"/>
        <v>0</v>
      </c>
      <c r="P76" s="36">
        <v>0</v>
      </c>
      <c r="Q76" s="40">
        <v>0</v>
      </c>
      <c r="R76" s="40">
        <f t="shared" ca="1" si="64"/>
        <v>0</v>
      </c>
      <c r="S76" s="37">
        <f t="shared" ref="S76:S139" si="91">IF($D76="B",0,IF((P76=0), 0, $M76/P76))</f>
        <v>0</v>
      </c>
      <c r="T76" s="69" t="s">
        <v>31</v>
      </c>
      <c r="U76" s="40">
        <f t="shared" si="88"/>
        <v>0</v>
      </c>
      <c r="V76" s="36">
        <v>0</v>
      </c>
      <c r="W76" s="40">
        <v>0</v>
      </c>
      <c r="X76" s="40">
        <f t="shared" ca="1" si="77"/>
        <v>0</v>
      </c>
      <c r="Y76" s="37">
        <f t="shared" ref="Y76:Y139" si="92">IF($D76="B",0,IF((V76=0), 0, $M76/V76))</f>
        <v>0</v>
      </c>
      <c r="Z76" s="69" t="s">
        <v>31</v>
      </c>
      <c r="AA76" s="40">
        <f t="shared" si="78"/>
        <v>0</v>
      </c>
      <c r="AB76" s="36">
        <v>0</v>
      </c>
      <c r="AC76" s="40">
        <v>0</v>
      </c>
      <c r="AD76" s="40">
        <f t="shared" ca="1" si="79"/>
        <v>0</v>
      </c>
      <c r="AE76" s="37">
        <f t="shared" ref="AE76:AE139" si="93">IF($D76="B",0,IF((AB76=0), 0, $M76/AB76))</f>
        <v>0</v>
      </c>
      <c r="AF76" s="69" t="s">
        <v>31</v>
      </c>
      <c r="AG76" s="40">
        <f t="shared" si="50"/>
        <v>0</v>
      </c>
      <c r="AH76" s="36">
        <v>0</v>
      </c>
      <c r="AI76" s="40">
        <v>0</v>
      </c>
      <c r="AJ76" s="40">
        <f t="shared" ca="1" si="80"/>
        <v>0</v>
      </c>
      <c r="AK76" s="37">
        <f t="shared" ref="AK76:AK139" si="94">IF($D76="B",0,IF((AH76=0), 0, $M76/AH76))</f>
        <v>0</v>
      </c>
      <c r="AL76" s="69" t="s">
        <v>31</v>
      </c>
      <c r="AM76" s="40">
        <f t="shared" si="81"/>
        <v>0</v>
      </c>
      <c r="AN76" s="36">
        <v>0</v>
      </c>
      <c r="AO76" s="40">
        <v>0</v>
      </c>
      <c r="AP76" s="40">
        <f t="shared" ca="1" si="82"/>
        <v>0</v>
      </c>
      <c r="AQ76" s="37">
        <f t="shared" ref="AQ76:AQ139" si="95">IF($D76="B",0,IF((AN76=0), 0, $M76/AN76))</f>
        <v>0</v>
      </c>
      <c r="AR76" s="69" t="s">
        <v>31</v>
      </c>
      <c r="AS76" s="40">
        <f t="shared" si="83"/>
        <v>0</v>
      </c>
      <c r="AT76" s="36">
        <v>0</v>
      </c>
      <c r="AU76" s="40">
        <v>0</v>
      </c>
      <c r="AV76" s="40">
        <f t="shared" ca="1" si="84"/>
        <v>0</v>
      </c>
      <c r="AW76" s="37">
        <f t="shared" ref="AW76:AW139" si="96">IF($D76="B",0,IF((AT76=0), 0, $M76/AT76))</f>
        <v>0</v>
      </c>
      <c r="AX76" s="69" t="s">
        <v>31</v>
      </c>
      <c r="AY76" s="40">
        <f t="shared" si="85"/>
        <v>0</v>
      </c>
      <c r="AZ76" s="36">
        <v>0</v>
      </c>
      <c r="BA76" s="40">
        <v>0</v>
      </c>
      <c r="BB76" s="40">
        <f t="shared" ca="1" si="86"/>
        <v>0</v>
      </c>
      <c r="BC76" s="37">
        <f t="shared" ref="BC76:BC139" si="97">IF($D76="B",0,IF((AZ76=0), 0, $M76/AZ76))</f>
        <v>0</v>
      </c>
      <c r="BD76" s="69" t="s">
        <v>31</v>
      </c>
      <c r="BE76" s="40">
        <f t="shared" si="54"/>
        <v>0</v>
      </c>
      <c r="BF76" s="36">
        <v>0</v>
      </c>
      <c r="BG76" s="40">
        <v>0</v>
      </c>
      <c r="BH76" s="40">
        <f t="shared" ca="1" si="87"/>
        <v>0</v>
      </c>
      <c r="BI76" s="37">
        <f t="shared" ref="BI76:BI139" si="98">IF($D76="B",0,IF((BF76=0), 0, $M76/BF76))</f>
        <v>0</v>
      </c>
    </row>
    <row r="77" spans="1:61" s="33" customFormat="1" ht="11.25" x14ac:dyDescent="0.2">
      <c r="A77" s="33">
        <f t="shared" si="89"/>
        <v>68</v>
      </c>
      <c r="B77" s="33">
        <f>'TO Filter Summary'!B78</f>
        <v>0</v>
      </c>
      <c r="C77" s="76" t="str">
        <f t="shared" ca="1" si="69"/>
        <v>Spare</v>
      </c>
      <c r="D77" s="290">
        <f>'TO Filter Summary'!D78</f>
        <v>0</v>
      </c>
      <c r="E77" s="34" t="str">
        <f t="shared" ca="1" si="70"/>
        <v>Internal</v>
      </c>
      <c r="F77" s="34">
        <f t="shared" ca="1" si="71"/>
        <v>403</v>
      </c>
      <c r="G77" s="34" t="str">
        <f t="shared" ca="1" si="72"/>
        <v>0x193</v>
      </c>
      <c r="H77" s="34" t="str">
        <f t="shared" ca="1" si="90"/>
        <v>0x993</v>
      </c>
      <c r="I77" s="117" t="s">
        <v>1393</v>
      </c>
      <c r="J77" s="35" t="str">
        <f t="shared" ca="1" si="73"/>
        <v/>
      </c>
      <c r="K77" s="67">
        <f t="shared" ca="1" si="74"/>
        <v>0</v>
      </c>
      <c r="L77" s="35" t="str">
        <f t="shared" ca="1" si="75"/>
        <v>N/A</v>
      </c>
      <c r="M77" s="64">
        <f t="shared" ca="1" si="76"/>
        <v>0</v>
      </c>
      <c r="N77" s="69" t="s">
        <v>31</v>
      </c>
      <c r="O77" s="40">
        <f t="shared" si="63"/>
        <v>0</v>
      </c>
      <c r="P77" s="36">
        <v>0</v>
      </c>
      <c r="Q77" s="40">
        <v>0</v>
      </c>
      <c r="R77" s="40">
        <f t="shared" ca="1" si="64"/>
        <v>0</v>
      </c>
      <c r="S77" s="37">
        <f t="shared" si="91"/>
        <v>0</v>
      </c>
      <c r="T77" s="69" t="s">
        <v>31</v>
      </c>
      <c r="U77" s="40">
        <f t="shared" si="88"/>
        <v>0</v>
      </c>
      <c r="V77" s="36">
        <v>0</v>
      </c>
      <c r="W77" s="40">
        <v>0</v>
      </c>
      <c r="X77" s="40">
        <f t="shared" ca="1" si="77"/>
        <v>0</v>
      </c>
      <c r="Y77" s="37">
        <f t="shared" si="92"/>
        <v>0</v>
      </c>
      <c r="Z77" s="69" t="s">
        <v>31</v>
      </c>
      <c r="AA77" s="40">
        <f t="shared" si="78"/>
        <v>0</v>
      </c>
      <c r="AB77" s="36">
        <v>0</v>
      </c>
      <c r="AC77" s="40">
        <v>0</v>
      </c>
      <c r="AD77" s="40">
        <f t="shared" ca="1" si="79"/>
        <v>0</v>
      </c>
      <c r="AE77" s="37">
        <f t="shared" si="93"/>
        <v>0</v>
      </c>
      <c r="AF77" s="69" t="s">
        <v>31</v>
      </c>
      <c r="AG77" s="40">
        <f t="shared" si="50"/>
        <v>0</v>
      </c>
      <c r="AH77" s="36">
        <v>0</v>
      </c>
      <c r="AI77" s="40">
        <v>0</v>
      </c>
      <c r="AJ77" s="40">
        <f t="shared" ca="1" si="80"/>
        <v>0</v>
      </c>
      <c r="AK77" s="37">
        <f t="shared" si="94"/>
        <v>0</v>
      </c>
      <c r="AL77" s="69" t="s">
        <v>31</v>
      </c>
      <c r="AM77" s="40">
        <f t="shared" si="81"/>
        <v>0</v>
      </c>
      <c r="AN77" s="36">
        <v>0</v>
      </c>
      <c r="AO77" s="40">
        <v>0</v>
      </c>
      <c r="AP77" s="40">
        <f t="shared" ca="1" si="82"/>
        <v>0</v>
      </c>
      <c r="AQ77" s="37">
        <f t="shared" si="95"/>
        <v>0</v>
      </c>
      <c r="AR77" s="69" t="s">
        <v>31</v>
      </c>
      <c r="AS77" s="40">
        <f t="shared" si="83"/>
        <v>0</v>
      </c>
      <c r="AT77" s="36">
        <v>0</v>
      </c>
      <c r="AU77" s="40">
        <v>0</v>
      </c>
      <c r="AV77" s="40">
        <f t="shared" ca="1" si="84"/>
        <v>0</v>
      </c>
      <c r="AW77" s="37">
        <f t="shared" si="96"/>
        <v>0</v>
      </c>
      <c r="AX77" s="69" t="s">
        <v>31</v>
      </c>
      <c r="AY77" s="40">
        <f t="shared" si="85"/>
        <v>0</v>
      </c>
      <c r="AZ77" s="36">
        <v>0</v>
      </c>
      <c r="BA77" s="40">
        <v>0</v>
      </c>
      <c r="BB77" s="40">
        <f t="shared" ca="1" si="86"/>
        <v>0</v>
      </c>
      <c r="BC77" s="37">
        <f t="shared" si="97"/>
        <v>0</v>
      </c>
      <c r="BD77" s="69" t="s">
        <v>31</v>
      </c>
      <c r="BE77" s="40">
        <f t="shared" si="54"/>
        <v>0</v>
      </c>
      <c r="BF77" s="36">
        <v>0</v>
      </c>
      <c r="BG77" s="40">
        <v>0</v>
      </c>
      <c r="BH77" s="40">
        <f t="shared" ca="1" si="87"/>
        <v>0</v>
      </c>
      <c r="BI77" s="37">
        <f t="shared" si="98"/>
        <v>0</v>
      </c>
    </row>
    <row r="78" spans="1:61" s="33" customFormat="1" ht="11.25" x14ac:dyDescent="0.2">
      <c r="A78" s="33">
        <f t="shared" si="89"/>
        <v>69</v>
      </c>
      <c r="B78" s="33">
        <f>'TO Filter Summary'!B79</f>
        <v>0</v>
      </c>
      <c r="C78" s="76" t="str">
        <f t="shared" ca="1" si="69"/>
        <v>Spare</v>
      </c>
      <c r="D78" s="290">
        <f>'TO Filter Summary'!D79</f>
        <v>0</v>
      </c>
      <c r="E78" s="34" t="str">
        <f t="shared" ca="1" si="70"/>
        <v>Internal</v>
      </c>
      <c r="F78" s="34">
        <f t="shared" ca="1" si="71"/>
        <v>404</v>
      </c>
      <c r="G78" s="34" t="str">
        <f t="shared" ca="1" si="72"/>
        <v>0x194</v>
      </c>
      <c r="H78" s="34" t="str">
        <f t="shared" ca="1" si="90"/>
        <v>0x994</v>
      </c>
      <c r="I78" s="117" t="s">
        <v>1393</v>
      </c>
      <c r="J78" s="35" t="str">
        <f t="shared" ca="1" si="73"/>
        <v/>
      </c>
      <c r="K78" s="67">
        <f t="shared" ca="1" si="74"/>
        <v>0</v>
      </c>
      <c r="L78" s="35" t="str">
        <f t="shared" ca="1" si="75"/>
        <v>N/A</v>
      </c>
      <c r="M78" s="64">
        <f t="shared" ca="1" si="76"/>
        <v>0</v>
      </c>
      <c r="N78" s="69" t="s">
        <v>31</v>
      </c>
      <c r="O78" s="40">
        <f t="shared" si="63"/>
        <v>0</v>
      </c>
      <c r="P78" s="36">
        <v>0</v>
      </c>
      <c r="Q78" s="40">
        <v>0</v>
      </c>
      <c r="R78" s="40">
        <f t="shared" ca="1" si="64"/>
        <v>0</v>
      </c>
      <c r="S78" s="37">
        <f t="shared" si="91"/>
        <v>0</v>
      </c>
      <c r="T78" s="69" t="s">
        <v>31</v>
      </c>
      <c r="U78" s="40">
        <f t="shared" si="88"/>
        <v>0</v>
      </c>
      <c r="V78" s="36">
        <v>0</v>
      </c>
      <c r="W78" s="40">
        <v>0</v>
      </c>
      <c r="X78" s="40">
        <f t="shared" ca="1" si="77"/>
        <v>0</v>
      </c>
      <c r="Y78" s="37">
        <f t="shared" si="92"/>
        <v>0</v>
      </c>
      <c r="Z78" s="69" t="s">
        <v>31</v>
      </c>
      <c r="AA78" s="40">
        <f t="shared" si="78"/>
        <v>0</v>
      </c>
      <c r="AB78" s="36">
        <v>0</v>
      </c>
      <c r="AC78" s="40">
        <v>0</v>
      </c>
      <c r="AD78" s="40">
        <f t="shared" ca="1" si="79"/>
        <v>0</v>
      </c>
      <c r="AE78" s="37">
        <f t="shared" si="93"/>
        <v>0</v>
      </c>
      <c r="AF78" s="69" t="s">
        <v>31</v>
      </c>
      <c r="AG78" s="40">
        <f t="shared" si="50"/>
        <v>0</v>
      </c>
      <c r="AH78" s="36">
        <v>0</v>
      </c>
      <c r="AI78" s="40">
        <v>0</v>
      </c>
      <c r="AJ78" s="40">
        <f t="shared" ca="1" si="80"/>
        <v>0</v>
      </c>
      <c r="AK78" s="37">
        <f t="shared" si="94"/>
        <v>0</v>
      </c>
      <c r="AL78" s="69" t="s">
        <v>31</v>
      </c>
      <c r="AM78" s="40">
        <f t="shared" si="81"/>
        <v>0</v>
      </c>
      <c r="AN78" s="36">
        <v>0</v>
      </c>
      <c r="AO78" s="40">
        <v>0</v>
      </c>
      <c r="AP78" s="40">
        <f t="shared" ca="1" si="82"/>
        <v>0</v>
      </c>
      <c r="AQ78" s="37">
        <f t="shared" si="95"/>
        <v>0</v>
      </c>
      <c r="AR78" s="69" t="s">
        <v>31</v>
      </c>
      <c r="AS78" s="40">
        <f t="shared" si="83"/>
        <v>0</v>
      </c>
      <c r="AT78" s="36">
        <v>0</v>
      </c>
      <c r="AU78" s="40">
        <v>0</v>
      </c>
      <c r="AV78" s="40">
        <f t="shared" ca="1" si="84"/>
        <v>0</v>
      </c>
      <c r="AW78" s="37">
        <f t="shared" si="96"/>
        <v>0</v>
      </c>
      <c r="AX78" s="69" t="s">
        <v>31</v>
      </c>
      <c r="AY78" s="40">
        <f t="shared" si="85"/>
        <v>0</v>
      </c>
      <c r="AZ78" s="36">
        <v>0</v>
      </c>
      <c r="BA78" s="40">
        <v>0</v>
      </c>
      <c r="BB78" s="40">
        <f t="shared" ca="1" si="86"/>
        <v>0</v>
      </c>
      <c r="BC78" s="37">
        <f t="shared" si="97"/>
        <v>0</v>
      </c>
      <c r="BD78" s="69" t="s">
        <v>31</v>
      </c>
      <c r="BE78" s="40">
        <f t="shared" si="54"/>
        <v>0</v>
      </c>
      <c r="BF78" s="36">
        <v>0</v>
      </c>
      <c r="BG78" s="40">
        <v>0</v>
      </c>
      <c r="BH78" s="40">
        <f t="shared" ca="1" si="87"/>
        <v>0</v>
      </c>
      <c r="BI78" s="37">
        <f t="shared" si="98"/>
        <v>0</v>
      </c>
    </row>
    <row r="79" spans="1:61" s="33" customFormat="1" ht="11.25" x14ac:dyDescent="0.2">
      <c r="A79" s="33">
        <f t="shared" si="89"/>
        <v>70</v>
      </c>
      <c r="B79" s="33">
        <f>'TO Filter Summary'!B80</f>
        <v>0</v>
      </c>
      <c r="C79" s="76" t="str">
        <f t="shared" ca="1" si="69"/>
        <v>Spare</v>
      </c>
      <c r="D79" s="290">
        <f>'TO Filter Summary'!D80</f>
        <v>0</v>
      </c>
      <c r="E79" s="34" t="str">
        <f t="shared" ca="1" si="70"/>
        <v>Internal</v>
      </c>
      <c r="F79" s="34">
        <f t="shared" ca="1" si="71"/>
        <v>405</v>
      </c>
      <c r="G79" s="34" t="str">
        <f t="shared" ca="1" si="72"/>
        <v>0x195</v>
      </c>
      <c r="H79" s="34" t="str">
        <f t="shared" ca="1" si="90"/>
        <v>0x995</v>
      </c>
      <c r="I79" s="117" t="s">
        <v>1393</v>
      </c>
      <c r="J79" s="35" t="str">
        <f t="shared" ca="1" si="73"/>
        <v/>
      </c>
      <c r="K79" s="67">
        <f t="shared" ca="1" si="74"/>
        <v>0</v>
      </c>
      <c r="L79" s="35" t="str">
        <f t="shared" ca="1" si="75"/>
        <v>N/A</v>
      </c>
      <c r="M79" s="64">
        <f t="shared" ca="1" si="76"/>
        <v>0</v>
      </c>
      <c r="N79" s="69" t="s">
        <v>31</v>
      </c>
      <c r="O79" s="40">
        <f t="shared" si="63"/>
        <v>0</v>
      </c>
      <c r="P79" s="36">
        <v>0</v>
      </c>
      <c r="Q79" s="40">
        <v>0</v>
      </c>
      <c r="R79" s="40">
        <f t="shared" ca="1" si="64"/>
        <v>0</v>
      </c>
      <c r="S79" s="37">
        <f t="shared" si="91"/>
        <v>0</v>
      </c>
      <c r="T79" s="69" t="s">
        <v>31</v>
      </c>
      <c r="U79" s="40">
        <f t="shared" si="88"/>
        <v>0</v>
      </c>
      <c r="V79" s="36">
        <v>0</v>
      </c>
      <c r="W79" s="40">
        <v>0</v>
      </c>
      <c r="X79" s="40">
        <f t="shared" ca="1" si="77"/>
        <v>0</v>
      </c>
      <c r="Y79" s="37">
        <f t="shared" si="92"/>
        <v>0</v>
      </c>
      <c r="Z79" s="69" t="s">
        <v>31</v>
      </c>
      <c r="AA79" s="40">
        <f t="shared" si="78"/>
        <v>0</v>
      </c>
      <c r="AB79" s="36">
        <v>0</v>
      </c>
      <c r="AC79" s="40">
        <v>0</v>
      </c>
      <c r="AD79" s="40">
        <f t="shared" ca="1" si="79"/>
        <v>0</v>
      </c>
      <c r="AE79" s="37">
        <f t="shared" si="93"/>
        <v>0</v>
      </c>
      <c r="AF79" s="69" t="s">
        <v>31</v>
      </c>
      <c r="AG79" s="40">
        <f t="shared" si="50"/>
        <v>0</v>
      </c>
      <c r="AH79" s="36">
        <v>0</v>
      </c>
      <c r="AI79" s="40">
        <v>0</v>
      </c>
      <c r="AJ79" s="40">
        <f t="shared" ca="1" si="80"/>
        <v>0</v>
      </c>
      <c r="AK79" s="37">
        <f t="shared" si="94"/>
        <v>0</v>
      </c>
      <c r="AL79" s="69" t="s">
        <v>31</v>
      </c>
      <c r="AM79" s="40">
        <f t="shared" si="81"/>
        <v>0</v>
      </c>
      <c r="AN79" s="36">
        <v>0</v>
      </c>
      <c r="AO79" s="40">
        <v>0</v>
      </c>
      <c r="AP79" s="40">
        <f t="shared" ca="1" si="82"/>
        <v>0</v>
      </c>
      <c r="AQ79" s="37">
        <f t="shared" si="95"/>
        <v>0</v>
      </c>
      <c r="AR79" s="69" t="s">
        <v>31</v>
      </c>
      <c r="AS79" s="40">
        <f t="shared" si="83"/>
        <v>0</v>
      </c>
      <c r="AT79" s="36">
        <v>0</v>
      </c>
      <c r="AU79" s="40">
        <v>0</v>
      </c>
      <c r="AV79" s="40">
        <f t="shared" ca="1" si="84"/>
        <v>0</v>
      </c>
      <c r="AW79" s="37">
        <f t="shared" si="96"/>
        <v>0</v>
      </c>
      <c r="AX79" s="69" t="s">
        <v>31</v>
      </c>
      <c r="AY79" s="40">
        <f t="shared" si="85"/>
        <v>0</v>
      </c>
      <c r="AZ79" s="36">
        <v>0</v>
      </c>
      <c r="BA79" s="40">
        <v>0</v>
      </c>
      <c r="BB79" s="40">
        <f t="shared" ca="1" si="86"/>
        <v>0</v>
      </c>
      <c r="BC79" s="37">
        <f t="shared" si="97"/>
        <v>0</v>
      </c>
      <c r="BD79" s="69" t="s">
        <v>31</v>
      </c>
      <c r="BE79" s="40">
        <f t="shared" si="54"/>
        <v>0</v>
      </c>
      <c r="BF79" s="36">
        <v>0</v>
      </c>
      <c r="BG79" s="40">
        <v>0</v>
      </c>
      <c r="BH79" s="40">
        <f t="shared" ca="1" si="87"/>
        <v>0</v>
      </c>
      <c r="BI79" s="37">
        <f t="shared" si="98"/>
        <v>0</v>
      </c>
    </row>
    <row r="80" spans="1:61" s="33" customFormat="1" ht="11.25" x14ac:dyDescent="0.2">
      <c r="A80" s="33">
        <f t="shared" si="89"/>
        <v>71</v>
      </c>
      <c r="B80" s="33">
        <f>'TO Filter Summary'!B81</f>
        <v>0</v>
      </c>
      <c r="C80" s="76" t="str">
        <f t="shared" ca="1" si="69"/>
        <v>Spare</v>
      </c>
      <c r="D80" s="290">
        <f>'TO Filter Summary'!D81</f>
        <v>0</v>
      </c>
      <c r="E80" s="34" t="str">
        <f t="shared" ca="1" si="70"/>
        <v>Internal</v>
      </c>
      <c r="F80" s="34">
        <f t="shared" ca="1" si="71"/>
        <v>406</v>
      </c>
      <c r="G80" s="34" t="str">
        <f t="shared" ca="1" si="72"/>
        <v>0x196</v>
      </c>
      <c r="H80" s="34" t="str">
        <f t="shared" ca="1" si="90"/>
        <v>0x996</v>
      </c>
      <c r="I80" s="117" t="s">
        <v>1393</v>
      </c>
      <c r="J80" s="35" t="str">
        <f t="shared" ca="1" si="73"/>
        <v/>
      </c>
      <c r="K80" s="67">
        <f t="shared" ca="1" si="74"/>
        <v>0</v>
      </c>
      <c r="L80" s="35" t="str">
        <f t="shared" ca="1" si="75"/>
        <v>N/A</v>
      </c>
      <c r="M80" s="64">
        <f t="shared" ca="1" si="76"/>
        <v>0</v>
      </c>
      <c r="N80" s="69" t="s">
        <v>31</v>
      </c>
      <c r="O80" s="40">
        <f t="shared" si="63"/>
        <v>0</v>
      </c>
      <c r="P80" s="36">
        <v>0</v>
      </c>
      <c r="Q80" s="40">
        <v>0</v>
      </c>
      <c r="R80" s="40">
        <f t="shared" ca="1" si="64"/>
        <v>0</v>
      </c>
      <c r="S80" s="37">
        <f t="shared" si="91"/>
        <v>0</v>
      </c>
      <c r="T80" s="69" t="s">
        <v>31</v>
      </c>
      <c r="U80" s="40">
        <f t="shared" si="88"/>
        <v>0</v>
      </c>
      <c r="V80" s="36">
        <v>0</v>
      </c>
      <c r="W80" s="40">
        <v>0</v>
      </c>
      <c r="X80" s="40">
        <f t="shared" ca="1" si="77"/>
        <v>0</v>
      </c>
      <c r="Y80" s="37">
        <f t="shared" si="92"/>
        <v>0</v>
      </c>
      <c r="Z80" s="69" t="s">
        <v>31</v>
      </c>
      <c r="AA80" s="40">
        <f t="shared" si="78"/>
        <v>0</v>
      </c>
      <c r="AB80" s="36">
        <v>0</v>
      </c>
      <c r="AC80" s="40">
        <v>0</v>
      </c>
      <c r="AD80" s="40">
        <f t="shared" ca="1" si="79"/>
        <v>0</v>
      </c>
      <c r="AE80" s="37">
        <f t="shared" si="93"/>
        <v>0</v>
      </c>
      <c r="AF80" s="69" t="s">
        <v>31</v>
      </c>
      <c r="AG80" s="40">
        <f t="shared" si="50"/>
        <v>0</v>
      </c>
      <c r="AH80" s="36">
        <v>0</v>
      </c>
      <c r="AI80" s="40">
        <v>0</v>
      </c>
      <c r="AJ80" s="40">
        <f t="shared" ca="1" si="80"/>
        <v>0</v>
      </c>
      <c r="AK80" s="37">
        <f t="shared" si="94"/>
        <v>0</v>
      </c>
      <c r="AL80" s="69" t="s">
        <v>31</v>
      </c>
      <c r="AM80" s="40">
        <f t="shared" si="81"/>
        <v>0</v>
      </c>
      <c r="AN80" s="36">
        <v>0</v>
      </c>
      <c r="AO80" s="40">
        <v>0</v>
      </c>
      <c r="AP80" s="40">
        <f t="shared" ca="1" si="82"/>
        <v>0</v>
      </c>
      <c r="AQ80" s="37">
        <f t="shared" si="95"/>
        <v>0</v>
      </c>
      <c r="AR80" s="69" t="s">
        <v>31</v>
      </c>
      <c r="AS80" s="40">
        <f t="shared" si="83"/>
        <v>0</v>
      </c>
      <c r="AT80" s="36">
        <v>0</v>
      </c>
      <c r="AU80" s="40">
        <v>0</v>
      </c>
      <c r="AV80" s="40">
        <f t="shared" ca="1" si="84"/>
        <v>0</v>
      </c>
      <c r="AW80" s="37">
        <f t="shared" si="96"/>
        <v>0</v>
      </c>
      <c r="AX80" s="69" t="s">
        <v>31</v>
      </c>
      <c r="AY80" s="40">
        <f t="shared" si="85"/>
        <v>0</v>
      </c>
      <c r="AZ80" s="36">
        <v>0</v>
      </c>
      <c r="BA80" s="40">
        <v>0</v>
      </c>
      <c r="BB80" s="40">
        <f t="shared" ca="1" si="86"/>
        <v>0</v>
      </c>
      <c r="BC80" s="37">
        <f t="shared" si="97"/>
        <v>0</v>
      </c>
      <c r="BD80" s="69" t="s">
        <v>31</v>
      </c>
      <c r="BE80" s="40">
        <f t="shared" si="54"/>
        <v>0</v>
      </c>
      <c r="BF80" s="36">
        <v>0</v>
      </c>
      <c r="BG80" s="40">
        <v>0</v>
      </c>
      <c r="BH80" s="40">
        <f t="shared" ca="1" si="87"/>
        <v>0</v>
      </c>
      <c r="BI80" s="37">
        <f t="shared" si="98"/>
        <v>0</v>
      </c>
    </row>
    <row r="81" spans="1:61" s="33" customFormat="1" ht="11.25" x14ac:dyDescent="0.2">
      <c r="A81" s="33">
        <f t="shared" si="89"/>
        <v>72</v>
      </c>
      <c r="B81" s="33">
        <f>'TO Filter Summary'!B82</f>
        <v>0</v>
      </c>
      <c r="C81" s="76" t="str">
        <f t="shared" ca="1" si="69"/>
        <v>Spare</v>
      </c>
      <c r="D81" s="290">
        <f>'TO Filter Summary'!D82</f>
        <v>0</v>
      </c>
      <c r="E81" s="34" t="str">
        <f t="shared" ca="1" si="70"/>
        <v>Internal</v>
      </c>
      <c r="F81" s="34">
        <f t="shared" ca="1" si="71"/>
        <v>407</v>
      </c>
      <c r="G81" s="34" t="str">
        <f t="shared" ca="1" si="72"/>
        <v>0x197</v>
      </c>
      <c r="H81" s="34" t="str">
        <f t="shared" ca="1" si="90"/>
        <v>0x997</v>
      </c>
      <c r="I81" s="117" t="s">
        <v>1393</v>
      </c>
      <c r="J81" s="35" t="str">
        <f t="shared" ca="1" si="73"/>
        <v/>
      </c>
      <c r="K81" s="67">
        <f t="shared" ca="1" si="74"/>
        <v>0</v>
      </c>
      <c r="L81" s="35" t="str">
        <f t="shared" ca="1" si="75"/>
        <v>N/A</v>
      </c>
      <c r="M81" s="64">
        <f t="shared" ca="1" si="76"/>
        <v>0</v>
      </c>
      <c r="N81" s="69" t="s">
        <v>31</v>
      </c>
      <c r="O81" s="40">
        <f t="shared" si="63"/>
        <v>0</v>
      </c>
      <c r="P81" s="36">
        <v>0</v>
      </c>
      <c r="Q81" s="40">
        <v>0</v>
      </c>
      <c r="R81" s="40">
        <f t="shared" ca="1" si="64"/>
        <v>0</v>
      </c>
      <c r="S81" s="37">
        <f t="shared" si="91"/>
        <v>0</v>
      </c>
      <c r="T81" s="69" t="s">
        <v>31</v>
      </c>
      <c r="U81" s="40">
        <f t="shared" si="88"/>
        <v>0</v>
      </c>
      <c r="V81" s="36">
        <v>0</v>
      </c>
      <c r="W81" s="40">
        <v>0</v>
      </c>
      <c r="X81" s="40">
        <f t="shared" ca="1" si="77"/>
        <v>0</v>
      </c>
      <c r="Y81" s="37">
        <f t="shared" si="92"/>
        <v>0</v>
      </c>
      <c r="Z81" s="69" t="s">
        <v>31</v>
      </c>
      <c r="AA81" s="40">
        <f t="shared" si="78"/>
        <v>0</v>
      </c>
      <c r="AB81" s="36">
        <v>0</v>
      </c>
      <c r="AC81" s="40">
        <v>0</v>
      </c>
      <c r="AD81" s="40">
        <f t="shared" ca="1" si="79"/>
        <v>0</v>
      </c>
      <c r="AE81" s="37">
        <f t="shared" si="93"/>
        <v>0</v>
      </c>
      <c r="AF81" s="69" t="s">
        <v>31</v>
      </c>
      <c r="AG81" s="40">
        <f t="shared" si="50"/>
        <v>0</v>
      </c>
      <c r="AH81" s="36">
        <v>0</v>
      </c>
      <c r="AI81" s="40">
        <v>0</v>
      </c>
      <c r="AJ81" s="40">
        <f t="shared" ca="1" si="80"/>
        <v>0</v>
      </c>
      <c r="AK81" s="37">
        <f t="shared" si="94"/>
        <v>0</v>
      </c>
      <c r="AL81" s="69" t="s">
        <v>31</v>
      </c>
      <c r="AM81" s="40">
        <f t="shared" si="81"/>
        <v>0</v>
      </c>
      <c r="AN81" s="36">
        <v>0</v>
      </c>
      <c r="AO81" s="40">
        <v>0</v>
      </c>
      <c r="AP81" s="40">
        <f t="shared" ca="1" si="82"/>
        <v>0</v>
      </c>
      <c r="AQ81" s="37">
        <f t="shared" si="95"/>
        <v>0</v>
      </c>
      <c r="AR81" s="69" t="s">
        <v>31</v>
      </c>
      <c r="AS81" s="40">
        <f t="shared" si="83"/>
        <v>0</v>
      </c>
      <c r="AT81" s="36">
        <v>0</v>
      </c>
      <c r="AU81" s="40">
        <v>0</v>
      </c>
      <c r="AV81" s="40">
        <f t="shared" ca="1" si="84"/>
        <v>0</v>
      </c>
      <c r="AW81" s="37">
        <f t="shared" si="96"/>
        <v>0</v>
      </c>
      <c r="AX81" s="69" t="s">
        <v>31</v>
      </c>
      <c r="AY81" s="40">
        <f t="shared" si="85"/>
        <v>0</v>
      </c>
      <c r="AZ81" s="36">
        <v>0</v>
      </c>
      <c r="BA81" s="40">
        <v>0</v>
      </c>
      <c r="BB81" s="40">
        <f t="shared" ca="1" si="86"/>
        <v>0</v>
      </c>
      <c r="BC81" s="37">
        <f t="shared" si="97"/>
        <v>0</v>
      </c>
      <c r="BD81" s="69" t="s">
        <v>31</v>
      </c>
      <c r="BE81" s="40">
        <f t="shared" si="54"/>
        <v>0</v>
      </c>
      <c r="BF81" s="36">
        <v>0</v>
      </c>
      <c r="BG81" s="40">
        <v>0</v>
      </c>
      <c r="BH81" s="40">
        <f t="shared" ca="1" si="87"/>
        <v>0</v>
      </c>
      <c r="BI81" s="37">
        <f t="shared" si="98"/>
        <v>0</v>
      </c>
    </row>
    <row r="82" spans="1:61" s="33" customFormat="1" ht="11.25" x14ac:dyDescent="0.2">
      <c r="A82" s="33">
        <f t="shared" si="89"/>
        <v>73</v>
      </c>
      <c r="B82" s="33">
        <f>'TO Filter Summary'!B83</f>
        <v>0</v>
      </c>
      <c r="C82" s="76" t="str">
        <f t="shared" ca="1" si="69"/>
        <v>Spare</v>
      </c>
      <c r="D82" s="290">
        <f>'TO Filter Summary'!D83</f>
        <v>0</v>
      </c>
      <c r="E82" s="34" t="str">
        <f t="shared" ca="1" si="70"/>
        <v>Internal</v>
      </c>
      <c r="F82" s="34">
        <f t="shared" ca="1" si="71"/>
        <v>408</v>
      </c>
      <c r="G82" s="34" t="str">
        <f t="shared" ca="1" si="72"/>
        <v>0x198</v>
      </c>
      <c r="H82" s="34" t="str">
        <f t="shared" ca="1" si="90"/>
        <v>0x998</v>
      </c>
      <c r="I82" s="117" t="s">
        <v>1393</v>
      </c>
      <c r="J82" s="35" t="str">
        <f t="shared" ca="1" si="73"/>
        <v/>
      </c>
      <c r="K82" s="67">
        <f t="shared" ca="1" si="74"/>
        <v>0</v>
      </c>
      <c r="L82" s="35" t="str">
        <f t="shared" ca="1" si="75"/>
        <v>N/A</v>
      </c>
      <c r="M82" s="64">
        <f t="shared" ca="1" si="76"/>
        <v>0</v>
      </c>
      <c r="N82" s="69" t="s">
        <v>31</v>
      </c>
      <c r="O82" s="40">
        <f t="shared" si="63"/>
        <v>0</v>
      </c>
      <c r="P82" s="36">
        <v>0</v>
      </c>
      <c r="Q82" s="40">
        <v>0</v>
      </c>
      <c r="R82" s="40">
        <f t="shared" ca="1" si="64"/>
        <v>0</v>
      </c>
      <c r="S82" s="37">
        <f t="shared" si="91"/>
        <v>0</v>
      </c>
      <c r="T82" s="69" t="s">
        <v>31</v>
      </c>
      <c r="U82" s="40">
        <f t="shared" si="88"/>
        <v>0</v>
      </c>
      <c r="V82" s="36">
        <v>0</v>
      </c>
      <c r="W82" s="40">
        <v>0</v>
      </c>
      <c r="X82" s="40">
        <f t="shared" ca="1" si="77"/>
        <v>0</v>
      </c>
      <c r="Y82" s="37">
        <f t="shared" si="92"/>
        <v>0</v>
      </c>
      <c r="Z82" s="69" t="s">
        <v>31</v>
      </c>
      <c r="AA82" s="40">
        <f t="shared" si="78"/>
        <v>0</v>
      </c>
      <c r="AB82" s="36">
        <v>0</v>
      </c>
      <c r="AC82" s="40">
        <v>0</v>
      </c>
      <c r="AD82" s="40">
        <f t="shared" ca="1" si="79"/>
        <v>0</v>
      </c>
      <c r="AE82" s="37">
        <f t="shared" si="93"/>
        <v>0</v>
      </c>
      <c r="AF82" s="69" t="s">
        <v>31</v>
      </c>
      <c r="AG82" s="40">
        <f t="shared" si="50"/>
        <v>0</v>
      </c>
      <c r="AH82" s="36">
        <v>0</v>
      </c>
      <c r="AI82" s="40">
        <v>0</v>
      </c>
      <c r="AJ82" s="40">
        <f t="shared" ca="1" si="80"/>
        <v>0</v>
      </c>
      <c r="AK82" s="37">
        <f t="shared" si="94"/>
        <v>0</v>
      </c>
      <c r="AL82" s="69" t="s">
        <v>31</v>
      </c>
      <c r="AM82" s="40">
        <f t="shared" si="81"/>
        <v>0</v>
      </c>
      <c r="AN82" s="36">
        <v>0</v>
      </c>
      <c r="AO82" s="40">
        <v>0</v>
      </c>
      <c r="AP82" s="40">
        <f t="shared" ca="1" si="82"/>
        <v>0</v>
      </c>
      <c r="AQ82" s="37">
        <f t="shared" si="95"/>
        <v>0</v>
      </c>
      <c r="AR82" s="69" t="s">
        <v>31</v>
      </c>
      <c r="AS82" s="40">
        <f t="shared" si="83"/>
        <v>0</v>
      </c>
      <c r="AT82" s="36">
        <v>0</v>
      </c>
      <c r="AU82" s="40">
        <v>0</v>
      </c>
      <c r="AV82" s="40">
        <f t="shared" ca="1" si="84"/>
        <v>0</v>
      </c>
      <c r="AW82" s="37">
        <f t="shared" si="96"/>
        <v>0</v>
      </c>
      <c r="AX82" s="69" t="s">
        <v>31</v>
      </c>
      <c r="AY82" s="40">
        <f t="shared" si="85"/>
        <v>0</v>
      </c>
      <c r="AZ82" s="36">
        <v>0</v>
      </c>
      <c r="BA82" s="40">
        <v>0</v>
      </c>
      <c r="BB82" s="40">
        <f t="shared" ca="1" si="86"/>
        <v>0</v>
      </c>
      <c r="BC82" s="37">
        <f t="shared" si="97"/>
        <v>0</v>
      </c>
      <c r="BD82" s="69" t="s">
        <v>31</v>
      </c>
      <c r="BE82" s="40">
        <f t="shared" si="54"/>
        <v>0</v>
      </c>
      <c r="BF82" s="36">
        <v>0</v>
      </c>
      <c r="BG82" s="40">
        <v>0</v>
      </c>
      <c r="BH82" s="40">
        <f t="shared" ca="1" si="87"/>
        <v>0</v>
      </c>
      <c r="BI82" s="37">
        <f t="shared" si="98"/>
        <v>0</v>
      </c>
    </row>
    <row r="83" spans="1:61" s="33" customFormat="1" ht="11.25" x14ac:dyDescent="0.2">
      <c r="A83" s="33">
        <f t="shared" si="89"/>
        <v>74</v>
      </c>
      <c r="B83" s="33">
        <f>'TO Filter Summary'!B84</f>
        <v>0</v>
      </c>
      <c r="C83" s="76" t="str">
        <f t="shared" ca="1" si="69"/>
        <v>Spare</v>
      </c>
      <c r="D83" s="290">
        <f>'TO Filter Summary'!D84</f>
        <v>0</v>
      </c>
      <c r="E83" s="34" t="str">
        <f t="shared" ca="1" si="70"/>
        <v>Internal</v>
      </c>
      <c r="F83" s="34">
        <f t="shared" ca="1" si="71"/>
        <v>409</v>
      </c>
      <c r="G83" s="34" t="str">
        <f t="shared" ca="1" si="72"/>
        <v>0x199</v>
      </c>
      <c r="H83" s="34" t="str">
        <f t="shared" ca="1" si="90"/>
        <v>0x999</v>
      </c>
      <c r="I83" s="117" t="s">
        <v>1393</v>
      </c>
      <c r="J83" s="35" t="str">
        <f t="shared" ca="1" si="73"/>
        <v/>
      </c>
      <c r="K83" s="67">
        <f t="shared" ca="1" si="74"/>
        <v>0</v>
      </c>
      <c r="L83" s="35" t="str">
        <f t="shared" ca="1" si="75"/>
        <v>N/A</v>
      </c>
      <c r="M83" s="64">
        <f t="shared" ca="1" si="76"/>
        <v>0</v>
      </c>
      <c r="N83" s="69" t="s">
        <v>31</v>
      </c>
      <c r="O83" s="40">
        <f t="shared" si="63"/>
        <v>0</v>
      </c>
      <c r="P83" s="36">
        <v>0</v>
      </c>
      <c r="Q83" s="40">
        <v>0</v>
      </c>
      <c r="R83" s="40">
        <f t="shared" ca="1" si="64"/>
        <v>0</v>
      </c>
      <c r="S83" s="37">
        <f t="shared" si="91"/>
        <v>0</v>
      </c>
      <c r="T83" s="69" t="s">
        <v>31</v>
      </c>
      <c r="U83" s="40">
        <f t="shared" si="88"/>
        <v>0</v>
      </c>
      <c r="V83" s="36">
        <v>0</v>
      </c>
      <c r="W83" s="40">
        <v>0</v>
      </c>
      <c r="X83" s="40">
        <f t="shared" ca="1" si="77"/>
        <v>0</v>
      </c>
      <c r="Y83" s="37">
        <f t="shared" si="92"/>
        <v>0</v>
      </c>
      <c r="Z83" s="69" t="s">
        <v>31</v>
      </c>
      <c r="AA83" s="40">
        <f t="shared" si="78"/>
        <v>0</v>
      </c>
      <c r="AB83" s="36">
        <v>0</v>
      </c>
      <c r="AC83" s="40">
        <v>0</v>
      </c>
      <c r="AD83" s="40">
        <f t="shared" ca="1" si="79"/>
        <v>0</v>
      </c>
      <c r="AE83" s="37">
        <f t="shared" si="93"/>
        <v>0</v>
      </c>
      <c r="AF83" s="69" t="s">
        <v>31</v>
      </c>
      <c r="AG83" s="40">
        <f t="shared" si="50"/>
        <v>0</v>
      </c>
      <c r="AH83" s="36">
        <v>0</v>
      </c>
      <c r="AI83" s="40">
        <v>0</v>
      </c>
      <c r="AJ83" s="40">
        <f t="shared" ca="1" si="80"/>
        <v>0</v>
      </c>
      <c r="AK83" s="37">
        <f t="shared" si="94"/>
        <v>0</v>
      </c>
      <c r="AL83" s="69" t="s">
        <v>31</v>
      </c>
      <c r="AM83" s="40">
        <f t="shared" si="81"/>
        <v>0</v>
      </c>
      <c r="AN83" s="36">
        <v>0</v>
      </c>
      <c r="AO83" s="40">
        <v>0</v>
      </c>
      <c r="AP83" s="40">
        <f t="shared" ca="1" si="82"/>
        <v>0</v>
      </c>
      <c r="AQ83" s="37">
        <f t="shared" si="95"/>
        <v>0</v>
      </c>
      <c r="AR83" s="69" t="s">
        <v>31</v>
      </c>
      <c r="AS83" s="40">
        <f t="shared" si="83"/>
        <v>0</v>
      </c>
      <c r="AT83" s="36">
        <v>0</v>
      </c>
      <c r="AU83" s="40">
        <v>0</v>
      </c>
      <c r="AV83" s="40">
        <f t="shared" ca="1" si="84"/>
        <v>0</v>
      </c>
      <c r="AW83" s="37">
        <f t="shared" si="96"/>
        <v>0</v>
      </c>
      <c r="AX83" s="69" t="s">
        <v>31</v>
      </c>
      <c r="AY83" s="40">
        <f t="shared" si="85"/>
        <v>0</v>
      </c>
      <c r="AZ83" s="36">
        <v>0</v>
      </c>
      <c r="BA83" s="40">
        <v>0</v>
      </c>
      <c r="BB83" s="40">
        <f t="shared" ca="1" si="86"/>
        <v>0</v>
      </c>
      <c r="BC83" s="37">
        <f t="shared" si="97"/>
        <v>0</v>
      </c>
      <c r="BD83" s="69" t="s">
        <v>31</v>
      </c>
      <c r="BE83" s="40">
        <f t="shared" si="54"/>
        <v>0</v>
      </c>
      <c r="BF83" s="36">
        <v>0</v>
      </c>
      <c r="BG83" s="40">
        <v>0</v>
      </c>
      <c r="BH83" s="40">
        <f t="shared" ca="1" si="87"/>
        <v>0</v>
      </c>
      <c r="BI83" s="37">
        <f t="shared" si="98"/>
        <v>0</v>
      </c>
    </row>
    <row r="84" spans="1:61" s="33" customFormat="1" ht="11.25" x14ac:dyDescent="0.2">
      <c r="A84" s="33">
        <f t="shared" si="89"/>
        <v>75</v>
      </c>
      <c r="B84" s="33" t="str">
        <f>'TO Filter Summary'!B85</f>
        <v>FSW</v>
      </c>
      <c r="C84" s="76" t="str">
        <f t="shared" ca="1" si="69"/>
        <v>Spacewire (SW) EOP HK</v>
      </c>
      <c r="D84" s="290" t="str">
        <f>'TO Filter Summary'!D85</f>
        <v>No</v>
      </c>
      <c r="E84" s="34" t="str">
        <f t="shared" ca="1" si="70"/>
        <v>Internal</v>
      </c>
      <c r="F84" s="34">
        <f t="shared" ca="1" si="71"/>
        <v>410</v>
      </c>
      <c r="G84" s="34" t="str">
        <f t="shared" ca="1" si="72"/>
        <v>0x19A</v>
      </c>
      <c r="H84" s="34" t="str">
        <f t="shared" ca="1" si="90"/>
        <v>0x99A</v>
      </c>
      <c r="I84" s="117" t="s">
        <v>1393</v>
      </c>
      <c r="J84" s="35">
        <f t="shared" ca="1" si="73"/>
        <v>384</v>
      </c>
      <c r="K84" s="67">
        <f t="shared" ca="1" si="74"/>
        <v>5</v>
      </c>
      <c r="L84" s="35" t="str">
        <f t="shared" ca="1" si="75"/>
        <v>Sync</v>
      </c>
      <c r="M84" s="64">
        <f t="shared" ca="1" si="76"/>
        <v>76.8</v>
      </c>
      <c r="N84" s="69" t="s">
        <v>899</v>
      </c>
      <c r="O84" s="40">
        <f t="shared" si="63"/>
        <v>1</v>
      </c>
      <c r="P84" s="36">
        <v>12</v>
      </c>
      <c r="Q84" s="40">
        <v>0</v>
      </c>
      <c r="R84" s="40">
        <f t="shared" ca="1" si="64"/>
        <v>60</v>
      </c>
      <c r="S84" s="37">
        <f t="shared" ca="1" si="91"/>
        <v>6.3999999999999995</v>
      </c>
      <c r="T84" s="69" t="s">
        <v>899</v>
      </c>
      <c r="U84" s="40">
        <f t="shared" si="88"/>
        <v>1</v>
      </c>
      <c r="V84" s="36">
        <v>12</v>
      </c>
      <c r="W84" s="40">
        <v>0</v>
      </c>
      <c r="X84" s="40">
        <f t="shared" ca="1" si="77"/>
        <v>60</v>
      </c>
      <c r="Y84" s="37">
        <f t="shared" ca="1" si="92"/>
        <v>6.3999999999999995</v>
      </c>
      <c r="Z84" s="69" t="s">
        <v>899</v>
      </c>
      <c r="AA84" s="40">
        <f t="shared" si="78"/>
        <v>1</v>
      </c>
      <c r="AB84" s="40">
        <v>24</v>
      </c>
      <c r="AC84" s="40">
        <v>0</v>
      </c>
      <c r="AD84" s="40">
        <f t="shared" ca="1" si="79"/>
        <v>120</v>
      </c>
      <c r="AE84" s="37">
        <f t="shared" ca="1" si="93"/>
        <v>3.1999999999999997</v>
      </c>
      <c r="AF84" s="69" t="s">
        <v>899</v>
      </c>
      <c r="AG84" s="40">
        <f t="shared" si="50"/>
        <v>1</v>
      </c>
      <c r="AH84" s="40">
        <v>24</v>
      </c>
      <c r="AI84" s="40">
        <v>0</v>
      </c>
      <c r="AJ84" s="40">
        <f t="shared" ca="1" si="80"/>
        <v>120</v>
      </c>
      <c r="AK84" s="37">
        <f t="shared" ca="1" si="94"/>
        <v>3.1999999999999997</v>
      </c>
      <c r="AL84" s="69" t="s">
        <v>899</v>
      </c>
      <c r="AM84" s="40">
        <f t="shared" si="81"/>
        <v>1</v>
      </c>
      <c r="AN84" s="40">
        <v>24</v>
      </c>
      <c r="AO84" s="40">
        <v>0</v>
      </c>
      <c r="AP84" s="40">
        <f t="shared" ca="1" si="82"/>
        <v>120</v>
      </c>
      <c r="AQ84" s="37">
        <f t="shared" ca="1" si="95"/>
        <v>3.1999999999999997</v>
      </c>
      <c r="AR84" s="69" t="s">
        <v>899</v>
      </c>
      <c r="AS84" s="40">
        <f t="shared" si="83"/>
        <v>1</v>
      </c>
      <c r="AT84" s="40">
        <v>24</v>
      </c>
      <c r="AU84" s="40">
        <v>0</v>
      </c>
      <c r="AV84" s="40">
        <f t="shared" ca="1" si="84"/>
        <v>120</v>
      </c>
      <c r="AW84" s="37">
        <f t="shared" ca="1" si="96"/>
        <v>3.1999999999999997</v>
      </c>
      <c r="AX84" s="69" t="s">
        <v>899</v>
      </c>
      <c r="AY84" s="40">
        <f t="shared" si="85"/>
        <v>1</v>
      </c>
      <c r="AZ84" s="40">
        <v>24</v>
      </c>
      <c r="BA84" s="40">
        <v>0</v>
      </c>
      <c r="BB84" s="40">
        <f t="shared" ca="1" si="86"/>
        <v>120</v>
      </c>
      <c r="BC84" s="37">
        <f t="shared" ca="1" si="97"/>
        <v>3.1999999999999997</v>
      </c>
      <c r="BD84" s="69" t="s">
        <v>899</v>
      </c>
      <c r="BE84" s="40">
        <f t="shared" si="54"/>
        <v>0</v>
      </c>
      <c r="BF84" s="40">
        <v>0</v>
      </c>
      <c r="BG84" s="40">
        <v>0</v>
      </c>
      <c r="BH84" s="40">
        <f t="shared" ca="1" si="87"/>
        <v>0</v>
      </c>
      <c r="BI84" s="37">
        <f t="shared" si="98"/>
        <v>0</v>
      </c>
    </row>
    <row r="85" spans="1:61" s="33" customFormat="1" ht="11.25" x14ac:dyDescent="0.2">
      <c r="A85" s="33">
        <f t="shared" si="89"/>
        <v>76</v>
      </c>
      <c r="B85" s="33" t="str">
        <f>'TO Filter Summary'!B86</f>
        <v>FSW</v>
      </c>
      <c r="C85" s="76" t="str">
        <f t="shared" ca="1" si="69"/>
        <v>Spacewire (SW) S-Comm HK</v>
      </c>
      <c r="D85" s="290" t="str">
        <f>'TO Filter Summary'!D86</f>
        <v>No</v>
      </c>
      <c r="E85" s="34" t="str">
        <f t="shared" ca="1" si="70"/>
        <v>Internal</v>
      </c>
      <c r="F85" s="34">
        <f t="shared" ca="1" si="71"/>
        <v>411</v>
      </c>
      <c r="G85" s="34" t="str">
        <f t="shared" ca="1" si="72"/>
        <v>0x19B</v>
      </c>
      <c r="H85" s="34" t="str">
        <f t="shared" ca="1" si="90"/>
        <v>0x99B</v>
      </c>
      <c r="I85" s="117" t="s">
        <v>1393</v>
      </c>
      <c r="J85" s="35">
        <f t="shared" ca="1" si="73"/>
        <v>7936</v>
      </c>
      <c r="K85" s="67">
        <f t="shared" ca="1" si="74"/>
        <v>5</v>
      </c>
      <c r="L85" s="35" t="str">
        <f t="shared" ca="1" si="75"/>
        <v>Sync</v>
      </c>
      <c r="M85" s="64">
        <f t="shared" ca="1" si="76"/>
        <v>1587.2</v>
      </c>
      <c r="N85" s="69" t="s">
        <v>899</v>
      </c>
      <c r="O85" s="40">
        <f t="shared" si="63"/>
        <v>1</v>
      </c>
      <c r="P85" s="36">
        <v>12</v>
      </c>
      <c r="Q85" s="40">
        <v>0</v>
      </c>
      <c r="R85" s="40">
        <f t="shared" ca="1" si="64"/>
        <v>60</v>
      </c>
      <c r="S85" s="37">
        <f t="shared" ca="1" si="91"/>
        <v>132.26666666666668</v>
      </c>
      <c r="T85" s="69" t="s">
        <v>899</v>
      </c>
      <c r="U85" s="40">
        <f t="shared" si="88"/>
        <v>1</v>
      </c>
      <c r="V85" s="36">
        <v>12</v>
      </c>
      <c r="W85" s="40">
        <v>0</v>
      </c>
      <c r="X85" s="40">
        <f t="shared" ca="1" si="77"/>
        <v>60</v>
      </c>
      <c r="Y85" s="37">
        <f t="shared" ca="1" si="92"/>
        <v>132.26666666666668</v>
      </c>
      <c r="Z85" s="69" t="s">
        <v>899</v>
      </c>
      <c r="AA85" s="40">
        <f t="shared" ref="AA85:AA95" si="99">IF(AB85=0,0,1)</f>
        <v>1</v>
      </c>
      <c r="AB85" s="40">
        <v>72</v>
      </c>
      <c r="AC85" s="40">
        <v>0</v>
      </c>
      <c r="AD85" s="40">
        <f t="shared" ca="1" si="79"/>
        <v>360</v>
      </c>
      <c r="AE85" s="37">
        <f t="shared" ca="1" si="93"/>
        <v>22.044444444444444</v>
      </c>
      <c r="AF85" s="69" t="s">
        <v>899</v>
      </c>
      <c r="AG85" s="40">
        <f t="shared" si="50"/>
        <v>1</v>
      </c>
      <c r="AH85" s="40">
        <v>72</v>
      </c>
      <c r="AI85" s="40">
        <v>0</v>
      </c>
      <c r="AJ85" s="40">
        <f t="shared" ca="1" si="80"/>
        <v>360</v>
      </c>
      <c r="AK85" s="37">
        <f t="shared" ca="1" si="94"/>
        <v>22.044444444444444</v>
      </c>
      <c r="AL85" s="69" t="s">
        <v>899</v>
      </c>
      <c r="AM85" s="40">
        <f t="shared" ref="AM85:AM95" si="100">IF(AN85=0,0,1)</f>
        <v>1</v>
      </c>
      <c r="AN85" s="40">
        <v>72</v>
      </c>
      <c r="AO85" s="40">
        <v>0</v>
      </c>
      <c r="AP85" s="40">
        <f t="shared" ca="1" si="82"/>
        <v>360</v>
      </c>
      <c r="AQ85" s="37">
        <f t="shared" ca="1" si="95"/>
        <v>22.044444444444444</v>
      </c>
      <c r="AR85" s="69" t="s">
        <v>899</v>
      </c>
      <c r="AS85" s="40">
        <f t="shared" ref="AS85:AS95" si="101">IF(AT85=0,0,1)</f>
        <v>1</v>
      </c>
      <c r="AT85" s="40">
        <v>72</v>
      </c>
      <c r="AU85" s="40">
        <v>0</v>
      </c>
      <c r="AV85" s="40">
        <f t="shared" ca="1" si="84"/>
        <v>360</v>
      </c>
      <c r="AW85" s="37">
        <f t="shared" ca="1" si="96"/>
        <v>22.044444444444444</v>
      </c>
      <c r="AX85" s="69" t="s">
        <v>899</v>
      </c>
      <c r="AY85" s="40">
        <f t="shared" ref="AY85:AY95" si="102">IF(AZ85=0,0,1)</f>
        <v>1</v>
      </c>
      <c r="AZ85" s="40">
        <v>72</v>
      </c>
      <c r="BA85" s="40">
        <v>0</v>
      </c>
      <c r="BB85" s="40">
        <f t="shared" ca="1" si="86"/>
        <v>360</v>
      </c>
      <c r="BC85" s="37">
        <f t="shared" ca="1" si="97"/>
        <v>22.044444444444444</v>
      </c>
      <c r="BD85" s="69" t="s">
        <v>899</v>
      </c>
      <c r="BE85" s="40">
        <f t="shared" si="54"/>
        <v>0</v>
      </c>
      <c r="BF85" s="40">
        <v>0</v>
      </c>
      <c r="BG85" s="40">
        <v>0</v>
      </c>
      <c r="BH85" s="40">
        <f t="shared" ca="1" si="87"/>
        <v>0</v>
      </c>
      <c r="BI85" s="37">
        <f t="shared" si="98"/>
        <v>0</v>
      </c>
    </row>
    <row r="86" spans="1:61" s="33" customFormat="1" ht="11.25" x14ac:dyDescent="0.2">
      <c r="A86" s="33">
        <f t="shared" si="89"/>
        <v>77</v>
      </c>
      <c r="B86" s="33" t="str">
        <f>'TO Filter Summary'!B87</f>
        <v>FSW</v>
      </c>
      <c r="C86" s="76" t="str">
        <f t="shared" ca="1" si="69"/>
        <v>File Commanding (FC) HK</v>
      </c>
      <c r="D86" s="290" t="str">
        <f>'TO Filter Summary'!D87</f>
        <v>No</v>
      </c>
      <c r="E86" s="34" t="str">
        <f t="shared" ca="1" si="70"/>
        <v>Internal</v>
      </c>
      <c r="F86" s="34">
        <f t="shared" ca="1" si="71"/>
        <v>412</v>
      </c>
      <c r="G86" s="34" t="str">
        <f t="shared" ca="1" si="72"/>
        <v>0x19C</v>
      </c>
      <c r="H86" s="34" t="str">
        <f t="shared" ca="1" si="90"/>
        <v>0x99C</v>
      </c>
      <c r="I86" s="117" t="s">
        <v>1393</v>
      </c>
      <c r="J86" s="35">
        <f t="shared" ca="1" si="73"/>
        <v>688</v>
      </c>
      <c r="K86" s="67">
        <f t="shared" ca="1" si="74"/>
        <v>5</v>
      </c>
      <c r="L86" s="35" t="str">
        <f t="shared" ca="1" si="75"/>
        <v>Sync</v>
      </c>
      <c r="M86" s="64">
        <f t="shared" ca="1" si="76"/>
        <v>137.6</v>
      </c>
      <c r="N86" s="69" t="s">
        <v>899</v>
      </c>
      <c r="O86" s="40">
        <f t="shared" si="63"/>
        <v>1</v>
      </c>
      <c r="P86" s="36">
        <v>3</v>
      </c>
      <c r="Q86" s="40">
        <v>0</v>
      </c>
      <c r="R86" s="40">
        <f t="shared" ca="1" si="64"/>
        <v>15</v>
      </c>
      <c r="S86" s="37">
        <f t="shared" ca="1" si="91"/>
        <v>45.866666666666667</v>
      </c>
      <c r="T86" s="69" t="s">
        <v>899</v>
      </c>
      <c r="U86" s="40">
        <f t="shared" si="88"/>
        <v>1</v>
      </c>
      <c r="V86" s="36">
        <v>3</v>
      </c>
      <c r="W86" s="40">
        <v>0</v>
      </c>
      <c r="X86" s="40">
        <f t="shared" ca="1" si="77"/>
        <v>15</v>
      </c>
      <c r="Y86" s="37">
        <f t="shared" ca="1" si="92"/>
        <v>45.866666666666667</v>
      </c>
      <c r="Z86" s="69" t="s">
        <v>899</v>
      </c>
      <c r="AA86" s="40">
        <f t="shared" si="99"/>
        <v>1</v>
      </c>
      <c r="AB86" s="40">
        <v>24</v>
      </c>
      <c r="AC86" s="40">
        <v>0</v>
      </c>
      <c r="AD86" s="40">
        <f t="shared" ca="1" si="79"/>
        <v>120</v>
      </c>
      <c r="AE86" s="37">
        <f t="shared" ca="1" si="93"/>
        <v>5.7333333333333334</v>
      </c>
      <c r="AF86" s="69" t="s">
        <v>899</v>
      </c>
      <c r="AG86" s="40">
        <f t="shared" si="50"/>
        <v>1</v>
      </c>
      <c r="AH86" s="40">
        <v>24</v>
      </c>
      <c r="AI86" s="40">
        <v>0</v>
      </c>
      <c r="AJ86" s="40">
        <f t="shared" ca="1" si="80"/>
        <v>120</v>
      </c>
      <c r="AK86" s="37">
        <f t="shared" ca="1" si="94"/>
        <v>5.7333333333333334</v>
      </c>
      <c r="AL86" s="69" t="s">
        <v>899</v>
      </c>
      <c r="AM86" s="40">
        <f t="shared" si="100"/>
        <v>1</v>
      </c>
      <c r="AN86" s="40">
        <v>24</v>
      </c>
      <c r="AO86" s="40">
        <v>0</v>
      </c>
      <c r="AP86" s="40">
        <f t="shared" ca="1" si="82"/>
        <v>120</v>
      </c>
      <c r="AQ86" s="37">
        <f t="shared" ca="1" si="95"/>
        <v>5.7333333333333334</v>
      </c>
      <c r="AR86" s="69" t="s">
        <v>899</v>
      </c>
      <c r="AS86" s="40">
        <f t="shared" si="101"/>
        <v>1</v>
      </c>
      <c r="AT86" s="40">
        <v>24</v>
      </c>
      <c r="AU86" s="40">
        <v>0</v>
      </c>
      <c r="AV86" s="40">
        <f t="shared" ca="1" si="84"/>
        <v>120</v>
      </c>
      <c r="AW86" s="37">
        <f t="shared" ca="1" si="96"/>
        <v>5.7333333333333334</v>
      </c>
      <c r="AX86" s="69" t="s">
        <v>899</v>
      </c>
      <c r="AY86" s="40">
        <f t="shared" si="102"/>
        <v>1</v>
      </c>
      <c r="AZ86" s="40">
        <v>24</v>
      </c>
      <c r="BA86" s="40">
        <v>0</v>
      </c>
      <c r="BB86" s="40">
        <f t="shared" ca="1" si="86"/>
        <v>120</v>
      </c>
      <c r="BC86" s="37">
        <f t="shared" ca="1" si="97"/>
        <v>5.7333333333333334</v>
      </c>
      <c r="BD86" s="69" t="s">
        <v>899</v>
      </c>
      <c r="BE86" s="40">
        <f t="shared" si="54"/>
        <v>0</v>
      </c>
      <c r="BF86" s="40">
        <v>0</v>
      </c>
      <c r="BG86" s="40">
        <v>0</v>
      </c>
      <c r="BH86" s="40">
        <f t="shared" ca="1" si="87"/>
        <v>0</v>
      </c>
      <c r="BI86" s="37">
        <f t="shared" si="98"/>
        <v>0</v>
      </c>
    </row>
    <row r="87" spans="1:61" s="33" customFormat="1" ht="11.25" x14ac:dyDescent="0.2">
      <c r="A87" s="33">
        <f t="shared" si="89"/>
        <v>78</v>
      </c>
      <c r="B87" s="33" t="str">
        <f>'TO Filter Summary'!B88</f>
        <v>FSW</v>
      </c>
      <c r="C87" s="76" t="str">
        <f t="shared" ca="1" si="69"/>
        <v>Housekeeping Recorder (HR) HK</v>
      </c>
      <c r="D87" s="290" t="str">
        <f>'TO Filter Summary'!D88</f>
        <v>No</v>
      </c>
      <c r="E87" s="34" t="str">
        <f t="shared" ca="1" si="70"/>
        <v>Internal</v>
      </c>
      <c r="F87" s="34">
        <f t="shared" ca="1" si="71"/>
        <v>413</v>
      </c>
      <c r="G87" s="34" t="str">
        <f t="shared" ca="1" si="72"/>
        <v>0x19D</v>
      </c>
      <c r="H87" s="34" t="str">
        <f t="shared" ca="1" si="90"/>
        <v>0x99D</v>
      </c>
      <c r="I87" s="117" t="s">
        <v>1393</v>
      </c>
      <c r="J87" s="35">
        <f t="shared" ca="1" si="73"/>
        <v>176</v>
      </c>
      <c r="K87" s="67">
        <f t="shared" ca="1" si="74"/>
        <v>5</v>
      </c>
      <c r="L87" s="35" t="str">
        <f t="shared" ca="1" si="75"/>
        <v>Sync</v>
      </c>
      <c r="M87" s="64">
        <f t="shared" ca="1" si="76"/>
        <v>35.200000000000003</v>
      </c>
      <c r="N87" s="69" t="s">
        <v>899</v>
      </c>
      <c r="O87" s="40">
        <f t="shared" si="63"/>
        <v>1</v>
      </c>
      <c r="P87" s="36">
        <v>3</v>
      </c>
      <c r="Q87" s="40">
        <v>0</v>
      </c>
      <c r="R87" s="40">
        <f t="shared" ca="1" si="64"/>
        <v>15</v>
      </c>
      <c r="S87" s="37">
        <f t="shared" ca="1" si="91"/>
        <v>11.733333333333334</v>
      </c>
      <c r="T87" s="69" t="s">
        <v>899</v>
      </c>
      <c r="U87" s="40">
        <f t="shared" si="88"/>
        <v>1</v>
      </c>
      <c r="V87" s="36">
        <v>3</v>
      </c>
      <c r="W87" s="40">
        <v>0</v>
      </c>
      <c r="X87" s="40">
        <f t="shared" ca="1" si="77"/>
        <v>15</v>
      </c>
      <c r="Y87" s="37">
        <f t="shared" ca="1" si="92"/>
        <v>11.733333333333334</v>
      </c>
      <c r="Z87" s="69" t="s">
        <v>899</v>
      </c>
      <c r="AA87" s="40">
        <f t="shared" si="99"/>
        <v>1</v>
      </c>
      <c r="AB87" s="40">
        <v>24</v>
      </c>
      <c r="AC87" s="40">
        <v>0</v>
      </c>
      <c r="AD87" s="40">
        <f t="shared" ca="1" si="79"/>
        <v>120</v>
      </c>
      <c r="AE87" s="37">
        <f t="shared" ca="1" si="93"/>
        <v>1.4666666666666668</v>
      </c>
      <c r="AF87" s="69" t="s">
        <v>899</v>
      </c>
      <c r="AG87" s="40">
        <f t="shared" si="50"/>
        <v>1</v>
      </c>
      <c r="AH87" s="40">
        <v>24</v>
      </c>
      <c r="AI87" s="40">
        <v>0</v>
      </c>
      <c r="AJ87" s="40">
        <f t="shared" ca="1" si="80"/>
        <v>120</v>
      </c>
      <c r="AK87" s="37">
        <f t="shared" ca="1" si="94"/>
        <v>1.4666666666666668</v>
      </c>
      <c r="AL87" s="69" t="s">
        <v>899</v>
      </c>
      <c r="AM87" s="40">
        <f t="shared" si="100"/>
        <v>1</v>
      </c>
      <c r="AN87" s="40">
        <v>24</v>
      </c>
      <c r="AO87" s="40">
        <v>0</v>
      </c>
      <c r="AP87" s="40">
        <f t="shared" ca="1" si="82"/>
        <v>120</v>
      </c>
      <c r="AQ87" s="37">
        <f t="shared" ca="1" si="95"/>
        <v>1.4666666666666668</v>
      </c>
      <c r="AR87" s="69" t="s">
        <v>899</v>
      </c>
      <c r="AS87" s="40">
        <f t="shared" si="101"/>
        <v>1</v>
      </c>
      <c r="AT87" s="40">
        <v>24</v>
      </c>
      <c r="AU87" s="40">
        <v>0</v>
      </c>
      <c r="AV87" s="40">
        <f t="shared" ca="1" si="84"/>
        <v>120</v>
      </c>
      <c r="AW87" s="37">
        <f t="shared" ca="1" si="96"/>
        <v>1.4666666666666668</v>
      </c>
      <c r="AX87" s="69" t="s">
        <v>899</v>
      </c>
      <c r="AY87" s="40">
        <f t="shared" si="102"/>
        <v>1</v>
      </c>
      <c r="AZ87" s="40">
        <v>24</v>
      </c>
      <c r="BA87" s="40">
        <v>0</v>
      </c>
      <c r="BB87" s="40">
        <f t="shared" ca="1" si="86"/>
        <v>120</v>
      </c>
      <c r="BC87" s="37">
        <f t="shared" ca="1" si="97"/>
        <v>1.4666666666666668</v>
      </c>
      <c r="BD87" s="69" t="s">
        <v>899</v>
      </c>
      <c r="BE87" s="40">
        <f t="shared" si="54"/>
        <v>0</v>
      </c>
      <c r="BF87" s="40">
        <v>0</v>
      </c>
      <c r="BG87" s="40">
        <v>0</v>
      </c>
      <c r="BH87" s="40">
        <f t="shared" ca="1" si="87"/>
        <v>0</v>
      </c>
      <c r="BI87" s="37">
        <f t="shared" si="98"/>
        <v>0</v>
      </c>
    </row>
    <row r="88" spans="1:61" s="33" customFormat="1" ht="11.25" x14ac:dyDescent="0.2">
      <c r="A88" s="33">
        <f t="shared" si="89"/>
        <v>79</v>
      </c>
      <c r="B88" s="33" t="str">
        <f>'TO Filter Summary'!B89</f>
        <v>FSW</v>
      </c>
      <c r="C88" s="76" t="str">
        <f t="shared" ca="1" si="69"/>
        <v>Time Manager DIO Latch HK</v>
      </c>
      <c r="D88" s="290" t="str">
        <f>'TO Filter Summary'!D89</f>
        <v>No</v>
      </c>
      <c r="E88" s="34" t="str">
        <f t="shared" ca="1" si="70"/>
        <v>Internal</v>
      </c>
      <c r="F88" s="34">
        <f t="shared" ca="1" si="71"/>
        <v>414</v>
      </c>
      <c r="G88" s="34" t="str">
        <f t="shared" ca="1" si="72"/>
        <v>0x19E</v>
      </c>
      <c r="H88" s="34" t="str">
        <f t="shared" ca="1" si="90"/>
        <v>0x99E</v>
      </c>
      <c r="I88" s="117" t="s">
        <v>1393</v>
      </c>
      <c r="J88" s="35">
        <f t="shared" ca="1" si="73"/>
        <v>640</v>
      </c>
      <c r="K88" s="67">
        <f t="shared" ca="1" si="74"/>
        <v>5</v>
      </c>
      <c r="L88" s="35" t="str">
        <f t="shared" ca="1" si="75"/>
        <v>Sync</v>
      </c>
      <c r="M88" s="64">
        <f t="shared" ca="1" si="76"/>
        <v>128</v>
      </c>
      <c r="N88" s="69" t="s">
        <v>899</v>
      </c>
      <c r="O88" s="40">
        <f t="shared" si="63"/>
        <v>0</v>
      </c>
      <c r="P88" s="36">
        <v>0</v>
      </c>
      <c r="Q88" s="40">
        <v>0</v>
      </c>
      <c r="R88" s="40">
        <f t="shared" ca="1" si="64"/>
        <v>0</v>
      </c>
      <c r="S88" s="37">
        <f t="shared" si="91"/>
        <v>0</v>
      </c>
      <c r="T88" s="69" t="s">
        <v>899</v>
      </c>
      <c r="U88" s="40">
        <f t="shared" si="88"/>
        <v>0</v>
      </c>
      <c r="V88" s="36">
        <v>0</v>
      </c>
      <c r="W88" s="40">
        <v>0</v>
      </c>
      <c r="X88" s="40">
        <f t="shared" ca="1" si="77"/>
        <v>0</v>
      </c>
      <c r="Y88" s="37">
        <f t="shared" si="92"/>
        <v>0</v>
      </c>
      <c r="Z88" s="69" t="s">
        <v>899</v>
      </c>
      <c r="AA88" s="40">
        <f t="shared" si="99"/>
        <v>0</v>
      </c>
      <c r="AB88" s="40">
        <v>0</v>
      </c>
      <c r="AC88" s="40">
        <v>0</v>
      </c>
      <c r="AD88" s="40">
        <f t="shared" ca="1" si="79"/>
        <v>0</v>
      </c>
      <c r="AE88" s="37">
        <f t="shared" si="93"/>
        <v>0</v>
      </c>
      <c r="AF88" s="69" t="s">
        <v>899</v>
      </c>
      <c r="AG88" s="40">
        <f t="shared" si="50"/>
        <v>0</v>
      </c>
      <c r="AH88" s="40">
        <v>0</v>
      </c>
      <c r="AI88" s="40">
        <v>0</v>
      </c>
      <c r="AJ88" s="40">
        <f t="shared" ca="1" si="80"/>
        <v>0</v>
      </c>
      <c r="AK88" s="37">
        <f t="shared" si="94"/>
        <v>0</v>
      </c>
      <c r="AL88" s="69" t="s">
        <v>899</v>
      </c>
      <c r="AM88" s="40">
        <f t="shared" si="100"/>
        <v>0</v>
      </c>
      <c r="AN88" s="40">
        <v>0</v>
      </c>
      <c r="AO88" s="40">
        <v>0</v>
      </c>
      <c r="AP88" s="40">
        <f t="shared" ca="1" si="82"/>
        <v>0</v>
      </c>
      <c r="AQ88" s="37">
        <f t="shared" si="95"/>
        <v>0</v>
      </c>
      <c r="AR88" s="69" t="s">
        <v>899</v>
      </c>
      <c r="AS88" s="40">
        <f t="shared" si="101"/>
        <v>0</v>
      </c>
      <c r="AT88" s="40">
        <v>0</v>
      </c>
      <c r="AU88" s="40">
        <v>0</v>
      </c>
      <c r="AV88" s="40">
        <f t="shared" ca="1" si="84"/>
        <v>0</v>
      </c>
      <c r="AW88" s="37">
        <f t="shared" si="96"/>
        <v>0</v>
      </c>
      <c r="AX88" s="69" t="s">
        <v>899</v>
      </c>
      <c r="AY88" s="40">
        <f t="shared" si="102"/>
        <v>0</v>
      </c>
      <c r="AZ88" s="40">
        <v>0</v>
      </c>
      <c r="BA88" s="40">
        <v>0</v>
      </c>
      <c r="BB88" s="40">
        <f t="shared" ca="1" si="86"/>
        <v>0</v>
      </c>
      <c r="BC88" s="37">
        <f t="shared" si="97"/>
        <v>0</v>
      </c>
      <c r="BD88" s="69" t="s">
        <v>899</v>
      </c>
      <c r="BE88" s="40">
        <f t="shared" si="54"/>
        <v>0</v>
      </c>
      <c r="BF88" s="40">
        <v>0</v>
      </c>
      <c r="BG88" s="40">
        <v>0</v>
      </c>
      <c r="BH88" s="40">
        <f t="shared" ca="1" si="87"/>
        <v>0</v>
      </c>
      <c r="BI88" s="37">
        <f t="shared" si="98"/>
        <v>0</v>
      </c>
    </row>
    <row r="89" spans="1:61" s="33" customFormat="1" ht="11.25" x14ac:dyDescent="0.2">
      <c r="A89" s="33">
        <f t="shared" si="89"/>
        <v>80</v>
      </c>
      <c r="B89" s="33" t="str">
        <f>'TO Filter Summary'!B90</f>
        <v>FSW</v>
      </c>
      <c r="C89" s="76" t="str">
        <f t="shared" ca="1" si="69"/>
        <v>Time Manager DownSync HK</v>
      </c>
      <c r="D89" s="290" t="str">
        <f>'TO Filter Summary'!D90</f>
        <v>No</v>
      </c>
      <c r="E89" s="34" t="str">
        <f t="shared" ca="1" si="70"/>
        <v>Internal</v>
      </c>
      <c r="F89" s="34">
        <f t="shared" ca="1" si="71"/>
        <v>415</v>
      </c>
      <c r="G89" s="34" t="str">
        <f t="shared" ca="1" si="72"/>
        <v>0x19F</v>
      </c>
      <c r="H89" s="34" t="str">
        <f t="shared" ca="1" si="90"/>
        <v>0x99F</v>
      </c>
      <c r="I89" s="117" t="s">
        <v>1393</v>
      </c>
      <c r="J89" s="35">
        <f t="shared" ca="1" si="73"/>
        <v>352</v>
      </c>
      <c r="K89" s="67">
        <f t="shared" ca="1" si="74"/>
        <v>128</v>
      </c>
      <c r="L89" s="35" t="str">
        <f t="shared" ca="1" si="75"/>
        <v>Sync</v>
      </c>
      <c r="M89" s="64">
        <f t="shared" ca="1" si="76"/>
        <v>2.75</v>
      </c>
      <c r="N89" s="69" t="s">
        <v>899</v>
      </c>
      <c r="O89" s="40">
        <f t="shared" si="63"/>
        <v>1</v>
      </c>
      <c r="P89" s="36">
        <v>1</v>
      </c>
      <c r="Q89" s="40">
        <v>0</v>
      </c>
      <c r="R89" s="40">
        <f t="shared" ca="1" si="64"/>
        <v>128</v>
      </c>
      <c r="S89" s="37">
        <f t="shared" ca="1" si="91"/>
        <v>2.75</v>
      </c>
      <c r="T89" s="69" t="s">
        <v>899</v>
      </c>
      <c r="U89" s="40">
        <f t="shared" si="88"/>
        <v>1</v>
      </c>
      <c r="V89" s="36">
        <v>1</v>
      </c>
      <c r="W89" s="40">
        <v>0</v>
      </c>
      <c r="X89" s="40">
        <f t="shared" ca="1" si="77"/>
        <v>128</v>
      </c>
      <c r="Y89" s="37">
        <f t="shared" ca="1" si="92"/>
        <v>2.75</v>
      </c>
      <c r="Z89" s="69" t="s">
        <v>899</v>
      </c>
      <c r="AA89" s="40">
        <f t="shared" si="99"/>
        <v>1</v>
      </c>
      <c r="AB89" s="40">
        <v>1</v>
      </c>
      <c r="AC89" s="40">
        <v>0</v>
      </c>
      <c r="AD89" s="40">
        <f t="shared" ca="1" si="79"/>
        <v>128</v>
      </c>
      <c r="AE89" s="37">
        <f t="shared" ca="1" si="93"/>
        <v>2.75</v>
      </c>
      <c r="AF89" s="69" t="s">
        <v>899</v>
      </c>
      <c r="AG89" s="40">
        <f t="shared" si="50"/>
        <v>1</v>
      </c>
      <c r="AH89" s="40">
        <v>1</v>
      </c>
      <c r="AI89" s="40">
        <v>0</v>
      </c>
      <c r="AJ89" s="40">
        <f t="shared" ca="1" si="80"/>
        <v>128</v>
      </c>
      <c r="AK89" s="37">
        <f t="shared" ca="1" si="94"/>
        <v>2.75</v>
      </c>
      <c r="AL89" s="69" t="s">
        <v>899</v>
      </c>
      <c r="AM89" s="40">
        <f t="shared" si="100"/>
        <v>1</v>
      </c>
      <c r="AN89" s="84">
        <v>1</v>
      </c>
      <c r="AO89" s="40">
        <v>0</v>
      </c>
      <c r="AP89" s="40">
        <f t="shared" ca="1" si="82"/>
        <v>128</v>
      </c>
      <c r="AQ89" s="37">
        <f t="shared" ca="1" si="95"/>
        <v>2.75</v>
      </c>
      <c r="AR89" s="69" t="s">
        <v>899</v>
      </c>
      <c r="AS89" s="40">
        <f t="shared" si="101"/>
        <v>1</v>
      </c>
      <c r="AT89" s="84">
        <v>1</v>
      </c>
      <c r="AU89" s="40">
        <v>0</v>
      </c>
      <c r="AV89" s="40">
        <f t="shared" ca="1" si="84"/>
        <v>128</v>
      </c>
      <c r="AW89" s="37">
        <f t="shared" ca="1" si="96"/>
        <v>2.75</v>
      </c>
      <c r="AX89" s="69" t="s">
        <v>899</v>
      </c>
      <c r="AY89" s="40">
        <f t="shared" si="102"/>
        <v>1</v>
      </c>
      <c r="AZ89" s="40">
        <v>1</v>
      </c>
      <c r="BA89" s="40">
        <v>0</v>
      </c>
      <c r="BB89" s="40">
        <f t="shared" ca="1" si="86"/>
        <v>128</v>
      </c>
      <c r="BC89" s="37">
        <f t="shared" ca="1" si="97"/>
        <v>2.75</v>
      </c>
      <c r="BD89" s="69" t="s">
        <v>899</v>
      </c>
      <c r="BE89" s="40">
        <f t="shared" si="54"/>
        <v>0</v>
      </c>
      <c r="BF89" s="40">
        <v>0</v>
      </c>
      <c r="BG89" s="40">
        <v>0</v>
      </c>
      <c r="BH89" s="40">
        <f t="shared" ca="1" si="87"/>
        <v>0</v>
      </c>
      <c r="BI89" s="37">
        <f t="shared" si="98"/>
        <v>0</v>
      </c>
    </row>
    <row r="90" spans="1:61" s="33" customFormat="1" ht="11.25" x14ac:dyDescent="0.2">
      <c r="A90" s="33">
        <f t="shared" si="89"/>
        <v>81</v>
      </c>
      <c r="B90" s="33" t="str">
        <f>'TO Filter Summary'!B91</f>
        <v>FSW</v>
      </c>
      <c r="C90" s="76" t="str">
        <f t="shared" ca="1" si="69"/>
        <v>Command Ingest (CI) HK</v>
      </c>
      <c r="D90" s="290" t="str">
        <f>'TO Filter Summary'!D91</f>
        <v>No</v>
      </c>
      <c r="E90" s="34" t="str">
        <f t="shared" ca="1" si="70"/>
        <v>Internal</v>
      </c>
      <c r="F90" s="34">
        <f t="shared" ca="1" si="71"/>
        <v>416</v>
      </c>
      <c r="G90" s="34" t="str">
        <f t="shared" ca="1" si="72"/>
        <v>0x1A0</v>
      </c>
      <c r="H90" s="34" t="str">
        <f t="shared" ca="1" si="90"/>
        <v>0x9A0</v>
      </c>
      <c r="I90" s="117" t="s">
        <v>1393</v>
      </c>
      <c r="J90" s="35">
        <f t="shared" ca="1" si="73"/>
        <v>736</v>
      </c>
      <c r="K90" s="67">
        <f t="shared" ca="1" si="74"/>
        <v>5</v>
      </c>
      <c r="L90" s="35" t="str">
        <f t="shared" ca="1" si="75"/>
        <v>Sync</v>
      </c>
      <c r="M90" s="64">
        <f t="shared" ca="1" si="76"/>
        <v>147.19999999999999</v>
      </c>
      <c r="N90" s="69" t="s">
        <v>899</v>
      </c>
      <c r="O90" s="40">
        <f t="shared" si="63"/>
        <v>1</v>
      </c>
      <c r="P90" s="36">
        <v>2</v>
      </c>
      <c r="Q90" s="40">
        <v>0</v>
      </c>
      <c r="R90" s="40">
        <f t="shared" ca="1" si="64"/>
        <v>10</v>
      </c>
      <c r="S90" s="37">
        <f t="shared" ca="1" si="91"/>
        <v>73.599999999999994</v>
      </c>
      <c r="T90" s="69" t="s">
        <v>899</v>
      </c>
      <c r="U90" s="40">
        <f t="shared" si="88"/>
        <v>1</v>
      </c>
      <c r="V90" s="36">
        <v>2</v>
      </c>
      <c r="W90" s="40">
        <v>0</v>
      </c>
      <c r="X90" s="40">
        <f t="shared" ca="1" si="77"/>
        <v>10</v>
      </c>
      <c r="Y90" s="37">
        <f t="shared" ca="1" si="92"/>
        <v>73.599999999999994</v>
      </c>
      <c r="Z90" s="69" t="s">
        <v>899</v>
      </c>
      <c r="AA90" s="40">
        <f t="shared" si="99"/>
        <v>1</v>
      </c>
      <c r="AB90" s="40">
        <v>12</v>
      </c>
      <c r="AC90" s="40">
        <v>0</v>
      </c>
      <c r="AD90" s="40">
        <f t="shared" ca="1" si="79"/>
        <v>60</v>
      </c>
      <c r="AE90" s="37">
        <f t="shared" ca="1" si="93"/>
        <v>12.266666666666666</v>
      </c>
      <c r="AF90" s="69" t="s">
        <v>899</v>
      </c>
      <c r="AG90" s="40">
        <f t="shared" si="50"/>
        <v>1</v>
      </c>
      <c r="AH90" s="40">
        <v>12</v>
      </c>
      <c r="AI90" s="40">
        <v>0</v>
      </c>
      <c r="AJ90" s="40">
        <f t="shared" ca="1" si="80"/>
        <v>60</v>
      </c>
      <c r="AK90" s="37">
        <f t="shared" ca="1" si="94"/>
        <v>12.266666666666666</v>
      </c>
      <c r="AL90" s="69" t="s">
        <v>899</v>
      </c>
      <c r="AM90" s="40">
        <f t="shared" si="100"/>
        <v>1</v>
      </c>
      <c r="AN90" s="40">
        <v>12</v>
      </c>
      <c r="AO90" s="40">
        <v>0</v>
      </c>
      <c r="AP90" s="40">
        <f t="shared" ca="1" si="82"/>
        <v>60</v>
      </c>
      <c r="AQ90" s="37">
        <f t="shared" ca="1" si="95"/>
        <v>12.266666666666666</v>
      </c>
      <c r="AR90" s="69" t="s">
        <v>899</v>
      </c>
      <c r="AS90" s="40">
        <f t="shared" si="101"/>
        <v>1</v>
      </c>
      <c r="AT90" s="40">
        <v>12</v>
      </c>
      <c r="AU90" s="40">
        <v>0</v>
      </c>
      <c r="AV90" s="40">
        <f t="shared" ca="1" si="84"/>
        <v>60</v>
      </c>
      <c r="AW90" s="37">
        <f t="shared" ca="1" si="96"/>
        <v>12.266666666666666</v>
      </c>
      <c r="AX90" s="69" t="s">
        <v>899</v>
      </c>
      <c r="AY90" s="40">
        <f t="shared" si="102"/>
        <v>1</v>
      </c>
      <c r="AZ90" s="40">
        <v>12</v>
      </c>
      <c r="BA90" s="40">
        <v>0</v>
      </c>
      <c r="BB90" s="40">
        <f t="shared" ca="1" si="86"/>
        <v>60</v>
      </c>
      <c r="BC90" s="37">
        <f t="shared" ca="1" si="97"/>
        <v>12.266666666666666</v>
      </c>
      <c r="BD90" s="69" t="s">
        <v>899</v>
      </c>
      <c r="BE90" s="40">
        <f t="shared" si="54"/>
        <v>1</v>
      </c>
      <c r="BF90" s="40">
        <v>24</v>
      </c>
      <c r="BG90" s="40">
        <v>0</v>
      </c>
      <c r="BH90" s="40">
        <f t="shared" ca="1" si="87"/>
        <v>120</v>
      </c>
      <c r="BI90" s="37">
        <f t="shared" ca="1" si="98"/>
        <v>6.1333333333333329</v>
      </c>
    </row>
    <row r="91" spans="1:61" s="33" customFormat="1" ht="11.25" x14ac:dyDescent="0.2">
      <c r="A91" s="33">
        <f t="shared" si="89"/>
        <v>82</v>
      </c>
      <c r="B91" s="33" t="str">
        <f>'TO Filter Summary'!B92</f>
        <v>FSW</v>
      </c>
      <c r="C91" s="76" t="str">
        <f t="shared" ca="1" si="69"/>
        <v>Telemetry Output (TO) HK</v>
      </c>
      <c r="D91" s="290" t="str">
        <f>'TO Filter Summary'!D92</f>
        <v>No</v>
      </c>
      <c r="E91" s="34" t="str">
        <f t="shared" ca="1" si="70"/>
        <v>Internal</v>
      </c>
      <c r="F91" s="34">
        <f t="shared" ca="1" si="71"/>
        <v>417</v>
      </c>
      <c r="G91" s="34" t="str">
        <f t="shared" ca="1" si="72"/>
        <v>0x1A1</v>
      </c>
      <c r="H91" s="34" t="str">
        <f t="shared" ca="1" si="90"/>
        <v>0x9A1</v>
      </c>
      <c r="I91" s="117" t="s">
        <v>1393</v>
      </c>
      <c r="J91" s="35">
        <f t="shared" ca="1" si="73"/>
        <v>992</v>
      </c>
      <c r="K91" s="67">
        <f t="shared" ca="1" si="74"/>
        <v>5</v>
      </c>
      <c r="L91" s="35" t="str">
        <f t="shared" ca="1" si="75"/>
        <v>Sync</v>
      </c>
      <c r="M91" s="64">
        <f t="shared" ca="1" si="76"/>
        <v>198.4</v>
      </c>
      <c r="N91" s="69" t="s">
        <v>899</v>
      </c>
      <c r="O91" s="40">
        <f t="shared" si="63"/>
        <v>1</v>
      </c>
      <c r="P91" s="36">
        <v>2</v>
      </c>
      <c r="Q91" s="40">
        <v>0</v>
      </c>
      <c r="R91" s="40">
        <f t="shared" ca="1" si="64"/>
        <v>10</v>
      </c>
      <c r="S91" s="37">
        <f t="shared" ca="1" si="91"/>
        <v>99.2</v>
      </c>
      <c r="T91" s="69" t="s">
        <v>899</v>
      </c>
      <c r="U91" s="40">
        <f t="shared" si="88"/>
        <v>1</v>
      </c>
      <c r="V91" s="36">
        <v>2</v>
      </c>
      <c r="W91" s="40">
        <v>0</v>
      </c>
      <c r="X91" s="40">
        <f t="shared" ca="1" si="77"/>
        <v>10</v>
      </c>
      <c r="Y91" s="37">
        <f t="shared" ca="1" si="92"/>
        <v>99.2</v>
      </c>
      <c r="Z91" s="69" t="s">
        <v>899</v>
      </c>
      <c r="AA91" s="40">
        <f t="shared" si="99"/>
        <v>1</v>
      </c>
      <c r="AB91" s="40">
        <v>12</v>
      </c>
      <c r="AC91" s="40">
        <v>0</v>
      </c>
      <c r="AD91" s="40">
        <f t="shared" ca="1" si="79"/>
        <v>60</v>
      </c>
      <c r="AE91" s="37">
        <f t="shared" ca="1" si="93"/>
        <v>16.533333333333335</v>
      </c>
      <c r="AF91" s="69" t="s">
        <v>899</v>
      </c>
      <c r="AG91" s="40">
        <f t="shared" si="50"/>
        <v>1</v>
      </c>
      <c r="AH91" s="40">
        <v>12</v>
      </c>
      <c r="AI91" s="40">
        <v>0</v>
      </c>
      <c r="AJ91" s="40">
        <f t="shared" ca="1" si="80"/>
        <v>60</v>
      </c>
      <c r="AK91" s="37">
        <f t="shared" ca="1" si="94"/>
        <v>16.533333333333335</v>
      </c>
      <c r="AL91" s="69" t="s">
        <v>899</v>
      </c>
      <c r="AM91" s="40">
        <f t="shared" si="100"/>
        <v>1</v>
      </c>
      <c r="AN91" s="40">
        <v>12</v>
      </c>
      <c r="AO91" s="40">
        <v>0</v>
      </c>
      <c r="AP91" s="40">
        <f t="shared" ca="1" si="82"/>
        <v>60</v>
      </c>
      <c r="AQ91" s="37">
        <f t="shared" ca="1" si="95"/>
        <v>16.533333333333335</v>
      </c>
      <c r="AR91" s="69" t="s">
        <v>899</v>
      </c>
      <c r="AS91" s="40">
        <f t="shared" si="101"/>
        <v>1</v>
      </c>
      <c r="AT91" s="40">
        <v>12</v>
      </c>
      <c r="AU91" s="40">
        <v>0</v>
      </c>
      <c r="AV91" s="40">
        <f t="shared" ca="1" si="84"/>
        <v>60</v>
      </c>
      <c r="AW91" s="37">
        <f t="shared" ca="1" si="96"/>
        <v>16.533333333333335</v>
      </c>
      <c r="AX91" s="69" t="s">
        <v>899</v>
      </c>
      <c r="AY91" s="40">
        <f t="shared" si="102"/>
        <v>1</v>
      </c>
      <c r="AZ91" s="40">
        <v>12</v>
      </c>
      <c r="BA91" s="40">
        <v>0</v>
      </c>
      <c r="BB91" s="40">
        <f t="shared" ca="1" si="86"/>
        <v>60</v>
      </c>
      <c r="BC91" s="37">
        <f t="shared" ca="1" si="97"/>
        <v>16.533333333333335</v>
      </c>
      <c r="BD91" s="69" t="s">
        <v>899</v>
      </c>
      <c r="BE91" s="40">
        <f t="shared" si="54"/>
        <v>1</v>
      </c>
      <c r="BF91" s="40">
        <v>24</v>
      </c>
      <c r="BG91" s="40">
        <v>0</v>
      </c>
      <c r="BH91" s="40">
        <f t="shared" ca="1" si="87"/>
        <v>120</v>
      </c>
      <c r="BI91" s="37">
        <f t="shared" ca="1" si="98"/>
        <v>8.2666666666666675</v>
      </c>
    </row>
    <row r="92" spans="1:61" s="33" customFormat="1" ht="11.25" x14ac:dyDescent="0.2">
      <c r="A92" s="33">
        <f t="shared" si="89"/>
        <v>83</v>
      </c>
      <c r="B92" s="33" t="str">
        <f>'TO Filter Summary'!B93</f>
        <v>FSW</v>
      </c>
      <c r="C92" s="76" t="str">
        <f t="shared" ca="1" si="69"/>
        <v>DPR Instrument Manager (DM) Tlm</v>
      </c>
      <c r="D92" s="290" t="str">
        <f>'TO Filter Summary'!D93</f>
        <v>No</v>
      </c>
      <c r="E92" s="34" t="str">
        <f t="shared" ca="1" si="70"/>
        <v>Internal</v>
      </c>
      <c r="F92" s="34">
        <f t="shared" ca="1" si="71"/>
        <v>418</v>
      </c>
      <c r="G92" s="34" t="str">
        <f t="shared" ca="1" si="72"/>
        <v>0x1A2</v>
      </c>
      <c r="H92" s="34" t="str">
        <f t="shared" ca="1" si="90"/>
        <v>0x9A2</v>
      </c>
      <c r="I92" s="117" t="s">
        <v>1393</v>
      </c>
      <c r="J92" s="35">
        <f t="shared" ca="1" si="73"/>
        <v>656</v>
      </c>
      <c r="K92" s="67">
        <f t="shared" ca="1" si="74"/>
        <v>5</v>
      </c>
      <c r="L92" s="35" t="str">
        <f t="shared" ca="1" si="75"/>
        <v>Sync</v>
      </c>
      <c r="M92" s="64">
        <f t="shared" ca="1" si="76"/>
        <v>131.19999999999999</v>
      </c>
      <c r="N92" s="69" t="s">
        <v>899</v>
      </c>
      <c r="O92" s="40">
        <f t="shared" si="63"/>
        <v>1</v>
      </c>
      <c r="P92" s="36">
        <v>3</v>
      </c>
      <c r="Q92" s="40">
        <v>0</v>
      </c>
      <c r="R92" s="40">
        <f t="shared" ca="1" si="64"/>
        <v>15</v>
      </c>
      <c r="S92" s="37">
        <f t="shared" ca="1" si="91"/>
        <v>43.733333333333327</v>
      </c>
      <c r="T92" s="69" t="s">
        <v>899</v>
      </c>
      <c r="U92" s="40">
        <f t="shared" si="88"/>
        <v>1</v>
      </c>
      <c r="V92" s="36">
        <v>3</v>
      </c>
      <c r="W92" s="40">
        <v>0</v>
      </c>
      <c r="X92" s="40">
        <f t="shared" ca="1" si="77"/>
        <v>15</v>
      </c>
      <c r="Y92" s="37">
        <f t="shared" ca="1" si="92"/>
        <v>43.733333333333327</v>
      </c>
      <c r="Z92" s="69" t="s">
        <v>899</v>
      </c>
      <c r="AA92" s="40">
        <f t="shared" si="99"/>
        <v>1</v>
      </c>
      <c r="AB92" s="40">
        <v>24</v>
      </c>
      <c r="AC92" s="40">
        <v>0</v>
      </c>
      <c r="AD92" s="40">
        <f t="shared" ca="1" si="79"/>
        <v>120</v>
      </c>
      <c r="AE92" s="37">
        <f t="shared" ca="1" si="93"/>
        <v>5.4666666666666659</v>
      </c>
      <c r="AF92" s="69" t="s">
        <v>899</v>
      </c>
      <c r="AG92" s="40">
        <f t="shared" si="50"/>
        <v>1</v>
      </c>
      <c r="AH92" s="40">
        <v>24</v>
      </c>
      <c r="AI92" s="40">
        <v>0</v>
      </c>
      <c r="AJ92" s="40">
        <f t="shared" ca="1" si="80"/>
        <v>120</v>
      </c>
      <c r="AK92" s="37">
        <f t="shared" ca="1" si="94"/>
        <v>5.4666666666666659</v>
      </c>
      <c r="AL92" s="69" t="s">
        <v>899</v>
      </c>
      <c r="AM92" s="40">
        <f t="shared" si="100"/>
        <v>1</v>
      </c>
      <c r="AN92" s="40">
        <v>24</v>
      </c>
      <c r="AO92" s="40">
        <v>0</v>
      </c>
      <c r="AP92" s="40">
        <f t="shared" ca="1" si="82"/>
        <v>120</v>
      </c>
      <c r="AQ92" s="37">
        <f t="shared" ca="1" si="95"/>
        <v>5.4666666666666659</v>
      </c>
      <c r="AR92" s="69" t="s">
        <v>899</v>
      </c>
      <c r="AS92" s="40">
        <f t="shared" si="101"/>
        <v>1</v>
      </c>
      <c r="AT92" s="40">
        <v>24</v>
      </c>
      <c r="AU92" s="40">
        <v>0</v>
      </c>
      <c r="AV92" s="40">
        <f t="shared" ca="1" si="84"/>
        <v>120</v>
      </c>
      <c r="AW92" s="37">
        <f t="shared" ca="1" si="96"/>
        <v>5.4666666666666659</v>
      </c>
      <c r="AX92" s="69" t="s">
        <v>899</v>
      </c>
      <c r="AY92" s="40">
        <f t="shared" si="102"/>
        <v>1</v>
      </c>
      <c r="AZ92" s="40">
        <v>24</v>
      </c>
      <c r="BA92" s="40">
        <v>0</v>
      </c>
      <c r="BB92" s="40">
        <f t="shared" ca="1" si="86"/>
        <v>120</v>
      </c>
      <c r="BC92" s="37">
        <f t="shared" ca="1" si="97"/>
        <v>5.4666666666666659</v>
      </c>
      <c r="BD92" s="69" t="s">
        <v>899</v>
      </c>
      <c r="BE92" s="40">
        <f t="shared" si="54"/>
        <v>0</v>
      </c>
      <c r="BF92" s="40">
        <v>0</v>
      </c>
      <c r="BG92" s="40">
        <v>0</v>
      </c>
      <c r="BH92" s="40">
        <f t="shared" ca="1" si="87"/>
        <v>0</v>
      </c>
      <c r="BI92" s="37">
        <f t="shared" si="98"/>
        <v>0</v>
      </c>
    </row>
    <row r="93" spans="1:61" s="33" customFormat="1" ht="11.25" x14ac:dyDescent="0.2">
      <c r="A93" s="33">
        <f t="shared" si="89"/>
        <v>84</v>
      </c>
      <c r="B93" s="33" t="str">
        <f>'TO Filter Summary'!B94</f>
        <v>FSW</v>
      </c>
      <c r="C93" s="76" t="str">
        <f t="shared" ca="1" si="69"/>
        <v>GMI Instrument Manager (GM) Tlm</v>
      </c>
      <c r="D93" s="290" t="str">
        <f>'TO Filter Summary'!D94</f>
        <v>No</v>
      </c>
      <c r="E93" s="34" t="str">
        <f t="shared" ca="1" si="70"/>
        <v>Internal</v>
      </c>
      <c r="F93" s="34">
        <f t="shared" ca="1" si="71"/>
        <v>419</v>
      </c>
      <c r="G93" s="34" t="str">
        <f t="shared" ca="1" si="72"/>
        <v>0x1A3</v>
      </c>
      <c r="H93" s="34" t="str">
        <f t="shared" ca="1" si="90"/>
        <v>0x9A3</v>
      </c>
      <c r="I93" s="117" t="s">
        <v>1393</v>
      </c>
      <c r="J93" s="35">
        <f t="shared" ca="1" si="73"/>
        <v>464</v>
      </c>
      <c r="K93" s="67">
        <f t="shared" ca="1" si="74"/>
        <v>5</v>
      </c>
      <c r="L93" s="35" t="str">
        <f t="shared" ca="1" si="75"/>
        <v>Sync</v>
      </c>
      <c r="M93" s="64">
        <f t="shared" ca="1" si="76"/>
        <v>92.8</v>
      </c>
      <c r="N93" s="69" t="s">
        <v>899</v>
      </c>
      <c r="O93" s="40">
        <f t="shared" si="63"/>
        <v>1</v>
      </c>
      <c r="P93" s="36">
        <v>3</v>
      </c>
      <c r="Q93" s="40">
        <v>0</v>
      </c>
      <c r="R93" s="40">
        <f t="shared" ca="1" si="64"/>
        <v>15</v>
      </c>
      <c r="S93" s="37">
        <f t="shared" ca="1" si="91"/>
        <v>30.933333333333334</v>
      </c>
      <c r="T93" s="69" t="s">
        <v>899</v>
      </c>
      <c r="U93" s="40">
        <f t="shared" si="88"/>
        <v>1</v>
      </c>
      <c r="V93" s="36">
        <v>3</v>
      </c>
      <c r="W93" s="40">
        <v>0</v>
      </c>
      <c r="X93" s="40">
        <f t="shared" ca="1" si="77"/>
        <v>15</v>
      </c>
      <c r="Y93" s="37">
        <f t="shared" ca="1" si="92"/>
        <v>30.933333333333334</v>
      </c>
      <c r="Z93" s="69" t="s">
        <v>899</v>
      </c>
      <c r="AA93" s="40">
        <f t="shared" si="99"/>
        <v>1</v>
      </c>
      <c r="AB93" s="40">
        <v>24</v>
      </c>
      <c r="AC93" s="40">
        <v>0</v>
      </c>
      <c r="AD93" s="40">
        <f t="shared" ca="1" si="79"/>
        <v>120</v>
      </c>
      <c r="AE93" s="37">
        <f t="shared" ca="1" si="93"/>
        <v>3.8666666666666667</v>
      </c>
      <c r="AF93" s="69" t="s">
        <v>899</v>
      </c>
      <c r="AG93" s="40">
        <f t="shared" si="50"/>
        <v>1</v>
      </c>
      <c r="AH93" s="40">
        <v>24</v>
      </c>
      <c r="AI93" s="40">
        <v>0</v>
      </c>
      <c r="AJ93" s="40">
        <f t="shared" ca="1" si="80"/>
        <v>120</v>
      </c>
      <c r="AK93" s="37">
        <f t="shared" ca="1" si="94"/>
        <v>3.8666666666666667</v>
      </c>
      <c r="AL93" s="69" t="s">
        <v>899</v>
      </c>
      <c r="AM93" s="40">
        <f t="shared" si="100"/>
        <v>1</v>
      </c>
      <c r="AN93" s="40">
        <v>24</v>
      </c>
      <c r="AO93" s="40">
        <v>0</v>
      </c>
      <c r="AP93" s="40">
        <f t="shared" ca="1" si="82"/>
        <v>120</v>
      </c>
      <c r="AQ93" s="37">
        <f t="shared" ca="1" si="95"/>
        <v>3.8666666666666667</v>
      </c>
      <c r="AR93" s="69" t="s">
        <v>899</v>
      </c>
      <c r="AS93" s="40">
        <f t="shared" si="101"/>
        <v>1</v>
      </c>
      <c r="AT93" s="40">
        <v>24</v>
      </c>
      <c r="AU93" s="40">
        <v>0</v>
      </c>
      <c r="AV93" s="40">
        <f t="shared" ca="1" si="84"/>
        <v>120</v>
      </c>
      <c r="AW93" s="37">
        <f t="shared" ca="1" si="96"/>
        <v>3.8666666666666667</v>
      </c>
      <c r="AX93" s="69" t="s">
        <v>899</v>
      </c>
      <c r="AY93" s="40">
        <f t="shared" si="102"/>
        <v>1</v>
      </c>
      <c r="AZ93" s="40">
        <v>24</v>
      </c>
      <c r="BA93" s="40">
        <v>0</v>
      </c>
      <c r="BB93" s="40">
        <f t="shared" ca="1" si="86"/>
        <v>120</v>
      </c>
      <c r="BC93" s="37">
        <f t="shared" ca="1" si="97"/>
        <v>3.8666666666666667</v>
      </c>
      <c r="BD93" s="69" t="s">
        <v>899</v>
      </c>
      <c r="BE93" s="40">
        <f t="shared" si="54"/>
        <v>0</v>
      </c>
      <c r="BF93" s="40">
        <v>0</v>
      </c>
      <c r="BG93" s="40">
        <v>0</v>
      </c>
      <c r="BH93" s="40">
        <f t="shared" ca="1" si="87"/>
        <v>0</v>
      </c>
      <c r="BI93" s="37">
        <f t="shared" si="98"/>
        <v>0</v>
      </c>
    </row>
    <row r="94" spans="1:61" s="33" customFormat="1" ht="11.25" x14ac:dyDescent="0.2">
      <c r="A94" s="33">
        <f t="shared" si="89"/>
        <v>85</v>
      </c>
      <c r="B94" s="33" t="str">
        <f>'TO Filter Summary'!B95</f>
        <v>FSW</v>
      </c>
      <c r="C94" s="76" t="str">
        <f t="shared" ca="1" si="69"/>
        <v>Memory Scrub (MS) HK</v>
      </c>
      <c r="D94" s="290" t="str">
        <f>'TO Filter Summary'!D95</f>
        <v>No</v>
      </c>
      <c r="E94" s="34" t="str">
        <f t="shared" ca="1" si="70"/>
        <v>Internal</v>
      </c>
      <c r="F94" s="34">
        <f t="shared" ca="1" si="71"/>
        <v>420</v>
      </c>
      <c r="G94" s="34" t="str">
        <f t="shared" ca="1" si="72"/>
        <v>0x1A4</v>
      </c>
      <c r="H94" s="34" t="str">
        <f t="shared" ca="1" si="90"/>
        <v>0x9A4</v>
      </c>
      <c r="I94" s="117" t="s">
        <v>1393</v>
      </c>
      <c r="J94" s="35">
        <f t="shared" ca="1" si="73"/>
        <v>928</v>
      </c>
      <c r="K94" s="67">
        <f t="shared" ca="1" si="74"/>
        <v>5</v>
      </c>
      <c r="L94" s="35" t="str">
        <f t="shared" ca="1" si="75"/>
        <v>Sync</v>
      </c>
      <c r="M94" s="64">
        <f t="shared" ca="1" si="76"/>
        <v>185.6</v>
      </c>
      <c r="N94" s="69" t="s">
        <v>899</v>
      </c>
      <c r="O94" s="40">
        <f t="shared" si="63"/>
        <v>1</v>
      </c>
      <c r="P94" s="36">
        <v>3</v>
      </c>
      <c r="Q94" s="40">
        <v>0</v>
      </c>
      <c r="R94" s="40">
        <f t="shared" ca="1" si="64"/>
        <v>15</v>
      </c>
      <c r="S94" s="37">
        <f t="shared" ca="1" si="91"/>
        <v>61.866666666666667</v>
      </c>
      <c r="T94" s="69" t="s">
        <v>899</v>
      </c>
      <c r="U94" s="40">
        <f t="shared" si="88"/>
        <v>1</v>
      </c>
      <c r="V94" s="36">
        <v>3</v>
      </c>
      <c r="W94" s="40">
        <v>0</v>
      </c>
      <c r="X94" s="40">
        <f t="shared" ca="1" si="77"/>
        <v>15</v>
      </c>
      <c r="Y94" s="37">
        <f t="shared" ca="1" si="92"/>
        <v>61.866666666666667</v>
      </c>
      <c r="Z94" s="69" t="s">
        <v>899</v>
      </c>
      <c r="AA94" s="40">
        <f t="shared" si="99"/>
        <v>1</v>
      </c>
      <c r="AB94" s="40">
        <v>24</v>
      </c>
      <c r="AC94" s="40">
        <v>0</v>
      </c>
      <c r="AD94" s="40">
        <f t="shared" ca="1" si="79"/>
        <v>120</v>
      </c>
      <c r="AE94" s="37">
        <f t="shared" ca="1" si="93"/>
        <v>7.7333333333333334</v>
      </c>
      <c r="AF94" s="69" t="s">
        <v>899</v>
      </c>
      <c r="AG94" s="40">
        <f t="shared" si="50"/>
        <v>1</v>
      </c>
      <c r="AH94" s="40">
        <v>24</v>
      </c>
      <c r="AI94" s="40">
        <v>0</v>
      </c>
      <c r="AJ94" s="40">
        <f t="shared" ca="1" si="80"/>
        <v>120</v>
      </c>
      <c r="AK94" s="37">
        <f t="shared" ca="1" si="94"/>
        <v>7.7333333333333334</v>
      </c>
      <c r="AL94" s="69" t="s">
        <v>899</v>
      </c>
      <c r="AM94" s="40">
        <f t="shared" si="100"/>
        <v>1</v>
      </c>
      <c r="AN94" s="40">
        <v>24</v>
      </c>
      <c r="AO94" s="40">
        <v>0</v>
      </c>
      <c r="AP94" s="40">
        <f t="shared" ca="1" si="82"/>
        <v>120</v>
      </c>
      <c r="AQ94" s="37">
        <f t="shared" ca="1" si="95"/>
        <v>7.7333333333333334</v>
      </c>
      <c r="AR94" s="69" t="s">
        <v>899</v>
      </c>
      <c r="AS94" s="40">
        <f t="shared" si="101"/>
        <v>1</v>
      </c>
      <c r="AT94" s="40">
        <v>24</v>
      </c>
      <c r="AU94" s="40">
        <v>0</v>
      </c>
      <c r="AV94" s="40">
        <f t="shared" ca="1" si="84"/>
        <v>120</v>
      </c>
      <c r="AW94" s="37">
        <f t="shared" ca="1" si="96"/>
        <v>7.7333333333333334</v>
      </c>
      <c r="AX94" s="69" t="s">
        <v>899</v>
      </c>
      <c r="AY94" s="40">
        <f t="shared" si="102"/>
        <v>1</v>
      </c>
      <c r="AZ94" s="40">
        <v>24</v>
      </c>
      <c r="BA94" s="40">
        <v>0</v>
      </c>
      <c r="BB94" s="40">
        <f t="shared" ca="1" si="86"/>
        <v>120</v>
      </c>
      <c r="BC94" s="37">
        <f t="shared" ca="1" si="97"/>
        <v>7.7333333333333334</v>
      </c>
      <c r="BD94" s="69" t="s">
        <v>899</v>
      </c>
      <c r="BE94" s="40">
        <f t="shared" si="54"/>
        <v>0</v>
      </c>
      <c r="BF94" s="40">
        <v>0</v>
      </c>
      <c r="BG94" s="40">
        <v>0</v>
      </c>
      <c r="BH94" s="40">
        <f t="shared" ca="1" si="87"/>
        <v>0</v>
      </c>
      <c r="BI94" s="37">
        <f t="shared" si="98"/>
        <v>0</v>
      </c>
    </row>
    <row r="95" spans="1:61" s="33" customFormat="1" ht="11.25" x14ac:dyDescent="0.2">
      <c r="A95" s="33">
        <f t="shared" si="89"/>
        <v>86</v>
      </c>
      <c r="B95" s="33" t="str">
        <f>'TO Filter Summary'!B96</f>
        <v>FSW</v>
      </c>
      <c r="C95" s="76" t="str">
        <f t="shared" ca="1" si="69"/>
        <v>Power and Support (PS) HK</v>
      </c>
      <c r="D95" s="290" t="str">
        <f>'TO Filter Summary'!D96</f>
        <v>No</v>
      </c>
      <c r="E95" s="34" t="str">
        <f t="shared" ca="1" si="70"/>
        <v>Internal</v>
      </c>
      <c r="F95" s="34">
        <f t="shared" ca="1" si="71"/>
        <v>421</v>
      </c>
      <c r="G95" s="34" t="str">
        <f t="shared" ca="1" si="72"/>
        <v>0x1A5</v>
      </c>
      <c r="H95" s="34" t="str">
        <f t="shared" ca="1" si="90"/>
        <v>0x9A5</v>
      </c>
      <c r="I95" s="117" t="s">
        <v>1393</v>
      </c>
      <c r="J95" s="35">
        <f t="shared" ca="1" si="73"/>
        <v>2368</v>
      </c>
      <c r="K95" s="67">
        <f t="shared" ca="1" si="74"/>
        <v>5</v>
      </c>
      <c r="L95" s="35" t="str">
        <f t="shared" ca="1" si="75"/>
        <v>Sync</v>
      </c>
      <c r="M95" s="64">
        <f t="shared" ca="1" si="76"/>
        <v>473.6</v>
      </c>
      <c r="N95" s="69" t="s">
        <v>899</v>
      </c>
      <c r="O95" s="40">
        <f t="shared" si="63"/>
        <v>1</v>
      </c>
      <c r="P95" s="36">
        <v>3</v>
      </c>
      <c r="Q95" s="40">
        <v>0</v>
      </c>
      <c r="R95" s="40">
        <f t="shared" ca="1" si="64"/>
        <v>15</v>
      </c>
      <c r="S95" s="37">
        <f t="shared" ca="1" si="91"/>
        <v>157.86666666666667</v>
      </c>
      <c r="T95" s="69" t="s">
        <v>899</v>
      </c>
      <c r="U95" s="40">
        <f t="shared" si="88"/>
        <v>1</v>
      </c>
      <c r="V95" s="36">
        <v>3</v>
      </c>
      <c r="W95" s="40">
        <v>0</v>
      </c>
      <c r="X95" s="40">
        <f t="shared" ca="1" si="77"/>
        <v>15</v>
      </c>
      <c r="Y95" s="37">
        <f t="shared" ca="1" si="92"/>
        <v>157.86666666666667</v>
      </c>
      <c r="Z95" s="69" t="s">
        <v>899</v>
      </c>
      <c r="AA95" s="40">
        <f t="shared" si="99"/>
        <v>1</v>
      </c>
      <c r="AB95" s="40">
        <v>24</v>
      </c>
      <c r="AC95" s="40">
        <v>0</v>
      </c>
      <c r="AD95" s="40">
        <f t="shared" ca="1" si="79"/>
        <v>120</v>
      </c>
      <c r="AE95" s="37">
        <f t="shared" ca="1" si="93"/>
        <v>19.733333333333334</v>
      </c>
      <c r="AF95" s="69" t="s">
        <v>899</v>
      </c>
      <c r="AG95" s="40">
        <f t="shared" si="50"/>
        <v>1</v>
      </c>
      <c r="AH95" s="40">
        <v>24</v>
      </c>
      <c r="AI95" s="40">
        <v>0</v>
      </c>
      <c r="AJ95" s="40">
        <f t="shared" ca="1" si="80"/>
        <v>120</v>
      </c>
      <c r="AK95" s="37">
        <f t="shared" ca="1" si="94"/>
        <v>19.733333333333334</v>
      </c>
      <c r="AL95" s="69" t="s">
        <v>899</v>
      </c>
      <c r="AM95" s="40">
        <f t="shared" si="100"/>
        <v>1</v>
      </c>
      <c r="AN95" s="40">
        <v>24</v>
      </c>
      <c r="AO95" s="40">
        <v>0</v>
      </c>
      <c r="AP95" s="40">
        <f t="shared" ca="1" si="82"/>
        <v>120</v>
      </c>
      <c r="AQ95" s="37">
        <f t="shared" ca="1" si="95"/>
        <v>19.733333333333334</v>
      </c>
      <c r="AR95" s="69" t="s">
        <v>899</v>
      </c>
      <c r="AS95" s="40">
        <f t="shared" si="101"/>
        <v>1</v>
      </c>
      <c r="AT95" s="40">
        <v>24</v>
      </c>
      <c r="AU95" s="40">
        <v>0</v>
      </c>
      <c r="AV95" s="40">
        <f t="shared" ca="1" si="84"/>
        <v>120</v>
      </c>
      <c r="AW95" s="37">
        <f t="shared" ca="1" si="96"/>
        <v>19.733333333333334</v>
      </c>
      <c r="AX95" s="69" t="s">
        <v>899</v>
      </c>
      <c r="AY95" s="40">
        <f t="shared" si="102"/>
        <v>1</v>
      </c>
      <c r="AZ95" s="40">
        <v>24</v>
      </c>
      <c r="BA95" s="40">
        <v>0</v>
      </c>
      <c r="BB95" s="40">
        <f t="shared" ca="1" si="86"/>
        <v>120</v>
      </c>
      <c r="BC95" s="37">
        <f t="shared" ca="1" si="97"/>
        <v>19.733333333333334</v>
      </c>
      <c r="BD95" s="69" t="s">
        <v>899</v>
      </c>
      <c r="BE95" s="40">
        <f t="shared" si="54"/>
        <v>1</v>
      </c>
      <c r="BF95" s="40">
        <v>24</v>
      </c>
      <c r="BG95" s="40">
        <v>0</v>
      </c>
      <c r="BH95" s="40">
        <f t="shared" ca="1" si="87"/>
        <v>120</v>
      </c>
      <c r="BI95" s="37">
        <f t="shared" ca="1" si="98"/>
        <v>19.733333333333334</v>
      </c>
    </row>
    <row r="96" spans="1:61" s="33" customFormat="1" ht="11.25" x14ac:dyDescent="0.2">
      <c r="A96" s="33">
        <f t="shared" si="89"/>
        <v>87</v>
      </c>
      <c r="B96" s="33" t="str">
        <f>'TO Filter Summary'!B97</f>
        <v>FSW</v>
      </c>
      <c r="C96" s="76" t="str">
        <f t="shared" ca="1" si="69"/>
        <v>Recorder Manager (RM) HK</v>
      </c>
      <c r="D96" s="290" t="str">
        <f>'TO Filter Summary'!D97</f>
        <v>No</v>
      </c>
      <c r="E96" s="34" t="str">
        <f t="shared" ca="1" si="70"/>
        <v>Internal</v>
      </c>
      <c r="F96" s="34">
        <f t="shared" ca="1" si="71"/>
        <v>422</v>
      </c>
      <c r="G96" s="34" t="str">
        <f t="shared" ca="1" si="72"/>
        <v>0x1A6</v>
      </c>
      <c r="H96" s="34" t="str">
        <f t="shared" ca="1" si="90"/>
        <v>0x9A6</v>
      </c>
      <c r="I96" s="117" t="s">
        <v>1393</v>
      </c>
      <c r="J96" s="35">
        <f t="shared" ca="1" si="73"/>
        <v>832</v>
      </c>
      <c r="K96" s="67">
        <f t="shared" ca="1" si="74"/>
        <v>5</v>
      </c>
      <c r="L96" s="35" t="str">
        <f t="shared" ca="1" si="75"/>
        <v>Sync</v>
      </c>
      <c r="M96" s="64">
        <f t="shared" ca="1" si="76"/>
        <v>166.4</v>
      </c>
      <c r="N96" s="69" t="s">
        <v>899</v>
      </c>
      <c r="O96" s="40">
        <f t="shared" si="63"/>
        <v>1</v>
      </c>
      <c r="P96" s="36">
        <v>3</v>
      </c>
      <c r="Q96" s="40">
        <v>0</v>
      </c>
      <c r="R96" s="40">
        <f t="shared" ca="1" si="64"/>
        <v>15</v>
      </c>
      <c r="S96" s="37">
        <f t="shared" ca="1" si="91"/>
        <v>55.466666666666669</v>
      </c>
      <c r="T96" s="69" t="s">
        <v>899</v>
      </c>
      <c r="U96" s="40">
        <f t="shared" si="88"/>
        <v>1</v>
      </c>
      <c r="V96" s="36">
        <v>3</v>
      </c>
      <c r="W96" s="40">
        <v>0</v>
      </c>
      <c r="X96" s="40">
        <f t="shared" ca="1" si="77"/>
        <v>15</v>
      </c>
      <c r="Y96" s="37">
        <f t="shared" ca="1" si="92"/>
        <v>55.466666666666669</v>
      </c>
      <c r="Z96" s="69" t="s">
        <v>899</v>
      </c>
      <c r="AA96" s="40">
        <f t="shared" ref="AA96:AA106" si="103">IF(AB96=0,0,1)</f>
        <v>1</v>
      </c>
      <c r="AB96" s="40">
        <v>24</v>
      </c>
      <c r="AC96" s="40">
        <v>0</v>
      </c>
      <c r="AD96" s="40">
        <f t="shared" ca="1" si="79"/>
        <v>120</v>
      </c>
      <c r="AE96" s="37">
        <f t="shared" ca="1" si="93"/>
        <v>6.9333333333333336</v>
      </c>
      <c r="AF96" s="69" t="s">
        <v>899</v>
      </c>
      <c r="AG96" s="40">
        <f t="shared" si="50"/>
        <v>1</v>
      </c>
      <c r="AH96" s="40">
        <v>24</v>
      </c>
      <c r="AI96" s="40">
        <v>0</v>
      </c>
      <c r="AJ96" s="40">
        <f t="shared" ca="1" si="80"/>
        <v>120</v>
      </c>
      <c r="AK96" s="37">
        <f t="shared" ca="1" si="94"/>
        <v>6.9333333333333336</v>
      </c>
      <c r="AL96" s="69" t="s">
        <v>899</v>
      </c>
      <c r="AM96" s="40">
        <f t="shared" ref="AM96:AM106" si="104">IF(AN96=0,0,1)</f>
        <v>1</v>
      </c>
      <c r="AN96" s="40">
        <v>24</v>
      </c>
      <c r="AO96" s="40">
        <v>0</v>
      </c>
      <c r="AP96" s="40">
        <f t="shared" ca="1" si="82"/>
        <v>120</v>
      </c>
      <c r="AQ96" s="37">
        <f t="shared" ca="1" si="95"/>
        <v>6.9333333333333336</v>
      </c>
      <c r="AR96" s="69" t="s">
        <v>899</v>
      </c>
      <c r="AS96" s="40">
        <f t="shared" ref="AS96:AS106" si="105">IF(AT96=0,0,1)</f>
        <v>1</v>
      </c>
      <c r="AT96" s="40">
        <v>24</v>
      </c>
      <c r="AU96" s="40">
        <v>0</v>
      </c>
      <c r="AV96" s="40">
        <f t="shared" ca="1" si="84"/>
        <v>120</v>
      </c>
      <c r="AW96" s="37">
        <f t="shared" ca="1" si="96"/>
        <v>6.9333333333333336</v>
      </c>
      <c r="AX96" s="69" t="s">
        <v>899</v>
      </c>
      <c r="AY96" s="40">
        <f t="shared" ref="AY96:AY106" si="106">IF(AZ96=0,0,1)</f>
        <v>1</v>
      </c>
      <c r="AZ96" s="40">
        <v>24</v>
      </c>
      <c r="BA96" s="40">
        <v>0</v>
      </c>
      <c r="BB96" s="40">
        <f t="shared" ca="1" si="86"/>
        <v>120</v>
      </c>
      <c r="BC96" s="37">
        <f t="shared" ca="1" si="97"/>
        <v>6.9333333333333336</v>
      </c>
      <c r="BD96" s="69" t="s">
        <v>899</v>
      </c>
      <c r="BE96" s="40">
        <f t="shared" si="54"/>
        <v>0</v>
      </c>
      <c r="BF96" s="40">
        <v>0</v>
      </c>
      <c r="BG96" s="40">
        <v>0</v>
      </c>
      <c r="BH96" s="40">
        <f t="shared" ca="1" si="87"/>
        <v>0</v>
      </c>
      <c r="BI96" s="37">
        <f t="shared" si="98"/>
        <v>0</v>
      </c>
    </row>
    <row r="97" spans="1:61" s="33" customFormat="1" ht="11.25" x14ac:dyDescent="0.2">
      <c r="A97" s="33">
        <f t="shared" si="89"/>
        <v>88</v>
      </c>
      <c r="B97" s="33" t="str">
        <f>'TO Filter Summary'!B98</f>
        <v>FSW</v>
      </c>
      <c r="C97" s="76" t="str">
        <f t="shared" ca="1" si="69"/>
        <v>SpaceWire (SW) HK</v>
      </c>
      <c r="D97" s="290" t="str">
        <f>'TO Filter Summary'!D98</f>
        <v>No</v>
      </c>
      <c r="E97" s="34" t="str">
        <f t="shared" ca="1" si="70"/>
        <v>Internal</v>
      </c>
      <c r="F97" s="34">
        <f t="shared" ca="1" si="71"/>
        <v>423</v>
      </c>
      <c r="G97" s="34" t="str">
        <f t="shared" ca="1" si="72"/>
        <v>0x1A7</v>
      </c>
      <c r="H97" s="34" t="str">
        <f t="shared" ca="1" si="90"/>
        <v>0x9A7</v>
      </c>
      <c r="I97" s="117" t="s">
        <v>1393</v>
      </c>
      <c r="J97" s="35">
        <f t="shared" ca="1" si="73"/>
        <v>1536</v>
      </c>
      <c r="K97" s="67">
        <f t="shared" ca="1" si="74"/>
        <v>5</v>
      </c>
      <c r="L97" s="35" t="str">
        <f t="shared" ca="1" si="75"/>
        <v>Sync</v>
      </c>
      <c r="M97" s="64">
        <f t="shared" ca="1" si="76"/>
        <v>307.2</v>
      </c>
      <c r="N97" s="69" t="s">
        <v>899</v>
      </c>
      <c r="O97" s="40">
        <f t="shared" si="63"/>
        <v>1</v>
      </c>
      <c r="P97" s="36">
        <v>2</v>
      </c>
      <c r="Q97" s="40">
        <v>0</v>
      </c>
      <c r="R97" s="40">
        <f t="shared" ca="1" si="64"/>
        <v>10</v>
      </c>
      <c r="S97" s="37">
        <f t="shared" ca="1" si="91"/>
        <v>153.6</v>
      </c>
      <c r="T97" s="69" t="s">
        <v>899</v>
      </c>
      <c r="U97" s="40">
        <f t="shared" si="88"/>
        <v>1</v>
      </c>
      <c r="V97" s="36">
        <v>2</v>
      </c>
      <c r="W97" s="40">
        <v>0</v>
      </c>
      <c r="X97" s="40">
        <f t="shared" ca="1" si="77"/>
        <v>10</v>
      </c>
      <c r="Y97" s="37">
        <f t="shared" ca="1" si="92"/>
        <v>153.6</v>
      </c>
      <c r="Z97" s="69" t="s">
        <v>899</v>
      </c>
      <c r="AA97" s="40">
        <f t="shared" si="103"/>
        <v>1</v>
      </c>
      <c r="AB97" s="40">
        <v>12</v>
      </c>
      <c r="AC97" s="40">
        <v>0</v>
      </c>
      <c r="AD97" s="40">
        <f t="shared" ca="1" si="79"/>
        <v>60</v>
      </c>
      <c r="AE97" s="37">
        <f t="shared" ca="1" si="93"/>
        <v>25.599999999999998</v>
      </c>
      <c r="AF97" s="69" t="s">
        <v>899</v>
      </c>
      <c r="AG97" s="40">
        <f t="shared" si="50"/>
        <v>1</v>
      </c>
      <c r="AH97" s="40">
        <v>12</v>
      </c>
      <c r="AI97" s="40">
        <v>0</v>
      </c>
      <c r="AJ97" s="40">
        <f t="shared" ca="1" si="80"/>
        <v>60</v>
      </c>
      <c r="AK97" s="37">
        <f t="shared" ca="1" si="94"/>
        <v>25.599999999999998</v>
      </c>
      <c r="AL97" s="69" t="s">
        <v>899</v>
      </c>
      <c r="AM97" s="40">
        <f t="shared" si="104"/>
        <v>1</v>
      </c>
      <c r="AN97" s="40">
        <v>12</v>
      </c>
      <c r="AO97" s="40">
        <v>0</v>
      </c>
      <c r="AP97" s="40">
        <f t="shared" ca="1" si="82"/>
        <v>60</v>
      </c>
      <c r="AQ97" s="37">
        <f t="shared" ca="1" si="95"/>
        <v>25.599999999999998</v>
      </c>
      <c r="AR97" s="69" t="s">
        <v>899</v>
      </c>
      <c r="AS97" s="40">
        <f t="shared" si="105"/>
        <v>1</v>
      </c>
      <c r="AT97" s="40">
        <v>12</v>
      </c>
      <c r="AU97" s="40">
        <v>0</v>
      </c>
      <c r="AV97" s="40">
        <f t="shared" ca="1" si="84"/>
        <v>60</v>
      </c>
      <c r="AW97" s="37">
        <f t="shared" ca="1" si="96"/>
        <v>25.599999999999998</v>
      </c>
      <c r="AX97" s="69" t="s">
        <v>899</v>
      </c>
      <c r="AY97" s="40">
        <f t="shared" si="106"/>
        <v>1</v>
      </c>
      <c r="AZ97" s="40">
        <v>12</v>
      </c>
      <c r="BA97" s="40">
        <v>0</v>
      </c>
      <c r="BB97" s="40">
        <f t="shared" ca="1" si="86"/>
        <v>60</v>
      </c>
      <c r="BC97" s="37">
        <f t="shared" ca="1" si="97"/>
        <v>25.599999999999998</v>
      </c>
      <c r="BD97" s="69" t="s">
        <v>899</v>
      </c>
      <c r="BE97" s="40">
        <f t="shared" si="54"/>
        <v>1</v>
      </c>
      <c r="BF97" s="40">
        <v>24</v>
      </c>
      <c r="BG97" s="40">
        <v>0</v>
      </c>
      <c r="BH97" s="40">
        <f t="shared" ca="1" si="87"/>
        <v>120</v>
      </c>
      <c r="BI97" s="37">
        <f t="shared" ca="1" si="98"/>
        <v>12.799999999999999</v>
      </c>
    </row>
    <row r="98" spans="1:61" s="33" customFormat="1" ht="11.25" x14ac:dyDescent="0.2">
      <c r="A98" s="33">
        <f t="shared" si="89"/>
        <v>89</v>
      </c>
      <c r="B98" s="33" t="str">
        <f>'TO Filter Summary'!B99</f>
        <v>FSW</v>
      </c>
      <c r="C98" s="76" t="str">
        <f t="shared" ca="1" si="69"/>
        <v>External Bus (XB) HK</v>
      </c>
      <c r="D98" s="290" t="str">
        <f>'TO Filter Summary'!D99</f>
        <v>No</v>
      </c>
      <c r="E98" s="34" t="str">
        <f t="shared" ca="1" si="70"/>
        <v>Internal</v>
      </c>
      <c r="F98" s="34">
        <f t="shared" ca="1" si="71"/>
        <v>424</v>
      </c>
      <c r="G98" s="34" t="str">
        <f t="shared" ca="1" si="72"/>
        <v>0x1A8</v>
      </c>
      <c r="H98" s="34" t="str">
        <f t="shared" ca="1" si="90"/>
        <v>0x9A8</v>
      </c>
      <c r="I98" s="117" t="s">
        <v>1393</v>
      </c>
      <c r="J98" s="35">
        <f t="shared" ca="1" si="73"/>
        <v>1360</v>
      </c>
      <c r="K98" s="67">
        <f t="shared" ca="1" si="74"/>
        <v>5</v>
      </c>
      <c r="L98" s="35" t="str">
        <f t="shared" ca="1" si="75"/>
        <v>Sync</v>
      </c>
      <c r="M98" s="64">
        <f t="shared" ca="1" si="76"/>
        <v>272</v>
      </c>
      <c r="N98" s="69" t="s">
        <v>899</v>
      </c>
      <c r="O98" s="40">
        <f t="shared" si="63"/>
        <v>1</v>
      </c>
      <c r="P98" s="36">
        <v>2</v>
      </c>
      <c r="Q98" s="40">
        <v>0</v>
      </c>
      <c r="R98" s="40">
        <f t="shared" ca="1" si="64"/>
        <v>10</v>
      </c>
      <c r="S98" s="37">
        <f t="shared" ca="1" si="91"/>
        <v>136</v>
      </c>
      <c r="T98" s="69" t="s">
        <v>899</v>
      </c>
      <c r="U98" s="40">
        <f t="shared" si="88"/>
        <v>1</v>
      </c>
      <c r="V98" s="36">
        <v>2</v>
      </c>
      <c r="W98" s="40">
        <v>0</v>
      </c>
      <c r="X98" s="40">
        <f t="shared" ca="1" si="77"/>
        <v>10</v>
      </c>
      <c r="Y98" s="37">
        <f t="shared" ca="1" si="92"/>
        <v>136</v>
      </c>
      <c r="Z98" s="69" t="s">
        <v>899</v>
      </c>
      <c r="AA98" s="40">
        <f t="shared" si="103"/>
        <v>1</v>
      </c>
      <c r="AB98" s="40">
        <v>12</v>
      </c>
      <c r="AC98" s="40">
        <v>0</v>
      </c>
      <c r="AD98" s="40">
        <f t="shared" ca="1" si="79"/>
        <v>60</v>
      </c>
      <c r="AE98" s="37">
        <f t="shared" ca="1" si="93"/>
        <v>22.666666666666668</v>
      </c>
      <c r="AF98" s="69" t="s">
        <v>899</v>
      </c>
      <c r="AG98" s="40">
        <f t="shared" si="50"/>
        <v>1</v>
      </c>
      <c r="AH98" s="40">
        <v>12</v>
      </c>
      <c r="AI98" s="40">
        <v>0</v>
      </c>
      <c r="AJ98" s="40">
        <f t="shared" ca="1" si="80"/>
        <v>60</v>
      </c>
      <c r="AK98" s="37">
        <f t="shared" ca="1" si="94"/>
        <v>22.666666666666668</v>
      </c>
      <c r="AL98" s="69" t="s">
        <v>899</v>
      </c>
      <c r="AM98" s="40">
        <f t="shared" si="104"/>
        <v>1</v>
      </c>
      <c r="AN98" s="40">
        <v>12</v>
      </c>
      <c r="AO98" s="40">
        <v>0</v>
      </c>
      <c r="AP98" s="40">
        <f t="shared" ca="1" si="82"/>
        <v>60</v>
      </c>
      <c r="AQ98" s="37">
        <f t="shared" ca="1" si="95"/>
        <v>22.666666666666668</v>
      </c>
      <c r="AR98" s="69" t="s">
        <v>899</v>
      </c>
      <c r="AS98" s="40">
        <f t="shared" si="105"/>
        <v>1</v>
      </c>
      <c r="AT98" s="40">
        <v>12</v>
      </c>
      <c r="AU98" s="40">
        <v>0</v>
      </c>
      <c r="AV98" s="40">
        <f t="shared" ca="1" si="84"/>
        <v>60</v>
      </c>
      <c r="AW98" s="37">
        <f t="shared" ca="1" si="96"/>
        <v>22.666666666666668</v>
      </c>
      <c r="AX98" s="69" t="s">
        <v>899</v>
      </c>
      <c r="AY98" s="40">
        <f t="shared" si="106"/>
        <v>1</v>
      </c>
      <c r="AZ98" s="40">
        <v>12</v>
      </c>
      <c r="BA98" s="40">
        <v>0</v>
      </c>
      <c r="BB98" s="40">
        <f t="shared" ca="1" si="86"/>
        <v>60</v>
      </c>
      <c r="BC98" s="37">
        <f t="shared" ca="1" si="97"/>
        <v>22.666666666666668</v>
      </c>
      <c r="BD98" s="69" t="s">
        <v>899</v>
      </c>
      <c r="BE98" s="40">
        <f t="shared" si="54"/>
        <v>1</v>
      </c>
      <c r="BF98" s="40">
        <v>24</v>
      </c>
      <c r="BG98" s="40">
        <v>0</v>
      </c>
      <c r="BH98" s="40">
        <f t="shared" ca="1" si="87"/>
        <v>120</v>
      </c>
      <c r="BI98" s="37">
        <f t="shared" ca="1" si="98"/>
        <v>11.333333333333334</v>
      </c>
    </row>
    <row r="99" spans="1:61" s="33" customFormat="1" ht="11.25" x14ac:dyDescent="0.2">
      <c r="A99" s="33">
        <f t="shared" si="89"/>
        <v>90</v>
      </c>
      <c r="B99" s="33">
        <f>'TO Filter Summary'!B100</f>
        <v>0</v>
      </c>
      <c r="C99" s="76" t="str">
        <f t="shared" ca="1" si="69"/>
        <v>Telemetry Output (TO) Data Types</v>
      </c>
      <c r="D99" s="290">
        <f>'TO Filter Summary'!D100</f>
        <v>0</v>
      </c>
      <c r="E99" s="34" t="str">
        <f t="shared" ca="1" si="70"/>
        <v>Internal</v>
      </c>
      <c r="F99" s="34">
        <f t="shared" ca="1" si="71"/>
        <v>425</v>
      </c>
      <c r="G99" s="34" t="str">
        <f t="shared" ca="1" si="72"/>
        <v>0x1A9</v>
      </c>
      <c r="H99" s="34" t="str">
        <f t="shared" ca="1" si="90"/>
        <v>0x9A9</v>
      </c>
      <c r="I99" s="117" t="s">
        <v>1393</v>
      </c>
      <c r="J99" s="35">
        <f t="shared" ca="1" si="73"/>
        <v>640</v>
      </c>
      <c r="K99" s="67">
        <f t="shared" ca="1" si="74"/>
        <v>0</v>
      </c>
      <c r="L99" s="35" t="str">
        <f t="shared" ca="1" si="75"/>
        <v>Async</v>
      </c>
      <c r="M99" s="64">
        <f t="shared" ca="1" si="76"/>
        <v>0</v>
      </c>
      <c r="N99" s="69" t="s">
        <v>899</v>
      </c>
      <c r="O99" s="40">
        <f t="shared" si="63"/>
        <v>1</v>
      </c>
      <c r="P99" s="36">
        <v>1</v>
      </c>
      <c r="Q99" s="40">
        <v>0</v>
      </c>
      <c r="R99" s="40">
        <f t="shared" ca="1" si="64"/>
        <v>0</v>
      </c>
      <c r="S99" s="37">
        <f t="shared" ca="1" si="91"/>
        <v>0</v>
      </c>
      <c r="T99" s="69" t="s">
        <v>899</v>
      </c>
      <c r="U99" s="40">
        <f t="shared" si="88"/>
        <v>1</v>
      </c>
      <c r="V99" s="36">
        <v>1</v>
      </c>
      <c r="W99" s="40">
        <v>0</v>
      </c>
      <c r="X99" s="40">
        <f t="shared" ca="1" si="77"/>
        <v>0</v>
      </c>
      <c r="Y99" s="37">
        <f t="shared" ca="1" si="92"/>
        <v>0</v>
      </c>
      <c r="Z99" s="69" t="s">
        <v>899</v>
      </c>
      <c r="AA99" s="40">
        <f t="shared" si="103"/>
        <v>1</v>
      </c>
      <c r="AB99" s="40">
        <v>1</v>
      </c>
      <c r="AC99" s="40">
        <v>0</v>
      </c>
      <c r="AD99" s="40">
        <f t="shared" ca="1" si="79"/>
        <v>0</v>
      </c>
      <c r="AE99" s="37">
        <f t="shared" ca="1" si="93"/>
        <v>0</v>
      </c>
      <c r="AF99" s="69" t="s">
        <v>899</v>
      </c>
      <c r="AG99" s="40">
        <f t="shared" si="50"/>
        <v>1</v>
      </c>
      <c r="AH99" s="40">
        <v>1</v>
      </c>
      <c r="AI99" s="40">
        <v>0</v>
      </c>
      <c r="AJ99" s="40">
        <f t="shared" ca="1" si="80"/>
        <v>0</v>
      </c>
      <c r="AK99" s="37">
        <f t="shared" ca="1" si="94"/>
        <v>0</v>
      </c>
      <c r="AL99" s="69" t="s">
        <v>899</v>
      </c>
      <c r="AM99" s="40">
        <f t="shared" si="104"/>
        <v>1</v>
      </c>
      <c r="AN99" s="84">
        <v>1</v>
      </c>
      <c r="AO99" s="40">
        <v>0</v>
      </c>
      <c r="AP99" s="40">
        <f t="shared" ca="1" si="82"/>
        <v>0</v>
      </c>
      <c r="AQ99" s="37">
        <f t="shared" ca="1" si="95"/>
        <v>0</v>
      </c>
      <c r="AR99" s="69" t="s">
        <v>899</v>
      </c>
      <c r="AS99" s="40">
        <f t="shared" si="105"/>
        <v>1</v>
      </c>
      <c r="AT99" s="84">
        <v>1</v>
      </c>
      <c r="AU99" s="40">
        <v>0</v>
      </c>
      <c r="AV99" s="40">
        <f t="shared" ca="1" si="84"/>
        <v>0</v>
      </c>
      <c r="AW99" s="37">
        <f t="shared" ca="1" si="96"/>
        <v>0</v>
      </c>
      <c r="AX99" s="69" t="s">
        <v>899</v>
      </c>
      <c r="AY99" s="40">
        <f t="shared" si="106"/>
        <v>1</v>
      </c>
      <c r="AZ99" s="40">
        <v>1</v>
      </c>
      <c r="BA99" s="40">
        <v>0</v>
      </c>
      <c r="BB99" s="40">
        <f t="shared" ca="1" si="86"/>
        <v>0</v>
      </c>
      <c r="BC99" s="37">
        <f t="shared" ca="1" si="97"/>
        <v>0</v>
      </c>
      <c r="BD99" s="69" t="s">
        <v>899</v>
      </c>
      <c r="BE99" s="40">
        <f t="shared" si="54"/>
        <v>1</v>
      </c>
      <c r="BF99" s="40">
        <v>1</v>
      </c>
      <c r="BG99" s="40">
        <v>0</v>
      </c>
      <c r="BH99" s="40">
        <f t="shared" ca="1" si="87"/>
        <v>0</v>
      </c>
      <c r="BI99" s="37">
        <f t="shared" ca="1" si="98"/>
        <v>0</v>
      </c>
    </row>
    <row r="100" spans="1:61" s="33" customFormat="1" ht="11.25" x14ac:dyDescent="0.2">
      <c r="A100" s="33">
        <f t="shared" si="89"/>
        <v>91</v>
      </c>
      <c r="B100" s="33">
        <f>'TO Filter Summary'!B101</f>
        <v>0</v>
      </c>
      <c r="C100" s="76" t="str">
        <f t="shared" ca="1" si="69"/>
        <v>XB Diagnostic Telemetry</v>
      </c>
      <c r="D100" s="290">
        <f>'TO Filter Summary'!D101</f>
        <v>0</v>
      </c>
      <c r="E100" s="34" t="str">
        <f t="shared" ca="1" si="70"/>
        <v>Internal</v>
      </c>
      <c r="F100" s="34">
        <f t="shared" ca="1" si="71"/>
        <v>426</v>
      </c>
      <c r="G100" s="34" t="str">
        <f t="shared" ca="1" si="72"/>
        <v>0x1AA</v>
      </c>
      <c r="H100" s="34" t="str">
        <f t="shared" ca="1" si="90"/>
        <v>0x9AA</v>
      </c>
      <c r="I100" s="117" t="s">
        <v>1393</v>
      </c>
      <c r="J100" s="35">
        <f t="shared" ca="1" si="73"/>
        <v>928</v>
      </c>
      <c r="K100" s="67">
        <f t="shared" ca="1" si="74"/>
        <v>0</v>
      </c>
      <c r="L100" s="35" t="str">
        <f t="shared" ca="1" si="75"/>
        <v>Async</v>
      </c>
      <c r="M100" s="64">
        <f t="shared" ca="1" si="76"/>
        <v>0</v>
      </c>
      <c r="N100" s="69" t="s">
        <v>899</v>
      </c>
      <c r="O100" s="40">
        <f t="shared" si="63"/>
        <v>1</v>
      </c>
      <c r="P100" s="36">
        <v>1</v>
      </c>
      <c r="Q100" s="40">
        <v>0</v>
      </c>
      <c r="R100" s="40">
        <f t="shared" ca="1" si="64"/>
        <v>0</v>
      </c>
      <c r="S100" s="37">
        <f t="shared" ca="1" si="91"/>
        <v>0</v>
      </c>
      <c r="T100" s="69" t="s">
        <v>899</v>
      </c>
      <c r="U100" s="40">
        <f t="shared" si="88"/>
        <v>1</v>
      </c>
      <c r="V100" s="36">
        <v>1</v>
      </c>
      <c r="W100" s="40">
        <v>0</v>
      </c>
      <c r="X100" s="40">
        <f t="shared" ca="1" si="77"/>
        <v>0</v>
      </c>
      <c r="Y100" s="37">
        <f t="shared" ca="1" si="92"/>
        <v>0</v>
      </c>
      <c r="Z100" s="69" t="s">
        <v>899</v>
      </c>
      <c r="AA100" s="40">
        <f t="shared" si="103"/>
        <v>1</v>
      </c>
      <c r="AB100" s="40">
        <v>1</v>
      </c>
      <c r="AC100" s="40">
        <v>0</v>
      </c>
      <c r="AD100" s="40">
        <f t="shared" ca="1" si="79"/>
        <v>0</v>
      </c>
      <c r="AE100" s="37">
        <f t="shared" ca="1" si="93"/>
        <v>0</v>
      </c>
      <c r="AF100" s="69" t="s">
        <v>899</v>
      </c>
      <c r="AG100" s="40">
        <f t="shared" si="50"/>
        <v>1</v>
      </c>
      <c r="AH100" s="40">
        <v>1</v>
      </c>
      <c r="AI100" s="40">
        <v>0</v>
      </c>
      <c r="AJ100" s="40">
        <f t="shared" ca="1" si="80"/>
        <v>0</v>
      </c>
      <c r="AK100" s="37">
        <f t="shared" ca="1" si="94"/>
        <v>0</v>
      </c>
      <c r="AL100" s="69" t="s">
        <v>899</v>
      </c>
      <c r="AM100" s="40">
        <f t="shared" si="104"/>
        <v>1</v>
      </c>
      <c r="AN100" s="84">
        <v>1</v>
      </c>
      <c r="AO100" s="40">
        <v>0</v>
      </c>
      <c r="AP100" s="40">
        <f t="shared" ca="1" si="82"/>
        <v>0</v>
      </c>
      <c r="AQ100" s="37">
        <f t="shared" ca="1" si="95"/>
        <v>0</v>
      </c>
      <c r="AR100" s="69" t="s">
        <v>899</v>
      </c>
      <c r="AS100" s="40">
        <f t="shared" si="105"/>
        <v>1</v>
      </c>
      <c r="AT100" s="84">
        <v>1</v>
      </c>
      <c r="AU100" s="40">
        <v>0</v>
      </c>
      <c r="AV100" s="40">
        <f t="shared" ca="1" si="84"/>
        <v>0</v>
      </c>
      <c r="AW100" s="37">
        <f t="shared" ca="1" si="96"/>
        <v>0</v>
      </c>
      <c r="AX100" s="69" t="s">
        <v>899</v>
      </c>
      <c r="AY100" s="40">
        <f t="shared" si="106"/>
        <v>1</v>
      </c>
      <c r="AZ100" s="40">
        <v>1</v>
      </c>
      <c r="BA100" s="40">
        <v>0</v>
      </c>
      <c r="BB100" s="40">
        <f t="shared" ca="1" si="86"/>
        <v>0</v>
      </c>
      <c r="BC100" s="37">
        <f t="shared" ca="1" si="97"/>
        <v>0</v>
      </c>
      <c r="BD100" s="69" t="s">
        <v>899</v>
      </c>
      <c r="BE100" s="40">
        <f t="shared" si="54"/>
        <v>1</v>
      </c>
      <c r="BF100" s="40">
        <v>1</v>
      </c>
      <c r="BG100" s="40">
        <v>0</v>
      </c>
      <c r="BH100" s="40">
        <f t="shared" ca="1" si="87"/>
        <v>0</v>
      </c>
      <c r="BI100" s="37">
        <f t="shared" ca="1" si="98"/>
        <v>0</v>
      </c>
    </row>
    <row r="101" spans="1:61" s="33" customFormat="1" ht="11.25" x14ac:dyDescent="0.2">
      <c r="A101" s="33">
        <f t="shared" si="89"/>
        <v>92</v>
      </c>
      <c r="B101" s="33">
        <f>'TO Filter Summary'!B102</f>
        <v>0</v>
      </c>
      <c r="C101" s="76" t="str">
        <f t="shared" ca="1" si="69"/>
        <v>DM Diagnostic Telemetry</v>
      </c>
      <c r="D101" s="290">
        <f>'TO Filter Summary'!D102</f>
        <v>0</v>
      </c>
      <c r="E101" s="34" t="str">
        <f t="shared" ca="1" si="70"/>
        <v>Internal</v>
      </c>
      <c r="F101" s="34">
        <f t="shared" ca="1" si="71"/>
        <v>427</v>
      </c>
      <c r="G101" s="34" t="str">
        <f t="shared" ca="1" si="72"/>
        <v>0x1AB</v>
      </c>
      <c r="H101" s="34" t="str">
        <f t="shared" ca="1" si="90"/>
        <v>0x9AB</v>
      </c>
      <c r="I101" s="117" t="s">
        <v>1393</v>
      </c>
      <c r="J101" s="35">
        <f t="shared" ca="1" si="73"/>
        <v>6560</v>
      </c>
      <c r="K101" s="67">
        <f t="shared" ca="1" si="74"/>
        <v>0</v>
      </c>
      <c r="L101" s="35" t="str">
        <f t="shared" ca="1" si="75"/>
        <v>Async</v>
      </c>
      <c r="M101" s="64">
        <f t="shared" ca="1" si="76"/>
        <v>0</v>
      </c>
      <c r="N101" s="69" t="s">
        <v>899</v>
      </c>
      <c r="O101" s="40">
        <f t="shared" si="63"/>
        <v>1</v>
      </c>
      <c r="P101" s="36">
        <v>1</v>
      </c>
      <c r="Q101" s="40">
        <v>0</v>
      </c>
      <c r="R101" s="40">
        <f t="shared" ca="1" si="64"/>
        <v>0</v>
      </c>
      <c r="S101" s="37">
        <f t="shared" ca="1" si="91"/>
        <v>0</v>
      </c>
      <c r="T101" s="69" t="s">
        <v>899</v>
      </c>
      <c r="U101" s="40">
        <f t="shared" si="88"/>
        <v>1</v>
      </c>
      <c r="V101" s="36">
        <v>1</v>
      </c>
      <c r="W101" s="40">
        <v>0</v>
      </c>
      <c r="X101" s="40">
        <f t="shared" ca="1" si="77"/>
        <v>0</v>
      </c>
      <c r="Y101" s="37">
        <f t="shared" ca="1" si="92"/>
        <v>0</v>
      </c>
      <c r="Z101" s="69" t="s">
        <v>899</v>
      </c>
      <c r="AA101" s="40">
        <f t="shared" si="103"/>
        <v>1</v>
      </c>
      <c r="AB101" s="40">
        <v>1</v>
      </c>
      <c r="AC101" s="40">
        <v>0</v>
      </c>
      <c r="AD101" s="40">
        <f t="shared" ca="1" si="79"/>
        <v>0</v>
      </c>
      <c r="AE101" s="37">
        <f t="shared" ca="1" si="93"/>
        <v>0</v>
      </c>
      <c r="AF101" s="69" t="s">
        <v>899</v>
      </c>
      <c r="AG101" s="40">
        <f t="shared" si="50"/>
        <v>1</v>
      </c>
      <c r="AH101" s="40">
        <v>1</v>
      </c>
      <c r="AI101" s="40">
        <v>0</v>
      </c>
      <c r="AJ101" s="40">
        <f t="shared" ca="1" si="80"/>
        <v>0</v>
      </c>
      <c r="AK101" s="37">
        <f t="shared" ca="1" si="94"/>
        <v>0</v>
      </c>
      <c r="AL101" s="69" t="s">
        <v>899</v>
      </c>
      <c r="AM101" s="40">
        <f t="shared" si="104"/>
        <v>1</v>
      </c>
      <c r="AN101" s="84">
        <v>1</v>
      </c>
      <c r="AO101" s="40">
        <v>0</v>
      </c>
      <c r="AP101" s="40">
        <f t="shared" ca="1" si="82"/>
        <v>0</v>
      </c>
      <c r="AQ101" s="37">
        <f t="shared" ca="1" si="95"/>
        <v>0</v>
      </c>
      <c r="AR101" s="69" t="s">
        <v>899</v>
      </c>
      <c r="AS101" s="40">
        <f t="shared" si="105"/>
        <v>1</v>
      </c>
      <c r="AT101" s="84">
        <v>1</v>
      </c>
      <c r="AU101" s="40">
        <v>0</v>
      </c>
      <c r="AV101" s="40">
        <f t="shared" ca="1" si="84"/>
        <v>0</v>
      </c>
      <c r="AW101" s="37">
        <f t="shared" ca="1" si="96"/>
        <v>0</v>
      </c>
      <c r="AX101" s="69" t="s">
        <v>899</v>
      </c>
      <c r="AY101" s="40">
        <f t="shared" si="106"/>
        <v>1</v>
      </c>
      <c r="AZ101" s="40">
        <v>1</v>
      </c>
      <c r="BA101" s="40">
        <v>0</v>
      </c>
      <c r="BB101" s="40">
        <f t="shared" ca="1" si="86"/>
        <v>0</v>
      </c>
      <c r="BC101" s="37">
        <f t="shared" ca="1" si="97"/>
        <v>0</v>
      </c>
      <c r="BD101" s="69" t="s">
        <v>899</v>
      </c>
      <c r="BE101" s="40">
        <f t="shared" si="54"/>
        <v>1</v>
      </c>
      <c r="BF101" s="40">
        <v>1</v>
      </c>
      <c r="BG101" s="40">
        <v>0</v>
      </c>
      <c r="BH101" s="40">
        <f t="shared" ca="1" si="87"/>
        <v>0</v>
      </c>
      <c r="BI101" s="37">
        <f t="shared" ca="1" si="98"/>
        <v>0</v>
      </c>
    </row>
    <row r="102" spans="1:61" s="33" customFormat="1" ht="11.25" x14ac:dyDescent="0.2">
      <c r="A102" s="33">
        <f t="shared" si="89"/>
        <v>93</v>
      </c>
      <c r="B102" s="33">
        <f>'TO Filter Summary'!B103</f>
        <v>0</v>
      </c>
      <c r="C102" s="76" t="str">
        <f t="shared" ca="1" si="69"/>
        <v>GM Diagnostic Telemetry</v>
      </c>
      <c r="D102" s="290">
        <f>'TO Filter Summary'!D103</f>
        <v>0</v>
      </c>
      <c r="E102" s="34" t="str">
        <f t="shared" ca="1" si="70"/>
        <v>Internal</v>
      </c>
      <c r="F102" s="34">
        <f t="shared" ca="1" si="71"/>
        <v>428</v>
      </c>
      <c r="G102" s="34" t="str">
        <f t="shared" ca="1" si="72"/>
        <v>0x1AC</v>
      </c>
      <c r="H102" s="34" t="str">
        <f t="shared" ca="1" si="90"/>
        <v>0x9AC</v>
      </c>
      <c r="I102" s="117" t="s">
        <v>1393</v>
      </c>
      <c r="J102" s="35">
        <f t="shared" ca="1" si="73"/>
        <v>4096</v>
      </c>
      <c r="K102" s="67">
        <f t="shared" ca="1" si="74"/>
        <v>0</v>
      </c>
      <c r="L102" s="35" t="str">
        <f t="shared" ca="1" si="75"/>
        <v>Async</v>
      </c>
      <c r="M102" s="64">
        <f t="shared" ca="1" si="76"/>
        <v>0</v>
      </c>
      <c r="N102" s="69" t="s">
        <v>899</v>
      </c>
      <c r="O102" s="40">
        <f t="shared" si="63"/>
        <v>1</v>
      </c>
      <c r="P102" s="36">
        <v>1</v>
      </c>
      <c r="Q102" s="40">
        <v>0</v>
      </c>
      <c r="R102" s="40">
        <f t="shared" ca="1" si="64"/>
        <v>0</v>
      </c>
      <c r="S102" s="37">
        <f t="shared" ca="1" si="91"/>
        <v>0</v>
      </c>
      <c r="T102" s="69" t="s">
        <v>899</v>
      </c>
      <c r="U102" s="40">
        <f t="shared" si="88"/>
        <v>1</v>
      </c>
      <c r="V102" s="36">
        <v>1</v>
      </c>
      <c r="W102" s="40">
        <v>0</v>
      </c>
      <c r="X102" s="40">
        <f t="shared" ca="1" si="77"/>
        <v>0</v>
      </c>
      <c r="Y102" s="37">
        <f t="shared" ca="1" si="92"/>
        <v>0</v>
      </c>
      <c r="Z102" s="69" t="s">
        <v>899</v>
      </c>
      <c r="AA102" s="40">
        <f t="shared" si="103"/>
        <v>1</v>
      </c>
      <c r="AB102" s="40">
        <v>1</v>
      </c>
      <c r="AC102" s="40">
        <v>0</v>
      </c>
      <c r="AD102" s="40">
        <f t="shared" ca="1" si="79"/>
        <v>0</v>
      </c>
      <c r="AE102" s="37">
        <f t="shared" ca="1" si="93"/>
        <v>0</v>
      </c>
      <c r="AF102" s="69" t="s">
        <v>899</v>
      </c>
      <c r="AG102" s="40">
        <f t="shared" si="50"/>
        <v>1</v>
      </c>
      <c r="AH102" s="40">
        <v>1</v>
      </c>
      <c r="AI102" s="40">
        <v>0</v>
      </c>
      <c r="AJ102" s="40">
        <f t="shared" ca="1" si="80"/>
        <v>0</v>
      </c>
      <c r="AK102" s="37">
        <f t="shared" ca="1" si="94"/>
        <v>0</v>
      </c>
      <c r="AL102" s="69" t="s">
        <v>899</v>
      </c>
      <c r="AM102" s="40">
        <f t="shared" si="104"/>
        <v>1</v>
      </c>
      <c r="AN102" s="84">
        <v>1</v>
      </c>
      <c r="AO102" s="40">
        <v>0</v>
      </c>
      <c r="AP102" s="40">
        <f t="shared" ca="1" si="82"/>
        <v>0</v>
      </c>
      <c r="AQ102" s="37">
        <f t="shared" ca="1" si="95"/>
        <v>0</v>
      </c>
      <c r="AR102" s="69" t="s">
        <v>899</v>
      </c>
      <c r="AS102" s="40">
        <f t="shared" si="105"/>
        <v>1</v>
      </c>
      <c r="AT102" s="84">
        <v>1</v>
      </c>
      <c r="AU102" s="40">
        <v>0</v>
      </c>
      <c r="AV102" s="40">
        <f t="shared" ca="1" si="84"/>
        <v>0</v>
      </c>
      <c r="AW102" s="37">
        <f t="shared" ca="1" si="96"/>
        <v>0</v>
      </c>
      <c r="AX102" s="69" t="s">
        <v>899</v>
      </c>
      <c r="AY102" s="40">
        <f t="shared" si="106"/>
        <v>1</v>
      </c>
      <c r="AZ102" s="40">
        <v>1</v>
      </c>
      <c r="BA102" s="40">
        <v>0</v>
      </c>
      <c r="BB102" s="40">
        <f t="shared" ca="1" si="86"/>
        <v>0</v>
      </c>
      <c r="BC102" s="37">
        <f t="shared" ca="1" si="97"/>
        <v>0</v>
      </c>
      <c r="BD102" s="69" t="s">
        <v>899</v>
      </c>
      <c r="BE102" s="40">
        <f t="shared" si="54"/>
        <v>1</v>
      </c>
      <c r="BF102" s="40">
        <v>1</v>
      </c>
      <c r="BG102" s="40">
        <v>0</v>
      </c>
      <c r="BH102" s="40">
        <f t="shared" ca="1" si="87"/>
        <v>0</v>
      </c>
      <c r="BI102" s="37">
        <f t="shared" ca="1" si="98"/>
        <v>0</v>
      </c>
    </row>
    <row r="103" spans="1:61" s="33" customFormat="1" ht="11.25" x14ac:dyDescent="0.2">
      <c r="A103" s="33">
        <f t="shared" si="89"/>
        <v>94</v>
      </c>
      <c r="B103" s="33" t="str">
        <f>'TO Filter Summary'!B104</f>
        <v>FSW</v>
      </c>
      <c r="C103" s="76" t="str">
        <f t="shared" ca="1" si="69"/>
        <v>SDR Housekeeping Telemetry Packet</v>
      </c>
      <c r="D103" s="290" t="str">
        <f>'TO Filter Summary'!D104</f>
        <v>No</v>
      </c>
      <c r="E103" s="34" t="str">
        <f t="shared" ca="1" si="70"/>
        <v>Internal</v>
      </c>
      <c r="F103" s="34">
        <f t="shared" ca="1" si="71"/>
        <v>429</v>
      </c>
      <c r="G103" s="34" t="str">
        <f t="shared" ca="1" si="72"/>
        <v>0x1AD</v>
      </c>
      <c r="H103" s="34" t="str">
        <f t="shared" ca="1" si="90"/>
        <v>0x9AD</v>
      </c>
      <c r="I103" s="117" t="s">
        <v>1393</v>
      </c>
      <c r="J103" s="35">
        <f t="shared" ca="1" si="73"/>
        <v>2976</v>
      </c>
      <c r="K103" s="67">
        <f t="shared" ca="1" si="74"/>
        <v>5</v>
      </c>
      <c r="L103" s="35" t="str">
        <f t="shared" ca="1" si="75"/>
        <v>Sync</v>
      </c>
      <c r="M103" s="64">
        <f t="shared" ca="1" si="76"/>
        <v>595.20000000000005</v>
      </c>
      <c r="N103" s="69" t="s">
        <v>899</v>
      </c>
      <c r="O103" s="40">
        <f t="shared" si="63"/>
        <v>1</v>
      </c>
      <c r="P103" s="36">
        <v>3</v>
      </c>
      <c r="Q103" s="40">
        <v>0</v>
      </c>
      <c r="R103" s="40">
        <f t="shared" ca="1" si="64"/>
        <v>15</v>
      </c>
      <c r="S103" s="37">
        <f t="shared" ca="1" si="91"/>
        <v>198.4</v>
      </c>
      <c r="T103" s="69" t="s">
        <v>899</v>
      </c>
      <c r="U103" s="40">
        <f t="shared" si="88"/>
        <v>1</v>
      </c>
      <c r="V103" s="36">
        <v>3</v>
      </c>
      <c r="W103" s="40">
        <v>0</v>
      </c>
      <c r="X103" s="40">
        <f t="shared" ca="1" si="77"/>
        <v>15</v>
      </c>
      <c r="Y103" s="37">
        <f t="shared" ca="1" si="92"/>
        <v>198.4</v>
      </c>
      <c r="Z103" s="69" t="s">
        <v>899</v>
      </c>
      <c r="AA103" s="40">
        <f t="shared" si="103"/>
        <v>1</v>
      </c>
      <c r="AB103" s="40">
        <v>24</v>
      </c>
      <c r="AC103" s="40">
        <v>0</v>
      </c>
      <c r="AD103" s="40">
        <f t="shared" ca="1" si="79"/>
        <v>120</v>
      </c>
      <c r="AE103" s="37">
        <f t="shared" ca="1" si="93"/>
        <v>24.8</v>
      </c>
      <c r="AF103" s="69" t="s">
        <v>899</v>
      </c>
      <c r="AG103" s="40">
        <f t="shared" si="50"/>
        <v>1</v>
      </c>
      <c r="AH103" s="40">
        <v>24</v>
      </c>
      <c r="AI103" s="40">
        <v>0</v>
      </c>
      <c r="AJ103" s="40">
        <f t="shared" ca="1" si="80"/>
        <v>120</v>
      </c>
      <c r="AK103" s="37">
        <f t="shared" ca="1" si="94"/>
        <v>24.8</v>
      </c>
      <c r="AL103" s="69" t="s">
        <v>899</v>
      </c>
      <c r="AM103" s="40">
        <f t="shared" si="104"/>
        <v>1</v>
      </c>
      <c r="AN103" s="40">
        <v>24</v>
      </c>
      <c r="AO103" s="40">
        <v>0</v>
      </c>
      <c r="AP103" s="40">
        <f t="shared" ca="1" si="82"/>
        <v>120</v>
      </c>
      <c r="AQ103" s="37">
        <f t="shared" ca="1" si="95"/>
        <v>24.8</v>
      </c>
      <c r="AR103" s="69" t="s">
        <v>899</v>
      </c>
      <c r="AS103" s="40">
        <f t="shared" si="105"/>
        <v>1</v>
      </c>
      <c r="AT103" s="40">
        <v>24</v>
      </c>
      <c r="AU103" s="40">
        <v>0</v>
      </c>
      <c r="AV103" s="40">
        <f t="shared" ca="1" si="84"/>
        <v>120</v>
      </c>
      <c r="AW103" s="37">
        <f t="shared" ca="1" si="96"/>
        <v>24.8</v>
      </c>
      <c r="AX103" s="69" t="s">
        <v>899</v>
      </c>
      <c r="AY103" s="40">
        <f t="shared" si="106"/>
        <v>1</v>
      </c>
      <c r="AZ103" s="40">
        <v>24</v>
      </c>
      <c r="BA103" s="40">
        <v>0</v>
      </c>
      <c r="BB103" s="40">
        <f t="shared" ca="1" si="86"/>
        <v>120</v>
      </c>
      <c r="BC103" s="37">
        <f t="shared" ca="1" si="97"/>
        <v>24.8</v>
      </c>
      <c r="BD103" s="69" t="s">
        <v>899</v>
      </c>
      <c r="BE103" s="40">
        <f t="shared" si="54"/>
        <v>0</v>
      </c>
      <c r="BF103" s="40">
        <v>0</v>
      </c>
      <c r="BG103" s="40">
        <v>0</v>
      </c>
      <c r="BH103" s="40">
        <f t="shared" ca="1" si="87"/>
        <v>0</v>
      </c>
      <c r="BI103" s="37">
        <f t="shared" si="98"/>
        <v>0</v>
      </c>
    </row>
    <row r="104" spans="1:61" s="33" customFormat="1" ht="11.25" x14ac:dyDescent="0.2">
      <c r="A104" s="33">
        <f t="shared" si="89"/>
        <v>95</v>
      </c>
      <c r="B104" s="33">
        <f>'TO Filter Summary'!B105</f>
        <v>0</v>
      </c>
      <c r="C104" s="76" t="str">
        <f t="shared" ca="1" si="69"/>
        <v>SDR Diagnostic Telemetry Packet</v>
      </c>
      <c r="D104" s="290">
        <f>'TO Filter Summary'!D105</f>
        <v>0</v>
      </c>
      <c r="E104" s="34" t="str">
        <f t="shared" ca="1" si="70"/>
        <v>Internal</v>
      </c>
      <c r="F104" s="34">
        <f t="shared" ca="1" si="71"/>
        <v>430</v>
      </c>
      <c r="G104" s="34" t="str">
        <f t="shared" ca="1" si="72"/>
        <v>0x1AE</v>
      </c>
      <c r="H104" s="34" t="str">
        <f t="shared" ca="1" si="90"/>
        <v>0x9AE</v>
      </c>
      <c r="I104" s="117" t="s">
        <v>1393</v>
      </c>
      <c r="J104" s="35">
        <f t="shared" ca="1" si="73"/>
        <v>4960</v>
      </c>
      <c r="K104" s="67">
        <f t="shared" ca="1" si="74"/>
        <v>0</v>
      </c>
      <c r="L104" s="35" t="str">
        <f t="shared" ca="1" si="75"/>
        <v>Async</v>
      </c>
      <c r="M104" s="64">
        <f t="shared" ca="1" si="76"/>
        <v>0</v>
      </c>
      <c r="N104" s="69" t="s">
        <v>899</v>
      </c>
      <c r="O104" s="40">
        <f t="shared" si="63"/>
        <v>1</v>
      </c>
      <c r="P104" s="36">
        <v>1</v>
      </c>
      <c r="Q104" s="40">
        <v>0</v>
      </c>
      <c r="R104" s="40">
        <f t="shared" ca="1" si="64"/>
        <v>0</v>
      </c>
      <c r="S104" s="37">
        <f t="shared" ca="1" si="91"/>
        <v>0</v>
      </c>
      <c r="T104" s="69" t="s">
        <v>899</v>
      </c>
      <c r="U104" s="40">
        <f t="shared" si="88"/>
        <v>1</v>
      </c>
      <c r="V104" s="36">
        <v>1</v>
      </c>
      <c r="W104" s="40">
        <v>0</v>
      </c>
      <c r="X104" s="40">
        <f t="shared" ca="1" si="77"/>
        <v>0</v>
      </c>
      <c r="Y104" s="37">
        <f t="shared" ca="1" si="92"/>
        <v>0</v>
      </c>
      <c r="Z104" s="69" t="s">
        <v>899</v>
      </c>
      <c r="AA104" s="40">
        <f t="shared" si="103"/>
        <v>1</v>
      </c>
      <c r="AB104" s="40">
        <v>1</v>
      </c>
      <c r="AC104" s="40">
        <v>0</v>
      </c>
      <c r="AD104" s="40">
        <f t="shared" ca="1" si="79"/>
        <v>0</v>
      </c>
      <c r="AE104" s="37">
        <f t="shared" ca="1" si="93"/>
        <v>0</v>
      </c>
      <c r="AF104" s="69" t="s">
        <v>899</v>
      </c>
      <c r="AG104" s="40">
        <f t="shared" si="50"/>
        <v>1</v>
      </c>
      <c r="AH104" s="40">
        <v>1</v>
      </c>
      <c r="AI104" s="40">
        <v>0</v>
      </c>
      <c r="AJ104" s="40">
        <f t="shared" ca="1" si="80"/>
        <v>0</v>
      </c>
      <c r="AK104" s="37">
        <f t="shared" ca="1" si="94"/>
        <v>0</v>
      </c>
      <c r="AL104" s="69" t="s">
        <v>899</v>
      </c>
      <c r="AM104" s="40">
        <f t="shared" si="104"/>
        <v>1</v>
      </c>
      <c r="AN104" s="84">
        <v>1</v>
      </c>
      <c r="AO104" s="40">
        <v>0</v>
      </c>
      <c r="AP104" s="40">
        <f t="shared" ca="1" si="82"/>
        <v>0</v>
      </c>
      <c r="AQ104" s="37">
        <f t="shared" ca="1" si="95"/>
        <v>0</v>
      </c>
      <c r="AR104" s="69" t="s">
        <v>899</v>
      </c>
      <c r="AS104" s="40">
        <f t="shared" si="105"/>
        <v>1</v>
      </c>
      <c r="AT104" s="84">
        <v>1</v>
      </c>
      <c r="AU104" s="40">
        <v>0</v>
      </c>
      <c r="AV104" s="40">
        <f t="shared" ca="1" si="84"/>
        <v>0</v>
      </c>
      <c r="AW104" s="37">
        <f t="shared" ca="1" si="96"/>
        <v>0</v>
      </c>
      <c r="AX104" s="69" t="s">
        <v>899</v>
      </c>
      <c r="AY104" s="40">
        <f t="shared" si="106"/>
        <v>1</v>
      </c>
      <c r="AZ104" s="40">
        <v>1</v>
      </c>
      <c r="BA104" s="40">
        <v>0</v>
      </c>
      <c r="BB104" s="40">
        <f t="shared" ca="1" si="86"/>
        <v>0</v>
      </c>
      <c r="BC104" s="37">
        <f t="shared" ca="1" si="97"/>
        <v>0</v>
      </c>
      <c r="BD104" s="69" t="s">
        <v>899</v>
      </c>
      <c r="BE104" s="40">
        <f t="shared" si="54"/>
        <v>1</v>
      </c>
      <c r="BF104" s="40">
        <v>1</v>
      </c>
      <c r="BG104" s="40">
        <v>0</v>
      </c>
      <c r="BH104" s="40">
        <f t="shared" ca="1" si="87"/>
        <v>0</v>
      </c>
      <c r="BI104" s="37">
        <f t="shared" ca="1" si="98"/>
        <v>0</v>
      </c>
    </row>
    <row r="105" spans="1:61" s="33" customFormat="1" ht="11.25" x14ac:dyDescent="0.2">
      <c r="A105" s="33">
        <f t="shared" si="89"/>
        <v>96</v>
      </c>
      <c r="B105" s="33">
        <f>'TO Filter Summary'!B106</f>
        <v>0</v>
      </c>
      <c r="C105" s="76" t="str">
        <f t="shared" ca="1" si="69"/>
        <v>SDR Bad Memory Map Diagnostic Packet</v>
      </c>
      <c r="D105" s="290">
        <f>'TO Filter Summary'!D106</f>
        <v>0</v>
      </c>
      <c r="E105" s="34" t="str">
        <f t="shared" ca="1" si="70"/>
        <v>Internal</v>
      </c>
      <c r="F105" s="34">
        <f t="shared" ca="1" si="71"/>
        <v>431</v>
      </c>
      <c r="G105" s="34" t="str">
        <f t="shared" ca="1" si="72"/>
        <v>0x1AF</v>
      </c>
      <c r="H105" s="34" t="str">
        <f t="shared" ca="1" si="90"/>
        <v>0x9AF</v>
      </c>
      <c r="I105" s="117" t="s">
        <v>1393</v>
      </c>
      <c r="J105" s="35">
        <f t="shared" ca="1" si="73"/>
        <v>4192</v>
      </c>
      <c r="K105" s="67">
        <f t="shared" ca="1" si="74"/>
        <v>0</v>
      </c>
      <c r="L105" s="35" t="str">
        <f t="shared" ca="1" si="75"/>
        <v>Async</v>
      </c>
      <c r="M105" s="64">
        <f t="shared" ca="1" si="76"/>
        <v>0</v>
      </c>
      <c r="N105" s="69" t="s">
        <v>899</v>
      </c>
      <c r="O105" s="40">
        <f t="shared" si="63"/>
        <v>1</v>
      </c>
      <c r="P105" s="36">
        <v>1</v>
      </c>
      <c r="Q105" s="40">
        <v>0</v>
      </c>
      <c r="R105" s="40">
        <f t="shared" ca="1" si="64"/>
        <v>0</v>
      </c>
      <c r="S105" s="37">
        <f t="shared" ca="1" si="91"/>
        <v>0</v>
      </c>
      <c r="T105" s="69" t="s">
        <v>899</v>
      </c>
      <c r="U105" s="40">
        <f t="shared" si="88"/>
        <v>1</v>
      </c>
      <c r="V105" s="36">
        <v>1</v>
      </c>
      <c r="W105" s="40">
        <v>0</v>
      </c>
      <c r="X105" s="40">
        <f t="shared" ca="1" si="77"/>
        <v>0</v>
      </c>
      <c r="Y105" s="37">
        <f t="shared" ca="1" si="92"/>
        <v>0</v>
      </c>
      <c r="Z105" s="69" t="s">
        <v>899</v>
      </c>
      <c r="AA105" s="40">
        <f t="shared" si="103"/>
        <v>1</v>
      </c>
      <c r="AB105" s="40">
        <v>1</v>
      </c>
      <c r="AC105" s="40">
        <v>0</v>
      </c>
      <c r="AD105" s="40">
        <f t="shared" ca="1" si="79"/>
        <v>0</v>
      </c>
      <c r="AE105" s="37">
        <f t="shared" ca="1" si="93"/>
        <v>0</v>
      </c>
      <c r="AF105" s="69" t="s">
        <v>899</v>
      </c>
      <c r="AG105" s="40">
        <f t="shared" si="50"/>
        <v>1</v>
      </c>
      <c r="AH105" s="40">
        <v>1</v>
      </c>
      <c r="AI105" s="40">
        <v>0</v>
      </c>
      <c r="AJ105" s="40">
        <f t="shared" ca="1" si="80"/>
        <v>0</v>
      </c>
      <c r="AK105" s="37">
        <f t="shared" ca="1" si="94"/>
        <v>0</v>
      </c>
      <c r="AL105" s="69" t="s">
        <v>899</v>
      </c>
      <c r="AM105" s="40">
        <f t="shared" si="104"/>
        <v>1</v>
      </c>
      <c r="AN105" s="84">
        <v>1</v>
      </c>
      <c r="AO105" s="40">
        <v>0</v>
      </c>
      <c r="AP105" s="40">
        <f t="shared" ca="1" si="82"/>
        <v>0</v>
      </c>
      <c r="AQ105" s="37">
        <f t="shared" ca="1" si="95"/>
        <v>0</v>
      </c>
      <c r="AR105" s="69" t="s">
        <v>899</v>
      </c>
      <c r="AS105" s="40">
        <f t="shared" si="105"/>
        <v>1</v>
      </c>
      <c r="AT105" s="84">
        <v>1</v>
      </c>
      <c r="AU105" s="40">
        <v>0</v>
      </c>
      <c r="AV105" s="40">
        <f t="shared" ca="1" si="84"/>
        <v>0</v>
      </c>
      <c r="AW105" s="37">
        <f t="shared" ca="1" si="96"/>
        <v>0</v>
      </c>
      <c r="AX105" s="69" t="s">
        <v>899</v>
      </c>
      <c r="AY105" s="40">
        <f t="shared" si="106"/>
        <v>1</v>
      </c>
      <c r="AZ105" s="40">
        <v>1</v>
      </c>
      <c r="BA105" s="40">
        <v>0</v>
      </c>
      <c r="BB105" s="40">
        <f t="shared" ca="1" si="86"/>
        <v>0</v>
      </c>
      <c r="BC105" s="37">
        <f t="shared" ca="1" si="97"/>
        <v>0</v>
      </c>
      <c r="BD105" s="69" t="s">
        <v>899</v>
      </c>
      <c r="BE105" s="40">
        <f t="shared" si="54"/>
        <v>1</v>
      </c>
      <c r="BF105" s="40">
        <v>1</v>
      </c>
      <c r="BG105" s="40">
        <v>0</v>
      </c>
      <c r="BH105" s="40">
        <f t="shared" ca="1" si="87"/>
        <v>0</v>
      </c>
      <c r="BI105" s="37">
        <f t="shared" ca="1" si="98"/>
        <v>0</v>
      </c>
    </row>
    <row r="106" spans="1:61" s="33" customFormat="1" ht="11.25" x14ac:dyDescent="0.2">
      <c r="A106" s="33">
        <f t="shared" si="89"/>
        <v>97</v>
      </c>
      <c r="B106" s="33" t="str">
        <f>'TO Filter Summary'!B107</f>
        <v>FSW</v>
      </c>
      <c r="C106" s="76" t="str">
        <f t="shared" ca="1" si="69"/>
        <v>RM SDB Diagnostic Packet</v>
      </c>
      <c r="D106" s="290" t="str">
        <f>'TO Filter Summary'!D107</f>
        <v>No</v>
      </c>
      <c r="E106" s="34" t="str">
        <f t="shared" ca="1" si="70"/>
        <v>Internal</v>
      </c>
      <c r="F106" s="34">
        <f t="shared" ca="1" si="71"/>
        <v>432</v>
      </c>
      <c r="G106" s="34" t="str">
        <f t="shared" ca="1" si="72"/>
        <v>0x1B0</v>
      </c>
      <c r="H106" s="34" t="str">
        <f t="shared" ca="1" si="90"/>
        <v>0x9B0</v>
      </c>
      <c r="I106" s="117" t="s">
        <v>1393</v>
      </c>
      <c r="J106" s="35">
        <f t="shared" ca="1" si="73"/>
        <v>512</v>
      </c>
      <c r="K106" s="67">
        <f t="shared" ca="1" si="74"/>
        <v>5</v>
      </c>
      <c r="L106" s="35" t="str">
        <f t="shared" ca="1" si="75"/>
        <v>Sync</v>
      </c>
      <c r="M106" s="64">
        <f t="shared" ca="1" si="76"/>
        <v>102.4</v>
      </c>
      <c r="N106" s="69" t="s">
        <v>899</v>
      </c>
      <c r="O106" s="40">
        <f t="shared" si="63"/>
        <v>1</v>
      </c>
      <c r="P106" s="36">
        <v>12</v>
      </c>
      <c r="Q106" s="40">
        <v>0</v>
      </c>
      <c r="R106" s="40">
        <f t="shared" ca="1" si="64"/>
        <v>60</v>
      </c>
      <c r="S106" s="37">
        <f t="shared" ca="1" si="91"/>
        <v>8.5333333333333332</v>
      </c>
      <c r="T106" s="69" t="s">
        <v>899</v>
      </c>
      <c r="U106" s="40">
        <f t="shared" si="88"/>
        <v>1</v>
      </c>
      <c r="V106" s="36">
        <v>12</v>
      </c>
      <c r="W106" s="40">
        <v>0</v>
      </c>
      <c r="X106" s="40">
        <f t="shared" ca="1" si="77"/>
        <v>60</v>
      </c>
      <c r="Y106" s="37">
        <f t="shared" ca="1" si="92"/>
        <v>8.5333333333333332</v>
      </c>
      <c r="Z106" s="69" t="s">
        <v>899</v>
      </c>
      <c r="AA106" s="40">
        <f t="shared" si="103"/>
        <v>1</v>
      </c>
      <c r="AB106" s="40">
        <v>24</v>
      </c>
      <c r="AC106" s="40">
        <v>0</v>
      </c>
      <c r="AD106" s="40">
        <f t="shared" ca="1" si="79"/>
        <v>120</v>
      </c>
      <c r="AE106" s="37">
        <f t="shared" ca="1" si="93"/>
        <v>4.2666666666666666</v>
      </c>
      <c r="AF106" s="69" t="s">
        <v>899</v>
      </c>
      <c r="AG106" s="40">
        <f t="shared" si="50"/>
        <v>1</v>
      </c>
      <c r="AH106" s="40">
        <v>24</v>
      </c>
      <c r="AI106" s="40">
        <v>0</v>
      </c>
      <c r="AJ106" s="40">
        <f t="shared" ca="1" si="80"/>
        <v>120</v>
      </c>
      <c r="AK106" s="37">
        <f t="shared" ca="1" si="94"/>
        <v>4.2666666666666666</v>
      </c>
      <c r="AL106" s="69" t="s">
        <v>899</v>
      </c>
      <c r="AM106" s="40">
        <f t="shared" si="104"/>
        <v>1</v>
      </c>
      <c r="AN106" s="84">
        <v>24</v>
      </c>
      <c r="AO106" s="40">
        <v>0</v>
      </c>
      <c r="AP106" s="40">
        <f t="shared" ca="1" si="82"/>
        <v>120</v>
      </c>
      <c r="AQ106" s="37">
        <f t="shared" ca="1" si="95"/>
        <v>4.2666666666666666</v>
      </c>
      <c r="AR106" s="69" t="s">
        <v>899</v>
      </c>
      <c r="AS106" s="40">
        <f t="shared" si="105"/>
        <v>1</v>
      </c>
      <c r="AT106" s="84">
        <v>24</v>
      </c>
      <c r="AU106" s="40">
        <v>0</v>
      </c>
      <c r="AV106" s="40">
        <f t="shared" ca="1" si="84"/>
        <v>120</v>
      </c>
      <c r="AW106" s="37">
        <f t="shared" ca="1" si="96"/>
        <v>4.2666666666666666</v>
      </c>
      <c r="AX106" s="69" t="s">
        <v>899</v>
      </c>
      <c r="AY106" s="40">
        <f t="shared" si="106"/>
        <v>1</v>
      </c>
      <c r="AZ106" s="40">
        <v>24</v>
      </c>
      <c r="BA106" s="40">
        <v>0</v>
      </c>
      <c r="BB106" s="40">
        <f t="shared" ca="1" si="86"/>
        <v>120</v>
      </c>
      <c r="BC106" s="37">
        <f t="shared" ca="1" si="97"/>
        <v>4.2666666666666666</v>
      </c>
      <c r="BD106" s="69" t="s">
        <v>899</v>
      </c>
      <c r="BE106" s="40">
        <f t="shared" si="54"/>
        <v>0</v>
      </c>
      <c r="BF106" s="40">
        <v>0</v>
      </c>
      <c r="BG106" s="40">
        <v>0</v>
      </c>
      <c r="BH106" s="40">
        <f t="shared" ca="1" si="87"/>
        <v>0</v>
      </c>
      <c r="BI106" s="37">
        <f t="shared" si="98"/>
        <v>0</v>
      </c>
    </row>
    <row r="107" spans="1:61" s="33" customFormat="1" ht="11.25" x14ac:dyDescent="0.2">
      <c r="A107" s="33">
        <f t="shared" si="89"/>
        <v>98</v>
      </c>
      <c r="B107" s="33" t="str">
        <f>'TO Filter Summary'!B108</f>
        <v>FSW</v>
      </c>
      <c r="C107" s="76" t="str">
        <f t="shared" ca="1" si="69"/>
        <v>Time Manager HK</v>
      </c>
      <c r="D107" s="290" t="str">
        <f>'TO Filter Summary'!D108</f>
        <v>No</v>
      </c>
      <c r="E107" s="34" t="str">
        <f t="shared" ca="1" si="70"/>
        <v>Internal</v>
      </c>
      <c r="F107" s="34">
        <f t="shared" ca="1" si="71"/>
        <v>433</v>
      </c>
      <c r="G107" s="34" t="str">
        <f t="shared" ca="1" si="72"/>
        <v>0x1B1</v>
      </c>
      <c r="H107" s="34" t="str">
        <f t="shared" ca="1" si="90"/>
        <v>0x9B1</v>
      </c>
      <c r="I107" s="117" t="s">
        <v>1393</v>
      </c>
      <c r="J107" s="35">
        <f t="shared" ca="1" si="73"/>
        <v>384</v>
      </c>
      <c r="K107" s="67">
        <f t="shared" ca="1" si="74"/>
        <v>5</v>
      </c>
      <c r="L107" s="35" t="str">
        <f t="shared" ca="1" si="75"/>
        <v>Sync</v>
      </c>
      <c r="M107" s="64">
        <f t="shared" ca="1" si="76"/>
        <v>76.8</v>
      </c>
      <c r="N107" s="69" t="s">
        <v>899</v>
      </c>
      <c r="O107" s="40">
        <f t="shared" si="63"/>
        <v>1</v>
      </c>
      <c r="P107" s="36">
        <v>3</v>
      </c>
      <c r="Q107" s="40">
        <v>0</v>
      </c>
      <c r="R107" s="40">
        <f t="shared" ca="1" si="64"/>
        <v>15</v>
      </c>
      <c r="S107" s="37">
        <f t="shared" ca="1" si="91"/>
        <v>25.599999999999998</v>
      </c>
      <c r="T107" s="69" t="s">
        <v>899</v>
      </c>
      <c r="U107" s="40">
        <f t="shared" si="88"/>
        <v>1</v>
      </c>
      <c r="V107" s="36">
        <v>3</v>
      </c>
      <c r="W107" s="40">
        <v>0</v>
      </c>
      <c r="X107" s="40">
        <f t="shared" ca="1" si="77"/>
        <v>15</v>
      </c>
      <c r="Y107" s="37">
        <f t="shared" ca="1" si="92"/>
        <v>25.599999999999998</v>
      </c>
      <c r="Z107" s="69" t="s">
        <v>899</v>
      </c>
      <c r="AA107" s="40">
        <f>IF(AB107=0,0,1)</f>
        <v>1</v>
      </c>
      <c r="AB107" s="40">
        <v>24</v>
      </c>
      <c r="AC107" s="40">
        <v>0</v>
      </c>
      <c r="AD107" s="40">
        <f t="shared" ca="1" si="79"/>
        <v>120</v>
      </c>
      <c r="AE107" s="37">
        <f t="shared" ca="1" si="93"/>
        <v>3.1999999999999997</v>
      </c>
      <c r="AF107" s="69" t="s">
        <v>899</v>
      </c>
      <c r="AG107" s="40">
        <f>IF(AH107=0,0,1)</f>
        <v>1</v>
      </c>
      <c r="AH107" s="40">
        <v>24</v>
      </c>
      <c r="AI107" s="40">
        <v>0</v>
      </c>
      <c r="AJ107" s="40">
        <f t="shared" ca="1" si="80"/>
        <v>120</v>
      </c>
      <c r="AK107" s="37">
        <f t="shared" ca="1" si="94"/>
        <v>3.1999999999999997</v>
      </c>
      <c r="AL107" s="69" t="s">
        <v>899</v>
      </c>
      <c r="AM107" s="40">
        <f>IF(AN107=0,0,1)</f>
        <v>1</v>
      </c>
      <c r="AN107" s="40">
        <v>24</v>
      </c>
      <c r="AO107" s="40">
        <v>0</v>
      </c>
      <c r="AP107" s="40">
        <f t="shared" ca="1" si="82"/>
        <v>120</v>
      </c>
      <c r="AQ107" s="37">
        <f t="shared" ca="1" si="95"/>
        <v>3.1999999999999997</v>
      </c>
      <c r="AR107" s="69" t="s">
        <v>899</v>
      </c>
      <c r="AS107" s="40">
        <f>IF(AT107=0,0,1)</f>
        <v>1</v>
      </c>
      <c r="AT107" s="40">
        <v>24</v>
      </c>
      <c r="AU107" s="40">
        <v>0</v>
      </c>
      <c r="AV107" s="40">
        <f t="shared" ca="1" si="84"/>
        <v>120</v>
      </c>
      <c r="AW107" s="37">
        <f t="shared" ca="1" si="96"/>
        <v>3.1999999999999997</v>
      </c>
      <c r="AX107" s="69" t="s">
        <v>899</v>
      </c>
      <c r="AY107" s="40">
        <f>IF(AZ107=0,0,1)</f>
        <v>1</v>
      </c>
      <c r="AZ107" s="40">
        <v>24</v>
      </c>
      <c r="BA107" s="40">
        <v>0</v>
      </c>
      <c r="BB107" s="40">
        <f t="shared" ca="1" si="86"/>
        <v>120</v>
      </c>
      <c r="BC107" s="37">
        <f t="shared" ca="1" si="97"/>
        <v>3.1999999999999997</v>
      </c>
      <c r="BD107" s="69" t="s">
        <v>899</v>
      </c>
      <c r="BE107" s="40">
        <f>IF(BF107=0,0,1)</f>
        <v>0</v>
      </c>
      <c r="BF107" s="40">
        <v>0</v>
      </c>
      <c r="BG107" s="40">
        <v>0</v>
      </c>
      <c r="BH107" s="40">
        <f t="shared" ca="1" si="87"/>
        <v>0</v>
      </c>
      <c r="BI107" s="37">
        <f t="shared" si="98"/>
        <v>0</v>
      </c>
    </row>
    <row r="108" spans="1:61" s="33" customFormat="1" ht="11.25" x14ac:dyDescent="0.2">
      <c r="A108" s="33">
        <f t="shared" si="89"/>
        <v>99</v>
      </c>
      <c r="B108" s="33" t="str">
        <f>'TO Filter Summary'!B109</f>
        <v>FSW</v>
      </c>
      <c r="C108" s="76" t="str">
        <f t="shared" ca="1" si="69"/>
        <v>Time Manager Diag HK</v>
      </c>
      <c r="D108" s="290" t="str">
        <f>'TO Filter Summary'!D109</f>
        <v>No</v>
      </c>
      <c r="E108" s="34" t="str">
        <f t="shared" ca="1" si="70"/>
        <v>Internal</v>
      </c>
      <c r="F108" s="34">
        <f t="shared" ca="1" si="71"/>
        <v>434</v>
      </c>
      <c r="G108" s="34" t="str">
        <f t="shared" ca="1" si="72"/>
        <v>0x1B2</v>
      </c>
      <c r="H108" s="34" t="str">
        <f t="shared" ca="1" si="90"/>
        <v>0x9B2</v>
      </c>
      <c r="I108" s="117" t="s">
        <v>1393</v>
      </c>
      <c r="J108" s="35">
        <f t="shared" ca="1" si="73"/>
        <v>576</v>
      </c>
      <c r="K108" s="67">
        <f t="shared" ca="1" si="74"/>
        <v>5</v>
      </c>
      <c r="L108" s="35" t="str">
        <f t="shared" ca="1" si="75"/>
        <v>Sync</v>
      </c>
      <c r="M108" s="64">
        <f t="shared" ca="1" si="76"/>
        <v>115.2</v>
      </c>
      <c r="N108" s="69" t="s">
        <v>899</v>
      </c>
      <c r="O108" s="40">
        <f t="shared" si="63"/>
        <v>1</v>
      </c>
      <c r="P108" s="36">
        <v>12</v>
      </c>
      <c r="Q108" s="40">
        <v>0</v>
      </c>
      <c r="R108" s="40">
        <f t="shared" ca="1" si="64"/>
        <v>60</v>
      </c>
      <c r="S108" s="37">
        <f t="shared" ca="1" si="91"/>
        <v>9.6</v>
      </c>
      <c r="T108" s="69" t="s">
        <v>899</v>
      </c>
      <c r="U108" s="40">
        <f t="shared" si="88"/>
        <v>1</v>
      </c>
      <c r="V108" s="36">
        <v>12</v>
      </c>
      <c r="W108" s="40">
        <v>0</v>
      </c>
      <c r="X108" s="40">
        <f t="shared" ca="1" si="77"/>
        <v>60</v>
      </c>
      <c r="Y108" s="37">
        <f t="shared" ca="1" si="92"/>
        <v>9.6</v>
      </c>
      <c r="Z108" s="69" t="s">
        <v>899</v>
      </c>
      <c r="AA108" s="40">
        <f>IF(AB108=0,0,1)</f>
        <v>1</v>
      </c>
      <c r="AB108" s="40">
        <v>24</v>
      </c>
      <c r="AC108" s="40">
        <v>0</v>
      </c>
      <c r="AD108" s="40">
        <f t="shared" ca="1" si="79"/>
        <v>120</v>
      </c>
      <c r="AE108" s="37">
        <f t="shared" ca="1" si="93"/>
        <v>4.8</v>
      </c>
      <c r="AF108" s="69" t="s">
        <v>899</v>
      </c>
      <c r="AG108" s="40">
        <f>IF(AH108=0,0,1)</f>
        <v>1</v>
      </c>
      <c r="AH108" s="40">
        <v>24</v>
      </c>
      <c r="AI108" s="40">
        <v>0</v>
      </c>
      <c r="AJ108" s="40">
        <f t="shared" ca="1" si="80"/>
        <v>120</v>
      </c>
      <c r="AK108" s="37">
        <f t="shared" ca="1" si="94"/>
        <v>4.8</v>
      </c>
      <c r="AL108" s="69" t="s">
        <v>899</v>
      </c>
      <c r="AM108" s="40">
        <f>IF(AN108=0,0,1)</f>
        <v>1</v>
      </c>
      <c r="AN108" s="84">
        <v>24</v>
      </c>
      <c r="AO108" s="40">
        <v>0</v>
      </c>
      <c r="AP108" s="40">
        <f t="shared" ca="1" si="82"/>
        <v>120</v>
      </c>
      <c r="AQ108" s="37">
        <f t="shared" ca="1" si="95"/>
        <v>4.8</v>
      </c>
      <c r="AR108" s="69" t="s">
        <v>899</v>
      </c>
      <c r="AS108" s="40">
        <f>IF(AT108=0,0,1)</f>
        <v>1</v>
      </c>
      <c r="AT108" s="84">
        <v>24</v>
      </c>
      <c r="AU108" s="40">
        <v>0</v>
      </c>
      <c r="AV108" s="40">
        <f t="shared" ca="1" si="84"/>
        <v>120</v>
      </c>
      <c r="AW108" s="37">
        <f t="shared" ca="1" si="96"/>
        <v>4.8</v>
      </c>
      <c r="AX108" s="69" t="s">
        <v>899</v>
      </c>
      <c r="AY108" s="40">
        <f>IF(AZ108=0,0,1)</f>
        <v>1</v>
      </c>
      <c r="AZ108" s="40">
        <v>24</v>
      </c>
      <c r="BA108" s="40">
        <v>0</v>
      </c>
      <c r="BB108" s="40">
        <f t="shared" ca="1" si="86"/>
        <v>120</v>
      </c>
      <c r="BC108" s="37">
        <f t="shared" ca="1" si="97"/>
        <v>4.8</v>
      </c>
      <c r="BD108" s="69" t="s">
        <v>899</v>
      </c>
      <c r="BE108" s="40">
        <f>IF(BF108=0,0,1)</f>
        <v>0</v>
      </c>
      <c r="BF108" s="40">
        <v>0</v>
      </c>
      <c r="BG108" s="40">
        <v>0</v>
      </c>
      <c r="BH108" s="40">
        <f t="shared" ca="1" si="87"/>
        <v>0</v>
      </c>
      <c r="BI108" s="37">
        <f t="shared" si="98"/>
        <v>0</v>
      </c>
    </row>
    <row r="109" spans="1:61" s="33" customFormat="1" ht="11.25" x14ac:dyDescent="0.2">
      <c r="A109" s="33">
        <f t="shared" si="89"/>
        <v>100</v>
      </c>
      <c r="B109" s="33" t="str">
        <f>'TO Filter Summary'!B110</f>
        <v>ACS</v>
      </c>
      <c r="C109" s="76" t="str">
        <f t="shared" ca="1" si="69"/>
        <v>CL SA Diag Tlm</v>
      </c>
      <c r="D109" s="290" t="str">
        <f>'TO Filter Summary'!D110</f>
        <v>No</v>
      </c>
      <c r="E109" s="34" t="str">
        <f t="shared" ca="1" si="70"/>
        <v>Internal</v>
      </c>
      <c r="F109" s="34">
        <f t="shared" ca="1" si="71"/>
        <v>435</v>
      </c>
      <c r="G109" s="34" t="str">
        <f t="shared" ca="1" si="72"/>
        <v>0x1B3</v>
      </c>
      <c r="H109" s="34" t="str">
        <f t="shared" ca="1" si="90"/>
        <v>0x9B3</v>
      </c>
      <c r="I109" s="117" t="s">
        <v>1393</v>
      </c>
      <c r="J109" s="35">
        <f t="shared" ca="1" si="73"/>
        <v>1344</v>
      </c>
      <c r="K109" s="67">
        <f t="shared" ca="1" si="74"/>
        <v>0.1</v>
      </c>
      <c r="L109" s="35" t="str">
        <f t="shared" ca="1" si="75"/>
        <v>Sync</v>
      </c>
      <c r="M109" s="64">
        <f t="shared" ca="1" si="76"/>
        <v>13440</v>
      </c>
      <c r="N109" s="69" t="s">
        <v>899</v>
      </c>
      <c r="O109" s="40">
        <f t="shared" si="63"/>
        <v>0</v>
      </c>
      <c r="P109" s="36">
        <v>0</v>
      </c>
      <c r="Q109" s="40">
        <v>0</v>
      </c>
      <c r="R109" s="40">
        <f t="shared" ca="1" si="64"/>
        <v>0</v>
      </c>
      <c r="S109" s="37">
        <f t="shared" si="91"/>
        <v>0</v>
      </c>
      <c r="T109" s="69" t="s">
        <v>899</v>
      </c>
      <c r="U109" s="40">
        <f t="shared" si="88"/>
        <v>0</v>
      </c>
      <c r="V109" s="36">
        <v>0</v>
      </c>
      <c r="W109" s="40">
        <v>0</v>
      </c>
      <c r="X109" s="40">
        <f t="shared" ca="1" si="77"/>
        <v>0</v>
      </c>
      <c r="Y109" s="37">
        <f t="shared" si="92"/>
        <v>0</v>
      </c>
      <c r="Z109" s="69" t="s">
        <v>899</v>
      </c>
      <c r="AA109" s="40">
        <f>IF(AB109=0,0,1)</f>
        <v>0</v>
      </c>
      <c r="AB109" s="40">
        <v>0</v>
      </c>
      <c r="AC109" s="40">
        <v>0</v>
      </c>
      <c r="AD109" s="40">
        <f t="shared" ca="1" si="79"/>
        <v>0</v>
      </c>
      <c r="AE109" s="37">
        <f t="shared" si="93"/>
        <v>0</v>
      </c>
      <c r="AF109" s="69" t="s">
        <v>899</v>
      </c>
      <c r="AG109" s="40">
        <f>IF(AH109=0,0,1)</f>
        <v>0</v>
      </c>
      <c r="AH109" s="40">
        <v>0</v>
      </c>
      <c r="AI109" s="40">
        <v>0</v>
      </c>
      <c r="AJ109" s="40">
        <f t="shared" ca="1" si="80"/>
        <v>0</v>
      </c>
      <c r="AK109" s="37">
        <f t="shared" si="94"/>
        <v>0</v>
      </c>
      <c r="AL109" s="69" t="s">
        <v>899</v>
      </c>
      <c r="AM109" s="40">
        <f>IF(AN109=0,0,1)</f>
        <v>0</v>
      </c>
      <c r="AN109" s="84">
        <v>0</v>
      </c>
      <c r="AO109" s="40">
        <v>0</v>
      </c>
      <c r="AP109" s="40">
        <f t="shared" ca="1" si="82"/>
        <v>0</v>
      </c>
      <c r="AQ109" s="37">
        <f t="shared" si="95"/>
        <v>0</v>
      </c>
      <c r="AR109" s="69" t="s">
        <v>899</v>
      </c>
      <c r="AS109" s="40">
        <f>IF(AT109=0,0,1)</f>
        <v>0</v>
      </c>
      <c r="AT109" s="84">
        <v>0</v>
      </c>
      <c r="AU109" s="40">
        <v>0</v>
      </c>
      <c r="AV109" s="40">
        <f t="shared" ca="1" si="84"/>
        <v>0</v>
      </c>
      <c r="AW109" s="37">
        <f t="shared" si="96"/>
        <v>0</v>
      </c>
      <c r="AX109" s="69" t="s">
        <v>899</v>
      </c>
      <c r="AY109" s="40">
        <f>IF(AZ109=0,0,1)</f>
        <v>0</v>
      </c>
      <c r="AZ109" s="40">
        <v>0</v>
      </c>
      <c r="BA109" s="40">
        <v>0</v>
      </c>
      <c r="BB109" s="40">
        <f t="shared" ca="1" si="86"/>
        <v>0</v>
      </c>
      <c r="BC109" s="37">
        <f t="shared" si="97"/>
        <v>0</v>
      </c>
      <c r="BD109" s="69" t="s">
        <v>899</v>
      </c>
      <c r="BE109" s="40">
        <f>IF(BF109=0,0,1)</f>
        <v>0</v>
      </c>
      <c r="BF109" s="40">
        <v>0</v>
      </c>
      <c r="BG109" s="40">
        <v>0</v>
      </c>
      <c r="BH109" s="40">
        <f t="shared" ca="1" si="87"/>
        <v>0</v>
      </c>
      <c r="BI109" s="37">
        <f t="shared" si="98"/>
        <v>0</v>
      </c>
    </row>
    <row r="110" spans="1:61" s="33" customFormat="1" ht="11.25" x14ac:dyDescent="0.2">
      <c r="A110" s="33">
        <f t="shared" si="89"/>
        <v>101</v>
      </c>
      <c r="B110" s="33" t="str">
        <f>'TO Filter Summary'!B111</f>
        <v>ACS</v>
      </c>
      <c r="C110" s="76" t="str">
        <f t="shared" ca="1" si="69"/>
        <v>CL HGA Diag Tlm</v>
      </c>
      <c r="D110" s="290" t="str">
        <f>'TO Filter Summary'!D111</f>
        <v>No</v>
      </c>
      <c r="E110" s="34" t="str">
        <f t="shared" ca="1" si="70"/>
        <v>Internal</v>
      </c>
      <c r="F110" s="34">
        <f t="shared" ca="1" si="71"/>
        <v>436</v>
      </c>
      <c r="G110" s="34" t="str">
        <f t="shared" ca="1" si="72"/>
        <v>0x1B4</v>
      </c>
      <c r="H110" s="34" t="str">
        <f t="shared" ca="1" si="90"/>
        <v>0x9B4</v>
      </c>
      <c r="I110" s="117" t="s">
        <v>1393</v>
      </c>
      <c r="J110" s="35">
        <f t="shared" ca="1" si="73"/>
        <v>1344</v>
      </c>
      <c r="K110" s="67">
        <f t="shared" ca="1" si="74"/>
        <v>0.1</v>
      </c>
      <c r="L110" s="35" t="str">
        <f t="shared" ca="1" si="75"/>
        <v>Sync</v>
      </c>
      <c r="M110" s="64">
        <f t="shared" ca="1" si="76"/>
        <v>13440</v>
      </c>
      <c r="N110" s="69" t="s">
        <v>899</v>
      </c>
      <c r="O110" s="40">
        <f t="shared" si="63"/>
        <v>0</v>
      </c>
      <c r="P110" s="36">
        <v>0</v>
      </c>
      <c r="Q110" s="40">
        <v>0</v>
      </c>
      <c r="R110" s="40">
        <f t="shared" ca="1" si="64"/>
        <v>0</v>
      </c>
      <c r="S110" s="37">
        <f t="shared" si="91"/>
        <v>0</v>
      </c>
      <c r="T110" s="69" t="s">
        <v>899</v>
      </c>
      <c r="U110" s="40">
        <f t="shared" si="88"/>
        <v>0</v>
      </c>
      <c r="V110" s="36">
        <v>0</v>
      </c>
      <c r="W110" s="40">
        <v>0</v>
      </c>
      <c r="X110" s="40">
        <f t="shared" ca="1" si="77"/>
        <v>0</v>
      </c>
      <c r="Y110" s="37">
        <f t="shared" si="92"/>
        <v>0</v>
      </c>
      <c r="Z110" s="69" t="s">
        <v>899</v>
      </c>
      <c r="AA110" s="40">
        <f>IF(AB110=0,0,1)</f>
        <v>0</v>
      </c>
      <c r="AB110" s="40">
        <v>0</v>
      </c>
      <c r="AC110" s="40">
        <v>0</v>
      </c>
      <c r="AD110" s="40">
        <f t="shared" ca="1" si="79"/>
        <v>0</v>
      </c>
      <c r="AE110" s="37">
        <f t="shared" si="93"/>
        <v>0</v>
      </c>
      <c r="AF110" s="69" t="s">
        <v>899</v>
      </c>
      <c r="AG110" s="40">
        <f>IF(AH110=0,0,1)</f>
        <v>0</v>
      </c>
      <c r="AH110" s="40">
        <v>0</v>
      </c>
      <c r="AI110" s="40">
        <v>0</v>
      </c>
      <c r="AJ110" s="40">
        <f t="shared" ca="1" si="80"/>
        <v>0</v>
      </c>
      <c r="AK110" s="37">
        <f t="shared" si="94"/>
        <v>0</v>
      </c>
      <c r="AL110" s="69" t="s">
        <v>899</v>
      </c>
      <c r="AM110" s="40">
        <f>IF(AN110=0,0,1)</f>
        <v>0</v>
      </c>
      <c r="AN110" s="84">
        <v>0</v>
      </c>
      <c r="AO110" s="40">
        <v>0</v>
      </c>
      <c r="AP110" s="40">
        <f t="shared" ca="1" si="82"/>
        <v>0</v>
      </c>
      <c r="AQ110" s="37">
        <f t="shared" si="95"/>
        <v>0</v>
      </c>
      <c r="AR110" s="69" t="s">
        <v>899</v>
      </c>
      <c r="AS110" s="40">
        <f>IF(AT110=0,0,1)</f>
        <v>0</v>
      </c>
      <c r="AT110" s="84">
        <v>0</v>
      </c>
      <c r="AU110" s="40">
        <v>0</v>
      </c>
      <c r="AV110" s="40">
        <f t="shared" ca="1" si="84"/>
        <v>0</v>
      </c>
      <c r="AW110" s="37">
        <f t="shared" si="96"/>
        <v>0</v>
      </c>
      <c r="AX110" s="69" t="s">
        <v>899</v>
      </c>
      <c r="AY110" s="40">
        <f>IF(AZ110=0,0,1)</f>
        <v>0</v>
      </c>
      <c r="AZ110" s="40">
        <v>0</v>
      </c>
      <c r="BA110" s="40">
        <v>0</v>
      </c>
      <c r="BB110" s="40">
        <f t="shared" ca="1" si="86"/>
        <v>0</v>
      </c>
      <c r="BC110" s="37">
        <f t="shared" si="97"/>
        <v>0</v>
      </c>
      <c r="BD110" s="69" t="s">
        <v>899</v>
      </c>
      <c r="BE110" s="40">
        <f>IF(BF110=0,0,1)</f>
        <v>0</v>
      </c>
      <c r="BF110" s="40">
        <v>0</v>
      </c>
      <c r="BG110" s="40">
        <v>0</v>
      </c>
      <c r="BH110" s="40">
        <f t="shared" ca="1" si="87"/>
        <v>0</v>
      </c>
      <c r="BI110" s="37">
        <f t="shared" si="98"/>
        <v>0</v>
      </c>
    </row>
    <row r="111" spans="1:61" s="33" customFormat="1" ht="11.25" x14ac:dyDescent="0.2">
      <c r="A111" s="33">
        <f t="shared" si="89"/>
        <v>102</v>
      </c>
      <c r="B111" s="33" t="str">
        <f>'TO Filter Summary'!B112</f>
        <v>ACS</v>
      </c>
      <c r="C111" s="76" t="str">
        <f t="shared" ca="1" si="69"/>
        <v>CL Target Diagnostic Generation</v>
      </c>
      <c r="D111" s="290" t="str">
        <f>'TO Filter Summary'!D112</f>
        <v>No</v>
      </c>
      <c r="E111" s="34" t="str">
        <f t="shared" ca="1" si="70"/>
        <v>Internal</v>
      </c>
      <c r="F111" s="34">
        <f t="shared" ca="1" si="71"/>
        <v>437</v>
      </c>
      <c r="G111" s="34" t="str">
        <f t="shared" ca="1" si="72"/>
        <v>0x1B5</v>
      </c>
      <c r="H111" s="34" t="str">
        <f t="shared" ca="1" si="90"/>
        <v>0x9B5</v>
      </c>
      <c r="I111" s="117" t="s">
        <v>1393</v>
      </c>
      <c r="J111" s="35">
        <f t="shared" ca="1" si="73"/>
        <v>480</v>
      </c>
      <c r="K111" s="67">
        <f t="shared" ca="1" si="74"/>
        <v>0.1</v>
      </c>
      <c r="L111" s="35" t="str">
        <f t="shared" ca="1" si="75"/>
        <v>Sync</v>
      </c>
      <c r="M111" s="64">
        <f t="shared" ca="1" si="76"/>
        <v>4800</v>
      </c>
      <c r="N111" s="69" t="s">
        <v>899</v>
      </c>
      <c r="O111" s="40">
        <f t="shared" si="63"/>
        <v>0</v>
      </c>
      <c r="P111" s="36">
        <v>0</v>
      </c>
      <c r="Q111" s="40">
        <v>0</v>
      </c>
      <c r="R111" s="40">
        <f t="shared" ca="1" si="64"/>
        <v>0</v>
      </c>
      <c r="S111" s="37">
        <f t="shared" si="91"/>
        <v>0</v>
      </c>
      <c r="T111" s="69" t="s">
        <v>899</v>
      </c>
      <c r="U111" s="40">
        <f t="shared" si="88"/>
        <v>0</v>
      </c>
      <c r="V111" s="36">
        <v>0</v>
      </c>
      <c r="W111" s="40">
        <v>0</v>
      </c>
      <c r="X111" s="40">
        <f t="shared" ca="1" si="77"/>
        <v>0</v>
      </c>
      <c r="Y111" s="37">
        <f t="shared" si="92"/>
        <v>0</v>
      </c>
      <c r="Z111" s="69" t="s">
        <v>899</v>
      </c>
      <c r="AA111" s="40">
        <f>IF(AB111=0,0,1)</f>
        <v>0</v>
      </c>
      <c r="AB111" s="40">
        <v>0</v>
      </c>
      <c r="AC111" s="40">
        <v>0</v>
      </c>
      <c r="AD111" s="40">
        <f t="shared" ca="1" si="79"/>
        <v>0</v>
      </c>
      <c r="AE111" s="37">
        <f t="shared" si="93"/>
        <v>0</v>
      </c>
      <c r="AF111" s="69" t="s">
        <v>899</v>
      </c>
      <c r="AG111" s="40">
        <f>IF(AH111=0,0,1)</f>
        <v>0</v>
      </c>
      <c r="AH111" s="40">
        <v>0</v>
      </c>
      <c r="AI111" s="40">
        <v>0</v>
      </c>
      <c r="AJ111" s="40">
        <f t="shared" ca="1" si="80"/>
        <v>0</v>
      </c>
      <c r="AK111" s="37">
        <f t="shared" si="94"/>
        <v>0</v>
      </c>
      <c r="AL111" s="69" t="s">
        <v>899</v>
      </c>
      <c r="AM111" s="40">
        <f>IF(AN111=0,0,1)</f>
        <v>0</v>
      </c>
      <c r="AN111" s="84">
        <v>0</v>
      </c>
      <c r="AO111" s="40">
        <v>0</v>
      </c>
      <c r="AP111" s="40">
        <f t="shared" ca="1" si="82"/>
        <v>0</v>
      </c>
      <c r="AQ111" s="37">
        <f t="shared" si="95"/>
        <v>0</v>
      </c>
      <c r="AR111" s="69" t="s">
        <v>899</v>
      </c>
      <c r="AS111" s="40">
        <f>IF(AT111=0,0,1)</f>
        <v>0</v>
      </c>
      <c r="AT111" s="84">
        <v>0</v>
      </c>
      <c r="AU111" s="40">
        <v>0</v>
      </c>
      <c r="AV111" s="40">
        <f t="shared" ca="1" si="84"/>
        <v>0</v>
      </c>
      <c r="AW111" s="37">
        <f t="shared" si="96"/>
        <v>0</v>
      </c>
      <c r="AX111" s="69" t="s">
        <v>899</v>
      </c>
      <c r="AY111" s="40">
        <f>IF(AZ111=0,0,1)</f>
        <v>0</v>
      </c>
      <c r="AZ111" s="40">
        <v>0</v>
      </c>
      <c r="BA111" s="40">
        <v>0</v>
      </c>
      <c r="BB111" s="40">
        <f t="shared" ca="1" si="86"/>
        <v>0</v>
      </c>
      <c r="BC111" s="37">
        <f t="shared" si="97"/>
        <v>0</v>
      </c>
      <c r="BD111" s="69" t="s">
        <v>899</v>
      </c>
      <c r="BE111" s="40">
        <f>IF(BF111=0,0,1)</f>
        <v>0</v>
      </c>
      <c r="BF111" s="40">
        <v>0</v>
      </c>
      <c r="BG111" s="40">
        <v>0</v>
      </c>
      <c r="BH111" s="40">
        <f t="shared" ca="1" si="87"/>
        <v>0</v>
      </c>
      <c r="BI111" s="37">
        <f t="shared" si="98"/>
        <v>0</v>
      </c>
    </row>
    <row r="112" spans="1:61" s="33" customFormat="1" ht="11.25" x14ac:dyDescent="0.2">
      <c r="A112" s="33">
        <f t="shared" si="89"/>
        <v>103</v>
      </c>
      <c r="B112" s="33">
        <f>'TO Filter Summary'!B113</f>
        <v>0</v>
      </c>
      <c r="C112" s="76" t="str">
        <f t="shared" ca="1" si="69"/>
        <v>Spare</v>
      </c>
      <c r="D112" s="290">
        <f>'TO Filter Summary'!D113</f>
        <v>0</v>
      </c>
      <c r="E112" s="34" t="str">
        <f t="shared" ca="1" si="70"/>
        <v>Internal</v>
      </c>
      <c r="F112" s="34">
        <f t="shared" ca="1" si="71"/>
        <v>438</v>
      </c>
      <c r="G112" s="34" t="str">
        <f t="shared" ca="1" si="72"/>
        <v>0x1B6</v>
      </c>
      <c r="H112" s="34" t="str">
        <f t="shared" ca="1" si="90"/>
        <v>0x9B6</v>
      </c>
      <c r="I112" s="117" t="s">
        <v>1393</v>
      </c>
      <c r="J112" s="35" t="str">
        <f t="shared" ca="1" si="73"/>
        <v/>
      </c>
      <c r="K112" s="67">
        <f t="shared" ca="1" si="74"/>
        <v>0</v>
      </c>
      <c r="L112" s="35" t="str">
        <f t="shared" ca="1" si="75"/>
        <v>N/A</v>
      </c>
      <c r="M112" s="64">
        <f t="shared" ca="1" si="76"/>
        <v>0</v>
      </c>
      <c r="N112" s="69" t="s">
        <v>31</v>
      </c>
      <c r="O112" s="40">
        <f t="shared" si="63"/>
        <v>0</v>
      </c>
      <c r="P112" s="36">
        <v>0</v>
      </c>
      <c r="Q112" s="40">
        <v>0</v>
      </c>
      <c r="R112" s="40">
        <f t="shared" ca="1" si="64"/>
        <v>0</v>
      </c>
      <c r="S112" s="37">
        <f t="shared" si="91"/>
        <v>0</v>
      </c>
      <c r="T112" s="69" t="s">
        <v>31</v>
      </c>
      <c r="U112" s="40">
        <f t="shared" si="88"/>
        <v>0</v>
      </c>
      <c r="V112" s="36">
        <v>0</v>
      </c>
      <c r="W112" s="40">
        <v>0</v>
      </c>
      <c r="X112" s="40">
        <f t="shared" ca="1" si="77"/>
        <v>0</v>
      </c>
      <c r="Y112" s="37">
        <f t="shared" si="92"/>
        <v>0</v>
      </c>
      <c r="Z112" s="69" t="s">
        <v>31</v>
      </c>
      <c r="AA112" s="40">
        <f t="shared" ref="AA112" si="107">IF(AB112=0,0,1)</f>
        <v>0</v>
      </c>
      <c r="AB112" s="40">
        <v>0</v>
      </c>
      <c r="AC112" s="40">
        <v>0</v>
      </c>
      <c r="AD112" s="40">
        <f t="shared" ca="1" si="79"/>
        <v>0</v>
      </c>
      <c r="AE112" s="37">
        <f t="shared" si="93"/>
        <v>0</v>
      </c>
      <c r="AF112" s="69" t="s">
        <v>31</v>
      </c>
      <c r="AG112" s="40">
        <f t="shared" ref="AG112:AG155" si="108">IF(AH112=0,0,1)</f>
        <v>0</v>
      </c>
      <c r="AH112" s="40">
        <v>0</v>
      </c>
      <c r="AI112" s="40">
        <v>0</v>
      </c>
      <c r="AJ112" s="40">
        <f t="shared" ca="1" si="80"/>
        <v>0</v>
      </c>
      <c r="AK112" s="37">
        <f t="shared" si="94"/>
        <v>0</v>
      </c>
      <c r="AL112" s="69" t="s">
        <v>31</v>
      </c>
      <c r="AM112" s="40">
        <f t="shared" ref="AM112" si="109">IF(AN112=0,0,1)</f>
        <v>0</v>
      </c>
      <c r="AN112" s="84">
        <v>0</v>
      </c>
      <c r="AO112" s="40">
        <v>0</v>
      </c>
      <c r="AP112" s="40">
        <f t="shared" ca="1" si="82"/>
        <v>0</v>
      </c>
      <c r="AQ112" s="37">
        <f t="shared" si="95"/>
        <v>0</v>
      </c>
      <c r="AR112" s="69" t="s">
        <v>31</v>
      </c>
      <c r="AS112" s="40">
        <f t="shared" ref="AS112" si="110">IF(AT112=0,0,1)</f>
        <v>0</v>
      </c>
      <c r="AT112" s="84">
        <v>0</v>
      </c>
      <c r="AU112" s="40">
        <v>0</v>
      </c>
      <c r="AV112" s="40">
        <f t="shared" ca="1" si="84"/>
        <v>0</v>
      </c>
      <c r="AW112" s="37">
        <f t="shared" si="96"/>
        <v>0</v>
      </c>
      <c r="AX112" s="69" t="s">
        <v>31</v>
      </c>
      <c r="AY112" s="40">
        <f t="shared" ref="AY112" si="111">IF(AZ112=0,0,1)</f>
        <v>0</v>
      </c>
      <c r="AZ112" s="40">
        <v>0</v>
      </c>
      <c r="BA112" s="40">
        <v>0</v>
      </c>
      <c r="BB112" s="40">
        <f t="shared" ca="1" si="86"/>
        <v>0</v>
      </c>
      <c r="BC112" s="37">
        <f t="shared" si="97"/>
        <v>0</v>
      </c>
      <c r="BD112" s="69" t="s">
        <v>31</v>
      </c>
      <c r="BE112" s="40">
        <f t="shared" ref="BE112:BE175" si="112">IF(BF112=0,0,1)</f>
        <v>0</v>
      </c>
      <c r="BF112" s="40">
        <v>0</v>
      </c>
      <c r="BG112" s="40">
        <v>0</v>
      </c>
      <c r="BH112" s="40">
        <f t="shared" ca="1" si="87"/>
        <v>0</v>
      </c>
      <c r="BI112" s="37">
        <f t="shared" si="98"/>
        <v>0</v>
      </c>
    </row>
    <row r="113" spans="1:61" s="33" customFormat="1" ht="11.25" x14ac:dyDescent="0.2">
      <c r="A113" s="33">
        <f t="shared" si="89"/>
        <v>104</v>
      </c>
      <c r="B113" s="33">
        <f>'TO Filter Summary'!B114</f>
        <v>0</v>
      </c>
      <c r="C113" s="76" t="str">
        <f t="shared" ca="1" si="69"/>
        <v>Spare</v>
      </c>
      <c r="D113" s="290">
        <f>'TO Filter Summary'!D114</f>
        <v>0</v>
      </c>
      <c r="E113" s="34" t="str">
        <f t="shared" ca="1" si="70"/>
        <v>Internal</v>
      </c>
      <c r="F113" s="34">
        <f t="shared" ca="1" si="71"/>
        <v>439</v>
      </c>
      <c r="G113" s="34" t="str">
        <f t="shared" ca="1" si="72"/>
        <v>0x1B7</v>
      </c>
      <c r="H113" s="34" t="str">
        <f t="shared" ca="1" si="90"/>
        <v>0x9B7</v>
      </c>
      <c r="I113" s="117" t="s">
        <v>1393</v>
      </c>
      <c r="J113" s="35" t="str">
        <f t="shared" ca="1" si="73"/>
        <v/>
      </c>
      <c r="K113" s="67">
        <f t="shared" ca="1" si="74"/>
        <v>0</v>
      </c>
      <c r="L113" s="35" t="str">
        <f t="shared" ca="1" si="75"/>
        <v>N/A</v>
      </c>
      <c r="M113" s="64">
        <f t="shared" ca="1" si="76"/>
        <v>0</v>
      </c>
      <c r="N113" s="69" t="s">
        <v>31</v>
      </c>
      <c r="O113" s="40">
        <f t="shared" si="63"/>
        <v>0</v>
      </c>
      <c r="P113" s="36">
        <v>0</v>
      </c>
      <c r="Q113" s="40">
        <v>0</v>
      </c>
      <c r="R113" s="40">
        <f t="shared" ca="1" si="64"/>
        <v>0</v>
      </c>
      <c r="S113" s="37">
        <f t="shared" si="91"/>
        <v>0</v>
      </c>
      <c r="T113" s="69" t="s">
        <v>31</v>
      </c>
      <c r="U113" s="40">
        <f t="shared" si="88"/>
        <v>0</v>
      </c>
      <c r="V113" s="36">
        <v>0</v>
      </c>
      <c r="W113" s="40">
        <v>0</v>
      </c>
      <c r="X113" s="40">
        <f t="shared" ca="1" si="77"/>
        <v>0</v>
      </c>
      <c r="Y113" s="37">
        <f t="shared" si="92"/>
        <v>0</v>
      </c>
      <c r="Z113" s="69" t="s">
        <v>31</v>
      </c>
      <c r="AA113" s="40">
        <f t="shared" ref="AA113:AA155" si="113">IF(AB113=0,0,1)</f>
        <v>0</v>
      </c>
      <c r="AB113" s="40">
        <v>0</v>
      </c>
      <c r="AC113" s="40">
        <v>0</v>
      </c>
      <c r="AD113" s="40">
        <f t="shared" ca="1" si="79"/>
        <v>0</v>
      </c>
      <c r="AE113" s="37">
        <f t="shared" si="93"/>
        <v>0</v>
      </c>
      <c r="AF113" s="69" t="s">
        <v>31</v>
      </c>
      <c r="AG113" s="40">
        <f t="shared" si="108"/>
        <v>0</v>
      </c>
      <c r="AH113" s="40">
        <v>0</v>
      </c>
      <c r="AI113" s="40">
        <v>0</v>
      </c>
      <c r="AJ113" s="40">
        <f t="shared" ca="1" si="80"/>
        <v>0</v>
      </c>
      <c r="AK113" s="37">
        <f t="shared" si="94"/>
        <v>0</v>
      </c>
      <c r="AL113" s="69" t="s">
        <v>31</v>
      </c>
      <c r="AM113" s="40">
        <f t="shared" ref="AM113:AM155" si="114">IF(AN113=0,0,1)</f>
        <v>0</v>
      </c>
      <c r="AN113" s="40">
        <v>0</v>
      </c>
      <c r="AO113" s="40">
        <v>0</v>
      </c>
      <c r="AP113" s="40">
        <f t="shared" ca="1" si="82"/>
        <v>0</v>
      </c>
      <c r="AQ113" s="37">
        <f t="shared" si="95"/>
        <v>0</v>
      </c>
      <c r="AR113" s="69" t="s">
        <v>31</v>
      </c>
      <c r="AS113" s="40">
        <f t="shared" ref="AS113" si="115">IF(AT113=0,0,1)</f>
        <v>0</v>
      </c>
      <c r="AT113" s="40">
        <v>0</v>
      </c>
      <c r="AU113" s="40">
        <v>0</v>
      </c>
      <c r="AV113" s="40">
        <f t="shared" ca="1" si="84"/>
        <v>0</v>
      </c>
      <c r="AW113" s="37">
        <f t="shared" si="96"/>
        <v>0</v>
      </c>
      <c r="AX113" s="69" t="s">
        <v>31</v>
      </c>
      <c r="AY113" s="40">
        <f t="shared" ref="AY113:AY155" si="116">IF(AZ113=0,0,1)</f>
        <v>0</v>
      </c>
      <c r="AZ113" s="40">
        <v>0</v>
      </c>
      <c r="BA113" s="40">
        <v>0</v>
      </c>
      <c r="BB113" s="40">
        <f t="shared" ca="1" si="86"/>
        <v>0</v>
      </c>
      <c r="BC113" s="37">
        <f t="shared" si="97"/>
        <v>0</v>
      </c>
      <c r="BD113" s="69" t="s">
        <v>31</v>
      </c>
      <c r="BE113" s="40">
        <f t="shared" si="112"/>
        <v>0</v>
      </c>
      <c r="BF113" s="40">
        <v>0</v>
      </c>
      <c r="BG113" s="40">
        <v>0</v>
      </c>
      <c r="BH113" s="40">
        <f t="shared" ca="1" si="87"/>
        <v>0</v>
      </c>
      <c r="BI113" s="37">
        <f t="shared" si="98"/>
        <v>0</v>
      </c>
    </row>
    <row r="114" spans="1:61" s="33" customFormat="1" ht="11.25" x14ac:dyDescent="0.2">
      <c r="A114" s="33">
        <f t="shared" si="89"/>
        <v>105</v>
      </c>
      <c r="B114" s="33">
        <f>'TO Filter Summary'!B115</f>
        <v>0</v>
      </c>
      <c r="C114" s="76" t="str">
        <f t="shared" ca="1" si="69"/>
        <v>Spare</v>
      </c>
      <c r="D114" s="290">
        <f>'TO Filter Summary'!D115</f>
        <v>0</v>
      </c>
      <c r="E114" s="34" t="str">
        <f t="shared" ca="1" si="70"/>
        <v>Internal</v>
      </c>
      <c r="F114" s="34">
        <f t="shared" ca="1" si="71"/>
        <v>440</v>
      </c>
      <c r="G114" s="34" t="str">
        <f t="shared" ca="1" si="72"/>
        <v>0x1B8</v>
      </c>
      <c r="H114" s="34" t="str">
        <f t="shared" ca="1" si="90"/>
        <v>0x9B8</v>
      </c>
      <c r="I114" s="117" t="s">
        <v>1393</v>
      </c>
      <c r="J114" s="35" t="str">
        <f t="shared" ca="1" si="73"/>
        <v/>
      </c>
      <c r="K114" s="67">
        <f t="shared" ca="1" si="74"/>
        <v>0</v>
      </c>
      <c r="L114" s="35" t="str">
        <f t="shared" ca="1" si="75"/>
        <v>N/A</v>
      </c>
      <c r="M114" s="64">
        <f t="shared" ca="1" si="76"/>
        <v>0</v>
      </c>
      <c r="N114" s="69" t="s">
        <v>31</v>
      </c>
      <c r="O114" s="40">
        <f t="shared" si="63"/>
        <v>0</v>
      </c>
      <c r="P114" s="36">
        <v>0</v>
      </c>
      <c r="Q114" s="40">
        <v>0</v>
      </c>
      <c r="R114" s="40">
        <f t="shared" ca="1" si="64"/>
        <v>0</v>
      </c>
      <c r="S114" s="37">
        <f t="shared" si="91"/>
        <v>0</v>
      </c>
      <c r="T114" s="69" t="s">
        <v>31</v>
      </c>
      <c r="U114" s="40">
        <f t="shared" si="88"/>
        <v>0</v>
      </c>
      <c r="V114" s="36">
        <v>0</v>
      </c>
      <c r="W114" s="40">
        <v>0</v>
      </c>
      <c r="X114" s="40">
        <f t="shared" ca="1" si="77"/>
        <v>0</v>
      </c>
      <c r="Y114" s="37">
        <f t="shared" si="92"/>
        <v>0</v>
      </c>
      <c r="Z114" s="69" t="s">
        <v>31</v>
      </c>
      <c r="AA114" s="40">
        <f t="shared" si="113"/>
        <v>0</v>
      </c>
      <c r="AB114" s="40">
        <v>0</v>
      </c>
      <c r="AC114" s="40">
        <v>0</v>
      </c>
      <c r="AD114" s="40">
        <f t="shared" ca="1" si="79"/>
        <v>0</v>
      </c>
      <c r="AE114" s="37">
        <f t="shared" si="93"/>
        <v>0</v>
      </c>
      <c r="AF114" s="69" t="s">
        <v>31</v>
      </c>
      <c r="AG114" s="40">
        <f t="shared" si="108"/>
        <v>0</v>
      </c>
      <c r="AH114" s="40">
        <v>0</v>
      </c>
      <c r="AI114" s="40">
        <v>0</v>
      </c>
      <c r="AJ114" s="40">
        <f t="shared" ca="1" si="80"/>
        <v>0</v>
      </c>
      <c r="AK114" s="37">
        <f t="shared" si="94"/>
        <v>0</v>
      </c>
      <c r="AL114" s="69" t="s">
        <v>31</v>
      </c>
      <c r="AM114" s="40">
        <f t="shared" si="114"/>
        <v>0</v>
      </c>
      <c r="AN114" s="40">
        <v>0</v>
      </c>
      <c r="AO114" s="40">
        <v>0</v>
      </c>
      <c r="AP114" s="40">
        <f t="shared" ca="1" si="82"/>
        <v>0</v>
      </c>
      <c r="AQ114" s="37">
        <f t="shared" si="95"/>
        <v>0</v>
      </c>
      <c r="AR114" s="69" t="s">
        <v>31</v>
      </c>
      <c r="AS114" s="40">
        <f t="shared" ref="AS114" si="117">IF(AT114=0,0,1)</f>
        <v>0</v>
      </c>
      <c r="AT114" s="40">
        <v>0</v>
      </c>
      <c r="AU114" s="40">
        <v>0</v>
      </c>
      <c r="AV114" s="40">
        <f t="shared" ca="1" si="84"/>
        <v>0</v>
      </c>
      <c r="AW114" s="37">
        <f t="shared" si="96"/>
        <v>0</v>
      </c>
      <c r="AX114" s="69" t="s">
        <v>31</v>
      </c>
      <c r="AY114" s="40">
        <f t="shared" si="116"/>
        <v>0</v>
      </c>
      <c r="AZ114" s="40">
        <v>0</v>
      </c>
      <c r="BA114" s="40">
        <v>0</v>
      </c>
      <c r="BB114" s="40">
        <f t="shared" ca="1" si="86"/>
        <v>0</v>
      </c>
      <c r="BC114" s="37">
        <f t="shared" si="97"/>
        <v>0</v>
      </c>
      <c r="BD114" s="69" t="s">
        <v>31</v>
      </c>
      <c r="BE114" s="40">
        <f t="shared" si="112"/>
        <v>0</v>
      </c>
      <c r="BF114" s="40">
        <v>0</v>
      </c>
      <c r="BG114" s="40">
        <v>0</v>
      </c>
      <c r="BH114" s="40">
        <f t="shared" ca="1" si="87"/>
        <v>0</v>
      </c>
      <c r="BI114" s="37">
        <f t="shared" si="98"/>
        <v>0</v>
      </c>
    </row>
    <row r="115" spans="1:61" s="33" customFormat="1" ht="11.25" x14ac:dyDescent="0.2">
      <c r="A115" s="33">
        <f t="shared" si="89"/>
        <v>106</v>
      </c>
      <c r="B115" s="33">
        <f>'TO Filter Summary'!B116</f>
        <v>0</v>
      </c>
      <c r="C115" s="76" t="str">
        <f t="shared" ca="1" si="69"/>
        <v>Spare</v>
      </c>
      <c r="D115" s="290">
        <f>'TO Filter Summary'!D116</f>
        <v>0</v>
      </c>
      <c r="E115" s="34" t="str">
        <f t="shared" ca="1" si="70"/>
        <v>Internal</v>
      </c>
      <c r="F115" s="34">
        <f t="shared" ca="1" si="71"/>
        <v>441</v>
      </c>
      <c r="G115" s="34" t="str">
        <f t="shared" ca="1" si="72"/>
        <v>0x1B9</v>
      </c>
      <c r="H115" s="34" t="str">
        <f t="shared" ca="1" si="90"/>
        <v>0x9B9</v>
      </c>
      <c r="I115" s="117" t="s">
        <v>1393</v>
      </c>
      <c r="J115" s="35" t="str">
        <f t="shared" ca="1" si="73"/>
        <v/>
      </c>
      <c r="K115" s="67">
        <f t="shared" ca="1" si="74"/>
        <v>0</v>
      </c>
      <c r="L115" s="35" t="str">
        <f t="shared" ca="1" si="75"/>
        <v>N/A</v>
      </c>
      <c r="M115" s="64">
        <f t="shared" ca="1" si="76"/>
        <v>0</v>
      </c>
      <c r="N115" s="69" t="s">
        <v>31</v>
      </c>
      <c r="O115" s="40">
        <f t="shared" si="63"/>
        <v>0</v>
      </c>
      <c r="P115" s="36">
        <v>0</v>
      </c>
      <c r="Q115" s="40">
        <v>0</v>
      </c>
      <c r="R115" s="40">
        <f t="shared" ca="1" si="64"/>
        <v>0</v>
      </c>
      <c r="S115" s="37">
        <f t="shared" si="91"/>
        <v>0</v>
      </c>
      <c r="T115" s="69" t="s">
        <v>31</v>
      </c>
      <c r="U115" s="40">
        <f t="shared" si="88"/>
        <v>0</v>
      </c>
      <c r="V115" s="36">
        <v>0</v>
      </c>
      <c r="W115" s="40">
        <v>0</v>
      </c>
      <c r="X115" s="40">
        <f t="shared" ca="1" si="77"/>
        <v>0</v>
      </c>
      <c r="Y115" s="37">
        <f t="shared" si="92"/>
        <v>0</v>
      </c>
      <c r="Z115" s="69" t="s">
        <v>31</v>
      </c>
      <c r="AA115" s="40">
        <f t="shared" si="113"/>
        <v>0</v>
      </c>
      <c r="AB115" s="40">
        <v>0</v>
      </c>
      <c r="AC115" s="40">
        <v>0</v>
      </c>
      <c r="AD115" s="40">
        <f t="shared" ca="1" si="79"/>
        <v>0</v>
      </c>
      <c r="AE115" s="37">
        <f t="shared" si="93"/>
        <v>0</v>
      </c>
      <c r="AF115" s="69" t="s">
        <v>31</v>
      </c>
      <c r="AG115" s="40">
        <f t="shared" si="108"/>
        <v>0</v>
      </c>
      <c r="AH115" s="40">
        <v>0</v>
      </c>
      <c r="AI115" s="40">
        <v>0</v>
      </c>
      <c r="AJ115" s="40">
        <f t="shared" ca="1" si="80"/>
        <v>0</v>
      </c>
      <c r="AK115" s="37">
        <f t="shared" si="94"/>
        <v>0</v>
      </c>
      <c r="AL115" s="69" t="s">
        <v>31</v>
      </c>
      <c r="AM115" s="40">
        <f t="shared" si="114"/>
        <v>0</v>
      </c>
      <c r="AN115" s="40">
        <v>0</v>
      </c>
      <c r="AO115" s="40">
        <v>0</v>
      </c>
      <c r="AP115" s="40">
        <f t="shared" ca="1" si="82"/>
        <v>0</v>
      </c>
      <c r="AQ115" s="37">
        <f t="shared" si="95"/>
        <v>0</v>
      </c>
      <c r="AR115" s="69" t="s">
        <v>31</v>
      </c>
      <c r="AS115" s="40">
        <f t="shared" ref="AS115" si="118">IF(AT115=0,0,1)</f>
        <v>0</v>
      </c>
      <c r="AT115" s="40">
        <v>0</v>
      </c>
      <c r="AU115" s="40">
        <v>0</v>
      </c>
      <c r="AV115" s="40">
        <f t="shared" ca="1" si="84"/>
        <v>0</v>
      </c>
      <c r="AW115" s="37">
        <f t="shared" si="96"/>
        <v>0</v>
      </c>
      <c r="AX115" s="69" t="s">
        <v>31</v>
      </c>
      <c r="AY115" s="40">
        <f t="shared" si="116"/>
        <v>0</v>
      </c>
      <c r="AZ115" s="40">
        <v>0</v>
      </c>
      <c r="BA115" s="40">
        <v>0</v>
      </c>
      <c r="BB115" s="40">
        <f t="shared" ca="1" si="86"/>
        <v>0</v>
      </c>
      <c r="BC115" s="37">
        <f t="shared" si="97"/>
        <v>0</v>
      </c>
      <c r="BD115" s="69" t="s">
        <v>31</v>
      </c>
      <c r="BE115" s="40">
        <f t="shared" si="112"/>
        <v>0</v>
      </c>
      <c r="BF115" s="40">
        <v>0</v>
      </c>
      <c r="BG115" s="40">
        <v>0</v>
      </c>
      <c r="BH115" s="40">
        <f t="shared" ca="1" si="87"/>
        <v>0</v>
      </c>
      <c r="BI115" s="37">
        <f t="shared" si="98"/>
        <v>0</v>
      </c>
    </row>
    <row r="116" spans="1:61" s="33" customFormat="1" ht="11.25" x14ac:dyDescent="0.2">
      <c r="A116" s="33">
        <f t="shared" si="89"/>
        <v>107</v>
      </c>
      <c r="B116" s="33">
        <f>'TO Filter Summary'!B117</f>
        <v>0</v>
      </c>
      <c r="C116" s="76" t="str">
        <f t="shared" ca="1" si="69"/>
        <v>Spare</v>
      </c>
      <c r="D116" s="290">
        <f>'TO Filter Summary'!D117</f>
        <v>0</v>
      </c>
      <c r="E116" s="34" t="str">
        <f t="shared" ca="1" si="70"/>
        <v>Internal</v>
      </c>
      <c r="F116" s="34">
        <f t="shared" ca="1" si="71"/>
        <v>442</v>
      </c>
      <c r="G116" s="34" t="str">
        <f t="shared" ca="1" si="72"/>
        <v>0x1BA</v>
      </c>
      <c r="H116" s="34" t="str">
        <f t="shared" ca="1" si="90"/>
        <v>0x9BA</v>
      </c>
      <c r="I116" s="117" t="s">
        <v>1393</v>
      </c>
      <c r="J116" s="35" t="str">
        <f t="shared" ca="1" si="73"/>
        <v/>
      </c>
      <c r="K116" s="67">
        <f t="shared" ca="1" si="74"/>
        <v>0</v>
      </c>
      <c r="L116" s="35" t="str">
        <f t="shared" ca="1" si="75"/>
        <v>N/A</v>
      </c>
      <c r="M116" s="64">
        <f t="shared" ca="1" si="76"/>
        <v>0</v>
      </c>
      <c r="N116" s="69" t="s">
        <v>31</v>
      </c>
      <c r="O116" s="40">
        <f t="shared" si="63"/>
        <v>0</v>
      </c>
      <c r="P116" s="36">
        <v>0</v>
      </c>
      <c r="Q116" s="40">
        <v>0</v>
      </c>
      <c r="R116" s="40">
        <f t="shared" ca="1" si="64"/>
        <v>0</v>
      </c>
      <c r="S116" s="37">
        <f t="shared" si="91"/>
        <v>0</v>
      </c>
      <c r="T116" s="69" t="s">
        <v>31</v>
      </c>
      <c r="U116" s="40">
        <f t="shared" si="88"/>
        <v>0</v>
      </c>
      <c r="V116" s="36">
        <v>0</v>
      </c>
      <c r="W116" s="40">
        <v>0</v>
      </c>
      <c r="X116" s="40">
        <f t="shared" ca="1" si="77"/>
        <v>0</v>
      </c>
      <c r="Y116" s="37">
        <f t="shared" si="92"/>
        <v>0</v>
      </c>
      <c r="Z116" s="69" t="s">
        <v>31</v>
      </c>
      <c r="AA116" s="40">
        <f t="shared" si="113"/>
        <v>0</v>
      </c>
      <c r="AB116" s="40">
        <v>0</v>
      </c>
      <c r="AC116" s="40">
        <v>0</v>
      </c>
      <c r="AD116" s="40">
        <f t="shared" ca="1" si="79"/>
        <v>0</v>
      </c>
      <c r="AE116" s="37">
        <f t="shared" si="93"/>
        <v>0</v>
      </c>
      <c r="AF116" s="69" t="s">
        <v>31</v>
      </c>
      <c r="AG116" s="40">
        <f t="shared" si="108"/>
        <v>0</v>
      </c>
      <c r="AH116" s="40">
        <v>0</v>
      </c>
      <c r="AI116" s="40">
        <v>0</v>
      </c>
      <c r="AJ116" s="40">
        <f t="shared" ca="1" si="80"/>
        <v>0</v>
      </c>
      <c r="AK116" s="37">
        <f t="shared" si="94"/>
        <v>0</v>
      </c>
      <c r="AL116" s="69" t="s">
        <v>31</v>
      </c>
      <c r="AM116" s="40">
        <f t="shared" si="114"/>
        <v>0</v>
      </c>
      <c r="AN116" s="40">
        <v>0</v>
      </c>
      <c r="AO116" s="40">
        <v>0</v>
      </c>
      <c r="AP116" s="40">
        <f t="shared" ca="1" si="82"/>
        <v>0</v>
      </c>
      <c r="AQ116" s="37">
        <f t="shared" si="95"/>
        <v>0</v>
      </c>
      <c r="AR116" s="69" t="s">
        <v>31</v>
      </c>
      <c r="AS116" s="40">
        <f t="shared" ref="AS116" si="119">IF(AT116=0,0,1)</f>
        <v>0</v>
      </c>
      <c r="AT116" s="40">
        <v>0</v>
      </c>
      <c r="AU116" s="40">
        <v>0</v>
      </c>
      <c r="AV116" s="40">
        <f t="shared" ca="1" si="84"/>
        <v>0</v>
      </c>
      <c r="AW116" s="37">
        <f t="shared" si="96"/>
        <v>0</v>
      </c>
      <c r="AX116" s="69" t="s">
        <v>31</v>
      </c>
      <c r="AY116" s="40">
        <f t="shared" si="116"/>
        <v>0</v>
      </c>
      <c r="AZ116" s="40">
        <v>0</v>
      </c>
      <c r="BA116" s="40">
        <v>0</v>
      </c>
      <c r="BB116" s="40">
        <f t="shared" ca="1" si="86"/>
        <v>0</v>
      </c>
      <c r="BC116" s="37">
        <f t="shared" si="97"/>
        <v>0</v>
      </c>
      <c r="BD116" s="69" t="s">
        <v>31</v>
      </c>
      <c r="BE116" s="40">
        <f t="shared" si="112"/>
        <v>0</v>
      </c>
      <c r="BF116" s="40">
        <v>0</v>
      </c>
      <c r="BG116" s="40">
        <v>0</v>
      </c>
      <c r="BH116" s="40">
        <f t="shared" ca="1" si="87"/>
        <v>0</v>
      </c>
      <c r="BI116" s="37">
        <f t="shared" si="98"/>
        <v>0</v>
      </c>
    </row>
    <row r="117" spans="1:61" s="33" customFormat="1" ht="11.25" x14ac:dyDescent="0.2">
      <c r="A117" s="33">
        <f t="shared" si="89"/>
        <v>108</v>
      </c>
      <c r="B117" s="33">
        <f>'TO Filter Summary'!B118</f>
        <v>0</v>
      </c>
      <c r="C117" s="76" t="str">
        <f t="shared" ca="1" si="69"/>
        <v>Spare</v>
      </c>
      <c r="D117" s="290">
        <f>'TO Filter Summary'!D118</f>
        <v>0</v>
      </c>
      <c r="E117" s="34" t="str">
        <f t="shared" ca="1" si="70"/>
        <v>Internal</v>
      </c>
      <c r="F117" s="34">
        <f t="shared" ca="1" si="71"/>
        <v>443</v>
      </c>
      <c r="G117" s="34" t="str">
        <f t="shared" ca="1" si="72"/>
        <v>0x1BB</v>
      </c>
      <c r="H117" s="34" t="str">
        <f t="shared" ca="1" si="90"/>
        <v>0x9BB</v>
      </c>
      <c r="I117" s="117" t="s">
        <v>1393</v>
      </c>
      <c r="J117" s="35" t="str">
        <f t="shared" ca="1" si="73"/>
        <v/>
      </c>
      <c r="K117" s="67">
        <f t="shared" ca="1" si="74"/>
        <v>0</v>
      </c>
      <c r="L117" s="35" t="str">
        <f t="shared" ca="1" si="75"/>
        <v>N/A</v>
      </c>
      <c r="M117" s="64">
        <f t="shared" ca="1" si="76"/>
        <v>0</v>
      </c>
      <c r="N117" s="69" t="s">
        <v>31</v>
      </c>
      <c r="O117" s="40">
        <f t="shared" si="63"/>
        <v>0</v>
      </c>
      <c r="P117" s="36">
        <v>0</v>
      </c>
      <c r="Q117" s="40">
        <v>0</v>
      </c>
      <c r="R117" s="40">
        <f t="shared" ca="1" si="64"/>
        <v>0</v>
      </c>
      <c r="S117" s="37">
        <f t="shared" si="91"/>
        <v>0</v>
      </c>
      <c r="T117" s="69" t="s">
        <v>31</v>
      </c>
      <c r="U117" s="40">
        <f t="shared" si="88"/>
        <v>0</v>
      </c>
      <c r="V117" s="36">
        <v>0</v>
      </c>
      <c r="W117" s="40">
        <v>0</v>
      </c>
      <c r="X117" s="40">
        <f t="shared" ca="1" si="77"/>
        <v>0</v>
      </c>
      <c r="Y117" s="37">
        <f t="shared" si="92"/>
        <v>0</v>
      </c>
      <c r="Z117" s="69" t="s">
        <v>31</v>
      </c>
      <c r="AA117" s="40">
        <f t="shared" si="113"/>
        <v>0</v>
      </c>
      <c r="AB117" s="40">
        <v>0</v>
      </c>
      <c r="AC117" s="40">
        <v>0</v>
      </c>
      <c r="AD117" s="40">
        <f t="shared" ca="1" si="79"/>
        <v>0</v>
      </c>
      <c r="AE117" s="37">
        <f t="shared" si="93"/>
        <v>0</v>
      </c>
      <c r="AF117" s="69" t="s">
        <v>31</v>
      </c>
      <c r="AG117" s="40">
        <f t="shared" si="108"/>
        <v>0</v>
      </c>
      <c r="AH117" s="40">
        <v>0</v>
      </c>
      <c r="AI117" s="40">
        <v>0</v>
      </c>
      <c r="AJ117" s="40">
        <f t="shared" ca="1" si="80"/>
        <v>0</v>
      </c>
      <c r="AK117" s="37">
        <f t="shared" si="94"/>
        <v>0</v>
      </c>
      <c r="AL117" s="69" t="s">
        <v>31</v>
      </c>
      <c r="AM117" s="40">
        <f t="shared" si="114"/>
        <v>0</v>
      </c>
      <c r="AN117" s="40">
        <v>0</v>
      </c>
      <c r="AO117" s="40">
        <v>0</v>
      </c>
      <c r="AP117" s="40">
        <f t="shared" ca="1" si="82"/>
        <v>0</v>
      </c>
      <c r="AQ117" s="37">
        <f t="shared" si="95"/>
        <v>0</v>
      </c>
      <c r="AR117" s="69" t="s">
        <v>31</v>
      </c>
      <c r="AS117" s="40">
        <f t="shared" ref="AS117" si="120">IF(AT117=0,0,1)</f>
        <v>0</v>
      </c>
      <c r="AT117" s="40">
        <v>0</v>
      </c>
      <c r="AU117" s="40">
        <v>0</v>
      </c>
      <c r="AV117" s="40">
        <f t="shared" ca="1" si="84"/>
        <v>0</v>
      </c>
      <c r="AW117" s="37">
        <f t="shared" si="96"/>
        <v>0</v>
      </c>
      <c r="AX117" s="69" t="s">
        <v>31</v>
      </c>
      <c r="AY117" s="40">
        <f t="shared" si="116"/>
        <v>0</v>
      </c>
      <c r="AZ117" s="40">
        <v>0</v>
      </c>
      <c r="BA117" s="40">
        <v>0</v>
      </c>
      <c r="BB117" s="40">
        <f t="shared" ca="1" si="86"/>
        <v>0</v>
      </c>
      <c r="BC117" s="37">
        <f t="shared" si="97"/>
        <v>0</v>
      </c>
      <c r="BD117" s="69" t="s">
        <v>31</v>
      </c>
      <c r="BE117" s="40">
        <f t="shared" si="112"/>
        <v>0</v>
      </c>
      <c r="BF117" s="40">
        <v>0</v>
      </c>
      <c r="BG117" s="40">
        <v>0</v>
      </c>
      <c r="BH117" s="40">
        <f t="shared" ca="1" si="87"/>
        <v>0</v>
      </c>
      <c r="BI117" s="37">
        <f t="shared" si="98"/>
        <v>0</v>
      </c>
    </row>
    <row r="118" spans="1:61" s="33" customFormat="1" ht="11.25" x14ac:dyDescent="0.2">
      <c r="A118" s="33">
        <f t="shared" si="89"/>
        <v>109</v>
      </c>
      <c r="B118" s="33">
        <f>'TO Filter Summary'!B119</f>
        <v>0</v>
      </c>
      <c r="C118" s="76" t="str">
        <f t="shared" ca="1" si="69"/>
        <v>Spare</v>
      </c>
      <c r="D118" s="290">
        <f>'TO Filter Summary'!D119</f>
        <v>0</v>
      </c>
      <c r="E118" s="34" t="str">
        <f t="shared" ca="1" si="70"/>
        <v>Internal</v>
      </c>
      <c r="F118" s="34">
        <f t="shared" ca="1" si="71"/>
        <v>444</v>
      </c>
      <c r="G118" s="34" t="str">
        <f t="shared" ca="1" si="72"/>
        <v>0x1BC</v>
      </c>
      <c r="H118" s="34" t="str">
        <f t="shared" ca="1" si="90"/>
        <v>0x9BC</v>
      </c>
      <c r="I118" s="117" t="s">
        <v>1393</v>
      </c>
      <c r="J118" s="35" t="str">
        <f t="shared" ca="1" si="73"/>
        <v/>
      </c>
      <c r="K118" s="67">
        <f t="shared" ca="1" si="74"/>
        <v>0</v>
      </c>
      <c r="L118" s="35" t="str">
        <f t="shared" ca="1" si="75"/>
        <v>N/A</v>
      </c>
      <c r="M118" s="64">
        <f t="shared" ca="1" si="76"/>
        <v>0</v>
      </c>
      <c r="N118" s="69" t="s">
        <v>31</v>
      </c>
      <c r="O118" s="40">
        <f t="shared" si="63"/>
        <v>0</v>
      </c>
      <c r="P118" s="36">
        <v>0</v>
      </c>
      <c r="Q118" s="40">
        <v>0</v>
      </c>
      <c r="R118" s="40">
        <f t="shared" ca="1" si="64"/>
        <v>0</v>
      </c>
      <c r="S118" s="37">
        <f t="shared" si="91"/>
        <v>0</v>
      </c>
      <c r="T118" s="69" t="s">
        <v>31</v>
      </c>
      <c r="U118" s="40">
        <f t="shared" si="88"/>
        <v>0</v>
      </c>
      <c r="V118" s="36">
        <v>0</v>
      </c>
      <c r="W118" s="40">
        <v>0</v>
      </c>
      <c r="X118" s="40">
        <f t="shared" ca="1" si="77"/>
        <v>0</v>
      </c>
      <c r="Y118" s="37">
        <f t="shared" si="92"/>
        <v>0</v>
      </c>
      <c r="Z118" s="69" t="s">
        <v>31</v>
      </c>
      <c r="AA118" s="40">
        <f t="shared" si="113"/>
        <v>0</v>
      </c>
      <c r="AB118" s="40">
        <v>0</v>
      </c>
      <c r="AC118" s="40">
        <v>0</v>
      </c>
      <c r="AD118" s="40">
        <f t="shared" ca="1" si="79"/>
        <v>0</v>
      </c>
      <c r="AE118" s="37">
        <f t="shared" si="93"/>
        <v>0</v>
      </c>
      <c r="AF118" s="69" t="s">
        <v>31</v>
      </c>
      <c r="AG118" s="40">
        <f t="shared" si="108"/>
        <v>0</v>
      </c>
      <c r="AH118" s="40">
        <v>0</v>
      </c>
      <c r="AI118" s="40">
        <v>0</v>
      </c>
      <c r="AJ118" s="40">
        <f t="shared" ca="1" si="80"/>
        <v>0</v>
      </c>
      <c r="AK118" s="37">
        <f t="shared" si="94"/>
        <v>0</v>
      </c>
      <c r="AL118" s="69" t="s">
        <v>31</v>
      </c>
      <c r="AM118" s="40">
        <f t="shared" si="114"/>
        <v>0</v>
      </c>
      <c r="AN118" s="40">
        <v>0</v>
      </c>
      <c r="AO118" s="40">
        <v>0</v>
      </c>
      <c r="AP118" s="40">
        <f t="shared" ca="1" si="82"/>
        <v>0</v>
      </c>
      <c r="AQ118" s="37">
        <f t="shared" si="95"/>
        <v>0</v>
      </c>
      <c r="AR118" s="69" t="s">
        <v>31</v>
      </c>
      <c r="AS118" s="40">
        <f t="shared" ref="AS118" si="121">IF(AT118=0,0,1)</f>
        <v>0</v>
      </c>
      <c r="AT118" s="40">
        <v>0</v>
      </c>
      <c r="AU118" s="40">
        <v>0</v>
      </c>
      <c r="AV118" s="40">
        <f t="shared" ca="1" si="84"/>
        <v>0</v>
      </c>
      <c r="AW118" s="37">
        <f t="shared" si="96"/>
        <v>0</v>
      </c>
      <c r="AX118" s="69" t="s">
        <v>31</v>
      </c>
      <c r="AY118" s="40">
        <f t="shared" si="116"/>
        <v>0</v>
      </c>
      <c r="AZ118" s="40">
        <v>0</v>
      </c>
      <c r="BA118" s="40">
        <v>0</v>
      </c>
      <c r="BB118" s="40">
        <f t="shared" ca="1" si="86"/>
        <v>0</v>
      </c>
      <c r="BC118" s="37">
        <f t="shared" si="97"/>
        <v>0</v>
      </c>
      <c r="BD118" s="69" t="s">
        <v>31</v>
      </c>
      <c r="BE118" s="40">
        <f t="shared" si="112"/>
        <v>0</v>
      </c>
      <c r="BF118" s="40">
        <v>0</v>
      </c>
      <c r="BG118" s="40">
        <v>0</v>
      </c>
      <c r="BH118" s="40">
        <f t="shared" ca="1" si="87"/>
        <v>0</v>
      </c>
      <c r="BI118" s="37">
        <f t="shared" si="98"/>
        <v>0</v>
      </c>
    </row>
    <row r="119" spans="1:61" s="33" customFormat="1" ht="11.25" x14ac:dyDescent="0.2">
      <c r="A119" s="33">
        <f t="shared" si="89"/>
        <v>110</v>
      </c>
      <c r="B119" s="33">
        <f>'TO Filter Summary'!B120</f>
        <v>0</v>
      </c>
      <c r="C119" s="76" t="str">
        <f t="shared" ca="1" si="69"/>
        <v>Spare</v>
      </c>
      <c r="D119" s="290">
        <f>'TO Filter Summary'!D120</f>
        <v>0</v>
      </c>
      <c r="E119" s="34" t="str">
        <f t="shared" ca="1" si="70"/>
        <v>Internal</v>
      </c>
      <c r="F119" s="34">
        <f t="shared" ca="1" si="71"/>
        <v>445</v>
      </c>
      <c r="G119" s="34" t="str">
        <f t="shared" ca="1" si="72"/>
        <v>0x1BD</v>
      </c>
      <c r="H119" s="34" t="str">
        <f t="shared" ca="1" si="90"/>
        <v>0x9BD</v>
      </c>
      <c r="I119" s="117" t="s">
        <v>1393</v>
      </c>
      <c r="J119" s="35" t="str">
        <f t="shared" ca="1" si="73"/>
        <v/>
      </c>
      <c r="K119" s="67">
        <f t="shared" ca="1" si="74"/>
        <v>0</v>
      </c>
      <c r="L119" s="35" t="str">
        <f t="shared" ca="1" si="75"/>
        <v>N/A</v>
      </c>
      <c r="M119" s="64">
        <f t="shared" ca="1" si="76"/>
        <v>0</v>
      </c>
      <c r="N119" s="69" t="s">
        <v>31</v>
      </c>
      <c r="O119" s="40">
        <f t="shared" si="63"/>
        <v>0</v>
      </c>
      <c r="P119" s="36">
        <v>0</v>
      </c>
      <c r="Q119" s="40">
        <v>0</v>
      </c>
      <c r="R119" s="40">
        <f t="shared" ca="1" si="64"/>
        <v>0</v>
      </c>
      <c r="S119" s="37">
        <f t="shared" si="91"/>
        <v>0</v>
      </c>
      <c r="T119" s="69" t="s">
        <v>31</v>
      </c>
      <c r="U119" s="40">
        <f t="shared" si="88"/>
        <v>0</v>
      </c>
      <c r="V119" s="36">
        <v>0</v>
      </c>
      <c r="W119" s="40">
        <v>0</v>
      </c>
      <c r="X119" s="40">
        <f t="shared" ca="1" si="77"/>
        <v>0</v>
      </c>
      <c r="Y119" s="37">
        <f t="shared" si="92"/>
        <v>0</v>
      </c>
      <c r="Z119" s="69" t="s">
        <v>31</v>
      </c>
      <c r="AA119" s="40">
        <f t="shared" si="113"/>
        <v>0</v>
      </c>
      <c r="AB119" s="40">
        <v>0</v>
      </c>
      <c r="AC119" s="40">
        <v>0</v>
      </c>
      <c r="AD119" s="40">
        <f t="shared" ca="1" si="79"/>
        <v>0</v>
      </c>
      <c r="AE119" s="37">
        <f t="shared" si="93"/>
        <v>0</v>
      </c>
      <c r="AF119" s="69" t="s">
        <v>31</v>
      </c>
      <c r="AG119" s="40">
        <f t="shared" si="108"/>
        <v>0</v>
      </c>
      <c r="AH119" s="40">
        <v>0</v>
      </c>
      <c r="AI119" s="40">
        <v>0</v>
      </c>
      <c r="AJ119" s="40">
        <f t="shared" ca="1" si="80"/>
        <v>0</v>
      </c>
      <c r="AK119" s="37">
        <f t="shared" si="94"/>
        <v>0</v>
      </c>
      <c r="AL119" s="69" t="s">
        <v>31</v>
      </c>
      <c r="AM119" s="40">
        <f t="shared" si="114"/>
        <v>0</v>
      </c>
      <c r="AN119" s="40">
        <v>0</v>
      </c>
      <c r="AO119" s="40">
        <v>0</v>
      </c>
      <c r="AP119" s="40">
        <f t="shared" ca="1" si="82"/>
        <v>0</v>
      </c>
      <c r="AQ119" s="37">
        <f t="shared" si="95"/>
        <v>0</v>
      </c>
      <c r="AR119" s="69" t="s">
        <v>31</v>
      </c>
      <c r="AS119" s="40">
        <f t="shared" ref="AS119:AS122" si="122">IF(AT119=0,0,1)</f>
        <v>0</v>
      </c>
      <c r="AT119" s="40">
        <v>0</v>
      </c>
      <c r="AU119" s="40">
        <v>0</v>
      </c>
      <c r="AV119" s="40">
        <f t="shared" ca="1" si="84"/>
        <v>0</v>
      </c>
      <c r="AW119" s="37">
        <f t="shared" si="96"/>
        <v>0</v>
      </c>
      <c r="AX119" s="69" t="s">
        <v>31</v>
      </c>
      <c r="AY119" s="40">
        <f t="shared" si="116"/>
        <v>0</v>
      </c>
      <c r="AZ119" s="40">
        <v>0</v>
      </c>
      <c r="BA119" s="40">
        <v>0</v>
      </c>
      <c r="BB119" s="40">
        <f t="shared" ca="1" si="86"/>
        <v>0</v>
      </c>
      <c r="BC119" s="37">
        <f t="shared" si="97"/>
        <v>0</v>
      </c>
      <c r="BD119" s="69" t="s">
        <v>31</v>
      </c>
      <c r="BE119" s="40">
        <f t="shared" si="112"/>
        <v>0</v>
      </c>
      <c r="BF119" s="40">
        <v>0</v>
      </c>
      <c r="BG119" s="40">
        <v>0</v>
      </c>
      <c r="BH119" s="40">
        <f t="shared" ca="1" si="87"/>
        <v>0</v>
      </c>
      <c r="BI119" s="37">
        <f t="shared" si="98"/>
        <v>0</v>
      </c>
    </row>
    <row r="120" spans="1:61" s="33" customFormat="1" ht="11.25" x14ac:dyDescent="0.2">
      <c r="A120" s="33">
        <f t="shared" si="89"/>
        <v>111</v>
      </c>
      <c r="B120" s="33">
        <f>'TO Filter Summary'!B121</f>
        <v>0</v>
      </c>
      <c r="C120" s="76" t="str">
        <f t="shared" ca="1" si="69"/>
        <v>Spare</v>
      </c>
      <c r="D120" s="290">
        <f>'TO Filter Summary'!D121</f>
        <v>0</v>
      </c>
      <c r="E120" s="34" t="str">
        <f t="shared" ca="1" si="70"/>
        <v>Internal</v>
      </c>
      <c r="F120" s="34">
        <f t="shared" ca="1" si="71"/>
        <v>446</v>
      </c>
      <c r="G120" s="34" t="str">
        <f t="shared" ca="1" si="72"/>
        <v>0x1BE</v>
      </c>
      <c r="H120" s="34" t="str">
        <f t="shared" ca="1" si="90"/>
        <v>0x9BE</v>
      </c>
      <c r="I120" s="117" t="s">
        <v>1393</v>
      </c>
      <c r="J120" s="35" t="str">
        <f t="shared" ca="1" si="73"/>
        <v/>
      </c>
      <c r="K120" s="67">
        <f t="shared" ca="1" si="74"/>
        <v>0</v>
      </c>
      <c r="L120" s="35" t="str">
        <f t="shared" ca="1" si="75"/>
        <v>N/A</v>
      </c>
      <c r="M120" s="64">
        <f t="shared" ca="1" si="76"/>
        <v>0</v>
      </c>
      <c r="N120" s="69" t="s">
        <v>31</v>
      </c>
      <c r="O120" s="40">
        <f t="shared" si="63"/>
        <v>0</v>
      </c>
      <c r="P120" s="36">
        <v>0</v>
      </c>
      <c r="Q120" s="40">
        <v>0</v>
      </c>
      <c r="R120" s="40">
        <f t="shared" ca="1" si="64"/>
        <v>0</v>
      </c>
      <c r="S120" s="37">
        <f t="shared" si="91"/>
        <v>0</v>
      </c>
      <c r="T120" s="69" t="s">
        <v>31</v>
      </c>
      <c r="U120" s="40">
        <f t="shared" si="88"/>
        <v>0</v>
      </c>
      <c r="V120" s="36">
        <v>0</v>
      </c>
      <c r="W120" s="40">
        <v>0</v>
      </c>
      <c r="X120" s="40">
        <f t="shared" ca="1" si="77"/>
        <v>0</v>
      </c>
      <c r="Y120" s="37">
        <f t="shared" si="92"/>
        <v>0</v>
      </c>
      <c r="Z120" s="69" t="s">
        <v>31</v>
      </c>
      <c r="AA120" s="40">
        <f t="shared" ref="AA120:AA122" si="123">IF(AB120=0,0,1)</f>
        <v>0</v>
      </c>
      <c r="AB120" s="40">
        <v>0</v>
      </c>
      <c r="AC120" s="40">
        <v>0</v>
      </c>
      <c r="AD120" s="40">
        <f t="shared" ca="1" si="79"/>
        <v>0</v>
      </c>
      <c r="AE120" s="37">
        <f t="shared" si="93"/>
        <v>0</v>
      </c>
      <c r="AF120" s="69" t="s">
        <v>31</v>
      </c>
      <c r="AG120" s="40">
        <f t="shared" si="108"/>
        <v>0</v>
      </c>
      <c r="AH120" s="40">
        <v>0</v>
      </c>
      <c r="AI120" s="40">
        <v>0</v>
      </c>
      <c r="AJ120" s="40">
        <f t="shared" ca="1" si="80"/>
        <v>0</v>
      </c>
      <c r="AK120" s="37">
        <f t="shared" si="94"/>
        <v>0</v>
      </c>
      <c r="AL120" s="69" t="s">
        <v>31</v>
      </c>
      <c r="AM120" s="40">
        <f t="shared" si="114"/>
        <v>0</v>
      </c>
      <c r="AN120" s="40">
        <v>0</v>
      </c>
      <c r="AO120" s="40">
        <v>0</v>
      </c>
      <c r="AP120" s="40">
        <f t="shared" ca="1" si="82"/>
        <v>0</v>
      </c>
      <c r="AQ120" s="37">
        <f t="shared" si="95"/>
        <v>0</v>
      </c>
      <c r="AR120" s="69" t="s">
        <v>31</v>
      </c>
      <c r="AS120" s="40">
        <f t="shared" si="122"/>
        <v>0</v>
      </c>
      <c r="AT120" s="40">
        <v>0</v>
      </c>
      <c r="AU120" s="40">
        <v>0</v>
      </c>
      <c r="AV120" s="40">
        <f t="shared" ca="1" si="84"/>
        <v>0</v>
      </c>
      <c r="AW120" s="37">
        <f t="shared" si="96"/>
        <v>0</v>
      </c>
      <c r="AX120" s="69" t="s">
        <v>31</v>
      </c>
      <c r="AY120" s="40">
        <f t="shared" si="116"/>
        <v>0</v>
      </c>
      <c r="AZ120" s="40">
        <v>0</v>
      </c>
      <c r="BA120" s="40">
        <v>0</v>
      </c>
      <c r="BB120" s="40">
        <f t="shared" ca="1" si="86"/>
        <v>0</v>
      </c>
      <c r="BC120" s="37">
        <f t="shared" si="97"/>
        <v>0</v>
      </c>
      <c r="BD120" s="69" t="s">
        <v>31</v>
      </c>
      <c r="BE120" s="40">
        <f t="shared" si="112"/>
        <v>0</v>
      </c>
      <c r="BF120" s="40">
        <v>0</v>
      </c>
      <c r="BG120" s="40">
        <v>0</v>
      </c>
      <c r="BH120" s="40">
        <f t="shared" ca="1" si="87"/>
        <v>0</v>
      </c>
      <c r="BI120" s="37">
        <f t="shared" si="98"/>
        <v>0</v>
      </c>
    </row>
    <row r="121" spans="1:61" s="33" customFormat="1" ht="11.25" x14ac:dyDescent="0.2">
      <c r="A121" s="33">
        <f t="shared" si="89"/>
        <v>112</v>
      </c>
      <c r="B121" s="33">
        <f>'TO Filter Summary'!B122</f>
        <v>0</v>
      </c>
      <c r="C121" s="76" t="str">
        <f t="shared" ca="1" si="69"/>
        <v>Spare</v>
      </c>
      <c r="D121" s="290">
        <f>'TO Filter Summary'!D122</f>
        <v>0</v>
      </c>
      <c r="E121" s="34" t="str">
        <f t="shared" ca="1" si="70"/>
        <v>Internal</v>
      </c>
      <c r="F121" s="34">
        <f t="shared" ca="1" si="71"/>
        <v>447</v>
      </c>
      <c r="G121" s="34" t="str">
        <f t="shared" ca="1" si="72"/>
        <v>0x1BF</v>
      </c>
      <c r="H121" s="34" t="str">
        <f t="shared" ca="1" si="90"/>
        <v>0x9BF</v>
      </c>
      <c r="I121" s="117" t="s">
        <v>1393</v>
      </c>
      <c r="J121" s="35" t="str">
        <f t="shared" ca="1" si="73"/>
        <v/>
      </c>
      <c r="K121" s="67">
        <f t="shared" ca="1" si="74"/>
        <v>0</v>
      </c>
      <c r="L121" s="35" t="str">
        <f t="shared" ca="1" si="75"/>
        <v>N/A</v>
      </c>
      <c r="M121" s="64">
        <f t="shared" ca="1" si="76"/>
        <v>0</v>
      </c>
      <c r="N121" s="69" t="s">
        <v>31</v>
      </c>
      <c r="O121" s="40">
        <f t="shared" si="63"/>
        <v>0</v>
      </c>
      <c r="P121" s="36">
        <v>0</v>
      </c>
      <c r="Q121" s="40">
        <v>0</v>
      </c>
      <c r="R121" s="40">
        <f t="shared" ca="1" si="64"/>
        <v>0</v>
      </c>
      <c r="S121" s="37">
        <f t="shared" si="91"/>
        <v>0</v>
      </c>
      <c r="T121" s="69" t="s">
        <v>31</v>
      </c>
      <c r="U121" s="40">
        <f t="shared" si="88"/>
        <v>0</v>
      </c>
      <c r="V121" s="36">
        <v>0</v>
      </c>
      <c r="W121" s="40">
        <v>0</v>
      </c>
      <c r="X121" s="40">
        <f t="shared" ca="1" si="77"/>
        <v>0</v>
      </c>
      <c r="Y121" s="37">
        <f t="shared" si="92"/>
        <v>0</v>
      </c>
      <c r="Z121" s="69" t="s">
        <v>31</v>
      </c>
      <c r="AA121" s="40">
        <f t="shared" si="123"/>
        <v>0</v>
      </c>
      <c r="AB121" s="40">
        <v>0</v>
      </c>
      <c r="AC121" s="40">
        <v>0</v>
      </c>
      <c r="AD121" s="40">
        <f t="shared" ca="1" si="79"/>
        <v>0</v>
      </c>
      <c r="AE121" s="37">
        <f t="shared" si="93"/>
        <v>0</v>
      </c>
      <c r="AF121" s="69" t="s">
        <v>31</v>
      </c>
      <c r="AG121" s="40">
        <f t="shared" si="108"/>
        <v>0</v>
      </c>
      <c r="AH121" s="40">
        <v>0</v>
      </c>
      <c r="AI121" s="40">
        <v>0</v>
      </c>
      <c r="AJ121" s="40">
        <f t="shared" ca="1" si="80"/>
        <v>0</v>
      </c>
      <c r="AK121" s="37">
        <f t="shared" si="94"/>
        <v>0</v>
      </c>
      <c r="AL121" s="69" t="s">
        <v>31</v>
      </c>
      <c r="AM121" s="40">
        <f t="shared" si="114"/>
        <v>0</v>
      </c>
      <c r="AN121" s="40">
        <v>0</v>
      </c>
      <c r="AO121" s="40">
        <v>0</v>
      </c>
      <c r="AP121" s="40">
        <f t="shared" ca="1" si="82"/>
        <v>0</v>
      </c>
      <c r="AQ121" s="37">
        <f t="shared" si="95"/>
        <v>0</v>
      </c>
      <c r="AR121" s="69" t="s">
        <v>31</v>
      </c>
      <c r="AS121" s="40">
        <f t="shared" si="122"/>
        <v>0</v>
      </c>
      <c r="AT121" s="40">
        <v>0</v>
      </c>
      <c r="AU121" s="40">
        <v>0</v>
      </c>
      <c r="AV121" s="40">
        <f t="shared" ca="1" si="84"/>
        <v>0</v>
      </c>
      <c r="AW121" s="37">
        <f t="shared" si="96"/>
        <v>0</v>
      </c>
      <c r="AX121" s="69" t="s">
        <v>31</v>
      </c>
      <c r="AY121" s="40">
        <f t="shared" si="116"/>
        <v>0</v>
      </c>
      <c r="AZ121" s="40">
        <v>0</v>
      </c>
      <c r="BA121" s="40">
        <v>0</v>
      </c>
      <c r="BB121" s="40">
        <f t="shared" ca="1" si="86"/>
        <v>0</v>
      </c>
      <c r="BC121" s="37">
        <f t="shared" si="97"/>
        <v>0</v>
      </c>
      <c r="BD121" s="69" t="s">
        <v>31</v>
      </c>
      <c r="BE121" s="40">
        <f t="shared" si="112"/>
        <v>0</v>
      </c>
      <c r="BF121" s="40">
        <v>0</v>
      </c>
      <c r="BG121" s="40">
        <v>0</v>
      </c>
      <c r="BH121" s="40">
        <f t="shared" ca="1" si="87"/>
        <v>0</v>
      </c>
      <c r="BI121" s="37">
        <f t="shared" si="98"/>
        <v>0</v>
      </c>
    </row>
    <row r="122" spans="1:61" s="33" customFormat="1" ht="11.25" x14ac:dyDescent="0.2">
      <c r="A122" s="33">
        <f t="shared" si="89"/>
        <v>113</v>
      </c>
      <c r="B122" s="33">
        <f>'TO Filter Summary'!B123</f>
        <v>0</v>
      </c>
      <c r="C122" s="76" t="str">
        <f t="shared" ca="1" si="69"/>
        <v>Spare</v>
      </c>
      <c r="D122" s="290">
        <f>'TO Filter Summary'!D123</f>
        <v>0</v>
      </c>
      <c r="E122" s="34" t="str">
        <f t="shared" ca="1" si="70"/>
        <v>Internal</v>
      </c>
      <c r="F122" s="34">
        <f t="shared" ca="1" si="71"/>
        <v>448</v>
      </c>
      <c r="G122" s="34" t="str">
        <f t="shared" ca="1" si="72"/>
        <v>0x1C0</v>
      </c>
      <c r="H122" s="34" t="str">
        <f t="shared" ca="1" si="90"/>
        <v>0x9C0</v>
      </c>
      <c r="I122" s="117" t="s">
        <v>1393</v>
      </c>
      <c r="J122" s="35" t="str">
        <f t="shared" ca="1" si="73"/>
        <v/>
      </c>
      <c r="K122" s="67">
        <f t="shared" ca="1" si="74"/>
        <v>0</v>
      </c>
      <c r="L122" s="35" t="str">
        <f t="shared" ca="1" si="75"/>
        <v>N/A</v>
      </c>
      <c r="M122" s="64">
        <f t="shared" ca="1" si="76"/>
        <v>0</v>
      </c>
      <c r="N122" s="69" t="s">
        <v>31</v>
      </c>
      <c r="O122" s="40">
        <f t="shared" si="63"/>
        <v>0</v>
      </c>
      <c r="P122" s="36">
        <v>0</v>
      </c>
      <c r="Q122" s="40">
        <v>0</v>
      </c>
      <c r="R122" s="40">
        <f t="shared" ca="1" si="64"/>
        <v>0</v>
      </c>
      <c r="S122" s="37">
        <f t="shared" si="91"/>
        <v>0</v>
      </c>
      <c r="T122" s="69" t="s">
        <v>31</v>
      </c>
      <c r="U122" s="40">
        <f t="shared" si="88"/>
        <v>0</v>
      </c>
      <c r="V122" s="36">
        <v>0</v>
      </c>
      <c r="W122" s="40">
        <v>0</v>
      </c>
      <c r="X122" s="40">
        <f t="shared" ca="1" si="77"/>
        <v>0</v>
      </c>
      <c r="Y122" s="37">
        <f t="shared" si="92"/>
        <v>0</v>
      </c>
      <c r="Z122" s="69" t="s">
        <v>31</v>
      </c>
      <c r="AA122" s="40">
        <f t="shared" si="123"/>
        <v>0</v>
      </c>
      <c r="AB122" s="40">
        <v>0</v>
      </c>
      <c r="AC122" s="40">
        <v>0</v>
      </c>
      <c r="AD122" s="40">
        <f t="shared" ca="1" si="79"/>
        <v>0</v>
      </c>
      <c r="AE122" s="37">
        <f t="shared" si="93"/>
        <v>0</v>
      </c>
      <c r="AF122" s="69" t="s">
        <v>31</v>
      </c>
      <c r="AG122" s="40">
        <f t="shared" si="108"/>
        <v>0</v>
      </c>
      <c r="AH122" s="40">
        <v>0</v>
      </c>
      <c r="AI122" s="40">
        <v>0</v>
      </c>
      <c r="AJ122" s="40">
        <f t="shared" ca="1" si="80"/>
        <v>0</v>
      </c>
      <c r="AK122" s="37">
        <f t="shared" si="94"/>
        <v>0</v>
      </c>
      <c r="AL122" s="69" t="s">
        <v>31</v>
      </c>
      <c r="AM122" s="40">
        <f t="shared" si="114"/>
        <v>0</v>
      </c>
      <c r="AN122" s="40">
        <v>0</v>
      </c>
      <c r="AO122" s="40">
        <v>0</v>
      </c>
      <c r="AP122" s="40">
        <f t="shared" ca="1" si="82"/>
        <v>0</v>
      </c>
      <c r="AQ122" s="37">
        <f t="shared" si="95"/>
        <v>0</v>
      </c>
      <c r="AR122" s="69" t="s">
        <v>31</v>
      </c>
      <c r="AS122" s="40">
        <f t="shared" si="122"/>
        <v>0</v>
      </c>
      <c r="AT122" s="40">
        <v>0</v>
      </c>
      <c r="AU122" s="40">
        <v>0</v>
      </c>
      <c r="AV122" s="40">
        <f t="shared" ca="1" si="84"/>
        <v>0</v>
      </c>
      <c r="AW122" s="37">
        <f t="shared" si="96"/>
        <v>0</v>
      </c>
      <c r="AX122" s="69" t="s">
        <v>31</v>
      </c>
      <c r="AY122" s="40">
        <f t="shared" si="116"/>
        <v>0</v>
      </c>
      <c r="AZ122" s="40">
        <v>0</v>
      </c>
      <c r="BA122" s="40">
        <v>0</v>
      </c>
      <c r="BB122" s="40">
        <f t="shared" ca="1" si="86"/>
        <v>0</v>
      </c>
      <c r="BC122" s="37">
        <f t="shared" si="97"/>
        <v>0</v>
      </c>
      <c r="BD122" s="69" t="s">
        <v>31</v>
      </c>
      <c r="BE122" s="40">
        <f t="shared" si="112"/>
        <v>0</v>
      </c>
      <c r="BF122" s="40">
        <v>0</v>
      </c>
      <c r="BG122" s="40">
        <v>0</v>
      </c>
      <c r="BH122" s="40">
        <f t="shared" ca="1" si="87"/>
        <v>0</v>
      </c>
      <c r="BI122" s="37">
        <f t="shared" si="98"/>
        <v>0</v>
      </c>
    </row>
    <row r="123" spans="1:61" s="33" customFormat="1" ht="11.25" x14ac:dyDescent="0.2">
      <c r="A123" s="33">
        <f t="shared" si="89"/>
        <v>114</v>
      </c>
      <c r="B123" s="33" t="str">
        <f>'TO Filter Summary'!B124</f>
        <v>ACS</v>
      </c>
      <c r="C123" s="76" t="str">
        <f t="shared" ca="1" si="69"/>
        <v>SD SS/TAM Diagnostic Telemetry</v>
      </c>
      <c r="D123" s="290" t="str">
        <f>'TO Filter Summary'!D124</f>
        <v>No</v>
      </c>
      <c r="E123" s="34" t="str">
        <f t="shared" ca="1" si="70"/>
        <v>Internal</v>
      </c>
      <c r="F123" s="34">
        <f t="shared" ca="1" si="71"/>
        <v>449</v>
      </c>
      <c r="G123" s="34" t="str">
        <f t="shared" ca="1" si="72"/>
        <v>0x1C1</v>
      </c>
      <c r="H123" s="34" t="str">
        <f t="shared" ca="1" si="90"/>
        <v>0x9C1</v>
      </c>
      <c r="I123" s="117" t="s">
        <v>1393</v>
      </c>
      <c r="J123" s="35">
        <f t="shared" ca="1" si="73"/>
        <v>1056</v>
      </c>
      <c r="K123" s="67">
        <f t="shared" ca="1" si="74"/>
        <v>0.1</v>
      </c>
      <c r="L123" s="35" t="str">
        <f t="shared" ca="1" si="75"/>
        <v>Sync</v>
      </c>
      <c r="M123" s="64">
        <f t="shared" ca="1" si="76"/>
        <v>10560</v>
      </c>
      <c r="N123" s="69" t="s">
        <v>899</v>
      </c>
      <c r="O123" s="40">
        <f t="shared" si="63"/>
        <v>0</v>
      </c>
      <c r="P123" s="36">
        <v>0</v>
      </c>
      <c r="Q123" s="40">
        <v>0</v>
      </c>
      <c r="R123" s="40">
        <f t="shared" ca="1" si="64"/>
        <v>0</v>
      </c>
      <c r="S123" s="37">
        <f t="shared" si="91"/>
        <v>0</v>
      </c>
      <c r="T123" s="69" t="s">
        <v>899</v>
      </c>
      <c r="U123" s="40">
        <f t="shared" si="88"/>
        <v>0</v>
      </c>
      <c r="V123" s="36">
        <v>0</v>
      </c>
      <c r="W123" s="40">
        <v>0</v>
      </c>
      <c r="X123" s="40">
        <f t="shared" ca="1" si="77"/>
        <v>0</v>
      </c>
      <c r="Y123" s="37">
        <f t="shared" si="92"/>
        <v>0</v>
      </c>
      <c r="Z123" s="69" t="s">
        <v>899</v>
      </c>
      <c r="AA123" s="40">
        <f t="shared" si="113"/>
        <v>0</v>
      </c>
      <c r="AB123" s="40">
        <v>0</v>
      </c>
      <c r="AC123" s="40">
        <v>0</v>
      </c>
      <c r="AD123" s="40">
        <f t="shared" ca="1" si="79"/>
        <v>0</v>
      </c>
      <c r="AE123" s="37">
        <f t="shared" si="93"/>
        <v>0</v>
      </c>
      <c r="AF123" s="69" t="s">
        <v>899</v>
      </c>
      <c r="AG123" s="40">
        <f t="shared" si="108"/>
        <v>0</v>
      </c>
      <c r="AH123" s="40">
        <v>0</v>
      </c>
      <c r="AI123" s="40">
        <v>0</v>
      </c>
      <c r="AJ123" s="40">
        <f t="shared" ca="1" si="80"/>
        <v>0</v>
      </c>
      <c r="AK123" s="37">
        <f t="shared" si="94"/>
        <v>0</v>
      </c>
      <c r="AL123" s="69" t="s">
        <v>899</v>
      </c>
      <c r="AM123" s="40">
        <f t="shared" si="114"/>
        <v>0</v>
      </c>
      <c r="AN123" s="84">
        <v>0</v>
      </c>
      <c r="AO123" s="40">
        <v>0</v>
      </c>
      <c r="AP123" s="40">
        <f t="shared" ca="1" si="82"/>
        <v>0</v>
      </c>
      <c r="AQ123" s="37">
        <f t="shared" si="95"/>
        <v>0</v>
      </c>
      <c r="AR123" s="69" t="s">
        <v>899</v>
      </c>
      <c r="AS123" s="40">
        <f t="shared" ref="AS123" si="124">IF(AT123=0,0,1)</f>
        <v>0</v>
      </c>
      <c r="AT123" s="84">
        <v>0</v>
      </c>
      <c r="AU123" s="40">
        <v>0</v>
      </c>
      <c r="AV123" s="40">
        <f t="shared" ca="1" si="84"/>
        <v>0</v>
      </c>
      <c r="AW123" s="37">
        <f t="shared" si="96"/>
        <v>0</v>
      </c>
      <c r="AX123" s="69" t="s">
        <v>899</v>
      </c>
      <c r="AY123" s="40">
        <f t="shared" si="116"/>
        <v>0</v>
      </c>
      <c r="AZ123" s="40">
        <v>0</v>
      </c>
      <c r="BA123" s="40">
        <v>0</v>
      </c>
      <c r="BB123" s="40">
        <f t="shared" ca="1" si="86"/>
        <v>0</v>
      </c>
      <c r="BC123" s="37">
        <f t="shared" si="97"/>
        <v>0</v>
      </c>
      <c r="BD123" s="69" t="s">
        <v>899</v>
      </c>
      <c r="BE123" s="40">
        <f t="shared" si="112"/>
        <v>0</v>
      </c>
      <c r="BF123" s="40">
        <v>0</v>
      </c>
      <c r="BG123" s="40">
        <v>0</v>
      </c>
      <c r="BH123" s="40">
        <f t="shared" ca="1" si="87"/>
        <v>0</v>
      </c>
      <c r="BI123" s="37">
        <f t="shared" si="98"/>
        <v>0</v>
      </c>
    </row>
    <row r="124" spans="1:61" s="33" customFormat="1" ht="11.25" x14ac:dyDescent="0.2">
      <c r="A124" s="33">
        <f t="shared" si="89"/>
        <v>115</v>
      </c>
      <c r="B124" s="33" t="str">
        <f>'TO Filter Summary'!B125</f>
        <v>ACS</v>
      </c>
      <c r="C124" s="76" t="str">
        <f t="shared" ca="1" si="69"/>
        <v>SD KF Diagnostic Telemetry</v>
      </c>
      <c r="D124" s="290" t="str">
        <f>'TO Filter Summary'!D125</f>
        <v>No</v>
      </c>
      <c r="E124" s="34" t="str">
        <f t="shared" ca="1" si="70"/>
        <v>Internal</v>
      </c>
      <c r="F124" s="34">
        <f t="shared" ca="1" si="71"/>
        <v>450</v>
      </c>
      <c r="G124" s="34" t="str">
        <f t="shared" ca="1" si="72"/>
        <v>0x1C2</v>
      </c>
      <c r="H124" s="34" t="str">
        <f t="shared" ca="1" si="90"/>
        <v>0x9C2</v>
      </c>
      <c r="I124" s="117" t="s">
        <v>1393</v>
      </c>
      <c r="J124" s="35">
        <f t="shared" ca="1" si="73"/>
        <v>2336</v>
      </c>
      <c r="K124" s="67">
        <f t="shared" ca="1" si="74"/>
        <v>0.1</v>
      </c>
      <c r="L124" s="35" t="str">
        <f t="shared" ca="1" si="75"/>
        <v>Sync</v>
      </c>
      <c r="M124" s="64">
        <f t="shared" ca="1" si="76"/>
        <v>23360</v>
      </c>
      <c r="N124" s="69" t="s">
        <v>899</v>
      </c>
      <c r="O124" s="40">
        <f t="shared" si="63"/>
        <v>0</v>
      </c>
      <c r="P124" s="36">
        <v>0</v>
      </c>
      <c r="Q124" s="40">
        <v>0</v>
      </c>
      <c r="R124" s="40">
        <f t="shared" ca="1" si="64"/>
        <v>0</v>
      </c>
      <c r="S124" s="37">
        <f t="shared" si="91"/>
        <v>0</v>
      </c>
      <c r="T124" s="69" t="s">
        <v>899</v>
      </c>
      <c r="U124" s="40">
        <f t="shared" si="88"/>
        <v>0</v>
      </c>
      <c r="V124" s="36">
        <v>0</v>
      </c>
      <c r="W124" s="40">
        <v>0</v>
      </c>
      <c r="X124" s="40">
        <f t="shared" ca="1" si="77"/>
        <v>0</v>
      </c>
      <c r="Y124" s="37">
        <f t="shared" si="92"/>
        <v>0</v>
      </c>
      <c r="Z124" s="69" t="s">
        <v>899</v>
      </c>
      <c r="AA124" s="40">
        <f t="shared" si="113"/>
        <v>0</v>
      </c>
      <c r="AB124" s="40">
        <v>0</v>
      </c>
      <c r="AC124" s="40">
        <v>0</v>
      </c>
      <c r="AD124" s="40">
        <f t="shared" ca="1" si="79"/>
        <v>0</v>
      </c>
      <c r="AE124" s="37">
        <f t="shared" si="93"/>
        <v>0</v>
      </c>
      <c r="AF124" s="69" t="s">
        <v>899</v>
      </c>
      <c r="AG124" s="40">
        <f t="shared" si="108"/>
        <v>0</v>
      </c>
      <c r="AH124" s="40">
        <v>0</v>
      </c>
      <c r="AI124" s="40">
        <v>0</v>
      </c>
      <c r="AJ124" s="40">
        <f t="shared" ca="1" si="80"/>
        <v>0</v>
      </c>
      <c r="AK124" s="37">
        <f t="shared" si="94"/>
        <v>0</v>
      </c>
      <c r="AL124" s="69" t="s">
        <v>899</v>
      </c>
      <c r="AM124" s="40">
        <f t="shared" si="114"/>
        <v>0</v>
      </c>
      <c r="AN124" s="40">
        <v>0</v>
      </c>
      <c r="AO124" s="40">
        <v>0</v>
      </c>
      <c r="AP124" s="40">
        <f t="shared" ca="1" si="82"/>
        <v>0</v>
      </c>
      <c r="AQ124" s="37">
        <f t="shared" si="95"/>
        <v>0</v>
      </c>
      <c r="AR124" s="69" t="s">
        <v>899</v>
      </c>
      <c r="AS124" s="40">
        <f t="shared" ref="AS124" si="125">IF(AT124=0,0,1)</f>
        <v>0</v>
      </c>
      <c r="AT124" s="40">
        <v>0</v>
      </c>
      <c r="AU124" s="40">
        <v>0</v>
      </c>
      <c r="AV124" s="40">
        <f t="shared" ca="1" si="84"/>
        <v>0</v>
      </c>
      <c r="AW124" s="37">
        <f t="shared" si="96"/>
        <v>0</v>
      </c>
      <c r="AX124" s="69" t="s">
        <v>899</v>
      </c>
      <c r="AY124" s="40">
        <f t="shared" si="116"/>
        <v>0</v>
      </c>
      <c r="AZ124" s="40">
        <v>0</v>
      </c>
      <c r="BA124" s="40">
        <v>0</v>
      </c>
      <c r="BB124" s="40">
        <f t="shared" ca="1" si="86"/>
        <v>0</v>
      </c>
      <c r="BC124" s="37">
        <f t="shared" si="97"/>
        <v>0</v>
      </c>
      <c r="BD124" s="69" t="s">
        <v>899</v>
      </c>
      <c r="BE124" s="40">
        <f t="shared" si="112"/>
        <v>0</v>
      </c>
      <c r="BF124" s="40">
        <v>0</v>
      </c>
      <c r="BG124" s="40">
        <v>0</v>
      </c>
      <c r="BH124" s="40">
        <f t="shared" ca="1" si="87"/>
        <v>0</v>
      </c>
      <c r="BI124" s="37">
        <f t="shared" si="98"/>
        <v>0</v>
      </c>
    </row>
    <row r="125" spans="1:61" s="33" customFormat="1" ht="11.25" x14ac:dyDescent="0.2">
      <c r="A125" s="33">
        <f t="shared" si="89"/>
        <v>116</v>
      </c>
      <c r="B125" s="33" t="str">
        <f>'TO Filter Summary'!B126</f>
        <v>ACS</v>
      </c>
      <c r="C125" s="76" t="str">
        <f t="shared" ca="1" si="69"/>
        <v>SD Momentum Telemetry</v>
      </c>
      <c r="D125" s="290" t="str">
        <f>'TO Filter Summary'!D126</f>
        <v>No</v>
      </c>
      <c r="E125" s="34" t="str">
        <f t="shared" ca="1" si="70"/>
        <v>Internal</v>
      </c>
      <c r="F125" s="34">
        <f t="shared" ca="1" si="71"/>
        <v>451</v>
      </c>
      <c r="G125" s="34" t="str">
        <f t="shared" ca="1" si="72"/>
        <v>0x1C3</v>
      </c>
      <c r="H125" s="34" t="str">
        <f t="shared" ca="1" si="90"/>
        <v>0x9C3</v>
      </c>
      <c r="I125" s="117" t="s">
        <v>1393</v>
      </c>
      <c r="J125" s="35">
        <f t="shared" ca="1" si="73"/>
        <v>1024</v>
      </c>
      <c r="K125" s="67">
        <f t="shared" ca="1" si="74"/>
        <v>0.1</v>
      </c>
      <c r="L125" s="35" t="str">
        <f t="shared" ca="1" si="75"/>
        <v>Sync</v>
      </c>
      <c r="M125" s="64">
        <f t="shared" ca="1" si="76"/>
        <v>10240</v>
      </c>
      <c r="N125" s="69" t="s">
        <v>899</v>
      </c>
      <c r="O125" s="40">
        <f t="shared" si="63"/>
        <v>0</v>
      </c>
      <c r="P125" s="36">
        <v>0</v>
      </c>
      <c r="Q125" s="40">
        <v>0</v>
      </c>
      <c r="R125" s="40">
        <f t="shared" ca="1" si="64"/>
        <v>0</v>
      </c>
      <c r="S125" s="37">
        <f t="shared" si="91"/>
        <v>0</v>
      </c>
      <c r="T125" s="69" t="s">
        <v>899</v>
      </c>
      <c r="U125" s="40">
        <f t="shared" si="88"/>
        <v>0</v>
      </c>
      <c r="V125" s="36">
        <v>0</v>
      </c>
      <c r="W125" s="40">
        <v>0</v>
      </c>
      <c r="X125" s="40">
        <f t="shared" ca="1" si="77"/>
        <v>0</v>
      </c>
      <c r="Y125" s="37">
        <f t="shared" si="92"/>
        <v>0</v>
      </c>
      <c r="Z125" s="69" t="s">
        <v>899</v>
      </c>
      <c r="AA125" s="40">
        <f t="shared" si="113"/>
        <v>0</v>
      </c>
      <c r="AB125" s="40">
        <v>0</v>
      </c>
      <c r="AC125" s="40">
        <v>0</v>
      </c>
      <c r="AD125" s="40">
        <f t="shared" ca="1" si="79"/>
        <v>0</v>
      </c>
      <c r="AE125" s="37">
        <f t="shared" si="93"/>
        <v>0</v>
      </c>
      <c r="AF125" s="69" t="s">
        <v>899</v>
      </c>
      <c r="AG125" s="40">
        <f t="shared" si="108"/>
        <v>0</v>
      </c>
      <c r="AH125" s="40">
        <v>0</v>
      </c>
      <c r="AI125" s="40">
        <v>0</v>
      </c>
      <c r="AJ125" s="40">
        <f t="shared" ca="1" si="80"/>
        <v>0</v>
      </c>
      <c r="AK125" s="37">
        <f t="shared" si="94"/>
        <v>0</v>
      </c>
      <c r="AL125" s="69" t="s">
        <v>899</v>
      </c>
      <c r="AM125" s="40">
        <f t="shared" si="114"/>
        <v>0</v>
      </c>
      <c r="AN125" s="40">
        <v>0</v>
      </c>
      <c r="AO125" s="40">
        <v>0</v>
      </c>
      <c r="AP125" s="40">
        <f t="shared" ca="1" si="82"/>
        <v>0</v>
      </c>
      <c r="AQ125" s="37">
        <f t="shared" si="95"/>
        <v>0</v>
      </c>
      <c r="AR125" s="69" t="s">
        <v>899</v>
      </c>
      <c r="AS125" s="40">
        <f t="shared" ref="AS125" si="126">IF(AT125=0,0,1)</f>
        <v>0</v>
      </c>
      <c r="AT125" s="40">
        <v>0</v>
      </c>
      <c r="AU125" s="40">
        <v>0</v>
      </c>
      <c r="AV125" s="40">
        <f t="shared" ca="1" si="84"/>
        <v>0</v>
      </c>
      <c r="AW125" s="37">
        <f t="shared" si="96"/>
        <v>0</v>
      </c>
      <c r="AX125" s="69" t="s">
        <v>899</v>
      </c>
      <c r="AY125" s="40">
        <f t="shared" si="116"/>
        <v>0</v>
      </c>
      <c r="AZ125" s="40">
        <v>0</v>
      </c>
      <c r="BA125" s="40">
        <v>0</v>
      </c>
      <c r="BB125" s="40">
        <f t="shared" ca="1" si="86"/>
        <v>0</v>
      </c>
      <c r="BC125" s="37">
        <f t="shared" si="97"/>
        <v>0</v>
      </c>
      <c r="BD125" s="69" t="s">
        <v>899</v>
      </c>
      <c r="BE125" s="40">
        <f t="shared" si="112"/>
        <v>0</v>
      </c>
      <c r="BF125" s="40">
        <v>0</v>
      </c>
      <c r="BG125" s="40">
        <v>0</v>
      </c>
      <c r="BH125" s="40">
        <f t="shared" ca="1" si="87"/>
        <v>0</v>
      </c>
      <c r="BI125" s="37">
        <f t="shared" si="98"/>
        <v>0</v>
      </c>
    </row>
    <row r="126" spans="1:61" s="33" customFormat="1" ht="11.25" x14ac:dyDescent="0.2">
      <c r="A126" s="33">
        <f t="shared" si="89"/>
        <v>117</v>
      </c>
      <c r="B126" s="33" t="str">
        <f>'TO Filter Summary'!B127</f>
        <v>ACS</v>
      </c>
      <c r="C126" s="76" t="str">
        <f t="shared" ca="1" si="69"/>
        <v>CG MTB Diag Tlm</v>
      </c>
      <c r="D126" s="290" t="str">
        <f>'TO Filter Summary'!D127</f>
        <v>No</v>
      </c>
      <c r="E126" s="34" t="str">
        <f t="shared" ca="1" si="70"/>
        <v>Internal</v>
      </c>
      <c r="F126" s="34">
        <f t="shared" ca="1" si="71"/>
        <v>452</v>
      </c>
      <c r="G126" s="34" t="str">
        <f t="shared" ca="1" si="72"/>
        <v>0x1C4</v>
      </c>
      <c r="H126" s="34" t="str">
        <f t="shared" ca="1" si="90"/>
        <v>0x9C4</v>
      </c>
      <c r="I126" s="117" t="s">
        <v>1393</v>
      </c>
      <c r="J126" s="35">
        <f t="shared" ca="1" si="73"/>
        <v>480</v>
      </c>
      <c r="K126" s="67">
        <f t="shared" ca="1" si="74"/>
        <v>0.1</v>
      </c>
      <c r="L126" s="35" t="str">
        <f t="shared" ca="1" si="75"/>
        <v>Sync</v>
      </c>
      <c r="M126" s="64">
        <f t="shared" ca="1" si="76"/>
        <v>4800</v>
      </c>
      <c r="N126" s="69" t="s">
        <v>899</v>
      </c>
      <c r="O126" s="40">
        <f t="shared" si="63"/>
        <v>0</v>
      </c>
      <c r="P126" s="36">
        <v>0</v>
      </c>
      <c r="Q126" s="40">
        <v>0</v>
      </c>
      <c r="R126" s="40">
        <f t="shared" ca="1" si="64"/>
        <v>0</v>
      </c>
      <c r="S126" s="37">
        <f t="shared" si="91"/>
        <v>0</v>
      </c>
      <c r="T126" s="69" t="s">
        <v>899</v>
      </c>
      <c r="U126" s="40">
        <f t="shared" si="88"/>
        <v>0</v>
      </c>
      <c r="V126" s="36">
        <v>0</v>
      </c>
      <c r="W126" s="40">
        <v>0</v>
      </c>
      <c r="X126" s="40">
        <f t="shared" ca="1" si="77"/>
        <v>0</v>
      </c>
      <c r="Y126" s="37">
        <f t="shared" si="92"/>
        <v>0</v>
      </c>
      <c r="Z126" s="69" t="s">
        <v>899</v>
      </c>
      <c r="AA126" s="40">
        <f t="shared" si="113"/>
        <v>0</v>
      </c>
      <c r="AB126" s="40">
        <v>0</v>
      </c>
      <c r="AC126" s="40">
        <v>0</v>
      </c>
      <c r="AD126" s="40">
        <f t="shared" ca="1" si="79"/>
        <v>0</v>
      </c>
      <c r="AE126" s="37">
        <f t="shared" si="93"/>
        <v>0</v>
      </c>
      <c r="AF126" s="69" t="s">
        <v>899</v>
      </c>
      <c r="AG126" s="40">
        <f t="shared" si="108"/>
        <v>0</v>
      </c>
      <c r="AH126" s="40">
        <v>0</v>
      </c>
      <c r="AI126" s="40">
        <v>0</v>
      </c>
      <c r="AJ126" s="40">
        <f t="shared" ca="1" si="80"/>
        <v>0</v>
      </c>
      <c r="AK126" s="37">
        <f t="shared" si="94"/>
        <v>0</v>
      </c>
      <c r="AL126" s="69" t="s">
        <v>899</v>
      </c>
      <c r="AM126" s="40">
        <f t="shared" si="114"/>
        <v>0</v>
      </c>
      <c r="AN126" s="40">
        <v>0</v>
      </c>
      <c r="AO126" s="40">
        <v>0</v>
      </c>
      <c r="AP126" s="40">
        <f t="shared" ca="1" si="82"/>
        <v>0</v>
      </c>
      <c r="AQ126" s="37">
        <f t="shared" si="95"/>
        <v>0</v>
      </c>
      <c r="AR126" s="69" t="s">
        <v>899</v>
      </c>
      <c r="AS126" s="40">
        <f t="shared" ref="AS126" si="127">IF(AT126=0,0,1)</f>
        <v>0</v>
      </c>
      <c r="AT126" s="40">
        <v>0</v>
      </c>
      <c r="AU126" s="40">
        <v>0</v>
      </c>
      <c r="AV126" s="40">
        <f t="shared" ca="1" si="84"/>
        <v>0</v>
      </c>
      <c r="AW126" s="37">
        <f t="shared" si="96"/>
        <v>0</v>
      </c>
      <c r="AX126" s="69" t="s">
        <v>899</v>
      </c>
      <c r="AY126" s="40">
        <f t="shared" si="116"/>
        <v>0</v>
      </c>
      <c r="AZ126" s="40">
        <v>0</v>
      </c>
      <c r="BA126" s="40">
        <v>0</v>
      </c>
      <c r="BB126" s="40">
        <f t="shared" ca="1" si="86"/>
        <v>0</v>
      </c>
      <c r="BC126" s="37">
        <f t="shared" si="97"/>
        <v>0</v>
      </c>
      <c r="BD126" s="69" t="s">
        <v>899</v>
      </c>
      <c r="BE126" s="40">
        <f t="shared" si="112"/>
        <v>0</v>
      </c>
      <c r="BF126" s="40">
        <v>0</v>
      </c>
      <c r="BG126" s="40">
        <v>0</v>
      </c>
      <c r="BH126" s="40">
        <f t="shared" ca="1" si="87"/>
        <v>0</v>
      </c>
      <c r="BI126" s="37">
        <f t="shared" si="98"/>
        <v>0</v>
      </c>
    </row>
    <row r="127" spans="1:61" s="33" customFormat="1" ht="11.25" x14ac:dyDescent="0.2">
      <c r="A127" s="33">
        <f t="shared" si="89"/>
        <v>118</v>
      </c>
      <c r="B127" s="33" t="str">
        <f>'TO Filter Summary'!B128</f>
        <v>ACS</v>
      </c>
      <c r="C127" s="76" t="str">
        <f t="shared" ca="1" si="69"/>
        <v>CG RW Diag Tlm</v>
      </c>
      <c r="D127" s="290" t="str">
        <f>'TO Filter Summary'!D128</f>
        <v>No</v>
      </c>
      <c r="E127" s="34" t="str">
        <f t="shared" ca="1" si="70"/>
        <v>Internal</v>
      </c>
      <c r="F127" s="34">
        <f t="shared" ca="1" si="71"/>
        <v>453</v>
      </c>
      <c r="G127" s="34" t="str">
        <f t="shared" ca="1" si="72"/>
        <v>0x1C5</v>
      </c>
      <c r="H127" s="34" t="str">
        <f t="shared" ca="1" si="90"/>
        <v>0x9C5</v>
      </c>
      <c r="I127" s="117" t="s">
        <v>1393</v>
      </c>
      <c r="J127" s="35">
        <f t="shared" ca="1" si="73"/>
        <v>3072</v>
      </c>
      <c r="K127" s="67">
        <f t="shared" ca="1" si="74"/>
        <v>0.1</v>
      </c>
      <c r="L127" s="35" t="str">
        <f t="shared" ca="1" si="75"/>
        <v>Sync</v>
      </c>
      <c r="M127" s="64">
        <f t="shared" ca="1" si="76"/>
        <v>30720</v>
      </c>
      <c r="N127" s="69" t="s">
        <v>899</v>
      </c>
      <c r="O127" s="40">
        <f t="shared" ref="O127:O190" si="128">IF(P127=0,0,1)</f>
        <v>0</v>
      </c>
      <c r="P127" s="36">
        <v>0</v>
      </c>
      <c r="Q127" s="40">
        <v>0</v>
      </c>
      <c r="R127" s="40">
        <f t="shared" ref="R127:R190" ca="1" si="129">IF(P127="", "", $K127*P127)</f>
        <v>0</v>
      </c>
      <c r="S127" s="37">
        <f t="shared" si="91"/>
        <v>0</v>
      </c>
      <c r="T127" s="69" t="s">
        <v>899</v>
      </c>
      <c r="U127" s="40">
        <f t="shared" si="88"/>
        <v>0</v>
      </c>
      <c r="V127" s="36">
        <v>0</v>
      </c>
      <c r="W127" s="40">
        <v>0</v>
      </c>
      <c r="X127" s="40">
        <f t="shared" ca="1" si="77"/>
        <v>0</v>
      </c>
      <c r="Y127" s="37">
        <f t="shared" si="92"/>
        <v>0</v>
      </c>
      <c r="Z127" s="69" t="s">
        <v>899</v>
      </c>
      <c r="AA127" s="40">
        <f t="shared" si="113"/>
        <v>0</v>
      </c>
      <c r="AB127" s="40">
        <v>0</v>
      </c>
      <c r="AC127" s="40">
        <v>0</v>
      </c>
      <c r="AD127" s="40">
        <f t="shared" ca="1" si="79"/>
        <v>0</v>
      </c>
      <c r="AE127" s="37">
        <f t="shared" si="93"/>
        <v>0</v>
      </c>
      <c r="AF127" s="69" t="s">
        <v>899</v>
      </c>
      <c r="AG127" s="40">
        <f t="shared" si="108"/>
        <v>0</v>
      </c>
      <c r="AH127" s="40">
        <v>0</v>
      </c>
      <c r="AI127" s="40">
        <v>0</v>
      </c>
      <c r="AJ127" s="40">
        <f t="shared" ca="1" si="80"/>
        <v>0</v>
      </c>
      <c r="AK127" s="37">
        <f t="shared" si="94"/>
        <v>0</v>
      </c>
      <c r="AL127" s="69" t="s">
        <v>899</v>
      </c>
      <c r="AM127" s="40">
        <f t="shared" si="114"/>
        <v>0</v>
      </c>
      <c r="AN127" s="40">
        <v>0</v>
      </c>
      <c r="AO127" s="40">
        <v>0</v>
      </c>
      <c r="AP127" s="40">
        <f t="shared" ca="1" si="82"/>
        <v>0</v>
      </c>
      <c r="AQ127" s="37">
        <f t="shared" si="95"/>
        <v>0</v>
      </c>
      <c r="AR127" s="69" t="s">
        <v>899</v>
      </c>
      <c r="AS127" s="40">
        <f t="shared" ref="AS127" si="130">IF(AT127=0,0,1)</f>
        <v>0</v>
      </c>
      <c r="AT127" s="40">
        <v>0</v>
      </c>
      <c r="AU127" s="40">
        <v>0</v>
      </c>
      <c r="AV127" s="40">
        <f t="shared" ca="1" si="84"/>
        <v>0</v>
      </c>
      <c r="AW127" s="37">
        <f t="shared" si="96"/>
        <v>0</v>
      </c>
      <c r="AX127" s="69" t="s">
        <v>899</v>
      </c>
      <c r="AY127" s="40">
        <f t="shared" si="116"/>
        <v>0</v>
      </c>
      <c r="AZ127" s="40">
        <v>0</v>
      </c>
      <c r="BA127" s="40">
        <v>0</v>
      </c>
      <c r="BB127" s="40">
        <f t="shared" ca="1" si="86"/>
        <v>0</v>
      </c>
      <c r="BC127" s="37">
        <f t="shared" si="97"/>
        <v>0</v>
      </c>
      <c r="BD127" s="69" t="s">
        <v>899</v>
      </c>
      <c r="BE127" s="40">
        <f t="shared" si="112"/>
        <v>0</v>
      </c>
      <c r="BF127" s="40">
        <v>0</v>
      </c>
      <c r="BG127" s="40">
        <v>0</v>
      </c>
      <c r="BH127" s="40">
        <f t="shared" ca="1" si="87"/>
        <v>0</v>
      </c>
      <c r="BI127" s="37">
        <f t="shared" si="98"/>
        <v>0</v>
      </c>
    </row>
    <row r="128" spans="1:61" s="33" customFormat="1" ht="11.25" x14ac:dyDescent="0.2">
      <c r="A128" s="33">
        <f t="shared" si="89"/>
        <v>119</v>
      </c>
      <c r="B128" s="33" t="str">
        <f>'TO Filter Summary'!B129</f>
        <v>ACS</v>
      </c>
      <c r="C128" s="76" t="str">
        <f t="shared" ca="1" si="69"/>
        <v>CG SA Diag Tlm</v>
      </c>
      <c r="D128" s="290" t="str">
        <f>'TO Filter Summary'!D129</f>
        <v>No</v>
      </c>
      <c r="E128" s="34" t="str">
        <f t="shared" ca="1" si="70"/>
        <v>Internal</v>
      </c>
      <c r="F128" s="34">
        <f t="shared" ca="1" si="71"/>
        <v>454</v>
      </c>
      <c r="G128" s="34" t="str">
        <f t="shared" ca="1" si="72"/>
        <v>0x1C6</v>
      </c>
      <c r="H128" s="34" t="str">
        <f t="shared" ca="1" si="90"/>
        <v>0x9C6</v>
      </c>
      <c r="I128" s="117" t="s">
        <v>1393</v>
      </c>
      <c r="J128" s="35">
        <f t="shared" ca="1" si="73"/>
        <v>1312</v>
      </c>
      <c r="K128" s="67">
        <f t="shared" ca="1" si="74"/>
        <v>0.1</v>
      </c>
      <c r="L128" s="35" t="str">
        <f t="shared" ca="1" si="75"/>
        <v>Sync</v>
      </c>
      <c r="M128" s="64">
        <f t="shared" ca="1" si="76"/>
        <v>13120</v>
      </c>
      <c r="N128" s="69" t="s">
        <v>899</v>
      </c>
      <c r="O128" s="40">
        <f t="shared" si="128"/>
        <v>0</v>
      </c>
      <c r="P128" s="36">
        <v>0</v>
      </c>
      <c r="Q128" s="40">
        <v>0</v>
      </c>
      <c r="R128" s="40">
        <f t="shared" ca="1" si="129"/>
        <v>0</v>
      </c>
      <c r="S128" s="37">
        <f t="shared" si="91"/>
        <v>0</v>
      </c>
      <c r="T128" s="69" t="s">
        <v>899</v>
      </c>
      <c r="U128" s="40">
        <f t="shared" si="88"/>
        <v>0</v>
      </c>
      <c r="V128" s="36">
        <v>0</v>
      </c>
      <c r="W128" s="40">
        <v>0</v>
      </c>
      <c r="X128" s="40">
        <f t="shared" ca="1" si="77"/>
        <v>0</v>
      </c>
      <c r="Y128" s="37">
        <f t="shared" si="92"/>
        <v>0</v>
      </c>
      <c r="Z128" s="69" t="s">
        <v>899</v>
      </c>
      <c r="AA128" s="40">
        <f t="shared" si="113"/>
        <v>0</v>
      </c>
      <c r="AB128" s="40">
        <v>0</v>
      </c>
      <c r="AC128" s="40">
        <v>0</v>
      </c>
      <c r="AD128" s="40">
        <f t="shared" ca="1" si="79"/>
        <v>0</v>
      </c>
      <c r="AE128" s="37">
        <f t="shared" si="93"/>
        <v>0</v>
      </c>
      <c r="AF128" s="69" t="s">
        <v>899</v>
      </c>
      <c r="AG128" s="40">
        <f t="shared" si="108"/>
        <v>0</v>
      </c>
      <c r="AH128" s="40">
        <v>0</v>
      </c>
      <c r="AI128" s="40">
        <v>0</v>
      </c>
      <c r="AJ128" s="40">
        <f t="shared" ca="1" si="80"/>
        <v>0</v>
      </c>
      <c r="AK128" s="37">
        <f t="shared" si="94"/>
        <v>0</v>
      </c>
      <c r="AL128" s="69" t="s">
        <v>899</v>
      </c>
      <c r="AM128" s="40">
        <f t="shared" si="114"/>
        <v>0</v>
      </c>
      <c r="AN128" s="40">
        <v>0</v>
      </c>
      <c r="AO128" s="40">
        <v>0</v>
      </c>
      <c r="AP128" s="40">
        <f t="shared" ca="1" si="82"/>
        <v>0</v>
      </c>
      <c r="AQ128" s="37">
        <f t="shared" si="95"/>
        <v>0</v>
      </c>
      <c r="AR128" s="69" t="s">
        <v>899</v>
      </c>
      <c r="AS128" s="40">
        <f t="shared" ref="AS128" si="131">IF(AT128=0,0,1)</f>
        <v>0</v>
      </c>
      <c r="AT128" s="40">
        <v>0</v>
      </c>
      <c r="AU128" s="40">
        <v>0</v>
      </c>
      <c r="AV128" s="40">
        <f t="shared" ca="1" si="84"/>
        <v>0</v>
      </c>
      <c r="AW128" s="37">
        <f t="shared" si="96"/>
        <v>0</v>
      </c>
      <c r="AX128" s="69" t="s">
        <v>899</v>
      </c>
      <c r="AY128" s="40">
        <f t="shared" si="116"/>
        <v>0</v>
      </c>
      <c r="AZ128" s="40">
        <v>0</v>
      </c>
      <c r="BA128" s="40">
        <v>0</v>
      </c>
      <c r="BB128" s="40">
        <f t="shared" ca="1" si="86"/>
        <v>0</v>
      </c>
      <c r="BC128" s="37">
        <f t="shared" si="97"/>
        <v>0</v>
      </c>
      <c r="BD128" s="69" t="s">
        <v>899</v>
      </c>
      <c r="BE128" s="40">
        <f t="shared" si="112"/>
        <v>0</v>
      </c>
      <c r="BF128" s="40">
        <v>0</v>
      </c>
      <c r="BG128" s="40">
        <v>0</v>
      </c>
      <c r="BH128" s="40">
        <f t="shared" ca="1" si="87"/>
        <v>0</v>
      </c>
      <c r="BI128" s="37">
        <f t="shared" si="98"/>
        <v>0</v>
      </c>
    </row>
    <row r="129" spans="1:61" s="33" customFormat="1" ht="11.25" x14ac:dyDescent="0.2">
      <c r="A129" s="33">
        <f t="shared" si="89"/>
        <v>120</v>
      </c>
      <c r="B129" s="33" t="str">
        <f>'TO Filter Summary'!B130</f>
        <v>ACS</v>
      </c>
      <c r="C129" s="76" t="str">
        <f t="shared" ca="1" si="69"/>
        <v>CG HGA Diag Tlm</v>
      </c>
      <c r="D129" s="290" t="str">
        <f>'TO Filter Summary'!D130</f>
        <v>No</v>
      </c>
      <c r="E129" s="34" t="str">
        <f t="shared" ca="1" si="70"/>
        <v>Internal</v>
      </c>
      <c r="F129" s="34">
        <f t="shared" ca="1" si="71"/>
        <v>455</v>
      </c>
      <c r="G129" s="34" t="str">
        <f t="shared" ca="1" si="72"/>
        <v>0x1C7</v>
      </c>
      <c r="H129" s="34" t="str">
        <f t="shared" ca="1" si="90"/>
        <v>0x9C7</v>
      </c>
      <c r="I129" s="117" t="s">
        <v>1393</v>
      </c>
      <c r="J129" s="35">
        <f t="shared" ca="1" si="73"/>
        <v>1312</v>
      </c>
      <c r="K129" s="67">
        <f t="shared" ca="1" si="74"/>
        <v>0.1</v>
      </c>
      <c r="L129" s="35" t="str">
        <f t="shared" ca="1" si="75"/>
        <v>Sync</v>
      </c>
      <c r="M129" s="64">
        <f t="shared" ca="1" si="76"/>
        <v>13120</v>
      </c>
      <c r="N129" s="69" t="s">
        <v>899</v>
      </c>
      <c r="O129" s="40">
        <f t="shared" si="128"/>
        <v>0</v>
      </c>
      <c r="P129" s="36">
        <v>0</v>
      </c>
      <c r="Q129" s="40">
        <v>0</v>
      </c>
      <c r="R129" s="40">
        <f t="shared" ca="1" si="129"/>
        <v>0</v>
      </c>
      <c r="S129" s="37">
        <f t="shared" si="91"/>
        <v>0</v>
      </c>
      <c r="T129" s="69" t="s">
        <v>899</v>
      </c>
      <c r="U129" s="40">
        <f t="shared" si="88"/>
        <v>0</v>
      </c>
      <c r="V129" s="36">
        <v>0</v>
      </c>
      <c r="W129" s="40">
        <v>0</v>
      </c>
      <c r="X129" s="40">
        <f t="shared" ca="1" si="77"/>
        <v>0</v>
      </c>
      <c r="Y129" s="37">
        <f t="shared" si="92"/>
        <v>0</v>
      </c>
      <c r="Z129" s="69" t="s">
        <v>899</v>
      </c>
      <c r="AA129" s="40">
        <f t="shared" si="113"/>
        <v>0</v>
      </c>
      <c r="AB129" s="40">
        <v>0</v>
      </c>
      <c r="AC129" s="40">
        <v>0</v>
      </c>
      <c r="AD129" s="40">
        <f t="shared" ca="1" si="79"/>
        <v>0</v>
      </c>
      <c r="AE129" s="37">
        <f t="shared" si="93"/>
        <v>0</v>
      </c>
      <c r="AF129" s="69" t="s">
        <v>899</v>
      </c>
      <c r="AG129" s="40">
        <f t="shared" si="108"/>
        <v>0</v>
      </c>
      <c r="AH129" s="40">
        <v>0</v>
      </c>
      <c r="AI129" s="40">
        <v>0</v>
      </c>
      <c r="AJ129" s="40">
        <f t="shared" ca="1" si="80"/>
        <v>0</v>
      </c>
      <c r="AK129" s="37">
        <f t="shared" si="94"/>
        <v>0</v>
      </c>
      <c r="AL129" s="69" t="s">
        <v>899</v>
      </c>
      <c r="AM129" s="40">
        <f t="shared" si="114"/>
        <v>0</v>
      </c>
      <c r="AN129" s="40">
        <v>0</v>
      </c>
      <c r="AO129" s="40">
        <v>0</v>
      </c>
      <c r="AP129" s="40">
        <f t="shared" ca="1" si="82"/>
        <v>0</v>
      </c>
      <c r="AQ129" s="37">
        <f t="shared" si="95"/>
        <v>0</v>
      </c>
      <c r="AR129" s="69" t="s">
        <v>899</v>
      </c>
      <c r="AS129" s="40">
        <f t="shared" ref="AS129" si="132">IF(AT129=0,0,1)</f>
        <v>0</v>
      </c>
      <c r="AT129" s="40">
        <v>0</v>
      </c>
      <c r="AU129" s="40">
        <v>0</v>
      </c>
      <c r="AV129" s="40">
        <f t="shared" ca="1" si="84"/>
        <v>0</v>
      </c>
      <c r="AW129" s="37">
        <f t="shared" si="96"/>
        <v>0</v>
      </c>
      <c r="AX129" s="69" t="s">
        <v>899</v>
      </c>
      <c r="AY129" s="40">
        <f t="shared" si="116"/>
        <v>0</v>
      </c>
      <c r="AZ129" s="40">
        <v>0</v>
      </c>
      <c r="BA129" s="40">
        <v>0</v>
      </c>
      <c r="BB129" s="40">
        <f t="shared" ca="1" si="86"/>
        <v>0</v>
      </c>
      <c r="BC129" s="37">
        <f t="shared" si="97"/>
        <v>0</v>
      </c>
      <c r="BD129" s="69" t="s">
        <v>899</v>
      </c>
      <c r="BE129" s="40">
        <f t="shared" si="112"/>
        <v>0</v>
      </c>
      <c r="BF129" s="40">
        <v>0</v>
      </c>
      <c r="BG129" s="40">
        <v>0</v>
      </c>
      <c r="BH129" s="40">
        <f t="shared" ca="1" si="87"/>
        <v>0</v>
      </c>
      <c r="BI129" s="37">
        <f t="shared" si="98"/>
        <v>0</v>
      </c>
    </row>
    <row r="130" spans="1:61" s="33" customFormat="1" ht="11.25" x14ac:dyDescent="0.2">
      <c r="A130" s="33">
        <f t="shared" si="89"/>
        <v>121</v>
      </c>
      <c r="B130" s="33" t="str">
        <f>'TO Filter Summary'!B131</f>
        <v>ACS</v>
      </c>
      <c r="C130" s="76" t="str">
        <f t="shared" ca="1" si="69"/>
        <v>CG Prop Diag Tlm</v>
      </c>
      <c r="D130" s="290" t="str">
        <f>'TO Filter Summary'!D131</f>
        <v>No</v>
      </c>
      <c r="E130" s="34" t="str">
        <f t="shared" ca="1" si="70"/>
        <v>Internal</v>
      </c>
      <c r="F130" s="34">
        <f t="shared" ca="1" si="71"/>
        <v>456</v>
      </c>
      <c r="G130" s="34" t="str">
        <f t="shared" ca="1" si="72"/>
        <v>0x1C8</v>
      </c>
      <c r="H130" s="34" t="str">
        <f t="shared" ca="1" si="90"/>
        <v>0x9C8</v>
      </c>
      <c r="I130" s="117" t="s">
        <v>1393</v>
      </c>
      <c r="J130" s="35">
        <f t="shared" ca="1" si="73"/>
        <v>1152</v>
      </c>
      <c r="K130" s="67">
        <f t="shared" ca="1" si="74"/>
        <v>0.1</v>
      </c>
      <c r="L130" s="35" t="str">
        <f t="shared" ca="1" si="75"/>
        <v>Sync</v>
      </c>
      <c r="M130" s="64">
        <f t="shared" ca="1" si="76"/>
        <v>11520</v>
      </c>
      <c r="N130" s="69" t="s">
        <v>899</v>
      </c>
      <c r="O130" s="40">
        <f t="shared" si="128"/>
        <v>0</v>
      </c>
      <c r="P130" s="36">
        <v>0</v>
      </c>
      <c r="Q130" s="40">
        <v>0</v>
      </c>
      <c r="R130" s="40">
        <f t="shared" ca="1" si="129"/>
        <v>0</v>
      </c>
      <c r="S130" s="37">
        <f t="shared" si="91"/>
        <v>0</v>
      </c>
      <c r="T130" s="69" t="s">
        <v>899</v>
      </c>
      <c r="U130" s="40">
        <f t="shared" si="88"/>
        <v>0</v>
      </c>
      <c r="V130" s="36">
        <v>0</v>
      </c>
      <c r="W130" s="40">
        <v>0</v>
      </c>
      <c r="X130" s="40">
        <f t="shared" ca="1" si="77"/>
        <v>0</v>
      </c>
      <c r="Y130" s="37">
        <f t="shared" si="92"/>
        <v>0</v>
      </c>
      <c r="Z130" s="69" t="s">
        <v>899</v>
      </c>
      <c r="AA130" s="40">
        <f t="shared" si="113"/>
        <v>0</v>
      </c>
      <c r="AB130" s="40">
        <v>0</v>
      </c>
      <c r="AC130" s="40">
        <v>0</v>
      </c>
      <c r="AD130" s="40">
        <f t="shared" ca="1" si="79"/>
        <v>0</v>
      </c>
      <c r="AE130" s="37">
        <f t="shared" si="93"/>
        <v>0</v>
      </c>
      <c r="AF130" s="69" t="s">
        <v>899</v>
      </c>
      <c r="AG130" s="40">
        <f t="shared" si="108"/>
        <v>0</v>
      </c>
      <c r="AH130" s="40">
        <v>0</v>
      </c>
      <c r="AI130" s="40">
        <v>0</v>
      </c>
      <c r="AJ130" s="40">
        <f t="shared" ca="1" si="80"/>
        <v>0</v>
      </c>
      <c r="AK130" s="37">
        <f t="shared" si="94"/>
        <v>0</v>
      </c>
      <c r="AL130" s="69" t="s">
        <v>899</v>
      </c>
      <c r="AM130" s="40">
        <f t="shared" si="114"/>
        <v>0</v>
      </c>
      <c r="AN130" s="40">
        <v>0</v>
      </c>
      <c r="AO130" s="40">
        <v>0</v>
      </c>
      <c r="AP130" s="40">
        <f t="shared" ca="1" si="82"/>
        <v>0</v>
      </c>
      <c r="AQ130" s="37">
        <f t="shared" si="95"/>
        <v>0</v>
      </c>
      <c r="AR130" s="69" t="s">
        <v>899</v>
      </c>
      <c r="AS130" s="40">
        <f t="shared" ref="AS130" si="133">IF(AT130=0,0,1)</f>
        <v>0</v>
      </c>
      <c r="AT130" s="40">
        <v>0</v>
      </c>
      <c r="AU130" s="40">
        <v>0</v>
      </c>
      <c r="AV130" s="40">
        <f t="shared" ca="1" si="84"/>
        <v>0</v>
      </c>
      <c r="AW130" s="37">
        <f t="shared" si="96"/>
        <v>0</v>
      </c>
      <c r="AX130" s="69" t="s">
        <v>899</v>
      </c>
      <c r="AY130" s="40">
        <f t="shared" si="116"/>
        <v>0</v>
      </c>
      <c r="AZ130" s="40">
        <v>0</v>
      </c>
      <c r="BA130" s="40">
        <v>0</v>
      </c>
      <c r="BB130" s="40">
        <f t="shared" ca="1" si="86"/>
        <v>0</v>
      </c>
      <c r="BC130" s="37">
        <f t="shared" si="97"/>
        <v>0</v>
      </c>
      <c r="BD130" s="69" t="s">
        <v>899</v>
      </c>
      <c r="BE130" s="40">
        <f t="shared" si="112"/>
        <v>0</v>
      </c>
      <c r="BF130" s="40">
        <v>0</v>
      </c>
      <c r="BG130" s="40">
        <v>0</v>
      </c>
      <c r="BH130" s="40">
        <f t="shared" ca="1" si="87"/>
        <v>0</v>
      </c>
      <c r="BI130" s="37">
        <f t="shared" si="98"/>
        <v>0</v>
      </c>
    </row>
    <row r="131" spans="1:61" s="33" customFormat="1" ht="11.25" x14ac:dyDescent="0.2">
      <c r="A131" s="33">
        <f t="shared" si="89"/>
        <v>122</v>
      </c>
      <c r="B131" s="33" t="str">
        <f>'TO Filter Summary'!B132</f>
        <v>ACS</v>
      </c>
      <c r="C131" s="76" t="str">
        <f t="shared" ca="1" si="69"/>
        <v>DI HK</v>
      </c>
      <c r="D131" s="290" t="str">
        <f>'TO Filter Summary'!D132</f>
        <v>No</v>
      </c>
      <c r="E131" s="34" t="str">
        <f t="shared" ca="1" si="70"/>
        <v>Internal</v>
      </c>
      <c r="F131" s="34">
        <f t="shared" ca="1" si="71"/>
        <v>457</v>
      </c>
      <c r="G131" s="34" t="str">
        <f t="shared" ca="1" si="72"/>
        <v>0x1C9</v>
      </c>
      <c r="H131" s="34" t="str">
        <f t="shared" ca="1" si="90"/>
        <v>0x9C9</v>
      </c>
      <c r="I131" s="117" t="s">
        <v>1393</v>
      </c>
      <c r="J131" s="35">
        <f t="shared" ca="1" si="73"/>
        <v>320</v>
      </c>
      <c r="K131" s="67">
        <f t="shared" ca="1" si="74"/>
        <v>1</v>
      </c>
      <c r="L131" s="35" t="str">
        <f t="shared" ca="1" si="75"/>
        <v>Sync</v>
      </c>
      <c r="M131" s="64">
        <f t="shared" ca="1" si="76"/>
        <v>320</v>
      </c>
      <c r="N131" s="69" t="s">
        <v>899</v>
      </c>
      <c r="O131" s="40">
        <f t="shared" si="128"/>
        <v>1</v>
      </c>
      <c r="P131" s="36">
        <v>10</v>
      </c>
      <c r="Q131" s="40">
        <v>0</v>
      </c>
      <c r="R131" s="40">
        <f t="shared" ca="1" si="129"/>
        <v>10</v>
      </c>
      <c r="S131" s="37">
        <f t="shared" ca="1" si="91"/>
        <v>32</v>
      </c>
      <c r="T131" s="69" t="s">
        <v>899</v>
      </c>
      <c r="U131" s="40">
        <f t="shared" si="88"/>
        <v>1</v>
      </c>
      <c r="V131" s="36">
        <v>10</v>
      </c>
      <c r="W131" s="40">
        <v>0</v>
      </c>
      <c r="X131" s="40">
        <f t="shared" ca="1" si="77"/>
        <v>10</v>
      </c>
      <c r="Y131" s="37">
        <f t="shared" ca="1" si="92"/>
        <v>32</v>
      </c>
      <c r="Z131" s="69" t="s">
        <v>899</v>
      </c>
      <c r="AA131" s="40">
        <f t="shared" si="113"/>
        <v>1</v>
      </c>
      <c r="AB131" s="40">
        <v>60</v>
      </c>
      <c r="AC131" s="40">
        <v>0</v>
      </c>
      <c r="AD131" s="40">
        <f t="shared" ca="1" si="79"/>
        <v>60</v>
      </c>
      <c r="AE131" s="37">
        <f t="shared" ca="1" si="93"/>
        <v>5.333333333333333</v>
      </c>
      <c r="AF131" s="69" t="s">
        <v>899</v>
      </c>
      <c r="AG131" s="40">
        <f t="shared" si="108"/>
        <v>1</v>
      </c>
      <c r="AH131" s="40">
        <v>60</v>
      </c>
      <c r="AI131" s="40">
        <v>0</v>
      </c>
      <c r="AJ131" s="40">
        <f t="shared" ca="1" si="80"/>
        <v>60</v>
      </c>
      <c r="AK131" s="37">
        <f t="shared" ca="1" si="94"/>
        <v>5.333333333333333</v>
      </c>
      <c r="AL131" s="69" t="s">
        <v>899</v>
      </c>
      <c r="AM131" s="40">
        <f t="shared" si="114"/>
        <v>1</v>
      </c>
      <c r="AN131" s="40">
        <v>30</v>
      </c>
      <c r="AO131" s="40">
        <v>0</v>
      </c>
      <c r="AP131" s="40">
        <f t="shared" ca="1" si="82"/>
        <v>30</v>
      </c>
      <c r="AQ131" s="37">
        <f t="shared" ca="1" si="95"/>
        <v>10.666666666666666</v>
      </c>
      <c r="AR131" s="69" t="s">
        <v>899</v>
      </c>
      <c r="AS131" s="40">
        <f t="shared" ref="AS131" si="134">IF(AT131=0,0,1)</f>
        <v>1</v>
      </c>
      <c r="AT131" s="40">
        <v>60</v>
      </c>
      <c r="AU131" s="40">
        <v>0</v>
      </c>
      <c r="AV131" s="40">
        <f t="shared" ca="1" si="84"/>
        <v>60</v>
      </c>
      <c r="AW131" s="37">
        <f t="shared" ca="1" si="96"/>
        <v>5.333333333333333</v>
      </c>
      <c r="AX131" s="69" t="s">
        <v>899</v>
      </c>
      <c r="AY131" s="40">
        <f t="shared" si="116"/>
        <v>1</v>
      </c>
      <c r="AZ131" s="40">
        <v>60</v>
      </c>
      <c r="BA131" s="40">
        <v>0</v>
      </c>
      <c r="BB131" s="40">
        <f t="shared" ca="1" si="86"/>
        <v>60</v>
      </c>
      <c r="BC131" s="37">
        <f t="shared" ca="1" si="97"/>
        <v>5.333333333333333</v>
      </c>
      <c r="BD131" s="69" t="s">
        <v>899</v>
      </c>
      <c r="BE131" s="40">
        <f t="shared" si="112"/>
        <v>1</v>
      </c>
      <c r="BF131" s="40">
        <v>60</v>
      </c>
      <c r="BG131" s="40">
        <v>0</v>
      </c>
      <c r="BH131" s="40">
        <f t="shared" ca="1" si="87"/>
        <v>60</v>
      </c>
      <c r="BI131" s="37">
        <f t="shared" ca="1" si="98"/>
        <v>5.333333333333333</v>
      </c>
    </row>
    <row r="132" spans="1:61" s="33" customFormat="1" ht="11.25" x14ac:dyDescent="0.2">
      <c r="A132" s="33">
        <f t="shared" si="89"/>
        <v>123</v>
      </c>
      <c r="B132" s="33" t="str">
        <f>'TO Filter Summary'!B133</f>
        <v>ACS</v>
      </c>
      <c r="C132" s="76" t="str">
        <f t="shared" ca="1" si="69"/>
        <v>OM HK</v>
      </c>
      <c r="D132" s="290" t="str">
        <f>'TO Filter Summary'!D133</f>
        <v>No</v>
      </c>
      <c r="E132" s="34" t="str">
        <f t="shared" ca="1" si="70"/>
        <v>Internal</v>
      </c>
      <c r="F132" s="34">
        <f t="shared" ca="1" si="71"/>
        <v>458</v>
      </c>
      <c r="G132" s="34" t="str">
        <f t="shared" ca="1" si="72"/>
        <v>0x1CA</v>
      </c>
      <c r="H132" s="34" t="str">
        <f t="shared" ca="1" si="90"/>
        <v>0x9CA</v>
      </c>
      <c r="I132" s="117" t="s">
        <v>1393</v>
      </c>
      <c r="J132" s="35">
        <f t="shared" ca="1" si="73"/>
        <v>320</v>
      </c>
      <c r="K132" s="67">
        <f t="shared" ca="1" si="74"/>
        <v>1</v>
      </c>
      <c r="L132" s="35" t="str">
        <f t="shared" ca="1" si="75"/>
        <v>Sync</v>
      </c>
      <c r="M132" s="64">
        <f t="shared" ca="1" si="76"/>
        <v>320</v>
      </c>
      <c r="N132" s="69" t="s">
        <v>899</v>
      </c>
      <c r="O132" s="40">
        <f t="shared" si="128"/>
        <v>1</v>
      </c>
      <c r="P132" s="36">
        <v>10</v>
      </c>
      <c r="Q132" s="40">
        <v>0</v>
      </c>
      <c r="R132" s="40">
        <f t="shared" ca="1" si="129"/>
        <v>10</v>
      </c>
      <c r="S132" s="37">
        <f t="shared" ca="1" si="91"/>
        <v>32</v>
      </c>
      <c r="T132" s="69" t="s">
        <v>899</v>
      </c>
      <c r="U132" s="40">
        <f t="shared" si="88"/>
        <v>1</v>
      </c>
      <c r="V132" s="36">
        <v>10</v>
      </c>
      <c r="W132" s="40">
        <v>0</v>
      </c>
      <c r="X132" s="40">
        <f t="shared" ca="1" si="77"/>
        <v>10</v>
      </c>
      <c r="Y132" s="37">
        <f t="shared" ca="1" si="92"/>
        <v>32</v>
      </c>
      <c r="Z132" s="69" t="s">
        <v>899</v>
      </c>
      <c r="AA132" s="40">
        <f t="shared" si="113"/>
        <v>1</v>
      </c>
      <c r="AB132" s="40">
        <v>60</v>
      </c>
      <c r="AC132" s="40">
        <v>0</v>
      </c>
      <c r="AD132" s="40">
        <f t="shared" ca="1" si="79"/>
        <v>60</v>
      </c>
      <c r="AE132" s="37">
        <f t="shared" ca="1" si="93"/>
        <v>5.333333333333333</v>
      </c>
      <c r="AF132" s="69" t="s">
        <v>899</v>
      </c>
      <c r="AG132" s="40">
        <f t="shared" si="108"/>
        <v>1</v>
      </c>
      <c r="AH132" s="40">
        <v>60</v>
      </c>
      <c r="AI132" s="40">
        <v>0</v>
      </c>
      <c r="AJ132" s="40">
        <f t="shared" ca="1" si="80"/>
        <v>60</v>
      </c>
      <c r="AK132" s="37">
        <f t="shared" ca="1" si="94"/>
        <v>5.333333333333333</v>
      </c>
      <c r="AL132" s="69" t="s">
        <v>899</v>
      </c>
      <c r="AM132" s="40">
        <f t="shared" si="114"/>
        <v>1</v>
      </c>
      <c r="AN132" s="40">
        <v>30</v>
      </c>
      <c r="AO132" s="40">
        <v>0</v>
      </c>
      <c r="AP132" s="40">
        <f t="shared" ca="1" si="82"/>
        <v>30</v>
      </c>
      <c r="AQ132" s="37">
        <f t="shared" ca="1" si="95"/>
        <v>10.666666666666666</v>
      </c>
      <c r="AR132" s="69" t="s">
        <v>899</v>
      </c>
      <c r="AS132" s="40">
        <f t="shared" ref="AS132" si="135">IF(AT132=0,0,1)</f>
        <v>1</v>
      </c>
      <c r="AT132" s="40">
        <v>60</v>
      </c>
      <c r="AU132" s="40">
        <v>0</v>
      </c>
      <c r="AV132" s="40">
        <f t="shared" ca="1" si="84"/>
        <v>60</v>
      </c>
      <c r="AW132" s="37">
        <f t="shared" ca="1" si="96"/>
        <v>5.333333333333333</v>
      </c>
      <c r="AX132" s="69" t="s">
        <v>899</v>
      </c>
      <c r="AY132" s="40">
        <f t="shared" si="116"/>
        <v>1</v>
      </c>
      <c r="AZ132" s="40">
        <v>60</v>
      </c>
      <c r="BA132" s="40">
        <v>0</v>
      </c>
      <c r="BB132" s="40">
        <f t="shared" ca="1" si="86"/>
        <v>60</v>
      </c>
      <c r="BC132" s="37">
        <f t="shared" ca="1" si="97"/>
        <v>5.333333333333333</v>
      </c>
      <c r="BD132" s="69" t="s">
        <v>899</v>
      </c>
      <c r="BE132" s="40">
        <f t="shared" si="112"/>
        <v>1</v>
      </c>
      <c r="BF132" s="40">
        <v>60</v>
      </c>
      <c r="BG132" s="40">
        <v>0</v>
      </c>
      <c r="BH132" s="40">
        <f t="shared" ca="1" si="87"/>
        <v>60</v>
      </c>
      <c r="BI132" s="37">
        <f t="shared" ca="1" si="98"/>
        <v>5.333333333333333</v>
      </c>
    </row>
    <row r="133" spans="1:61" s="33" customFormat="1" ht="11.25" x14ac:dyDescent="0.2">
      <c r="A133" s="33">
        <f t="shared" si="89"/>
        <v>124</v>
      </c>
      <c r="B133" s="33" t="str">
        <f>'TO Filter Summary'!B134</f>
        <v>ACS</v>
      </c>
      <c r="C133" s="76" t="str">
        <f t="shared" ca="1" si="69"/>
        <v>SD HK</v>
      </c>
      <c r="D133" s="290" t="str">
        <f>'TO Filter Summary'!D134</f>
        <v>No</v>
      </c>
      <c r="E133" s="34" t="str">
        <f t="shared" ca="1" si="70"/>
        <v>Internal</v>
      </c>
      <c r="F133" s="34">
        <f t="shared" ca="1" si="71"/>
        <v>459</v>
      </c>
      <c r="G133" s="34" t="str">
        <f t="shared" ca="1" si="72"/>
        <v>0x1CB</v>
      </c>
      <c r="H133" s="34" t="str">
        <f t="shared" ca="1" si="90"/>
        <v>0x9CB</v>
      </c>
      <c r="I133" s="117" t="s">
        <v>1393</v>
      </c>
      <c r="J133" s="35">
        <f t="shared" ca="1" si="73"/>
        <v>320</v>
      </c>
      <c r="K133" s="67">
        <f t="shared" ca="1" si="74"/>
        <v>1</v>
      </c>
      <c r="L133" s="35" t="str">
        <f t="shared" ca="1" si="75"/>
        <v>Sync</v>
      </c>
      <c r="M133" s="64">
        <f t="shared" ca="1" si="76"/>
        <v>320</v>
      </c>
      <c r="N133" s="69" t="s">
        <v>899</v>
      </c>
      <c r="O133" s="40">
        <f t="shared" si="128"/>
        <v>1</v>
      </c>
      <c r="P133" s="36">
        <v>10</v>
      </c>
      <c r="Q133" s="40">
        <v>0</v>
      </c>
      <c r="R133" s="40">
        <f t="shared" ca="1" si="129"/>
        <v>10</v>
      </c>
      <c r="S133" s="37">
        <f t="shared" ca="1" si="91"/>
        <v>32</v>
      </c>
      <c r="T133" s="69" t="s">
        <v>899</v>
      </c>
      <c r="U133" s="40">
        <f t="shared" si="88"/>
        <v>1</v>
      </c>
      <c r="V133" s="36">
        <v>10</v>
      </c>
      <c r="W133" s="40">
        <v>0</v>
      </c>
      <c r="X133" s="40">
        <f t="shared" ca="1" si="77"/>
        <v>10</v>
      </c>
      <c r="Y133" s="37">
        <f t="shared" ca="1" si="92"/>
        <v>32</v>
      </c>
      <c r="Z133" s="69" t="s">
        <v>899</v>
      </c>
      <c r="AA133" s="40">
        <f t="shared" si="113"/>
        <v>1</v>
      </c>
      <c r="AB133" s="40">
        <v>60</v>
      </c>
      <c r="AC133" s="40">
        <v>0</v>
      </c>
      <c r="AD133" s="40">
        <f t="shared" ca="1" si="79"/>
        <v>60</v>
      </c>
      <c r="AE133" s="37">
        <f t="shared" ca="1" si="93"/>
        <v>5.333333333333333</v>
      </c>
      <c r="AF133" s="69" t="s">
        <v>899</v>
      </c>
      <c r="AG133" s="40">
        <f t="shared" si="108"/>
        <v>1</v>
      </c>
      <c r="AH133" s="40">
        <v>60</v>
      </c>
      <c r="AI133" s="40">
        <v>0</v>
      </c>
      <c r="AJ133" s="40">
        <f t="shared" ca="1" si="80"/>
        <v>60</v>
      </c>
      <c r="AK133" s="37">
        <f t="shared" ca="1" si="94"/>
        <v>5.333333333333333</v>
      </c>
      <c r="AL133" s="69" t="s">
        <v>899</v>
      </c>
      <c r="AM133" s="40">
        <f t="shared" si="114"/>
        <v>1</v>
      </c>
      <c r="AN133" s="40">
        <v>30</v>
      </c>
      <c r="AO133" s="40">
        <v>0</v>
      </c>
      <c r="AP133" s="40">
        <f t="shared" ca="1" si="82"/>
        <v>30</v>
      </c>
      <c r="AQ133" s="37">
        <f t="shared" ca="1" si="95"/>
        <v>10.666666666666666</v>
      </c>
      <c r="AR133" s="69" t="s">
        <v>899</v>
      </c>
      <c r="AS133" s="40">
        <f t="shared" ref="AS133" si="136">IF(AT133=0,0,1)</f>
        <v>1</v>
      </c>
      <c r="AT133" s="40">
        <v>60</v>
      </c>
      <c r="AU133" s="40">
        <v>0</v>
      </c>
      <c r="AV133" s="40">
        <f t="shared" ca="1" si="84"/>
        <v>60</v>
      </c>
      <c r="AW133" s="37">
        <f t="shared" ca="1" si="96"/>
        <v>5.333333333333333</v>
      </c>
      <c r="AX133" s="69" t="s">
        <v>899</v>
      </c>
      <c r="AY133" s="40">
        <f t="shared" si="116"/>
        <v>1</v>
      </c>
      <c r="AZ133" s="40">
        <v>60</v>
      </c>
      <c r="BA133" s="40">
        <v>0</v>
      </c>
      <c r="BB133" s="40">
        <f t="shared" ca="1" si="86"/>
        <v>60</v>
      </c>
      <c r="BC133" s="37">
        <f t="shared" ca="1" si="97"/>
        <v>5.333333333333333</v>
      </c>
      <c r="BD133" s="69" t="s">
        <v>899</v>
      </c>
      <c r="BE133" s="40">
        <f t="shared" si="112"/>
        <v>1</v>
      </c>
      <c r="BF133" s="40">
        <v>60</v>
      </c>
      <c r="BG133" s="40">
        <v>0</v>
      </c>
      <c r="BH133" s="40">
        <f t="shared" ca="1" si="87"/>
        <v>60</v>
      </c>
      <c r="BI133" s="37">
        <f t="shared" ca="1" si="98"/>
        <v>5.333333333333333</v>
      </c>
    </row>
    <row r="134" spans="1:61" s="33" customFormat="1" ht="11.25" x14ac:dyDescent="0.2">
      <c r="A134" s="33">
        <f t="shared" si="89"/>
        <v>125</v>
      </c>
      <c r="B134" s="33" t="str">
        <f>'TO Filter Summary'!B135</f>
        <v>ACS</v>
      </c>
      <c r="C134" s="76" t="str">
        <f t="shared" ca="1" si="69"/>
        <v>CL HK</v>
      </c>
      <c r="D134" s="290" t="str">
        <f>'TO Filter Summary'!D135</f>
        <v>No</v>
      </c>
      <c r="E134" s="34" t="str">
        <f t="shared" ca="1" si="70"/>
        <v>Internal</v>
      </c>
      <c r="F134" s="34">
        <f t="shared" ca="1" si="71"/>
        <v>460</v>
      </c>
      <c r="G134" s="34" t="str">
        <f t="shared" ca="1" si="72"/>
        <v>0x1CC</v>
      </c>
      <c r="H134" s="34" t="str">
        <f t="shared" ca="1" si="90"/>
        <v>0x9CC</v>
      </c>
      <c r="I134" s="117" t="s">
        <v>1393</v>
      </c>
      <c r="J134" s="35">
        <f t="shared" ca="1" si="73"/>
        <v>320</v>
      </c>
      <c r="K134" s="67">
        <f t="shared" ca="1" si="74"/>
        <v>1</v>
      </c>
      <c r="L134" s="35" t="str">
        <f t="shared" ca="1" si="75"/>
        <v>Sync</v>
      </c>
      <c r="M134" s="64">
        <f t="shared" ca="1" si="76"/>
        <v>320</v>
      </c>
      <c r="N134" s="69" t="s">
        <v>899</v>
      </c>
      <c r="O134" s="40">
        <f t="shared" si="128"/>
        <v>1</v>
      </c>
      <c r="P134" s="36">
        <v>10</v>
      </c>
      <c r="Q134" s="40">
        <v>0</v>
      </c>
      <c r="R134" s="40">
        <f t="shared" ca="1" si="129"/>
        <v>10</v>
      </c>
      <c r="S134" s="37">
        <f t="shared" ca="1" si="91"/>
        <v>32</v>
      </c>
      <c r="T134" s="69" t="s">
        <v>899</v>
      </c>
      <c r="U134" s="40">
        <f t="shared" si="88"/>
        <v>1</v>
      </c>
      <c r="V134" s="36">
        <v>10</v>
      </c>
      <c r="W134" s="40">
        <v>0</v>
      </c>
      <c r="X134" s="40">
        <f t="shared" ca="1" si="77"/>
        <v>10</v>
      </c>
      <c r="Y134" s="37">
        <f t="shared" ca="1" si="92"/>
        <v>32</v>
      </c>
      <c r="Z134" s="69" t="s">
        <v>899</v>
      </c>
      <c r="AA134" s="40">
        <f t="shared" si="113"/>
        <v>1</v>
      </c>
      <c r="AB134" s="40">
        <v>60</v>
      </c>
      <c r="AC134" s="40">
        <v>0</v>
      </c>
      <c r="AD134" s="40">
        <f t="shared" ca="1" si="79"/>
        <v>60</v>
      </c>
      <c r="AE134" s="37">
        <f t="shared" ca="1" si="93"/>
        <v>5.333333333333333</v>
      </c>
      <c r="AF134" s="69" t="s">
        <v>899</v>
      </c>
      <c r="AG134" s="40">
        <f t="shared" si="108"/>
        <v>1</v>
      </c>
      <c r="AH134" s="40">
        <v>60</v>
      </c>
      <c r="AI134" s="40">
        <v>0</v>
      </c>
      <c r="AJ134" s="40">
        <f t="shared" ca="1" si="80"/>
        <v>60</v>
      </c>
      <c r="AK134" s="37">
        <f t="shared" ca="1" si="94"/>
        <v>5.333333333333333</v>
      </c>
      <c r="AL134" s="69" t="s">
        <v>899</v>
      </c>
      <c r="AM134" s="40">
        <f t="shared" si="114"/>
        <v>1</v>
      </c>
      <c r="AN134" s="40">
        <v>30</v>
      </c>
      <c r="AO134" s="40">
        <v>0</v>
      </c>
      <c r="AP134" s="40">
        <f t="shared" ca="1" si="82"/>
        <v>30</v>
      </c>
      <c r="AQ134" s="37">
        <f t="shared" ca="1" si="95"/>
        <v>10.666666666666666</v>
      </c>
      <c r="AR134" s="69" t="s">
        <v>899</v>
      </c>
      <c r="AS134" s="40">
        <f t="shared" ref="AS134" si="137">IF(AT134=0,0,1)</f>
        <v>1</v>
      </c>
      <c r="AT134" s="40">
        <v>60</v>
      </c>
      <c r="AU134" s="40">
        <v>0</v>
      </c>
      <c r="AV134" s="40">
        <f t="shared" ca="1" si="84"/>
        <v>60</v>
      </c>
      <c r="AW134" s="37">
        <f t="shared" ca="1" si="96"/>
        <v>5.333333333333333</v>
      </c>
      <c r="AX134" s="69" t="s">
        <v>899</v>
      </c>
      <c r="AY134" s="40">
        <f t="shared" si="116"/>
        <v>1</v>
      </c>
      <c r="AZ134" s="40">
        <v>60</v>
      </c>
      <c r="BA134" s="40">
        <v>0</v>
      </c>
      <c r="BB134" s="40">
        <f t="shared" ca="1" si="86"/>
        <v>60</v>
      </c>
      <c r="BC134" s="37">
        <f t="shared" ca="1" si="97"/>
        <v>5.333333333333333</v>
      </c>
      <c r="BD134" s="69" t="s">
        <v>899</v>
      </c>
      <c r="BE134" s="40">
        <f t="shared" si="112"/>
        <v>1</v>
      </c>
      <c r="BF134" s="40">
        <v>60</v>
      </c>
      <c r="BG134" s="40">
        <v>0</v>
      </c>
      <c r="BH134" s="40">
        <f t="shared" ca="1" si="87"/>
        <v>60</v>
      </c>
      <c r="BI134" s="37">
        <f t="shared" ca="1" si="98"/>
        <v>5.333333333333333</v>
      </c>
    </row>
    <row r="135" spans="1:61" s="33" customFormat="1" ht="11.25" x14ac:dyDescent="0.2">
      <c r="A135" s="33">
        <f t="shared" si="89"/>
        <v>126</v>
      </c>
      <c r="B135" s="33" t="str">
        <f>'TO Filter Summary'!B136</f>
        <v>ACS</v>
      </c>
      <c r="C135" s="76" t="str">
        <f t="shared" ca="1" si="69"/>
        <v>CG HK</v>
      </c>
      <c r="D135" s="290" t="str">
        <f>'TO Filter Summary'!D136</f>
        <v>No</v>
      </c>
      <c r="E135" s="34" t="str">
        <f t="shared" ca="1" si="70"/>
        <v>Internal</v>
      </c>
      <c r="F135" s="34">
        <f t="shared" ca="1" si="71"/>
        <v>461</v>
      </c>
      <c r="G135" s="34" t="str">
        <f t="shared" ca="1" si="72"/>
        <v>0x1CD</v>
      </c>
      <c r="H135" s="34" t="str">
        <f t="shared" ca="1" si="90"/>
        <v>0x9CD</v>
      </c>
      <c r="I135" s="117" t="s">
        <v>1393</v>
      </c>
      <c r="J135" s="35">
        <f t="shared" ca="1" si="73"/>
        <v>320</v>
      </c>
      <c r="K135" s="67">
        <f t="shared" ca="1" si="74"/>
        <v>1</v>
      </c>
      <c r="L135" s="35" t="str">
        <f t="shared" ca="1" si="75"/>
        <v>Sync</v>
      </c>
      <c r="M135" s="64">
        <f t="shared" ca="1" si="76"/>
        <v>320</v>
      </c>
      <c r="N135" s="69" t="s">
        <v>899</v>
      </c>
      <c r="O135" s="40">
        <f t="shared" si="128"/>
        <v>1</v>
      </c>
      <c r="P135" s="36">
        <v>10</v>
      </c>
      <c r="Q135" s="40">
        <v>0</v>
      </c>
      <c r="R135" s="40">
        <f t="shared" ca="1" si="129"/>
        <v>10</v>
      </c>
      <c r="S135" s="37">
        <f t="shared" ca="1" si="91"/>
        <v>32</v>
      </c>
      <c r="T135" s="69" t="s">
        <v>899</v>
      </c>
      <c r="U135" s="40">
        <f t="shared" si="88"/>
        <v>1</v>
      </c>
      <c r="V135" s="36">
        <v>10</v>
      </c>
      <c r="W135" s="40">
        <v>0</v>
      </c>
      <c r="X135" s="40">
        <f t="shared" ca="1" si="77"/>
        <v>10</v>
      </c>
      <c r="Y135" s="37">
        <f t="shared" ca="1" si="92"/>
        <v>32</v>
      </c>
      <c r="Z135" s="69" t="s">
        <v>899</v>
      </c>
      <c r="AA135" s="40">
        <f t="shared" si="113"/>
        <v>1</v>
      </c>
      <c r="AB135" s="40">
        <v>60</v>
      </c>
      <c r="AC135" s="40">
        <v>0</v>
      </c>
      <c r="AD135" s="40">
        <f t="shared" ca="1" si="79"/>
        <v>60</v>
      </c>
      <c r="AE135" s="37">
        <f t="shared" ca="1" si="93"/>
        <v>5.333333333333333</v>
      </c>
      <c r="AF135" s="69" t="s">
        <v>899</v>
      </c>
      <c r="AG135" s="40">
        <f t="shared" si="108"/>
        <v>1</v>
      </c>
      <c r="AH135" s="40">
        <v>60</v>
      </c>
      <c r="AI135" s="40">
        <v>0</v>
      </c>
      <c r="AJ135" s="40">
        <f t="shared" ca="1" si="80"/>
        <v>60</v>
      </c>
      <c r="AK135" s="37">
        <f t="shared" ca="1" si="94"/>
        <v>5.333333333333333</v>
      </c>
      <c r="AL135" s="69" t="s">
        <v>899</v>
      </c>
      <c r="AM135" s="40">
        <f t="shared" si="114"/>
        <v>1</v>
      </c>
      <c r="AN135" s="40">
        <v>30</v>
      </c>
      <c r="AO135" s="40">
        <v>0</v>
      </c>
      <c r="AP135" s="40">
        <f t="shared" ca="1" si="82"/>
        <v>30</v>
      </c>
      <c r="AQ135" s="37">
        <f t="shared" ca="1" si="95"/>
        <v>10.666666666666666</v>
      </c>
      <c r="AR135" s="69" t="s">
        <v>899</v>
      </c>
      <c r="AS135" s="40">
        <f t="shared" ref="AS135" si="138">IF(AT135=0,0,1)</f>
        <v>1</v>
      </c>
      <c r="AT135" s="40">
        <v>60</v>
      </c>
      <c r="AU135" s="40">
        <v>0</v>
      </c>
      <c r="AV135" s="40">
        <f t="shared" ca="1" si="84"/>
        <v>60</v>
      </c>
      <c r="AW135" s="37">
        <f t="shared" ca="1" si="96"/>
        <v>5.333333333333333</v>
      </c>
      <c r="AX135" s="69" t="s">
        <v>899</v>
      </c>
      <c r="AY135" s="40">
        <f t="shared" si="116"/>
        <v>1</v>
      </c>
      <c r="AZ135" s="40">
        <v>60</v>
      </c>
      <c r="BA135" s="40">
        <v>0</v>
      </c>
      <c r="BB135" s="40">
        <f t="shared" ca="1" si="86"/>
        <v>60</v>
      </c>
      <c r="BC135" s="37">
        <f t="shared" ca="1" si="97"/>
        <v>5.333333333333333</v>
      </c>
      <c r="BD135" s="69" t="s">
        <v>899</v>
      </c>
      <c r="BE135" s="40">
        <f t="shared" si="112"/>
        <v>1</v>
      </c>
      <c r="BF135" s="40">
        <v>60</v>
      </c>
      <c r="BG135" s="40">
        <v>0</v>
      </c>
      <c r="BH135" s="40">
        <f t="shared" ca="1" si="87"/>
        <v>60</v>
      </c>
      <c r="BI135" s="37">
        <f t="shared" ca="1" si="98"/>
        <v>5.333333333333333</v>
      </c>
    </row>
    <row r="136" spans="1:61" s="33" customFormat="1" ht="11.25" x14ac:dyDescent="0.2">
      <c r="A136" s="33">
        <f t="shared" si="89"/>
        <v>127</v>
      </c>
      <c r="B136" s="33" t="str">
        <f>'TO Filter Summary'!B137</f>
        <v>ACS</v>
      </c>
      <c r="C136" s="76" t="str">
        <f t="shared" ca="1" si="69"/>
        <v>DI FDC Tlm</v>
      </c>
      <c r="D136" s="290" t="str">
        <f>'TO Filter Summary'!D137</f>
        <v>No</v>
      </c>
      <c r="E136" s="34" t="str">
        <f t="shared" ca="1" si="70"/>
        <v>Internal</v>
      </c>
      <c r="F136" s="34">
        <f t="shared" ca="1" si="71"/>
        <v>462</v>
      </c>
      <c r="G136" s="34" t="str">
        <f t="shared" ca="1" si="72"/>
        <v>0x1CE</v>
      </c>
      <c r="H136" s="34" t="str">
        <f t="shared" ca="1" si="90"/>
        <v>0x9CE</v>
      </c>
      <c r="I136" s="117" t="s">
        <v>1393</v>
      </c>
      <c r="J136" s="35">
        <f t="shared" ca="1" si="73"/>
        <v>192</v>
      </c>
      <c r="K136" s="67">
        <f t="shared" ca="1" si="74"/>
        <v>0.1</v>
      </c>
      <c r="L136" s="35" t="str">
        <f t="shared" ca="1" si="75"/>
        <v>Sync</v>
      </c>
      <c r="M136" s="64">
        <f t="shared" ca="1" si="76"/>
        <v>1920</v>
      </c>
      <c r="N136" s="69" t="s">
        <v>899</v>
      </c>
      <c r="O136" s="40">
        <f t="shared" si="128"/>
        <v>0</v>
      </c>
      <c r="P136" s="36">
        <v>0</v>
      </c>
      <c r="Q136" s="40">
        <v>0</v>
      </c>
      <c r="R136" s="40">
        <f t="shared" ca="1" si="129"/>
        <v>0</v>
      </c>
      <c r="S136" s="37">
        <f t="shared" si="91"/>
        <v>0</v>
      </c>
      <c r="T136" s="69" t="s">
        <v>899</v>
      </c>
      <c r="U136" s="40">
        <f t="shared" si="88"/>
        <v>0</v>
      </c>
      <c r="V136" s="36">
        <v>0</v>
      </c>
      <c r="W136" s="40">
        <v>0</v>
      </c>
      <c r="X136" s="40">
        <f t="shared" ca="1" si="77"/>
        <v>0</v>
      </c>
      <c r="Y136" s="37">
        <f t="shared" si="92"/>
        <v>0</v>
      </c>
      <c r="Z136" s="69" t="s">
        <v>899</v>
      </c>
      <c r="AA136" s="40">
        <f t="shared" si="113"/>
        <v>0</v>
      </c>
      <c r="AB136" s="40">
        <v>0</v>
      </c>
      <c r="AC136" s="40">
        <v>0</v>
      </c>
      <c r="AD136" s="40">
        <f t="shared" ca="1" si="79"/>
        <v>0</v>
      </c>
      <c r="AE136" s="37">
        <f t="shared" si="93"/>
        <v>0</v>
      </c>
      <c r="AF136" s="69" t="s">
        <v>899</v>
      </c>
      <c r="AG136" s="40">
        <f t="shared" si="108"/>
        <v>0</v>
      </c>
      <c r="AH136" s="40">
        <v>0</v>
      </c>
      <c r="AI136" s="40">
        <v>0</v>
      </c>
      <c r="AJ136" s="40">
        <f t="shared" ca="1" si="80"/>
        <v>0</v>
      </c>
      <c r="AK136" s="37">
        <f t="shared" si="94"/>
        <v>0</v>
      </c>
      <c r="AL136" s="69" t="s">
        <v>899</v>
      </c>
      <c r="AM136" s="40">
        <f t="shared" si="114"/>
        <v>0</v>
      </c>
      <c r="AN136" s="40">
        <v>0</v>
      </c>
      <c r="AO136" s="40">
        <v>0</v>
      </c>
      <c r="AP136" s="40">
        <f t="shared" ca="1" si="82"/>
        <v>0</v>
      </c>
      <c r="AQ136" s="37">
        <f t="shared" si="95"/>
        <v>0</v>
      </c>
      <c r="AR136" s="69" t="s">
        <v>899</v>
      </c>
      <c r="AS136" s="40">
        <f t="shared" ref="AS136" si="139">IF(AT136=0,0,1)</f>
        <v>0</v>
      </c>
      <c r="AT136" s="40">
        <v>0</v>
      </c>
      <c r="AU136" s="40">
        <v>0</v>
      </c>
      <c r="AV136" s="40">
        <f t="shared" ca="1" si="84"/>
        <v>0</v>
      </c>
      <c r="AW136" s="37">
        <f t="shared" si="96"/>
        <v>0</v>
      </c>
      <c r="AX136" s="69" t="s">
        <v>899</v>
      </c>
      <c r="AY136" s="40">
        <f t="shared" si="116"/>
        <v>0</v>
      </c>
      <c r="AZ136" s="40">
        <v>0</v>
      </c>
      <c r="BA136" s="40">
        <v>0</v>
      </c>
      <c r="BB136" s="40">
        <f t="shared" ca="1" si="86"/>
        <v>0</v>
      </c>
      <c r="BC136" s="37">
        <f t="shared" si="97"/>
        <v>0</v>
      </c>
      <c r="BD136" s="69" t="s">
        <v>899</v>
      </c>
      <c r="BE136" s="40">
        <f t="shared" si="112"/>
        <v>0</v>
      </c>
      <c r="BF136" s="40">
        <v>0</v>
      </c>
      <c r="BG136" s="40">
        <v>0</v>
      </c>
      <c r="BH136" s="40">
        <f t="shared" ca="1" si="87"/>
        <v>0</v>
      </c>
      <c r="BI136" s="37">
        <f t="shared" si="98"/>
        <v>0</v>
      </c>
    </row>
    <row r="137" spans="1:61" s="33" customFormat="1" ht="11.25" x14ac:dyDescent="0.2">
      <c r="A137" s="33">
        <f t="shared" si="89"/>
        <v>128</v>
      </c>
      <c r="B137" s="33" t="str">
        <f>'TO Filter Summary'!B138</f>
        <v>ACS</v>
      </c>
      <c r="C137" s="76" t="str">
        <f t="shared" ca="1" si="69"/>
        <v>OM FDC Tlm</v>
      </c>
      <c r="D137" s="290" t="str">
        <f>'TO Filter Summary'!D138</f>
        <v>No</v>
      </c>
      <c r="E137" s="34" t="str">
        <f t="shared" ca="1" si="70"/>
        <v>Internal</v>
      </c>
      <c r="F137" s="34">
        <f t="shared" ca="1" si="71"/>
        <v>463</v>
      </c>
      <c r="G137" s="34" t="str">
        <f t="shared" ca="1" si="72"/>
        <v>0x1CF</v>
      </c>
      <c r="H137" s="34" t="str">
        <f t="shared" ca="1" si="90"/>
        <v>0x9CF</v>
      </c>
      <c r="I137" s="117" t="s">
        <v>1393</v>
      </c>
      <c r="J137" s="35">
        <f t="shared" ca="1" si="73"/>
        <v>192</v>
      </c>
      <c r="K137" s="67">
        <f t="shared" ca="1" si="74"/>
        <v>0.1</v>
      </c>
      <c r="L137" s="35" t="str">
        <f t="shared" ca="1" si="75"/>
        <v>Sync</v>
      </c>
      <c r="M137" s="64">
        <f t="shared" ca="1" si="76"/>
        <v>1920</v>
      </c>
      <c r="N137" s="69" t="s">
        <v>899</v>
      </c>
      <c r="O137" s="40">
        <f t="shared" si="128"/>
        <v>0</v>
      </c>
      <c r="P137" s="36">
        <v>0</v>
      </c>
      <c r="Q137" s="40">
        <v>0</v>
      </c>
      <c r="R137" s="40">
        <f t="shared" ca="1" si="129"/>
        <v>0</v>
      </c>
      <c r="S137" s="37">
        <f t="shared" si="91"/>
        <v>0</v>
      </c>
      <c r="T137" s="69" t="s">
        <v>899</v>
      </c>
      <c r="U137" s="40">
        <f t="shared" si="88"/>
        <v>0</v>
      </c>
      <c r="V137" s="36">
        <v>0</v>
      </c>
      <c r="W137" s="40">
        <v>0</v>
      </c>
      <c r="X137" s="40">
        <f t="shared" ca="1" si="77"/>
        <v>0</v>
      </c>
      <c r="Y137" s="37">
        <f t="shared" si="92"/>
        <v>0</v>
      </c>
      <c r="Z137" s="69" t="s">
        <v>899</v>
      </c>
      <c r="AA137" s="40">
        <f t="shared" si="113"/>
        <v>0</v>
      </c>
      <c r="AB137" s="40">
        <v>0</v>
      </c>
      <c r="AC137" s="40">
        <v>0</v>
      </c>
      <c r="AD137" s="40">
        <f t="shared" ca="1" si="79"/>
        <v>0</v>
      </c>
      <c r="AE137" s="37">
        <f t="shared" si="93"/>
        <v>0</v>
      </c>
      <c r="AF137" s="69" t="s">
        <v>899</v>
      </c>
      <c r="AG137" s="40">
        <f t="shared" si="108"/>
        <v>0</v>
      </c>
      <c r="AH137" s="40">
        <v>0</v>
      </c>
      <c r="AI137" s="40">
        <v>0</v>
      </c>
      <c r="AJ137" s="40">
        <f t="shared" ca="1" si="80"/>
        <v>0</v>
      </c>
      <c r="AK137" s="37">
        <f t="shared" si="94"/>
        <v>0</v>
      </c>
      <c r="AL137" s="69" t="s">
        <v>899</v>
      </c>
      <c r="AM137" s="40">
        <f t="shared" si="114"/>
        <v>0</v>
      </c>
      <c r="AN137" s="40">
        <v>0</v>
      </c>
      <c r="AO137" s="40">
        <v>0</v>
      </c>
      <c r="AP137" s="40">
        <f t="shared" ca="1" si="82"/>
        <v>0</v>
      </c>
      <c r="AQ137" s="37">
        <f t="shared" si="95"/>
        <v>0</v>
      </c>
      <c r="AR137" s="69" t="s">
        <v>899</v>
      </c>
      <c r="AS137" s="40">
        <f t="shared" ref="AS137" si="140">IF(AT137=0,0,1)</f>
        <v>0</v>
      </c>
      <c r="AT137" s="40">
        <v>0</v>
      </c>
      <c r="AU137" s="40">
        <v>0</v>
      </c>
      <c r="AV137" s="40">
        <f t="shared" ca="1" si="84"/>
        <v>0</v>
      </c>
      <c r="AW137" s="37">
        <f t="shared" si="96"/>
        <v>0</v>
      </c>
      <c r="AX137" s="69" t="s">
        <v>899</v>
      </c>
      <c r="AY137" s="40">
        <f t="shared" si="116"/>
        <v>0</v>
      </c>
      <c r="AZ137" s="40">
        <v>0</v>
      </c>
      <c r="BA137" s="40">
        <v>0</v>
      </c>
      <c r="BB137" s="40">
        <f t="shared" ca="1" si="86"/>
        <v>0</v>
      </c>
      <c r="BC137" s="37">
        <f t="shared" si="97"/>
        <v>0</v>
      </c>
      <c r="BD137" s="69" t="s">
        <v>899</v>
      </c>
      <c r="BE137" s="40">
        <f t="shared" si="112"/>
        <v>0</v>
      </c>
      <c r="BF137" s="40">
        <v>0</v>
      </c>
      <c r="BG137" s="40">
        <v>0</v>
      </c>
      <c r="BH137" s="40">
        <f t="shared" ca="1" si="87"/>
        <v>0</v>
      </c>
      <c r="BI137" s="37">
        <f t="shared" si="98"/>
        <v>0</v>
      </c>
    </row>
    <row r="138" spans="1:61" s="33" customFormat="1" ht="11.25" x14ac:dyDescent="0.2">
      <c r="A138" s="33">
        <f t="shared" si="89"/>
        <v>129</v>
      </c>
      <c r="B138" s="33" t="str">
        <f>'TO Filter Summary'!B139</f>
        <v>ACS</v>
      </c>
      <c r="C138" s="76" t="str">
        <f t="shared" ref="C138:C201" ca="1" si="141">IF($A138="","", VLOOKUP(CONCATENATE("Observatory", $A138), Type_DB, 6, FALSE))</f>
        <v>SD FDC Tlm</v>
      </c>
      <c r="D138" s="290" t="str">
        <f>'TO Filter Summary'!D139</f>
        <v>No</v>
      </c>
      <c r="E138" s="34" t="str">
        <f t="shared" ref="E138:E201" ca="1" si="142">IF($A138="","", VLOOKUP(CONCATENATE("Observatory", $A138), Type_DB, 3, 0))</f>
        <v>Internal</v>
      </c>
      <c r="F138" s="34">
        <f t="shared" ref="F138:F201" ca="1" si="143">IF($A138="","", VLOOKUP(CONCATENATE("Observatory", $A138), Type_DB, 4, 0))</f>
        <v>464</v>
      </c>
      <c r="G138" s="34" t="str">
        <f t="shared" ref="G138:G201" ca="1" si="144">IF($A138="","", VLOOKUP(CONCATENATE("Observatory", $A138), Type_DB, 5, 0))</f>
        <v>0x1D0</v>
      </c>
      <c r="H138" s="34" t="str">
        <f t="shared" ca="1" si="90"/>
        <v>0x9D0</v>
      </c>
      <c r="I138" s="117" t="s">
        <v>1393</v>
      </c>
      <c r="J138" s="35">
        <f t="shared" ref="J138:J201" ca="1" si="145">IF($A138="","", VLOOKUP(CONCATENATE("Observatory", $A138), Type_DB, 12, 0))</f>
        <v>192</v>
      </c>
      <c r="K138" s="67">
        <f t="shared" ref="K138:K201" ca="1" si="146">IF($A138="","", VLOOKUP(CONCATENATE("Observatory", $A138), Type_DB, 15, 0))</f>
        <v>0.1</v>
      </c>
      <c r="L138" s="35" t="str">
        <f t="shared" ref="L138:L201" ca="1" si="147">IF($A138="","", VLOOKUP(CONCATENATE("Observatory", $A138), Type_DB, 8, 0))</f>
        <v>Sync</v>
      </c>
      <c r="M138" s="64">
        <f t="shared" ref="M138:M201" ca="1" si="148">IF($A138="","", VLOOKUP(CONCATENATE("Observatory", $A138), Type_DB, 16, 0))</f>
        <v>1920</v>
      </c>
      <c r="N138" s="69" t="s">
        <v>899</v>
      </c>
      <c r="O138" s="40">
        <f t="shared" si="128"/>
        <v>0</v>
      </c>
      <c r="P138" s="36">
        <v>0</v>
      </c>
      <c r="Q138" s="40">
        <v>0</v>
      </c>
      <c r="R138" s="40">
        <f t="shared" ca="1" si="129"/>
        <v>0</v>
      </c>
      <c r="S138" s="37">
        <f t="shared" si="91"/>
        <v>0</v>
      </c>
      <c r="T138" s="69" t="s">
        <v>899</v>
      </c>
      <c r="U138" s="40">
        <f t="shared" si="88"/>
        <v>0</v>
      </c>
      <c r="V138" s="36">
        <v>0</v>
      </c>
      <c r="W138" s="40">
        <v>0</v>
      </c>
      <c r="X138" s="40">
        <f t="shared" ref="X138:X201" ca="1" si="149">IF(V138="", "", $K138*V138)</f>
        <v>0</v>
      </c>
      <c r="Y138" s="37">
        <f t="shared" si="92"/>
        <v>0</v>
      </c>
      <c r="Z138" s="69" t="s">
        <v>899</v>
      </c>
      <c r="AA138" s="40">
        <f t="shared" si="113"/>
        <v>0</v>
      </c>
      <c r="AB138" s="40">
        <v>0</v>
      </c>
      <c r="AC138" s="40">
        <v>0</v>
      </c>
      <c r="AD138" s="40">
        <f t="shared" ref="AD138:AD201" ca="1" si="150">IF(AB138="", "", $K138*AB138)</f>
        <v>0</v>
      </c>
      <c r="AE138" s="37">
        <f t="shared" si="93"/>
        <v>0</v>
      </c>
      <c r="AF138" s="69" t="s">
        <v>899</v>
      </c>
      <c r="AG138" s="40">
        <f t="shared" si="108"/>
        <v>0</v>
      </c>
      <c r="AH138" s="40">
        <v>0</v>
      </c>
      <c r="AI138" s="40">
        <v>0</v>
      </c>
      <c r="AJ138" s="40">
        <f t="shared" ref="AJ138:AJ201" ca="1" si="151">IF(AH138="", "", $K138*AH138)</f>
        <v>0</v>
      </c>
      <c r="AK138" s="37">
        <f t="shared" si="94"/>
        <v>0</v>
      </c>
      <c r="AL138" s="69" t="s">
        <v>899</v>
      </c>
      <c r="AM138" s="40">
        <f t="shared" si="114"/>
        <v>0</v>
      </c>
      <c r="AN138" s="40">
        <v>0</v>
      </c>
      <c r="AO138" s="40">
        <v>0</v>
      </c>
      <c r="AP138" s="40">
        <f t="shared" ref="AP138:AP201" ca="1" si="152">IF(AN138="", "", $K138*AN138)</f>
        <v>0</v>
      </c>
      <c r="AQ138" s="37">
        <f t="shared" si="95"/>
        <v>0</v>
      </c>
      <c r="AR138" s="69" t="s">
        <v>899</v>
      </c>
      <c r="AS138" s="40">
        <f t="shared" ref="AS138" si="153">IF(AT138=0,0,1)</f>
        <v>0</v>
      </c>
      <c r="AT138" s="40">
        <v>0</v>
      </c>
      <c r="AU138" s="40">
        <v>0</v>
      </c>
      <c r="AV138" s="40">
        <f t="shared" ref="AV138:AV201" ca="1" si="154">IF(AT138="", "", $K138*AT138)</f>
        <v>0</v>
      </c>
      <c r="AW138" s="37">
        <f t="shared" si="96"/>
        <v>0</v>
      </c>
      <c r="AX138" s="69" t="s">
        <v>899</v>
      </c>
      <c r="AY138" s="40">
        <f t="shared" si="116"/>
        <v>0</v>
      </c>
      <c r="AZ138" s="40">
        <v>0</v>
      </c>
      <c r="BA138" s="40">
        <v>0</v>
      </c>
      <c r="BB138" s="40">
        <f t="shared" ref="BB138:BB201" ca="1" si="155">IF(AZ138="", "", $K138*AZ138)</f>
        <v>0</v>
      </c>
      <c r="BC138" s="37">
        <f t="shared" si="97"/>
        <v>0</v>
      </c>
      <c r="BD138" s="69" t="s">
        <v>899</v>
      </c>
      <c r="BE138" s="40">
        <f t="shared" si="112"/>
        <v>0</v>
      </c>
      <c r="BF138" s="40">
        <v>0</v>
      </c>
      <c r="BG138" s="40">
        <v>0</v>
      </c>
      <c r="BH138" s="40">
        <f t="shared" ref="BH138:BH201" ca="1" si="156">IF(BF138="", "", $K138*BF138)</f>
        <v>0</v>
      </c>
      <c r="BI138" s="37">
        <f t="shared" si="98"/>
        <v>0</v>
      </c>
    </row>
    <row r="139" spans="1:61" s="33" customFormat="1" ht="11.25" x14ac:dyDescent="0.2">
      <c r="A139" s="33">
        <f t="shared" si="89"/>
        <v>130</v>
      </c>
      <c r="B139" s="33" t="str">
        <f>'TO Filter Summary'!B140</f>
        <v>ACS</v>
      </c>
      <c r="C139" s="76" t="str">
        <f t="shared" ca="1" si="141"/>
        <v>CL FDC Tlm</v>
      </c>
      <c r="D139" s="290" t="str">
        <f>'TO Filter Summary'!D140</f>
        <v>No</v>
      </c>
      <c r="E139" s="34" t="str">
        <f t="shared" ca="1" si="142"/>
        <v>Internal</v>
      </c>
      <c r="F139" s="34">
        <f t="shared" ca="1" si="143"/>
        <v>465</v>
      </c>
      <c r="G139" s="34" t="str">
        <f t="shared" ca="1" si="144"/>
        <v>0x1D1</v>
      </c>
      <c r="H139" s="34" t="str">
        <f t="shared" ca="1" si="90"/>
        <v>0x9D1</v>
      </c>
      <c r="I139" s="117" t="s">
        <v>1393</v>
      </c>
      <c r="J139" s="35">
        <f t="shared" ca="1" si="145"/>
        <v>192</v>
      </c>
      <c r="K139" s="67">
        <f t="shared" ca="1" si="146"/>
        <v>0.1</v>
      </c>
      <c r="L139" s="35" t="str">
        <f t="shared" ca="1" si="147"/>
        <v>Sync</v>
      </c>
      <c r="M139" s="64">
        <f t="shared" ca="1" si="148"/>
        <v>1920</v>
      </c>
      <c r="N139" s="69" t="s">
        <v>899</v>
      </c>
      <c r="O139" s="40">
        <f t="shared" si="128"/>
        <v>0</v>
      </c>
      <c r="P139" s="36">
        <v>0</v>
      </c>
      <c r="Q139" s="40">
        <v>0</v>
      </c>
      <c r="R139" s="40">
        <f t="shared" ca="1" si="129"/>
        <v>0</v>
      </c>
      <c r="S139" s="37">
        <f t="shared" si="91"/>
        <v>0</v>
      </c>
      <c r="T139" s="69" t="s">
        <v>899</v>
      </c>
      <c r="U139" s="40">
        <f t="shared" ref="U139:U202" si="157">IF(V139=0,0,1)</f>
        <v>0</v>
      </c>
      <c r="V139" s="36">
        <v>0</v>
      </c>
      <c r="W139" s="40">
        <v>0</v>
      </c>
      <c r="X139" s="40">
        <f t="shared" ca="1" si="149"/>
        <v>0</v>
      </c>
      <c r="Y139" s="37">
        <f t="shared" si="92"/>
        <v>0</v>
      </c>
      <c r="Z139" s="69" t="s">
        <v>899</v>
      </c>
      <c r="AA139" s="40">
        <f t="shared" si="113"/>
        <v>0</v>
      </c>
      <c r="AB139" s="40">
        <v>0</v>
      </c>
      <c r="AC139" s="40">
        <v>0</v>
      </c>
      <c r="AD139" s="40">
        <f t="shared" ca="1" si="150"/>
        <v>0</v>
      </c>
      <c r="AE139" s="37">
        <f t="shared" si="93"/>
        <v>0</v>
      </c>
      <c r="AF139" s="69" t="s">
        <v>899</v>
      </c>
      <c r="AG139" s="40">
        <f t="shared" si="108"/>
        <v>0</v>
      </c>
      <c r="AH139" s="40">
        <v>0</v>
      </c>
      <c r="AI139" s="40">
        <v>0</v>
      </c>
      <c r="AJ139" s="40">
        <f t="shared" ca="1" si="151"/>
        <v>0</v>
      </c>
      <c r="AK139" s="37">
        <f t="shared" si="94"/>
        <v>0</v>
      </c>
      <c r="AL139" s="69" t="s">
        <v>899</v>
      </c>
      <c r="AM139" s="40">
        <f t="shared" si="114"/>
        <v>0</v>
      </c>
      <c r="AN139" s="40">
        <v>0</v>
      </c>
      <c r="AO139" s="40">
        <v>0</v>
      </c>
      <c r="AP139" s="40">
        <f t="shared" ca="1" si="152"/>
        <v>0</v>
      </c>
      <c r="AQ139" s="37">
        <f t="shared" si="95"/>
        <v>0</v>
      </c>
      <c r="AR139" s="69" t="s">
        <v>899</v>
      </c>
      <c r="AS139" s="40">
        <f t="shared" ref="AS139" si="158">IF(AT139=0,0,1)</f>
        <v>0</v>
      </c>
      <c r="AT139" s="40">
        <v>0</v>
      </c>
      <c r="AU139" s="40">
        <v>0</v>
      </c>
      <c r="AV139" s="40">
        <f t="shared" ca="1" si="154"/>
        <v>0</v>
      </c>
      <c r="AW139" s="37">
        <f t="shared" si="96"/>
        <v>0</v>
      </c>
      <c r="AX139" s="69" t="s">
        <v>899</v>
      </c>
      <c r="AY139" s="40">
        <f t="shared" si="116"/>
        <v>0</v>
      </c>
      <c r="AZ139" s="40">
        <v>0</v>
      </c>
      <c r="BA139" s="40">
        <v>0</v>
      </c>
      <c r="BB139" s="40">
        <f t="shared" ca="1" si="155"/>
        <v>0</v>
      </c>
      <c r="BC139" s="37">
        <f t="shared" si="97"/>
        <v>0</v>
      </c>
      <c r="BD139" s="69" t="s">
        <v>899</v>
      </c>
      <c r="BE139" s="40">
        <f t="shared" si="112"/>
        <v>0</v>
      </c>
      <c r="BF139" s="40">
        <v>0</v>
      </c>
      <c r="BG139" s="40">
        <v>0</v>
      </c>
      <c r="BH139" s="40">
        <f t="shared" ca="1" si="156"/>
        <v>0</v>
      </c>
      <c r="BI139" s="37">
        <f t="shared" si="98"/>
        <v>0</v>
      </c>
    </row>
    <row r="140" spans="1:61" s="33" customFormat="1" ht="11.25" x14ac:dyDescent="0.2">
      <c r="A140" s="33">
        <f t="shared" ref="A140:A203" si="159">IF(AND(A139&lt;&gt;A$9, A139&lt;&gt;""), A139+1, "")</f>
        <v>131</v>
      </c>
      <c r="B140" s="33" t="str">
        <f>'TO Filter Summary'!B141</f>
        <v>ACS</v>
      </c>
      <c r="C140" s="76" t="str">
        <f t="shared" ca="1" si="141"/>
        <v>CG FDC Tlm</v>
      </c>
      <c r="D140" s="290" t="str">
        <f>'TO Filter Summary'!D141</f>
        <v>No</v>
      </c>
      <c r="E140" s="34" t="str">
        <f t="shared" ca="1" si="142"/>
        <v>Internal</v>
      </c>
      <c r="F140" s="34">
        <f t="shared" ca="1" si="143"/>
        <v>466</v>
      </c>
      <c r="G140" s="34" t="str">
        <f t="shared" ca="1" si="144"/>
        <v>0x1D2</v>
      </c>
      <c r="H140" s="34" t="str">
        <f t="shared" ref="H140:H203" ca="1" si="160">CONCATENATE("0x",DEC2HEX(F140+2048))</f>
        <v>0x9D2</v>
      </c>
      <c r="I140" s="117" t="s">
        <v>1393</v>
      </c>
      <c r="J140" s="35">
        <f t="shared" ca="1" si="145"/>
        <v>192</v>
      </c>
      <c r="K140" s="67">
        <f t="shared" ca="1" si="146"/>
        <v>0.1</v>
      </c>
      <c r="L140" s="35" t="str">
        <f t="shared" ca="1" si="147"/>
        <v>Sync</v>
      </c>
      <c r="M140" s="64">
        <f t="shared" ca="1" si="148"/>
        <v>1920</v>
      </c>
      <c r="N140" s="69" t="s">
        <v>899</v>
      </c>
      <c r="O140" s="40">
        <f t="shared" si="128"/>
        <v>0</v>
      </c>
      <c r="P140" s="36">
        <v>0</v>
      </c>
      <c r="Q140" s="40">
        <v>0</v>
      </c>
      <c r="R140" s="40">
        <f t="shared" ca="1" si="129"/>
        <v>0</v>
      </c>
      <c r="S140" s="37">
        <f t="shared" ref="S140:S203" si="161">IF($D140="B",0,IF((P140=0), 0, $M140/P140))</f>
        <v>0</v>
      </c>
      <c r="T140" s="69" t="s">
        <v>899</v>
      </c>
      <c r="U140" s="40">
        <f t="shared" si="157"/>
        <v>0</v>
      </c>
      <c r="V140" s="36">
        <v>0</v>
      </c>
      <c r="W140" s="40">
        <v>0</v>
      </c>
      <c r="X140" s="40">
        <f t="shared" ca="1" si="149"/>
        <v>0</v>
      </c>
      <c r="Y140" s="37">
        <f t="shared" ref="Y140:Y203" si="162">IF($D140="B",0,IF((V140=0), 0, $M140/V140))</f>
        <v>0</v>
      </c>
      <c r="Z140" s="69" t="s">
        <v>899</v>
      </c>
      <c r="AA140" s="40">
        <f t="shared" si="113"/>
        <v>0</v>
      </c>
      <c r="AB140" s="40">
        <v>0</v>
      </c>
      <c r="AC140" s="40">
        <v>0</v>
      </c>
      <c r="AD140" s="40">
        <f t="shared" ca="1" si="150"/>
        <v>0</v>
      </c>
      <c r="AE140" s="37">
        <f t="shared" ref="AE140:AE203" si="163">IF($D140="B",0,IF((AB140=0), 0, $M140/AB140))</f>
        <v>0</v>
      </c>
      <c r="AF140" s="69" t="s">
        <v>899</v>
      </c>
      <c r="AG140" s="40">
        <f t="shared" si="108"/>
        <v>0</v>
      </c>
      <c r="AH140" s="40">
        <v>0</v>
      </c>
      <c r="AI140" s="40">
        <v>0</v>
      </c>
      <c r="AJ140" s="40">
        <f t="shared" ca="1" si="151"/>
        <v>0</v>
      </c>
      <c r="AK140" s="37">
        <f t="shared" ref="AK140:AK203" si="164">IF($D140="B",0,IF((AH140=0), 0, $M140/AH140))</f>
        <v>0</v>
      </c>
      <c r="AL140" s="69" t="s">
        <v>899</v>
      </c>
      <c r="AM140" s="40">
        <f t="shared" si="114"/>
        <v>0</v>
      </c>
      <c r="AN140" s="40">
        <v>0</v>
      </c>
      <c r="AO140" s="40">
        <v>0</v>
      </c>
      <c r="AP140" s="40">
        <f t="shared" ca="1" si="152"/>
        <v>0</v>
      </c>
      <c r="AQ140" s="37">
        <f t="shared" ref="AQ140:AQ203" si="165">IF($D140="B",0,IF((AN140=0), 0, $M140/AN140))</f>
        <v>0</v>
      </c>
      <c r="AR140" s="69" t="s">
        <v>899</v>
      </c>
      <c r="AS140" s="40">
        <f t="shared" ref="AS140" si="166">IF(AT140=0,0,1)</f>
        <v>0</v>
      </c>
      <c r="AT140" s="40">
        <v>0</v>
      </c>
      <c r="AU140" s="40">
        <v>0</v>
      </c>
      <c r="AV140" s="40">
        <f t="shared" ca="1" si="154"/>
        <v>0</v>
      </c>
      <c r="AW140" s="37">
        <f t="shared" ref="AW140:AW203" si="167">IF($D140="B",0,IF((AT140=0), 0, $M140/AT140))</f>
        <v>0</v>
      </c>
      <c r="AX140" s="69" t="s">
        <v>899</v>
      </c>
      <c r="AY140" s="40">
        <f t="shared" si="116"/>
        <v>0</v>
      </c>
      <c r="AZ140" s="40">
        <v>0</v>
      </c>
      <c r="BA140" s="40">
        <v>0</v>
      </c>
      <c r="BB140" s="40">
        <f t="shared" ca="1" si="155"/>
        <v>0</v>
      </c>
      <c r="BC140" s="37">
        <f t="shared" ref="BC140:BC203" si="168">IF($D140="B",0,IF((AZ140=0), 0, $M140/AZ140))</f>
        <v>0</v>
      </c>
      <c r="BD140" s="69" t="s">
        <v>899</v>
      </c>
      <c r="BE140" s="40">
        <f t="shared" si="112"/>
        <v>0</v>
      </c>
      <c r="BF140" s="40">
        <v>0</v>
      </c>
      <c r="BG140" s="40">
        <v>0</v>
      </c>
      <c r="BH140" s="40">
        <f t="shared" ca="1" si="156"/>
        <v>0</v>
      </c>
      <c r="BI140" s="37">
        <f t="shared" ref="BI140:BI203" si="169">IF($D140="B",0,IF((BF140=0), 0, $M140/BF140))</f>
        <v>0</v>
      </c>
    </row>
    <row r="141" spans="1:61" s="33" customFormat="1" ht="11.25" x14ac:dyDescent="0.2">
      <c r="A141" s="33">
        <f t="shared" si="159"/>
        <v>132</v>
      </c>
      <c r="B141" s="33" t="str">
        <f>'TO Filter Summary'!B142</f>
        <v>ACS</v>
      </c>
      <c r="C141" s="76" t="str">
        <f t="shared" ca="1" si="141"/>
        <v>DI Downlink Telemetry</v>
      </c>
      <c r="D141" s="290" t="str">
        <f>'TO Filter Summary'!D142</f>
        <v>No</v>
      </c>
      <c r="E141" s="34" t="str">
        <f t="shared" ca="1" si="142"/>
        <v>Internal</v>
      </c>
      <c r="F141" s="34">
        <f t="shared" ca="1" si="143"/>
        <v>467</v>
      </c>
      <c r="G141" s="34" t="str">
        <f t="shared" ca="1" si="144"/>
        <v>0x1D3</v>
      </c>
      <c r="H141" s="34" t="str">
        <f t="shared" ca="1" si="160"/>
        <v>0x9D3</v>
      </c>
      <c r="I141" s="117" t="s">
        <v>1393</v>
      </c>
      <c r="J141" s="35">
        <f t="shared" ca="1" si="145"/>
        <v>1312</v>
      </c>
      <c r="K141" s="67">
        <f t="shared" ca="1" si="146"/>
        <v>0.1</v>
      </c>
      <c r="L141" s="35" t="str">
        <f t="shared" ca="1" si="147"/>
        <v>Sync</v>
      </c>
      <c r="M141" s="64">
        <f t="shared" ca="1" si="148"/>
        <v>13120</v>
      </c>
      <c r="N141" s="69" t="s">
        <v>899</v>
      </c>
      <c r="O141" s="40">
        <f t="shared" si="128"/>
        <v>1</v>
      </c>
      <c r="P141" s="36">
        <v>10</v>
      </c>
      <c r="Q141" s="40">
        <v>0</v>
      </c>
      <c r="R141" s="40">
        <f t="shared" ca="1" si="129"/>
        <v>1</v>
      </c>
      <c r="S141" s="37">
        <f t="shared" ca="1" si="161"/>
        <v>1312</v>
      </c>
      <c r="T141" s="69" t="s">
        <v>899</v>
      </c>
      <c r="U141" s="40">
        <f t="shared" si="157"/>
        <v>1</v>
      </c>
      <c r="V141" s="36">
        <v>10</v>
      </c>
      <c r="W141" s="40">
        <v>0</v>
      </c>
      <c r="X141" s="40">
        <f t="shared" ca="1" si="149"/>
        <v>1</v>
      </c>
      <c r="Y141" s="37">
        <f t="shared" ca="1" si="162"/>
        <v>1312</v>
      </c>
      <c r="Z141" s="69" t="s">
        <v>899</v>
      </c>
      <c r="AA141" s="40">
        <f t="shared" si="113"/>
        <v>1</v>
      </c>
      <c r="AB141" s="40">
        <v>150</v>
      </c>
      <c r="AC141" s="40">
        <v>0</v>
      </c>
      <c r="AD141" s="40">
        <f t="shared" ca="1" si="150"/>
        <v>15</v>
      </c>
      <c r="AE141" s="37">
        <f t="shared" ca="1" si="163"/>
        <v>87.466666666666669</v>
      </c>
      <c r="AF141" s="69" t="s">
        <v>899</v>
      </c>
      <c r="AG141" s="40">
        <f t="shared" si="108"/>
        <v>1</v>
      </c>
      <c r="AH141" s="40">
        <v>150</v>
      </c>
      <c r="AI141" s="40">
        <v>0</v>
      </c>
      <c r="AJ141" s="40">
        <f t="shared" ca="1" si="151"/>
        <v>15</v>
      </c>
      <c r="AK141" s="37">
        <f t="shared" ca="1" si="164"/>
        <v>87.466666666666669</v>
      </c>
      <c r="AL141" s="69" t="s">
        <v>899</v>
      </c>
      <c r="AM141" s="40">
        <f t="shared" si="114"/>
        <v>1</v>
      </c>
      <c r="AN141" s="40">
        <v>300</v>
      </c>
      <c r="AO141" s="40">
        <v>0</v>
      </c>
      <c r="AP141" s="40">
        <f t="shared" ca="1" si="152"/>
        <v>30</v>
      </c>
      <c r="AQ141" s="37">
        <f t="shared" ca="1" si="165"/>
        <v>43.733333333333334</v>
      </c>
      <c r="AR141" s="69" t="s">
        <v>899</v>
      </c>
      <c r="AS141" s="40">
        <f t="shared" ref="AS141" si="170">IF(AT141=0,0,1)</f>
        <v>1</v>
      </c>
      <c r="AT141" s="40">
        <v>300</v>
      </c>
      <c r="AU141" s="40">
        <v>0</v>
      </c>
      <c r="AV141" s="40">
        <f t="shared" ca="1" si="154"/>
        <v>30</v>
      </c>
      <c r="AW141" s="37">
        <f t="shared" ca="1" si="167"/>
        <v>43.733333333333334</v>
      </c>
      <c r="AX141" s="69" t="s">
        <v>899</v>
      </c>
      <c r="AY141" s="40">
        <f t="shared" si="116"/>
        <v>1</v>
      </c>
      <c r="AZ141" s="40">
        <v>150</v>
      </c>
      <c r="BA141" s="40">
        <v>0</v>
      </c>
      <c r="BB141" s="40">
        <f t="shared" ca="1" si="155"/>
        <v>15</v>
      </c>
      <c r="BC141" s="37">
        <f t="shared" ca="1" si="168"/>
        <v>87.466666666666669</v>
      </c>
      <c r="BD141" s="69" t="s">
        <v>899</v>
      </c>
      <c r="BE141" s="40">
        <f t="shared" si="112"/>
        <v>1</v>
      </c>
      <c r="BF141" s="40">
        <v>300</v>
      </c>
      <c r="BG141" s="40">
        <v>0</v>
      </c>
      <c r="BH141" s="40">
        <f t="shared" ca="1" si="156"/>
        <v>30</v>
      </c>
      <c r="BI141" s="37">
        <f t="shared" ca="1" si="169"/>
        <v>43.733333333333334</v>
      </c>
    </row>
    <row r="142" spans="1:61" s="33" customFormat="1" ht="11.25" x14ac:dyDescent="0.2">
      <c r="A142" s="33">
        <f t="shared" si="159"/>
        <v>133</v>
      </c>
      <c r="B142" s="33" t="str">
        <f>'TO Filter Summary'!B143</f>
        <v>ACS</v>
      </c>
      <c r="C142" s="76" t="str">
        <f t="shared" ca="1" si="141"/>
        <v>OM Downllink Telemetry</v>
      </c>
      <c r="D142" s="290" t="str">
        <f>'TO Filter Summary'!D143</f>
        <v>No</v>
      </c>
      <c r="E142" s="34" t="str">
        <f t="shared" ca="1" si="142"/>
        <v>Internal</v>
      </c>
      <c r="F142" s="34">
        <f t="shared" ca="1" si="143"/>
        <v>468</v>
      </c>
      <c r="G142" s="34" t="str">
        <f t="shared" ca="1" si="144"/>
        <v>0x1D4</v>
      </c>
      <c r="H142" s="34" t="str">
        <f t="shared" ca="1" si="160"/>
        <v>0x9D4</v>
      </c>
      <c r="I142" s="117" t="s">
        <v>1393</v>
      </c>
      <c r="J142" s="35">
        <f t="shared" ca="1" si="145"/>
        <v>384</v>
      </c>
      <c r="K142" s="67">
        <f t="shared" ca="1" si="146"/>
        <v>0.1</v>
      </c>
      <c r="L142" s="35" t="str">
        <f t="shared" ca="1" si="147"/>
        <v>Sync</v>
      </c>
      <c r="M142" s="64">
        <f t="shared" ca="1" si="148"/>
        <v>3840</v>
      </c>
      <c r="N142" s="69" t="s">
        <v>899</v>
      </c>
      <c r="O142" s="40">
        <f t="shared" si="128"/>
        <v>1</v>
      </c>
      <c r="P142" s="36">
        <v>50</v>
      </c>
      <c r="Q142" s="40">
        <v>0</v>
      </c>
      <c r="R142" s="40">
        <f t="shared" ca="1" si="129"/>
        <v>5</v>
      </c>
      <c r="S142" s="37">
        <f t="shared" ca="1" si="161"/>
        <v>76.8</v>
      </c>
      <c r="T142" s="69" t="s">
        <v>899</v>
      </c>
      <c r="U142" s="40">
        <f t="shared" si="157"/>
        <v>1</v>
      </c>
      <c r="V142" s="36">
        <v>50</v>
      </c>
      <c r="W142" s="40">
        <v>0</v>
      </c>
      <c r="X142" s="40">
        <f t="shared" ca="1" si="149"/>
        <v>5</v>
      </c>
      <c r="Y142" s="37">
        <f t="shared" ca="1" si="162"/>
        <v>76.8</v>
      </c>
      <c r="Z142" s="69" t="s">
        <v>899</v>
      </c>
      <c r="AA142" s="40">
        <f t="shared" si="113"/>
        <v>1</v>
      </c>
      <c r="AB142" s="40">
        <v>300</v>
      </c>
      <c r="AC142" s="40">
        <v>0</v>
      </c>
      <c r="AD142" s="40">
        <f t="shared" ca="1" si="150"/>
        <v>30</v>
      </c>
      <c r="AE142" s="37">
        <f t="shared" ca="1" si="163"/>
        <v>12.8</v>
      </c>
      <c r="AF142" s="69" t="s">
        <v>899</v>
      </c>
      <c r="AG142" s="40">
        <f t="shared" si="108"/>
        <v>1</v>
      </c>
      <c r="AH142" s="40">
        <v>300</v>
      </c>
      <c r="AI142" s="40">
        <v>0</v>
      </c>
      <c r="AJ142" s="40">
        <f t="shared" ca="1" si="151"/>
        <v>30</v>
      </c>
      <c r="AK142" s="37">
        <f t="shared" ca="1" si="164"/>
        <v>12.8</v>
      </c>
      <c r="AL142" s="69" t="s">
        <v>899</v>
      </c>
      <c r="AM142" s="40">
        <f t="shared" si="114"/>
        <v>1</v>
      </c>
      <c r="AN142" s="40">
        <v>600</v>
      </c>
      <c r="AO142" s="40">
        <v>0</v>
      </c>
      <c r="AP142" s="40">
        <f t="shared" ca="1" si="152"/>
        <v>60</v>
      </c>
      <c r="AQ142" s="37">
        <f t="shared" ca="1" si="165"/>
        <v>6.4</v>
      </c>
      <c r="AR142" s="69" t="s">
        <v>899</v>
      </c>
      <c r="AS142" s="40">
        <f t="shared" ref="AS142" si="171">IF(AT142=0,0,1)</f>
        <v>1</v>
      </c>
      <c r="AT142" s="40">
        <v>300</v>
      </c>
      <c r="AU142" s="40">
        <v>0</v>
      </c>
      <c r="AV142" s="40">
        <f t="shared" ca="1" si="154"/>
        <v>30</v>
      </c>
      <c r="AW142" s="37">
        <f t="shared" ca="1" si="167"/>
        <v>12.8</v>
      </c>
      <c r="AX142" s="69" t="s">
        <v>899</v>
      </c>
      <c r="AY142" s="40">
        <f t="shared" si="116"/>
        <v>1</v>
      </c>
      <c r="AZ142" s="40">
        <v>300</v>
      </c>
      <c r="BA142" s="40">
        <v>0</v>
      </c>
      <c r="BB142" s="40">
        <f t="shared" ca="1" si="155"/>
        <v>30</v>
      </c>
      <c r="BC142" s="37">
        <f t="shared" ca="1" si="168"/>
        <v>12.8</v>
      </c>
      <c r="BD142" s="69" t="s">
        <v>899</v>
      </c>
      <c r="BE142" s="40">
        <f t="shared" si="112"/>
        <v>1</v>
      </c>
      <c r="BF142" s="40">
        <v>600</v>
      </c>
      <c r="BG142" s="40">
        <v>0</v>
      </c>
      <c r="BH142" s="40">
        <f t="shared" ca="1" si="156"/>
        <v>60</v>
      </c>
      <c r="BI142" s="37">
        <f t="shared" ca="1" si="169"/>
        <v>6.4</v>
      </c>
    </row>
    <row r="143" spans="1:61" s="33" customFormat="1" ht="11.25" x14ac:dyDescent="0.2">
      <c r="A143" s="33">
        <f t="shared" si="159"/>
        <v>134</v>
      </c>
      <c r="B143" s="33" t="str">
        <f>'TO Filter Summary'!B144</f>
        <v>ACS</v>
      </c>
      <c r="C143" s="76" t="str">
        <f t="shared" ca="1" si="141"/>
        <v>SD Downlink Telemetry</v>
      </c>
      <c r="D143" s="290" t="str">
        <f>'TO Filter Summary'!D144</f>
        <v>No</v>
      </c>
      <c r="E143" s="34" t="str">
        <f t="shared" ca="1" si="142"/>
        <v>Internal</v>
      </c>
      <c r="F143" s="34">
        <f t="shared" ca="1" si="143"/>
        <v>469</v>
      </c>
      <c r="G143" s="34" t="str">
        <f t="shared" ca="1" si="144"/>
        <v>0x1D5</v>
      </c>
      <c r="H143" s="34" t="str">
        <f t="shared" ca="1" si="160"/>
        <v>0x9D5</v>
      </c>
      <c r="I143" s="117" t="s">
        <v>1393</v>
      </c>
      <c r="J143" s="35">
        <f t="shared" ca="1" si="145"/>
        <v>1344</v>
      </c>
      <c r="K143" s="67">
        <f t="shared" ca="1" si="146"/>
        <v>0.1</v>
      </c>
      <c r="L143" s="35" t="str">
        <f t="shared" ca="1" si="147"/>
        <v>Sync</v>
      </c>
      <c r="M143" s="64">
        <f t="shared" ca="1" si="148"/>
        <v>13440</v>
      </c>
      <c r="N143" s="69" t="s">
        <v>899</v>
      </c>
      <c r="O143" s="40">
        <f t="shared" si="128"/>
        <v>1</v>
      </c>
      <c r="P143" s="36">
        <v>10</v>
      </c>
      <c r="Q143" s="40">
        <v>0</v>
      </c>
      <c r="R143" s="40">
        <f t="shared" ca="1" si="129"/>
        <v>1</v>
      </c>
      <c r="S143" s="37">
        <f t="shared" ca="1" si="161"/>
        <v>1344</v>
      </c>
      <c r="T143" s="69" t="s">
        <v>899</v>
      </c>
      <c r="U143" s="40">
        <f t="shared" si="157"/>
        <v>1</v>
      </c>
      <c r="V143" s="36">
        <v>10</v>
      </c>
      <c r="W143" s="40">
        <v>0</v>
      </c>
      <c r="X143" s="40">
        <f t="shared" ca="1" si="149"/>
        <v>1</v>
      </c>
      <c r="Y143" s="37">
        <f t="shared" ca="1" si="162"/>
        <v>1344</v>
      </c>
      <c r="Z143" s="69" t="s">
        <v>899</v>
      </c>
      <c r="AA143" s="40">
        <f t="shared" si="113"/>
        <v>1</v>
      </c>
      <c r="AB143" s="40">
        <v>150</v>
      </c>
      <c r="AC143" s="40">
        <v>0</v>
      </c>
      <c r="AD143" s="40">
        <f t="shared" ca="1" si="150"/>
        <v>15</v>
      </c>
      <c r="AE143" s="37">
        <f t="shared" ca="1" si="163"/>
        <v>89.6</v>
      </c>
      <c r="AF143" s="69" t="s">
        <v>899</v>
      </c>
      <c r="AG143" s="40">
        <f t="shared" si="108"/>
        <v>1</v>
      </c>
      <c r="AH143" s="40">
        <v>150</v>
      </c>
      <c r="AI143" s="40">
        <v>0</v>
      </c>
      <c r="AJ143" s="40">
        <f t="shared" ca="1" si="151"/>
        <v>15</v>
      </c>
      <c r="AK143" s="37">
        <f t="shared" ca="1" si="164"/>
        <v>89.6</v>
      </c>
      <c r="AL143" s="69" t="s">
        <v>899</v>
      </c>
      <c r="AM143" s="40">
        <f t="shared" si="114"/>
        <v>1</v>
      </c>
      <c r="AN143" s="40">
        <v>150</v>
      </c>
      <c r="AO143" s="40">
        <v>0</v>
      </c>
      <c r="AP143" s="40">
        <f t="shared" ca="1" si="152"/>
        <v>15</v>
      </c>
      <c r="AQ143" s="37">
        <f t="shared" ca="1" si="165"/>
        <v>89.6</v>
      </c>
      <c r="AR143" s="69" t="s">
        <v>899</v>
      </c>
      <c r="AS143" s="40">
        <f t="shared" ref="AS143" si="172">IF(AT143=0,0,1)</f>
        <v>1</v>
      </c>
      <c r="AT143" s="40">
        <v>100</v>
      </c>
      <c r="AU143" s="40">
        <v>0</v>
      </c>
      <c r="AV143" s="40">
        <f t="shared" ca="1" si="154"/>
        <v>10</v>
      </c>
      <c r="AW143" s="37">
        <f t="shared" ca="1" si="167"/>
        <v>134.4</v>
      </c>
      <c r="AX143" s="69" t="s">
        <v>899</v>
      </c>
      <c r="AY143" s="40">
        <f t="shared" si="116"/>
        <v>1</v>
      </c>
      <c r="AZ143" s="40">
        <v>150</v>
      </c>
      <c r="BA143" s="40">
        <v>0</v>
      </c>
      <c r="BB143" s="40">
        <f t="shared" ca="1" si="155"/>
        <v>15</v>
      </c>
      <c r="BC143" s="37">
        <f t="shared" ca="1" si="168"/>
        <v>89.6</v>
      </c>
      <c r="BD143" s="69" t="s">
        <v>899</v>
      </c>
      <c r="BE143" s="40">
        <f t="shared" si="112"/>
        <v>1</v>
      </c>
      <c r="BF143" s="40">
        <v>300</v>
      </c>
      <c r="BG143" s="40">
        <v>0</v>
      </c>
      <c r="BH143" s="40">
        <f t="shared" ca="1" si="156"/>
        <v>30</v>
      </c>
      <c r="BI143" s="37">
        <f t="shared" ca="1" si="169"/>
        <v>44.8</v>
      </c>
    </row>
    <row r="144" spans="1:61" s="33" customFormat="1" ht="11.25" x14ac:dyDescent="0.2">
      <c r="A144" s="33">
        <f t="shared" si="159"/>
        <v>135</v>
      </c>
      <c r="B144" s="33" t="str">
        <f>'TO Filter Summary'!B145</f>
        <v>ACS</v>
      </c>
      <c r="C144" s="76" t="str">
        <f t="shared" ca="1" si="141"/>
        <v>CL Downlink Telemetry</v>
      </c>
      <c r="D144" s="290" t="str">
        <f>'TO Filter Summary'!D145</f>
        <v>No</v>
      </c>
      <c r="E144" s="34" t="str">
        <f t="shared" ca="1" si="142"/>
        <v>Internal</v>
      </c>
      <c r="F144" s="34">
        <f t="shared" ca="1" si="143"/>
        <v>470</v>
      </c>
      <c r="G144" s="34" t="str">
        <f t="shared" ca="1" si="144"/>
        <v>0x1D6</v>
      </c>
      <c r="H144" s="34" t="str">
        <f t="shared" ca="1" si="160"/>
        <v>0x9D6</v>
      </c>
      <c r="I144" s="117" t="s">
        <v>1393</v>
      </c>
      <c r="J144" s="35">
        <f t="shared" ca="1" si="145"/>
        <v>1632</v>
      </c>
      <c r="K144" s="67">
        <f t="shared" ca="1" si="146"/>
        <v>0.1</v>
      </c>
      <c r="L144" s="35" t="str">
        <f t="shared" ca="1" si="147"/>
        <v>Sync</v>
      </c>
      <c r="M144" s="64">
        <f t="shared" ca="1" si="148"/>
        <v>16320</v>
      </c>
      <c r="N144" s="69" t="s">
        <v>899</v>
      </c>
      <c r="O144" s="40">
        <f t="shared" si="128"/>
        <v>1</v>
      </c>
      <c r="P144" s="36">
        <v>10</v>
      </c>
      <c r="Q144" s="40">
        <v>0</v>
      </c>
      <c r="R144" s="40">
        <f t="shared" ca="1" si="129"/>
        <v>1</v>
      </c>
      <c r="S144" s="37">
        <f t="shared" ca="1" si="161"/>
        <v>1632</v>
      </c>
      <c r="T144" s="69" t="s">
        <v>899</v>
      </c>
      <c r="U144" s="40">
        <f t="shared" si="157"/>
        <v>1</v>
      </c>
      <c r="V144" s="36">
        <v>10</v>
      </c>
      <c r="W144" s="40">
        <v>0</v>
      </c>
      <c r="X144" s="40">
        <f t="shared" ca="1" si="149"/>
        <v>1</v>
      </c>
      <c r="Y144" s="37">
        <f t="shared" ca="1" si="162"/>
        <v>1632</v>
      </c>
      <c r="Z144" s="69" t="s">
        <v>899</v>
      </c>
      <c r="AA144" s="40">
        <f t="shared" si="113"/>
        <v>1</v>
      </c>
      <c r="AB144" s="75">
        <v>100</v>
      </c>
      <c r="AC144" s="40">
        <v>0</v>
      </c>
      <c r="AD144" s="40">
        <f t="shared" ca="1" si="150"/>
        <v>10</v>
      </c>
      <c r="AE144" s="37">
        <f t="shared" ca="1" si="163"/>
        <v>163.19999999999999</v>
      </c>
      <c r="AF144" s="69" t="s">
        <v>899</v>
      </c>
      <c r="AG144" s="40">
        <f t="shared" si="108"/>
        <v>1</v>
      </c>
      <c r="AH144" s="75">
        <v>100</v>
      </c>
      <c r="AI144" s="40">
        <v>0</v>
      </c>
      <c r="AJ144" s="40">
        <f t="shared" ca="1" si="151"/>
        <v>10</v>
      </c>
      <c r="AK144" s="37">
        <f t="shared" ca="1" si="164"/>
        <v>163.19999999999999</v>
      </c>
      <c r="AL144" s="69" t="s">
        <v>899</v>
      </c>
      <c r="AM144" s="40">
        <f t="shared" si="114"/>
        <v>0</v>
      </c>
      <c r="AN144" s="40">
        <v>0</v>
      </c>
      <c r="AO144" s="40">
        <v>0</v>
      </c>
      <c r="AP144" s="40">
        <f t="shared" ca="1" si="152"/>
        <v>0</v>
      </c>
      <c r="AQ144" s="37">
        <f t="shared" si="165"/>
        <v>0</v>
      </c>
      <c r="AR144" s="69" t="s">
        <v>899</v>
      </c>
      <c r="AS144" s="40">
        <f t="shared" ref="AS144" si="173">IF(AT144=0,0,1)</f>
        <v>1</v>
      </c>
      <c r="AT144" s="40">
        <v>100</v>
      </c>
      <c r="AU144" s="40">
        <v>0</v>
      </c>
      <c r="AV144" s="40">
        <f t="shared" ca="1" si="154"/>
        <v>10</v>
      </c>
      <c r="AW144" s="37">
        <f t="shared" ca="1" si="167"/>
        <v>163.19999999999999</v>
      </c>
      <c r="AX144" s="69" t="s">
        <v>899</v>
      </c>
      <c r="AY144" s="40">
        <f t="shared" si="116"/>
        <v>1</v>
      </c>
      <c r="AZ144" s="40">
        <v>100</v>
      </c>
      <c r="BA144" s="40">
        <v>0</v>
      </c>
      <c r="BB144" s="40">
        <f t="shared" ca="1" si="155"/>
        <v>10</v>
      </c>
      <c r="BC144" s="37">
        <f t="shared" ca="1" si="168"/>
        <v>163.19999999999999</v>
      </c>
      <c r="BD144" s="69" t="s">
        <v>899</v>
      </c>
      <c r="BE144" s="40">
        <f t="shared" si="112"/>
        <v>1</v>
      </c>
      <c r="BF144" s="40">
        <v>300</v>
      </c>
      <c r="BG144" s="40">
        <v>0</v>
      </c>
      <c r="BH144" s="40">
        <f t="shared" ca="1" si="156"/>
        <v>30</v>
      </c>
      <c r="BI144" s="37">
        <f t="shared" ca="1" si="169"/>
        <v>54.4</v>
      </c>
    </row>
    <row r="145" spans="1:61" s="33" customFormat="1" ht="11.25" x14ac:dyDescent="0.2">
      <c r="A145" s="33">
        <f t="shared" si="159"/>
        <v>136</v>
      </c>
      <c r="B145" s="33" t="str">
        <f>'TO Filter Summary'!B146</f>
        <v>ACS</v>
      </c>
      <c r="C145" s="76" t="str">
        <f t="shared" ca="1" si="141"/>
        <v>CG Downlink Telemetry</v>
      </c>
      <c r="D145" s="290" t="str">
        <f>'TO Filter Summary'!D146</f>
        <v>No</v>
      </c>
      <c r="E145" s="34" t="str">
        <f t="shared" ca="1" si="142"/>
        <v>Internal</v>
      </c>
      <c r="F145" s="34">
        <f t="shared" ca="1" si="143"/>
        <v>471</v>
      </c>
      <c r="G145" s="34" t="str">
        <f t="shared" ca="1" si="144"/>
        <v>0x1D7</v>
      </c>
      <c r="H145" s="34" t="str">
        <f t="shared" ca="1" si="160"/>
        <v>0x9D7</v>
      </c>
      <c r="I145" s="117" t="s">
        <v>1393</v>
      </c>
      <c r="J145" s="35">
        <f t="shared" ca="1" si="145"/>
        <v>576</v>
      </c>
      <c r="K145" s="67">
        <f t="shared" ca="1" si="146"/>
        <v>0.1</v>
      </c>
      <c r="L145" s="35" t="str">
        <f t="shared" ca="1" si="147"/>
        <v>Sync</v>
      </c>
      <c r="M145" s="64">
        <f t="shared" ca="1" si="148"/>
        <v>5760</v>
      </c>
      <c r="N145" s="69" t="s">
        <v>899</v>
      </c>
      <c r="O145" s="40">
        <f t="shared" si="128"/>
        <v>1</v>
      </c>
      <c r="P145" s="36">
        <v>10</v>
      </c>
      <c r="Q145" s="40">
        <v>0</v>
      </c>
      <c r="R145" s="40">
        <f t="shared" ca="1" si="129"/>
        <v>1</v>
      </c>
      <c r="S145" s="37">
        <f t="shared" ca="1" si="161"/>
        <v>576</v>
      </c>
      <c r="T145" s="69" t="s">
        <v>899</v>
      </c>
      <c r="U145" s="40">
        <f t="shared" si="157"/>
        <v>1</v>
      </c>
      <c r="V145" s="36">
        <v>10</v>
      </c>
      <c r="W145" s="40">
        <v>0</v>
      </c>
      <c r="X145" s="40">
        <f t="shared" ca="1" si="149"/>
        <v>1</v>
      </c>
      <c r="Y145" s="37">
        <f t="shared" ca="1" si="162"/>
        <v>576</v>
      </c>
      <c r="Z145" s="69" t="s">
        <v>899</v>
      </c>
      <c r="AA145" s="40">
        <f t="shared" si="113"/>
        <v>1</v>
      </c>
      <c r="AB145" s="75">
        <v>100</v>
      </c>
      <c r="AC145" s="40">
        <v>0</v>
      </c>
      <c r="AD145" s="40">
        <f t="shared" ca="1" si="150"/>
        <v>10</v>
      </c>
      <c r="AE145" s="37">
        <f t="shared" ca="1" si="163"/>
        <v>57.6</v>
      </c>
      <c r="AF145" s="69" t="s">
        <v>899</v>
      </c>
      <c r="AG145" s="40">
        <f t="shared" si="108"/>
        <v>1</v>
      </c>
      <c r="AH145" s="75">
        <v>100</v>
      </c>
      <c r="AI145" s="40">
        <v>0</v>
      </c>
      <c r="AJ145" s="40">
        <f t="shared" ca="1" si="151"/>
        <v>10</v>
      </c>
      <c r="AK145" s="37">
        <f t="shared" ca="1" si="164"/>
        <v>57.6</v>
      </c>
      <c r="AL145" s="69" t="s">
        <v>899</v>
      </c>
      <c r="AM145" s="40">
        <f t="shared" si="114"/>
        <v>1</v>
      </c>
      <c r="AN145" s="40">
        <v>300</v>
      </c>
      <c r="AO145" s="40">
        <v>0</v>
      </c>
      <c r="AP145" s="40">
        <f t="shared" ca="1" si="152"/>
        <v>30</v>
      </c>
      <c r="AQ145" s="37">
        <f t="shared" ca="1" si="165"/>
        <v>19.2</v>
      </c>
      <c r="AR145" s="69" t="s">
        <v>899</v>
      </c>
      <c r="AS145" s="40">
        <f t="shared" ref="AS145" si="174">IF(AT145=0,0,1)</f>
        <v>1</v>
      </c>
      <c r="AT145" s="40">
        <v>150</v>
      </c>
      <c r="AU145" s="40">
        <v>0</v>
      </c>
      <c r="AV145" s="40">
        <f t="shared" ca="1" si="154"/>
        <v>15</v>
      </c>
      <c r="AW145" s="37">
        <f t="shared" ca="1" si="167"/>
        <v>38.4</v>
      </c>
      <c r="AX145" s="69" t="s">
        <v>899</v>
      </c>
      <c r="AY145" s="40">
        <f t="shared" si="116"/>
        <v>1</v>
      </c>
      <c r="AZ145" s="40">
        <v>100</v>
      </c>
      <c r="BA145" s="40">
        <v>0</v>
      </c>
      <c r="BB145" s="40">
        <f t="shared" ca="1" si="155"/>
        <v>10</v>
      </c>
      <c r="BC145" s="37">
        <f t="shared" ca="1" si="168"/>
        <v>57.6</v>
      </c>
      <c r="BD145" s="69" t="s">
        <v>899</v>
      </c>
      <c r="BE145" s="40">
        <f t="shared" si="112"/>
        <v>1</v>
      </c>
      <c r="BF145" s="40">
        <v>300</v>
      </c>
      <c r="BG145" s="40">
        <v>0</v>
      </c>
      <c r="BH145" s="40">
        <f t="shared" ca="1" si="156"/>
        <v>30</v>
      </c>
      <c r="BI145" s="37">
        <f t="shared" ca="1" si="169"/>
        <v>19.2</v>
      </c>
    </row>
    <row r="146" spans="1:61" s="33" customFormat="1" ht="11.25" x14ac:dyDescent="0.2">
      <c r="A146" s="33">
        <f t="shared" si="159"/>
        <v>137</v>
      </c>
      <c r="B146" s="33" t="str">
        <f>'TO Filter Summary'!B147</f>
        <v>ACS</v>
      </c>
      <c r="C146" s="76" t="str">
        <f t="shared" ca="1" si="141"/>
        <v>DI to OM Internal Telemetry</v>
      </c>
      <c r="D146" s="290" t="str">
        <f>'TO Filter Summary'!D147</f>
        <v>No</v>
      </c>
      <c r="E146" s="34" t="str">
        <f t="shared" ca="1" si="142"/>
        <v>Internal</v>
      </c>
      <c r="F146" s="34">
        <f t="shared" ca="1" si="143"/>
        <v>472</v>
      </c>
      <c r="G146" s="34" t="str">
        <f t="shared" ca="1" si="144"/>
        <v>0x1D8</v>
      </c>
      <c r="H146" s="34" t="str">
        <f t="shared" ca="1" si="160"/>
        <v>0x9D8</v>
      </c>
      <c r="I146" s="117" t="s">
        <v>1393</v>
      </c>
      <c r="J146" s="35">
        <f t="shared" ca="1" si="145"/>
        <v>640</v>
      </c>
      <c r="K146" s="67">
        <f t="shared" ca="1" si="146"/>
        <v>0.1</v>
      </c>
      <c r="L146" s="35" t="str">
        <f t="shared" ca="1" si="147"/>
        <v>Sync</v>
      </c>
      <c r="M146" s="64">
        <f t="shared" ca="1" si="148"/>
        <v>6400</v>
      </c>
      <c r="N146" s="69" t="s">
        <v>899</v>
      </c>
      <c r="O146" s="40">
        <f t="shared" si="128"/>
        <v>0</v>
      </c>
      <c r="P146" s="36">
        <v>0</v>
      </c>
      <c r="Q146" s="40">
        <v>0</v>
      </c>
      <c r="R146" s="40">
        <f t="shared" ca="1" si="129"/>
        <v>0</v>
      </c>
      <c r="S146" s="37">
        <f t="shared" si="161"/>
        <v>0</v>
      </c>
      <c r="T146" s="69" t="s">
        <v>899</v>
      </c>
      <c r="U146" s="40">
        <f t="shared" si="157"/>
        <v>0</v>
      </c>
      <c r="V146" s="36">
        <v>0</v>
      </c>
      <c r="W146" s="40">
        <v>0</v>
      </c>
      <c r="X146" s="40">
        <f t="shared" ca="1" si="149"/>
        <v>0</v>
      </c>
      <c r="Y146" s="37">
        <f t="shared" si="162"/>
        <v>0</v>
      </c>
      <c r="Z146" s="69" t="s">
        <v>899</v>
      </c>
      <c r="AA146" s="40">
        <f t="shared" si="113"/>
        <v>0</v>
      </c>
      <c r="AB146" s="40">
        <v>0</v>
      </c>
      <c r="AC146" s="40">
        <v>0</v>
      </c>
      <c r="AD146" s="40">
        <f t="shared" ca="1" si="150"/>
        <v>0</v>
      </c>
      <c r="AE146" s="37">
        <f t="shared" si="163"/>
        <v>0</v>
      </c>
      <c r="AF146" s="69" t="s">
        <v>899</v>
      </c>
      <c r="AG146" s="40">
        <f t="shared" si="108"/>
        <v>0</v>
      </c>
      <c r="AH146" s="40">
        <v>0</v>
      </c>
      <c r="AI146" s="40">
        <v>0</v>
      </c>
      <c r="AJ146" s="40">
        <f t="shared" ca="1" si="151"/>
        <v>0</v>
      </c>
      <c r="AK146" s="37">
        <f t="shared" si="164"/>
        <v>0</v>
      </c>
      <c r="AL146" s="69" t="s">
        <v>899</v>
      </c>
      <c r="AM146" s="40">
        <f t="shared" si="114"/>
        <v>0</v>
      </c>
      <c r="AN146" s="40">
        <v>0</v>
      </c>
      <c r="AO146" s="40">
        <v>0</v>
      </c>
      <c r="AP146" s="40">
        <f t="shared" ca="1" si="152"/>
        <v>0</v>
      </c>
      <c r="AQ146" s="37">
        <f t="shared" si="165"/>
        <v>0</v>
      </c>
      <c r="AR146" s="69" t="s">
        <v>899</v>
      </c>
      <c r="AS146" s="40">
        <f t="shared" ref="AS146" si="175">IF(AT146=0,0,1)</f>
        <v>0</v>
      </c>
      <c r="AT146" s="40">
        <v>0</v>
      </c>
      <c r="AU146" s="40">
        <v>0</v>
      </c>
      <c r="AV146" s="40">
        <f t="shared" ca="1" si="154"/>
        <v>0</v>
      </c>
      <c r="AW146" s="37">
        <f t="shared" si="167"/>
        <v>0</v>
      </c>
      <c r="AX146" s="69" t="s">
        <v>899</v>
      </c>
      <c r="AY146" s="40">
        <f t="shared" si="116"/>
        <v>0</v>
      </c>
      <c r="AZ146" s="40">
        <v>0</v>
      </c>
      <c r="BA146" s="40">
        <v>0</v>
      </c>
      <c r="BB146" s="40">
        <f t="shared" ca="1" si="155"/>
        <v>0</v>
      </c>
      <c r="BC146" s="37">
        <f t="shared" si="168"/>
        <v>0</v>
      </c>
      <c r="BD146" s="69" t="s">
        <v>899</v>
      </c>
      <c r="BE146" s="40">
        <f t="shared" si="112"/>
        <v>0</v>
      </c>
      <c r="BF146" s="40">
        <v>0</v>
      </c>
      <c r="BG146" s="40">
        <v>0</v>
      </c>
      <c r="BH146" s="40">
        <f t="shared" ca="1" si="156"/>
        <v>0</v>
      </c>
      <c r="BI146" s="37">
        <f t="shared" si="169"/>
        <v>0</v>
      </c>
    </row>
    <row r="147" spans="1:61" s="33" customFormat="1" ht="11.25" x14ac:dyDescent="0.2">
      <c r="A147" s="33">
        <f t="shared" si="159"/>
        <v>138</v>
      </c>
      <c r="B147" s="33" t="str">
        <f>'TO Filter Summary'!B148</f>
        <v>ACS</v>
      </c>
      <c r="C147" s="76" t="str">
        <f t="shared" ca="1" si="141"/>
        <v>OM to SD Internal Telemetry</v>
      </c>
      <c r="D147" s="290" t="str">
        <f>'TO Filter Summary'!D148</f>
        <v>No</v>
      </c>
      <c r="E147" s="34" t="str">
        <f t="shared" ca="1" si="142"/>
        <v>Internal</v>
      </c>
      <c r="F147" s="34">
        <f t="shared" ca="1" si="143"/>
        <v>473</v>
      </c>
      <c r="G147" s="34" t="str">
        <f t="shared" ca="1" si="144"/>
        <v>0x1D9</v>
      </c>
      <c r="H147" s="34" t="str">
        <f t="shared" ca="1" si="160"/>
        <v>0x9D9</v>
      </c>
      <c r="I147" s="117" t="s">
        <v>1393</v>
      </c>
      <c r="J147" s="35">
        <f t="shared" ca="1" si="145"/>
        <v>1856</v>
      </c>
      <c r="K147" s="67">
        <f t="shared" ca="1" si="146"/>
        <v>0.1</v>
      </c>
      <c r="L147" s="35" t="str">
        <f t="shared" ca="1" si="147"/>
        <v>Sync</v>
      </c>
      <c r="M147" s="64">
        <f t="shared" ca="1" si="148"/>
        <v>18560</v>
      </c>
      <c r="N147" s="69" t="s">
        <v>899</v>
      </c>
      <c r="O147" s="40">
        <f t="shared" si="128"/>
        <v>0</v>
      </c>
      <c r="P147" s="36">
        <v>0</v>
      </c>
      <c r="Q147" s="40">
        <v>0</v>
      </c>
      <c r="R147" s="40">
        <f t="shared" ca="1" si="129"/>
        <v>0</v>
      </c>
      <c r="S147" s="37">
        <f t="shared" si="161"/>
        <v>0</v>
      </c>
      <c r="T147" s="69" t="s">
        <v>899</v>
      </c>
      <c r="U147" s="40">
        <f t="shared" si="157"/>
        <v>0</v>
      </c>
      <c r="V147" s="36">
        <v>0</v>
      </c>
      <c r="W147" s="40">
        <v>0</v>
      </c>
      <c r="X147" s="40">
        <f t="shared" ca="1" si="149"/>
        <v>0</v>
      </c>
      <c r="Y147" s="37">
        <f t="shared" si="162"/>
        <v>0</v>
      </c>
      <c r="Z147" s="69" t="s">
        <v>899</v>
      </c>
      <c r="AA147" s="40">
        <f t="shared" si="113"/>
        <v>0</v>
      </c>
      <c r="AB147" s="40">
        <v>0</v>
      </c>
      <c r="AC147" s="40">
        <v>0</v>
      </c>
      <c r="AD147" s="40">
        <f t="shared" ca="1" si="150"/>
        <v>0</v>
      </c>
      <c r="AE147" s="37">
        <f t="shared" si="163"/>
        <v>0</v>
      </c>
      <c r="AF147" s="69" t="s">
        <v>899</v>
      </c>
      <c r="AG147" s="40">
        <f t="shared" si="108"/>
        <v>0</v>
      </c>
      <c r="AH147" s="40">
        <v>0</v>
      </c>
      <c r="AI147" s="40">
        <v>0</v>
      </c>
      <c r="AJ147" s="40">
        <f t="shared" ca="1" si="151"/>
        <v>0</v>
      </c>
      <c r="AK147" s="37">
        <f t="shared" si="164"/>
        <v>0</v>
      </c>
      <c r="AL147" s="69" t="s">
        <v>899</v>
      </c>
      <c r="AM147" s="40">
        <f t="shared" si="114"/>
        <v>0</v>
      </c>
      <c r="AN147" s="40">
        <v>0</v>
      </c>
      <c r="AO147" s="40">
        <v>0</v>
      </c>
      <c r="AP147" s="40">
        <f t="shared" ca="1" si="152"/>
        <v>0</v>
      </c>
      <c r="AQ147" s="37">
        <f t="shared" si="165"/>
        <v>0</v>
      </c>
      <c r="AR147" s="69" t="s">
        <v>899</v>
      </c>
      <c r="AS147" s="40">
        <f t="shared" ref="AS147" si="176">IF(AT147=0,0,1)</f>
        <v>0</v>
      </c>
      <c r="AT147" s="40">
        <v>0</v>
      </c>
      <c r="AU147" s="40">
        <v>0</v>
      </c>
      <c r="AV147" s="40">
        <f t="shared" ca="1" si="154"/>
        <v>0</v>
      </c>
      <c r="AW147" s="37">
        <f t="shared" si="167"/>
        <v>0</v>
      </c>
      <c r="AX147" s="69" t="s">
        <v>899</v>
      </c>
      <c r="AY147" s="40">
        <f t="shared" si="116"/>
        <v>0</v>
      </c>
      <c r="AZ147" s="40">
        <v>0</v>
      </c>
      <c r="BA147" s="40">
        <v>0</v>
      </c>
      <c r="BB147" s="40">
        <f t="shared" ca="1" si="155"/>
        <v>0</v>
      </c>
      <c r="BC147" s="37">
        <f t="shared" si="168"/>
        <v>0</v>
      </c>
      <c r="BD147" s="69" t="s">
        <v>899</v>
      </c>
      <c r="BE147" s="40">
        <f t="shared" si="112"/>
        <v>0</v>
      </c>
      <c r="BF147" s="40">
        <v>0</v>
      </c>
      <c r="BG147" s="40">
        <v>0</v>
      </c>
      <c r="BH147" s="40">
        <f t="shared" ca="1" si="156"/>
        <v>0</v>
      </c>
      <c r="BI147" s="37">
        <f t="shared" si="169"/>
        <v>0</v>
      </c>
    </row>
    <row r="148" spans="1:61" s="33" customFormat="1" ht="11.25" x14ac:dyDescent="0.2">
      <c r="A148" s="33">
        <f t="shared" si="159"/>
        <v>139</v>
      </c>
      <c r="B148" s="33" t="str">
        <f>'TO Filter Summary'!B149</f>
        <v>ACS</v>
      </c>
      <c r="C148" s="76" t="str">
        <f t="shared" ca="1" si="141"/>
        <v>SD to CL Internal Telemetry</v>
      </c>
      <c r="D148" s="290" t="str">
        <f>'TO Filter Summary'!D149</f>
        <v>No</v>
      </c>
      <c r="E148" s="34" t="str">
        <f t="shared" ca="1" si="142"/>
        <v>Internal</v>
      </c>
      <c r="F148" s="34">
        <f t="shared" ca="1" si="143"/>
        <v>474</v>
      </c>
      <c r="G148" s="34" t="str">
        <f t="shared" ca="1" si="144"/>
        <v>0x1DA</v>
      </c>
      <c r="H148" s="34" t="str">
        <f t="shared" ca="1" si="160"/>
        <v>0x9DA</v>
      </c>
      <c r="I148" s="117" t="s">
        <v>1393</v>
      </c>
      <c r="J148" s="35">
        <f t="shared" ca="1" si="145"/>
        <v>5120</v>
      </c>
      <c r="K148" s="67">
        <f t="shared" ca="1" si="146"/>
        <v>0.1</v>
      </c>
      <c r="L148" s="35" t="str">
        <f t="shared" ca="1" si="147"/>
        <v>Sync</v>
      </c>
      <c r="M148" s="64">
        <f t="shared" ca="1" si="148"/>
        <v>51200</v>
      </c>
      <c r="N148" s="69" t="s">
        <v>899</v>
      </c>
      <c r="O148" s="40">
        <f t="shared" si="128"/>
        <v>0</v>
      </c>
      <c r="P148" s="36">
        <v>0</v>
      </c>
      <c r="Q148" s="40">
        <v>0</v>
      </c>
      <c r="R148" s="40">
        <f t="shared" ca="1" si="129"/>
        <v>0</v>
      </c>
      <c r="S148" s="37">
        <f t="shared" si="161"/>
        <v>0</v>
      </c>
      <c r="T148" s="69" t="s">
        <v>899</v>
      </c>
      <c r="U148" s="40">
        <f t="shared" si="157"/>
        <v>0</v>
      </c>
      <c r="V148" s="36">
        <v>0</v>
      </c>
      <c r="W148" s="40">
        <v>0</v>
      </c>
      <c r="X148" s="40">
        <f t="shared" ca="1" si="149"/>
        <v>0</v>
      </c>
      <c r="Y148" s="37">
        <f t="shared" si="162"/>
        <v>0</v>
      </c>
      <c r="Z148" s="69" t="s">
        <v>899</v>
      </c>
      <c r="AA148" s="40">
        <f t="shared" si="113"/>
        <v>0</v>
      </c>
      <c r="AB148" s="40">
        <v>0</v>
      </c>
      <c r="AC148" s="40">
        <v>0</v>
      </c>
      <c r="AD148" s="40">
        <f t="shared" ca="1" si="150"/>
        <v>0</v>
      </c>
      <c r="AE148" s="37">
        <f t="shared" si="163"/>
        <v>0</v>
      </c>
      <c r="AF148" s="69" t="s">
        <v>899</v>
      </c>
      <c r="AG148" s="40">
        <f t="shared" si="108"/>
        <v>0</v>
      </c>
      <c r="AH148" s="40">
        <v>0</v>
      </c>
      <c r="AI148" s="40">
        <v>0</v>
      </c>
      <c r="AJ148" s="40">
        <f t="shared" ca="1" si="151"/>
        <v>0</v>
      </c>
      <c r="AK148" s="37">
        <f t="shared" si="164"/>
        <v>0</v>
      </c>
      <c r="AL148" s="69" t="s">
        <v>899</v>
      </c>
      <c r="AM148" s="40">
        <f t="shared" si="114"/>
        <v>0</v>
      </c>
      <c r="AN148" s="40">
        <v>0</v>
      </c>
      <c r="AO148" s="40">
        <v>0</v>
      </c>
      <c r="AP148" s="40">
        <f t="shared" ca="1" si="152"/>
        <v>0</v>
      </c>
      <c r="AQ148" s="37">
        <f t="shared" si="165"/>
        <v>0</v>
      </c>
      <c r="AR148" s="69" t="s">
        <v>899</v>
      </c>
      <c r="AS148" s="40">
        <f t="shared" ref="AS148" si="177">IF(AT148=0,0,1)</f>
        <v>0</v>
      </c>
      <c r="AT148" s="40">
        <v>0</v>
      </c>
      <c r="AU148" s="40">
        <v>0</v>
      </c>
      <c r="AV148" s="40">
        <f t="shared" ca="1" si="154"/>
        <v>0</v>
      </c>
      <c r="AW148" s="37">
        <f t="shared" si="167"/>
        <v>0</v>
      </c>
      <c r="AX148" s="69" t="s">
        <v>899</v>
      </c>
      <c r="AY148" s="40">
        <f t="shared" si="116"/>
        <v>0</v>
      </c>
      <c r="AZ148" s="40">
        <v>0</v>
      </c>
      <c r="BA148" s="40">
        <v>0</v>
      </c>
      <c r="BB148" s="40">
        <f t="shared" ca="1" si="155"/>
        <v>0</v>
      </c>
      <c r="BC148" s="37">
        <f t="shared" si="168"/>
        <v>0</v>
      </c>
      <c r="BD148" s="69" t="s">
        <v>899</v>
      </c>
      <c r="BE148" s="40">
        <f t="shared" si="112"/>
        <v>0</v>
      </c>
      <c r="BF148" s="40">
        <v>0</v>
      </c>
      <c r="BG148" s="40">
        <v>0</v>
      </c>
      <c r="BH148" s="40">
        <f t="shared" ca="1" si="156"/>
        <v>0</v>
      </c>
      <c r="BI148" s="37">
        <f t="shared" si="169"/>
        <v>0</v>
      </c>
    </row>
    <row r="149" spans="1:61" s="33" customFormat="1" ht="11.25" x14ac:dyDescent="0.2">
      <c r="A149" s="33">
        <f t="shared" si="159"/>
        <v>140</v>
      </c>
      <c r="B149" s="33" t="str">
        <f>'TO Filter Summary'!B150</f>
        <v>ACS</v>
      </c>
      <c r="C149" s="76" t="str">
        <f t="shared" ca="1" si="141"/>
        <v>CL to CG Internal Telemetry</v>
      </c>
      <c r="D149" s="290" t="str">
        <f>'TO Filter Summary'!D150</f>
        <v>No</v>
      </c>
      <c r="E149" s="34" t="str">
        <f t="shared" ca="1" si="142"/>
        <v>Internal</v>
      </c>
      <c r="F149" s="34">
        <f t="shared" ca="1" si="143"/>
        <v>475</v>
      </c>
      <c r="G149" s="34" t="str">
        <f t="shared" ca="1" si="144"/>
        <v>0x1DB</v>
      </c>
      <c r="H149" s="34" t="str">
        <f t="shared" ca="1" si="160"/>
        <v>0x9DB</v>
      </c>
      <c r="I149" s="117" t="s">
        <v>1393</v>
      </c>
      <c r="J149" s="35">
        <f t="shared" ca="1" si="145"/>
        <v>3008</v>
      </c>
      <c r="K149" s="67">
        <f t="shared" ca="1" si="146"/>
        <v>0.1</v>
      </c>
      <c r="L149" s="35" t="str">
        <f t="shared" ca="1" si="147"/>
        <v>Sync</v>
      </c>
      <c r="M149" s="64">
        <f t="shared" ca="1" si="148"/>
        <v>30080</v>
      </c>
      <c r="N149" s="69" t="s">
        <v>899</v>
      </c>
      <c r="O149" s="40">
        <f t="shared" si="128"/>
        <v>0</v>
      </c>
      <c r="P149" s="36">
        <v>0</v>
      </c>
      <c r="Q149" s="40">
        <v>0</v>
      </c>
      <c r="R149" s="40">
        <f t="shared" ca="1" si="129"/>
        <v>0</v>
      </c>
      <c r="S149" s="37">
        <f t="shared" si="161"/>
        <v>0</v>
      </c>
      <c r="T149" s="69" t="s">
        <v>899</v>
      </c>
      <c r="U149" s="40">
        <f t="shared" si="157"/>
        <v>0</v>
      </c>
      <c r="V149" s="36">
        <v>0</v>
      </c>
      <c r="W149" s="40">
        <v>0</v>
      </c>
      <c r="X149" s="40">
        <f t="shared" ca="1" si="149"/>
        <v>0</v>
      </c>
      <c r="Y149" s="37">
        <f t="shared" si="162"/>
        <v>0</v>
      </c>
      <c r="Z149" s="69" t="s">
        <v>899</v>
      </c>
      <c r="AA149" s="40">
        <f t="shared" si="113"/>
        <v>0</v>
      </c>
      <c r="AB149" s="40">
        <v>0</v>
      </c>
      <c r="AC149" s="40">
        <v>0</v>
      </c>
      <c r="AD149" s="40">
        <f t="shared" ca="1" si="150"/>
        <v>0</v>
      </c>
      <c r="AE149" s="37">
        <f t="shared" si="163"/>
        <v>0</v>
      </c>
      <c r="AF149" s="69" t="s">
        <v>899</v>
      </c>
      <c r="AG149" s="40">
        <f t="shared" si="108"/>
        <v>0</v>
      </c>
      <c r="AH149" s="40">
        <v>0</v>
      </c>
      <c r="AI149" s="40">
        <v>0</v>
      </c>
      <c r="AJ149" s="40">
        <f t="shared" ca="1" si="151"/>
        <v>0</v>
      </c>
      <c r="AK149" s="37">
        <f t="shared" si="164"/>
        <v>0</v>
      </c>
      <c r="AL149" s="69" t="s">
        <v>899</v>
      </c>
      <c r="AM149" s="40">
        <f t="shared" si="114"/>
        <v>0</v>
      </c>
      <c r="AN149" s="40">
        <v>0</v>
      </c>
      <c r="AO149" s="40">
        <v>0</v>
      </c>
      <c r="AP149" s="40">
        <f t="shared" ca="1" si="152"/>
        <v>0</v>
      </c>
      <c r="AQ149" s="37">
        <f t="shared" si="165"/>
        <v>0</v>
      </c>
      <c r="AR149" s="69" t="s">
        <v>899</v>
      </c>
      <c r="AS149" s="40">
        <f t="shared" ref="AS149" si="178">IF(AT149=0,0,1)</f>
        <v>0</v>
      </c>
      <c r="AT149" s="40">
        <v>0</v>
      </c>
      <c r="AU149" s="40">
        <v>0</v>
      </c>
      <c r="AV149" s="40">
        <f t="shared" ca="1" si="154"/>
        <v>0</v>
      </c>
      <c r="AW149" s="37">
        <f t="shared" si="167"/>
        <v>0</v>
      </c>
      <c r="AX149" s="69" t="s">
        <v>899</v>
      </c>
      <c r="AY149" s="40">
        <f t="shared" si="116"/>
        <v>0</v>
      </c>
      <c r="AZ149" s="40">
        <v>0</v>
      </c>
      <c r="BA149" s="40">
        <v>0</v>
      </c>
      <c r="BB149" s="40">
        <f t="shared" ca="1" si="155"/>
        <v>0</v>
      </c>
      <c r="BC149" s="37">
        <f t="shared" si="168"/>
        <v>0</v>
      </c>
      <c r="BD149" s="69" t="s">
        <v>899</v>
      </c>
      <c r="BE149" s="40">
        <f t="shared" si="112"/>
        <v>0</v>
      </c>
      <c r="BF149" s="40">
        <v>0</v>
      </c>
      <c r="BG149" s="40">
        <v>0</v>
      </c>
      <c r="BH149" s="40">
        <f t="shared" ca="1" si="156"/>
        <v>0</v>
      </c>
      <c r="BI149" s="37">
        <f t="shared" si="169"/>
        <v>0</v>
      </c>
    </row>
    <row r="150" spans="1:61" s="33" customFormat="1" ht="11.25" x14ac:dyDescent="0.2">
      <c r="A150" s="33">
        <f t="shared" si="159"/>
        <v>141</v>
      </c>
      <c r="B150" s="33" t="str">
        <f>'TO Filter Summary'!B151</f>
        <v>ATB</v>
      </c>
      <c r="C150" s="76" t="str">
        <f t="shared" ca="1" si="141"/>
        <v>ATB A Raw Thermal Telemetry</v>
      </c>
      <c r="D150" s="290" t="str">
        <f>'TO Filter Summary'!D151</f>
        <v>AB</v>
      </c>
      <c r="E150" s="34" t="str">
        <f t="shared" ca="1" si="142"/>
        <v>External</v>
      </c>
      <c r="F150" s="34">
        <f t="shared" ca="1" si="143"/>
        <v>477</v>
      </c>
      <c r="G150" s="34" t="str">
        <f t="shared" ca="1" si="144"/>
        <v>0x1DD</v>
      </c>
      <c r="H150" s="34" t="str">
        <f t="shared" ca="1" si="160"/>
        <v>0x9DD</v>
      </c>
      <c r="I150" s="117" t="s">
        <v>1395</v>
      </c>
      <c r="J150" s="35">
        <f t="shared" ca="1" si="145"/>
        <v>448</v>
      </c>
      <c r="K150" s="67">
        <f t="shared" ca="1" si="146"/>
        <v>1</v>
      </c>
      <c r="L150" s="35" t="str">
        <f t="shared" ca="1" si="147"/>
        <v>Sync</v>
      </c>
      <c r="M150" s="64">
        <f t="shared" ca="1" si="148"/>
        <v>448</v>
      </c>
      <c r="N150" s="69" t="s">
        <v>899</v>
      </c>
      <c r="O150" s="40">
        <f t="shared" si="128"/>
        <v>1</v>
      </c>
      <c r="P150" s="36">
        <v>30</v>
      </c>
      <c r="Q150" s="40">
        <v>0</v>
      </c>
      <c r="R150" s="40">
        <f t="shared" ca="1" si="129"/>
        <v>30</v>
      </c>
      <c r="S150" s="37">
        <f t="shared" ca="1" si="161"/>
        <v>14.933333333333334</v>
      </c>
      <c r="T150" s="69" t="s">
        <v>899</v>
      </c>
      <c r="U150" s="40">
        <f t="shared" si="157"/>
        <v>1</v>
      </c>
      <c r="V150" s="40">
        <v>10</v>
      </c>
      <c r="W150" s="40">
        <v>0</v>
      </c>
      <c r="X150" s="40">
        <f t="shared" ca="1" si="149"/>
        <v>10</v>
      </c>
      <c r="Y150" s="37">
        <f t="shared" ca="1" si="162"/>
        <v>44.8</v>
      </c>
      <c r="Z150" s="69" t="s">
        <v>899</v>
      </c>
      <c r="AA150" s="40">
        <f t="shared" si="113"/>
        <v>1</v>
      </c>
      <c r="AB150" s="40">
        <v>60</v>
      </c>
      <c r="AC150" s="40">
        <v>0</v>
      </c>
      <c r="AD150" s="40">
        <f t="shared" ca="1" si="150"/>
        <v>60</v>
      </c>
      <c r="AE150" s="37">
        <f t="shared" ca="1" si="163"/>
        <v>7.4666666666666668</v>
      </c>
      <c r="AF150" s="69" t="s">
        <v>899</v>
      </c>
      <c r="AG150" s="40">
        <f t="shared" si="108"/>
        <v>1</v>
      </c>
      <c r="AH150" s="40">
        <v>60</v>
      </c>
      <c r="AI150" s="40">
        <v>0</v>
      </c>
      <c r="AJ150" s="40">
        <f t="shared" ca="1" si="151"/>
        <v>60</v>
      </c>
      <c r="AK150" s="37">
        <f t="shared" ca="1" si="164"/>
        <v>7.4666666666666668</v>
      </c>
      <c r="AL150" s="69" t="s">
        <v>899</v>
      </c>
      <c r="AM150" s="40">
        <f t="shared" si="114"/>
        <v>1</v>
      </c>
      <c r="AN150" s="40">
        <v>10</v>
      </c>
      <c r="AO150" s="40">
        <v>0</v>
      </c>
      <c r="AP150" s="40">
        <f t="shared" ca="1" si="152"/>
        <v>10</v>
      </c>
      <c r="AQ150" s="37">
        <f t="shared" ca="1" si="165"/>
        <v>44.8</v>
      </c>
      <c r="AR150" s="69" t="s">
        <v>899</v>
      </c>
      <c r="AS150" s="40">
        <f t="shared" ref="AS150" si="179">IF(AT150=0,0,1)</f>
        <v>1</v>
      </c>
      <c r="AT150" s="40">
        <v>60</v>
      </c>
      <c r="AU150" s="40">
        <v>0</v>
      </c>
      <c r="AV150" s="40">
        <f t="shared" ca="1" si="154"/>
        <v>60</v>
      </c>
      <c r="AW150" s="37">
        <f t="shared" ca="1" si="167"/>
        <v>7.4666666666666668</v>
      </c>
      <c r="AX150" s="69" t="s">
        <v>899</v>
      </c>
      <c r="AY150" s="40">
        <f t="shared" si="116"/>
        <v>1</v>
      </c>
      <c r="AZ150" s="40">
        <v>60</v>
      </c>
      <c r="BA150" s="40">
        <v>0</v>
      </c>
      <c r="BB150" s="40">
        <f t="shared" ca="1" si="155"/>
        <v>60</v>
      </c>
      <c r="BC150" s="37">
        <f t="shared" ca="1" si="168"/>
        <v>7.4666666666666668</v>
      </c>
      <c r="BD150" s="69" t="s">
        <v>899</v>
      </c>
      <c r="BE150" s="40">
        <f t="shared" si="112"/>
        <v>1</v>
      </c>
      <c r="BF150" s="40">
        <v>60</v>
      </c>
      <c r="BG150" s="40">
        <v>0</v>
      </c>
      <c r="BH150" s="40">
        <f t="shared" ca="1" si="156"/>
        <v>60</v>
      </c>
      <c r="BI150" s="37">
        <f t="shared" ca="1" si="169"/>
        <v>7.4666666666666668</v>
      </c>
    </row>
    <row r="151" spans="1:61" s="33" customFormat="1" ht="11.25" x14ac:dyDescent="0.2">
      <c r="A151" s="33">
        <f t="shared" si="159"/>
        <v>142</v>
      </c>
      <c r="B151" s="33" t="str">
        <f>'TO Filter Summary'!B152</f>
        <v>ATB</v>
      </c>
      <c r="C151" s="76" t="str">
        <f t="shared" ca="1" si="141"/>
        <v>ATB A Raw Position Telemetry</v>
      </c>
      <c r="D151" s="290" t="str">
        <f>'TO Filter Summary'!D152</f>
        <v>AB</v>
      </c>
      <c r="E151" s="34" t="str">
        <f t="shared" ca="1" si="142"/>
        <v>External</v>
      </c>
      <c r="F151" s="34">
        <f t="shared" ca="1" si="143"/>
        <v>478</v>
      </c>
      <c r="G151" s="34" t="str">
        <f t="shared" ca="1" si="144"/>
        <v>0x1DE</v>
      </c>
      <c r="H151" s="34" t="str">
        <f t="shared" ca="1" si="160"/>
        <v>0x9DE</v>
      </c>
      <c r="I151" s="117" t="s">
        <v>1395</v>
      </c>
      <c r="J151" s="35">
        <f t="shared" ca="1" si="145"/>
        <v>400</v>
      </c>
      <c r="K151" s="67">
        <f t="shared" ca="1" si="146"/>
        <v>1</v>
      </c>
      <c r="L151" s="35" t="str">
        <f t="shared" ca="1" si="147"/>
        <v>Sync</v>
      </c>
      <c r="M151" s="64">
        <f t="shared" ca="1" si="148"/>
        <v>400</v>
      </c>
      <c r="N151" s="69" t="s">
        <v>899</v>
      </c>
      <c r="O151" s="40">
        <f t="shared" si="128"/>
        <v>1</v>
      </c>
      <c r="P151" s="36">
        <v>60</v>
      </c>
      <c r="Q151" s="40">
        <v>0</v>
      </c>
      <c r="R151" s="40">
        <f t="shared" ca="1" si="129"/>
        <v>60</v>
      </c>
      <c r="S151" s="37">
        <f t="shared" ca="1" si="161"/>
        <v>6.666666666666667</v>
      </c>
      <c r="T151" s="69" t="s">
        <v>899</v>
      </c>
      <c r="U151" s="40">
        <f t="shared" si="157"/>
        <v>1</v>
      </c>
      <c r="V151" s="40">
        <v>60</v>
      </c>
      <c r="W151" s="40">
        <v>0</v>
      </c>
      <c r="X151" s="40">
        <f t="shared" ca="1" si="149"/>
        <v>60</v>
      </c>
      <c r="Y151" s="37">
        <f t="shared" ca="1" si="162"/>
        <v>6.666666666666667</v>
      </c>
      <c r="Z151" s="69" t="s">
        <v>899</v>
      </c>
      <c r="AA151" s="40">
        <f t="shared" si="113"/>
        <v>1</v>
      </c>
      <c r="AB151" s="40">
        <v>10</v>
      </c>
      <c r="AC151" s="40">
        <v>0</v>
      </c>
      <c r="AD151" s="40">
        <f t="shared" ca="1" si="150"/>
        <v>10</v>
      </c>
      <c r="AE151" s="37">
        <f t="shared" ca="1" si="163"/>
        <v>40</v>
      </c>
      <c r="AF151" s="69" t="s">
        <v>899</v>
      </c>
      <c r="AG151" s="40">
        <f t="shared" si="108"/>
        <v>1</v>
      </c>
      <c r="AH151" s="40">
        <v>10</v>
      </c>
      <c r="AI151" s="40">
        <v>0</v>
      </c>
      <c r="AJ151" s="40">
        <f t="shared" ca="1" si="151"/>
        <v>10</v>
      </c>
      <c r="AK151" s="37">
        <f t="shared" ca="1" si="164"/>
        <v>40</v>
      </c>
      <c r="AL151" s="69" t="s">
        <v>899</v>
      </c>
      <c r="AM151" s="40">
        <f t="shared" si="114"/>
        <v>1</v>
      </c>
      <c r="AN151" s="40">
        <v>60</v>
      </c>
      <c r="AO151" s="40">
        <v>0</v>
      </c>
      <c r="AP151" s="40">
        <f t="shared" ca="1" si="152"/>
        <v>60</v>
      </c>
      <c r="AQ151" s="37">
        <f t="shared" ca="1" si="165"/>
        <v>6.666666666666667</v>
      </c>
      <c r="AR151" s="69" t="s">
        <v>899</v>
      </c>
      <c r="AS151" s="40">
        <f t="shared" ref="AS151" si="180">IF(AT151=0,0,1)</f>
        <v>1</v>
      </c>
      <c r="AT151" s="40">
        <v>60</v>
      </c>
      <c r="AU151" s="40">
        <v>0</v>
      </c>
      <c r="AV151" s="40">
        <f t="shared" ca="1" si="154"/>
        <v>60</v>
      </c>
      <c r="AW151" s="37">
        <f t="shared" ca="1" si="167"/>
        <v>6.666666666666667</v>
      </c>
      <c r="AX151" s="69" t="s">
        <v>899</v>
      </c>
      <c r="AY151" s="40">
        <f t="shared" si="116"/>
        <v>1</v>
      </c>
      <c r="AZ151" s="40">
        <v>60</v>
      </c>
      <c r="BA151" s="40">
        <v>0</v>
      </c>
      <c r="BB151" s="40">
        <f t="shared" ca="1" si="155"/>
        <v>60</v>
      </c>
      <c r="BC151" s="37">
        <f t="shared" ca="1" si="168"/>
        <v>6.666666666666667</v>
      </c>
      <c r="BD151" s="69" t="s">
        <v>899</v>
      </c>
      <c r="BE151" s="40">
        <f t="shared" si="112"/>
        <v>1</v>
      </c>
      <c r="BF151" s="40">
        <v>60</v>
      </c>
      <c r="BG151" s="40">
        <v>0</v>
      </c>
      <c r="BH151" s="40">
        <f t="shared" ca="1" si="156"/>
        <v>60</v>
      </c>
      <c r="BI151" s="37">
        <f t="shared" ca="1" si="169"/>
        <v>6.666666666666667</v>
      </c>
    </row>
    <row r="152" spans="1:61" s="33" customFormat="1" ht="11.25" x14ac:dyDescent="0.2">
      <c r="A152" s="33">
        <f t="shared" si="159"/>
        <v>143</v>
      </c>
      <c r="B152" s="33" t="str">
        <f>'TO Filter Summary'!B153</f>
        <v>ATB</v>
      </c>
      <c r="C152" s="76" t="str">
        <f t="shared" ca="1" si="141"/>
        <v>ATB B Raw Thermal Telemetry</v>
      </c>
      <c r="D152" s="290" t="str">
        <f>'TO Filter Summary'!D153</f>
        <v>AB</v>
      </c>
      <c r="E152" s="34" t="str">
        <f t="shared" ca="1" si="142"/>
        <v>External</v>
      </c>
      <c r="F152" s="34">
        <f t="shared" ca="1" si="143"/>
        <v>479</v>
      </c>
      <c r="G152" s="34" t="str">
        <f t="shared" ca="1" si="144"/>
        <v>0x1DF</v>
      </c>
      <c r="H152" s="34" t="str">
        <f t="shared" ca="1" si="160"/>
        <v>0x9DF</v>
      </c>
      <c r="I152" s="117" t="s">
        <v>1395</v>
      </c>
      <c r="J152" s="35">
        <f t="shared" ca="1" si="145"/>
        <v>448</v>
      </c>
      <c r="K152" s="67">
        <f t="shared" ca="1" si="146"/>
        <v>1</v>
      </c>
      <c r="L152" s="35" t="str">
        <f t="shared" ca="1" si="147"/>
        <v>Sync</v>
      </c>
      <c r="M152" s="64">
        <f t="shared" ca="1" si="148"/>
        <v>448</v>
      </c>
      <c r="N152" s="69" t="s">
        <v>899</v>
      </c>
      <c r="O152" s="40">
        <f t="shared" si="128"/>
        <v>1</v>
      </c>
      <c r="P152" s="36">
        <v>30</v>
      </c>
      <c r="Q152" s="40">
        <v>0</v>
      </c>
      <c r="R152" s="40">
        <f t="shared" ca="1" si="129"/>
        <v>30</v>
      </c>
      <c r="S152" s="37">
        <f t="shared" ca="1" si="161"/>
        <v>14.933333333333334</v>
      </c>
      <c r="T152" s="69" t="s">
        <v>899</v>
      </c>
      <c r="U152" s="40">
        <f t="shared" si="157"/>
        <v>1</v>
      </c>
      <c r="V152" s="40">
        <v>20</v>
      </c>
      <c r="W152" s="40">
        <v>0</v>
      </c>
      <c r="X152" s="40">
        <f t="shared" ca="1" si="149"/>
        <v>20</v>
      </c>
      <c r="Y152" s="37">
        <f t="shared" ca="1" si="162"/>
        <v>22.4</v>
      </c>
      <c r="Z152" s="69" t="s">
        <v>899</v>
      </c>
      <c r="AA152" s="40">
        <f t="shared" si="113"/>
        <v>1</v>
      </c>
      <c r="AB152" s="40">
        <v>60</v>
      </c>
      <c r="AC152" s="40">
        <v>0</v>
      </c>
      <c r="AD152" s="40">
        <f t="shared" ca="1" si="150"/>
        <v>60</v>
      </c>
      <c r="AE152" s="37">
        <f t="shared" ca="1" si="163"/>
        <v>7.4666666666666668</v>
      </c>
      <c r="AF152" s="69" t="s">
        <v>899</v>
      </c>
      <c r="AG152" s="40">
        <f t="shared" si="108"/>
        <v>1</v>
      </c>
      <c r="AH152" s="40">
        <v>60</v>
      </c>
      <c r="AI152" s="40">
        <v>0</v>
      </c>
      <c r="AJ152" s="40">
        <f t="shared" ca="1" si="151"/>
        <v>60</v>
      </c>
      <c r="AK152" s="37">
        <f t="shared" ca="1" si="164"/>
        <v>7.4666666666666668</v>
      </c>
      <c r="AL152" s="69" t="s">
        <v>899</v>
      </c>
      <c r="AM152" s="40">
        <f t="shared" si="114"/>
        <v>1</v>
      </c>
      <c r="AN152" s="40">
        <v>20</v>
      </c>
      <c r="AO152" s="40">
        <v>0</v>
      </c>
      <c r="AP152" s="40">
        <f t="shared" ca="1" si="152"/>
        <v>20</v>
      </c>
      <c r="AQ152" s="37">
        <f t="shared" ca="1" si="165"/>
        <v>22.4</v>
      </c>
      <c r="AR152" s="69" t="s">
        <v>899</v>
      </c>
      <c r="AS152" s="40">
        <f t="shared" ref="AS152" si="181">IF(AT152=0,0,1)</f>
        <v>1</v>
      </c>
      <c r="AT152" s="40">
        <v>60</v>
      </c>
      <c r="AU152" s="40">
        <v>0</v>
      </c>
      <c r="AV152" s="40">
        <f t="shared" ca="1" si="154"/>
        <v>60</v>
      </c>
      <c r="AW152" s="37">
        <f t="shared" ca="1" si="167"/>
        <v>7.4666666666666668</v>
      </c>
      <c r="AX152" s="69" t="s">
        <v>899</v>
      </c>
      <c r="AY152" s="40">
        <f t="shared" si="116"/>
        <v>1</v>
      </c>
      <c r="AZ152" s="40">
        <v>60</v>
      </c>
      <c r="BA152" s="40">
        <v>0</v>
      </c>
      <c r="BB152" s="40">
        <f t="shared" ca="1" si="155"/>
        <v>60</v>
      </c>
      <c r="BC152" s="37">
        <f t="shared" ca="1" si="168"/>
        <v>7.4666666666666668</v>
      </c>
      <c r="BD152" s="69" t="s">
        <v>899</v>
      </c>
      <c r="BE152" s="40">
        <f t="shared" si="112"/>
        <v>1</v>
      </c>
      <c r="BF152" s="40">
        <v>60</v>
      </c>
      <c r="BG152" s="40">
        <v>0</v>
      </c>
      <c r="BH152" s="40">
        <f t="shared" ca="1" si="156"/>
        <v>60</v>
      </c>
      <c r="BI152" s="37">
        <f t="shared" ca="1" si="169"/>
        <v>7.4666666666666668</v>
      </c>
    </row>
    <row r="153" spans="1:61" s="33" customFormat="1" ht="11.25" x14ac:dyDescent="0.2">
      <c r="A153" s="33">
        <f t="shared" si="159"/>
        <v>144</v>
      </c>
      <c r="B153" s="33" t="str">
        <f>'TO Filter Summary'!B154</f>
        <v>ATB</v>
      </c>
      <c r="C153" s="76" t="str">
        <f t="shared" ca="1" si="141"/>
        <v>ATB B Raw Position Telemetry</v>
      </c>
      <c r="D153" s="290" t="str">
        <f>'TO Filter Summary'!D154</f>
        <v>AB</v>
      </c>
      <c r="E153" s="34" t="str">
        <f t="shared" ca="1" si="142"/>
        <v>External</v>
      </c>
      <c r="F153" s="34">
        <f t="shared" ca="1" si="143"/>
        <v>480</v>
      </c>
      <c r="G153" s="34" t="str">
        <f t="shared" ca="1" si="144"/>
        <v>0x1E0</v>
      </c>
      <c r="H153" s="34" t="str">
        <f t="shared" ca="1" si="160"/>
        <v>0x9E0</v>
      </c>
      <c r="I153" s="117" t="s">
        <v>1395</v>
      </c>
      <c r="J153" s="35">
        <f t="shared" ca="1" si="145"/>
        <v>400</v>
      </c>
      <c r="K153" s="67">
        <f t="shared" ca="1" si="146"/>
        <v>1</v>
      </c>
      <c r="L153" s="35" t="str">
        <f t="shared" ca="1" si="147"/>
        <v>Sync</v>
      </c>
      <c r="M153" s="64">
        <f t="shared" ca="1" si="148"/>
        <v>400</v>
      </c>
      <c r="N153" s="69" t="s">
        <v>899</v>
      </c>
      <c r="O153" s="40">
        <f t="shared" si="128"/>
        <v>1</v>
      </c>
      <c r="P153" s="36">
        <v>60</v>
      </c>
      <c r="Q153" s="40">
        <v>0</v>
      </c>
      <c r="R153" s="40">
        <f t="shared" ca="1" si="129"/>
        <v>60</v>
      </c>
      <c r="S153" s="37">
        <f t="shared" ca="1" si="161"/>
        <v>6.666666666666667</v>
      </c>
      <c r="T153" s="69" t="s">
        <v>899</v>
      </c>
      <c r="U153" s="40">
        <f t="shared" si="157"/>
        <v>1</v>
      </c>
      <c r="V153" s="40">
        <v>60</v>
      </c>
      <c r="W153" s="40">
        <v>0</v>
      </c>
      <c r="X153" s="40">
        <f t="shared" ca="1" si="149"/>
        <v>60</v>
      </c>
      <c r="Y153" s="37">
        <f t="shared" ca="1" si="162"/>
        <v>6.666666666666667</v>
      </c>
      <c r="Z153" s="69" t="s">
        <v>899</v>
      </c>
      <c r="AA153" s="40">
        <f t="shared" si="113"/>
        <v>1</v>
      </c>
      <c r="AB153" s="40">
        <v>20</v>
      </c>
      <c r="AC153" s="40">
        <v>0</v>
      </c>
      <c r="AD153" s="40">
        <f t="shared" ca="1" si="150"/>
        <v>20</v>
      </c>
      <c r="AE153" s="37">
        <f t="shared" ca="1" si="163"/>
        <v>20</v>
      </c>
      <c r="AF153" s="69" t="s">
        <v>899</v>
      </c>
      <c r="AG153" s="40">
        <f t="shared" si="108"/>
        <v>1</v>
      </c>
      <c r="AH153" s="40">
        <v>20</v>
      </c>
      <c r="AI153" s="40">
        <v>0</v>
      </c>
      <c r="AJ153" s="40">
        <f t="shared" ca="1" si="151"/>
        <v>20</v>
      </c>
      <c r="AK153" s="37">
        <f t="shared" ca="1" si="164"/>
        <v>20</v>
      </c>
      <c r="AL153" s="69" t="s">
        <v>899</v>
      </c>
      <c r="AM153" s="40">
        <f t="shared" si="114"/>
        <v>1</v>
      </c>
      <c r="AN153" s="40">
        <v>60</v>
      </c>
      <c r="AO153" s="40">
        <v>0</v>
      </c>
      <c r="AP153" s="40">
        <f t="shared" ca="1" si="152"/>
        <v>60</v>
      </c>
      <c r="AQ153" s="37">
        <f t="shared" ca="1" si="165"/>
        <v>6.666666666666667</v>
      </c>
      <c r="AR153" s="69" t="s">
        <v>899</v>
      </c>
      <c r="AS153" s="40">
        <f t="shared" ref="AS153" si="182">IF(AT153=0,0,1)</f>
        <v>1</v>
      </c>
      <c r="AT153" s="40">
        <v>60</v>
      </c>
      <c r="AU153" s="40">
        <v>0</v>
      </c>
      <c r="AV153" s="40">
        <f t="shared" ca="1" si="154"/>
        <v>60</v>
      </c>
      <c r="AW153" s="37">
        <f t="shared" ca="1" si="167"/>
        <v>6.666666666666667</v>
      </c>
      <c r="AX153" s="69" t="s">
        <v>899</v>
      </c>
      <c r="AY153" s="40">
        <f t="shared" si="116"/>
        <v>1</v>
      </c>
      <c r="AZ153" s="40">
        <v>60</v>
      </c>
      <c r="BA153" s="40">
        <v>0</v>
      </c>
      <c r="BB153" s="40">
        <f t="shared" ca="1" si="155"/>
        <v>60</v>
      </c>
      <c r="BC153" s="37">
        <f t="shared" ca="1" si="168"/>
        <v>6.666666666666667</v>
      </c>
      <c r="BD153" s="69" t="s">
        <v>899</v>
      </c>
      <c r="BE153" s="40">
        <f t="shared" si="112"/>
        <v>1</v>
      </c>
      <c r="BF153" s="40">
        <v>60</v>
      </c>
      <c r="BG153" s="40">
        <v>0</v>
      </c>
      <c r="BH153" s="40">
        <f t="shared" ca="1" si="156"/>
        <v>60</v>
      </c>
      <c r="BI153" s="37">
        <f t="shared" ca="1" si="169"/>
        <v>6.666666666666667</v>
      </c>
    </row>
    <row r="154" spans="1:61" s="33" customFormat="1" ht="11.25" x14ac:dyDescent="0.2">
      <c r="A154" s="33">
        <f t="shared" si="159"/>
        <v>145</v>
      </c>
      <c r="B154" s="33" t="str">
        <f>'TO Filter Summary'!B155</f>
        <v>IRU</v>
      </c>
      <c r="C154" s="76" t="str">
        <f t="shared" ca="1" si="141"/>
        <v>IRU A BIT Raw Telemetry</v>
      </c>
      <c r="D154" s="290" t="str">
        <f>'TO Filter Summary'!D155</f>
        <v>A</v>
      </c>
      <c r="E154" s="34" t="str">
        <f t="shared" ca="1" si="142"/>
        <v>External</v>
      </c>
      <c r="F154" s="34">
        <f t="shared" ca="1" si="143"/>
        <v>483</v>
      </c>
      <c r="G154" s="34" t="str">
        <f t="shared" ca="1" si="144"/>
        <v>0x1E3</v>
      </c>
      <c r="H154" s="34" t="str">
        <f t="shared" ca="1" si="160"/>
        <v>0x9E3</v>
      </c>
      <c r="I154" s="117" t="s">
        <v>1395</v>
      </c>
      <c r="J154" s="35">
        <f t="shared" ca="1" si="145"/>
        <v>304</v>
      </c>
      <c r="K154" s="67">
        <f t="shared" ca="1" si="146"/>
        <v>1</v>
      </c>
      <c r="L154" s="35" t="str">
        <f t="shared" ca="1" si="147"/>
        <v>Sync</v>
      </c>
      <c r="M154" s="64">
        <f t="shared" ca="1" si="148"/>
        <v>304</v>
      </c>
      <c r="N154" s="69" t="s">
        <v>899</v>
      </c>
      <c r="O154" s="40">
        <f t="shared" si="128"/>
        <v>1</v>
      </c>
      <c r="P154" s="36">
        <v>10</v>
      </c>
      <c r="Q154" s="40">
        <v>0</v>
      </c>
      <c r="R154" s="40">
        <f t="shared" ca="1" si="129"/>
        <v>10</v>
      </c>
      <c r="S154" s="37">
        <f t="shared" ca="1" si="161"/>
        <v>30.4</v>
      </c>
      <c r="T154" s="69" t="s">
        <v>899</v>
      </c>
      <c r="U154" s="40">
        <f t="shared" si="157"/>
        <v>1</v>
      </c>
      <c r="V154" s="84">
        <v>10</v>
      </c>
      <c r="W154" s="40">
        <v>0</v>
      </c>
      <c r="X154" s="40">
        <f t="shared" ca="1" si="149"/>
        <v>10</v>
      </c>
      <c r="Y154" s="37">
        <f t="shared" ca="1" si="162"/>
        <v>30.4</v>
      </c>
      <c r="Z154" s="69" t="s">
        <v>899</v>
      </c>
      <c r="AA154" s="40">
        <f t="shared" si="113"/>
        <v>1</v>
      </c>
      <c r="AB154" s="40">
        <v>60</v>
      </c>
      <c r="AC154" s="40">
        <v>0</v>
      </c>
      <c r="AD154" s="40">
        <f t="shared" ca="1" si="150"/>
        <v>60</v>
      </c>
      <c r="AE154" s="37">
        <f t="shared" ca="1" si="163"/>
        <v>5.0666666666666664</v>
      </c>
      <c r="AF154" s="69" t="s">
        <v>899</v>
      </c>
      <c r="AG154" s="40">
        <f t="shared" si="108"/>
        <v>1</v>
      </c>
      <c r="AH154" s="40">
        <v>60</v>
      </c>
      <c r="AI154" s="40">
        <v>0</v>
      </c>
      <c r="AJ154" s="40">
        <f t="shared" ca="1" si="151"/>
        <v>60</v>
      </c>
      <c r="AK154" s="37">
        <f t="shared" ca="1" si="164"/>
        <v>5.0666666666666664</v>
      </c>
      <c r="AL154" s="69" t="s">
        <v>899</v>
      </c>
      <c r="AM154" s="40">
        <f t="shared" si="114"/>
        <v>1</v>
      </c>
      <c r="AN154" s="84">
        <v>60</v>
      </c>
      <c r="AO154" s="40">
        <v>0</v>
      </c>
      <c r="AP154" s="40">
        <f t="shared" ca="1" si="152"/>
        <v>60</v>
      </c>
      <c r="AQ154" s="37">
        <f t="shared" ca="1" si="165"/>
        <v>5.0666666666666664</v>
      </c>
      <c r="AR154" s="69" t="s">
        <v>899</v>
      </c>
      <c r="AS154" s="40">
        <f t="shared" ref="AS154" si="183">IF(AT154=0,0,1)</f>
        <v>1</v>
      </c>
      <c r="AT154" s="84">
        <v>60</v>
      </c>
      <c r="AU154" s="40">
        <v>0</v>
      </c>
      <c r="AV154" s="40">
        <f t="shared" ca="1" si="154"/>
        <v>60</v>
      </c>
      <c r="AW154" s="37">
        <f t="shared" ca="1" si="167"/>
        <v>5.0666666666666664</v>
      </c>
      <c r="AX154" s="69" t="s">
        <v>899</v>
      </c>
      <c r="AY154" s="40">
        <f t="shared" si="116"/>
        <v>1</v>
      </c>
      <c r="AZ154" s="40">
        <v>60</v>
      </c>
      <c r="BA154" s="40">
        <v>0</v>
      </c>
      <c r="BB154" s="40">
        <f t="shared" ca="1" si="155"/>
        <v>60</v>
      </c>
      <c r="BC154" s="37">
        <f t="shared" ca="1" si="168"/>
        <v>5.0666666666666664</v>
      </c>
      <c r="BD154" s="69" t="s">
        <v>899</v>
      </c>
      <c r="BE154" s="40">
        <f t="shared" si="112"/>
        <v>1</v>
      </c>
      <c r="BF154" s="40">
        <v>60</v>
      </c>
      <c r="BG154" s="40">
        <v>0</v>
      </c>
      <c r="BH154" s="40">
        <f t="shared" ca="1" si="156"/>
        <v>60</v>
      </c>
      <c r="BI154" s="37">
        <f t="shared" ca="1" si="169"/>
        <v>5.0666666666666664</v>
      </c>
    </row>
    <row r="155" spans="1:61" s="16" customFormat="1" ht="11.25" x14ac:dyDescent="0.2">
      <c r="A155" s="16">
        <f>IF(AND(A154&lt;&gt;A$9, A154&lt;&gt;""), A154+1, "")</f>
        <v>146</v>
      </c>
      <c r="B155" s="33" t="str">
        <f>'TO Filter Summary'!B156</f>
        <v>IRU</v>
      </c>
      <c r="C155" s="118" t="str">
        <f t="shared" ca="1" si="141"/>
        <v>IRU B BIT Raw Telemetry</v>
      </c>
      <c r="D155" s="290" t="str">
        <f>'TO Filter Summary'!D156</f>
        <v>B</v>
      </c>
      <c r="E155" s="117" t="str">
        <f t="shared" ca="1" si="142"/>
        <v>External</v>
      </c>
      <c r="F155" s="117">
        <f t="shared" ca="1" si="143"/>
        <v>484</v>
      </c>
      <c r="G155" s="117" t="str">
        <f t="shared" ca="1" si="144"/>
        <v>0x1E4</v>
      </c>
      <c r="H155" s="117" t="str">
        <f t="shared" ca="1" si="160"/>
        <v>0x9E4</v>
      </c>
      <c r="I155" s="117" t="s">
        <v>1395</v>
      </c>
      <c r="J155" s="119">
        <f t="shared" ca="1" si="145"/>
        <v>304</v>
      </c>
      <c r="K155" s="272">
        <f t="shared" ca="1" si="146"/>
        <v>1</v>
      </c>
      <c r="L155" s="119" t="str">
        <f t="shared" ca="1" si="147"/>
        <v>Sync</v>
      </c>
      <c r="M155" s="120">
        <f t="shared" ca="1" si="148"/>
        <v>304</v>
      </c>
      <c r="N155" s="69" t="s">
        <v>899</v>
      </c>
      <c r="O155" s="75">
        <f t="shared" si="128"/>
        <v>1</v>
      </c>
      <c r="P155" s="121">
        <v>10</v>
      </c>
      <c r="Q155" s="75">
        <v>0</v>
      </c>
      <c r="R155" s="75">
        <f t="shared" ca="1" si="129"/>
        <v>10</v>
      </c>
      <c r="S155" s="37">
        <f t="shared" si="161"/>
        <v>0</v>
      </c>
      <c r="T155" s="69" t="s">
        <v>899</v>
      </c>
      <c r="U155" s="75">
        <f t="shared" si="157"/>
        <v>1</v>
      </c>
      <c r="V155" s="75">
        <v>10</v>
      </c>
      <c r="W155" s="75">
        <v>0</v>
      </c>
      <c r="X155" s="75">
        <f t="shared" ca="1" si="149"/>
        <v>10</v>
      </c>
      <c r="Y155" s="37">
        <f t="shared" si="162"/>
        <v>0</v>
      </c>
      <c r="Z155" s="69" t="s">
        <v>899</v>
      </c>
      <c r="AA155" s="75">
        <f t="shared" si="113"/>
        <v>1</v>
      </c>
      <c r="AB155" s="75">
        <v>60</v>
      </c>
      <c r="AC155" s="75">
        <v>0</v>
      </c>
      <c r="AD155" s="75">
        <f t="shared" ca="1" si="150"/>
        <v>60</v>
      </c>
      <c r="AE155" s="37">
        <f t="shared" si="163"/>
        <v>0</v>
      </c>
      <c r="AF155" s="69" t="s">
        <v>899</v>
      </c>
      <c r="AG155" s="75">
        <f t="shared" si="108"/>
        <v>1</v>
      </c>
      <c r="AH155" s="75">
        <v>60</v>
      </c>
      <c r="AI155" s="75">
        <v>0</v>
      </c>
      <c r="AJ155" s="75">
        <f t="shared" ca="1" si="151"/>
        <v>60</v>
      </c>
      <c r="AK155" s="37">
        <f t="shared" si="164"/>
        <v>0</v>
      </c>
      <c r="AL155" s="69" t="s">
        <v>899</v>
      </c>
      <c r="AM155" s="75">
        <f t="shared" si="114"/>
        <v>1</v>
      </c>
      <c r="AN155" s="75">
        <v>60</v>
      </c>
      <c r="AO155" s="75">
        <v>0</v>
      </c>
      <c r="AP155" s="75">
        <f t="shared" ca="1" si="152"/>
        <v>60</v>
      </c>
      <c r="AQ155" s="37">
        <f t="shared" si="165"/>
        <v>0</v>
      </c>
      <c r="AR155" s="69" t="s">
        <v>899</v>
      </c>
      <c r="AS155" s="75">
        <f t="shared" ref="AS155" si="184">IF(AT155=0,0,1)</f>
        <v>1</v>
      </c>
      <c r="AT155" s="75">
        <v>60</v>
      </c>
      <c r="AU155" s="75">
        <v>0</v>
      </c>
      <c r="AV155" s="75">
        <f t="shared" ca="1" si="154"/>
        <v>60</v>
      </c>
      <c r="AW155" s="37">
        <f t="shared" si="167"/>
        <v>0</v>
      </c>
      <c r="AX155" s="69" t="s">
        <v>899</v>
      </c>
      <c r="AY155" s="75">
        <f t="shared" si="116"/>
        <v>1</v>
      </c>
      <c r="AZ155" s="75">
        <v>60</v>
      </c>
      <c r="BA155" s="75">
        <v>0</v>
      </c>
      <c r="BB155" s="75">
        <f t="shared" ca="1" si="155"/>
        <v>60</v>
      </c>
      <c r="BC155" s="37">
        <f t="shared" si="168"/>
        <v>0</v>
      </c>
      <c r="BD155" s="69" t="s">
        <v>899</v>
      </c>
      <c r="BE155" s="75">
        <f t="shared" si="112"/>
        <v>1</v>
      </c>
      <c r="BF155" s="75">
        <v>60</v>
      </c>
      <c r="BG155" s="75">
        <v>0</v>
      </c>
      <c r="BH155" s="75">
        <f t="shared" ca="1" si="156"/>
        <v>60</v>
      </c>
      <c r="BI155" s="37">
        <f t="shared" si="169"/>
        <v>0</v>
      </c>
    </row>
    <row r="156" spans="1:61" s="33" customFormat="1" ht="11.25" x14ac:dyDescent="0.2">
      <c r="A156" s="33">
        <f t="shared" si="159"/>
        <v>147</v>
      </c>
      <c r="B156" s="33" t="str">
        <f>'TO Filter Summary'!B157</f>
        <v>Prop</v>
      </c>
      <c r="C156" s="76" t="str">
        <f t="shared" ca="1" si="141"/>
        <v>Prop Card A1 Raw Telemetry</v>
      </c>
      <c r="D156" s="290" t="str">
        <f>'TO Filter Summary'!D157</f>
        <v>A</v>
      </c>
      <c r="E156" s="34" t="str">
        <f t="shared" ca="1" si="142"/>
        <v>External</v>
      </c>
      <c r="F156" s="34">
        <f t="shared" ca="1" si="143"/>
        <v>485</v>
      </c>
      <c r="G156" s="34" t="str">
        <f t="shared" ca="1" si="144"/>
        <v>0x1E5</v>
      </c>
      <c r="H156" s="34" t="str">
        <f t="shared" ca="1" si="160"/>
        <v>0x9E5</v>
      </c>
      <c r="I156" s="117" t="s">
        <v>1395</v>
      </c>
      <c r="J156" s="35">
        <f t="shared" ca="1" si="145"/>
        <v>336</v>
      </c>
      <c r="K156" s="67">
        <f t="shared" ca="1" si="146"/>
        <v>0.1</v>
      </c>
      <c r="L156" s="35" t="str">
        <f t="shared" ca="1" si="147"/>
        <v>Sync</v>
      </c>
      <c r="M156" s="64">
        <f t="shared" ca="1" si="148"/>
        <v>3360</v>
      </c>
      <c r="N156" s="69" t="s">
        <v>899</v>
      </c>
      <c r="O156" s="40">
        <f t="shared" si="128"/>
        <v>1</v>
      </c>
      <c r="P156" s="36">
        <v>600</v>
      </c>
      <c r="Q156" s="40">
        <v>0</v>
      </c>
      <c r="R156" s="40">
        <f t="shared" ca="1" si="129"/>
        <v>60</v>
      </c>
      <c r="S156" s="37">
        <f t="shared" ca="1" si="161"/>
        <v>5.6</v>
      </c>
      <c r="T156" s="69" t="s">
        <v>899</v>
      </c>
      <c r="U156" s="40">
        <f t="shared" si="157"/>
        <v>1</v>
      </c>
      <c r="V156" s="40">
        <v>50</v>
      </c>
      <c r="W156" s="40">
        <v>0</v>
      </c>
      <c r="X156" s="40">
        <f t="shared" ca="1" si="149"/>
        <v>5</v>
      </c>
      <c r="Y156" s="37">
        <f t="shared" ca="1" si="162"/>
        <v>67.2</v>
      </c>
      <c r="Z156" s="69" t="s">
        <v>899</v>
      </c>
      <c r="AA156" s="40">
        <v>1</v>
      </c>
      <c r="AB156" s="40">
        <v>1200</v>
      </c>
      <c r="AC156" s="40">
        <v>0</v>
      </c>
      <c r="AD156" s="40">
        <f t="shared" ca="1" si="150"/>
        <v>120</v>
      </c>
      <c r="AE156" s="37">
        <f t="shared" ca="1" si="163"/>
        <v>2.8</v>
      </c>
      <c r="AF156" s="69" t="s">
        <v>899</v>
      </c>
      <c r="AG156" s="40">
        <v>1</v>
      </c>
      <c r="AH156" s="40">
        <v>1200</v>
      </c>
      <c r="AI156" s="40">
        <v>0</v>
      </c>
      <c r="AJ156" s="40">
        <f t="shared" ca="1" si="151"/>
        <v>120</v>
      </c>
      <c r="AK156" s="37">
        <f t="shared" ca="1" si="164"/>
        <v>2.8</v>
      </c>
      <c r="AL156" s="69" t="s">
        <v>899</v>
      </c>
      <c r="AM156" s="40">
        <f t="shared" ref="AM156:AM219" si="185">IF(AN156=0,0,1)</f>
        <v>1</v>
      </c>
      <c r="AN156" s="40">
        <v>50</v>
      </c>
      <c r="AO156" s="40">
        <v>0</v>
      </c>
      <c r="AP156" s="40">
        <f t="shared" ca="1" si="152"/>
        <v>5</v>
      </c>
      <c r="AQ156" s="37">
        <f t="shared" ca="1" si="165"/>
        <v>67.2</v>
      </c>
      <c r="AR156" s="69" t="s">
        <v>899</v>
      </c>
      <c r="AS156" s="40">
        <f t="shared" ref="AS156" si="186">IF(AT156=0,0,1)</f>
        <v>0</v>
      </c>
      <c r="AT156" s="40">
        <v>0</v>
      </c>
      <c r="AU156" s="40">
        <v>0</v>
      </c>
      <c r="AV156" s="40">
        <f t="shared" ca="1" si="154"/>
        <v>0</v>
      </c>
      <c r="AW156" s="37">
        <f t="shared" si="167"/>
        <v>0</v>
      </c>
      <c r="AX156" s="69" t="s">
        <v>899</v>
      </c>
      <c r="AY156" s="40">
        <f t="shared" ref="AY156:AY219" si="187">IF(AZ156=0,0,1)</f>
        <v>0</v>
      </c>
      <c r="AZ156" s="40">
        <v>0</v>
      </c>
      <c r="BA156" s="40">
        <v>0</v>
      </c>
      <c r="BB156" s="40">
        <f t="shared" ca="1" si="155"/>
        <v>0</v>
      </c>
      <c r="BC156" s="37">
        <f t="shared" si="168"/>
        <v>0</v>
      </c>
      <c r="BD156" s="69" t="s">
        <v>899</v>
      </c>
      <c r="BE156" s="40">
        <f t="shared" si="112"/>
        <v>0</v>
      </c>
      <c r="BF156" s="40">
        <v>0</v>
      </c>
      <c r="BG156" s="40">
        <v>0</v>
      </c>
      <c r="BH156" s="40">
        <f t="shared" ca="1" si="156"/>
        <v>0</v>
      </c>
      <c r="BI156" s="37">
        <f t="shared" si="169"/>
        <v>0</v>
      </c>
    </row>
    <row r="157" spans="1:61" s="33" customFormat="1" ht="11.25" x14ac:dyDescent="0.2">
      <c r="A157" s="33">
        <f t="shared" si="159"/>
        <v>148</v>
      </c>
      <c r="B157" s="33" t="str">
        <f>'TO Filter Summary'!B158</f>
        <v>Prop</v>
      </c>
      <c r="C157" s="76" t="str">
        <f t="shared" ca="1" si="141"/>
        <v>Prop Card A2 Raw Telemetry</v>
      </c>
      <c r="D157" s="290" t="str">
        <f>'TO Filter Summary'!D158</f>
        <v>A</v>
      </c>
      <c r="E157" s="34" t="str">
        <f t="shared" ca="1" si="142"/>
        <v>External</v>
      </c>
      <c r="F157" s="34">
        <f t="shared" ca="1" si="143"/>
        <v>486</v>
      </c>
      <c r="G157" s="34" t="str">
        <f t="shared" ca="1" si="144"/>
        <v>0x1E6</v>
      </c>
      <c r="H157" s="34" t="str">
        <f t="shared" ca="1" si="160"/>
        <v>0x9E6</v>
      </c>
      <c r="I157" s="117" t="s">
        <v>1395</v>
      </c>
      <c r="J157" s="35">
        <f t="shared" ca="1" si="145"/>
        <v>336</v>
      </c>
      <c r="K157" s="67">
        <f t="shared" ca="1" si="146"/>
        <v>0.1</v>
      </c>
      <c r="L157" s="35" t="str">
        <f t="shared" ca="1" si="147"/>
        <v>Sync</v>
      </c>
      <c r="M157" s="64">
        <f t="shared" ca="1" si="148"/>
        <v>3360</v>
      </c>
      <c r="N157" s="69" t="s">
        <v>899</v>
      </c>
      <c r="O157" s="40">
        <f t="shared" si="128"/>
        <v>1</v>
      </c>
      <c r="P157" s="36">
        <v>600</v>
      </c>
      <c r="Q157" s="40">
        <v>0</v>
      </c>
      <c r="R157" s="40">
        <f t="shared" ca="1" si="129"/>
        <v>60</v>
      </c>
      <c r="S157" s="37">
        <f t="shared" ca="1" si="161"/>
        <v>5.6</v>
      </c>
      <c r="T157" s="69" t="s">
        <v>899</v>
      </c>
      <c r="U157" s="40">
        <f t="shared" si="157"/>
        <v>1</v>
      </c>
      <c r="V157" s="40">
        <v>50</v>
      </c>
      <c r="W157" s="40">
        <v>0</v>
      </c>
      <c r="X157" s="40">
        <f t="shared" ca="1" si="149"/>
        <v>5</v>
      </c>
      <c r="Y157" s="37">
        <f t="shared" ca="1" si="162"/>
        <v>67.2</v>
      </c>
      <c r="Z157" s="69" t="s">
        <v>899</v>
      </c>
      <c r="AA157" s="40">
        <v>1</v>
      </c>
      <c r="AB157" s="40">
        <v>1200</v>
      </c>
      <c r="AC157" s="40">
        <v>0</v>
      </c>
      <c r="AD157" s="40">
        <f t="shared" ca="1" si="150"/>
        <v>120</v>
      </c>
      <c r="AE157" s="37">
        <f t="shared" ca="1" si="163"/>
        <v>2.8</v>
      </c>
      <c r="AF157" s="69" t="s">
        <v>899</v>
      </c>
      <c r="AG157" s="40">
        <v>1</v>
      </c>
      <c r="AH157" s="40">
        <v>1200</v>
      </c>
      <c r="AI157" s="40">
        <v>0</v>
      </c>
      <c r="AJ157" s="40">
        <f t="shared" ca="1" si="151"/>
        <v>120</v>
      </c>
      <c r="AK157" s="37">
        <f t="shared" ca="1" si="164"/>
        <v>2.8</v>
      </c>
      <c r="AL157" s="69" t="s">
        <v>899</v>
      </c>
      <c r="AM157" s="40">
        <f t="shared" si="185"/>
        <v>1</v>
      </c>
      <c r="AN157" s="40">
        <v>50</v>
      </c>
      <c r="AO157" s="40">
        <v>0</v>
      </c>
      <c r="AP157" s="40">
        <f t="shared" ca="1" si="152"/>
        <v>5</v>
      </c>
      <c r="AQ157" s="37">
        <f t="shared" ca="1" si="165"/>
        <v>67.2</v>
      </c>
      <c r="AR157" s="69" t="s">
        <v>899</v>
      </c>
      <c r="AS157" s="40">
        <f t="shared" ref="AS157" si="188">IF(AT157=0,0,1)</f>
        <v>0</v>
      </c>
      <c r="AT157" s="40">
        <v>0</v>
      </c>
      <c r="AU157" s="40">
        <v>0</v>
      </c>
      <c r="AV157" s="40">
        <f t="shared" ca="1" si="154"/>
        <v>0</v>
      </c>
      <c r="AW157" s="37">
        <f t="shared" si="167"/>
        <v>0</v>
      </c>
      <c r="AX157" s="69" t="s">
        <v>899</v>
      </c>
      <c r="AY157" s="40">
        <f t="shared" si="187"/>
        <v>0</v>
      </c>
      <c r="AZ157" s="40">
        <v>0</v>
      </c>
      <c r="BA157" s="40">
        <v>0</v>
      </c>
      <c r="BB157" s="40">
        <f t="shared" ca="1" si="155"/>
        <v>0</v>
      </c>
      <c r="BC157" s="37">
        <f t="shared" si="168"/>
        <v>0</v>
      </c>
      <c r="BD157" s="69" t="s">
        <v>899</v>
      </c>
      <c r="BE157" s="40">
        <f t="shared" si="112"/>
        <v>0</v>
      </c>
      <c r="BF157" s="40">
        <v>0</v>
      </c>
      <c r="BG157" s="40">
        <v>0</v>
      </c>
      <c r="BH157" s="40">
        <f t="shared" ca="1" si="156"/>
        <v>0</v>
      </c>
      <c r="BI157" s="37">
        <f t="shared" si="169"/>
        <v>0</v>
      </c>
    </row>
    <row r="158" spans="1:61" s="33" customFormat="1" ht="11.25" x14ac:dyDescent="0.2">
      <c r="A158" s="33">
        <f t="shared" si="159"/>
        <v>149</v>
      </c>
      <c r="B158" s="33" t="str">
        <f>'TO Filter Summary'!B159</f>
        <v>Prop</v>
      </c>
      <c r="C158" s="76" t="str">
        <f t="shared" ca="1" si="141"/>
        <v>Prop Card B1 Raw Telemetry</v>
      </c>
      <c r="D158" s="290" t="str">
        <f>'TO Filter Summary'!D159</f>
        <v>B</v>
      </c>
      <c r="E158" s="34" t="str">
        <f t="shared" ca="1" si="142"/>
        <v>External</v>
      </c>
      <c r="F158" s="34">
        <f t="shared" ca="1" si="143"/>
        <v>487</v>
      </c>
      <c r="G158" s="34" t="str">
        <f t="shared" ca="1" si="144"/>
        <v>0x1E7</v>
      </c>
      <c r="H158" s="34" t="str">
        <f t="shared" ca="1" si="160"/>
        <v>0x9E7</v>
      </c>
      <c r="I158" s="117" t="s">
        <v>1395</v>
      </c>
      <c r="J158" s="35">
        <f t="shared" ca="1" si="145"/>
        <v>336</v>
      </c>
      <c r="K158" s="67">
        <f t="shared" ca="1" si="146"/>
        <v>0.1</v>
      </c>
      <c r="L158" s="35" t="str">
        <f t="shared" ca="1" si="147"/>
        <v>Sync</v>
      </c>
      <c r="M158" s="64">
        <f t="shared" ca="1" si="148"/>
        <v>3360</v>
      </c>
      <c r="N158" s="69" t="s">
        <v>899</v>
      </c>
      <c r="O158" s="40">
        <f t="shared" si="128"/>
        <v>1</v>
      </c>
      <c r="P158" s="36">
        <v>600</v>
      </c>
      <c r="Q158" s="40">
        <v>0</v>
      </c>
      <c r="R158" s="40">
        <f t="shared" ca="1" si="129"/>
        <v>60</v>
      </c>
      <c r="S158" s="37">
        <f t="shared" si="161"/>
        <v>0</v>
      </c>
      <c r="T158" s="69" t="s">
        <v>899</v>
      </c>
      <c r="U158" s="40">
        <f t="shared" si="157"/>
        <v>1</v>
      </c>
      <c r="V158" s="40">
        <v>50</v>
      </c>
      <c r="W158" s="40">
        <v>0</v>
      </c>
      <c r="X158" s="40">
        <f t="shared" ca="1" si="149"/>
        <v>5</v>
      </c>
      <c r="Y158" s="37">
        <f t="shared" si="162"/>
        <v>0</v>
      </c>
      <c r="Z158" s="69" t="s">
        <v>899</v>
      </c>
      <c r="AA158" s="40">
        <v>1</v>
      </c>
      <c r="AB158" s="40">
        <v>1200</v>
      </c>
      <c r="AC158" s="40">
        <v>0</v>
      </c>
      <c r="AD158" s="40">
        <f t="shared" ca="1" si="150"/>
        <v>120</v>
      </c>
      <c r="AE158" s="37">
        <f t="shared" si="163"/>
        <v>0</v>
      </c>
      <c r="AF158" s="69" t="s">
        <v>899</v>
      </c>
      <c r="AG158" s="40">
        <v>1</v>
      </c>
      <c r="AH158" s="40">
        <v>1200</v>
      </c>
      <c r="AI158" s="40">
        <v>0</v>
      </c>
      <c r="AJ158" s="40">
        <f t="shared" ca="1" si="151"/>
        <v>120</v>
      </c>
      <c r="AK158" s="37">
        <f t="shared" si="164"/>
        <v>0</v>
      </c>
      <c r="AL158" s="69" t="s">
        <v>899</v>
      </c>
      <c r="AM158" s="40">
        <f t="shared" si="185"/>
        <v>1</v>
      </c>
      <c r="AN158" s="40">
        <v>50</v>
      </c>
      <c r="AO158" s="40">
        <v>0</v>
      </c>
      <c r="AP158" s="40">
        <f t="shared" ca="1" si="152"/>
        <v>5</v>
      </c>
      <c r="AQ158" s="37">
        <f t="shared" si="165"/>
        <v>0</v>
      </c>
      <c r="AR158" s="69" t="s">
        <v>899</v>
      </c>
      <c r="AS158" s="40">
        <f t="shared" ref="AS158" si="189">IF(AT158=0,0,1)</f>
        <v>0</v>
      </c>
      <c r="AT158" s="40">
        <v>0</v>
      </c>
      <c r="AU158" s="40">
        <v>0</v>
      </c>
      <c r="AV158" s="40">
        <f t="shared" ca="1" si="154"/>
        <v>0</v>
      </c>
      <c r="AW158" s="37">
        <f t="shared" si="167"/>
        <v>0</v>
      </c>
      <c r="AX158" s="69" t="s">
        <v>899</v>
      </c>
      <c r="AY158" s="40">
        <f t="shared" si="187"/>
        <v>0</v>
      </c>
      <c r="AZ158" s="40">
        <v>0</v>
      </c>
      <c r="BA158" s="40">
        <v>0</v>
      </c>
      <c r="BB158" s="40">
        <f t="shared" ca="1" si="155"/>
        <v>0</v>
      </c>
      <c r="BC158" s="37">
        <f t="shared" si="168"/>
        <v>0</v>
      </c>
      <c r="BD158" s="69" t="s">
        <v>899</v>
      </c>
      <c r="BE158" s="40">
        <f t="shared" si="112"/>
        <v>0</v>
      </c>
      <c r="BF158" s="40">
        <v>0</v>
      </c>
      <c r="BG158" s="40">
        <v>0</v>
      </c>
      <c r="BH158" s="40">
        <f t="shared" ca="1" si="156"/>
        <v>0</v>
      </c>
      <c r="BI158" s="37">
        <f t="shared" si="169"/>
        <v>0</v>
      </c>
    </row>
    <row r="159" spans="1:61" s="33" customFormat="1" ht="11.25" x14ac:dyDescent="0.2">
      <c r="A159" s="33">
        <f t="shared" si="159"/>
        <v>150</v>
      </c>
      <c r="B159" s="33" t="str">
        <f>'TO Filter Summary'!B160</f>
        <v>Prop</v>
      </c>
      <c r="C159" s="76" t="str">
        <f t="shared" ca="1" si="141"/>
        <v>Prop Card B2 Raw Telemetry</v>
      </c>
      <c r="D159" s="290" t="str">
        <f>'TO Filter Summary'!D160</f>
        <v>B</v>
      </c>
      <c r="E159" s="34" t="str">
        <f t="shared" ca="1" si="142"/>
        <v>External</v>
      </c>
      <c r="F159" s="34">
        <f t="shared" ca="1" si="143"/>
        <v>488</v>
      </c>
      <c r="G159" s="34" t="str">
        <f t="shared" ca="1" si="144"/>
        <v>0x1E8</v>
      </c>
      <c r="H159" s="34" t="str">
        <f t="shared" ca="1" si="160"/>
        <v>0x9E8</v>
      </c>
      <c r="I159" s="117" t="s">
        <v>1395</v>
      </c>
      <c r="J159" s="35">
        <f t="shared" ca="1" si="145"/>
        <v>336</v>
      </c>
      <c r="K159" s="67">
        <f t="shared" ca="1" si="146"/>
        <v>0.1</v>
      </c>
      <c r="L159" s="35" t="str">
        <f t="shared" ca="1" si="147"/>
        <v>Sync</v>
      </c>
      <c r="M159" s="64">
        <f t="shared" ca="1" si="148"/>
        <v>3360</v>
      </c>
      <c r="N159" s="69" t="s">
        <v>899</v>
      </c>
      <c r="O159" s="40">
        <f t="shared" si="128"/>
        <v>1</v>
      </c>
      <c r="P159" s="36">
        <v>600</v>
      </c>
      <c r="Q159" s="40">
        <v>0</v>
      </c>
      <c r="R159" s="40">
        <f t="shared" ca="1" si="129"/>
        <v>60</v>
      </c>
      <c r="S159" s="37">
        <f t="shared" si="161"/>
        <v>0</v>
      </c>
      <c r="T159" s="69" t="s">
        <v>899</v>
      </c>
      <c r="U159" s="40">
        <f t="shared" si="157"/>
        <v>1</v>
      </c>
      <c r="V159" s="40">
        <v>50</v>
      </c>
      <c r="W159" s="40">
        <v>0</v>
      </c>
      <c r="X159" s="40">
        <f t="shared" ca="1" si="149"/>
        <v>5</v>
      </c>
      <c r="Y159" s="37">
        <f t="shared" si="162"/>
        <v>0</v>
      </c>
      <c r="Z159" s="69" t="s">
        <v>899</v>
      </c>
      <c r="AA159" s="40">
        <v>1</v>
      </c>
      <c r="AB159" s="40">
        <v>1200</v>
      </c>
      <c r="AC159" s="40">
        <v>0</v>
      </c>
      <c r="AD159" s="40">
        <f t="shared" ca="1" si="150"/>
        <v>120</v>
      </c>
      <c r="AE159" s="37">
        <f t="shared" si="163"/>
        <v>0</v>
      </c>
      <c r="AF159" s="69" t="s">
        <v>899</v>
      </c>
      <c r="AG159" s="40">
        <v>1</v>
      </c>
      <c r="AH159" s="40">
        <v>1200</v>
      </c>
      <c r="AI159" s="40">
        <v>0</v>
      </c>
      <c r="AJ159" s="40">
        <f t="shared" ca="1" si="151"/>
        <v>120</v>
      </c>
      <c r="AK159" s="37">
        <f t="shared" si="164"/>
        <v>0</v>
      </c>
      <c r="AL159" s="69" t="s">
        <v>899</v>
      </c>
      <c r="AM159" s="40">
        <f t="shared" si="185"/>
        <v>1</v>
      </c>
      <c r="AN159" s="40">
        <v>50</v>
      </c>
      <c r="AO159" s="40">
        <v>0</v>
      </c>
      <c r="AP159" s="40">
        <f t="shared" ca="1" si="152"/>
        <v>5</v>
      </c>
      <c r="AQ159" s="37">
        <f t="shared" si="165"/>
        <v>0</v>
      </c>
      <c r="AR159" s="69" t="s">
        <v>899</v>
      </c>
      <c r="AS159" s="40">
        <f t="shared" ref="AS159" si="190">IF(AT159=0,0,1)</f>
        <v>0</v>
      </c>
      <c r="AT159" s="40">
        <v>0</v>
      </c>
      <c r="AU159" s="40">
        <v>0</v>
      </c>
      <c r="AV159" s="40">
        <f t="shared" ca="1" si="154"/>
        <v>0</v>
      </c>
      <c r="AW159" s="37">
        <f t="shared" si="167"/>
        <v>0</v>
      </c>
      <c r="AX159" s="69" t="s">
        <v>899</v>
      </c>
      <c r="AY159" s="40">
        <f t="shared" si="187"/>
        <v>0</v>
      </c>
      <c r="AZ159" s="40">
        <v>0</v>
      </c>
      <c r="BA159" s="40">
        <v>0</v>
      </c>
      <c r="BB159" s="40">
        <f t="shared" ca="1" si="155"/>
        <v>0</v>
      </c>
      <c r="BC159" s="37">
        <f t="shared" si="168"/>
        <v>0</v>
      </c>
      <c r="BD159" s="69" t="s">
        <v>899</v>
      </c>
      <c r="BE159" s="40">
        <f t="shared" si="112"/>
        <v>0</v>
      </c>
      <c r="BF159" s="40">
        <v>0</v>
      </c>
      <c r="BG159" s="40">
        <v>0</v>
      </c>
      <c r="BH159" s="40">
        <f t="shared" ca="1" si="156"/>
        <v>0</v>
      </c>
      <c r="BI159" s="37">
        <f t="shared" si="169"/>
        <v>0</v>
      </c>
    </row>
    <row r="160" spans="1:61" s="16" customFormat="1" ht="11.25" x14ac:dyDescent="0.2">
      <c r="A160" s="16">
        <f t="shared" si="159"/>
        <v>151</v>
      </c>
      <c r="B160" s="33" t="str">
        <f>'TO Filter Summary'!B161</f>
        <v>MCE</v>
      </c>
      <c r="C160" s="118" t="str">
        <f t="shared" ca="1" si="141"/>
        <v>HGA MCE A Raw Gimbal Telemetry</v>
      </c>
      <c r="D160" s="290" t="str">
        <f>'TO Filter Summary'!D161</f>
        <v>A</v>
      </c>
      <c r="E160" s="117" t="str">
        <f t="shared" ca="1" si="142"/>
        <v>External</v>
      </c>
      <c r="F160" s="117">
        <f t="shared" ca="1" si="143"/>
        <v>489</v>
      </c>
      <c r="G160" s="117" t="str">
        <f t="shared" ca="1" si="144"/>
        <v>0x1E9</v>
      </c>
      <c r="H160" s="117" t="str">
        <f t="shared" ca="1" si="160"/>
        <v>0x9E9</v>
      </c>
      <c r="I160" s="117" t="s">
        <v>1394</v>
      </c>
      <c r="J160" s="119">
        <f t="shared" ca="1" si="145"/>
        <v>544</v>
      </c>
      <c r="K160" s="272">
        <f t="shared" ca="1" si="146"/>
        <v>0.1</v>
      </c>
      <c r="L160" s="119" t="str">
        <f t="shared" ca="1" si="147"/>
        <v>Sync</v>
      </c>
      <c r="M160" s="120">
        <f t="shared" ca="1" si="148"/>
        <v>5440</v>
      </c>
      <c r="N160" s="69" t="s">
        <v>899</v>
      </c>
      <c r="O160" s="75">
        <f t="shared" si="128"/>
        <v>1</v>
      </c>
      <c r="P160" s="121">
        <v>150</v>
      </c>
      <c r="Q160" s="75">
        <v>0</v>
      </c>
      <c r="R160" s="75">
        <f t="shared" ca="1" si="129"/>
        <v>15</v>
      </c>
      <c r="S160" s="37">
        <f t="shared" ca="1" si="161"/>
        <v>36.266666666666666</v>
      </c>
      <c r="T160" s="69" t="s">
        <v>899</v>
      </c>
      <c r="U160" s="75">
        <f t="shared" si="157"/>
        <v>1</v>
      </c>
      <c r="V160" s="121">
        <v>150</v>
      </c>
      <c r="W160" s="75">
        <v>0</v>
      </c>
      <c r="X160" s="75">
        <f t="shared" ca="1" si="149"/>
        <v>15</v>
      </c>
      <c r="Y160" s="37">
        <f t="shared" ca="1" si="162"/>
        <v>36.266666666666666</v>
      </c>
      <c r="Z160" s="69" t="s">
        <v>899</v>
      </c>
      <c r="AA160" s="75">
        <f t="shared" ref="AA160:AA219" si="191">IF(AB160=0,0,1)</f>
        <v>1</v>
      </c>
      <c r="AB160" s="75">
        <v>600</v>
      </c>
      <c r="AC160" s="75">
        <v>0</v>
      </c>
      <c r="AD160" s="75">
        <f t="shared" ca="1" si="150"/>
        <v>60</v>
      </c>
      <c r="AE160" s="37">
        <f t="shared" ca="1" si="163"/>
        <v>9.0666666666666664</v>
      </c>
      <c r="AF160" s="69" t="s">
        <v>899</v>
      </c>
      <c r="AG160" s="75">
        <f t="shared" ref="AG160:AG223" si="192">IF(AH160=0,0,1)</f>
        <v>1</v>
      </c>
      <c r="AH160" s="75">
        <v>600</v>
      </c>
      <c r="AI160" s="75">
        <v>0</v>
      </c>
      <c r="AJ160" s="75">
        <f t="shared" ca="1" si="151"/>
        <v>60</v>
      </c>
      <c r="AK160" s="37">
        <f t="shared" ca="1" si="164"/>
        <v>9.0666666666666664</v>
      </c>
      <c r="AL160" s="69" t="s">
        <v>899</v>
      </c>
      <c r="AM160" s="75">
        <f t="shared" si="185"/>
        <v>1</v>
      </c>
      <c r="AN160" s="75">
        <v>600</v>
      </c>
      <c r="AO160" s="75">
        <v>0</v>
      </c>
      <c r="AP160" s="75">
        <f t="shared" ca="1" si="152"/>
        <v>60</v>
      </c>
      <c r="AQ160" s="37">
        <f t="shared" ca="1" si="165"/>
        <v>9.0666666666666664</v>
      </c>
      <c r="AR160" s="69" t="s">
        <v>899</v>
      </c>
      <c r="AS160" s="75">
        <f t="shared" ref="AS160" si="193">IF(AT160=0,0,1)</f>
        <v>1</v>
      </c>
      <c r="AT160" s="75">
        <v>600</v>
      </c>
      <c r="AU160" s="75">
        <v>0</v>
      </c>
      <c r="AV160" s="75">
        <f t="shared" ca="1" si="154"/>
        <v>60</v>
      </c>
      <c r="AW160" s="37">
        <f t="shared" ca="1" si="167"/>
        <v>9.0666666666666664</v>
      </c>
      <c r="AX160" s="69" t="s">
        <v>899</v>
      </c>
      <c r="AY160" s="75">
        <f t="shared" si="187"/>
        <v>1</v>
      </c>
      <c r="AZ160" s="75">
        <v>600</v>
      </c>
      <c r="BA160" s="75">
        <v>0</v>
      </c>
      <c r="BB160" s="75">
        <f t="shared" ca="1" si="155"/>
        <v>60</v>
      </c>
      <c r="BC160" s="37">
        <f t="shared" ca="1" si="168"/>
        <v>9.0666666666666664</v>
      </c>
      <c r="BD160" s="69" t="s">
        <v>899</v>
      </c>
      <c r="BE160" s="75">
        <f t="shared" si="112"/>
        <v>1</v>
      </c>
      <c r="BF160" s="75">
        <v>600</v>
      </c>
      <c r="BG160" s="75">
        <v>0</v>
      </c>
      <c r="BH160" s="75">
        <f t="shared" ca="1" si="156"/>
        <v>60</v>
      </c>
      <c r="BI160" s="37">
        <f t="shared" ca="1" si="169"/>
        <v>9.0666666666666664</v>
      </c>
    </row>
    <row r="161" spans="1:61" s="33" customFormat="1" ht="11.25" x14ac:dyDescent="0.2">
      <c r="A161" s="33">
        <f t="shared" si="159"/>
        <v>152</v>
      </c>
      <c r="B161" s="33" t="str">
        <f>'TO Filter Summary'!B162</f>
        <v>IRU</v>
      </c>
      <c r="C161" s="76" t="str">
        <f t="shared" ca="1" si="141"/>
        <v>IRU A Raw Telemetry</v>
      </c>
      <c r="D161" s="290" t="str">
        <f>'TO Filter Summary'!D162</f>
        <v>A</v>
      </c>
      <c r="E161" s="34" t="str">
        <f t="shared" ca="1" si="142"/>
        <v>External</v>
      </c>
      <c r="F161" s="34">
        <f t="shared" ca="1" si="143"/>
        <v>490</v>
      </c>
      <c r="G161" s="34" t="str">
        <f t="shared" ca="1" si="144"/>
        <v>0x1EA</v>
      </c>
      <c r="H161" s="34" t="str">
        <f t="shared" ca="1" si="160"/>
        <v>0x9EA</v>
      </c>
      <c r="I161" s="117" t="s">
        <v>1394</v>
      </c>
      <c r="J161" s="35">
        <f t="shared" ca="1" si="145"/>
        <v>352</v>
      </c>
      <c r="K161" s="67">
        <f t="shared" ca="1" si="146"/>
        <v>0.1</v>
      </c>
      <c r="L161" s="35" t="str">
        <f t="shared" ca="1" si="147"/>
        <v>Sync</v>
      </c>
      <c r="M161" s="64">
        <f t="shared" ca="1" si="148"/>
        <v>3520</v>
      </c>
      <c r="N161" s="69" t="s">
        <v>899</v>
      </c>
      <c r="O161" s="40">
        <f t="shared" si="128"/>
        <v>1</v>
      </c>
      <c r="P161" s="36">
        <v>10</v>
      </c>
      <c r="Q161" s="40">
        <v>0</v>
      </c>
      <c r="R161" s="40">
        <f t="shared" ca="1" si="129"/>
        <v>1</v>
      </c>
      <c r="S161" s="37">
        <f t="shared" ca="1" si="161"/>
        <v>352</v>
      </c>
      <c r="T161" s="69" t="s">
        <v>899</v>
      </c>
      <c r="U161" s="40">
        <f t="shared" si="157"/>
        <v>1</v>
      </c>
      <c r="V161" s="36">
        <v>10</v>
      </c>
      <c r="W161" s="40">
        <v>0</v>
      </c>
      <c r="X161" s="40">
        <f t="shared" ca="1" si="149"/>
        <v>1</v>
      </c>
      <c r="Y161" s="37">
        <f t="shared" ca="1" si="162"/>
        <v>352</v>
      </c>
      <c r="Z161" s="69" t="s">
        <v>899</v>
      </c>
      <c r="AA161" s="40">
        <f t="shared" si="191"/>
        <v>1</v>
      </c>
      <c r="AB161" s="40">
        <v>600</v>
      </c>
      <c r="AC161" s="40">
        <v>0</v>
      </c>
      <c r="AD161" s="40">
        <f t="shared" ca="1" si="150"/>
        <v>60</v>
      </c>
      <c r="AE161" s="37">
        <f t="shared" ca="1" si="163"/>
        <v>5.8666666666666663</v>
      </c>
      <c r="AF161" s="69" t="s">
        <v>899</v>
      </c>
      <c r="AG161" s="40">
        <f t="shared" si="192"/>
        <v>1</v>
      </c>
      <c r="AH161" s="40">
        <v>600</v>
      </c>
      <c r="AI161" s="40">
        <v>0</v>
      </c>
      <c r="AJ161" s="40">
        <f t="shared" ca="1" si="151"/>
        <v>60</v>
      </c>
      <c r="AK161" s="37">
        <f t="shared" ca="1" si="164"/>
        <v>5.8666666666666663</v>
      </c>
      <c r="AL161" s="69" t="s">
        <v>899</v>
      </c>
      <c r="AM161" s="40">
        <f t="shared" si="185"/>
        <v>1</v>
      </c>
      <c r="AN161" s="40">
        <v>600</v>
      </c>
      <c r="AO161" s="40">
        <v>0</v>
      </c>
      <c r="AP161" s="40">
        <f t="shared" ca="1" si="152"/>
        <v>60</v>
      </c>
      <c r="AQ161" s="37">
        <f t="shared" ca="1" si="165"/>
        <v>5.8666666666666663</v>
      </c>
      <c r="AR161" s="69" t="s">
        <v>899</v>
      </c>
      <c r="AS161" s="40">
        <f t="shared" ref="AS161" si="194">IF(AT161=0,0,1)</f>
        <v>1</v>
      </c>
      <c r="AT161" s="40">
        <v>600</v>
      </c>
      <c r="AU161" s="40">
        <v>0</v>
      </c>
      <c r="AV161" s="40">
        <f t="shared" ca="1" si="154"/>
        <v>60</v>
      </c>
      <c r="AW161" s="37">
        <f t="shared" ca="1" si="167"/>
        <v>5.8666666666666663</v>
      </c>
      <c r="AX161" s="69" t="s">
        <v>899</v>
      </c>
      <c r="AY161" s="40">
        <f t="shared" si="187"/>
        <v>1</v>
      </c>
      <c r="AZ161" s="40">
        <v>600</v>
      </c>
      <c r="BA161" s="40">
        <v>0</v>
      </c>
      <c r="BB161" s="40">
        <f t="shared" ca="1" si="155"/>
        <v>60</v>
      </c>
      <c r="BC161" s="37">
        <f t="shared" ca="1" si="168"/>
        <v>5.8666666666666663</v>
      </c>
      <c r="BD161" s="69" t="s">
        <v>899</v>
      </c>
      <c r="BE161" s="40">
        <f t="shared" si="112"/>
        <v>1</v>
      </c>
      <c r="BF161" s="40">
        <v>600</v>
      </c>
      <c r="BG161" s="40">
        <v>0</v>
      </c>
      <c r="BH161" s="40">
        <f t="shared" ca="1" si="156"/>
        <v>60</v>
      </c>
      <c r="BI161" s="37">
        <f t="shared" ca="1" si="169"/>
        <v>5.8666666666666663</v>
      </c>
    </row>
    <row r="162" spans="1:61" s="33" customFormat="1" ht="11.25" x14ac:dyDescent="0.2">
      <c r="A162" s="33">
        <f t="shared" si="159"/>
        <v>153</v>
      </c>
      <c r="B162" s="33" t="str">
        <f>'TO Filter Summary'!B163</f>
        <v>RW</v>
      </c>
      <c r="C162" s="76" t="str">
        <f t="shared" ca="1" si="141"/>
        <v>RW Raw Telemetry</v>
      </c>
      <c r="D162" s="290" t="str">
        <f>'TO Filter Summary'!D163</f>
        <v>A</v>
      </c>
      <c r="E162" s="34" t="str">
        <f t="shared" ca="1" si="142"/>
        <v>External</v>
      </c>
      <c r="F162" s="34">
        <f t="shared" ca="1" si="143"/>
        <v>491</v>
      </c>
      <c r="G162" s="34" t="str">
        <f t="shared" ca="1" si="144"/>
        <v>0x1EB</v>
      </c>
      <c r="H162" s="34" t="str">
        <f t="shared" ca="1" si="160"/>
        <v>0x9EB</v>
      </c>
      <c r="I162" s="117" t="s">
        <v>1394</v>
      </c>
      <c r="J162" s="35">
        <f t="shared" ca="1" si="145"/>
        <v>1328</v>
      </c>
      <c r="K162" s="67">
        <f t="shared" ca="1" si="146"/>
        <v>0.1</v>
      </c>
      <c r="L162" s="35" t="str">
        <f t="shared" ca="1" si="147"/>
        <v>Sync</v>
      </c>
      <c r="M162" s="64">
        <f t="shared" ca="1" si="148"/>
        <v>13280</v>
      </c>
      <c r="N162" s="69" t="s">
        <v>899</v>
      </c>
      <c r="O162" s="40">
        <f t="shared" si="128"/>
        <v>1</v>
      </c>
      <c r="P162" s="36">
        <v>10</v>
      </c>
      <c r="Q162" s="40">
        <v>0</v>
      </c>
      <c r="R162" s="40">
        <f t="shared" ca="1" si="129"/>
        <v>1</v>
      </c>
      <c r="S162" s="37">
        <f t="shared" ca="1" si="161"/>
        <v>1328</v>
      </c>
      <c r="T162" s="69" t="s">
        <v>899</v>
      </c>
      <c r="U162" s="40">
        <f t="shared" si="157"/>
        <v>1</v>
      </c>
      <c r="V162" s="36">
        <v>10</v>
      </c>
      <c r="W162" s="40">
        <v>0</v>
      </c>
      <c r="X162" s="40">
        <f t="shared" ca="1" si="149"/>
        <v>1</v>
      </c>
      <c r="Y162" s="37">
        <f t="shared" ca="1" si="162"/>
        <v>1328</v>
      </c>
      <c r="Z162" s="69" t="s">
        <v>899</v>
      </c>
      <c r="AA162" s="40">
        <f t="shared" si="191"/>
        <v>1</v>
      </c>
      <c r="AB162" s="40">
        <v>600</v>
      </c>
      <c r="AC162" s="40">
        <v>0</v>
      </c>
      <c r="AD162" s="40">
        <f t="shared" ca="1" si="150"/>
        <v>60</v>
      </c>
      <c r="AE162" s="37">
        <f t="shared" ca="1" si="163"/>
        <v>22.133333333333333</v>
      </c>
      <c r="AF162" s="69" t="s">
        <v>899</v>
      </c>
      <c r="AG162" s="40">
        <f t="shared" si="192"/>
        <v>1</v>
      </c>
      <c r="AH162" s="40">
        <v>600</v>
      </c>
      <c r="AI162" s="40">
        <v>0</v>
      </c>
      <c r="AJ162" s="40">
        <f t="shared" ca="1" si="151"/>
        <v>60</v>
      </c>
      <c r="AK162" s="37">
        <f t="shared" ca="1" si="164"/>
        <v>22.133333333333333</v>
      </c>
      <c r="AL162" s="69" t="s">
        <v>899</v>
      </c>
      <c r="AM162" s="40">
        <f t="shared" si="185"/>
        <v>1</v>
      </c>
      <c r="AN162" s="40">
        <v>600</v>
      </c>
      <c r="AO162" s="40">
        <v>0</v>
      </c>
      <c r="AP162" s="40">
        <f t="shared" ca="1" si="152"/>
        <v>60</v>
      </c>
      <c r="AQ162" s="37">
        <f t="shared" ca="1" si="165"/>
        <v>22.133333333333333</v>
      </c>
      <c r="AR162" s="69" t="s">
        <v>899</v>
      </c>
      <c r="AS162" s="40">
        <f t="shared" ref="AS162" si="195">IF(AT162=0,0,1)</f>
        <v>1</v>
      </c>
      <c r="AT162" s="40">
        <v>600</v>
      </c>
      <c r="AU162" s="40">
        <v>0</v>
      </c>
      <c r="AV162" s="40">
        <f t="shared" ca="1" si="154"/>
        <v>60</v>
      </c>
      <c r="AW162" s="37">
        <f t="shared" ca="1" si="167"/>
        <v>22.133333333333333</v>
      </c>
      <c r="AX162" s="69" t="s">
        <v>899</v>
      </c>
      <c r="AY162" s="40">
        <f t="shared" si="187"/>
        <v>1</v>
      </c>
      <c r="AZ162" s="40">
        <v>300</v>
      </c>
      <c r="BA162" s="40">
        <v>0</v>
      </c>
      <c r="BB162" s="40">
        <f t="shared" ca="1" si="155"/>
        <v>30</v>
      </c>
      <c r="BC162" s="37">
        <f t="shared" ca="1" si="168"/>
        <v>44.266666666666666</v>
      </c>
      <c r="BD162" s="69" t="s">
        <v>899</v>
      </c>
      <c r="BE162" s="40">
        <f t="shared" si="112"/>
        <v>1</v>
      </c>
      <c r="BF162" s="40">
        <v>600</v>
      </c>
      <c r="BG162" s="40">
        <v>0</v>
      </c>
      <c r="BH162" s="40">
        <f t="shared" ca="1" si="156"/>
        <v>60</v>
      </c>
      <c r="BI162" s="37">
        <f t="shared" ca="1" si="169"/>
        <v>22.133333333333333</v>
      </c>
    </row>
    <row r="163" spans="1:61" s="33" customFormat="1" ht="11.25" x14ac:dyDescent="0.2">
      <c r="A163" s="33">
        <f t="shared" si="159"/>
        <v>154</v>
      </c>
      <c r="B163" s="33" t="str">
        <f>'TO Filter Summary'!B164</f>
        <v>ATB</v>
      </c>
      <c r="C163" s="76" t="str">
        <f t="shared" ca="1" si="141"/>
        <v>ATB A Raw MTB/SS/TAM Telemetry</v>
      </c>
      <c r="D163" s="290" t="str">
        <f>'TO Filter Summary'!D164</f>
        <v>AB</v>
      </c>
      <c r="E163" s="34" t="str">
        <f t="shared" ca="1" si="142"/>
        <v>External</v>
      </c>
      <c r="F163" s="34">
        <f t="shared" ca="1" si="143"/>
        <v>492</v>
      </c>
      <c r="G163" s="34" t="str">
        <f t="shared" ca="1" si="144"/>
        <v>0x1EC</v>
      </c>
      <c r="H163" s="34" t="str">
        <f t="shared" ca="1" si="160"/>
        <v>0x9EC</v>
      </c>
      <c r="I163" s="117" t="s">
        <v>1394</v>
      </c>
      <c r="J163" s="35">
        <f t="shared" ca="1" si="145"/>
        <v>688</v>
      </c>
      <c r="K163" s="67">
        <f t="shared" ca="1" si="146"/>
        <v>0.1</v>
      </c>
      <c r="L163" s="35" t="str">
        <f t="shared" ca="1" si="147"/>
        <v>Sync</v>
      </c>
      <c r="M163" s="64">
        <f t="shared" ca="1" si="148"/>
        <v>6880</v>
      </c>
      <c r="N163" s="69" t="s">
        <v>899</v>
      </c>
      <c r="O163" s="40">
        <f t="shared" si="128"/>
        <v>1</v>
      </c>
      <c r="P163" s="36">
        <v>100</v>
      </c>
      <c r="Q163" s="40">
        <v>0</v>
      </c>
      <c r="R163" s="40">
        <f t="shared" ca="1" si="129"/>
        <v>10</v>
      </c>
      <c r="S163" s="37">
        <f t="shared" ca="1" si="161"/>
        <v>68.8</v>
      </c>
      <c r="T163" s="69" t="s">
        <v>899</v>
      </c>
      <c r="U163" s="40">
        <f t="shared" si="157"/>
        <v>1</v>
      </c>
      <c r="V163" s="36">
        <v>50</v>
      </c>
      <c r="W163" s="40">
        <v>0</v>
      </c>
      <c r="X163" s="40">
        <f t="shared" ca="1" si="149"/>
        <v>5</v>
      </c>
      <c r="Y163" s="37">
        <f t="shared" ca="1" si="162"/>
        <v>137.6</v>
      </c>
      <c r="Z163" s="69" t="s">
        <v>899</v>
      </c>
      <c r="AA163" s="40">
        <f t="shared" si="191"/>
        <v>1</v>
      </c>
      <c r="AB163" s="40">
        <v>300</v>
      </c>
      <c r="AC163" s="40">
        <v>0</v>
      </c>
      <c r="AD163" s="40">
        <f t="shared" ca="1" si="150"/>
        <v>30</v>
      </c>
      <c r="AE163" s="37">
        <f t="shared" ca="1" si="163"/>
        <v>22.933333333333334</v>
      </c>
      <c r="AF163" s="69" t="s">
        <v>899</v>
      </c>
      <c r="AG163" s="40">
        <f t="shared" si="192"/>
        <v>1</v>
      </c>
      <c r="AH163" s="40">
        <v>300</v>
      </c>
      <c r="AI163" s="40">
        <v>0</v>
      </c>
      <c r="AJ163" s="40">
        <f t="shared" ca="1" si="151"/>
        <v>30</v>
      </c>
      <c r="AK163" s="37">
        <f t="shared" ca="1" si="164"/>
        <v>22.933333333333334</v>
      </c>
      <c r="AL163" s="69" t="s">
        <v>899</v>
      </c>
      <c r="AM163" s="40">
        <f t="shared" si="185"/>
        <v>1</v>
      </c>
      <c r="AN163" s="40">
        <v>300</v>
      </c>
      <c r="AO163" s="40">
        <v>0</v>
      </c>
      <c r="AP163" s="40">
        <f t="shared" ca="1" si="152"/>
        <v>30</v>
      </c>
      <c r="AQ163" s="37">
        <f t="shared" ca="1" si="165"/>
        <v>22.933333333333334</v>
      </c>
      <c r="AR163" s="69" t="s">
        <v>899</v>
      </c>
      <c r="AS163" s="40">
        <f t="shared" ref="AS163" si="196">IF(AT163=0,0,1)</f>
        <v>1</v>
      </c>
      <c r="AT163" s="40">
        <v>300</v>
      </c>
      <c r="AU163" s="40">
        <v>0</v>
      </c>
      <c r="AV163" s="40">
        <f t="shared" ca="1" si="154"/>
        <v>30</v>
      </c>
      <c r="AW163" s="37">
        <f t="shared" ca="1" si="167"/>
        <v>22.933333333333334</v>
      </c>
      <c r="AX163" s="69" t="s">
        <v>899</v>
      </c>
      <c r="AY163" s="40">
        <f t="shared" si="187"/>
        <v>1</v>
      </c>
      <c r="AZ163" s="40">
        <v>200</v>
      </c>
      <c r="BA163" s="40">
        <v>0</v>
      </c>
      <c r="BB163" s="40">
        <f t="shared" ca="1" si="155"/>
        <v>20</v>
      </c>
      <c r="BC163" s="37">
        <f t="shared" ca="1" si="168"/>
        <v>34.4</v>
      </c>
      <c r="BD163" s="69" t="s">
        <v>899</v>
      </c>
      <c r="BE163" s="40">
        <f t="shared" si="112"/>
        <v>1</v>
      </c>
      <c r="BF163" s="40">
        <v>600</v>
      </c>
      <c r="BG163" s="40">
        <v>0</v>
      </c>
      <c r="BH163" s="40">
        <f t="shared" ca="1" si="156"/>
        <v>60</v>
      </c>
      <c r="BI163" s="37">
        <f t="shared" ca="1" si="169"/>
        <v>11.466666666666667</v>
      </c>
    </row>
    <row r="164" spans="1:61" s="33" customFormat="1" ht="11.25" x14ac:dyDescent="0.2">
      <c r="A164" s="33">
        <f t="shared" si="159"/>
        <v>155</v>
      </c>
      <c r="B164" s="33" t="str">
        <f>'TO Filter Summary'!B165</f>
        <v>ST</v>
      </c>
      <c r="C164" s="76" t="str">
        <f t="shared" ca="1" si="141"/>
        <v>Star Tracker A Raw Quaternion Telemetry</v>
      </c>
      <c r="D164" s="290" t="str">
        <f>'TO Filter Summary'!D165</f>
        <v>AB</v>
      </c>
      <c r="E164" s="34" t="str">
        <f t="shared" ca="1" si="142"/>
        <v>External</v>
      </c>
      <c r="F164" s="34">
        <f t="shared" ca="1" si="143"/>
        <v>494</v>
      </c>
      <c r="G164" s="34" t="str">
        <f t="shared" ca="1" si="144"/>
        <v>0x1EE</v>
      </c>
      <c r="H164" s="34" t="str">
        <f t="shared" ca="1" si="160"/>
        <v>0x9EE</v>
      </c>
      <c r="I164" s="117" t="s">
        <v>1394</v>
      </c>
      <c r="J164" s="35">
        <f t="shared" ca="1" si="145"/>
        <v>608</v>
      </c>
      <c r="K164" s="67">
        <f t="shared" ca="1" si="146"/>
        <v>0.1</v>
      </c>
      <c r="L164" s="35" t="str">
        <f t="shared" ca="1" si="147"/>
        <v>Sync</v>
      </c>
      <c r="M164" s="64">
        <f t="shared" ca="1" si="148"/>
        <v>6080</v>
      </c>
      <c r="N164" s="69" t="s">
        <v>899</v>
      </c>
      <c r="O164" s="40">
        <f t="shared" si="128"/>
        <v>1</v>
      </c>
      <c r="P164" s="36">
        <v>50</v>
      </c>
      <c r="Q164" s="40">
        <v>0</v>
      </c>
      <c r="R164" s="40">
        <f t="shared" ca="1" si="129"/>
        <v>5</v>
      </c>
      <c r="S164" s="37">
        <f t="shared" ca="1" si="161"/>
        <v>121.6</v>
      </c>
      <c r="T164" s="69" t="s">
        <v>899</v>
      </c>
      <c r="U164" s="40">
        <f t="shared" si="157"/>
        <v>1</v>
      </c>
      <c r="V164" s="36">
        <v>50</v>
      </c>
      <c r="W164" s="40">
        <v>0</v>
      </c>
      <c r="X164" s="40">
        <f t="shared" ca="1" si="149"/>
        <v>5</v>
      </c>
      <c r="Y164" s="37">
        <f t="shared" ca="1" si="162"/>
        <v>121.6</v>
      </c>
      <c r="Z164" s="69" t="s">
        <v>899</v>
      </c>
      <c r="AA164" s="40">
        <f t="shared" si="191"/>
        <v>1</v>
      </c>
      <c r="AB164" s="40">
        <v>600</v>
      </c>
      <c r="AC164" s="40">
        <v>0</v>
      </c>
      <c r="AD164" s="40">
        <f t="shared" ca="1" si="150"/>
        <v>60</v>
      </c>
      <c r="AE164" s="37">
        <f t="shared" ca="1" si="163"/>
        <v>10.133333333333333</v>
      </c>
      <c r="AF164" s="69" t="s">
        <v>899</v>
      </c>
      <c r="AG164" s="40">
        <f t="shared" si="192"/>
        <v>1</v>
      </c>
      <c r="AH164" s="40">
        <v>600</v>
      </c>
      <c r="AI164" s="40">
        <v>0</v>
      </c>
      <c r="AJ164" s="40">
        <f t="shared" ca="1" si="151"/>
        <v>60</v>
      </c>
      <c r="AK164" s="37">
        <f t="shared" ca="1" si="164"/>
        <v>10.133333333333333</v>
      </c>
      <c r="AL164" s="69" t="s">
        <v>899</v>
      </c>
      <c r="AM164" s="40">
        <f t="shared" si="185"/>
        <v>1</v>
      </c>
      <c r="AN164" s="40">
        <v>600</v>
      </c>
      <c r="AO164" s="40">
        <v>0</v>
      </c>
      <c r="AP164" s="40">
        <f t="shared" ca="1" si="152"/>
        <v>60</v>
      </c>
      <c r="AQ164" s="37">
        <f t="shared" ca="1" si="165"/>
        <v>10.133333333333333</v>
      </c>
      <c r="AR164" s="69" t="s">
        <v>899</v>
      </c>
      <c r="AS164" s="40">
        <f t="shared" ref="AS164" si="197">IF(AT164=0,0,1)</f>
        <v>1</v>
      </c>
      <c r="AT164" s="40">
        <v>600</v>
      </c>
      <c r="AU164" s="40">
        <v>0</v>
      </c>
      <c r="AV164" s="40">
        <f t="shared" ca="1" si="154"/>
        <v>60</v>
      </c>
      <c r="AW164" s="37">
        <f t="shared" ca="1" si="167"/>
        <v>10.133333333333333</v>
      </c>
      <c r="AX164" s="69" t="s">
        <v>899</v>
      </c>
      <c r="AY164" s="40">
        <f t="shared" si="187"/>
        <v>1</v>
      </c>
      <c r="AZ164" s="40">
        <v>600</v>
      </c>
      <c r="BA164" s="40">
        <v>0</v>
      </c>
      <c r="BB164" s="40">
        <f t="shared" ca="1" si="155"/>
        <v>60</v>
      </c>
      <c r="BC164" s="37">
        <f t="shared" ca="1" si="168"/>
        <v>10.133333333333333</v>
      </c>
      <c r="BD164" s="69" t="s">
        <v>899</v>
      </c>
      <c r="BE164" s="40">
        <f t="shared" si="112"/>
        <v>1</v>
      </c>
      <c r="BF164" s="40">
        <v>600</v>
      </c>
      <c r="BG164" s="40">
        <v>0</v>
      </c>
      <c r="BH164" s="40">
        <f t="shared" ca="1" si="156"/>
        <v>60</v>
      </c>
      <c r="BI164" s="37">
        <f t="shared" ca="1" si="169"/>
        <v>10.133333333333333</v>
      </c>
    </row>
    <row r="165" spans="1:61" s="33" customFormat="1" ht="11.25" x14ac:dyDescent="0.2">
      <c r="A165" s="33">
        <f t="shared" si="159"/>
        <v>156</v>
      </c>
      <c r="B165" s="33" t="str">
        <f>'TO Filter Summary'!B166</f>
        <v>ACS</v>
      </c>
      <c r="C165" s="76" t="str">
        <f t="shared" ca="1" si="141"/>
        <v>DI to SD Internal Telemetry</v>
      </c>
      <c r="D165" s="290" t="str">
        <f>'TO Filter Summary'!D166</f>
        <v>No</v>
      </c>
      <c r="E165" s="34" t="str">
        <f t="shared" ca="1" si="142"/>
        <v>External</v>
      </c>
      <c r="F165" s="34">
        <f t="shared" ca="1" si="143"/>
        <v>495</v>
      </c>
      <c r="G165" s="34" t="str">
        <f t="shared" ca="1" si="144"/>
        <v>0x1EF</v>
      </c>
      <c r="H165" s="34" t="str">
        <f t="shared" ca="1" si="160"/>
        <v>0x9EF</v>
      </c>
      <c r="I165" s="117" t="s">
        <v>1393</v>
      </c>
      <c r="J165" s="35">
        <f t="shared" ca="1" si="145"/>
        <v>2816</v>
      </c>
      <c r="K165" s="67">
        <f t="shared" ca="1" si="146"/>
        <v>0.1</v>
      </c>
      <c r="L165" s="35" t="str">
        <f t="shared" ca="1" si="147"/>
        <v>Sync</v>
      </c>
      <c r="M165" s="64">
        <f t="shared" ca="1" si="148"/>
        <v>28160</v>
      </c>
      <c r="N165" s="69" t="s">
        <v>899</v>
      </c>
      <c r="O165" s="40">
        <f t="shared" si="128"/>
        <v>0</v>
      </c>
      <c r="P165" s="36">
        <v>0</v>
      </c>
      <c r="Q165" s="40">
        <v>0</v>
      </c>
      <c r="R165" s="40">
        <f t="shared" ca="1" si="129"/>
        <v>0</v>
      </c>
      <c r="S165" s="37">
        <f t="shared" si="161"/>
        <v>0</v>
      </c>
      <c r="T165" s="69" t="s">
        <v>899</v>
      </c>
      <c r="U165" s="40">
        <f t="shared" si="157"/>
        <v>0</v>
      </c>
      <c r="V165" s="36">
        <v>0</v>
      </c>
      <c r="W165" s="40">
        <v>0</v>
      </c>
      <c r="X165" s="40">
        <f t="shared" ca="1" si="149"/>
        <v>0</v>
      </c>
      <c r="Y165" s="37">
        <f t="shared" si="162"/>
        <v>0</v>
      </c>
      <c r="Z165" s="69" t="s">
        <v>899</v>
      </c>
      <c r="AA165" s="40">
        <f t="shared" si="191"/>
        <v>0</v>
      </c>
      <c r="AB165" s="40">
        <v>0</v>
      </c>
      <c r="AC165" s="40">
        <v>0</v>
      </c>
      <c r="AD165" s="40">
        <f t="shared" ca="1" si="150"/>
        <v>0</v>
      </c>
      <c r="AE165" s="37">
        <f t="shared" si="163"/>
        <v>0</v>
      </c>
      <c r="AF165" s="69" t="s">
        <v>899</v>
      </c>
      <c r="AG165" s="40">
        <f t="shared" si="192"/>
        <v>0</v>
      </c>
      <c r="AH165" s="40">
        <v>0</v>
      </c>
      <c r="AI165" s="40">
        <v>0</v>
      </c>
      <c r="AJ165" s="40">
        <f t="shared" ca="1" si="151"/>
        <v>0</v>
      </c>
      <c r="AK165" s="37">
        <f t="shared" si="164"/>
        <v>0</v>
      </c>
      <c r="AL165" s="69" t="s">
        <v>899</v>
      </c>
      <c r="AM165" s="40">
        <f t="shared" si="185"/>
        <v>0</v>
      </c>
      <c r="AN165" s="40">
        <v>0</v>
      </c>
      <c r="AO165" s="40">
        <v>0</v>
      </c>
      <c r="AP165" s="40">
        <f t="shared" ca="1" si="152"/>
        <v>0</v>
      </c>
      <c r="AQ165" s="37">
        <f t="shared" si="165"/>
        <v>0</v>
      </c>
      <c r="AR165" s="69" t="s">
        <v>899</v>
      </c>
      <c r="AS165" s="40">
        <f t="shared" ref="AS165" si="198">IF(AT165=0,0,1)</f>
        <v>0</v>
      </c>
      <c r="AT165" s="40">
        <v>0</v>
      </c>
      <c r="AU165" s="40">
        <v>0</v>
      </c>
      <c r="AV165" s="40">
        <f t="shared" ca="1" si="154"/>
        <v>0</v>
      </c>
      <c r="AW165" s="37">
        <f t="shared" si="167"/>
        <v>0</v>
      </c>
      <c r="AX165" s="69" t="s">
        <v>899</v>
      </c>
      <c r="AY165" s="40">
        <f t="shared" si="187"/>
        <v>0</v>
      </c>
      <c r="AZ165" s="40">
        <v>0</v>
      </c>
      <c r="BA165" s="40">
        <v>0</v>
      </c>
      <c r="BB165" s="40">
        <f t="shared" ca="1" si="155"/>
        <v>0</v>
      </c>
      <c r="BC165" s="37">
        <f t="shared" si="168"/>
        <v>0</v>
      </c>
      <c r="BD165" s="69" t="s">
        <v>899</v>
      </c>
      <c r="BE165" s="40">
        <f t="shared" si="112"/>
        <v>0</v>
      </c>
      <c r="BF165" s="40">
        <v>0</v>
      </c>
      <c r="BG165" s="40">
        <v>0</v>
      </c>
      <c r="BH165" s="40">
        <f t="shared" ca="1" si="156"/>
        <v>0</v>
      </c>
      <c r="BI165" s="37">
        <f t="shared" si="169"/>
        <v>0</v>
      </c>
    </row>
    <row r="166" spans="1:61" s="16" customFormat="1" ht="11.25" x14ac:dyDescent="0.2">
      <c r="A166" s="16">
        <f t="shared" si="159"/>
        <v>157</v>
      </c>
      <c r="B166" s="33" t="str">
        <f>'TO Filter Summary'!B167</f>
        <v>MCE</v>
      </c>
      <c r="C166" s="118" t="str">
        <f t="shared" ca="1" si="141"/>
        <v>SA MCE A Raw Gimbal Telemetry</v>
      </c>
      <c r="D166" s="290" t="str">
        <f>'TO Filter Summary'!D167</f>
        <v>A</v>
      </c>
      <c r="E166" s="117" t="str">
        <f t="shared" ca="1" si="142"/>
        <v>External</v>
      </c>
      <c r="F166" s="117">
        <f t="shared" ca="1" si="143"/>
        <v>496</v>
      </c>
      <c r="G166" s="117" t="str">
        <f t="shared" ca="1" si="144"/>
        <v>0x1F0</v>
      </c>
      <c r="H166" s="117" t="str">
        <f t="shared" ca="1" si="160"/>
        <v>0x9F0</v>
      </c>
      <c r="I166" s="117" t="s">
        <v>1394</v>
      </c>
      <c r="J166" s="119">
        <f t="shared" ca="1" si="145"/>
        <v>544</v>
      </c>
      <c r="K166" s="272">
        <f t="shared" ca="1" si="146"/>
        <v>0.1</v>
      </c>
      <c r="L166" s="119" t="str">
        <f t="shared" ca="1" si="147"/>
        <v>Sync</v>
      </c>
      <c r="M166" s="120">
        <f t="shared" ca="1" si="148"/>
        <v>5440</v>
      </c>
      <c r="N166" s="69" t="s">
        <v>899</v>
      </c>
      <c r="O166" s="75">
        <f t="shared" si="128"/>
        <v>1</v>
      </c>
      <c r="P166" s="121">
        <v>150</v>
      </c>
      <c r="Q166" s="75">
        <v>0</v>
      </c>
      <c r="R166" s="75">
        <f t="shared" ca="1" si="129"/>
        <v>15</v>
      </c>
      <c r="S166" s="37">
        <f t="shared" ca="1" si="161"/>
        <v>36.266666666666666</v>
      </c>
      <c r="T166" s="69" t="s">
        <v>899</v>
      </c>
      <c r="U166" s="75">
        <f t="shared" si="157"/>
        <v>1</v>
      </c>
      <c r="V166" s="121">
        <v>150</v>
      </c>
      <c r="W166" s="75">
        <v>0</v>
      </c>
      <c r="X166" s="75">
        <f t="shared" ca="1" si="149"/>
        <v>15</v>
      </c>
      <c r="Y166" s="37">
        <f t="shared" ca="1" si="162"/>
        <v>36.266666666666666</v>
      </c>
      <c r="Z166" s="69" t="s">
        <v>899</v>
      </c>
      <c r="AA166" s="75">
        <f t="shared" si="191"/>
        <v>1</v>
      </c>
      <c r="AB166" s="75">
        <v>600</v>
      </c>
      <c r="AC166" s="75">
        <v>0</v>
      </c>
      <c r="AD166" s="75">
        <f t="shared" ca="1" si="150"/>
        <v>60</v>
      </c>
      <c r="AE166" s="37">
        <f t="shared" ca="1" si="163"/>
        <v>9.0666666666666664</v>
      </c>
      <c r="AF166" s="69" t="s">
        <v>899</v>
      </c>
      <c r="AG166" s="75">
        <f t="shared" si="192"/>
        <v>1</v>
      </c>
      <c r="AH166" s="75">
        <v>600</v>
      </c>
      <c r="AI166" s="75">
        <v>0</v>
      </c>
      <c r="AJ166" s="75">
        <f t="shared" ca="1" si="151"/>
        <v>60</v>
      </c>
      <c r="AK166" s="37">
        <f t="shared" ca="1" si="164"/>
        <v>9.0666666666666664</v>
      </c>
      <c r="AL166" s="69" t="s">
        <v>899</v>
      </c>
      <c r="AM166" s="75">
        <f t="shared" si="185"/>
        <v>1</v>
      </c>
      <c r="AN166" s="75">
        <v>600</v>
      </c>
      <c r="AO166" s="75">
        <v>0</v>
      </c>
      <c r="AP166" s="75">
        <f t="shared" ca="1" si="152"/>
        <v>60</v>
      </c>
      <c r="AQ166" s="37">
        <f t="shared" ca="1" si="165"/>
        <v>9.0666666666666664</v>
      </c>
      <c r="AR166" s="69" t="s">
        <v>899</v>
      </c>
      <c r="AS166" s="75">
        <f t="shared" ref="AS166" si="199">IF(AT166=0,0,1)</f>
        <v>1</v>
      </c>
      <c r="AT166" s="75">
        <v>600</v>
      </c>
      <c r="AU166" s="75">
        <v>0</v>
      </c>
      <c r="AV166" s="75">
        <f t="shared" ca="1" si="154"/>
        <v>60</v>
      </c>
      <c r="AW166" s="37">
        <f t="shared" ca="1" si="167"/>
        <v>9.0666666666666664</v>
      </c>
      <c r="AX166" s="69" t="s">
        <v>899</v>
      </c>
      <c r="AY166" s="75">
        <f t="shared" si="187"/>
        <v>1</v>
      </c>
      <c r="AZ166" s="75">
        <v>600</v>
      </c>
      <c r="BA166" s="75">
        <v>0</v>
      </c>
      <c r="BB166" s="75">
        <f t="shared" ca="1" si="155"/>
        <v>60</v>
      </c>
      <c r="BC166" s="37">
        <f t="shared" ca="1" si="168"/>
        <v>9.0666666666666664</v>
      </c>
      <c r="BD166" s="69" t="s">
        <v>899</v>
      </c>
      <c r="BE166" s="75">
        <f t="shared" si="112"/>
        <v>1</v>
      </c>
      <c r="BF166" s="75">
        <v>600</v>
      </c>
      <c r="BG166" s="75">
        <v>0</v>
      </c>
      <c r="BH166" s="75">
        <f t="shared" ca="1" si="156"/>
        <v>60</v>
      </c>
      <c r="BI166" s="37">
        <f t="shared" ca="1" si="169"/>
        <v>9.0666666666666664</v>
      </c>
    </row>
    <row r="167" spans="1:61" s="33" customFormat="1" ht="11.25" x14ac:dyDescent="0.2">
      <c r="A167" s="33">
        <f t="shared" si="159"/>
        <v>158</v>
      </c>
      <c r="B167" s="33" t="str">
        <f>'TO Filter Summary'!B168</f>
        <v>Deploy</v>
      </c>
      <c r="C167" s="76" t="str">
        <f t="shared" ca="1" si="141"/>
        <v>Deploy Card A1 Raw Telemetry</v>
      </c>
      <c r="D167" s="290" t="str">
        <f>'TO Filter Summary'!D168</f>
        <v>AB</v>
      </c>
      <c r="E167" s="34" t="str">
        <f t="shared" ca="1" si="142"/>
        <v>External</v>
      </c>
      <c r="F167" s="34">
        <f t="shared" ca="1" si="143"/>
        <v>500</v>
      </c>
      <c r="G167" s="34" t="str">
        <f t="shared" ca="1" si="144"/>
        <v>0x1F4</v>
      </c>
      <c r="H167" s="34" t="str">
        <f t="shared" ca="1" si="160"/>
        <v>0x9F4</v>
      </c>
      <c r="I167" s="117" t="s">
        <v>1395</v>
      </c>
      <c r="J167" s="35">
        <f t="shared" ca="1" si="145"/>
        <v>240</v>
      </c>
      <c r="K167" s="67">
        <f t="shared" ca="1" si="146"/>
        <v>1</v>
      </c>
      <c r="L167" s="35" t="str">
        <f t="shared" ca="1" si="147"/>
        <v>Sync</v>
      </c>
      <c r="M167" s="64">
        <f t="shared" ca="1" si="148"/>
        <v>240</v>
      </c>
      <c r="N167" s="69" t="s">
        <v>899</v>
      </c>
      <c r="O167" s="40">
        <f t="shared" si="128"/>
        <v>1</v>
      </c>
      <c r="P167" s="36">
        <v>60</v>
      </c>
      <c r="Q167" s="40">
        <v>0</v>
      </c>
      <c r="R167" s="40">
        <f t="shared" ca="1" si="129"/>
        <v>60</v>
      </c>
      <c r="S167" s="37">
        <f t="shared" ca="1" si="161"/>
        <v>4</v>
      </c>
      <c r="T167" s="69" t="s">
        <v>899</v>
      </c>
      <c r="U167" s="40">
        <f t="shared" si="157"/>
        <v>1</v>
      </c>
      <c r="V167" s="36">
        <v>60</v>
      </c>
      <c r="W167" s="40">
        <v>0</v>
      </c>
      <c r="X167" s="40">
        <f t="shared" ca="1" si="149"/>
        <v>60</v>
      </c>
      <c r="Y167" s="37">
        <f t="shared" ca="1" si="162"/>
        <v>4</v>
      </c>
      <c r="Z167" s="69" t="s">
        <v>899</v>
      </c>
      <c r="AA167" s="40">
        <f t="shared" si="191"/>
        <v>1</v>
      </c>
      <c r="AB167" s="40">
        <v>10</v>
      </c>
      <c r="AC167" s="40">
        <v>0</v>
      </c>
      <c r="AD167" s="40">
        <f t="shared" ca="1" si="150"/>
        <v>10</v>
      </c>
      <c r="AE167" s="37">
        <f t="shared" ca="1" si="163"/>
        <v>24</v>
      </c>
      <c r="AF167" s="69" t="s">
        <v>899</v>
      </c>
      <c r="AG167" s="40">
        <f t="shared" si="192"/>
        <v>1</v>
      </c>
      <c r="AH167" s="40">
        <v>10</v>
      </c>
      <c r="AI167" s="40">
        <v>0</v>
      </c>
      <c r="AJ167" s="40">
        <f t="shared" ca="1" si="151"/>
        <v>10</v>
      </c>
      <c r="AK167" s="37">
        <f t="shared" ca="1" si="164"/>
        <v>24</v>
      </c>
      <c r="AL167" s="69" t="s">
        <v>899</v>
      </c>
      <c r="AM167" s="40">
        <f t="shared" si="185"/>
        <v>1</v>
      </c>
      <c r="AN167" s="40">
        <v>120</v>
      </c>
      <c r="AO167" s="40">
        <v>0</v>
      </c>
      <c r="AP167" s="40">
        <f t="shared" ca="1" si="152"/>
        <v>120</v>
      </c>
      <c r="AQ167" s="37">
        <f t="shared" ca="1" si="165"/>
        <v>2</v>
      </c>
      <c r="AR167" s="69" t="s">
        <v>899</v>
      </c>
      <c r="AS167" s="40">
        <f t="shared" ref="AS167" si="200">IF(AT167=0,0,1)</f>
        <v>1</v>
      </c>
      <c r="AT167" s="40">
        <v>120</v>
      </c>
      <c r="AU167" s="40">
        <v>0</v>
      </c>
      <c r="AV167" s="40">
        <f t="shared" ca="1" si="154"/>
        <v>120</v>
      </c>
      <c r="AW167" s="37">
        <f t="shared" ca="1" si="167"/>
        <v>2</v>
      </c>
      <c r="AX167" s="69" t="s">
        <v>899</v>
      </c>
      <c r="AY167" s="40">
        <f t="shared" si="187"/>
        <v>1</v>
      </c>
      <c r="AZ167" s="40">
        <v>120</v>
      </c>
      <c r="BA167" s="40">
        <v>0</v>
      </c>
      <c r="BB167" s="40">
        <f t="shared" ca="1" si="155"/>
        <v>120</v>
      </c>
      <c r="BC167" s="37">
        <f t="shared" ca="1" si="168"/>
        <v>2</v>
      </c>
      <c r="BD167" s="69" t="s">
        <v>899</v>
      </c>
      <c r="BE167" s="40">
        <f t="shared" si="112"/>
        <v>1</v>
      </c>
      <c r="BF167" s="40">
        <v>120</v>
      </c>
      <c r="BG167" s="40">
        <v>0</v>
      </c>
      <c r="BH167" s="40">
        <f t="shared" ca="1" si="156"/>
        <v>120</v>
      </c>
      <c r="BI167" s="37">
        <f t="shared" ca="1" si="169"/>
        <v>2</v>
      </c>
    </row>
    <row r="168" spans="1:61" s="33" customFormat="1" ht="11.25" x14ac:dyDescent="0.2">
      <c r="A168" s="33">
        <f t="shared" si="159"/>
        <v>159</v>
      </c>
      <c r="B168" s="33" t="str">
        <f>'TO Filter Summary'!B169</f>
        <v>Deploy</v>
      </c>
      <c r="C168" s="76" t="str">
        <f t="shared" ca="1" si="141"/>
        <v>Deploy Card A2 Raw Telemetry</v>
      </c>
      <c r="D168" s="290" t="str">
        <f>'TO Filter Summary'!D169</f>
        <v>AB</v>
      </c>
      <c r="E168" s="34" t="str">
        <f t="shared" ca="1" si="142"/>
        <v>External</v>
      </c>
      <c r="F168" s="34">
        <f t="shared" ca="1" si="143"/>
        <v>501</v>
      </c>
      <c r="G168" s="34" t="str">
        <f t="shared" ca="1" si="144"/>
        <v>0x1F5</v>
      </c>
      <c r="H168" s="34" t="str">
        <f t="shared" ca="1" si="160"/>
        <v>0x9F5</v>
      </c>
      <c r="I168" s="117" t="s">
        <v>1395</v>
      </c>
      <c r="J168" s="35">
        <f t="shared" ca="1" si="145"/>
        <v>240</v>
      </c>
      <c r="K168" s="67">
        <f t="shared" ca="1" si="146"/>
        <v>1</v>
      </c>
      <c r="L168" s="35" t="str">
        <f t="shared" ca="1" si="147"/>
        <v>Sync</v>
      </c>
      <c r="M168" s="64">
        <f t="shared" ca="1" si="148"/>
        <v>240</v>
      </c>
      <c r="N168" s="69" t="s">
        <v>899</v>
      </c>
      <c r="O168" s="40">
        <f t="shared" si="128"/>
        <v>1</v>
      </c>
      <c r="P168" s="36">
        <v>60</v>
      </c>
      <c r="Q168" s="40">
        <v>0</v>
      </c>
      <c r="R168" s="40">
        <f t="shared" ca="1" si="129"/>
        <v>60</v>
      </c>
      <c r="S168" s="37">
        <f t="shared" ca="1" si="161"/>
        <v>4</v>
      </c>
      <c r="T168" s="69" t="s">
        <v>899</v>
      </c>
      <c r="U168" s="40">
        <f t="shared" si="157"/>
        <v>1</v>
      </c>
      <c r="V168" s="36">
        <v>60</v>
      </c>
      <c r="W168" s="40">
        <v>0</v>
      </c>
      <c r="X168" s="40">
        <f t="shared" ca="1" si="149"/>
        <v>60</v>
      </c>
      <c r="Y168" s="37">
        <f t="shared" ca="1" si="162"/>
        <v>4</v>
      </c>
      <c r="Z168" s="69" t="s">
        <v>899</v>
      </c>
      <c r="AA168" s="40">
        <f t="shared" si="191"/>
        <v>1</v>
      </c>
      <c r="AB168" s="40">
        <v>10</v>
      </c>
      <c r="AC168" s="40">
        <v>0</v>
      </c>
      <c r="AD168" s="40">
        <f t="shared" ca="1" si="150"/>
        <v>10</v>
      </c>
      <c r="AE168" s="37">
        <f t="shared" ca="1" si="163"/>
        <v>24</v>
      </c>
      <c r="AF168" s="69" t="s">
        <v>899</v>
      </c>
      <c r="AG168" s="40">
        <f t="shared" si="192"/>
        <v>1</v>
      </c>
      <c r="AH168" s="40">
        <v>10</v>
      </c>
      <c r="AI168" s="40">
        <v>0</v>
      </c>
      <c r="AJ168" s="40">
        <f t="shared" ca="1" si="151"/>
        <v>10</v>
      </c>
      <c r="AK168" s="37">
        <f t="shared" ca="1" si="164"/>
        <v>24</v>
      </c>
      <c r="AL168" s="69" t="s">
        <v>899</v>
      </c>
      <c r="AM168" s="40">
        <f t="shared" si="185"/>
        <v>1</v>
      </c>
      <c r="AN168" s="40">
        <v>120</v>
      </c>
      <c r="AO168" s="40">
        <v>0</v>
      </c>
      <c r="AP168" s="40">
        <f t="shared" ca="1" si="152"/>
        <v>120</v>
      </c>
      <c r="AQ168" s="37">
        <f t="shared" ca="1" si="165"/>
        <v>2</v>
      </c>
      <c r="AR168" s="69" t="s">
        <v>899</v>
      </c>
      <c r="AS168" s="40">
        <f t="shared" ref="AS168" si="201">IF(AT168=0,0,1)</f>
        <v>1</v>
      </c>
      <c r="AT168" s="40">
        <v>120</v>
      </c>
      <c r="AU168" s="40">
        <v>0</v>
      </c>
      <c r="AV168" s="40">
        <f t="shared" ca="1" si="154"/>
        <v>120</v>
      </c>
      <c r="AW168" s="37">
        <f t="shared" ca="1" si="167"/>
        <v>2</v>
      </c>
      <c r="AX168" s="69" t="s">
        <v>899</v>
      </c>
      <c r="AY168" s="40">
        <f t="shared" si="187"/>
        <v>1</v>
      </c>
      <c r="AZ168" s="40">
        <v>120</v>
      </c>
      <c r="BA168" s="40">
        <v>0</v>
      </c>
      <c r="BB168" s="40">
        <f t="shared" ca="1" si="155"/>
        <v>120</v>
      </c>
      <c r="BC168" s="37">
        <f t="shared" ca="1" si="168"/>
        <v>2</v>
      </c>
      <c r="BD168" s="69" t="s">
        <v>899</v>
      </c>
      <c r="BE168" s="40">
        <f t="shared" si="112"/>
        <v>1</v>
      </c>
      <c r="BF168" s="40">
        <v>120</v>
      </c>
      <c r="BG168" s="40">
        <v>0</v>
      </c>
      <c r="BH168" s="40">
        <f t="shared" ca="1" si="156"/>
        <v>120</v>
      </c>
      <c r="BI168" s="37">
        <f t="shared" ca="1" si="169"/>
        <v>2</v>
      </c>
    </row>
    <row r="169" spans="1:61" s="33" customFormat="1" ht="11.25" x14ac:dyDescent="0.2">
      <c r="A169" s="33">
        <f t="shared" si="159"/>
        <v>160</v>
      </c>
      <c r="B169" s="33" t="str">
        <f>'TO Filter Summary'!B170</f>
        <v>Deploy</v>
      </c>
      <c r="C169" s="76" t="str">
        <f t="shared" ca="1" si="141"/>
        <v>Deploy Card B1 Raw Telemetry</v>
      </c>
      <c r="D169" s="290" t="str">
        <f>'TO Filter Summary'!D170</f>
        <v>AB</v>
      </c>
      <c r="E169" s="34" t="str">
        <f t="shared" ca="1" si="142"/>
        <v>External</v>
      </c>
      <c r="F169" s="34">
        <f t="shared" ca="1" si="143"/>
        <v>502</v>
      </c>
      <c r="G169" s="34" t="str">
        <f t="shared" ca="1" si="144"/>
        <v>0x1F6</v>
      </c>
      <c r="H169" s="34" t="str">
        <f t="shared" ca="1" si="160"/>
        <v>0x9F6</v>
      </c>
      <c r="I169" s="117" t="s">
        <v>1395</v>
      </c>
      <c r="J169" s="35">
        <f t="shared" ca="1" si="145"/>
        <v>240</v>
      </c>
      <c r="K169" s="67">
        <f t="shared" ca="1" si="146"/>
        <v>1</v>
      </c>
      <c r="L169" s="35" t="str">
        <f t="shared" ca="1" si="147"/>
        <v>Sync</v>
      </c>
      <c r="M169" s="64">
        <f t="shared" ca="1" si="148"/>
        <v>240</v>
      </c>
      <c r="N169" s="69" t="s">
        <v>899</v>
      </c>
      <c r="O169" s="40">
        <f t="shared" si="128"/>
        <v>1</v>
      </c>
      <c r="P169" s="36">
        <v>60</v>
      </c>
      <c r="Q169" s="40">
        <v>0</v>
      </c>
      <c r="R169" s="40">
        <f t="shared" ca="1" si="129"/>
        <v>60</v>
      </c>
      <c r="S169" s="37">
        <f t="shared" ca="1" si="161"/>
        <v>4</v>
      </c>
      <c r="T169" s="69" t="s">
        <v>899</v>
      </c>
      <c r="U169" s="40">
        <f t="shared" si="157"/>
        <v>1</v>
      </c>
      <c r="V169" s="36">
        <v>60</v>
      </c>
      <c r="W169" s="40">
        <v>0</v>
      </c>
      <c r="X169" s="40">
        <f t="shared" ca="1" si="149"/>
        <v>60</v>
      </c>
      <c r="Y169" s="37">
        <f t="shared" ca="1" si="162"/>
        <v>4</v>
      </c>
      <c r="Z169" s="69" t="s">
        <v>899</v>
      </c>
      <c r="AA169" s="40">
        <f t="shared" si="191"/>
        <v>1</v>
      </c>
      <c r="AB169" s="40">
        <v>10</v>
      </c>
      <c r="AC169" s="40">
        <v>0</v>
      </c>
      <c r="AD169" s="40">
        <f t="shared" ca="1" si="150"/>
        <v>10</v>
      </c>
      <c r="AE169" s="37">
        <f t="shared" ca="1" si="163"/>
        <v>24</v>
      </c>
      <c r="AF169" s="69" t="s">
        <v>899</v>
      </c>
      <c r="AG169" s="40">
        <f t="shared" si="192"/>
        <v>1</v>
      </c>
      <c r="AH169" s="40">
        <v>10</v>
      </c>
      <c r="AI169" s="40">
        <v>0</v>
      </c>
      <c r="AJ169" s="40">
        <f t="shared" ca="1" si="151"/>
        <v>10</v>
      </c>
      <c r="AK169" s="37">
        <f t="shared" ca="1" si="164"/>
        <v>24</v>
      </c>
      <c r="AL169" s="69" t="s">
        <v>899</v>
      </c>
      <c r="AM169" s="40">
        <f t="shared" si="185"/>
        <v>1</v>
      </c>
      <c r="AN169" s="40">
        <v>120</v>
      </c>
      <c r="AO169" s="40">
        <v>0</v>
      </c>
      <c r="AP169" s="40">
        <f t="shared" ca="1" si="152"/>
        <v>120</v>
      </c>
      <c r="AQ169" s="37">
        <f t="shared" ca="1" si="165"/>
        <v>2</v>
      </c>
      <c r="AR169" s="69" t="s">
        <v>899</v>
      </c>
      <c r="AS169" s="40">
        <f t="shared" ref="AS169" si="202">IF(AT169=0,0,1)</f>
        <v>1</v>
      </c>
      <c r="AT169" s="40">
        <v>120</v>
      </c>
      <c r="AU169" s="40">
        <v>0</v>
      </c>
      <c r="AV169" s="40">
        <f t="shared" ca="1" si="154"/>
        <v>120</v>
      </c>
      <c r="AW169" s="37">
        <f t="shared" ca="1" si="167"/>
        <v>2</v>
      </c>
      <c r="AX169" s="69" t="s">
        <v>899</v>
      </c>
      <c r="AY169" s="40">
        <f t="shared" si="187"/>
        <v>1</v>
      </c>
      <c r="AZ169" s="40">
        <v>120</v>
      </c>
      <c r="BA169" s="40">
        <v>0</v>
      </c>
      <c r="BB169" s="40">
        <f t="shared" ca="1" si="155"/>
        <v>120</v>
      </c>
      <c r="BC169" s="37">
        <f t="shared" ca="1" si="168"/>
        <v>2</v>
      </c>
      <c r="BD169" s="69" t="s">
        <v>899</v>
      </c>
      <c r="BE169" s="40">
        <f t="shared" si="112"/>
        <v>1</v>
      </c>
      <c r="BF169" s="40">
        <v>120</v>
      </c>
      <c r="BG169" s="40">
        <v>0</v>
      </c>
      <c r="BH169" s="40">
        <f t="shared" ca="1" si="156"/>
        <v>120</v>
      </c>
      <c r="BI169" s="37">
        <f t="shared" ca="1" si="169"/>
        <v>2</v>
      </c>
    </row>
    <row r="170" spans="1:61" s="33" customFormat="1" ht="11.25" x14ac:dyDescent="0.2">
      <c r="A170" s="33">
        <f t="shared" si="159"/>
        <v>161</v>
      </c>
      <c r="B170" s="33" t="str">
        <f>'TO Filter Summary'!B171</f>
        <v>Deploy</v>
      </c>
      <c r="C170" s="76" t="str">
        <f t="shared" ca="1" si="141"/>
        <v>Deploy Card B2 Raw Telemetry</v>
      </c>
      <c r="D170" s="290" t="str">
        <f>'TO Filter Summary'!D171</f>
        <v>AB</v>
      </c>
      <c r="E170" s="34" t="str">
        <f t="shared" ca="1" si="142"/>
        <v>External</v>
      </c>
      <c r="F170" s="34">
        <f t="shared" ca="1" si="143"/>
        <v>503</v>
      </c>
      <c r="G170" s="34" t="str">
        <f t="shared" ca="1" si="144"/>
        <v>0x1F7</v>
      </c>
      <c r="H170" s="34" t="str">
        <f t="shared" ca="1" si="160"/>
        <v>0x9F7</v>
      </c>
      <c r="I170" s="117" t="s">
        <v>1395</v>
      </c>
      <c r="J170" s="35">
        <f t="shared" ca="1" si="145"/>
        <v>240</v>
      </c>
      <c r="K170" s="67">
        <f t="shared" ca="1" si="146"/>
        <v>1</v>
      </c>
      <c r="L170" s="35" t="str">
        <f t="shared" ca="1" si="147"/>
        <v>Sync</v>
      </c>
      <c r="M170" s="64">
        <f t="shared" ca="1" si="148"/>
        <v>240</v>
      </c>
      <c r="N170" s="69" t="s">
        <v>899</v>
      </c>
      <c r="O170" s="40">
        <f t="shared" si="128"/>
        <v>1</v>
      </c>
      <c r="P170" s="36">
        <v>60</v>
      </c>
      <c r="Q170" s="40">
        <v>0</v>
      </c>
      <c r="R170" s="40">
        <f t="shared" ca="1" si="129"/>
        <v>60</v>
      </c>
      <c r="S170" s="37">
        <f t="shared" ca="1" si="161"/>
        <v>4</v>
      </c>
      <c r="T170" s="69" t="s">
        <v>899</v>
      </c>
      <c r="U170" s="40">
        <f t="shared" si="157"/>
        <v>1</v>
      </c>
      <c r="V170" s="36">
        <v>60</v>
      </c>
      <c r="W170" s="40">
        <v>0</v>
      </c>
      <c r="X170" s="40">
        <f t="shared" ca="1" si="149"/>
        <v>60</v>
      </c>
      <c r="Y170" s="37">
        <f t="shared" ca="1" si="162"/>
        <v>4</v>
      </c>
      <c r="Z170" s="69" t="s">
        <v>899</v>
      </c>
      <c r="AA170" s="40">
        <f t="shared" si="191"/>
        <v>1</v>
      </c>
      <c r="AB170" s="40">
        <v>10</v>
      </c>
      <c r="AC170" s="40">
        <v>0</v>
      </c>
      <c r="AD170" s="40">
        <f t="shared" ca="1" si="150"/>
        <v>10</v>
      </c>
      <c r="AE170" s="37">
        <f t="shared" ca="1" si="163"/>
        <v>24</v>
      </c>
      <c r="AF170" s="69" t="s">
        <v>899</v>
      </c>
      <c r="AG170" s="40">
        <f t="shared" si="192"/>
        <v>1</v>
      </c>
      <c r="AH170" s="40">
        <v>10</v>
      </c>
      <c r="AI170" s="40">
        <v>0</v>
      </c>
      <c r="AJ170" s="40">
        <f t="shared" ca="1" si="151"/>
        <v>10</v>
      </c>
      <c r="AK170" s="37">
        <f t="shared" ca="1" si="164"/>
        <v>24</v>
      </c>
      <c r="AL170" s="69" t="s">
        <v>899</v>
      </c>
      <c r="AM170" s="40">
        <f t="shared" si="185"/>
        <v>1</v>
      </c>
      <c r="AN170" s="40">
        <v>120</v>
      </c>
      <c r="AO170" s="40">
        <v>0</v>
      </c>
      <c r="AP170" s="40">
        <f t="shared" ca="1" si="152"/>
        <v>120</v>
      </c>
      <c r="AQ170" s="37">
        <f t="shared" ca="1" si="165"/>
        <v>2</v>
      </c>
      <c r="AR170" s="69" t="s">
        <v>899</v>
      </c>
      <c r="AS170" s="40">
        <f t="shared" ref="AS170" si="203">IF(AT170=0,0,1)</f>
        <v>1</v>
      </c>
      <c r="AT170" s="40">
        <v>120</v>
      </c>
      <c r="AU170" s="40">
        <v>0</v>
      </c>
      <c r="AV170" s="40">
        <f t="shared" ca="1" si="154"/>
        <v>120</v>
      </c>
      <c r="AW170" s="37">
        <f t="shared" ca="1" si="167"/>
        <v>2</v>
      </c>
      <c r="AX170" s="69" t="s">
        <v>899</v>
      </c>
      <c r="AY170" s="40">
        <f t="shared" si="187"/>
        <v>1</v>
      </c>
      <c r="AZ170" s="40">
        <v>120</v>
      </c>
      <c r="BA170" s="40">
        <v>0</v>
      </c>
      <c r="BB170" s="40">
        <f t="shared" ca="1" si="155"/>
        <v>120</v>
      </c>
      <c r="BC170" s="37">
        <f t="shared" ca="1" si="168"/>
        <v>2</v>
      </c>
      <c r="BD170" s="69" t="s">
        <v>899</v>
      </c>
      <c r="BE170" s="40">
        <f t="shared" si="112"/>
        <v>1</v>
      </c>
      <c r="BF170" s="40">
        <v>120</v>
      </c>
      <c r="BG170" s="40">
        <v>0</v>
      </c>
      <c r="BH170" s="40">
        <f t="shared" ca="1" si="156"/>
        <v>120</v>
      </c>
      <c r="BI170" s="37">
        <f t="shared" ca="1" si="169"/>
        <v>2</v>
      </c>
    </row>
    <row r="171" spans="1:61" s="16" customFormat="1" ht="12" customHeight="1" x14ac:dyDescent="0.2">
      <c r="A171" s="16">
        <f t="shared" si="159"/>
        <v>162</v>
      </c>
      <c r="B171" s="33" t="str">
        <f>'TO Filter Summary'!B172</f>
        <v>MCE</v>
      </c>
      <c r="C171" s="118" t="str">
        <f t="shared" ca="1" si="141"/>
        <v>HGA MCE B Raw Gimbal Telemetry</v>
      </c>
      <c r="D171" s="290" t="str">
        <f>'TO Filter Summary'!D172</f>
        <v>B</v>
      </c>
      <c r="E171" s="117" t="str">
        <f t="shared" ca="1" si="142"/>
        <v>External</v>
      </c>
      <c r="F171" s="117">
        <f t="shared" ca="1" si="143"/>
        <v>505</v>
      </c>
      <c r="G171" s="117" t="str">
        <f t="shared" ca="1" si="144"/>
        <v>0x1F9</v>
      </c>
      <c r="H171" s="117" t="str">
        <f t="shared" ca="1" si="160"/>
        <v>0x9F9</v>
      </c>
      <c r="I171" s="117" t="s">
        <v>1394</v>
      </c>
      <c r="J171" s="119">
        <f t="shared" ca="1" si="145"/>
        <v>544</v>
      </c>
      <c r="K171" s="272">
        <f t="shared" ca="1" si="146"/>
        <v>0.1</v>
      </c>
      <c r="L171" s="119" t="str">
        <f t="shared" ca="1" si="147"/>
        <v>Sync</v>
      </c>
      <c r="M171" s="120">
        <f t="shared" ca="1" si="148"/>
        <v>5440</v>
      </c>
      <c r="N171" s="69" t="s">
        <v>899</v>
      </c>
      <c r="O171" s="75">
        <f t="shared" si="128"/>
        <v>1</v>
      </c>
      <c r="P171" s="121">
        <v>150</v>
      </c>
      <c r="Q171" s="75">
        <v>0</v>
      </c>
      <c r="R171" s="75">
        <f t="shared" ca="1" si="129"/>
        <v>15</v>
      </c>
      <c r="S171" s="37">
        <f t="shared" si="161"/>
        <v>0</v>
      </c>
      <c r="T171" s="69" t="s">
        <v>899</v>
      </c>
      <c r="U171" s="75">
        <f t="shared" si="157"/>
        <v>1</v>
      </c>
      <c r="V171" s="121">
        <v>150</v>
      </c>
      <c r="W171" s="75">
        <v>0</v>
      </c>
      <c r="X171" s="75">
        <f t="shared" ca="1" si="149"/>
        <v>15</v>
      </c>
      <c r="Y171" s="37">
        <f t="shared" si="162"/>
        <v>0</v>
      </c>
      <c r="Z171" s="69" t="s">
        <v>899</v>
      </c>
      <c r="AA171" s="75">
        <f t="shared" si="191"/>
        <v>1</v>
      </c>
      <c r="AB171" s="75">
        <v>600</v>
      </c>
      <c r="AC171" s="75">
        <v>0</v>
      </c>
      <c r="AD171" s="75">
        <f t="shared" ca="1" si="150"/>
        <v>60</v>
      </c>
      <c r="AE171" s="37">
        <f t="shared" si="163"/>
        <v>0</v>
      </c>
      <c r="AF171" s="69" t="s">
        <v>899</v>
      </c>
      <c r="AG171" s="75">
        <f t="shared" si="192"/>
        <v>1</v>
      </c>
      <c r="AH171" s="75">
        <v>600</v>
      </c>
      <c r="AI171" s="75">
        <v>0</v>
      </c>
      <c r="AJ171" s="75">
        <f t="shared" ca="1" si="151"/>
        <v>60</v>
      </c>
      <c r="AK171" s="37">
        <f t="shared" si="164"/>
        <v>0</v>
      </c>
      <c r="AL171" s="69" t="s">
        <v>899</v>
      </c>
      <c r="AM171" s="75">
        <f t="shared" si="185"/>
        <v>1</v>
      </c>
      <c r="AN171" s="75">
        <v>600</v>
      </c>
      <c r="AO171" s="75">
        <v>0</v>
      </c>
      <c r="AP171" s="75">
        <f t="shared" ca="1" si="152"/>
        <v>60</v>
      </c>
      <c r="AQ171" s="37">
        <f t="shared" si="165"/>
        <v>0</v>
      </c>
      <c r="AR171" s="69" t="s">
        <v>899</v>
      </c>
      <c r="AS171" s="75">
        <f t="shared" ref="AS171" si="204">IF(AT171=0,0,1)</f>
        <v>1</v>
      </c>
      <c r="AT171" s="75">
        <v>600</v>
      </c>
      <c r="AU171" s="75">
        <v>0</v>
      </c>
      <c r="AV171" s="75">
        <f t="shared" ca="1" si="154"/>
        <v>60</v>
      </c>
      <c r="AW171" s="37">
        <f t="shared" si="167"/>
        <v>0</v>
      </c>
      <c r="AX171" s="69" t="s">
        <v>899</v>
      </c>
      <c r="AY171" s="75">
        <f t="shared" si="187"/>
        <v>1</v>
      </c>
      <c r="AZ171" s="75">
        <v>600</v>
      </c>
      <c r="BA171" s="75">
        <v>0</v>
      </c>
      <c r="BB171" s="75">
        <f t="shared" ca="1" si="155"/>
        <v>60</v>
      </c>
      <c r="BC171" s="37">
        <f t="shared" si="168"/>
        <v>0</v>
      </c>
      <c r="BD171" s="69" t="s">
        <v>899</v>
      </c>
      <c r="BE171" s="75">
        <f t="shared" si="112"/>
        <v>1</v>
      </c>
      <c r="BF171" s="75">
        <v>600</v>
      </c>
      <c r="BG171" s="75">
        <v>0</v>
      </c>
      <c r="BH171" s="75">
        <f t="shared" ca="1" si="156"/>
        <v>60</v>
      </c>
      <c r="BI171" s="37">
        <f t="shared" si="169"/>
        <v>0</v>
      </c>
    </row>
    <row r="172" spans="1:61" s="16" customFormat="1" ht="11.25" x14ac:dyDescent="0.2">
      <c r="A172" s="16">
        <f t="shared" si="159"/>
        <v>163</v>
      </c>
      <c r="B172" s="33" t="str">
        <f>'TO Filter Summary'!B173</f>
        <v>IRU</v>
      </c>
      <c r="C172" s="118" t="str">
        <f t="shared" ca="1" si="141"/>
        <v>IRU B Raw Rate Data</v>
      </c>
      <c r="D172" s="290" t="str">
        <f>'TO Filter Summary'!D173</f>
        <v>B</v>
      </c>
      <c r="E172" s="117" t="str">
        <f t="shared" ca="1" si="142"/>
        <v>External</v>
      </c>
      <c r="F172" s="117">
        <f t="shared" ca="1" si="143"/>
        <v>506</v>
      </c>
      <c r="G172" s="117" t="str">
        <f t="shared" ca="1" si="144"/>
        <v>0x1FA</v>
      </c>
      <c r="H172" s="117" t="str">
        <f t="shared" ca="1" si="160"/>
        <v>0x9FA</v>
      </c>
      <c r="I172" s="117" t="s">
        <v>1394</v>
      </c>
      <c r="J172" s="119">
        <f t="shared" ca="1" si="145"/>
        <v>352</v>
      </c>
      <c r="K172" s="272">
        <f t="shared" ca="1" si="146"/>
        <v>0.1</v>
      </c>
      <c r="L172" s="119" t="str">
        <f t="shared" ca="1" si="147"/>
        <v>Sync</v>
      </c>
      <c r="M172" s="120">
        <f t="shared" ca="1" si="148"/>
        <v>3520</v>
      </c>
      <c r="N172" s="69" t="s">
        <v>899</v>
      </c>
      <c r="O172" s="75">
        <f t="shared" si="128"/>
        <v>1</v>
      </c>
      <c r="P172" s="121">
        <v>10</v>
      </c>
      <c r="Q172" s="75">
        <v>0</v>
      </c>
      <c r="R172" s="75">
        <f t="shared" ca="1" si="129"/>
        <v>1</v>
      </c>
      <c r="S172" s="37">
        <f t="shared" si="161"/>
        <v>0</v>
      </c>
      <c r="T172" s="69" t="s">
        <v>899</v>
      </c>
      <c r="U172" s="75">
        <f t="shared" si="157"/>
        <v>1</v>
      </c>
      <c r="V172" s="121">
        <v>10</v>
      </c>
      <c r="W172" s="75">
        <v>0</v>
      </c>
      <c r="X172" s="75">
        <f t="shared" ca="1" si="149"/>
        <v>1</v>
      </c>
      <c r="Y172" s="37">
        <f t="shared" si="162"/>
        <v>0</v>
      </c>
      <c r="Z172" s="69" t="s">
        <v>899</v>
      </c>
      <c r="AA172" s="75">
        <f t="shared" si="191"/>
        <v>1</v>
      </c>
      <c r="AB172" s="75">
        <v>600</v>
      </c>
      <c r="AC172" s="75">
        <v>0</v>
      </c>
      <c r="AD172" s="75">
        <f t="shared" ca="1" si="150"/>
        <v>60</v>
      </c>
      <c r="AE172" s="37">
        <f t="shared" si="163"/>
        <v>0</v>
      </c>
      <c r="AF172" s="69" t="s">
        <v>899</v>
      </c>
      <c r="AG172" s="75">
        <f t="shared" si="192"/>
        <v>1</v>
      </c>
      <c r="AH172" s="75">
        <v>600</v>
      </c>
      <c r="AI172" s="75">
        <v>0</v>
      </c>
      <c r="AJ172" s="75">
        <f t="shared" ca="1" si="151"/>
        <v>60</v>
      </c>
      <c r="AK172" s="37">
        <f t="shared" si="164"/>
        <v>0</v>
      </c>
      <c r="AL172" s="69" t="s">
        <v>899</v>
      </c>
      <c r="AM172" s="75">
        <f t="shared" si="185"/>
        <v>1</v>
      </c>
      <c r="AN172" s="75">
        <v>600</v>
      </c>
      <c r="AO172" s="75">
        <v>0</v>
      </c>
      <c r="AP172" s="75">
        <f t="shared" ca="1" si="152"/>
        <v>60</v>
      </c>
      <c r="AQ172" s="37">
        <f t="shared" si="165"/>
        <v>0</v>
      </c>
      <c r="AR172" s="69" t="s">
        <v>899</v>
      </c>
      <c r="AS172" s="75">
        <f t="shared" ref="AS172" si="205">IF(AT172=0,0,1)</f>
        <v>1</v>
      </c>
      <c r="AT172" s="75">
        <v>600</v>
      </c>
      <c r="AU172" s="75">
        <v>0</v>
      </c>
      <c r="AV172" s="75">
        <f t="shared" ca="1" si="154"/>
        <v>60</v>
      </c>
      <c r="AW172" s="37">
        <f t="shared" si="167"/>
        <v>0</v>
      </c>
      <c r="AX172" s="69" t="s">
        <v>899</v>
      </c>
      <c r="AY172" s="75">
        <f t="shared" si="187"/>
        <v>1</v>
      </c>
      <c r="AZ172" s="75">
        <v>600</v>
      </c>
      <c r="BA172" s="75">
        <v>0</v>
      </c>
      <c r="BB172" s="75">
        <f t="shared" ca="1" si="155"/>
        <v>60</v>
      </c>
      <c r="BC172" s="37">
        <f t="shared" si="168"/>
        <v>0</v>
      </c>
      <c r="BD172" s="69" t="s">
        <v>899</v>
      </c>
      <c r="BE172" s="75">
        <f t="shared" si="112"/>
        <v>1</v>
      </c>
      <c r="BF172" s="75">
        <v>600</v>
      </c>
      <c r="BG172" s="75">
        <v>0</v>
      </c>
      <c r="BH172" s="75">
        <f t="shared" ca="1" si="156"/>
        <v>60</v>
      </c>
      <c r="BI172" s="37">
        <f t="shared" si="169"/>
        <v>0</v>
      </c>
    </row>
    <row r="173" spans="1:61" s="16" customFormat="1" ht="11.25" x14ac:dyDescent="0.2">
      <c r="A173" s="16">
        <f t="shared" si="159"/>
        <v>164</v>
      </c>
      <c r="B173" s="33" t="str">
        <f>'TO Filter Summary'!B174</f>
        <v>MCE</v>
      </c>
      <c r="C173" s="118" t="str">
        <f t="shared" ca="1" si="141"/>
        <v>SA MCE B Raw Gimbal Data</v>
      </c>
      <c r="D173" s="290" t="str">
        <f>'TO Filter Summary'!D174</f>
        <v>B</v>
      </c>
      <c r="E173" s="117" t="str">
        <f t="shared" ca="1" si="142"/>
        <v>External</v>
      </c>
      <c r="F173" s="117">
        <f t="shared" ca="1" si="143"/>
        <v>507</v>
      </c>
      <c r="G173" s="117" t="str">
        <f t="shared" ca="1" si="144"/>
        <v>0x1FB</v>
      </c>
      <c r="H173" s="117" t="str">
        <f t="shared" ca="1" si="160"/>
        <v>0x9FB</v>
      </c>
      <c r="I173" s="117" t="s">
        <v>1394</v>
      </c>
      <c r="J173" s="119">
        <f t="shared" ca="1" si="145"/>
        <v>544</v>
      </c>
      <c r="K173" s="272">
        <f t="shared" ca="1" si="146"/>
        <v>0.1</v>
      </c>
      <c r="L173" s="119" t="str">
        <f t="shared" ca="1" si="147"/>
        <v>Sync</v>
      </c>
      <c r="M173" s="120">
        <f t="shared" ca="1" si="148"/>
        <v>5440</v>
      </c>
      <c r="N173" s="69" t="s">
        <v>899</v>
      </c>
      <c r="O173" s="75">
        <f t="shared" si="128"/>
        <v>1</v>
      </c>
      <c r="P173" s="121">
        <v>150</v>
      </c>
      <c r="Q173" s="75">
        <v>0</v>
      </c>
      <c r="R173" s="75">
        <f t="shared" ca="1" si="129"/>
        <v>15</v>
      </c>
      <c r="S173" s="37">
        <f t="shared" si="161"/>
        <v>0</v>
      </c>
      <c r="T173" s="69" t="s">
        <v>899</v>
      </c>
      <c r="U173" s="75">
        <f t="shared" si="157"/>
        <v>1</v>
      </c>
      <c r="V173" s="121">
        <v>150</v>
      </c>
      <c r="W173" s="75">
        <v>0</v>
      </c>
      <c r="X173" s="75">
        <f t="shared" ca="1" si="149"/>
        <v>15</v>
      </c>
      <c r="Y173" s="37">
        <f t="shared" si="162"/>
        <v>0</v>
      </c>
      <c r="Z173" s="69" t="s">
        <v>899</v>
      </c>
      <c r="AA173" s="75">
        <f t="shared" si="191"/>
        <v>1</v>
      </c>
      <c r="AB173" s="75">
        <v>600</v>
      </c>
      <c r="AC173" s="75">
        <v>0</v>
      </c>
      <c r="AD173" s="75">
        <f t="shared" ca="1" si="150"/>
        <v>60</v>
      </c>
      <c r="AE173" s="37">
        <f t="shared" si="163"/>
        <v>0</v>
      </c>
      <c r="AF173" s="69" t="s">
        <v>899</v>
      </c>
      <c r="AG173" s="75">
        <f t="shared" si="192"/>
        <v>1</v>
      </c>
      <c r="AH173" s="75">
        <v>600</v>
      </c>
      <c r="AI173" s="75">
        <v>0</v>
      </c>
      <c r="AJ173" s="75">
        <f t="shared" ca="1" si="151"/>
        <v>60</v>
      </c>
      <c r="AK173" s="37">
        <f t="shared" si="164"/>
        <v>0</v>
      </c>
      <c r="AL173" s="69" t="s">
        <v>899</v>
      </c>
      <c r="AM173" s="75">
        <f t="shared" si="185"/>
        <v>1</v>
      </c>
      <c r="AN173" s="75">
        <v>600</v>
      </c>
      <c r="AO173" s="75">
        <v>0</v>
      </c>
      <c r="AP173" s="75">
        <f t="shared" ca="1" si="152"/>
        <v>60</v>
      </c>
      <c r="AQ173" s="37">
        <f t="shared" si="165"/>
        <v>0</v>
      </c>
      <c r="AR173" s="69" t="s">
        <v>899</v>
      </c>
      <c r="AS173" s="75">
        <f t="shared" ref="AS173" si="206">IF(AT173=0,0,1)</f>
        <v>1</v>
      </c>
      <c r="AT173" s="75">
        <v>600</v>
      </c>
      <c r="AU173" s="75">
        <v>0</v>
      </c>
      <c r="AV173" s="75">
        <f t="shared" ca="1" si="154"/>
        <v>60</v>
      </c>
      <c r="AW173" s="37">
        <f t="shared" si="167"/>
        <v>0</v>
      </c>
      <c r="AX173" s="69" t="s">
        <v>899</v>
      </c>
      <c r="AY173" s="75">
        <f t="shared" si="187"/>
        <v>1</v>
      </c>
      <c r="AZ173" s="75">
        <v>600</v>
      </c>
      <c r="BA173" s="75">
        <v>0</v>
      </c>
      <c r="BB173" s="75">
        <f t="shared" ca="1" si="155"/>
        <v>60</v>
      </c>
      <c r="BC173" s="37">
        <f t="shared" si="168"/>
        <v>0</v>
      </c>
      <c r="BD173" s="69" t="s">
        <v>899</v>
      </c>
      <c r="BE173" s="75">
        <f t="shared" si="112"/>
        <v>1</v>
      </c>
      <c r="BF173" s="75">
        <v>600</v>
      </c>
      <c r="BG173" s="75">
        <v>0</v>
      </c>
      <c r="BH173" s="75">
        <f t="shared" ca="1" si="156"/>
        <v>60</v>
      </c>
      <c r="BI173" s="37">
        <f t="shared" si="169"/>
        <v>0</v>
      </c>
    </row>
    <row r="174" spans="1:61" s="33" customFormat="1" ht="11.25" x14ac:dyDescent="0.2">
      <c r="A174" s="33">
        <f t="shared" si="159"/>
        <v>165</v>
      </c>
      <c r="B174" s="33" t="str">
        <f>'TO Filter Summary'!B175</f>
        <v>ATB</v>
      </c>
      <c r="C174" s="76" t="str">
        <f t="shared" ca="1" si="141"/>
        <v>ATB B Raw MTB/SS/TAM Telemetry</v>
      </c>
      <c r="D174" s="290" t="str">
        <f>'TO Filter Summary'!D175</f>
        <v>AB</v>
      </c>
      <c r="E174" s="34" t="str">
        <f t="shared" ca="1" si="142"/>
        <v>External</v>
      </c>
      <c r="F174" s="34">
        <f t="shared" ca="1" si="143"/>
        <v>508</v>
      </c>
      <c r="G174" s="34" t="str">
        <f t="shared" ca="1" si="144"/>
        <v>0x1FC</v>
      </c>
      <c r="H174" s="34" t="str">
        <f t="shared" ca="1" si="160"/>
        <v>0x9FC</v>
      </c>
      <c r="I174" s="117" t="s">
        <v>1394</v>
      </c>
      <c r="J174" s="35">
        <f t="shared" ca="1" si="145"/>
        <v>688</v>
      </c>
      <c r="K174" s="67">
        <f t="shared" ca="1" si="146"/>
        <v>0.1</v>
      </c>
      <c r="L174" s="35" t="str">
        <f t="shared" ca="1" si="147"/>
        <v>Sync</v>
      </c>
      <c r="M174" s="64">
        <f t="shared" ca="1" si="148"/>
        <v>6880</v>
      </c>
      <c r="N174" s="69" t="s">
        <v>899</v>
      </c>
      <c r="O174" s="40">
        <f t="shared" si="128"/>
        <v>1</v>
      </c>
      <c r="P174" s="36">
        <v>100</v>
      </c>
      <c r="Q174" s="40">
        <v>0</v>
      </c>
      <c r="R174" s="40">
        <f t="shared" ca="1" si="129"/>
        <v>10</v>
      </c>
      <c r="S174" s="37">
        <f t="shared" ca="1" si="161"/>
        <v>68.8</v>
      </c>
      <c r="T174" s="69" t="s">
        <v>899</v>
      </c>
      <c r="U174" s="40">
        <f t="shared" si="157"/>
        <v>1</v>
      </c>
      <c r="V174" s="36">
        <v>100</v>
      </c>
      <c r="W174" s="40">
        <v>0</v>
      </c>
      <c r="X174" s="40">
        <f t="shared" ca="1" si="149"/>
        <v>10</v>
      </c>
      <c r="Y174" s="37">
        <f t="shared" ca="1" si="162"/>
        <v>68.8</v>
      </c>
      <c r="Z174" s="69" t="s">
        <v>899</v>
      </c>
      <c r="AA174" s="40">
        <f t="shared" si="191"/>
        <v>1</v>
      </c>
      <c r="AB174" s="40">
        <v>300</v>
      </c>
      <c r="AC174" s="40">
        <v>0</v>
      </c>
      <c r="AD174" s="40">
        <f t="shared" ca="1" si="150"/>
        <v>30</v>
      </c>
      <c r="AE174" s="37">
        <f t="shared" ca="1" si="163"/>
        <v>22.933333333333334</v>
      </c>
      <c r="AF174" s="69" t="s">
        <v>899</v>
      </c>
      <c r="AG174" s="40">
        <f t="shared" si="192"/>
        <v>1</v>
      </c>
      <c r="AH174" s="40">
        <v>300</v>
      </c>
      <c r="AI174" s="40">
        <v>0</v>
      </c>
      <c r="AJ174" s="40">
        <f t="shared" ca="1" si="151"/>
        <v>30</v>
      </c>
      <c r="AK174" s="37">
        <f t="shared" ca="1" si="164"/>
        <v>22.933333333333334</v>
      </c>
      <c r="AL174" s="69" t="s">
        <v>899</v>
      </c>
      <c r="AM174" s="40">
        <f t="shared" si="185"/>
        <v>1</v>
      </c>
      <c r="AN174" s="40">
        <v>300</v>
      </c>
      <c r="AO174" s="40">
        <v>0</v>
      </c>
      <c r="AP174" s="40">
        <f t="shared" ca="1" si="152"/>
        <v>30</v>
      </c>
      <c r="AQ174" s="37">
        <f t="shared" ca="1" si="165"/>
        <v>22.933333333333334</v>
      </c>
      <c r="AR174" s="69" t="s">
        <v>899</v>
      </c>
      <c r="AS174" s="40">
        <f t="shared" ref="AS174" si="207">IF(AT174=0,0,1)</f>
        <v>1</v>
      </c>
      <c r="AT174" s="40">
        <v>300</v>
      </c>
      <c r="AU174" s="40">
        <v>0</v>
      </c>
      <c r="AV174" s="40">
        <f t="shared" ca="1" si="154"/>
        <v>30</v>
      </c>
      <c r="AW174" s="37">
        <f t="shared" ca="1" si="167"/>
        <v>22.933333333333334</v>
      </c>
      <c r="AX174" s="69" t="s">
        <v>899</v>
      </c>
      <c r="AY174" s="40">
        <f t="shared" si="187"/>
        <v>1</v>
      </c>
      <c r="AZ174" s="40">
        <v>200</v>
      </c>
      <c r="BA174" s="40">
        <v>0</v>
      </c>
      <c r="BB174" s="40">
        <f t="shared" ca="1" si="155"/>
        <v>20</v>
      </c>
      <c r="BC174" s="37">
        <f t="shared" ca="1" si="168"/>
        <v>34.4</v>
      </c>
      <c r="BD174" s="69" t="s">
        <v>899</v>
      </c>
      <c r="BE174" s="40">
        <f t="shared" si="112"/>
        <v>1</v>
      </c>
      <c r="BF174" s="40">
        <v>1200</v>
      </c>
      <c r="BG174" s="40">
        <v>0</v>
      </c>
      <c r="BH174" s="40">
        <f t="shared" ca="1" si="156"/>
        <v>120</v>
      </c>
      <c r="BI174" s="37">
        <f t="shared" ca="1" si="169"/>
        <v>5.7333333333333334</v>
      </c>
    </row>
    <row r="175" spans="1:61" s="16" customFormat="1" ht="11.25" x14ac:dyDescent="0.2">
      <c r="A175" s="16">
        <f t="shared" si="159"/>
        <v>166</v>
      </c>
      <c r="B175" s="33" t="str">
        <f>'TO Filter Summary'!B176</f>
        <v>ST</v>
      </c>
      <c r="C175" s="118" t="str">
        <f t="shared" ca="1" si="141"/>
        <v>Star Tracker B Raw Quaternion Data</v>
      </c>
      <c r="D175" s="290" t="str">
        <f>'TO Filter Summary'!D176</f>
        <v>AB</v>
      </c>
      <c r="E175" s="117" t="str">
        <f t="shared" ca="1" si="142"/>
        <v>External</v>
      </c>
      <c r="F175" s="117">
        <f t="shared" ca="1" si="143"/>
        <v>510</v>
      </c>
      <c r="G175" s="117" t="str">
        <f t="shared" ca="1" si="144"/>
        <v>0x1FE</v>
      </c>
      <c r="H175" s="117" t="str">
        <f t="shared" ca="1" si="160"/>
        <v>0x9FE</v>
      </c>
      <c r="I175" s="117" t="s">
        <v>1394</v>
      </c>
      <c r="J175" s="119">
        <f t="shared" ca="1" si="145"/>
        <v>608</v>
      </c>
      <c r="K175" s="272">
        <f t="shared" ca="1" si="146"/>
        <v>0.1</v>
      </c>
      <c r="L175" s="119" t="str">
        <f t="shared" ca="1" si="147"/>
        <v>Sync</v>
      </c>
      <c r="M175" s="120">
        <f t="shared" ca="1" si="148"/>
        <v>6080</v>
      </c>
      <c r="N175" s="69" t="s">
        <v>899</v>
      </c>
      <c r="O175" s="75">
        <f t="shared" si="128"/>
        <v>1</v>
      </c>
      <c r="P175" s="121">
        <v>50</v>
      </c>
      <c r="Q175" s="75">
        <v>0</v>
      </c>
      <c r="R175" s="75">
        <f t="shared" ca="1" si="129"/>
        <v>5</v>
      </c>
      <c r="S175" s="37">
        <f t="shared" ca="1" si="161"/>
        <v>121.6</v>
      </c>
      <c r="T175" s="69" t="s">
        <v>899</v>
      </c>
      <c r="U175" s="75">
        <f t="shared" si="157"/>
        <v>1</v>
      </c>
      <c r="V175" s="75">
        <v>50</v>
      </c>
      <c r="W175" s="75">
        <v>0</v>
      </c>
      <c r="X175" s="75">
        <f t="shared" ca="1" si="149"/>
        <v>5</v>
      </c>
      <c r="Y175" s="37">
        <f t="shared" ca="1" si="162"/>
        <v>121.6</v>
      </c>
      <c r="Z175" s="69" t="s">
        <v>899</v>
      </c>
      <c r="AA175" s="75">
        <f t="shared" si="191"/>
        <v>1</v>
      </c>
      <c r="AB175" s="75">
        <v>600</v>
      </c>
      <c r="AC175" s="75">
        <v>0</v>
      </c>
      <c r="AD175" s="75">
        <f t="shared" ca="1" si="150"/>
        <v>60</v>
      </c>
      <c r="AE175" s="37">
        <f t="shared" ca="1" si="163"/>
        <v>10.133333333333333</v>
      </c>
      <c r="AF175" s="69" t="s">
        <v>899</v>
      </c>
      <c r="AG175" s="75">
        <f t="shared" si="192"/>
        <v>1</v>
      </c>
      <c r="AH175" s="75">
        <v>600</v>
      </c>
      <c r="AI175" s="75">
        <v>0</v>
      </c>
      <c r="AJ175" s="75">
        <f t="shared" ca="1" si="151"/>
        <v>60</v>
      </c>
      <c r="AK175" s="37">
        <f t="shared" ca="1" si="164"/>
        <v>10.133333333333333</v>
      </c>
      <c r="AL175" s="69" t="s">
        <v>899</v>
      </c>
      <c r="AM175" s="75">
        <f t="shared" si="185"/>
        <v>1</v>
      </c>
      <c r="AN175" s="75">
        <v>600</v>
      </c>
      <c r="AO175" s="75">
        <v>0</v>
      </c>
      <c r="AP175" s="75">
        <f t="shared" ca="1" si="152"/>
        <v>60</v>
      </c>
      <c r="AQ175" s="37">
        <f t="shared" ca="1" si="165"/>
        <v>10.133333333333333</v>
      </c>
      <c r="AR175" s="69" t="s">
        <v>899</v>
      </c>
      <c r="AS175" s="75">
        <f t="shared" ref="AS175" si="208">IF(AT175=0,0,1)</f>
        <v>1</v>
      </c>
      <c r="AT175" s="75">
        <v>600</v>
      </c>
      <c r="AU175" s="75">
        <v>0</v>
      </c>
      <c r="AV175" s="75">
        <f t="shared" ca="1" si="154"/>
        <v>60</v>
      </c>
      <c r="AW175" s="37">
        <f t="shared" ca="1" si="167"/>
        <v>10.133333333333333</v>
      </c>
      <c r="AX175" s="69" t="s">
        <v>899</v>
      </c>
      <c r="AY175" s="75">
        <f t="shared" si="187"/>
        <v>1</v>
      </c>
      <c r="AZ175" s="75">
        <v>600</v>
      </c>
      <c r="BA175" s="75">
        <v>0</v>
      </c>
      <c r="BB175" s="75">
        <f t="shared" ca="1" si="155"/>
        <v>60</v>
      </c>
      <c r="BC175" s="37">
        <f t="shared" ca="1" si="168"/>
        <v>10.133333333333333</v>
      </c>
      <c r="BD175" s="69" t="s">
        <v>899</v>
      </c>
      <c r="BE175" s="75">
        <f t="shared" si="112"/>
        <v>1</v>
      </c>
      <c r="BF175" s="75">
        <v>600</v>
      </c>
      <c r="BG175" s="75">
        <v>0</v>
      </c>
      <c r="BH175" s="75">
        <f t="shared" ca="1" si="156"/>
        <v>60</v>
      </c>
      <c r="BI175" s="37">
        <f t="shared" ca="1" si="169"/>
        <v>10.133333333333333</v>
      </c>
    </row>
    <row r="176" spans="1:61" s="33" customFormat="1" ht="11.25" x14ac:dyDescent="0.2">
      <c r="A176" s="33">
        <f t="shared" si="159"/>
        <v>167</v>
      </c>
      <c r="B176" s="33" t="str">
        <f>'TO Filter Summary'!B177</f>
        <v>CDH</v>
      </c>
      <c r="C176" s="76" t="str">
        <f t="shared" ca="1" si="141"/>
        <v>MAC A HK Telemetry</v>
      </c>
      <c r="D176" s="290" t="str">
        <f>'TO Filter Summary'!D177</f>
        <v>A</v>
      </c>
      <c r="E176" s="34" t="str">
        <f t="shared" ca="1" si="142"/>
        <v>External</v>
      </c>
      <c r="F176" s="34">
        <f t="shared" ca="1" si="143"/>
        <v>512</v>
      </c>
      <c r="G176" s="34" t="str">
        <f t="shared" ca="1" si="144"/>
        <v>0x200</v>
      </c>
      <c r="H176" s="34" t="str">
        <f t="shared" ca="1" si="160"/>
        <v>0xA00</v>
      </c>
      <c r="I176" s="117" t="s">
        <v>1394</v>
      </c>
      <c r="J176" s="35">
        <f t="shared" ca="1" si="145"/>
        <v>5376</v>
      </c>
      <c r="K176" s="67">
        <f t="shared" ca="1" si="146"/>
        <v>1</v>
      </c>
      <c r="L176" s="35" t="str">
        <f t="shared" ca="1" si="147"/>
        <v>Sync</v>
      </c>
      <c r="M176" s="64">
        <f t="shared" ca="1" si="148"/>
        <v>5376</v>
      </c>
      <c r="N176" s="69" t="s">
        <v>899</v>
      </c>
      <c r="O176" s="40">
        <f t="shared" si="128"/>
        <v>1</v>
      </c>
      <c r="P176" s="36">
        <v>30</v>
      </c>
      <c r="Q176" s="40">
        <v>0</v>
      </c>
      <c r="R176" s="40">
        <f t="shared" ca="1" si="129"/>
        <v>30</v>
      </c>
      <c r="S176" s="37">
        <f t="shared" ca="1" si="161"/>
        <v>179.2</v>
      </c>
      <c r="T176" s="69" t="s">
        <v>899</v>
      </c>
      <c r="U176" s="40">
        <f t="shared" si="157"/>
        <v>1</v>
      </c>
      <c r="V176" s="36">
        <v>30</v>
      </c>
      <c r="W176" s="40">
        <v>0</v>
      </c>
      <c r="X176" s="40">
        <f t="shared" ca="1" si="149"/>
        <v>30</v>
      </c>
      <c r="Y176" s="37">
        <f t="shared" ca="1" si="162"/>
        <v>179.2</v>
      </c>
      <c r="Z176" s="69" t="s">
        <v>899</v>
      </c>
      <c r="AA176" s="40">
        <f t="shared" si="191"/>
        <v>1</v>
      </c>
      <c r="AB176" s="40">
        <v>120</v>
      </c>
      <c r="AC176" s="40">
        <v>0</v>
      </c>
      <c r="AD176" s="40">
        <f t="shared" ca="1" si="150"/>
        <v>120</v>
      </c>
      <c r="AE176" s="37">
        <f t="shared" ca="1" si="163"/>
        <v>44.8</v>
      </c>
      <c r="AF176" s="69" t="s">
        <v>899</v>
      </c>
      <c r="AG176" s="40">
        <f t="shared" si="192"/>
        <v>1</v>
      </c>
      <c r="AH176" s="40">
        <v>120</v>
      </c>
      <c r="AI176" s="40">
        <v>0</v>
      </c>
      <c r="AJ176" s="40">
        <f t="shared" ca="1" si="151"/>
        <v>120</v>
      </c>
      <c r="AK176" s="37">
        <f t="shared" ca="1" si="164"/>
        <v>44.8</v>
      </c>
      <c r="AL176" s="69" t="s">
        <v>899</v>
      </c>
      <c r="AM176" s="40">
        <f t="shared" si="185"/>
        <v>1</v>
      </c>
      <c r="AN176" s="40">
        <v>120</v>
      </c>
      <c r="AO176" s="40">
        <v>0</v>
      </c>
      <c r="AP176" s="40">
        <f t="shared" ca="1" si="152"/>
        <v>120</v>
      </c>
      <c r="AQ176" s="37">
        <f t="shared" ca="1" si="165"/>
        <v>44.8</v>
      </c>
      <c r="AR176" s="69" t="s">
        <v>899</v>
      </c>
      <c r="AS176" s="40">
        <f t="shared" ref="AS176" si="209">IF(AT176=0,0,1)</f>
        <v>1</v>
      </c>
      <c r="AT176" s="40">
        <v>120</v>
      </c>
      <c r="AU176" s="40">
        <v>0</v>
      </c>
      <c r="AV176" s="75">
        <f t="shared" ca="1" si="154"/>
        <v>120</v>
      </c>
      <c r="AW176" s="37">
        <f t="shared" ca="1" si="167"/>
        <v>44.8</v>
      </c>
      <c r="AX176" s="69" t="s">
        <v>899</v>
      </c>
      <c r="AY176" s="40">
        <f t="shared" si="187"/>
        <v>1</v>
      </c>
      <c r="AZ176" s="40">
        <v>120</v>
      </c>
      <c r="BA176" s="40">
        <v>0</v>
      </c>
      <c r="BB176" s="40">
        <f t="shared" ca="1" si="155"/>
        <v>120</v>
      </c>
      <c r="BC176" s="37">
        <f t="shared" ca="1" si="168"/>
        <v>44.8</v>
      </c>
      <c r="BD176" s="69" t="s">
        <v>899</v>
      </c>
      <c r="BE176" s="40">
        <f t="shared" ref="BE176:BE239" si="210">IF(BF176=0,0,1)</f>
        <v>1</v>
      </c>
      <c r="BF176" s="40">
        <v>120</v>
      </c>
      <c r="BG176" s="40">
        <v>0</v>
      </c>
      <c r="BH176" s="40">
        <f t="shared" ca="1" si="156"/>
        <v>120</v>
      </c>
      <c r="BI176" s="37">
        <f t="shared" ca="1" si="169"/>
        <v>44.8</v>
      </c>
    </row>
    <row r="177" spans="1:61" s="33" customFormat="1" ht="11.25" x14ac:dyDescent="0.2">
      <c r="A177" s="33">
        <f t="shared" si="159"/>
        <v>168</v>
      </c>
      <c r="B177" s="33">
        <f>'TO Filter Summary'!B178</f>
        <v>0</v>
      </c>
      <c r="C177" s="76" t="str">
        <f t="shared" ca="1" si="141"/>
        <v>MAC A Diagnostic Telemetry</v>
      </c>
      <c r="D177" s="290">
        <f>'TO Filter Summary'!D178</f>
        <v>0</v>
      </c>
      <c r="E177" s="34" t="str">
        <f t="shared" ca="1" si="142"/>
        <v>External</v>
      </c>
      <c r="F177" s="34">
        <f t="shared" ca="1" si="143"/>
        <v>513</v>
      </c>
      <c r="G177" s="34" t="str">
        <f t="shared" ca="1" si="144"/>
        <v>0x201</v>
      </c>
      <c r="H177" s="34" t="str">
        <f t="shared" ca="1" si="160"/>
        <v>0xA01</v>
      </c>
      <c r="I177" s="117" t="s">
        <v>1393</v>
      </c>
      <c r="J177" s="35">
        <f t="shared" ca="1" si="145"/>
        <v>5376</v>
      </c>
      <c r="K177" s="67">
        <f t="shared" ca="1" si="146"/>
        <v>0</v>
      </c>
      <c r="L177" s="35" t="str">
        <f t="shared" ca="1" si="147"/>
        <v>Async</v>
      </c>
      <c r="M177" s="64">
        <f t="shared" ca="1" si="148"/>
        <v>0</v>
      </c>
      <c r="N177" s="69" t="s">
        <v>899</v>
      </c>
      <c r="O177" s="40">
        <f t="shared" si="128"/>
        <v>1</v>
      </c>
      <c r="P177" s="36">
        <v>1</v>
      </c>
      <c r="Q177" s="40">
        <v>0</v>
      </c>
      <c r="R177" s="40">
        <f t="shared" ca="1" si="129"/>
        <v>0</v>
      </c>
      <c r="S177" s="37">
        <f t="shared" ca="1" si="161"/>
        <v>0</v>
      </c>
      <c r="T177" s="69" t="s">
        <v>899</v>
      </c>
      <c r="U177" s="40">
        <f t="shared" si="157"/>
        <v>1</v>
      </c>
      <c r="V177" s="36">
        <v>1</v>
      </c>
      <c r="W177" s="40">
        <v>0</v>
      </c>
      <c r="X177" s="40">
        <f t="shared" ca="1" si="149"/>
        <v>0</v>
      </c>
      <c r="Y177" s="37">
        <f t="shared" ca="1" si="162"/>
        <v>0</v>
      </c>
      <c r="Z177" s="69" t="s">
        <v>899</v>
      </c>
      <c r="AA177" s="40">
        <f t="shared" si="191"/>
        <v>1</v>
      </c>
      <c r="AB177" s="40">
        <v>1</v>
      </c>
      <c r="AC177" s="40">
        <v>0</v>
      </c>
      <c r="AD177" s="40">
        <f t="shared" ca="1" si="150"/>
        <v>0</v>
      </c>
      <c r="AE177" s="37">
        <f t="shared" ca="1" si="163"/>
        <v>0</v>
      </c>
      <c r="AF177" s="69" t="s">
        <v>899</v>
      </c>
      <c r="AG177" s="40">
        <f t="shared" si="192"/>
        <v>1</v>
      </c>
      <c r="AH177" s="40">
        <v>1</v>
      </c>
      <c r="AI177" s="40">
        <v>0</v>
      </c>
      <c r="AJ177" s="40">
        <f t="shared" ca="1" si="151"/>
        <v>0</v>
      </c>
      <c r="AK177" s="37">
        <f t="shared" ca="1" si="164"/>
        <v>0</v>
      </c>
      <c r="AL177" s="69" t="s">
        <v>899</v>
      </c>
      <c r="AM177" s="40">
        <f t="shared" si="185"/>
        <v>1</v>
      </c>
      <c r="AN177" s="84">
        <v>1</v>
      </c>
      <c r="AO177" s="40">
        <v>0</v>
      </c>
      <c r="AP177" s="40">
        <f t="shared" ca="1" si="152"/>
        <v>0</v>
      </c>
      <c r="AQ177" s="37">
        <f t="shared" ca="1" si="165"/>
        <v>0</v>
      </c>
      <c r="AR177" s="69" t="s">
        <v>899</v>
      </c>
      <c r="AS177" s="40">
        <f t="shared" ref="AS177" si="211">IF(AT177=0,0,1)</f>
        <v>1</v>
      </c>
      <c r="AT177" s="84">
        <v>1</v>
      </c>
      <c r="AU177" s="40">
        <v>0</v>
      </c>
      <c r="AV177" s="40">
        <f t="shared" ca="1" si="154"/>
        <v>0</v>
      </c>
      <c r="AW177" s="37">
        <f t="shared" ca="1" si="167"/>
        <v>0</v>
      </c>
      <c r="AX177" s="69" t="s">
        <v>899</v>
      </c>
      <c r="AY177" s="40">
        <f t="shared" si="187"/>
        <v>1</v>
      </c>
      <c r="AZ177" s="40">
        <v>1</v>
      </c>
      <c r="BA177" s="40">
        <v>0</v>
      </c>
      <c r="BB177" s="40">
        <f t="shared" ca="1" si="155"/>
        <v>0</v>
      </c>
      <c r="BC177" s="37">
        <f t="shared" ca="1" si="168"/>
        <v>0</v>
      </c>
      <c r="BD177" s="69" t="s">
        <v>899</v>
      </c>
      <c r="BE177" s="40">
        <f t="shared" si="210"/>
        <v>1</v>
      </c>
      <c r="BF177" s="40">
        <v>1</v>
      </c>
      <c r="BG177" s="40">
        <v>0</v>
      </c>
      <c r="BH177" s="40">
        <f t="shared" ca="1" si="156"/>
        <v>0</v>
      </c>
      <c r="BI177" s="37">
        <f t="shared" ca="1" si="169"/>
        <v>0</v>
      </c>
    </row>
    <row r="178" spans="1:61" s="16" customFormat="1" ht="11.25" x14ac:dyDescent="0.2">
      <c r="A178" s="16">
        <f t="shared" si="159"/>
        <v>169</v>
      </c>
      <c r="B178" s="33" t="str">
        <f>'TO Filter Summary'!B179</f>
        <v>CDH</v>
      </c>
      <c r="C178" s="118" t="str">
        <f t="shared" ca="1" si="141"/>
        <v>MAC B HK Telemetry</v>
      </c>
      <c r="D178" s="290" t="str">
        <f>'TO Filter Summary'!D179</f>
        <v>B</v>
      </c>
      <c r="E178" s="117" t="str">
        <f t="shared" ca="1" si="142"/>
        <v>External</v>
      </c>
      <c r="F178" s="117">
        <f t="shared" ca="1" si="143"/>
        <v>514</v>
      </c>
      <c r="G178" s="117" t="str">
        <f t="shared" ca="1" si="144"/>
        <v>0x202</v>
      </c>
      <c r="H178" s="117" t="str">
        <f t="shared" ca="1" si="160"/>
        <v>0xA02</v>
      </c>
      <c r="I178" s="117" t="s">
        <v>1394</v>
      </c>
      <c r="J178" s="119">
        <f t="shared" ca="1" si="145"/>
        <v>5376</v>
      </c>
      <c r="K178" s="272">
        <f t="shared" ca="1" si="146"/>
        <v>1</v>
      </c>
      <c r="L178" s="119" t="str">
        <f t="shared" ca="1" si="147"/>
        <v>Sync</v>
      </c>
      <c r="M178" s="120">
        <f t="shared" ca="1" si="148"/>
        <v>5376</v>
      </c>
      <c r="N178" s="69" t="s">
        <v>899</v>
      </c>
      <c r="O178" s="75">
        <f t="shared" si="128"/>
        <v>1</v>
      </c>
      <c r="P178" s="121">
        <v>30</v>
      </c>
      <c r="Q178" s="75">
        <v>0</v>
      </c>
      <c r="R178" s="75">
        <f t="shared" ca="1" si="129"/>
        <v>30</v>
      </c>
      <c r="S178" s="37">
        <f t="shared" si="161"/>
        <v>0</v>
      </c>
      <c r="T178" s="69" t="s">
        <v>899</v>
      </c>
      <c r="U178" s="75">
        <f t="shared" si="157"/>
        <v>1</v>
      </c>
      <c r="V178" s="121">
        <v>30</v>
      </c>
      <c r="W178" s="75">
        <v>0</v>
      </c>
      <c r="X178" s="75">
        <f t="shared" ca="1" si="149"/>
        <v>30</v>
      </c>
      <c r="Y178" s="37">
        <f t="shared" si="162"/>
        <v>0</v>
      </c>
      <c r="Z178" s="69" t="s">
        <v>899</v>
      </c>
      <c r="AA178" s="75">
        <f t="shared" si="191"/>
        <v>1</v>
      </c>
      <c r="AB178" s="75">
        <v>120</v>
      </c>
      <c r="AC178" s="75">
        <v>0</v>
      </c>
      <c r="AD178" s="75">
        <f t="shared" ca="1" si="150"/>
        <v>120</v>
      </c>
      <c r="AE178" s="37">
        <f t="shared" si="163"/>
        <v>0</v>
      </c>
      <c r="AF178" s="69" t="s">
        <v>899</v>
      </c>
      <c r="AG178" s="75">
        <f t="shared" si="192"/>
        <v>1</v>
      </c>
      <c r="AH178" s="75">
        <v>120</v>
      </c>
      <c r="AI178" s="75">
        <v>0</v>
      </c>
      <c r="AJ178" s="75">
        <f t="shared" ca="1" si="151"/>
        <v>120</v>
      </c>
      <c r="AK178" s="37">
        <f t="shared" si="164"/>
        <v>0</v>
      </c>
      <c r="AL178" s="69" t="s">
        <v>899</v>
      </c>
      <c r="AM178" s="75">
        <f t="shared" si="185"/>
        <v>1</v>
      </c>
      <c r="AN178" s="75">
        <v>120</v>
      </c>
      <c r="AO178" s="75">
        <v>0</v>
      </c>
      <c r="AP178" s="75">
        <f t="shared" ca="1" si="152"/>
        <v>120</v>
      </c>
      <c r="AQ178" s="37">
        <f t="shared" si="165"/>
        <v>0</v>
      </c>
      <c r="AR178" s="69" t="s">
        <v>899</v>
      </c>
      <c r="AS178" s="75">
        <f t="shared" ref="AS178" si="212">IF(AT178=0,0,1)</f>
        <v>1</v>
      </c>
      <c r="AT178" s="75">
        <v>120</v>
      </c>
      <c r="AU178" s="75">
        <v>0</v>
      </c>
      <c r="AV178" s="75">
        <f t="shared" ca="1" si="154"/>
        <v>120</v>
      </c>
      <c r="AW178" s="37">
        <f t="shared" si="167"/>
        <v>0</v>
      </c>
      <c r="AX178" s="69" t="s">
        <v>899</v>
      </c>
      <c r="AY178" s="75">
        <f t="shared" si="187"/>
        <v>1</v>
      </c>
      <c r="AZ178" s="75">
        <v>120</v>
      </c>
      <c r="BA178" s="75">
        <v>0</v>
      </c>
      <c r="BB178" s="75">
        <f t="shared" ca="1" si="155"/>
        <v>120</v>
      </c>
      <c r="BC178" s="37">
        <f t="shared" si="168"/>
        <v>0</v>
      </c>
      <c r="BD178" s="69" t="s">
        <v>899</v>
      </c>
      <c r="BE178" s="75">
        <f t="shared" si="210"/>
        <v>1</v>
      </c>
      <c r="BF178" s="75">
        <v>120</v>
      </c>
      <c r="BG178" s="75">
        <v>0</v>
      </c>
      <c r="BH178" s="75">
        <f t="shared" ca="1" si="156"/>
        <v>120</v>
      </c>
      <c r="BI178" s="37">
        <f t="shared" si="169"/>
        <v>0</v>
      </c>
    </row>
    <row r="179" spans="1:61" s="33" customFormat="1" ht="11.25" x14ac:dyDescent="0.2">
      <c r="A179" s="33">
        <f t="shared" si="159"/>
        <v>170</v>
      </c>
      <c r="B179" s="33">
        <f>'TO Filter Summary'!B180</f>
        <v>0</v>
      </c>
      <c r="C179" s="76" t="str">
        <f t="shared" ca="1" si="141"/>
        <v>MAC B Diagnostic Telemetry</v>
      </c>
      <c r="D179" s="290">
        <f>'TO Filter Summary'!D180</f>
        <v>0</v>
      </c>
      <c r="E179" s="34" t="str">
        <f t="shared" ca="1" si="142"/>
        <v>External</v>
      </c>
      <c r="F179" s="34">
        <f t="shared" ca="1" si="143"/>
        <v>515</v>
      </c>
      <c r="G179" s="34" t="str">
        <f t="shared" ca="1" si="144"/>
        <v>0x203</v>
      </c>
      <c r="H179" s="34" t="str">
        <f t="shared" ca="1" si="160"/>
        <v>0xA03</v>
      </c>
      <c r="I179" s="117" t="s">
        <v>1393</v>
      </c>
      <c r="J179" s="35">
        <f t="shared" ca="1" si="145"/>
        <v>5376</v>
      </c>
      <c r="K179" s="67">
        <f t="shared" ca="1" si="146"/>
        <v>0</v>
      </c>
      <c r="L179" s="35" t="str">
        <f t="shared" ca="1" si="147"/>
        <v>Async</v>
      </c>
      <c r="M179" s="64">
        <f t="shared" ca="1" si="148"/>
        <v>0</v>
      </c>
      <c r="N179" s="69" t="s">
        <v>899</v>
      </c>
      <c r="O179" s="40">
        <f t="shared" si="128"/>
        <v>1</v>
      </c>
      <c r="P179" s="36">
        <v>1</v>
      </c>
      <c r="Q179" s="40">
        <v>0</v>
      </c>
      <c r="R179" s="40">
        <f t="shared" ca="1" si="129"/>
        <v>0</v>
      </c>
      <c r="S179" s="37">
        <f t="shared" ca="1" si="161"/>
        <v>0</v>
      </c>
      <c r="T179" s="69" t="s">
        <v>899</v>
      </c>
      <c r="U179" s="40">
        <f t="shared" si="157"/>
        <v>1</v>
      </c>
      <c r="V179" s="36">
        <v>1</v>
      </c>
      <c r="W179" s="40">
        <v>0</v>
      </c>
      <c r="X179" s="40">
        <f t="shared" ca="1" si="149"/>
        <v>0</v>
      </c>
      <c r="Y179" s="37">
        <f t="shared" ca="1" si="162"/>
        <v>0</v>
      </c>
      <c r="Z179" s="69" t="s">
        <v>899</v>
      </c>
      <c r="AA179" s="40">
        <f t="shared" si="191"/>
        <v>1</v>
      </c>
      <c r="AB179" s="40">
        <v>1</v>
      </c>
      <c r="AC179" s="40">
        <v>0</v>
      </c>
      <c r="AD179" s="40">
        <f t="shared" ca="1" si="150"/>
        <v>0</v>
      </c>
      <c r="AE179" s="37">
        <f t="shared" ca="1" si="163"/>
        <v>0</v>
      </c>
      <c r="AF179" s="69" t="s">
        <v>899</v>
      </c>
      <c r="AG179" s="40">
        <f t="shared" si="192"/>
        <v>1</v>
      </c>
      <c r="AH179" s="40">
        <v>1</v>
      </c>
      <c r="AI179" s="40">
        <v>0</v>
      </c>
      <c r="AJ179" s="40">
        <f t="shared" ca="1" si="151"/>
        <v>0</v>
      </c>
      <c r="AK179" s="37">
        <f t="shared" ca="1" si="164"/>
        <v>0</v>
      </c>
      <c r="AL179" s="69" t="s">
        <v>899</v>
      </c>
      <c r="AM179" s="40">
        <f t="shared" si="185"/>
        <v>1</v>
      </c>
      <c r="AN179" s="84">
        <v>1</v>
      </c>
      <c r="AO179" s="40">
        <v>0</v>
      </c>
      <c r="AP179" s="40">
        <f t="shared" ca="1" si="152"/>
        <v>0</v>
      </c>
      <c r="AQ179" s="37">
        <f t="shared" ca="1" si="165"/>
        <v>0</v>
      </c>
      <c r="AR179" s="69" t="s">
        <v>899</v>
      </c>
      <c r="AS179" s="40">
        <f t="shared" ref="AS179" si="213">IF(AT179=0,0,1)</f>
        <v>1</v>
      </c>
      <c r="AT179" s="84">
        <v>1</v>
      </c>
      <c r="AU179" s="40">
        <v>0</v>
      </c>
      <c r="AV179" s="40">
        <f t="shared" ca="1" si="154"/>
        <v>0</v>
      </c>
      <c r="AW179" s="37">
        <f t="shared" ca="1" si="167"/>
        <v>0</v>
      </c>
      <c r="AX179" s="69" t="s">
        <v>899</v>
      </c>
      <c r="AY179" s="40">
        <f t="shared" si="187"/>
        <v>1</v>
      </c>
      <c r="AZ179" s="40">
        <v>1</v>
      </c>
      <c r="BA179" s="40">
        <v>0</v>
      </c>
      <c r="BB179" s="40">
        <f t="shared" ca="1" si="155"/>
        <v>0</v>
      </c>
      <c r="BC179" s="37">
        <f t="shared" ca="1" si="168"/>
        <v>0</v>
      </c>
      <c r="BD179" s="69" t="s">
        <v>899</v>
      </c>
      <c r="BE179" s="40">
        <f t="shared" si="210"/>
        <v>1</v>
      </c>
      <c r="BF179" s="40">
        <v>1</v>
      </c>
      <c r="BG179" s="40">
        <v>0</v>
      </c>
      <c r="BH179" s="40">
        <f t="shared" ca="1" si="156"/>
        <v>0</v>
      </c>
      <c r="BI179" s="37">
        <f t="shared" ca="1" si="169"/>
        <v>0</v>
      </c>
    </row>
    <row r="180" spans="1:61" s="33" customFormat="1" ht="11.25" x14ac:dyDescent="0.2">
      <c r="A180" s="33">
        <f t="shared" si="159"/>
        <v>171</v>
      </c>
      <c r="B180" s="33" t="str">
        <f>'TO Filter Summary'!B181</f>
        <v>ATB</v>
      </c>
      <c r="C180" s="76" t="str">
        <f t="shared" ca="1" si="141"/>
        <v>ATB A HK Telemetry</v>
      </c>
      <c r="D180" s="290" t="str">
        <f>'TO Filter Summary'!D181</f>
        <v>AB</v>
      </c>
      <c r="E180" s="34" t="str">
        <f t="shared" ca="1" si="142"/>
        <v>External</v>
      </c>
      <c r="F180" s="34">
        <f t="shared" ca="1" si="143"/>
        <v>516</v>
      </c>
      <c r="G180" s="34" t="str">
        <f t="shared" ca="1" si="144"/>
        <v>0x204</v>
      </c>
      <c r="H180" s="34" t="str">
        <f t="shared" ca="1" si="160"/>
        <v>0xA04</v>
      </c>
      <c r="I180" s="117" t="s">
        <v>1395</v>
      </c>
      <c r="J180" s="35">
        <f t="shared" ca="1" si="145"/>
        <v>432</v>
      </c>
      <c r="K180" s="67">
        <f t="shared" ca="1" si="146"/>
        <v>1</v>
      </c>
      <c r="L180" s="35" t="str">
        <f t="shared" ca="1" si="147"/>
        <v>Sync</v>
      </c>
      <c r="M180" s="64">
        <f t="shared" ca="1" si="148"/>
        <v>432</v>
      </c>
      <c r="N180" s="69" t="s">
        <v>899</v>
      </c>
      <c r="O180" s="40">
        <f t="shared" si="128"/>
        <v>1</v>
      </c>
      <c r="P180" s="36">
        <v>30</v>
      </c>
      <c r="Q180" s="40">
        <v>0</v>
      </c>
      <c r="R180" s="40">
        <f t="shared" ca="1" si="129"/>
        <v>30</v>
      </c>
      <c r="S180" s="37">
        <f t="shared" ca="1" si="161"/>
        <v>14.4</v>
      </c>
      <c r="T180" s="69" t="s">
        <v>899</v>
      </c>
      <c r="U180" s="40">
        <f t="shared" si="157"/>
        <v>1</v>
      </c>
      <c r="V180" s="36">
        <v>30</v>
      </c>
      <c r="W180" s="40">
        <v>0</v>
      </c>
      <c r="X180" s="40">
        <f t="shared" ca="1" si="149"/>
        <v>30</v>
      </c>
      <c r="Y180" s="37">
        <f t="shared" ca="1" si="162"/>
        <v>14.4</v>
      </c>
      <c r="Z180" s="69" t="s">
        <v>899</v>
      </c>
      <c r="AA180" s="40">
        <f t="shared" si="191"/>
        <v>1</v>
      </c>
      <c r="AB180" s="40">
        <v>60</v>
      </c>
      <c r="AC180" s="40">
        <v>0</v>
      </c>
      <c r="AD180" s="40">
        <f t="shared" ca="1" si="150"/>
        <v>60</v>
      </c>
      <c r="AE180" s="37">
        <f t="shared" ca="1" si="163"/>
        <v>7.2</v>
      </c>
      <c r="AF180" s="69" t="s">
        <v>899</v>
      </c>
      <c r="AG180" s="40">
        <f t="shared" si="192"/>
        <v>1</v>
      </c>
      <c r="AH180" s="40">
        <v>60</v>
      </c>
      <c r="AI180" s="40">
        <v>0</v>
      </c>
      <c r="AJ180" s="40">
        <f t="shared" ca="1" si="151"/>
        <v>60</v>
      </c>
      <c r="AK180" s="37">
        <f t="shared" ca="1" si="164"/>
        <v>7.2</v>
      </c>
      <c r="AL180" s="69" t="s">
        <v>899</v>
      </c>
      <c r="AM180" s="40">
        <f t="shared" si="185"/>
        <v>1</v>
      </c>
      <c r="AN180" s="40">
        <v>60</v>
      </c>
      <c r="AO180" s="40">
        <v>0</v>
      </c>
      <c r="AP180" s="40">
        <f t="shared" ca="1" si="152"/>
        <v>60</v>
      </c>
      <c r="AQ180" s="37">
        <f t="shared" ca="1" si="165"/>
        <v>7.2</v>
      </c>
      <c r="AR180" s="69" t="s">
        <v>899</v>
      </c>
      <c r="AS180" s="40">
        <f t="shared" ref="AS180" si="214">IF(AT180=0,0,1)</f>
        <v>1</v>
      </c>
      <c r="AT180" s="40">
        <v>60</v>
      </c>
      <c r="AU180" s="40">
        <v>0</v>
      </c>
      <c r="AV180" s="40">
        <f t="shared" ca="1" si="154"/>
        <v>60</v>
      </c>
      <c r="AW180" s="37">
        <f t="shared" ca="1" si="167"/>
        <v>7.2</v>
      </c>
      <c r="AX180" s="69" t="s">
        <v>899</v>
      </c>
      <c r="AY180" s="40">
        <f t="shared" si="187"/>
        <v>1</v>
      </c>
      <c r="AZ180" s="40">
        <v>60</v>
      </c>
      <c r="BA180" s="40">
        <v>0</v>
      </c>
      <c r="BB180" s="40">
        <f t="shared" ca="1" si="155"/>
        <v>60</v>
      </c>
      <c r="BC180" s="37">
        <f t="shared" ca="1" si="168"/>
        <v>7.2</v>
      </c>
      <c r="BD180" s="69" t="s">
        <v>899</v>
      </c>
      <c r="BE180" s="40">
        <f t="shared" si="210"/>
        <v>1</v>
      </c>
      <c r="BF180" s="40">
        <v>60</v>
      </c>
      <c r="BG180" s="40">
        <v>0</v>
      </c>
      <c r="BH180" s="40">
        <f t="shared" ca="1" si="156"/>
        <v>60</v>
      </c>
      <c r="BI180" s="37">
        <f t="shared" ca="1" si="169"/>
        <v>7.2</v>
      </c>
    </row>
    <row r="181" spans="1:61" s="33" customFormat="1" ht="11.25" x14ac:dyDescent="0.2">
      <c r="A181" s="33">
        <f t="shared" si="159"/>
        <v>172</v>
      </c>
      <c r="B181" s="33" t="str">
        <f>'TO Filter Summary'!B182</f>
        <v>ATB</v>
      </c>
      <c r="C181" s="76" t="str">
        <f t="shared" ca="1" si="141"/>
        <v>ATB A FPGA HK Telemetry</v>
      </c>
      <c r="D181" s="290" t="str">
        <f>'TO Filter Summary'!D182</f>
        <v>AB</v>
      </c>
      <c r="E181" s="34" t="str">
        <f t="shared" ca="1" si="142"/>
        <v>External</v>
      </c>
      <c r="F181" s="34">
        <f t="shared" ca="1" si="143"/>
        <v>517</v>
      </c>
      <c r="G181" s="34" t="str">
        <f t="shared" ca="1" si="144"/>
        <v>0x205</v>
      </c>
      <c r="H181" s="34" t="str">
        <f t="shared" ca="1" si="160"/>
        <v>0xA05</v>
      </c>
      <c r="I181" s="117" t="s">
        <v>1395</v>
      </c>
      <c r="J181" s="35">
        <f t="shared" ca="1" si="145"/>
        <v>176</v>
      </c>
      <c r="K181" s="67">
        <f t="shared" ca="1" si="146"/>
        <v>1</v>
      </c>
      <c r="L181" s="35" t="str">
        <f t="shared" ca="1" si="147"/>
        <v>Sync</v>
      </c>
      <c r="M181" s="64">
        <f t="shared" ca="1" si="148"/>
        <v>176</v>
      </c>
      <c r="N181" s="69" t="s">
        <v>899</v>
      </c>
      <c r="O181" s="40">
        <f t="shared" si="128"/>
        <v>1</v>
      </c>
      <c r="P181" s="36">
        <v>60</v>
      </c>
      <c r="Q181" s="40">
        <v>0</v>
      </c>
      <c r="R181" s="40">
        <f t="shared" ca="1" si="129"/>
        <v>60</v>
      </c>
      <c r="S181" s="37">
        <f t="shared" ca="1" si="161"/>
        <v>2.9333333333333331</v>
      </c>
      <c r="T181" s="69" t="s">
        <v>899</v>
      </c>
      <c r="U181" s="40">
        <f t="shared" si="157"/>
        <v>1</v>
      </c>
      <c r="V181" s="36">
        <v>60</v>
      </c>
      <c r="W181" s="40">
        <v>0</v>
      </c>
      <c r="X181" s="40">
        <f t="shared" ca="1" si="149"/>
        <v>60</v>
      </c>
      <c r="Y181" s="37">
        <f t="shared" ca="1" si="162"/>
        <v>2.9333333333333331</v>
      </c>
      <c r="Z181" s="69" t="s">
        <v>899</v>
      </c>
      <c r="AA181" s="40">
        <f t="shared" si="191"/>
        <v>1</v>
      </c>
      <c r="AB181" s="40">
        <v>60</v>
      </c>
      <c r="AC181" s="40">
        <v>0</v>
      </c>
      <c r="AD181" s="40">
        <f t="shared" ca="1" si="150"/>
        <v>60</v>
      </c>
      <c r="AE181" s="37">
        <f t="shared" ca="1" si="163"/>
        <v>2.9333333333333331</v>
      </c>
      <c r="AF181" s="69" t="s">
        <v>899</v>
      </c>
      <c r="AG181" s="40">
        <f t="shared" si="192"/>
        <v>1</v>
      </c>
      <c r="AH181" s="40">
        <v>60</v>
      </c>
      <c r="AI181" s="40">
        <v>0</v>
      </c>
      <c r="AJ181" s="40">
        <f t="shared" ca="1" si="151"/>
        <v>60</v>
      </c>
      <c r="AK181" s="37">
        <f t="shared" ca="1" si="164"/>
        <v>2.9333333333333331</v>
      </c>
      <c r="AL181" s="69" t="s">
        <v>899</v>
      </c>
      <c r="AM181" s="40">
        <f t="shared" si="185"/>
        <v>1</v>
      </c>
      <c r="AN181" s="40">
        <v>60</v>
      </c>
      <c r="AO181" s="40">
        <v>0</v>
      </c>
      <c r="AP181" s="40">
        <f t="shared" ca="1" si="152"/>
        <v>60</v>
      </c>
      <c r="AQ181" s="37">
        <f t="shared" ca="1" si="165"/>
        <v>2.9333333333333331</v>
      </c>
      <c r="AR181" s="69" t="s">
        <v>899</v>
      </c>
      <c r="AS181" s="40">
        <f t="shared" ref="AS181" si="215">IF(AT181=0,0,1)</f>
        <v>1</v>
      </c>
      <c r="AT181" s="40">
        <v>60</v>
      </c>
      <c r="AU181" s="40">
        <v>0</v>
      </c>
      <c r="AV181" s="40">
        <f t="shared" ca="1" si="154"/>
        <v>60</v>
      </c>
      <c r="AW181" s="37">
        <f t="shared" ca="1" si="167"/>
        <v>2.9333333333333331</v>
      </c>
      <c r="AX181" s="69" t="s">
        <v>899</v>
      </c>
      <c r="AY181" s="40">
        <f t="shared" si="187"/>
        <v>1</v>
      </c>
      <c r="AZ181" s="40">
        <v>60</v>
      </c>
      <c r="BA181" s="40">
        <v>0</v>
      </c>
      <c r="BB181" s="40">
        <f t="shared" ca="1" si="155"/>
        <v>60</v>
      </c>
      <c r="BC181" s="37">
        <f t="shared" ca="1" si="168"/>
        <v>2.9333333333333331</v>
      </c>
      <c r="BD181" s="69" t="s">
        <v>899</v>
      </c>
      <c r="BE181" s="40">
        <f t="shared" si="210"/>
        <v>1</v>
      </c>
      <c r="BF181" s="40">
        <v>60</v>
      </c>
      <c r="BG181" s="40">
        <v>0</v>
      </c>
      <c r="BH181" s="40">
        <f t="shared" ca="1" si="156"/>
        <v>60</v>
      </c>
      <c r="BI181" s="37">
        <f t="shared" ca="1" si="169"/>
        <v>2.9333333333333331</v>
      </c>
    </row>
    <row r="182" spans="1:61" s="33" customFormat="1" ht="11.25" x14ac:dyDescent="0.2">
      <c r="A182" s="33">
        <f t="shared" si="159"/>
        <v>173</v>
      </c>
      <c r="B182" s="33" t="str">
        <f>'TO Filter Summary'!B183</f>
        <v>ATB</v>
      </c>
      <c r="C182" s="76" t="str">
        <f t="shared" ca="1" si="141"/>
        <v>ATB A Voltage (test) Telemetry</v>
      </c>
      <c r="D182" s="290" t="str">
        <f>'TO Filter Summary'!D183</f>
        <v>AB</v>
      </c>
      <c r="E182" s="34" t="str">
        <f t="shared" ca="1" si="142"/>
        <v>External</v>
      </c>
      <c r="F182" s="34">
        <f t="shared" ca="1" si="143"/>
        <v>518</v>
      </c>
      <c r="G182" s="34" t="str">
        <f t="shared" ca="1" si="144"/>
        <v>0x206</v>
      </c>
      <c r="H182" s="34" t="str">
        <f t="shared" ca="1" si="160"/>
        <v>0xA06</v>
      </c>
      <c r="I182" s="117" t="s">
        <v>1395</v>
      </c>
      <c r="J182" s="35">
        <f t="shared" ca="1" si="145"/>
        <v>144</v>
      </c>
      <c r="K182" s="67">
        <f t="shared" ca="1" si="146"/>
        <v>1</v>
      </c>
      <c r="L182" s="35" t="str">
        <f t="shared" ca="1" si="147"/>
        <v>Sync</v>
      </c>
      <c r="M182" s="64">
        <f t="shared" ca="1" si="148"/>
        <v>144</v>
      </c>
      <c r="N182" s="69" t="s">
        <v>899</v>
      </c>
      <c r="O182" s="40">
        <f t="shared" si="128"/>
        <v>0</v>
      </c>
      <c r="P182" s="36">
        <v>0</v>
      </c>
      <c r="Q182" s="40">
        <v>0</v>
      </c>
      <c r="R182" s="40">
        <f t="shared" ca="1" si="129"/>
        <v>0</v>
      </c>
      <c r="S182" s="37">
        <f t="shared" si="161"/>
        <v>0</v>
      </c>
      <c r="T182" s="69" t="s">
        <v>899</v>
      </c>
      <c r="U182" s="40">
        <f t="shared" si="157"/>
        <v>0</v>
      </c>
      <c r="V182" s="36">
        <v>0</v>
      </c>
      <c r="W182" s="40">
        <v>0</v>
      </c>
      <c r="X182" s="40">
        <f t="shared" ca="1" si="149"/>
        <v>0</v>
      </c>
      <c r="Y182" s="37">
        <f t="shared" si="162"/>
        <v>0</v>
      </c>
      <c r="Z182" s="69" t="s">
        <v>899</v>
      </c>
      <c r="AA182" s="40">
        <f t="shared" si="191"/>
        <v>0</v>
      </c>
      <c r="AB182" s="40">
        <v>0</v>
      </c>
      <c r="AC182" s="40">
        <v>0</v>
      </c>
      <c r="AD182" s="40">
        <f t="shared" ca="1" si="150"/>
        <v>0</v>
      </c>
      <c r="AE182" s="37">
        <f t="shared" si="163"/>
        <v>0</v>
      </c>
      <c r="AF182" s="69" t="s">
        <v>899</v>
      </c>
      <c r="AG182" s="40">
        <f t="shared" si="192"/>
        <v>0</v>
      </c>
      <c r="AH182" s="40">
        <v>0</v>
      </c>
      <c r="AI182" s="40">
        <v>0</v>
      </c>
      <c r="AJ182" s="40">
        <f t="shared" ca="1" si="151"/>
        <v>0</v>
      </c>
      <c r="AK182" s="37">
        <f t="shared" si="164"/>
        <v>0</v>
      </c>
      <c r="AL182" s="69" t="s">
        <v>899</v>
      </c>
      <c r="AM182" s="40">
        <f t="shared" si="185"/>
        <v>0</v>
      </c>
      <c r="AN182" s="84">
        <v>0</v>
      </c>
      <c r="AO182" s="40">
        <v>0</v>
      </c>
      <c r="AP182" s="40">
        <f t="shared" ca="1" si="152"/>
        <v>0</v>
      </c>
      <c r="AQ182" s="37">
        <f t="shared" si="165"/>
        <v>0</v>
      </c>
      <c r="AR182" s="69" t="s">
        <v>899</v>
      </c>
      <c r="AS182" s="40">
        <f t="shared" ref="AS182" si="216">IF(AT182=0,0,1)</f>
        <v>0</v>
      </c>
      <c r="AT182" s="84">
        <v>0</v>
      </c>
      <c r="AU182" s="40">
        <v>0</v>
      </c>
      <c r="AV182" s="40">
        <f t="shared" ca="1" si="154"/>
        <v>0</v>
      </c>
      <c r="AW182" s="37">
        <f t="shared" si="167"/>
        <v>0</v>
      </c>
      <c r="AX182" s="69" t="s">
        <v>899</v>
      </c>
      <c r="AY182" s="40">
        <f t="shared" si="187"/>
        <v>0</v>
      </c>
      <c r="AZ182" s="40">
        <v>0</v>
      </c>
      <c r="BA182" s="40">
        <v>0</v>
      </c>
      <c r="BB182" s="40">
        <f t="shared" ca="1" si="155"/>
        <v>0</v>
      </c>
      <c r="BC182" s="37">
        <f t="shared" si="168"/>
        <v>0</v>
      </c>
      <c r="BD182" s="69" t="s">
        <v>899</v>
      </c>
      <c r="BE182" s="40">
        <f t="shared" si="210"/>
        <v>0</v>
      </c>
      <c r="BF182" s="40">
        <v>0</v>
      </c>
      <c r="BG182" s="40">
        <v>0</v>
      </c>
      <c r="BH182" s="40">
        <f t="shared" ca="1" si="156"/>
        <v>0</v>
      </c>
      <c r="BI182" s="37">
        <f t="shared" si="169"/>
        <v>0</v>
      </c>
    </row>
    <row r="183" spans="1:61" s="33" customFormat="1" ht="11.25" x14ac:dyDescent="0.2">
      <c r="A183" s="33">
        <f t="shared" si="159"/>
        <v>174</v>
      </c>
      <c r="B183" s="33" t="str">
        <f>'TO Filter Summary'!B184</f>
        <v>ATB</v>
      </c>
      <c r="C183" s="76" t="str">
        <f t="shared" ca="1" si="141"/>
        <v>ATB A DAC (test) Telemetry</v>
      </c>
      <c r="D183" s="290" t="str">
        <f>'TO Filter Summary'!D184</f>
        <v>AB</v>
      </c>
      <c r="E183" s="34" t="str">
        <f t="shared" ca="1" si="142"/>
        <v>External</v>
      </c>
      <c r="F183" s="34">
        <f t="shared" ca="1" si="143"/>
        <v>519</v>
      </c>
      <c r="G183" s="34" t="str">
        <f t="shared" ca="1" si="144"/>
        <v>0x207</v>
      </c>
      <c r="H183" s="34" t="str">
        <f t="shared" ca="1" si="160"/>
        <v>0xA07</v>
      </c>
      <c r="I183" s="117" t="s">
        <v>1395</v>
      </c>
      <c r="J183" s="35">
        <f t="shared" ca="1" si="145"/>
        <v>160</v>
      </c>
      <c r="K183" s="67">
        <f t="shared" ca="1" si="146"/>
        <v>1</v>
      </c>
      <c r="L183" s="35" t="str">
        <f t="shared" ca="1" si="147"/>
        <v>Sync</v>
      </c>
      <c r="M183" s="64">
        <f t="shared" ca="1" si="148"/>
        <v>160</v>
      </c>
      <c r="N183" s="69" t="s">
        <v>899</v>
      </c>
      <c r="O183" s="40">
        <f t="shared" si="128"/>
        <v>0</v>
      </c>
      <c r="P183" s="36">
        <v>0</v>
      </c>
      <c r="Q183" s="40">
        <v>0</v>
      </c>
      <c r="R183" s="40">
        <f t="shared" ca="1" si="129"/>
        <v>0</v>
      </c>
      <c r="S183" s="37">
        <f t="shared" si="161"/>
        <v>0</v>
      </c>
      <c r="T183" s="69" t="s">
        <v>899</v>
      </c>
      <c r="U183" s="40">
        <f t="shared" si="157"/>
        <v>0</v>
      </c>
      <c r="V183" s="36">
        <v>0</v>
      </c>
      <c r="W183" s="40">
        <v>0</v>
      </c>
      <c r="X183" s="40">
        <f t="shared" ca="1" si="149"/>
        <v>0</v>
      </c>
      <c r="Y183" s="37">
        <f t="shared" si="162"/>
        <v>0</v>
      </c>
      <c r="Z183" s="69" t="s">
        <v>899</v>
      </c>
      <c r="AA183" s="40">
        <f t="shared" si="191"/>
        <v>0</v>
      </c>
      <c r="AB183" s="40">
        <v>0</v>
      </c>
      <c r="AC183" s="40">
        <v>0</v>
      </c>
      <c r="AD183" s="40">
        <f t="shared" ca="1" si="150"/>
        <v>0</v>
      </c>
      <c r="AE183" s="37">
        <f t="shared" si="163"/>
        <v>0</v>
      </c>
      <c r="AF183" s="69" t="s">
        <v>899</v>
      </c>
      <c r="AG183" s="40">
        <f t="shared" si="192"/>
        <v>0</v>
      </c>
      <c r="AH183" s="40">
        <v>0</v>
      </c>
      <c r="AI183" s="40">
        <v>0</v>
      </c>
      <c r="AJ183" s="40">
        <f t="shared" ca="1" si="151"/>
        <v>0</v>
      </c>
      <c r="AK183" s="37">
        <f t="shared" si="164"/>
        <v>0</v>
      </c>
      <c r="AL183" s="69" t="s">
        <v>899</v>
      </c>
      <c r="AM183" s="40">
        <f t="shared" si="185"/>
        <v>0</v>
      </c>
      <c r="AN183" s="84">
        <v>0</v>
      </c>
      <c r="AO183" s="40">
        <v>0</v>
      </c>
      <c r="AP183" s="40">
        <f t="shared" ca="1" si="152"/>
        <v>0</v>
      </c>
      <c r="AQ183" s="37">
        <f t="shared" si="165"/>
        <v>0</v>
      </c>
      <c r="AR183" s="69" t="s">
        <v>899</v>
      </c>
      <c r="AS183" s="40">
        <f t="shared" ref="AS183" si="217">IF(AT183=0,0,1)</f>
        <v>0</v>
      </c>
      <c r="AT183" s="84">
        <v>0</v>
      </c>
      <c r="AU183" s="40">
        <v>0</v>
      </c>
      <c r="AV183" s="40">
        <f t="shared" ca="1" si="154"/>
        <v>0</v>
      </c>
      <c r="AW183" s="37">
        <f t="shared" si="167"/>
        <v>0</v>
      </c>
      <c r="AX183" s="69" t="s">
        <v>899</v>
      </c>
      <c r="AY183" s="40">
        <f t="shared" si="187"/>
        <v>0</v>
      </c>
      <c r="AZ183" s="40">
        <v>0</v>
      </c>
      <c r="BA183" s="40">
        <v>0</v>
      </c>
      <c r="BB183" s="40">
        <f t="shared" ca="1" si="155"/>
        <v>0</v>
      </c>
      <c r="BC183" s="37">
        <f t="shared" si="168"/>
        <v>0</v>
      </c>
      <c r="BD183" s="69" t="s">
        <v>899</v>
      </c>
      <c r="BE183" s="40">
        <f t="shared" si="210"/>
        <v>0</v>
      </c>
      <c r="BF183" s="40">
        <v>0</v>
      </c>
      <c r="BG183" s="40">
        <v>0</v>
      </c>
      <c r="BH183" s="40">
        <f t="shared" ca="1" si="156"/>
        <v>0</v>
      </c>
      <c r="BI183" s="37">
        <f t="shared" si="169"/>
        <v>0</v>
      </c>
    </row>
    <row r="184" spans="1:61" s="33" customFormat="1" ht="11.25" x14ac:dyDescent="0.2">
      <c r="A184" s="33">
        <f t="shared" si="159"/>
        <v>175</v>
      </c>
      <c r="B184" s="33" t="str">
        <f>'TO Filter Summary'!B185</f>
        <v>ATB</v>
      </c>
      <c r="C184" s="76" t="str">
        <f t="shared" ca="1" si="141"/>
        <v>ATB B HK Telemetry</v>
      </c>
      <c r="D184" s="290" t="str">
        <f>'TO Filter Summary'!D185</f>
        <v>AB</v>
      </c>
      <c r="E184" s="34" t="str">
        <f t="shared" ca="1" si="142"/>
        <v>External</v>
      </c>
      <c r="F184" s="34">
        <f t="shared" ca="1" si="143"/>
        <v>521</v>
      </c>
      <c r="G184" s="34" t="str">
        <f t="shared" ca="1" si="144"/>
        <v>0x209</v>
      </c>
      <c r="H184" s="34" t="str">
        <f t="shared" ca="1" si="160"/>
        <v>0xA09</v>
      </c>
      <c r="I184" s="117" t="s">
        <v>1395</v>
      </c>
      <c r="J184" s="35">
        <f t="shared" ca="1" si="145"/>
        <v>432</v>
      </c>
      <c r="K184" s="67">
        <f t="shared" ca="1" si="146"/>
        <v>1</v>
      </c>
      <c r="L184" s="35" t="str">
        <f t="shared" ca="1" si="147"/>
        <v>Sync</v>
      </c>
      <c r="M184" s="64">
        <f t="shared" ca="1" si="148"/>
        <v>432</v>
      </c>
      <c r="N184" s="69" t="s">
        <v>899</v>
      </c>
      <c r="O184" s="40">
        <f t="shared" si="128"/>
        <v>1</v>
      </c>
      <c r="P184" s="36">
        <v>30</v>
      </c>
      <c r="Q184" s="40">
        <v>0</v>
      </c>
      <c r="R184" s="40">
        <f t="shared" ca="1" si="129"/>
        <v>30</v>
      </c>
      <c r="S184" s="37">
        <f t="shared" ca="1" si="161"/>
        <v>14.4</v>
      </c>
      <c r="T184" s="69" t="s">
        <v>899</v>
      </c>
      <c r="U184" s="40">
        <f t="shared" si="157"/>
        <v>1</v>
      </c>
      <c r="V184" s="36">
        <v>30</v>
      </c>
      <c r="W184" s="40">
        <v>0</v>
      </c>
      <c r="X184" s="40">
        <f t="shared" ca="1" si="149"/>
        <v>30</v>
      </c>
      <c r="Y184" s="37">
        <f t="shared" ca="1" si="162"/>
        <v>14.4</v>
      </c>
      <c r="Z184" s="69" t="s">
        <v>899</v>
      </c>
      <c r="AA184" s="40">
        <f t="shared" si="191"/>
        <v>1</v>
      </c>
      <c r="AB184" s="40">
        <v>60</v>
      </c>
      <c r="AC184" s="40">
        <v>0</v>
      </c>
      <c r="AD184" s="40">
        <f t="shared" ca="1" si="150"/>
        <v>60</v>
      </c>
      <c r="AE184" s="37">
        <f t="shared" ca="1" si="163"/>
        <v>7.2</v>
      </c>
      <c r="AF184" s="69" t="s">
        <v>899</v>
      </c>
      <c r="AG184" s="40">
        <f t="shared" si="192"/>
        <v>1</v>
      </c>
      <c r="AH184" s="40">
        <v>60</v>
      </c>
      <c r="AI184" s="40">
        <v>0</v>
      </c>
      <c r="AJ184" s="40">
        <f t="shared" ca="1" si="151"/>
        <v>60</v>
      </c>
      <c r="AK184" s="37">
        <f t="shared" ca="1" si="164"/>
        <v>7.2</v>
      </c>
      <c r="AL184" s="69" t="s">
        <v>899</v>
      </c>
      <c r="AM184" s="40">
        <f t="shared" si="185"/>
        <v>1</v>
      </c>
      <c r="AN184" s="40">
        <v>60</v>
      </c>
      <c r="AO184" s="40">
        <v>0</v>
      </c>
      <c r="AP184" s="40">
        <f t="shared" ca="1" si="152"/>
        <v>60</v>
      </c>
      <c r="AQ184" s="37">
        <f t="shared" ca="1" si="165"/>
        <v>7.2</v>
      </c>
      <c r="AR184" s="69" t="s">
        <v>899</v>
      </c>
      <c r="AS184" s="40">
        <f t="shared" ref="AS184" si="218">IF(AT184=0,0,1)</f>
        <v>1</v>
      </c>
      <c r="AT184" s="40">
        <v>60</v>
      </c>
      <c r="AU184" s="40">
        <v>0</v>
      </c>
      <c r="AV184" s="40">
        <f t="shared" ca="1" si="154"/>
        <v>60</v>
      </c>
      <c r="AW184" s="37">
        <f t="shared" ca="1" si="167"/>
        <v>7.2</v>
      </c>
      <c r="AX184" s="69" t="s">
        <v>899</v>
      </c>
      <c r="AY184" s="40">
        <f t="shared" si="187"/>
        <v>1</v>
      </c>
      <c r="AZ184" s="40">
        <v>60</v>
      </c>
      <c r="BA184" s="40">
        <v>0</v>
      </c>
      <c r="BB184" s="40">
        <f t="shared" ca="1" si="155"/>
        <v>60</v>
      </c>
      <c r="BC184" s="37">
        <f t="shared" ca="1" si="168"/>
        <v>7.2</v>
      </c>
      <c r="BD184" s="69" t="s">
        <v>899</v>
      </c>
      <c r="BE184" s="40">
        <f t="shared" si="210"/>
        <v>1</v>
      </c>
      <c r="BF184" s="40">
        <v>60</v>
      </c>
      <c r="BG184" s="40">
        <v>0</v>
      </c>
      <c r="BH184" s="40">
        <f t="shared" ca="1" si="156"/>
        <v>60</v>
      </c>
      <c r="BI184" s="37">
        <f t="shared" ca="1" si="169"/>
        <v>7.2</v>
      </c>
    </row>
    <row r="185" spans="1:61" s="33" customFormat="1" ht="11.25" x14ac:dyDescent="0.2">
      <c r="A185" s="33">
        <f t="shared" si="159"/>
        <v>176</v>
      </c>
      <c r="B185" s="33" t="str">
        <f>'TO Filter Summary'!B186</f>
        <v>ATB</v>
      </c>
      <c r="C185" s="76" t="str">
        <f t="shared" ca="1" si="141"/>
        <v>ATB B FPGA HK Telemetry</v>
      </c>
      <c r="D185" s="290" t="str">
        <f>'TO Filter Summary'!D186</f>
        <v>AB</v>
      </c>
      <c r="E185" s="34" t="str">
        <f t="shared" ca="1" si="142"/>
        <v>External</v>
      </c>
      <c r="F185" s="34">
        <f t="shared" ca="1" si="143"/>
        <v>522</v>
      </c>
      <c r="G185" s="34" t="str">
        <f t="shared" ca="1" si="144"/>
        <v>0x20A</v>
      </c>
      <c r="H185" s="34" t="str">
        <f t="shared" ca="1" si="160"/>
        <v>0xA0A</v>
      </c>
      <c r="I185" s="117" t="s">
        <v>1395</v>
      </c>
      <c r="J185" s="35">
        <f t="shared" ca="1" si="145"/>
        <v>176</v>
      </c>
      <c r="K185" s="67">
        <f t="shared" ca="1" si="146"/>
        <v>1</v>
      </c>
      <c r="L185" s="35" t="str">
        <f t="shared" ca="1" si="147"/>
        <v>Sync</v>
      </c>
      <c r="M185" s="64">
        <f t="shared" ca="1" si="148"/>
        <v>176</v>
      </c>
      <c r="N185" s="69" t="s">
        <v>899</v>
      </c>
      <c r="O185" s="40">
        <f t="shared" si="128"/>
        <v>1</v>
      </c>
      <c r="P185" s="36">
        <v>60</v>
      </c>
      <c r="Q185" s="40">
        <v>0</v>
      </c>
      <c r="R185" s="40">
        <f t="shared" ca="1" si="129"/>
        <v>60</v>
      </c>
      <c r="S185" s="37">
        <f t="shared" ca="1" si="161"/>
        <v>2.9333333333333331</v>
      </c>
      <c r="T185" s="69" t="s">
        <v>899</v>
      </c>
      <c r="U185" s="40">
        <f t="shared" si="157"/>
        <v>1</v>
      </c>
      <c r="V185" s="36">
        <v>60</v>
      </c>
      <c r="W185" s="40">
        <v>0</v>
      </c>
      <c r="X185" s="40">
        <f t="shared" ca="1" si="149"/>
        <v>60</v>
      </c>
      <c r="Y185" s="37">
        <f t="shared" ca="1" si="162"/>
        <v>2.9333333333333331</v>
      </c>
      <c r="Z185" s="69" t="s">
        <v>899</v>
      </c>
      <c r="AA185" s="40">
        <f t="shared" si="191"/>
        <v>1</v>
      </c>
      <c r="AB185" s="40">
        <v>60</v>
      </c>
      <c r="AC185" s="40">
        <v>0</v>
      </c>
      <c r="AD185" s="40">
        <f t="shared" ca="1" si="150"/>
        <v>60</v>
      </c>
      <c r="AE185" s="37">
        <f t="shared" ca="1" si="163"/>
        <v>2.9333333333333331</v>
      </c>
      <c r="AF185" s="69" t="s">
        <v>899</v>
      </c>
      <c r="AG185" s="40">
        <f t="shared" si="192"/>
        <v>1</v>
      </c>
      <c r="AH185" s="40">
        <v>60</v>
      </c>
      <c r="AI185" s="40">
        <v>0</v>
      </c>
      <c r="AJ185" s="40">
        <f t="shared" ca="1" si="151"/>
        <v>60</v>
      </c>
      <c r="AK185" s="37">
        <f t="shared" ca="1" si="164"/>
        <v>2.9333333333333331</v>
      </c>
      <c r="AL185" s="69" t="s">
        <v>899</v>
      </c>
      <c r="AM185" s="40">
        <f t="shared" si="185"/>
        <v>1</v>
      </c>
      <c r="AN185" s="40">
        <v>60</v>
      </c>
      <c r="AO185" s="40">
        <v>0</v>
      </c>
      <c r="AP185" s="40">
        <f t="shared" ca="1" si="152"/>
        <v>60</v>
      </c>
      <c r="AQ185" s="37">
        <f t="shared" ca="1" si="165"/>
        <v>2.9333333333333331</v>
      </c>
      <c r="AR185" s="69" t="s">
        <v>899</v>
      </c>
      <c r="AS185" s="40">
        <f t="shared" ref="AS185" si="219">IF(AT185=0,0,1)</f>
        <v>1</v>
      </c>
      <c r="AT185" s="40">
        <v>60</v>
      </c>
      <c r="AU185" s="40">
        <v>0</v>
      </c>
      <c r="AV185" s="40">
        <f t="shared" ca="1" si="154"/>
        <v>60</v>
      </c>
      <c r="AW185" s="37">
        <f t="shared" ca="1" si="167"/>
        <v>2.9333333333333331</v>
      </c>
      <c r="AX185" s="69" t="s">
        <v>899</v>
      </c>
      <c r="AY185" s="40">
        <f t="shared" si="187"/>
        <v>1</v>
      </c>
      <c r="AZ185" s="40">
        <v>60</v>
      </c>
      <c r="BA185" s="40">
        <v>0</v>
      </c>
      <c r="BB185" s="40">
        <f t="shared" ca="1" si="155"/>
        <v>60</v>
      </c>
      <c r="BC185" s="37">
        <f t="shared" ca="1" si="168"/>
        <v>2.9333333333333331</v>
      </c>
      <c r="BD185" s="69" t="s">
        <v>899</v>
      </c>
      <c r="BE185" s="40">
        <f t="shared" si="210"/>
        <v>1</v>
      </c>
      <c r="BF185" s="40">
        <v>60</v>
      </c>
      <c r="BG185" s="40">
        <v>0</v>
      </c>
      <c r="BH185" s="40">
        <f t="shared" ca="1" si="156"/>
        <v>60</v>
      </c>
      <c r="BI185" s="37">
        <f t="shared" ca="1" si="169"/>
        <v>2.9333333333333331</v>
      </c>
    </row>
    <row r="186" spans="1:61" s="33" customFormat="1" ht="11.25" x14ac:dyDescent="0.2">
      <c r="A186" s="33">
        <f t="shared" si="159"/>
        <v>177</v>
      </c>
      <c r="B186" s="33" t="str">
        <f>'TO Filter Summary'!B187</f>
        <v>ATB</v>
      </c>
      <c r="C186" s="76" t="str">
        <f t="shared" ca="1" si="141"/>
        <v>ATB B Voltage (test) Telemetry</v>
      </c>
      <c r="D186" s="290" t="str">
        <f>'TO Filter Summary'!D187</f>
        <v>AB</v>
      </c>
      <c r="E186" s="34" t="str">
        <f t="shared" ca="1" si="142"/>
        <v>External</v>
      </c>
      <c r="F186" s="34">
        <f t="shared" ca="1" si="143"/>
        <v>523</v>
      </c>
      <c r="G186" s="34" t="str">
        <f t="shared" ca="1" si="144"/>
        <v>0x20B</v>
      </c>
      <c r="H186" s="34" t="str">
        <f t="shared" ca="1" si="160"/>
        <v>0xA0B</v>
      </c>
      <c r="I186" s="117" t="s">
        <v>1395</v>
      </c>
      <c r="J186" s="35">
        <f t="shared" ca="1" si="145"/>
        <v>144</v>
      </c>
      <c r="K186" s="67">
        <f t="shared" ca="1" si="146"/>
        <v>1</v>
      </c>
      <c r="L186" s="35" t="str">
        <f t="shared" ca="1" si="147"/>
        <v>Sync</v>
      </c>
      <c r="M186" s="64">
        <f t="shared" ca="1" si="148"/>
        <v>144</v>
      </c>
      <c r="N186" s="69" t="s">
        <v>899</v>
      </c>
      <c r="O186" s="40">
        <f t="shared" si="128"/>
        <v>0</v>
      </c>
      <c r="P186" s="36">
        <v>0</v>
      </c>
      <c r="Q186" s="40">
        <v>0</v>
      </c>
      <c r="R186" s="40">
        <f t="shared" ca="1" si="129"/>
        <v>0</v>
      </c>
      <c r="S186" s="37">
        <f t="shared" si="161"/>
        <v>0</v>
      </c>
      <c r="T186" s="69" t="s">
        <v>899</v>
      </c>
      <c r="U186" s="40">
        <f t="shared" si="157"/>
        <v>0</v>
      </c>
      <c r="V186" s="84">
        <v>0</v>
      </c>
      <c r="W186" s="40">
        <v>0</v>
      </c>
      <c r="X186" s="40">
        <f t="shared" ca="1" si="149"/>
        <v>0</v>
      </c>
      <c r="Y186" s="37">
        <f t="shared" si="162"/>
        <v>0</v>
      </c>
      <c r="Z186" s="69" t="s">
        <v>899</v>
      </c>
      <c r="AA186" s="40">
        <f t="shared" si="191"/>
        <v>0</v>
      </c>
      <c r="AB186" s="40">
        <v>0</v>
      </c>
      <c r="AC186" s="40">
        <v>0</v>
      </c>
      <c r="AD186" s="40">
        <f t="shared" ca="1" si="150"/>
        <v>0</v>
      </c>
      <c r="AE186" s="37">
        <f t="shared" si="163"/>
        <v>0</v>
      </c>
      <c r="AF186" s="69" t="s">
        <v>899</v>
      </c>
      <c r="AG186" s="40">
        <f t="shared" si="192"/>
        <v>0</v>
      </c>
      <c r="AH186" s="40">
        <v>0</v>
      </c>
      <c r="AI186" s="40">
        <v>0</v>
      </c>
      <c r="AJ186" s="40">
        <f t="shared" ca="1" si="151"/>
        <v>0</v>
      </c>
      <c r="AK186" s="37">
        <f t="shared" si="164"/>
        <v>0</v>
      </c>
      <c r="AL186" s="69" t="s">
        <v>899</v>
      </c>
      <c r="AM186" s="40">
        <f t="shared" si="185"/>
        <v>0</v>
      </c>
      <c r="AN186" s="84">
        <v>0</v>
      </c>
      <c r="AO186" s="40">
        <v>0</v>
      </c>
      <c r="AP186" s="40">
        <f t="shared" ca="1" si="152"/>
        <v>0</v>
      </c>
      <c r="AQ186" s="37">
        <f t="shared" si="165"/>
        <v>0</v>
      </c>
      <c r="AR186" s="69" t="s">
        <v>899</v>
      </c>
      <c r="AS186" s="40">
        <f t="shared" ref="AS186" si="220">IF(AT186=0,0,1)</f>
        <v>0</v>
      </c>
      <c r="AT186" s="84">
        <v>0</v>
      </c>
      <c r="AU186" s="40">
        <v>0</v>
      </c>
      <c r="AV186" s="40">
        <f t="shared" ca="1" si="154"/>
        <v>0</v>
      </c>
      <c r="AW186" s="37">
        <f t="shared" si="167"/>
        <v>0</v>
      </c>
      <c r="AX186" s="69" t="s">
        <v>899</v>
      </c>
      <c r="AY186" s="40">
        <f t="shared" si="187"/>
        <v>0</v>
      </c>
      <c r="AZ186" s="40">
        <v>0</v>
      </c>
      <c r="BA186" s="40">
        <v>0</v>
      </c>
      <c r="BB186" s="40">
        <f t="shared" ca="1" si="155"/>
        <v>0</v>
      </c>
      <c r="BC186" s="37">
        <f t="shared" si="168"/>
        <v>0</v>
      </c>
      <c r="BD186" s="69" t="s">
        <v>899</v>
      </c>
      <c r="BE186" s="40">
        <f t="shared" si="210"/>
        <v>0</v>
      </c>
      <c r="BF186" s="40">
        <v>0</v>
      </c>
      <c r="BG186" s="40">
        <v>0</v>
      </c>
      <c r="BH186" s="40">
        <f t="shared" ca="1" si="156"/>
        <v>0</v>
      </c>
      <c r="BI186" s="37">
        <f t="shared" si="169"/>
        <v>0</v>
      </c>
    </row>
    <row r="187" spans="1:61" s="33" customFormat="1" ht="11.25" x14ac:dyDescent="0.2">
      <c r="A187" s="33">
        <f t="shared" si="159"/>
        <v>178</v>
      </c>
      <c r="B187" s="33" t="str">
        <f>'TO Filter Summary'!B188</f>
        <v>ATB</v>
      </c>
      <c r="C187" s="76" t="str">
        <f t="shared" ca="1" si="141"/>
        <v>ATB B DAC (test) Telemetry</v>
      </c>
      <c r="D187" s="290" t="str">
        <f>'TO Filter Summary'!D188</f>
        <v>AB</v>
      </c>
      <c r="E187" s="34" t="str">
        <f t="shared" ca="1" si="142"/>
        <v>External</v>
      </c>
      <c r="F187" s="34">
        <f t="shared" ca="1" si="143"/>
        <v>524</v>
      </c>
      <c r="G187" s="34" t="str">
        <f t="shared" ca="1" si="144"/>
        <v>0x20C</v>
      </c>
      <c r="H187" s="34" t="str">
        <f t="shared" ca="1" si="160"/>
        <v>0xA0C</v>
      </c>
      <c r="I187" s="117" t="s">
        <v>1395</v>
      </c>
      <c r="J187" s="35">
        <f t="shared" ca="1" si="145"/>
        <v>160</v>
      </c>
      <c r="K187" s="67">
        <f t="shared" ca="1" si="146"/>
        <v>1</v>
      </c>
      <c r="L187" s="35" t="str">
        <f t="shared" ca="1" si="147"/>
        <v>Sync</v>
      </c>
      <c r="M187" s="64">
        <f t="shared" ca="1" si="148"/>
        <v>160</v>
      </c>
      <c r="N187" s="69" t="s">
        <v>899</v>
      </c>
      <c r="O187" s="40">
        <f t="shared" si="128"/>
        <v>0</v>
      </c>
      <c r="P187" s="36">
        <v>0</v>
      </c>
      <c r="Q187" s="40">
        <v>0</v>
      </c>
      <c r="R187" s="40">
        <f t="shared" ca="1" si="129"/>
        <v>0</v>
      </c>
      <c r="S187" s="37">
        <f t="shared" si="161"/>
        <v>0</v>
      </c>
      <c r="T187" s="69" t="s">
        <v>899</v>
      </c>
      <c r="U187" s="40">
        <f t="shared" si="157"/>
        <v>0</v>
      </c>
      <c r="V187" s="84">
        <v>0</v>
      </c>
      <c r="W187" s="40">
        <v>0</v>
      </c>
      <c r="X187" s="40">
        <f t="shared" ca="1" si="149"/>
        <v>0</v>
      </c>
      <c r="Y187" s="37">
        <f t="shared" si="162"/>
        <v>0</v>
      </c>
      <c r="Z187" s="69" t="s">
        <v>899</v>
      </c>
      <c r="AA187" s="40">
        <f t="shared" si="191"/>
        <v>0</v>
      </c>
      <c r="AB187" s="40">
        <v>0</v>
      </c>
      <c r="AC187" s="40">
        <v>0</v>
      </c>
      <c r="AD187" s="40">
        <f t="shared" ca="1" si="150"/>
        <v>0</v>
      </c>
      <c r="AE187" s="37">
        <f t="shared" si="163"/>
        <v>0</v>
      </c>
      <c r="AF187" s="69" t="s">
        <v>899</v>
      </c>
      <c r="AG187" s="40">
        <f t="shared" si="192"/>
        <v>0</v>
      </c>
      <c r="AH187" s="40">
        <v>0</v>
      </c>
      <c r="AI187" s="40">
        <v>0</v>
      </c>
      <c r="AJ187" s="40">
        <f t="shared" ca="1" si="151"/>
        <v>0</v>
      </c>
      <c r="AK187" s="37">
        <f t="shared" si="164"/>
        <v>0</v>
      </c>
      <c r="AL187" s="69" t="s">
        <v>899</v>
      </c>
      <c r="AM187" s="40">
        <f t="shared" si="185"/>
        <v>0</v>
      </c>
      <c r="AN187" s="84">
        <v>0</v>
      </c>
      <c r="AO187" s="40">
        <v>0</v>
      </c>
      <c r="AP187" s="40">
        <f t="shared" ca="1" si="152"/>
        <v>0</v>
      </c>
      <c r="AQ187" s="37">
        <f t="shared" si="165"/>
        <v>0</v>
      </c>
      <c r="AR187" s="69" t="s">
        <v>899</v>
      </c>
      <c r="AS187" s="40">
        <f t="shared" ref="AS187" si="221">IF(AT187=0,0,1)</f>
        <v>0</v>
      </c>
      <c r="AT187" s="84">
        <v>0</v>
      </c>
      <c r="AU187" s="40">
        <v>0</v>
      </c>
      <c r="AV187" s="40">
        <f t="shared" ca="1" si="154"/>
        <v>0</v>
      </c>
      <c r="AW187" s="37">
        <f t="shared" si="167"/>
        <v>0</v>
      </c>
      <c r="AX187" s="69" t="s">
        <v>899</v>
      </c>
      <c r="AY187" s="40">
        <f t="shared" si="187"/>
        <v>0</v>
      </c>
      <c r="AZ187" s="40">
        <v>0</v>
      </c>
      <c r="BA187" s="40">
        <v>0</v>
      </c>
      <c r="BB187" s="40">
        <f t="shared" ca="1" si="155"/>
        <v>0</v>
      </c>
      <c r="BC187" s="37">
        <f t="shared" si="168"/>
        <v>0</v>
      </c>
      <c r="BD187" s="69" t="s">
        <v>899</v>
      </c>
      <c r="BE187" s="40">
        <f t="shared" si="210"/>
        <v>0</v>
      </c>
      <c r="BF187" s="40">
        <v>0</v>
      </c>
      <c r="BG187" s="40">
        <v>0</v>
      </c>
      <c r="BH187" s="40">
        <f t="shared" ca="1" si="156"/>
        <v>0</v>
      </c>
      <c r="BI187" s="37">
        <f t="shared" si="169"/>
        <v>0</v>
      </c>
    </row>
    <row r="188" spans="1:61" s="33" customFormat="1" ht="11.25" x14ac:dyDescent="0.2">
      <c r="A188" s="33">
        <f t="shared" si="159"/>
        <v>179</v>
      </c>
      <c r="B188" s="33">
        <f>'TO Filter Summary'!B189</f>
        <v>0</v>
      </c>
      <c r="C188" s="76" t="str">
        <f t="shared" ca="1" si="141"/>
        <v>Raw 1553 Read</v>
      </c>
      <c r="D188" s="290">
        <f>'TO Filter Summary'!D189</f>
        <v>0</v>
      </c>
      <c r="E188" s="34" t="str">
        <f t="shared" ca="1" si="142"/>
        <v>External</v>
      </c>
      <c r="F188" s="34">
        <f t="shared" ca="1" si="143"/>
        <v>525</v>
      </c>
      <c r="G188" s="34" t="str">
        <f t="shared" ca="1" si="144"/>
        <v>0x20D</v>
      </c>
      <c r="H188" s="34" t="str">
        <f t="shared" ca="1" si="160"/>
        <v>0xA0D</v>
      </c>
      <c r="I188" s="117" t="s">
        <v>1393</v>
      </c>
      <c r="J188" s="35">
        <f t="shared" ca="1" si="145"/>
        <v>2176</v>
      </c>
      <c r="K188" s="67">
        <f t="shared" ca="1" si="146"/>
        <v>0</v>
      </c>
      <c r="L188" s="35" t="str">
        <f t="shared" ca="1" si="147"/>
        <v>Async</v>
      </c>
      <c r="M188" s="64">
        <f t="shared" ca="1" si="148"/>
        <v>0</v>
      </c>
      <c r="N188" s="69" t="s">
        <v>899</v>
      </c>
      <c r="O188" s="40">
        <f t="shared" si="128"/>
        <v>1</v>
      </c>
      <c r="P188" s="36">
        <v>1</v>
      </c>
      <c r="Q188" s="40">
        <v>0</v>
      </c>
      <c r="R188" s="40">
        <f t="shared" ca="1" si="129"/>
        <v>0</v>
      </c>
      <c r="S188" s="37">
        <f t="shared" ca="1" si="161"/>
        <v>0</v>
      </c>
      <c r="T188" s="69" t="s">
        <v>899</v>
      </c>
      <c r="U188" s="40">
        <f t="shared" si="157"/>
        <v>1</v>
      </c>
      <c r="V188" s="84">
        <v>1</v>
      </c>
      <c r="W188" s="40">
        <v>0</v>
      </c>
      <c r="X188" s="40">
        <f t="shared" ca="1" si="149"/>
        <v>0</v>
      </c>
      <c r="Y188" s="37">
        <f t="shared" ca="1" si="162"/>
        <v>0</v>
      </c>
      <c r="Z188" s="69" t="s">
        <v>899</v>
      </c>
      <c r="AA188" s="40">
        <f t="shared" si="191"/>
        <v>1</v>
      </c>
      <c r="AB188" s="40">
        <v>1</v>
      </c>
      <c r="AC188" s="40">
        <v>0</v>
      </c>
      <c r="AD188" s="40">
        <f t="shared" ca="1" si="150"/>
        <v>0</v>
      </c>
      <c r="AE188" s="37">
        <f t="shared" ca="1" si="163"/>
        <v>0</v>
      </c>
      <c r="AF188" s="69" t="s">
        <v>899</v>
      </c>
      <c r="AG188" s="40">
        <f t="shared" si="192"/>
        <v>1</v>
      </c>
      <c r="AH188" s="40">
        <v>1</v>
      </c>
      <c r="AI188" s="40">
        <v>0</v>
      </c>
      <c r="AJ188" s="40">
        <f t="shared" ca="1" si="151"/>
        <v>0</v>
      </c>
      <c r="AK188" s="37">
        <f t="shared" ca="1" si="164"/>
        <v>0</v>
      </c>
      <c r="AL188" s="69" t="s">
        <v>899</v>
      </c>
      <c r="AM188" s="40">
        <f t="shared" si="185"/>
        <v>1</v>
      </c>
      <c r="AN188" s="84">
        <v>1</v>
      </c>
      <c r="AO188" s="40">
        <v>0</v>
      </c>
      <c r="AP188" s="40">
        <f t="shared" ca="1" si="152"/>
        <v>0</v>
      </c>
      <c r="AQ188" s="37">
        <f t="shared" ca="1" si="165"/>
        <v>0</v>
      </c>
      <c r="AR188" s="69" t="s">
        <v>899</v>
      </c>
      <c r="AS188" s="40">
        <f t="shared" ref="AS188" si="222">IF(AT188=0,0,1)</f>
        <v>1</v>
      </c>
      <c r="AT188" s="84">
        <v>1</v>
      </c>
      <c r="AU188" s="40">
        <v>0</v>
      </c>
      <c r="AV188" s="40">
        <f t="shared" ca="1" si="154"/>
        <v>0</v>
      </c>
      <c r="AW188" s="37">
        <f t="shared" ca="1" si="167"/>
        <v>0</v>
      </c>
      <c r="AX188" s="69" t="s">
        <v>899</v>
      </c>
      <c r="AY188" s="40">
        <f t="shared" si="187"/>
        <v>1</v>
      </c>
      <c r="AZ188" s="40">
        <v>1</v>
      </c>
      <c r="BA188" s="40">
        <v>0</v>
      </c>
      <c r="BB188" s="40">
        <f t="shared" ca="1" si="155"/>
        <v>0</v>
      </c>
      <c r="BC188" s="37">
        <f t="shared" ca="1" si="168"/>
        <v>0</v>
      </c>
      <c r="BD188" s="69" t="s">
        <v>899</v>
      </c>
      <c r="BE188" s="40">
        <f t="shared" si="210"/>
        <v>1</v>
      </c>
      <c r="BF188" s="40">
        <v>1</v>
      </c>
      <c r="BG188" s="40">
        <v>0</v>
      </c>
      <c r="BH188" s="40">
        <f t="shared" ca="1" si="156"/>
        <v>0</v>
      </c>
      <c r="BI188" s="37">
        <f t="shared" ca="1" si="169"/>
        <v>0</v>
      </c>
    </row>
    <row r="189" spans="1:61" s="16" customFormat="1" ht="11.25" x14ac:dyDescent="0.2">
      <c r="A189" s="16">
        <f t="shared" si="159"/>
        <v>180</v>
      </c>
      <c r="B189" s="33" t="str">
        <f>'TO Filter Summary'!B190</f>
        <v>MCE</v>
      </c>
      <c r="C189" s="118" t="str">
        <f t="shared" ca="1" si="141"/>
        <v>SA MCE A HK Telemetry</v>
      </c>
      <c r="D189" s="290" t="str">
        <f>'TO Filter Summary'!D190</f>
        <v>A</v>
      </c>
      <c r="E189" s="117" t="str">
        <f t="shared" ca="1" si="142"/>
        <v>External</v>
      </c>
      <c r="F189" s="117">
        <f t="shared" ca="1" si="143"/>
        <v>528</v>
      </c>
      <c r="G189" s="117" t="str">
        <f t="shared" ca="1" si="144"/>
        <v>0x210</v>
      </c>
      <c r="H189" s="117" t="str">
        <f t="shared" ca="1" si="160"/>
        <v>0xA10</v>
      </c>
      <c r="I189" s="117" t="s">
        <v>1395</v>
      </c>
      <c r="J189" s="119">
        <f t="shared" ca="1" si="145"/>
        <v>352</v>
      </c>
      <c r="K189" s="272">
        <f t="shared" ca="1" si="146"/>
        <v>1</v>
      </c>
      <c r="L189" s="119" t="str">
        <f t="shared" ca="1" si="147"/>
        <v>Sync</v>
      </c>
      <c r="M189" s="120">
        <f t="shared" ca="1" si="148"/>
        <v>352</v>
      </c>
      <c r="N189" s="69" t="s">
        <v>899</v>
      </c>
      <c r="O189" s="75">
        <f t="shared" si="128"/>
        <v>1</v>
      </c>
      <c r="P189" s="121">
        <v>60</v>
      </c>
      <c r="Q189" s="75">
        <v>0</v>
      </c>
      <c r="R189" s="75">
        <f t="shared" ca="1" si="129"/>
        <v>60</v>
      </c>
      <c r="S189" s="37">
        <f t="shared" ca="1" si="161"/>
        <v>5.8666666666666663</v>
      </c>
      <c r="T189" s="69" t="s">
        <v>899</v>
      </c>
      <c r="U189" s="75">
        <f t="shared" si="157"/>
        <v>1</v>
      </c>
      <c r="V189" s="75">
        <v>60</v>
      </c>
      <c r="W189" s="75">
        <v>0</v>
      </c>
      <c r="X189" s="75">
        <f t="shared" ca="1" si="149"/>
        <v>60</v>
      </c>
      <c r="Y189" s="37">
        <f t="shared" ca="1" si="162"/>
        <v>5.8666666666666663</v>
      </c>
      <c r="Z189" s="69" t="s">
        <v>899</v>
      </c>
      <c r="AA189" s="75">
        <f t="shared" si="191"/>
        <v>1</v>
      </c>
      <c r="AB189" s="75">
        <v>60</v>
      </c>
      <c r="AC189" s="75">
        <v>0</v>
      </c>
      <c r="AD189" s="75">
        <f t="shared" ca="1" si="150"/>
        <v>60</v>
      </c>
      <c r="AE189" s="37">
        <f t="shared" ca="1" si="163"/>
        <v>5.8666666666666663</v>
      </c>
      <c r="AF189" s="69" t="s">
        <v>899</v>
      </c>
      <c r="AG189" s="75">
        <f t="shared" si="192"/>
        <v>1</v>
      </c>
      <c r="AH189" s="75">
        <v>60</v>
      </c>
      <c r="AI189" s="75">
        <v>0</v>
      </c>
      <c r="AJ189" s="75">
        <f t="shared" ca="1" si="151"/>
        <v>60</v>
      </c>
      <c r="AK189" s="37">
        <f t="shared" ca="1" si="164"/>
        <v>5.8666666666666663</v>
      </c>
      <c r="AL189" s="69" t="s">
        <v>899</v>
      </c>
      <c r="AM189" s="75">
        <f t="shared" si="185"/>
        <v>1</v>
      </c>
      <c r="AN189" s="75">
        <v>60</v>
      </c>
      <c r="AO189" s="75">
        <v>0</v>
      </c>
      <c r="AP189" s="75">
        <f t="shared" ca="1" si="152"/>
        <v>60</v>
      </c>
      <c r="AQ189" s="37">
        <f t="shared" ca="1" si="165"/>
        <v>5.8666666666666663</v>
      </c>
      <c r="AR189" s="69" t="s">
        <v>899</v>
      </c>
      <c r="AS189" s="75">
        <f t="shared" ref="AS189" si="223">IF(AT189=0,0,1)</f>
        <v>1</v>
      </c>
      <c r="AT189" s="75">
        <v>60</v>
      </c>
      <c r="AU189" s="75">
        <v>0</v>
      </c>
      <c r="AV189" s="75">
        <f t="shared" ca="1" si="154"/>
        <v>60</v>
      </c>
      <c r="AW189" s="37">
        <f t="shared" ca="1" si="167"/>
        <v>5.8666666666666663</v>
      </c>
      <c r="AX189" s="69" t="s">
        <v>899</v>
      </c>
      <c r="AY189" s="75">
        <f t="shared" si="187"/>
        <v>1</v>
      </c>
      <c r="AZ189" s="75">
        <v>60</v>
      </c>
      <c r="BA189" s="75">
        <v>0</v>
      </c>
      <c r="BB189" s="75">
        <f t="shared" ca="1" si="155"/>
        <v>60</v>
      </c>
      <c r="BC189" s="37">
        <f t="shared" ca="1" si="168"/>
        <v>5.8666666666666663</v>
      </c>
      <c r="BD189" s="69" t="s">
        <v>899</v>
      </c>
      <c r="BE189" s="75">
        <f t="shared" si="210"/>
        <v>1</v>
      </c>
      <c r="BF189" s="75">
        <v>60</v>
      </c>
      <c r="BG189" s="75">
        <v>0</v>
      </c>
      <c r="BH189" s="75">
        <f t="shared" ca="1" si="156"/>
        <v>60</v>
      </c>
      <c r="BI189" s="37">
        <f t="shared" ca="1" si="169"/>
        <v>5.8666666666666663</v>
      </c>
    </row>
    <row r="190" spans="1:61" s="16" customFormat="1" ht="11.25" x14ac:dyDescent="0.2">
      <c r="A190" s="16">
        <f t="shared" si="159"/>
        <v>181</v>
      </c>
      <c r="B190" s="33" t="str">
        <f>'TO Filter Summary'!B191</f>
        <v>MCE</v>
      </c>
      <c r="C190" s="118" t="str">
        <f t="shared" ca="1" si="141"/>
        <v>SA MCE B HK Telemetry</v>
      </c>
      <c r="D190" s="290" t="str">
        <f>'TO Filter Summary'!D191</f>
        <v>B</v>
      </c>
      <c r="E190" s="117" t="str">
        <f t="shared" ca="1" si="142"/>
        <v>External</v>
      </c>
      <c r="F190" s="117">
        <f t="shared" ca="1" si="143"/>
        <v>529</v>
      </c>
      <c r="G190" s="117" t="str">
        <f t="shared" ca="1" si="144"/>
        <v>0x211</v>
      </c>
      <c r="H190" s="117" t="str">
        <f t="shared" ca="1" si="160"/>
        <v>0xA11</v>
      </c>
      <c r="I190" s="117" t="s">
        <v>1395</v>
      </c>
      <c r="J190" s="119">
        <f t="shared" ca="1" si="145"/>
        <v>352</v>
      </c>
      <c r="K190" s="272">
        <f t="shared" ca="1" si="146"/>
        <v>1</v>
      </c>
      <c r="L190" s="119" t="str">
        <f t="shared" ca="1" si="147"/>
        <v>Sync</v>
      </c>
      <c r="M190" s="120">
        <f t="shared" ca="1" si="148"/>
        <v>352</v>
      </c>
      <c r="N190" s="69" t="s">
        <v>899</v>
      </c>
      <c r="O190" s="75">
        <f t="shared" si="128"/>
        <v>1</v>
      </c>
      <c r="P190" s="121">
        <v>60</v>
      </c>
      <c r="Q190" s="75">
        <v>0</v>
      </c>
      <c r="R190" s="75">
        <f t="shared" ca="1" si="129"/>
        <v>60</v>
      </c>
      <c r="S190" s="37">
        <f t="shared" si="161"/>
        <v>0</v>
      </c>
      <c r="T190" s="69" t="s">
        <v>899</v>
      </c>
      <c r="U190" s="75">
        <f t="shared" si="157"/>
        <v>1</v>
      </c>
      <c r="V190" s="75">
        <v>60</v>
      </c>
      <c r="W190" s="75">
        <v>0</v>
      </c>
      <c r="X190" s="75">
        <f t="shared" ca="1" si="149"/>
        <v>60</v>
      </c>
      <c r="Y190" s="37">
        <f t="shared" si="162"/>
        <v>0</v>
      </c>
      <c r="Z190" s="69" t="s">
        <v>899</v>
      </c>
      <c r="AA190" s="75">
        <f t="shared" si="191"/>
        <v>1</v>
      </c>
      <c r="AB190" s="75">
        <v>60</v>
      </c>
      <c r="AC190" s="75">
        <v>0</v>
      </c>
      <c r="AD190" s="75">
        <f t="shared" ca="1" si="150"/>
        <v>60</v>
      </c>
      <c r="AE190" s="37">
        <f t="shared" si="163"/>
        <v>0</v>
      </c>
      <c r="AF190" s="69" t="s">
        <v>899</v>
      </c>
      <c r="AG190" s="75">
        <f t="shared" si="192"/>
        <v>1</v>
      </c>
      <c r="AH190" s="75">
        <v>60</v>
      </c>
      <c r="AI190" s="75">
        <v>0</v>
      </c>
      <c r="AJ190" s="75">
        <f t="shared" ca="1" si="151"/>
        <v>60</v>
      </c>
      <c r="AK190" s="37">
        <f t="shared" si="164"/>
        <v>0</v>
      </c>
      <c r="AL190" s="69" t="s">
        <v>899</v>
      </c>
      <c r="AM190" s="75">
        <f t="shared" si="185"/>
        <v>1</v>
      </c>
      <c r="AN190" s="75">
        <v>60</v>
      </c>
      <c r="AO190" s="75">
        <v>0</v>
      </c>
      <c r="AP190" s="75">
        <f t="shared" ca="1" si="152"/>
        <v>60</v>
      </c>
      <c r="AQ190" s="37">
        <f t="shared" si="165"/>
        <v>0</v>
      </c>
      <c r="AR190" s="69" t="s">
        <v>899</v>
      </c>
      <c r="AS190" s="75">
        <f t="shared" ref="AS190" si="224">IF(AT190=0,0,1)</f>
        <v>1</v>
      </c>
      <c r="AT190" s="75">
        <v>60</v>
      </c>
      <c r="AU190" s="75">
        <v>0</v>
      </c>
      <c r="AV190" s="75">
        <f t="shared" ca="1" si="154"/>
        <v>60</v>
      </c>
      <c r="AW190" s="37">
        <f t="shared" si="167"/>
        <v>0</v>
      </c>
      <c r="AX190" s="69" t="s">
        <v>899</v>
      </c>
      <c r="AY190" s="75">
        <f t="shared" si="187"/>
        <v>1</v>
      </c>
      <c r="AZ190" s="75">
        <v>60</v>
      </c>
      <c r="BA190" s="75">
        <v>0</v>
      </c>
      <c r="BB190" s="75">
        <f t="shared" ca="1" si="155"/>
        <v>60</v>
      </c>
      <c r="BC190" s="37">
        <f t="shared" si="168"/>
        <v>0</v>
      </c>
      <c r="BD190" s="69" t="s">
        <v>899</v>
      </c>
      <c r="BE190" s="75">
        <f t="shared" si="210"/>
        <v>1</v>
      </c>
      <c r="BF190" s="75">
        <v>60</v>
      </c>
      <c r="BG190" s="75">
        <v>0</v>
      </c>
      <c r="BH190" s="75">
        <f t="shared" ca="1" si="156"/>
        <v>60</v>
      </c>
      <c r="BI190" s="37">
        <f t="shared" si="169"/>
        <v>0</v>
      </c>
    </row>
    <row r="191" spans="1:61" s="16" customFormat="1" ht="11.25" x14ac:dyDescent="0.2">
      <c r="A191" s="16">
        <f t="shared" si="159"/>
        <v>182</v>
      </c>
      <c r="B191" s="33" t="str">
        <f>'TO Filter Summary'!B192</f>
        <v>MCE</v>
      </c>
      <c r="C191" s="118" t="str">
        <f t="shared" ca="1" si="141"/>
        <v>HGA MCE A HK Telemetry</v>
      </c>
      <c r="D191" s="290" t="str">
        <f>'TO Filter Summary'!D192</f>
        <v>A</v>
      </c>
      <c r="E191" s="117" t="str">
        <f t="shared" ca="1" si="142"/>
        <v>External</v>
      </c>
      <c r="F191" s="117">
        <f t="shared" ca="1" si="143"/>
        <v>531</v>
      </c>
      <c r="G191" s="117" t="str">
        <f t="shared" ca="1" si="144"/>
        <v>0x213</v>
      </c>
      <c r="H191" s="117" t="str">
        <f t="shared" ca="1" si="160"/>
        <v>0xA13</v>
      </c>
      <c r="I191" s="117" t="s">
        <v>1395</v>
      </c>
      <c r="J191" s="119">
        <f t="shared" ca="1" si="145"/>
        <v>352</v>
      </c>
      <c r="K191" s="272">
        <f t="shared" ca="1" si="146"/>
        <v>1</v>
      </c>
      <c r="L191" s="119" t="str">
        <f t="shared" ca="1" si="147"/>
        <v>Sync</v>
      </c>
      <c r="M191" s="120">
        <f t="shared" ca="1" si="148"/>
        <v>352</v>
      </c>
      <c r="N191" s="69" t="s">
        <v>899</v>
      </c>
      <c r="O191" s="75">
        <f t="shared" ref="O191:O254" si="225">IF(P191=0,0,1)</f>
        <v>1</v>
      </c>
      <c r="P191" s="121">
        <v>60</v>
      </c>
      <c r="Q191" s="75">
        <v>0</v>
      </c>
      <c r="R191" s="75">
        <f t="shared" ref="R191:R254" ca="1" si="226">IF(P191="", "", $K191*P191)</f>
        <v>60</v>
      </c>
      <c r="S191" s="37">
        <f t="shared" ca="1" si="161"/>
        <v>5.8666666666666663</v>
      </c>
      <c r="T191" s="69" t="s">
        <v>899</v>
      </c>
      <c r="U191" s="75">
        <f t="shared" si="157"/>
        <v>1</v>
      </c>
      <c r="V191" s="121">
        <v>60</v>
      </c>
      <c r="W191" s="75">
        <v>0</v>
      </c>
      <c r="X191" s="75">
        <f t="shared" ca="1" si="149"/>
        <v>60</v>
      </c>
      <c r="Y191" s="37">
        <f t="shared" ca="1" si="162"/>
        <v>5.8666666666666663</v>
      </c>
      <c r="Z191" s="69" t="s">
        <v>899</v>
      </c>
      <c r="AA191" s="75">
        <f t="shared" si="191"/>
        <v>1</v>
      </c>
      <c r="AB191" s="75">
        <v>60</v>
      </c>
      <c r="AC191" s="75">
        <v>0</v>
      </c>
      <c r="AD191" s="75">
        <f t="shared" ca="1" si="150"/>
        <v>60</v>
      </c>
      <c r="AE191" s="37">
        <f t="shared" ca="1" si="163"/>
        <v>5.8666666666666663</v>
      </c>
      <c r="AF191" s="69" t="s">
        <v>899</v>
      </c>
      <c r="AG191" s="75">
        <f t="shared" si="192"/>
        <v>1</v>
      </c>
      <c r="AH191" s="75">
        <v>60</v>
      </c>
      <c r="AI191" s="75">
        <v>0</v>
      </c>
      <c r="AJ191" s="75">
        <f t="shared" ca="1" si="151"/>
        <v>60</v>
      </c>
      <c r="AK191" s="37">
        <f t="shared" ca="1" si="164"/>
        <v>5.8666666666666663</v>
      </c>
      <c r="AL191" s="69" t="s">
        <v>899</v>
      </c>
      <c r="AM191" s="75">
        <f t="shared" si="185"/>
        <v>1</v>
      </c>
      <c r="AN191" s="75">
        <v>60</v>
      </c>
      <c r="AO191" s="75">
        <v>0</v>
      </c>
      <c r="AP191" s="75">
        <f t="shared" ca="1" si="152"/>
        <v>60</v>
      </c>
      <c r="AQ191" s="37">
        <f t="shared" ca="1" si="165"/>
        <v>5.8666666666666663</v>
      </c>
      <c r="AR191" s="69" t="s">
        <v>899</v>
      </c>
      <c r="AS191" s="75">
        <f t="shared" ref="AS191" si="227">IF(AT191=0,0,1)</f>
        <v>1</v>
      </c>
      <c r="AT191" s="75">
        <v>60</v>
      </c>
      <c r="AU191" s="75">
        <v>0</v>
      </c>
      <c r="AV191" s="75">
        <f t="shared" ca="1" si="154"/>
        <v>60</v>
      </c>
      <c r="AW191" s="37">
        <f t="shared" ca="1" si="167"/>
        <v>5.8666666666666663</v>
      </c>
      <c r="AX191" s="69" t="s">
        <v>899</v>
      </c>
      <c r="AY191" s="75">
        <f t="shared" si="187"/>
        <v>1</v>
      </c>
      <c r="AZ191" s="75">
        <v>60</v>
      </c>
      <c r="BA191" s="75">
        <v>0</v>
      </c>
      <c r="BB191" s="75">
        <f t="shared" ca="1" si="155"/>
        <v>60</v>
      </c>
      <c r="BC191" s="37">
        <f t="shared" ca="1" si="168"/>
        <v>5.8666666666666663</v>
      </c>
      <c r="BD191" s="69" t="s">
        <v>899</v>
      </c>
      <c r="BE191" s="75">
        <f t="shared" si="210"/>
        <v>1</v>
      </c>
      <c r="BF191" s="75">
        <v>60</v>
      </c>
      <c r="BG191" s="75">
        <v>0</v>
      </c>
      <c r="BH191" s="75">
        <f t="shared" ca="1" si="156"/>
        <v>60</v>
      </c>
      <c r="BI191" s="37">
        <f t="shared" ca="1" si="169"/>
        <v>5.8666666666666663</v>
      </c>
    </row>
    <row r="192" spans="1:61" s="16" customFormat="1" ht="11.25" x14ac:dyDescent="0.2">
      <c r="A192" s="16">
        <f t="shared" si="159"/>
        <v>183</v>
      </c>
      <c r="B192" s="33" t="str">
        <f>'TO Filter Summary'!B193</f>
        <v>MCE</v>
      </c>
      <c r="C192" s="118" t="str">
        <f t="shared" ca="1" si="141"/>
        <v>HGA MCE B HK Telemetry</v>
      </c>
      <c r="D192" s="290" t="str">
        <f>'TO Filter Summary'!D193</f>
        <v>B</v>
      </c>
      <c r="E192" s="117" t="str">
        <f t="shared" ca="1" si="142"/>
        <v>External</v>
      </c>
      <c r="F192" s="117">
        <f t="shared" ca="1" si="143"/>
        <v>532</v>
      </c>
      <c r="G192" s="117" t="str">
        <f t="shared" ca="1" si="144"/>
        <v>0x214</v>
      </c>
      <c r="H192" s="117" t="str">
        <f t="shared" ca="1" si="160"/>
        <v>0xA14</v>
      </c>
      <c r="I192" s="117" t="s">
        <v>1395</v>
      </c>
      <c r="J192" s="119">
        <f t="shared" ca="1" si="145"/>
        <v>352</v>
      </c>
      <c r="K192" s="272">
        <f t="shared" ca="1" si="146"/>
        <v>1</v>
      </c>
      <c r="L192" s="119" t="str">
        <f t="shared" ca="1" si="147"/>
        <v>Sync</v>
      </c>
      <c r="M192" s="120">
        <f t="shared" ca="1" si="148"/>
        <v>352</v>
      </c>
      <c r="N192" s="69" t="s">
        <v>899</v>
      </c>
      <c r="O192" s="75">
        <f t="shared" si="225"/>
        <v>1</v>
      </c>
      <c r="P192" s="121">
        <v>60</v>
      </c>
      <c r="Q192" s="75">
        <v>0</v>
      </c>
      <c r="R192" s="75">
        <f t="shared" ca="1" si="226"/>
        <v>60</v>
      </c>
      <c r="S192" s="37">
        <f t="shared" si="161"/>
        <v>0</v>
      </c>
      <c r="T192" s="69" t="s">
        <v>899</v>
      </c>
      <c r="U192" s="75">
        <f t="shared" si="157"/>
        <v>1</v>
      </c>
      <c r="V192" s="121">
        <v>60</v>
      </c>
      <c r="W192" s="75">
        <v>0</v>
      </c>
      <c r="X192" s="75">
        <f t="shared" ca="1" si="149"/>
        <v>60</v>
      </c>
      <c r="Y192" s="37">
        <f t="shared" si="162"/>
        <v>0</v>
      </c>
      <c r="Z192" s="69" t="s">
        <v>899</v>
      </c>
      <c r="AA192" s="75">
        <f t="shared" si="191"/>
        <v>1</v>
      </c>
      <c r="AB192" s="75">
        <v>60</v>
      </c>
      <c r="AC192" s="75">
        <v>0</v>
      </c>
      <c r="AD192" s="75">
        <f t="shared" ca="1" si="150"/>
        <v>60</v>
      </c>
      <c r="AE192" s="37">
        <f t="shared" si="163"/>
        <v>0</v>
      </c>
      <c r="AF192" s="69" t="s">
        <v>899</v>
      </c>
      <c r="AG192" s="75">
        <f t="shared" si="192"/>
        <v>1</v>
      </c>
      <c r="AH192" s="75">
        <v>60</v>
      </c>
      <c r="AI192" s="75">
        <v>0</v>
      </c>
      <c r="AJ192" s="75">
        <f t="shared" ca="1" si="151"/>
        <v>60</v>
      </c>
      <c r="AK192" s="37">
        <f t="shared" si="164"/>
        <v>0</v>
      </c>
      <c r="AL192" s="69" t="s">
        <v>899</v>
      </c>
      <c r="AM192" s="75">
        <f t="shared" si="185"/>
        <v>1</v>
      </c>
      <c r="AN192" s="75">
        <v>60</v>
      </c>
      <c r="AO192" s="75">
        <v>0</v>
      </c>
      <c r="AP192" s="75">
        <f t="shared" ca="1" si="152"/>
        <v>60</v>
      </c>
      <c r="AQ192" s="37">
        <f t="shared" si="165"/>
        <v>0</v>
      </c>
      <c r="AR192" s="69" t="s">
        <v>899</v>
      </c>
      <c r="AS192" s="75">
        <f t="shared" ref="AS192" si="228">IF(AT192=0,0,1)</f>
        <v>1</v>
      </c>
      <c r="AT192" s="75">
        <v>60</v>
      </c>
      <c r="AU192" s="75">
        <v>0</v>
      </c>
      <c r="AV192" s="75">
        <f t="shared" ca="1" si="154"/>
        <v>60</v>
      </c>
      <c r="AW192" s="37">
        <f t="shared" si="167"/>
        <v>0</v>
      </c>
      <c r="AX192" s="69" t="s">
        <v>899</v>
      </c>
      <c r="AY192" s="75">
        <f t="shared" si="187"/>
        <v>1</v>
      </c>
      <c r="AZ192" s="75">
        <v>60</v>
      </c>
      <c r="BA192" s="75">
        <v>0</v>
      </c>
      <c r="BB192" s="75">
        <f t="shared" ca="1" si="155"/>
        <v>60</v>
      </c>
      <c r="BC192" s="37">
        <f t="shared" si="168"/>
        <v>0</v>
      </c>
      <c r="BD192" s="69" t="s">
        <v>899</v>
      </c>
      <c r="BE192" s="75">
        <f t="shared" si="210"/>
        <v>1</v>
      </c>
      <c r="BF192" s="75">
        <v>60</v>
      </c>
      <c r="BG192" s="75">
        <v>0</v>
      </c>
      <c r="BH192" s="75">
        <f t="shared" ca="1" si="156"/>
        <v>60</v>
      </c>
      <c r="BI192" s="37">
        <f t="shared" si="169"/>
        <v>0</v>
      </c>
    </row>
    <row r="193" spans="1:61" s="33" customFormat="1" ht="11.25" x14ac:dyDescent="0.2">
      <c r="A193" s="33">
        <f t="shared" si="159"/>
        <v>184</v>
      </c>
      <c r="B193" s="33" t="str">
        <f>'TO Filter Summary'!B194</f>
        <v>PWR</v>
      </c>
      <c r="C193" s="76" t="str">
        <f t="shared" ca="1" si="141"/>
        <v>PSE A Analog HK Telemetry</v>
      </c>
      <c r="D193" s="290" t="str">
        <f>'TO Filter Summary'!D194</f>
        <v>AB</v>
      </c>
      <c r="E193" s="34" t="str">
        <f t="shared" ca="1" si="142"/>
        <v>External</v>
      </c>
      <c r="F193" s="34">
        <f t="shared" ca="1" si="143"/>
        <v>534</v>
      </c>
      <c r="G193" s="34" t="str">
        <f t="shared" ca="1" si="144"/>
        <v>0x216</v>
      </c>
      <c r="H193" s="34" t="str">
        <f t="shared" ca="1" si="160"/>
        <v>0xA16</v>
      </c>
      <c r="I193" s="117" t="s">
        <v>1394</v>
      </c>
      <c r="J193" s="35">
        <f t="shared" ca="1" si="145"/>
        <v>3584</v>
      </c>
      <c r="K193" s="67">
        <f t="shared" ca="1" si="146"/>
        <v>1</v>
      </c>
      <c r="L193" s="35" t="str">
        <f t="shared" ca="1" si="147"/>
        <v>Sync</v>
      </c>
      <c r="M193" s="64">
        <f t="shared" ca="1" si="148"/>
        <v>3584</v>
      </c>
      <c r="N193" s="69" t="s">
        <v>899</v>
      </c>
      <c r="O193" s="40">
        <f t="shared" si="225"/>
        <v>1</v>
      </c>
      <c r="P193" s="36">
        <v>2</v>
      </c>
      <c r="Q193" s="40">
        <v>0</v>
      </c>
      <c r="R193" s="40">
        <f t="shared" ca="1" si="226"/>
        <v>2</v>
      </c>
      <c r="S193" s="37">
        <f t="shared" ca="1" si="161"/>
        <v>1792</v>
      </c>
      <c r="T193" s="69" t="s">
        <v>899</v>
      </c>
      <c r="U193" s="40">
        <f t="shared" si="157"/>
        <v>1</v>
      </c>
      <c r="V193" s="36">
        <v>2</v>
      </c>
      <c r="W193" s="40">
        <v>0</v>
      </c>
      <c r="X193" s="40">
        <f t="shared" ca="1" si="149"/>
        <v>2</v>
      </c>
      <c r="Y193" s="37">
        <f t="shared" ca="1" si="162"/>
        <v>1792</v>
      </c>
      <c r="Z193" s="69" t="s">
        <v>899</v>
      </c>
      <c r="AA193" s="40">
        <f t="shared" si="191"/>
        <v>1</v>
      </c>
      <c r="AB193" s="40">
        <v>20</v>
      </c>
      <c r="AC193" s="40">
        <v>0</v>
      </c>
      <c r="AD193" s="40">
        <f t="shared" ca="1" si="150"/>
        <v>20</v>
      </c>
      <c r="AE193" s="37">
        <f t="shared" ca="1" si="163"/>
        <v>179.2</v>
      </c>
      <c r="AF193" s="69" t="s">
        <v>899</v>
      </c>
      <c r="AG193" s="40">
        <f t="shared" si="192"/>
        <v>1</v>
      </c>
      <c r="AH193" s="40">
        <v>20</v>
      </c>
      <c r="AI193" s="40">
        <v>0</v>
      </c>
      <c r="AJ193" s="40">
        <f t="shared" ca="1" si="151"/>
        <v>20</v>
      </c>
      <c r="AK193" s="37">
        <f t="shared" ca="1" si="164"/>
        <v>179.2</v>
      </c>
      <c r="AL193" s="69" t="s">
        <v>899</v>
      </c>
      <c r="AM193" s="40">
        <f t="shared" si="185"/>
        <v>1</v>
      </c>
      <c r="AN193" s="40">
        <v>20</v>
      </c>
      <c r="AO193" s="40">
        <v>0</v>
      </c>
      <c r="AP193" s="40">
        <f t="shared" ca="1" si="152"/>
        <v>20</v>
      </c>
      <c r="AQ193" s="37">
        <f t="shared" ca="1" si="165"/>
        <v>179.2</v>
      </c>
      <c r="AR193" s="69" t="s">
        <v>899</v>
      </c>
      <c r="AS193" s="40">
        <f t="shared" ref="AS193" si="229">IF(AT193=0,0,1)</f>
        <v>1</v>
      </c>
      <c r="AT193" s="40">
        <v>20</v>
      </c>
      <c r="AU193" s="40">
        <v>0</v>
      </c>
      <c r="AV193" s="40">
        <f t="shared" ca="1" si="154"/>
        <v>20</v>
      </c>
      <c r="AW193" s="37">
        <f t="shared" ca="1" si="167"/>
        <v>179.2</v>
      </c>
      <c r="AX193" s="69" t="s">
        <v>899</v>
      </c>
      <c r="AY193" s="40">
        <f t="shared" si="187"/>
        <v>1</v>
      </c>
      <c r="AZ193" s="40">
        <v>20</v>
      </c>
      <c r="BA193" s="40">
        <v>0</v>
      </c>
      <c r="BB193" s="40">
        <f t="shared" ca="1" si="155"/>
        <v>20</v>
      </c>
      <c r="BC193" s="37">
        <f t="shared" ca="1" si="168"/>
        <v>179.2</v>
      </c>
      <c r="BD193" s="69" t="s">
        <v>899</v>
      </c>
      <c r="BE193" s="40">
        <f t="shared" si="210"/>
        <v>1</v>
      </c>
      <c r="BF193" s="40">
        <v>30</v>
      </c>
      <c r="BG193" s="40">
        <v>0</v>
      </c>
      <c r="BH193" s="40">
        <f t="shared" ca="1" si="156"/>
        <v>30</v>
      </c>
      <c r="BI193" s="37">
        <f t="shared" ca="1" si="169"/>
        <v>119.46666666666667</v>
      </c>
    </row>
    <row r="194" spans="1:61" s="33" customFormat="1" ht="11.25" x14ac:dyDescent="0.2">
      <c r="A194" s="33">
        <f t="shared" si="159"/>
        <v>185</v>
      </c>
      <c r="B194" s="33" t="str">
        <f>'TO Filter Summary'!B195</f>
        <v>PWR</v>
      </c>
      <c r="C194" s="76" t="str">
        <f t="shared" ca="1" si="141"/>
        <v>PSE A FDC HK Telemetry</v>
      </c>
      <c r="D194" s="290" t="str">
        <f>'TO Filter Summary'!D195</f>
        <v>AB</v>
      </c>
      <c r="E194" s="34" t="str">
        <f t="shared" ca="1" si="142"/>
        <v>External</v>
      </c>
      <c r="F194" s="34">
        <f t="shared" ca="1" si="143"/>
        <v>535</v>
      </c>
      <c r="G194" s="34" t="str">
        <f t="shared" ca="1" si="144"/>
        <v>0x217</v>
      </c>
      <c r="H194" s="34" t="str">
        <f t="shared" ca="1" si="160"/>
        <v>0xA17</v>
      </c>
      <c r="I194" s="117" t="s">
        <v>1395</v>
      </c>
      <c r="J194" s="35">
        <f t="shared" ca="1" si="145"/>
        <v>2112</v>
      </c>
      <c r="K194" s="67">
        <f t="shared" ca="1" si="146"/>
        <v>1</v>
      </c>
      <c r="L194" s="35" t="str">
        <f t="shared" ca="1" si="147"/>
        <v>Sync</v>
      </c>
      <c r="M194" s="64">
        <f t="shared" ca="1" si="148"/>
        <v>2112</v>
      </c>
      <c r="N194" s="69" t="s">
        <v>899</v>
      </c>
      <c r="O194" s="40">
        <f t="shared" si="225"/>
        <v>1</v>
      </c>
      <c r="P194" s="36">
        <v>5</v>
      </c>
      <c r="Q194" s="40">
        <v>0</v>
      </c>
      <c r="R194" s="40">
        <f t="shared" ca="1" si="226"/>
        <v>5</v>
      </c>
      <c r="S194" s="37">
        <f t="shared" ca="1" si="161"/>
        <v>422.4</v>
      </c>
      <c r="T194" s="69" t="s">
        <v>899</v>
      </c>
      <c r="U194" s="40">
        <f t="shared" si="157"/>
        <v>1</v>
      </c>
      <c r="V194" s="36">
        <v>5</v>
      </c>
      <c r="W194" s="40">
        <v>0</v>
      </c>
      <c r="X194" s="40">
        <f t="shared" ca="1" si="149"/>
        <v>5</v>
      </c>
      <c r="Y194" s="37">
        <f t="shared" ca="1" si="162"/>
        <v>422.4</v>
      </c>
      <c r="Z194" s="69" t="s">
        <v>899</v>
      </c>
      <c r="AA194" s="40">
        <f t="shared" si="191"/>
        <v>1</v>
      </c>
      <c r="AB194" s="40">
        <v>30</v>
      </c>
      <c r="AC194" s="40">
        <v>0</v>
      </c>
      <c r="AD194" s="40">
        <f t="shared" ca="1" si="150"/>
        <v>30</v>
      </c>
      <c r="AE194" s="37">
        <f t="shared" ca="1" si="163"/>
        <v>70.400000000000006</v>
      </c>
      <c r="AF194" s="69" t="s">
        <v>899</v>
      </c>
      <c r="AG194" s="40">
        <f t="shared" si="192"/>
        <v>1</v>
      </c>
      <c r="AH194" s="40">
        <v>30</v>
      </c>
      <c r="AI194" s="40">
        <v>0</v>
      </c>
      <c r="AJ194" s="40">
        <f t="shared" ca="1" si="151"/>
        <v>30</v>
      </c>
      <c r="AK194" s="37">
        <f t="shared" ca="1" si="164"/>
        <v>70.400000000000006</v>
      </c>
      <c r="AL194" s="69" t="s">
        <v>899</v>
      </c>
      <c r="AM194" s="40">
        <f t="shared" si="185"/>
        <v>1</v>
      </c>
      <c r="AN194" s="40">
        <v>30</v>
      </c>
      <c r="AO194" s="40">
        <v>0</v>
      </c>
      <c r="AP194" s="40">
        <f t="shared" ca="1" si="152"/>
        <v>30</v>
      </c>
      <c r="AQ194" s="37">
        <f t="shared" ca="1" si="165"/>
        <v>70.400000000000006</v>
      </c>
      <c r="AR194" s="69" t="s">
        <v>899</v>
      </c>
      <c r="AS194" s="40">
        <f t="shared" ref="AS194" si="230">IF(AT194=0,0,1)</f>
        <v>1</v>
      </c>
      <c r="AT194" s="40">
        <v>30</v>
      </c>
      <c r="AU194" s="40">
        <v>0</v>
      </c>
      <c r="AV194" s="40">
        <f t="shared" ca="1" si="154"/>
        <v>30</v>
      </c>
      <c r="AW194" s="37">
        <f t="shared" ca="1" si="167"/>
        <v>70.400000000000006</v>
      </c>
      <c r="AX194" s="69" t="s">
        <v>899</v>
      </c>
      <c r="AY194" s="40">
        <f t="shared" si="187"/>
        <v>1</v>
      </c>
      <c r="AZ194" s="40">
        <v>30</v>
      </c>
      <c r="BA194" s="40">
        <v>0</v>
      </c>
      <c r="BB194" s="40">
        <f t="shared" ca="1" si="155"/>
        <v>30</v>
      </c>
      <c r="BC194" s="37">
        <f t="shared" ca="1" si="168"/>
        <v>70.400000000000006</v>
      </c>
      <c r="BD194" s="69" t="s">
        <v>899</v>
      </c>
      <c r="BE194" s="40">
        <f t="shared" si="210"/>
        <v>1</v>
      </c>
      <c r="BF194" s="40">
        <v>60</v>
      </c>
      <c r="BG194" s="40">
        <v>0</v>
      </c>
      <c r="BH194" s="40">
        <f t="shared" ca="1" si="156"/>
        <v>60</v>
      </c>
      <c r="BI194" s="37">
        <f t="shared" ca="1" si="169"/>
        <v>35.200000000000003</v>
      </c>
    </row>
    <row r="195" spans="1:61" s="33" customFormat="1" ht="11.25" x14ac:dyDescent="0.2">
      <c r="A195" s="33">
        <f t="shared" si="159"/>
        <v>186</v>
      </c>
      <c r="B195" s="33" t="str">
        <f>'TO Filter Summary'!B196</f>
        <v>PWR</v>
      </c>
      <c r="C195" s="76" t="str">
        <f t="shared" ca="1" si="141"/>
        <v>PSE A Debug HK Telemetry</v>
      </c>
      <c r="D195" s="290" t="str">
        <f>'TO Filter Summary'!D196</f>
        <v>AB</v>
      </c>
      <c r="E195" s="34" t="str">
        <f t="shared" ca="1" si="142"/>
        <v>External</v>
      </c>
      <c r="F195" s="34">
        <f t="shared" ca="1" si="143"/>
        <v>536</v>
      </c>
      <c r="G195" s="34" t="str">
        <f t="shared" ca="1" si="144"/>
        <v>0x218</v>
      </c>
      <c r="H195" s="34" t="str">
        <f t="shared" ca="1" si="160"/>
        <v>0xA18</v>
      </c>
      <c r="I195" s="117" t="s">
        <v>1395</v>
      </c>
      <c r="J195" s="35">
        <f t="shared" ca="1" si="145"/>
        <v>5248</v>
      </c>
      <c r="K195" s="67">
        <f t="shared" ca="1" si="146"/>
        <v>1</v>
      </c>
      <c r="L195" s="35" t="str">
        <f t="shared" ca="1" si="147"/>
        <v>Sync</v>
      </c>
      <c r="M195" s="64">
        <f t="shared" ca="1" si="148"/>
        <v>5248</v>
      </c>
      <c r="N195" s="69" t="s">
        <v>899</v>
      </c>
      <c r="O195" s="40">
        <f t="shared" si="225"/>
        <v>1</v>
      </c>
      <c r="P195" s="36">
        <v>60</v>
      </c>
      <c r="Q195" s="40">
        <v>0</v>
      </c>
      <c r="R195" s="40">
        <f t="shared" ca="1" si="226"/>
        <v>60</v>
      </c>
      <c r="S195" s="37">
        <f t="shared" ca="1" si="161"/>
        <v>87.466666666666669</v>
      </c>
      <c r="T195" s="69" t="s">
        <v>899</v>
      </c>
      <c r="U195" s="40">
        <f t="shared" si="157"/>
        <v>1</v>
      </c>
      <c r="V195" s="36">
        <v>60</v>
      </c>
      <c r="W195" s="40">
        <v>0</v>
      </c>
      <c r="X195" s="40">
        <f t="shared" ca="1" si="149"/>
        <v>60</v>
      </c>
      <c r="Y195" s="37">
        <f t="shared" ca="1" si="162"/>
        <v>87.466666666666669</v>
      </c>
      <c r="Z195" s="69" t="s">
        <v>899</v>
      </c>
      <c r="AA195" s="40">
        <f t="shared" si="191"/>
        <v>0</v>
      </c>
      <c r="AB195" s="40">
        <v>0</v>
      </c>
      <c r="AC195" s="40">
        <v>0</v>
      </c>
      <c r="AD195" s="40">
        <f t="shared" ca="1" si="150"/>
        <v>0</v>
      </c>
      <c r="AE195" s="37">
        <f t="shared" si="163"/>
        <v>0</v>
      </c>
      <c r="AF195" s="69" t="s">
        <v>899</v>
      </c>
      <c r="AG195" s="40">
        <f t="shared" si="192"/>
        <v>0</v>
      </c>
      <c r="AH195" s="40">
        <v>0</v>
      </c>
      <c r="AI195" s="40">
        <v>0</v>
      </c>
      <c r="AJ195" s="40">
        <f t="shared" ca="1" si="151"/>
        <v>0</v>
      </c>
      <c r="AK195" s="37">
        <f t="shared" si="164"/>
        <v>0</v>
      </c>
      <c r="AL195" s="69" t="s">
        <v>899</v>
      </c>
      <c r="AM195" s="40">
        <f t="shared" si="185"/>
        <v>0</v>
      </c>
      <c r="AN195" s="84">
        <v>0</v>
      </c>
      <c r="AO195" s="40">
        <v>0</v>
      </c>
      <c r="AP195" s="40">
        <f t="shared" ca="1" si="152"/>
        <v>0</v>
      </c>
      <c r="AQ195" s="37">
        <f t="shared" si="165"/>
        <v>0</v>
      </c>
      <c r="AR195" s="69" t="s">
        <v>899</v>
      </c>
      <c r="AS195" s="40">
        <f t="shared" ref="AS195" si="231">IF(AT195=0,0,1)</f>
        <v>0</v>
      </c>
      <c r="AT195" s="84">
        <v>0</v>
      </c>
      <c r="AU195" s="40">
        <v>0</v>
      </c>
      <c r="AV195" s="40">
        <f t="shared" ca="1" si="154"/>
        <v>0</v>
      </c>
      <c r="AW195" s="37">
        <f t="shared" si="167"/>
        <v>0</v>
      </c>
      <c r="AX195" s="69" t="s">
        <v>899</v>
      </c>
      <c r="AY195" s="40">
        <f t="shared" si="187"/>
        <v>0</v>
      </c>
      <c r="AZ195" s="40">
        <v>0</v>
      </c>
      <c r="BA195" s="40">
        <v>0</v>
      </c>
      <c r="BB195" s="40">
        <f t="shared" ca="1" si="155"/>
        <v>0</v>
      </c>
      <c r="BC195" s="37">
        <f t="shared" si="168"/>
        <v>0</v>
      </c>
      <c r="BD195" s="69" t="s">
        <v>899</v>
      </c>
      <c r="BE195" s="40">
        <f t="shared" si="210"/>
        <v>0</v>
      </c>
      <c r="BF195" s="40">
        <v>0</v>
      </c>
      <c r="BG195" s="40">
        <v>0</v>
      </c>
      <c r="BH195" s="40">
        <f t="shared" ca="1" si="156"/>
        <v>0</v>
      </c>
      <c r="BI195" s="37">
        <f t="shared" si="169"/>
        <v>0</v>
      </c>
    </row>
    <row r="196" spans="1:61" s="33" customFormat="1" ht="11.25" x14ac:dyDescent="0.2">
      <c r="A196" s="33">
        <f t="shared" si="159"/>
        <v>187</v>
      </c>
      <c r="B196" s="33" t="str">
        <f>'TO Filter Summary'!B197</f>
        <v>PWR</v>
      </c>
      <c r="C196" s="76" t="str">
        <f t="shared" ca="1" si="141"/>
        <v>PSE A Overview HK Telemetry</v>
      </c>
      <c r="D196" s="290" t="str">
        <f>'TO Filter Summary'!D197</f>
        <v>AB</v>
      </c>
      <c r="E196" s="34" t="str">
        <f t="shared" ca="1" si="142"/>
        <v>External</v>
      </c>
      <c r="F196" s="34">
        <f t="shared" ca="1" si="143"/>
        <v>537</v>
      </c>
      <c r="G196" s="34" t="str">
        <f t="shared" ca="1" si="144"/>
        <v>0x219</v>
      </c>
      <c r="H196" s="34" t="str">
        <f t="shared" ca="1" si="160"/>
        <v>0xA19</v>
      </c>
      <c r="I196" s="117" t="s">
        <v>1394</v>
      </c>
      <c r="J196" s="35">
        <f t="shared" ca="1" si="145"/>
        <v>496</v>
      </c>
      <c r="K196" s="67">
        <f t="shared" ca="1" si="146"/>
        <v>1</v>
      </c>
      <c r="L196" s="35" t="str">
        <f t="shared" ca="1" si="147"/>
        <v>Sync</v>
      </c>
      <c r="M196" s="64">
        <f t="shared" ca="1" si="148"/>
        <v>496</v>
      </c>
      <c r="N196" s="69" t="s">
        <v>899</v>
      </c>
      <c r="O196" s="40">
        <f t="shared" si="225"/>
        <v>1</v>
      </c>
      <c r="P196" s="36">
        <v>1</v>
      </c>
      <c r="Q196" s="40">
        <v>0</v>
      </c>
      <c r="R196" s="40">
        <f t="shared" ca="1" si="226"/>
        <v>1</v>
      </c>
      <c r="S196" s="37">
        <f t="shared" ca="1" si="161"/>
        <v>496</v>
      </c>
      <c r="T196" s="69" t="s">
        <v>899</v>
      </c>
      <c r="U196" s="40">
        <f t="shared" si="157"/>
        <v>1</v>
      </c>
      <c r="V196" s="36">
        <v>1</v>
      </c>
      <c r="W196" s="40">
        <v>0</v>
      </c>
      <c r="X196" s="40">
        <f t="shared" ca="1" si="149"/>
        <v>1</v>
      </c>
      <c r="Y196" s="37">
        <f t="shared" ca="1" si="162"/>
        <v>496</v>
      </c>
      <c r="Z196" s="69" t="s">
        <v>899</v>
      </c>
      <c r="AA196" s="40">
        <f t="shared" si="191"/>
        <v>1</v>
      </c>
      <c r="AB196" s="40">
        <v>5</v>
      </c>
      <c r="AC196" s="40">
        <v>0</v>
      </c>
      <c r="AD196" s="40">
        <f t="shared" ca="1" si="150"/>
        <v>5</v>
      </c>
      <c r="AE196" s="37">
        <f t="shared" ca="1" si="163"/>
        <v>99.2</v>
      </c>
      <c r="AF196" s="69" t="s">
        <v>899</v>
      </c>
      <c r="AG196" s="40">
        <f t="shared" si="192"/>
        <v>1</v>
      </c>
      <c r="AH196" s="40">
        <v>5</v>
      </c>
      <c r="AI196" s="40">
        <v>0</v>
      </c>
      <c r="AJ196" s="40">
        <f t="shared" ca="1" si="151"/>
        <v>5</v>
      </c>
      <c r="AK196" s="37">
        <f t="shared" ca="1" si="164"/>
        <v>99.2</v>
      </c>
      <c r="AL196" s="69" t="s">
        <v>899</v>
      </c>
      <c r="AM196" s="40">
        <f t="shared" si="185"/>
        <v>1</v>
      </c>
      <c r="AN196" s="40">
        <v>5</v>
      </c>
      <c r="AO196" s="40">
        <v>0</v>
      </c>
      <c r="AP196" s="40">
        <f t="shared" ca="1" si="152"/>
        <v>5</v>
      </c>
      <c r="AQ196" s="37">
        <f t="shared" ca="1" si="165"/>
        <v>99.2</v>
      </c>
      <c r="AR196" s="69" t="s">
        <v>899</v>
      </c>
      <c r="AS196" s="40">
        <f t="shared" ref="AS196" si="232">IF(AT196=0,0,1)</f>
        <v>1</v>
      </c>
      <c r="AT196" s="40">
        <v>5</v>
      </c>
      <c r="AU196" s="40">
        <v>0</v>
      </c>
      <c r="AV196" s="40">
        <f t="shared" ca="1" si="154"/>
        <v>5</v>
      </c>
      <c r="AW196" s="37">
        <f t="shared" ca="1" si="167"/>
        <v>99.2</v>
      </c>
      <c r="AX196" s="69" t="s">
        <v>899</v>
      </c>
      <c r="AY196" s="40">
        <f t="shared" si="187"/>
        <v>1</v>
      </c>
      <c r="AZ196" s="40">
        <v>5</v>
      </c>
      <c r="BA196" s="40">
        <v>0</v>
      </c>
      <c r="BB196" s="40">
        <f t="shared" ca="1" si="155"/>
        <v>5</v>
      </c>
      <c r="BC196" s="37">
        <f t="shared" ca="1" si="168"/>
        <v>99.2</v>
      </c>
      <c r="BD196" s="69" t="s">
        <v>899</v>
      </c>
      <c r="BE196" s="40">
        <f t="shared" si="210"/>
        <v>1</v>
      </c>
      <c r="BF196" s="40">
        <v>15</v>
      </c>
      <c r="BG196" s="40">
        <v>0</v>
      </c>
      <c r="BH196" s="40">
        <f t="shared" ca="1" si="156"/>
        <v>15</v>
      </c>
      <c r="BI196" s="37">
        <f t="shared" ca="1" si="169"/>
        <v>33.06666666666667</v>
      </c>
    </row>
    <row r="197" spans="1:61" s="33" customFormat="1" ht="11.25" x14ac:dyDescent="0.2">
      <c r="A197" s="33">
        <f t="shared" si="159"/>
        <v>188</v>
      </c>
      <c r="B197" s="33" t="str">
        <f>'TO Filter Summary'!B198</f>
        <v>PWR</v>
      </c>
      <c r="C197" s="76" t="str">
        <f t="shared" ca="1" si="141"/>
        <v>PSE B Analog HK Telemetry</v>
      </c>
      <c r="D197" s="290" t="str">
        <f>'TO Filter Summary'!D198</f>
        <v>AB</v>
      </c>
      <c r="E197" s="34" t="str">
        <f t="shared" ca="1" si="142"/>
        <v>External</v>
      </c>
      <c r="F197" s="34">
        <f t="shared" ca="1" si="143"/>
        <v>538</v>
      </c>
      <c r="G197" s="34" t="str">
        <f t="shared" ca="1" si="144"/>
        <v>0x21A</v>
      </c>
      <c r="H197" s="34" t="str">
        <f t="shared" ca="1" si="160"/>
        <v>0xA1A</v>
      </c>
      <c r="I197" s="117" t="s">
        <v>1394</v>
      </c>
      <c r="J197" s="35">
        <f t="shared" ca="1" si="145"/>
        <v>3584</v>
      </c>
      <c r="K197" s="67">
        <f t="shared" ca="1" si="146"/>
        <v>1</v>
      </c>
      <c r="L197" s="35" t="str">
        <f t="shared" ca="1" si="147"/>
        <v>Sync</v>
      </c>
      <c r="M197" s="64">
        <f t="shared" ca="1" si="148"/>
        <v>3584</v>
      </c>
      <c r="N197" s="69" t="s">
        <v>899</v>
      </c>
      <c r="O197" s="40">
        <f t="shared" si="225"/>
        <v>1</v>
      </c>
      <c r="P197" s="36">
        <v>5</v>
      </c>
      <c r="Q197" s="40">
        <v>0</v>
      </c>
      <c r="R197" s="40">
        <f t="shared" ca="1" si="226"/>
        <v>5</v>
      </c>
      <c r="S197" s="37">
        <f t="shared" ca="1" si="161"/>
        <v>716.8</v>
      </c>
      <c r="T197" s="69" t="s">
        <v>899</v>
      </c>
      <c r="U197" s="40">
        <f t="shared" si="157"/>
        <v>1</v>
      </c>
      <c r="V197" s="36">
        <v>5</v>
      </c>
      <c r="W197" s="40">
        <v>0</v>
      </c>
      <c r="X197" s="40">
        <f t="shared" ca="1" si="149"/>
        <v>5</v>
      </c>
      <c r="Y197" s="37">
        <f t="shared" ca="1" si="162"/>
        <v>716.8</v>
      </c>
      <c r="Z197" s="69" t="s">
        <v>899</v>
      </c>
      <c r="AA197" s="40">
        <f t="shared" si="191"/>
        <v>1</v>
      </c>
      <c r="AB197" s="40">
        <v>60</v>
      </c>
      <c r="AC197" s="40">
        <v>0</v>
      </c>
      <c r="AD197" s="40">
        <f t="shared" ca="1" si="150"/>
        <v>60</v>
      </c>
      <c r="AE197" s="37">
        <f t="shared" ca="1" si="163"/>
        <v>59.733333333333334</v>
      </c>
      <c r="AF197" s="69" t="s">
        <v>899</v>
      </c>
      <c r="AG197" s="40">
        <f t="shared" si="192"/>
        <v>1</v>
      </c>
      <c r="AH197" s="40">
        <v>60</v>
      </c>
      <c r="AI197" s="40">
        <v>0</v>
      </c>
      <c r="AJ197" s="40">
        <f t="shared" ca="1" si="151"/>
        <v>60</v>
      </c>
      <c r="AK197" s="37">
        <f t="shared" ca="1" si="164"/>
        <v>59.733333333333334</v>
      </c>
      <c r="AL197" s="69" t="s">
        <v>899</v>
      </c>
      <c r="AM197" s="40">
        <f t="shared" si="185"/>
        <v>1</v>
      </c>
      <c r="AN197" s="40">
        <v>60</v>
      </c>
      <c r="AO197" s="40">
        <v>0</v>
      </c>
      <c r="AP197" s="40">
        <f t="shared" ca="1" si="152"/>
        <v>60</v>
      </c>
      <c r="AQ197" s="37">
        <f t="shared" ca="1" si="165"/>
        <v>59.733333333333334</v>
      </c>
      <c r="AR197" s="69" t="s">
        <v>899</v>
      </c>
      <c r="AS197" s="40">
        <f t="shared" ref="AS197" si="233">IF(AT197=0,0,1)</f>
        <v>1</v>
      </c>
      <c r="AT197" s="40">
        <v>60</v>
      </c>
      <c r="AU197" s="40">
        <v>0</v>
      </c>
      <c r="AV197" s="40">
        <f t="shared" ca="1" si="154"/>
        <v>60</v>
      </c>
      <c r="AW197" s="37">
        <f t="shared" ca="1" si="167"/>
        <v>59.733333333333334</v>
      </c>
      <c r="AX197" s="69" t="s">
        <v>899</v>
      </c>
      <c r="AY197" s="40">
        <f t="shared" si="187"/>
        <v>1</v>
      </c>
      <c r="AZ197" s="40">
        <v>60</v>
      </c>
      <c r="BA197" s="40">
        <v>0</v>
      </c>
      <c r="BB197" s="40">
        <f t="shared" ca="1" si="155"/>
        <v>60</v>
      </c>
      <c r="BC197" s="37">
        <f t="shared" ca="1" si="168"/>
        <v>59.733333333333334</v>
      </c>
      <c r="BD197" s="69" t="s">
        <v>899</v>
      </c>
      <c r="BE197" s="40">
        <f t="shared" si="210"/>
        <v>1</v>
      </c>
      <c r="BF197" s="40">
        <v>60</v>
      </c>
      <c r="BG197" s="40">
        <v>0</v>
      </c>
      <c r="BH197" s="40">
        <f t="shared" ca="1" si="156"/>
        <v>60</v>
      </c>
      <c r="BI197" s="37">
        <f t="shared" ca="1" si="169"/>
        <v>59.733333333333334</v>
      </c>
    </row>
    <row r="198" spans="1:61" s="33" customFormat="1" ht="11.25" x14ac:dyDescent="0.2">
      <c r="A198" s="33">
        <f t="shared" si="159"/>
        <v>189</v>
      </c>
      <c r="B198" s="33" t="str">
        <f>'TO Filter Summary'!B199</f>
        <v>PWR</v>
      </c>
      <c r="C198" s="76" t="str">
        <f t="shared" ca="1" si="141"/>
        <v>PSE B FDC HK Telemetry</v>
      </c>
      <c r="D198" s="290" t="str">
        <f>'TO Filter Summary'!D199</f>
        <v>AB</v>
      </c>
      <c r="E198" s="34" t="str">
        <f t="shared" ca="1" si="142"/>
        <v>External</v>
      </c>
      <c r="F198" s="34">
        <f t="shared" ca="1" si="143"/>
        <v>539</v>
      </c>
      <c r="G198" s="34" t="str">
        <f t="shared" ca="1" si="144"/>
        <v>0x21B</v>
      </c>
      <c r="H198" s="34" t="str">
        <f t="shared" ca="1" si="160"/>
        <v>0xA1B</v>
      </c>
      <c r="I198" s="117" t="s">
        <v>1395</v>
      </c>
      <c r="J198" s="35">
        <f t="shared" ca="1" si="145"/>
        <v>2112</v>
      </c>
      <c r="K198" s="67">
        <f t="shared" ca="1" si="146"/>
        <v>1</v>
      </c>
      <c r="L198" s="35" t="str">
        <f t="shared" ca="1" si="147"/>
        <v>Sync</v>
      </c>
      <c r="M198" s="64">
        <f t="shared" ca="1" si="148"/>
        <v>2112</v>
      </c>
      <c r="N198" s="69" t="s">
        <v>899</v>
      </c>
      <c r="O198" s="40">
        <f t="shared" si="225"/>
        <v>1</v>
      </c>
      <c r="P198" s="36">
        <v>10</v>
      </c>
      <c r="Q198" s="40">
        <v>0</v>
      </c>
      <c r="R198" s="40">
        <f t="shared" ca="1" si="226"/>
        <v>10</v>
      </c>
      <c r="S198" s="37">
        <f t="shared" ca="1" si="161"/>
        <v>211.2</v>
      </c>
      <c r="T198" s="69" t="s">
        <v>899</v>
      </c>
      <c r="U198" s="40">
        <f t="shared" si="157"/>
        <v>1</v>
      </c>
      <c r="V198" s="36">
        <v>10</v>
      </c>
      <c r="W198" s="40">
        <v>0</v>
      </c>
      <c r="X198" s="40">
        <f t="shared" ca="1" si="149"/>
        <v>10</v>
      </c>
      <c r="Y198" s="37">
        <f t="shared" ca="1" si="162"/>
        <v>211.2</v>
      </c>
      <c r="Z198" s="69" t="s">
        <v>899</v>
      </c>
      <c r="AA198" s="40">
        <f t="shared" si="191"/>
        <v>1</v>
      </c>
      <c r="AB198" s="40">
        <v>60</v>
      </c>
      <c r="AC198" s="40">
        <v>0</v>
      </c>
      <c r="AD198" s="40">
        <f t="shared" ca="1" si="150"/>
        <v>60</v>
      </c>
      <c r="AE198" s="37">
        <f t="shared" ca="1" si="163"/>
        <v>35.200000000000003</v>
      </c>
      <c r="AF198" s="69" t="s">
        <v>899</v>
      </c>
      <c r="AG198" s="40">
        <f t="shared" si="192"/>
        <v>1</v>
      </c>
      <c r="AH198" s="40">
        <v>60</v>
      </c>
      <c r="AI198" s="40">
        <v>0</v>
      </c>
      <c r="AJ198" s="40">
        <f t="shared" ca="1" si="151"/>
        <v>60</v>
      </c>
      <c r="AK198" s="37">
        <f t="shared" ca="1" si="164"/>
        <v>35.200000000000003</v>
      </c>
      <c r="AL198" s="69" t="s">
        <v>899</v>
      </c>
      <c r="AM198" s="40">
        <f t="shared" si="185"/>
        <v>1</v>
      </c>
      <c r="AN198" s="40">
        <v>60</v>
      </c>
      <c r="AO198" s="40">
        <v>0</v>
      </c>
      <c r="AP198" s="40">
        <f t="shared" ca="1" si="152"/>
        <v>60</v>
      </c>
      <c r="AQ198" s="37">
        <f t="shared" ca="1" si="165"/>
        <v>35.200000000000003</v>
      </c>
      <c r="AR198" s="69" t="s">
        <v>899</v>
      </c>
      <c r="AS198" s="40">
        <f t="shared" ref="AS198" si="234">IF(AT198=0,0,1)</f>
        <v>1</v>
      </c>
      <c r="AT198" s="40">
        <v>60</v>
      </c>
      <c r="AU198" s="40">
        <v>0</v>
      </c>
      <c r="AV198" s="40">
        <f t="shared" ca="1" si="154"/>
        <v>60</v>
      </c>
      <c r="AW198" s="37">
        <f t="shared" ca="1" si="167"/>
        <v>35.200000000000003</v>
      </c>
      <c r="AX198" s="69" t="s">
        <v>899</v>
      </c>
      <c r="AY198" s="40">
        <f t="shared" si="187"/>
        <v>1</v>
      </c>
      <c r="AZ198" s="40">
        <v>60</v>
      </c>
      <c r="BA198" s="40">
        <v>0</v>
      </c>
      <c r="BB198" s="40">
        <f t="shared" ca="1" si="155"/>
        <v>60</v>
      </c>
      <c r="BC198" s="37">
        <f t="shared" ca="1" si="168"/>
        <v>35.200000000000003</v>
      </c>
      <c r="BD198" s="69" t="s">
        <v>899</v>
      </c>
      <c r="BE198" s="40">
        <f t="shared" si="210"/>
        <v>1</v>
      </c>
      <c r="BF198" s="40">
        <v>60</v>
      </c>
      <c r="BG198" s="40">
        <v>0</v>
      </c>
      <c r="BH198" s="40">
        <f t="shared" ca="1" si="156"/>
        <v>60</v>
      </c>
      <c r="BI198" s="37">
        <f t="shared" ca="1" si="169"/>
        <v>35.200000000000003</v>
      </c>
    </row>
    <row r="199" spans="1:61" s="33" customFormat="1" ht="11.25" x14ac:dyDescent="0.2">
      <c r="A199" s="33">
        <f t="shared" si="159"/>
        <v>190</v>
      </c>
      <c r="B199" s="33" t="str">
        <f>'TO Filter Summary'!B200</f>
        <v>PWR</v>
      </c>
      <c r="C199" s="76" t="str">
        <f t="shared" ca="1" si="141"/>
        <v>PSE B Debug HK Telemetry</v>
      </c>
      <c r="D199" s="290" t="str">
        <f>'TO Filter Summary'!D200</f>
        <v>AB</v>
      </c>
      <c r="E199" s="34" t="str">
        <f t="shared" ca="1" si="142"/>
        <v>External</v>
      </c>
      <c r="F199" s="34">
        <f t="shared" ca="1" si="143"/>
        <v>540</v>
      </c>
      <c r="G199" s="34" t="str">
        <f t="shared" ca="1" si="144"/>
        <v>0x21C</v>
      </c>
      <c r="H199" s="34" t="str">
        <f t="shared" ca="1" si="160"/>
        <v>0xA1C</v>
      </c>
      <c r="I199" s="117" t="s">
        <v>1395</v>
      </c>
      <c r="J199" s="35">
        <f t="shared" ca="1" si="145"/>
        <v>5248</v>
      </c>
      <c r="K199" s="67">
        <f t="shared" ca="1" si="146"/>
        <v>1</v>
      </c>
      <c r="L199" s="35" t="str">
        <f t="shared" ca="1" si="147"/>
        <v>Sync</v>
      </c>
      <c r="M199" s="64">
        <f t="shared" ca="1" si="148"/>
        <v>5248</v>
      </c>
      <c r="N199" s="69" t="s">
        <v>899</v>
      </c>
      <c r="O199" s="40">
        <f t="shared" si="225"/>
        <v>1</v>
      </c>
      <c r="P199" s="36">
        <v>120</v>
      </c>
      <c r="Q199" s="40">
        <v>0</v>
      </c>
      <c r="R199" s="40">
        <f t="shared" ca="1" si="226"/>
        <v>120</v>
      </c>
      <c r="S199" s="37">
        <f t="shared" ca="1" si="161"/>
        <v>43.733333333333334</v>
      </c>
      <c r="T199" s="69" t="s">
        <v>899</v>
      </c>
      <c r="U199" s="40">
        <f t="shared" si="157"/>
        <v>1</v>
      </c>
      <c r="V199" s="36">
        <v>120</v>
      </c>
      <c r="W199" s="40">
        <v>0</v>
      </c>
      <c r="X199" s="40">
        <f t="shared" ca="1" si="149"/>
        <v>120</v>
      </c>
      <c r="Y199" s="37">
        <f t="shared" ca="1" si="162"/>
        <v>43.733333333333334</v>
      </c>
      <c r="Z199" s="69" t="s">
        <v>899</v>
      </c>
      <c r="AA199" s="40">
        <f t="shared" si="191"/>
        <v>0</v>
      </c>
      <c r="AB199" s="40">
        <v>0</v>
      </c>
      <c r="AC199" s="40">
        <v>0</v>
      </c>
      <c r="AD199" s="40">
        <f t="shared" ca="1" si="150"/>
        <v>0</v>
      </c>
      <c r="AE199" s="37">
        <f t="shared" si="163"/>
        <v>0</v>
      </c>
      <c r="AF199" s="69" t="s">
        <v>899</v>
      </c>
      <c r="AG199" s="40">
        <f t="shared" si="192"/>
        <v>0</v>
      </c>
      <c r="AH199" s="40">
        <v>0</v>
      </c>
      <c r="AI199" s="40">
        <v>0</v>
      </c>
      <c r="AJ199" s="40">
        <f t="shared" ca="1" si="151"/>
        <v>0</v>
      </c>
      <c r="AK199" s="37">
        <f t="shared" si="164"/>
        <v>0</v>
      </c>
      <c r="AL199" s="69" t="s">
        <v>899</v>
      </c>
      <c r="AM199" s="40">
        <f t="shared" si="185"/>
        <v>0</v>
      </c>
      <c r="AN199" s="84">
        <v>0</v>
      </c>
      <c r="AO199" s="40">
        <v>0</v>
      </c>
      <c r="AP199" s="40">
        <f t="shared" ca="1" si="152"/>
        <v>0</v>
      </c>
      <c r="AQ199" s="37">
        <f t="shared" si="165"/>
        <v>0</v>
      </c>
      <c r="AR199" s="69" t="s">
        <v>899</v>
      </c>
      <c r="AS199" s="40">
        <f t="shared" ref="AS199" si="235">IF(AT199=0,0,1)</f>
        <v>0</v>
      </c>
      <c r="AT199" s="84">
        <v>0</v>
      </c>
      <c r="AU199" s="40">
        <v>0</v>
      </c>
      <c r="AV199" s="40">
        <f t="shared" ca="1" si="154"/>
        <v>0</v>
      </c>
      <c r="AW199" s="37">
        <f t="shared" si="167"/>
        <v>0</v>
      </c>
      <c r="AX199" s="69" t="s">
        <v>899</v>
      </c>
      <c r="AY199" s="40">
        <f t="shared" si="187"/>
        <v>0</v>
      </c>
      <c r="AZ199" s="40">
        <v>0</v>
      </c>
      <c r="BA199" s="40">
        <v>0</v>
      </c>
      <c r="BB199" s="40">
        <f t="shared" ca="1" si="155"/>
        <v>0</v>
      </c>
      <c r="BC199" s="37">
        <f t="shared" si="168"/>
        <v>0</v>
      </c>
      <c r="BD199" s="69" t="s">
        <v>899</v>
      </c>
      <c r="BE199" s="40">
        <f t="shared" si="210"/>
        <v>0</v>
      </c>
      <c r="BF199" s="40">
        <v>0</v>
      </c>
      <c r="BG199" s="40">
        <v>0</v>
      </c>
      <c r="BH199" s="40">
        <f t="shared" ca="1" si="156"/>
        <v>0</v>
      </c>
      <c r="BI199" s="37">
        <f t="shared" si="169"/>
        <v>0</v>
      </c>
    </row>
    <row r="200" spans="1:61" s="33" customFormat="1" ht="11.25" x14ac:dyDescent="0.2">
      <c r="A200" s="33">
        <f t="shared" si="159"/>
        <v>191</v>
      </c>
      <c r="B200" s="33" t="str">
        <f>'TO Filter Summary'!B201</f>
        <v>PWR</v>
      </c>
      <c r="C200" s="76" t="str">
        <f t="shared" ca="1" si="141"/>
        <v>PSE B Overview HK Telemetry</v>
      </c>
      <c r="D200" s="290" t="str">
        <f>'TO Filter Summary'!D201</f>
        <v>AB</v>
      </c>
      <c r="E200" s="34" t="str">
        <f t="shared" ca="1" si="142"/>
        <v>External</v>
      </c>
      <c r="F200" s="34">
        <f t="shared" ca="1" si="143"/>
        <v>541</v>
      </c>
      <c r="G200" s="34" t="str">
        <f t="shared" ca="1" si="144"/>
        <v>0x21D</v>
      </c>
      <c r="H200" s="34" t="str">
        <f t="shared" ca="1" si="160"/>
        <v>0xA1D</v>
      </c>
      <c r="I200" s="117" t="s">
        <v>1394</v>
      </c>
      <c r="J200" s="35">
        <f t="shared" ca="1" si="145"/>
        <v>496</v>
      </c>
      <c r="K200" s="67">
        <f t="shared" ca="1" si="146"/>
        <v>1</v>
      </c>
      <c r="L200" s="35" t="str">
        <f t="shared" ca="1" si="147"/>
        <v>Sync</v>
      </c>
      <c r="M200" s="64">
        <f t="shared" ca="1" si="148"/>
        <v>496</v>
      </c>
      <c r="N200" s="69" t="s">
        <v>899</v>
      </c>
      <c r="O200" s="40">
        <f t="shared" si="225"/>
        <v>1</v>
      </c>
      <c r="P200" s="36">
        <v>2</v>
      </c>
      <c r="Q200" s="40">
        <v>0</v>
      </c>
      <c r="R200" s="40">
        <f t="shared" ca="1" si="226"/>
        <v>2</v>
      </c>
      <c r="S200" s="37">
        <f t="shared" ca="1" si="161"/>
        <v>248</v>
      </c>
      <c r="T200" s="69" t="s">
        <v>899</v>
      </c>
      <c r="U200" s="40">
        <f t="shared" si="157"/>
        <v>1</v>
      </c>
      <c r="V200" s="36">
        <v>2</v>
      </c>
      <c r="W200" s="40">
        <v>0</v>
      </c>
      <c r="X200" s="40">
        <f t="shared" ca="1" si="149"/>
        <v>2</v>
      </c>
      <c r="Y200" s="37">
        <f t="shared" ca="1" si="162"/>
        <v>248</v>
      </c>
      <c r="Z200" s="69" t="s">
        <v>899</v>
      </c>
      <c r="AA200" s="40">
        <f t="shared" si="191"/>
        <v>1</v>
      </c>
      <c r="AB200" s="40">
        <v>15</v>
      </c>
      <c r="AC200" s="40">
        <v>0</v>
      </c>
      <c r="AD200" s="40">
        <f t="shared" ca="1" si="150"/>
        <v>15</v>
      </c>
      <c r="AE200" s="37">
        <f t="shared" ca="1" si="163"/>
        <v>33.06666666666667</v>
      </c>
      <c r="AF200" s="69" t="s">
        <v>899</v>
      </c>
      <c r="AG200" s="40">
        <f t="shared" si="192"/>
        <v>1</v>
      </c>
      <c r="AH200" s="40">
        <v>15</v>
      </c>
      <c r="AI200" s="40">
        <v>0</v>
      </c>
      <c r="AJ200" s="40">
        <f t="shared" ca="1" si="151"/>
        <v>15</v>
      </c>
      <c r="AK200" s="37">
        <f t="shared" ca="1" si="164"/>
        <v>33.06666666666667</v>
      </c>
      <c r="AL200" s="69" t="s">
        <v>899</v>
      </c>
      <c r="AM200" s="40">
        <f t="shared" si="185"/>
        <v>1</v>
      </c>
      <c r="AN200" s="40">
        <v>15</v>
      </c>
      <c r="AO200" s="40">
        <v>0</v>
      </c>
      <c r="AP200" s="40">
        <f t="shared" ca="1" si="152"/>
        <v>15</v>
      </c>
      <c r="AQ200" s="37">
        <f t="shared" ca="1" si="165"/>
        <v>33.06666666666667</v>
      </c>
      <c r="AR200" s="69" t="s">
        <v>899</v>
      </c>
      <c r="AS200" s="40">
        <f t="shared" ref="AS200" si="236">IF(AT200=0,0,1)</f>
        <v>1</v>
      </c>
      <c r="AT200" s="40">
        <v>15</v>
      </c>
      <c r="AU200" s="40">
        <v>0</v>
      </c>
      <c r="AV200" s="40">
        <f t="shared" ca="1" si="154"/>
        <v>15</v>
      </c>
      <c r="AW200" s="37">
        <f t="shared" ca="1" si="167"/>
        <v>33.06666666666667</v>
      </c>
      <c r="AX200" s="69" t="s">
        <v>899</v>
      </c>
      <c r="AY200" s="40">
        <f t="shared" si="187"/>
        <v>1</v>
      </c>
      <c r="AZ200" s="40">
        <v>15</v>
      </c>
      <c r="BA200" s="40">
        <v>0</v>
      </c>
      <c r="BB200" s="40">
        <f t="shared" ca="1" si="155"/>
        <v>15</v>
      </c>
      <c r="BC200" s="37">
        <f t="shared" ca="1" si="168"/>
        <v>33.06666666666667</v>
      </c>
      <c r="BD200" s="69" t="s">
        <v>899</v>
      </c>
      <c r="BE200" s="40">
        <f t="shared" si="210"/>
        <v>1</v>
      </c>
      <c r="BF200" s="40">
        <v>30</v>
      </c>
      <c r="BG200" s="40">
        <v>0</v>
      </c>
      <c r="BH200" s="40">
        <f t="shared" ca="1" si="156"/>
        <v>30</v>
      </c>
      <c r="BI200" s="37">
        <f t="shared" ca="1" si="169"/>
        <v>16.533333333333335</v>
      </c>
    </row>
    <row r="201" spans="1:61" s="33" customFormat="1" ht="11.25" x14ac:dyDescent="0.2">
      <c r="A201" s="33">
        <f t="shared" si="159"/>
        <v>192</v>
      </c>
      <c r="B201" s="33" t="str">
        <f>'TO Filter Summary'!B202</f>
        <v>ST</v>
      </c>
      <c r="C201" s="76" t="str">
        <f t="shared" ca="1" si="141"/>
        <v>Star Tracker A Housekeeping Telemetry</v>
      </c>
      <c r="D201" s="290" t="str">
        <f>'TO Filter Summary'!D202</f>
        <v>AB</v>
      </c>
      <c r="E201" s="34" t="str">
        <f t="shared" ca="1" si="142"/>
        <v>External</v>
      </c>
      <c r="F201" s="34">
        <f t="shared" ca="1" si="143"/>
        <v>542</v>
      </c>
      <c r="G201" s="34" t="str">
        <f t="shared" ca="1" si="144"/>
        <v>0x21E</v>
      </c>
      <c r="H201" s="34" t="str">
        <f t="shared" ca="1" si="160"/>
        <v>0xA1E</v>
      </c>
      <c r="I201" s="117" t="s">
        <v>1395</v>
      </c>
      <c r="J201" s="35">
        <f t="shared" ca="1" si="145"/>
        <v>640</v>
      </c>
      <c r="K201" s="67">
        <f t="shared" ca="1" si="146"/>
        <v>1</v>
      </c>
      <c r="L201" s="35" t="str">
        <f t="shared" ca="1" si="147"/>
        <v>Sync</v>
      </c>
      <c r="M201" s="64">
        <f t="shared" ca="1" si="148"/>
        <v>640</v>
      </c>
      <c r="N201" s="69" t="s">
        <v>899</v>
      </c>
      <c r="O201" s="40">
        <f t="shared" si="225"/>
        <v>1</v>
      </c>
      <c r="P201" s="36">
        <v>10</v>
      </c>
      <c r="Q201" s="40">
        <v>0</v>
      </c>
      <c r="R201" s="40">
        <f t="shared" ca="1" si="226"/>
        <v>10</v>
      </c>
      <c r="S201" s="37">
        <f t="shared" ca="1" si="161"/>
        <v>64</v>
      </c>
      <c r="T201" s="69" t="s">
        <v>899</v>
      </c>
      <c r="U201" s="40">
        <f t="shared" si="157"/>
        <v>1</v>
      </c>
      <c r="V201" s="36">
        <v>10</v>
      </c>
      <c r="W201" s="40">
        <v>0</v>
      </c>
      <c r="X201" s="40">
        <f t="shared" ca="1" si="149"/>
        <v>10</v>
      </c>
      <c r="Y201" s="37">
        <f t="shared" ca="1" si="162"/>
        <v>64</v>
      </c>
      <c r="Z201" s="69" t="s">
        <v>899</v>
      </c>
      <c r="AA201" s="40">
        <f t="shared" si="191"/>
        <v>1</v>
      </c>
      <c r="AB201" s="40">
        <v>60</v>
      </c>
      <c r="AC201" s="40">
        <v>0</v>
      </c>
      <c r="AD201" s="40">
        <f t="shared" ca="1" si="150"/>
        <v>60</v>
      </c>
      <c r="AE201" s="37">
        <f t="shared" ca="1" si="163"/>
        <v>10.666666666666666</v>
      </c>
      <c r="AF201" s="69" t="s">
        <v>899</v>
      </c>
      <c r="AG201" s="40">
        <f t="shared" si="192"/>
        <v>1</v>
      </c>
      <c r="AH201" s="40">
        <v>60</v>
      </c>
      <c r="AI201" s="40">
        <v>0</v>
      </c>
      <c r="AJ201" s="40">
        <f t="shared" ca="1" si="151"/>
        <v>60</v>
      </c>
      <c r="AK201" s="37">
        <f t="shared" ca="1" si="164"/>
        <v>10.666666666666666</v>
      </c>
      <c r="AL201" s="69" t="s">
        <v>899</v>
      </c>
      <c r="AM201" s="40">
        <f t="shared" si="185"/>
        <v>1</v>
      </c>
      <c r="AN201" s="40">
        <v>60</v>
      </c>
      <c r="AO201" s="40">
        <v>0</v>
      </c>
      <c r="AP201" s="40">
        <f t="shared" ca="1" si="152"/>
        <v>60</v>
      </c>
      <c r="AQ201" s="37">
        <f t="shared" ca="1" si="165"/>
        <v>10.666666666666666</v>
      </c>
      <c r="AR201" s="69" t="s">
        <v>899</v>
      </c>
      <c r="AS201" s="40">
        <f t="shared" ref="AS201" si="237">IF(AT201=0,0,1)</f>
        <v>1</v>
      </c>
      <c r="AT201" s="40">
        <v>60</v>
      </c>
      <c r="AU201" s="40">
        <v>0</v>
      </c>
      <c r="AV201" s="40">
        <f t="shared" ca="1" si="154"/>
        <v>60</v>
      </c>
      <c r="AW201" s="37">
        <f t="shared" ca="1" si="167"/>
        <v>10.666666666666666</v>
      </c>
      <c r="AX201" s="69" t="s">
        <v>899</v>
      </c>
      <c r="AY201" s="40">
        <f t="shared" si="187"/>
        <v>1</v>
      </c>
      <c r="AZ201" s="40">
        <v>60</v>
      </c>
      <c r="BA201" s="40">
        <v>0</v>
      </c>
      <c r="BB201" s="40">
        <f t="shared" ca="1" si="155"/>
        <v>60</v>
      </c>
      <c r="BC201" s="37">
        <f t="shared" ca="1" si="168"/>
        <v>10.666666666666666</v>
      </c>
      <c r="BD201" s="69" t="s">
        <v>899</v>
      </c>
      <c r="BE201" s="40">
        <f t="shared" si="210"/>
        <v>1</v>
      </c>
      <c r="BF201" s="40">
        <v>60</v>
      </c>
      <c r="BG201" s="40">
        <v>0</v>
      </c>
      <c r="BH201" s="40">
        <f t="shared" ca="1" si="156"/>
        <v>60</v>
      </c>
      <c r="BI201" s="37">
        <f t="shared" ca="1" si="169"/>
        <v>10.666666666666666</v>
      </c>
    </row>
    <row r="202" spans="1:61" s="33" customFormat="1" ht="11.25" x14ac:dyDescent="0.2">
      <c r="A202" s="33">
        <f t="shared" si="159"/>
        <v>193</v>
      </c>
      <c r="B202" s="33" t="str">
        <f>'TO Filter Summary'!B203</f>
        <v>ST</v>
      </c>
      <c r="C202" s="76" t="str">
        <f t="shared" ref="C202:C265" ca="1" si="238">IF($A202="","", VLOOKUP(CONCATENATE("Observatory", $A202), Type_DB, 6, FALSE))</f>
        <v>Star Tracker A Diagnostic Telemetry</v>
      </c>
      <c r="D202" s="290" t="str">
        <f>'TO Filter Summary'!D203</f>
        <v>AB</v>
      </c>
      <c r="E202" s="34" t="str">
        <f t="shared" ref="E202:E265" ca="1" si="239">IF($A202="","", VLOOKUP(CONCATENATE("Observatory", $A202), Type_DB, 3, 0))</f>
        <v>External</v>
      </c>
      <c r="F202" s="34">
        <f t="shared" ref="F202:F265" ca="1" si="240">IF($A202="","", VLOOKUP(CONCATENATE("Observatory", $A202), Type_DB, 4, 0))</f>
        <v>543</v>
      </c>
      <c r="G202" s="34" t="str">
        <f t="shared" ref="G202:G265" ca="1" si="241">IF($A202="","", VLOOKUP(CONCATENATE("Observatory", $A202), Type_DB, 5, 0))</f>
        <v>0x21F</v>
      </c>
      <c r="H202" s="34" t="str">
        <f t="shared" ca="1" si="160"/>
        <v>0xA1F</v>
      </c>
      <c r="I202" s="117" t="s">
        <v>1395</v>
      </c>
      <c r="J202" s="35">
        <f t="shared" ref="J202:J265" ca="1" si="242">IF($A202="","", VLOOKUP(CONCATENATE("Observatory", $A202), Type_DB, 12, 0))</f>
        <v>2112</v>
      </c>
      <c r="K202" s="67">
        <f t="shared" ref="K202:K265" ca="1" si="243">IF($A202="","", VLOOKUP(CONCATENATE("Observatory", $A202), Type_DB, 15, 0))</f>
        <v>1</v>
      </c>
      <c r="L202" s="35" t="str">
        <f t="shared" ref="L202:L265" ca="1" si="244">IF($A202="","", VLOOKUP(CONCATENATE("Observatory", $A202), Type_DB, 8, 0))</f>
        <v>Sync</v>
      </c>
      <c r="M202" s="64">
        <f t="shared" ref="M202:M265" ca="1" si="245">IF($A202="","", VLOOKUP(CONCATENATE("Observatory", $A202), Type_DB, 16, 0))</f>
        <v>2112</v>
      </c>
      <c r="N202" s="69" t="s">
        <v>899</v>
      </c>
      <c r="O202" s="40">
        <f t="shared" si="225"/>
        <v>0</v>
      </c>
      <c r="P202" s="36">
        <v>0</v>
      </c>
      <c r="Q202" s="40">
        <v>0</v>
      </c>
      <c r="R202" s="40">
        <f t="shared" ca="1" si="226"/>
        <v>0</v>
      </c>
      <c r="S202" s="37">
        <f t="shared" si="161"/>
        <v>0</v>
      </c>
      <c r="T202" s="69" t="s">
        <v>899</v>
      </c>
      <c r="U202" s="40">
        <f t="shared" si="157"/>
        <v>0</v>
      </c>
      <c r="V202" s="36">
        <v>0</v>
      </c>
      <c r="W202" s="40">
        <v>0</v>
      </c>
      <c r="X202" s="40">
        <f t="shared" ref="X202:X265" ca="1" si="246">IF(V202="", "", $K202*V202)</f>
        <v>0</v>
      </c>
      <c r="Y202" s="37">
        <f t="shared" si="162"/>
        <v>0</v>
      </c>
      <c r="Z202" s="69" t="s">
        <v>899</v>
      </c>
      <c r="AA202" s="40">
        <f t="shared" si="191"/>
        <v>0</v>
      </c>
      <c r="AB202" s="40">
        <v>0</v>
      </c>
      <c r="AC202" s="40">
        <v>0</v>
      </c>
      <c r="AD202" s="40">
        <f t="shared" ref="AD202:AD265" ca="1" si="247">IF(AB202="", "", $K202*AB202)</f>
        <v>0</v>
      </c>
      <c r="AE202" s="37">
        <f t="shared" si="163"/>
        <v>0</v>
      </c>
      <c r="AF202" s="69" t="s">
        <v>899</v>
      </c>
      <c r="AG202" s="40">
        <f t="shared" si="192"/>
        <v>0</v>
      </c>
      <c r="AH202" s="40">
        <v>0</v>
      </c>
      <c r="AI202" s="40">
        <v>0</v>
      </c>
      <c r="AJ202" s="40">
        <f t="shared" ref="AJ202:AJ265" ca="1" si="248">IF(AH202="", "", $K202*AH202)</f>
        <v>0</v>
      </c>
      <c r="AK202" s="37">
        <f t="shared" si="164"/>
        <v>0</v>
      </c>
      <c r="AL202" s="69" t="s">
        <v>899</v>
      </c>
      <c r="AM202" s="40">
        <f t="shared" si="185"/>
        <v>0</v>
      </c>
      <c r="AN202" s="84">
        <v>0</v>
      </c>
      <c r="AO202" s="40">
        <v>0</v>
      </c>
      <c r="AP202" s="40">
        <f t="shared" ref="AP202:AP265" ca="1" si="249">IF(AN202="", "", $K202*AN202)</f>
        <v>0</v>
      </c>
      <c r="AQ202" s="37">
        <f t="shared" si="165"/>
        <v>0</v>
      </c>
      <c r="AR202" s="69" t="s">
        <v>899</v>
      </c>
      <c r="AS202" s="40">
        <f t="shared" ref="AS202" si="250">IF(AT202=0,0,1)</f>
        <v>0</v>
      </c>
      <c r="AT202" s="84">
        <v>0</v>
      </c>
      <c r="AU202" s="40">
        <v>0</v>
      </c>
      <c r="AV202" s="40">
        <f t="shared" ref="AV202:AV265" ca="1" si="251">IF(AT202="", "", $K202*AT202)</f>
        <v>0</v>
      </c>
      <c r="AW202" s="37">
        <f t="shared" si="167"/>
        <v>0</v>
      </c>
      <c r="AX202" s="69" t="s">
        <v>899</v>
      </c>
      <c r="AY202" s="40">
        <f t="shared" si="187"/>
        <v>0</v>
      </c>
      <c r="AZ202" s="40">
        <v>0</v>
      </c>
      <c r="BA202" s="40">
        <v>0</v>
      </c>
      <c r="BB202" s="40">
        <f t="shared" ref="BB202:BB265" ca="1" si="252">IF(AZ202="", "", $K202*AZ202)</f>
        <v>0</v>
      </c>
      <c r="BC202" s="37">
        <f t="shared" si="168"/>
        <v>0</v>
      </c>
      <c r="BD202" s="69" t="s">
        <v>899</v>
      </c>
      <c r="BE202" s="40">
        <f t="shared" si="210"/>
        <v>0</v>
      </c>
      <c r="BF202" s="40">
        <v>0</v>
      </c>
      <c r="BG202" s="40">
        <v>0</v>
      </c>
      <c r="BH202" s="40">
        <f t="shared" ref="BH202:BH265" ca="1" si="253">IF(BF202="", "", $K202*BF202)</f>
        <v>0</v>
      </c>
      <c r="BI202" s="37">
        <f t="shared" si="169"/>
        <v>0</v>
      </c>
    </row>
    <row r="203" spans="1:61" s="33" customFormat="1" ht="11.25" x14ac:dyDescent="0.2">
      <c r="A203" s="33">
        <f t="shared" si="159"/>
        <v>194</v>
      </c>
      <c r="B203" s="33" t="str">
        <f>'TO Filter Summary'!B204</f>
        <v>ST</v>
      </c>
      <c r="C203" s="76" t="str">
        <f t="shared" ca="1" si="238"/>
        <v>Star Tracker A Star Field Telemetry</v>
      </c>
      <c r="D203" s="290" t="str">
        <f>'TO Filter Summary'!D204</f>
        <v>AB</v>
      </c>
      <c r="E203" s="34" t="str">
        <f t="shared" ca="1" si="239"/>
        <v>External</v>
      </c>
      <c r="F203" s="34">
        <f t="shared" ca="1" si="240"/>
        <v>544</v>
      </c>
      <c r="G203" s="34" t="str">
        <f t="shared" ca="1" si="241"/>
        <v>0x220</v>
      </c>
      <c r="H203" s="34" t="str">
        <f t="shared" ca="1" si="160"/>
        <v>0xA20</v>
      </c>
      <c r="I203" s="117" t="s">
        <v>1395</v>
      </c>
      <c r="J203" s="35">
        <f t="shared" ca="1" si="242"/>
        <v>1152</v>
      </c>
      <c r="K203" s="67">
        <f t="shared" ca="1" si="243"/>
        <v>1</v>
      </c>
      <c r="L203" s="35" t="str">
        <f t="shared" ca="1" si="244"/>
        <v>Sync</v>
      </c>
      <c r="M203" s="64">
        <f t="shared" ca="1" si="245"/>
        <v>1152</v>
      </c>
      <c r="N203" s="69" t="s">
        <v>899</v>
      </c>
      <c r="O203" s="40">
        <f t="shared" si="225"/>
        <v>0</v>
      </c>
      <c r="P203" s="36">
        <v>0</v>
      </c>
      <c r="Q203" s="40">
        <v>0</v>
      </c>
      <c r="R203" s="40">
        <f t="shared" ca="1" si="226"/>
        <v>0</v>
      </c>
      <c r="S203" s="37">
        <f t="shared" si="161"/>
        <v>0</v>
      </c>
      <c r="T203" s="69" t="s">
        <v>899</v>
      </c>
      <c r="U203" s="40">
        <f t="shared" ref="U203:U266" si="254">IF(V203=0,0,1)</f>
        <v>0</v>
      </c>
      <c r="V203" s="36">
        <v>0</v>
      </c>
      <c r="W203" s="40">
        <v>0</v>
      </c>
      <c r="X203" s="40">
        <f t="shared" ca="1" si="246"/>
        <v>0</v>
      </c>
      <c r="Y203" s="37">
        <f t="shared" si="162"/>
        <v>0</v>
      </c>
      <c r="Z203" s="69" t="s">
        <v>899</v>
      </c>
      <c r="AA203" s="40">
        <f t="shared" si="191"/>
        <v>0</v>
      </c>
      <c r="AB203" s="40">
        <v>0</v>
      </c>
      <c r="AC203" s="40">
        <v>0</v>
      </c>
      <c r="AD203" s="40">
        <f t="shared" ca="1" si="247"/>
        <v>0</v>
      </c>
      <c r="AE203" s="37">
        <f t="shared" si="163"/>
        <v>0</v>
      </c>
      <c r="AF203" s="69" t="s">
        <v>899</v>
      </c>
      <c r="AG203" s="40">
        <f t="shared" si="192"/>
        <v>0</v>
      </c>
      <c r="AH203" s="40">
        <v>0</v>
      </c>
      <c r="AI203" s="40">
        <v>0</v>
      </c>
      <c r="AJ203" s="40">
        <f t="shared" ca="1" si="248"/>
        <v>0</v>
      </c>
      <c r="AK203" s="37">
        <f t="shared" si="164"/>
        <v>0</v>
      </c>
      <c r="AL203" s="69" t="s">
        <v>899</v>
      </c>
      <c r="AM203" s="40">
        <f t="shared" si="185"/>
        <v>0</v>
      </c>
      <c r="AN203" s="84">
        <v>0</v>
      </c>
      <c r="AO203" s="40">
        <v>0</v>
      </c>
      <c r="AP203" s="40">
        <f t="shared" ca="1" si="249"/>
        <v>0</v>
      </c>
      <c r="AQ203" s="37">
        <f t="shared" si="165"/>
        <v>0</v>
      </c>
      <c r="AR203" s="69" t="s">
        <v>899</v>
      </c>
      <c r="AS203" s="40">
        <f t="shared" ref="AS203" si="255">IF(AT203=0,0,1)</f>
        <v>0</v>
      </c>
      <c r="AT203" s="84">
        <v>0</v>
      </c>
      <c r="AU203" s="40">
        <v>0</v>
      </c>
      <c r="AV203" s="40">
        <f t="shared" ca="1" si="251"/>
        <v>0</v>
      </c>
      <c r="AW203" s="37">
        <f t="shared" si="167"/>
        <v>0</v>
      </c>
      <c r="AX203" s="69" t="s">
        <v>899</v>
      </c>
      <c r="AY203" s="40">
        <f t="shared" si="187"/>
        <v>0</v>
      </c>
      <c r="AZ203" s="40">
        <v>0</v>
      </c>
      <c r="BA203" s="40">
        <v>0</v>
      </c>
      <c r="BB203" s="40">
        <f t="shared" ca="1" si="252"/>
        <v>0</v>
      </c>
      <c r="BC203" s="37">
        <f t="shared" si="168"/>
        <v>0</v>
      </c>
      <c r="BD203" s="69" t="s">
        <v>899</v>
      </c>
      <c r="BE203" s="40">
        <f t="shared" si="210"/>
        <v>0</v>
      </c>
      <c r="BF203" s="40">
        <v>0</v>
      </c>
      <c r="BG203" s="40">
        <v>0</v>
      </c>
      <c r="BH203" s="40">
        <f t="shared" ca="1" si="253"/>
        <v>0</v>
      </c>
      <c r="BI203" s="37">
        <f t="shared" si="169"/>
        <v>0</v>
      </c>
    </row>
    <row r="204" spans="1:61" s="16" customFormat="1" ht="11.25" x14ac:dyDescent="0.2">
      <c r="A204" s="16">
        <f t="shared" ref="A204:A265" si="256">IF(AND(A203&lt;&gt;A$9, A203&lt;&gt;""), A203+1, "")</f>
        <v>195</v>
      </c>
      <c r="B204" s="33" t="str">
        <f>'TO Filter Summary'!B205</f>
        <v>ST</v>
      </c>
      <c r="C204" s="118" t="str">
        <f t="shared" ca="1" si="238"/>
        <v>Star Tracker B Housekeeping Telemetry</v>
      </c>
      <c r="D204" s="290" t="str">
        <f>'TO Filter Summary'!D205</f>
        <v>AB</v>
      </c>
      <c r="E204" s="117" t="str">
        <f t="shared" ca="1" si="239"/>
        <v>External</v>
      </c>
      <c r="F204" s="117">
        <f t="shared" ca="1" si="240"/>
        <v>545</v>
      </c>
      <c r="G204" s="117" t="str">
        <f t="shared" ca="1" si="241"/>
        <v>0x221</v>
      </c>
      <c r="H204" s="117" t="str">
        <f t="shared" ref="H204:H267" ca="1" si="257">CONCATENATE("0x",DEC2HEX(F204+2048))</f>
        <v>0xA21</v>
      </c>
      <c r="I204" s="117" t="s">
        <v>1395</v>
      </c>
      <c r="J204" s="119">
        <f t="shared" ca="1" si="242"/>
        <v>640</v>
      </c>
      <c r="K204" s="272">
        <f t="shared" ca="1" si="243"/>
        <v>1</v>
      </c>
      <c r="L204" s="119" t="str">
        <f t="shared" ca="1" si="244"/>
        <v>Sync</v>
      </c>
      <c r="M204" s="120">
        <f t="shared" ca="1" si="245"/>
        <v>640</v>
      </c>
      <c r="N204" s="69" t="s">
        <v>899</v>
      </c>
      <c r="O204" s="75">
        <f t="shared" si="225"/>
        <v>1</v>
      </c>
      <c r="P204" s="121">
        <v>10</v>
      </c>
      <c r="Q204" s="75">
        <v>0</v>
      </c>
      <c r="R204" s="75">
        <f t="shared" ca="1" si="226"/>
        <v>10</v>
      </c>
      <c r="S204" s="37">
        <f t="shared" ref="S204:S267" ca="1" si="258">IF($D204="B",0,IF((P204=0), 0, $M204/P204))</f>
        <v>64</v>
      </c>
      <c r="T204" s="69" t="s">
        <v>899</v>
      </c>
      <c r="U204" s="75">
        <f t="shared" si="254"/>
        <v>1</v>
      </c>
      <c r="V204" s="121">
        <v>10</v>
      </c>
      <c r="W204" s="75">
        <v>0</v>
      </c>
      <c r="X204" s="75">
        <f t="shared" ca="1" si="246"/>
        <v>10</v>
      </c>
      <c r="Y204" s="37">
        <f t="shared" ref="Y204:Y267" ca="1" si="259">IF($D204="B",0,IF((V204=0), 0, $M204/V204))</f>
        <v>64</v>
      </c>
      <c r="Z204" s="69" t="s">
        <v>899</v>
      </c>
      <c r="AA204" s="75">
        <f t="shared" si="191"/>
        <v>1</v>
      </c>
      <c r="AB204" s="75">
        <v>60</v>
      </c>
      <c r="AC204" s="75">
        <v>0</v>
      </c>
      <c r="AD204" s="75">
        <f t="shared" ca="1" si="247"/>
        <v>60</v>
      </c>
      <c r="AE204" s="37">
        <f t="shared" ref="AE204:AE267" ca="1" si="260">IF($D204="B",0,IF((AB204=0), 0, $M204/AB204))</f>
        <v>10.666666666666666</v>
      </c>
      <c r="AF204" s="69" t="s">
        <v>899</v>
      </c>
      <c r="AG204" s="75">
        <f t="shared" si="192"/>
        <v>1</v>
      </c>
      <c r="AH204" s="75">
        <v>60</v>
      </c>
      <c r="AI204" s="75">
        <v>0</v>
      </c>
      <c r="AJ204" s="75">
        <f t="shared" ca="1" si="248"/>
        <v>60</v>
      </c>
      <c r="AK204" s="37">
        <f t="shared" ref="AK204:AK267" ca="1" si="261">IF($D204="B",0,IF((AH204=0), 0, $M204/AH204))</f>
        <v>10.666666666666666</v>
      </c>
      <c r="AL204" s="69" t="s">
        <v>899</v>
      </c>
      <c r="AM204" s="75">
        <f t="shared" si="185"/>
        <v>1</v>
      </c>
      <c r="AN204" s="75">
        <v>60</v>
      </c>
      <c r="AO204" s="75">
        <v>0</v>
      </c>
      <c r="AP204" s="75">
        <f t="shared" ca="1" si="249"/>
        <v>60</v>
      </c>
      <c r="AQ204" s="37">
        <f t="shared" ref="AQ204:AQ267" ca="1" si="262">IF($D204="B",0,IF((AN204=0), 0, $M204/AN204))</f>
        <v>10.666666666666666</v>
      </c>
      <c r="AR204" s="69" t="s">
        <v>899</v>
      </c>
      <c r="AS204" s="75">
        <f t="shared" ref="AS204" si="263">IF(AT204=0,0,1)</f>
        <v>1</v>
      </c>
      <c r="AT204" s="75">
        <v>60</v>
      </c>
      <c r="AU204" s="75">
        <v>0</v>
      </c>
      <c r="AV204" s="75">
        <f t="shared" ca="1" si="251"/>
        <v>60</v>
      </c>
      <c r="AW204" s="37">
        <f t="shared" ref="AW204:AW267" ca="1" si="264">IF($D204="B",0,IF((AT204=0), 0, $M204/AT204))</f>
        <v>10.666666666666666</v>
      </c>
      <c r="AX204" s="69" t="s">
        <v>899</v>
      </c>
      <c r="AY204" s="75">
        <f t="shared" si="187"/>
        <v>1</v>
      </c>
      <c r="AZ204" s="75">
        <v>60</v>
      </c>
      <c r="BA204" s="75">
        <v>0</v>
      </c>
      <c r="BB204" s="75">
        <f t="shared" ca="1" si="252"/>
        <v>60</v>
      </c>
      <c r="BC204" s="37">
        <f t="shared" ref="BC204:BC267" ca="1" si="265">IF($D204="B",0,IF((AZ204=0), 0, $M204/AZ204))</f>
        <v>10.666666666666666</v>
      </c>
      <c r="BD204" s="69" t="s">
        <v>899</v>
      </c>
      <c r="BE204" s="75">
        <f t="shared" si="210"/>
        <v>1</v>
      </c>
      <c r="BF204" s="75">
        <v>60</v>
      </c>
      <c r="BG204" s="75">
        <v>0</v>
      </c>
      <c r="BH204" s="75">
        <f t="shared" ca="1" si="253"/>
        <v>60</v>
      </c>
      <c r="BI204" s="37">
        <f t="shared" ref="BI204:BI267" ca="1" si="266">IF($D204="B",0,IF((BF204=0), 0, $M204/BF204))</f>
        <v>10.666666666666666</v>
      </c>
    </row>
    <row r="205" spans="1:61" s="33" customFormat="1" ht="11.25" x14ac:dyDescent="0.2">
      <c r="A205" s="33">
        <f t="shared" si="256"/>
        <v>196</v>
      </c>
      <c r="B205" s="33" t="str">
        <f>'TO Filter Summary'!B206</f>
        <v>ST</v>
      </c>
      <c r="C205" s="76" t="str">
        <f t="shared" ca="1" si="238"/>
        <v>Star Tracker B Diagnostic Telemetry</v>
      </c>
      <c r="D205" s="290" t="str">
        <f>'TO Filter Summary'!D206</f>
        <v>AB</v>
      </c>
      <c r="E205" s="34" t="str">
        <f t="shared" ca="1" si="239"/>
        <v>External</v>
      </c>
      <c r="F205" s="34">
        <f t="shared" ca="1" si="240"/>
        <v>546</v>
      </c>
      <c r="G205" s="34" t="str">
        <f t="shared" ca="1" si="241"/>
        <v>0x222</v>
      </c>
      <c r="H205" s="34" t="str">
        <f t="shared" ca="1" si="257"/>
        <v>0xA22</v>
      </c>
      <c r="I205" s="117" t="s">
        <v>1395</v>
      </c>
      <c r="J205" s="35">
        <f t="shared" ca="1" si="242"/>
        <v>2112</v>
      </c>
      <c r="K205" s="67">
        <f t="shared" ca="1" si="243"/>
        <v>1</v>
      </c>
      <c r="L205" s="35" t="str">
        <f t="shared" ca="1" si="244"/>
        <v>Sync</v>
      </c>
      <c r="M205" s="64">
        <f t="shared" ca="1" si="245"/>
        <v>2112</v>
      </c>
      <c r="N205" s="69" t="s">
        <v>899</v>
      </c>
      <c r="O205" s="40">
        <f t="shared" si="225"/>
        <v>0</v>
      </c>
      <c r="P205" s="36">
        <v>0</v>
      </c>
      <c r="Q205" s="40">
        <v>0</v>
      </c>
      <c r="R205" s="40">
        <f t="shared" ca="1" si="226"/>
        <v>0</v>
      </c>
      <c r="S205" s="37">
        <f t="shared" si="258"/>
        <v>0</v>
      </c>
      <c r="T205" s="69" t="s">
        <v>899</v>
      </c>
      <c r="U205" s="40">
        <f t="shared" si="254"/>
        <v>0</v>
      </c>
      <c r="V205" s="36">
        <v>0</v>
      </c>
      <c r="W205" s="40">
        <v>0</v>
      </c>
      <c r="X205" s="40">
        <f t="shared" ca="1" si="246"/>
        <v>0</v>
      </c>
      <c r="Y205" s="37">
        <f t="shared" si="259"/>
        <v>0</v>
      </c>
      <c r="Z205" s="69" t="s">
        <v>899</v>
      </c>
      <c r="AA205" s="40">
        <f t="shared" si="191"/>
        <v>0</v>
      </c>
      <c r="AB205" s="40">
        <v>0</v>
      </c>
      <c r="AC205" s="40">
        <v>0</v>
      </c>
      <c r="AD205" s="40">
        <f t="shared" ca="1" si="247"/>
        <v>0</v>
      </c>
      <c r="AE205" s="37">
        <f t="shared" si="260"/>
        <v>0</v>
      </c>
      <c r="AF205" s="69" t="s">
        <v>899</v>
      </c>
      <c r="AG205" s="40">
        <f t="shared" si="192"/>
        <v>0</v>
      </c>
      <c r="AH205" s="40">
        <v>0</v>
      </c>
      <c r="AI205" s="40">
        <v>0</v>
      </c>
      <c r="AJ205" s="40">
        <f t="shared" ca="1" si="248"/>
        <v>0</v>
      </c>
      <c r="AK205" s="37">
        <f t="shared" si="261"/>
        <v>0</v>
      </c>
      <c r="AL205" s="69" t="s">
        <v>899</v>
      </c>
      <c r="AM205" s="40">
        <f t="shared" si="185"/>
        <v>0</v>
      </c>
      <c r="AN205" s="84">
        <v>0</v>
      </c>
      <c r="AO205" s="40">
        <v>0</v>
      </c>
      <c r="AP205" s="40">
        <f t="shared" ca="1" si="249"/>
        <v>0</v>
      </c>
      <c r="AQ205" s="37">
        <f t="shared" si="262"/>
        <v>0</v>
      </c>
      <c r="AR205" s="69" t="s">
        <v>899</v>
      </c>
      <c r="AS205" s="40">
        <f t="shared" ref="AS205" si="267">IF(AT205=0,0,1)</f>
        <v>0</v>
      </c>
      <c r="AT205" s="84">
        <v>0</v>
      </c>
      <c r="AU205" s="40">
        <v>0</v>
      </c>
      <c r="AV205" s="40">
        <f t="shared" ca="1" si="251"/>
        <v>0</v>
      </c>
      <c r="AW205" s="37">
        <f t="shared" si="264"/>
        <v>0</v>
      </c>
      <c r="AX205" s="69" t="s">
        <v>899</v>
      </c>
      <c r="AY205" s="40">
        <f t="shared" si="187"/>
        <v>0</v>
      </c>
      <c r="AZ205" s="40">
        <v>0</v>
      </c>
      <c r="BA205" s="40">
        <v>0</v>
      </c>
      <c r="BB205" s="40">
        <f t="shared" ca="1" si="252"/>
        <v>0</v>
      </c>
      <c r="BC205" s="37">
        <f t="shared" si="265"/>
        <v>0</v>
      </c>
      <c r="BD205" s="69" t="s">
        <v>899</v>
      </c>
      <c r="BE205" s="40">
        <f t="shared" si="210"/>
        <v>0</v>
      </c>
      <c r="BF205" s="40">
        <v>0</v>
      </c>
      <c r="BG205" s="40">
        <v>0</v>
      </c>
      <c r="BH205" s="40">
        <f t="shared" ca="1" si="253"/>
        <v>0</v>
      </c>
      <c r="BI205" s="37">
        <f t="shared" si="266"/>
        <v>0</v>
      </c>
    </row>
    <row r="206" spans="1:61" s="33" customFormat="1" ht="11.25" x14ac:dyDescent="0.2">
      <c r="A206" s="33">
        <f t="shared" si="256"/>
        <v>197</v>
      </c>
      <c r="B206" s="33" t="str">
        <f>'TO Filter Summary'!B207</f>
        <v>ST</v>
      </c>
      <c r="C206" s="76" t="str">
        <f t="shared" ca="1" si="238"/>
        <v>Star Tracker B Star Field Telemetry</v>
      </c>
      <c r="D206" s="290" t="str">
        <f>'TO Filter Summary'!D207</f>
        <v>AB</v>
      </c>
      <c r="E206" s="34" t="str">
        <f t="shared" ca="1" si="239"/>
        <v>External</v>
      </c>
      <c r="F206" s="34">
        <f t="shared" ca="1" si="240"/>
        <v>547</v>
      </c>
      <c r="G206" s="34" t="str">
        <f t="shared" ca="1" si="241"/>
        <v>0x223</v>
      </c>
      <c r="H206" s="34" t="str">
        <f t="shared" ca="1" si="257"/>
        <v>0xA23</v>
      </c>
      <c r="I206" s="117" t="s">
        <v>1395</v>
      </c>
      <c r="J206" s="35">
        <f t="shared" ca="1" si="242"/>
        <v>1152</v>
      </c>
      <c r="K206" s="67">
        <f t="shared" ca="1" si="243"/>
        <v>1</v>
      </c>
      <c r="L206" s="35" t="str">
        <f t="shared" ca="1" si="244"/>
        <v>Sync</v>
      </c>
      <c r="M206" s="64">
        <f t="shared" ca="1" si="245"/>
        <v>1152</v>
      </c>
      <c r="N206" s="69" t="s">
        <v>899</v>
      </c>
      <c r="O206" s="40">
        <f t="shared" si="225"/>
        <v>0</v>
      </c>
      <c r="P206" s="36">
        <v>0</v>
      </c>
      <c r="Q206" s="40">
        <v>0</v>
      </c>
      <c r="R206" s="40">
        <f t="shared" ca="1" si="226"/>
        <v>0</v>
      </c>
      <c r="S206" s="37">
        <f t="shared" si="258"/>
        <v>0</v>
      </c>
      <c r="T206" s="69" t="s">
        <v>899</v>
      </c>
      <c r="U206" s="40">
        <f t="shared" si="254"/>
        <v>0</v>
      </c>
      <c r="V206" s="36">
        <v>0</v>
      </c>
      <c r="W206" s="40">
        <v>0</v>
      </c>
      <c r="X206" s="40">
        <f t="shared" ca="1" si="246"/>
        <v>0</v>
      </c>
      <c r="Y206" s="37">
        <f t="shared" si="259"/>
        <v>0</v>
      </c>
      <c r="Z206" s="69" t="s">
        <v>899</v>
      </c>
      <c r="AA206" s="40">
        <f t="shared" si="191"/>
        <v>0</v>
      </c>
      <c r="AB206" s="40">
        <v>0</v>
      </c>
      <c r="AC206" s="40">
        <v>0</v>
      </c>
      <c r="AD206" s="40">
        <f t="shared" ca="1" si="247"/>
        <v>0</v>
      </c>
      <c r="AE206" s="37">
        <f t="shared" si="260"/>
        <v>0</v>
      </c>
      <c r="AF206" s="69" t="s">
        <v>899</v>
      </c>
      <c r="AG206" s="40">
        <f t="shared" si="192"/>
        <v>0</v>
      </c>
      <c r="AH206" s="40">
        <v>0</v>
      </c>
      <c r="AI206" s="40">
        <v>0</v>
      </c>
      <c r="AJ206" s="40">
        <f t="shared" ca="1" si="248"/>
        <v>0</v>
      </c>
      <c r="AK206" s="37">
        <f t="shared" si="261"/>
        <v>0</v>
      </c>
      <c r="AL206" s="69" t="s">
        <v>899</v>
      </c>
      <c r="AM206" s="40">
        <f t="shared" si="185"/>
        <v>0</v>
      </c>
      <c r="AN206" s="84">
        <v>0</v>
      </c>
      <c r="AO206" s="40">
        <v>0</v>
      </c>
      <c r="AP206" s="40">
        <f t="shared" ca="1" si="249"/>
        <v>0</v>
      </c>
      <c r="AQ206" s="37">
        <f t="shared" si="262"/>
        <v>0</v>
      </c>
      <c r="AR206" s="69" t="s">
        <v>899</v>
      </c>
      <c r="AS206" s="40">
        <f t="shared" ref="AS206" si="268">IF(AT206=0,0,1)</f>
        <v>0</v>
      </c>
      <c r="AT206" s="84">
        <v>0</v>
      </c>
      <c r="AU206" s="40">
        <v>0</v>
      </c>
      <c r="AV206" s="40">
        <f t="shared" ca="1" si="251"/>
        <v>0</v>
      </c>
      <c r="AW206" s="37">
        <f t="shared" si="264"/>
        <v>0</v>
      </c>
      <c r="AX206" s="69" t="s">
        <v>899</v>
      </c>
      <c r="AY206" s="40">
        <f t="shared" si="187"/>
        <v>0</v>
      </c>
      <c r="AZ206" s="40">
        <v>0</v>
      </c>
      <c r="BA206" s="40">
        <v>0</v>
      </c>
      <c r="BB206" s="40">
        <f t="shared" ca="1" si="252"/>
        <v>0</v>
      </c>
      <c r="BC206" s="37">
        <f t="shared" si="265"/>
        <v>0</v>
      </c>
      <c r="BD206" s="69" t="s">
        <v>899</v>
      </c>
      <c r="BE206" s="40">
        <f t="shared" si="210"/>
        <v>0</v>
      </c>
      <c r="BF206" s="40">
        <v>0</v>
      </c>
      <c r="BG206" s="40">
        <v>0</v>
      </c>
      <c r="BH206" s="40">
        <f t="shared" ca="1" si="253"/>
        <v>0</v>
      </c>
      <c r="BI206" s="37">
        <f t="shared" si="266"/>
        <v>0</v>
      </c>
    </row>
    <row r="207" spans="1:61" s="33" customFormat="1" ht="11.25" x14ac:dyDescent="0.2">
      <c r="A207" s="33">
        <f t="shared" si="256"/>
        <v>198</v>
      </c>
      <c r="B207" s="33" t="str">
        <f>'TO Filter Summary'!B208</f>
        <v>RW</v>
      </c>
      <c r="C207" s="76" t="str">
        <f t="shared" ca="1" si="238"/>
        <v>DiRWA #1 HK (SAs 3,5,6,7,8,9)</v>
      </c>
      <c r="D207" s="290" t="str">
        <f>'TO Filter Summary'!D208</f>
        <v>A</v>
      </c>
      <c r="E207" s="34" t="str">
        <f t="shared" ca="1" si="239"/>
        <v>External</v>
      </c>
      <c r="F207" s="34">
        <f t="shared" ca="1" si="240"/>
        <v>548</v>
      </c>
      <c r="G207" s="34" t="str">
        <f t="shared" ca="1" si="241"/>
        <v>0x224</v>
      </c>
      <c r="H207" s="34" t="str">
        <f t="shared" ca="1" si="257"/>
        <v>0xA24</v>
      </c>
      <c r="I207" s="117" t="s">
        <v>1395</v>
      </c>
      <c r="J207" s="35">
        <f t="shared" ca="1" si="242"/>
        <v>1600</v>
      </c>
      <c r="K207" s="67">
        <f t="shared" ca="1" si="243"/>
        <v>1</v>
      </c>
      <c r="L207" s="35" t="str">
        <f t="shared" ca="1" si="244"/>
        <v>Sync</v>
      </c>
      <c r="M207" s="64">
        <f t="shared" ca="1" si="245"/>
        <v>1600</v>
      </c>
      <c r="N207" s="69" t="s">
        <v>899</v>
      </c>
      <c r="O207" s="40">
        <f t="shared" si="225"/>
        <v>1</v>
      </c>
      <c r="P207" s="36">
        <v>15</v>
      </c>
      <c r="Q207" s="40">
        <v>0</v>
      </c>
      <c r="R207" s="40">
        <f t="shared" ca="1" si="226"/>
        <v>15</v>
      </c>
      <c r="S207" s="37">
        <f t="shared" ca="1" si="258"/>
        <v>106.66666666666667</v>
      </c>
      <c r="T207" s="69" t="s">
        <v>899</v>
      </c>
      <c r="U207" s="40">
        <f t="shared" si="254"/>
        <v>1</v>
      </c>
      <c r="V207" s="36">
        <v>15</v>
      </c>
      <c r="W207" s="40">
        <v>0</v>
      </c>
      <c r="X207" s="40">
        <f t="shared" ca="1" si="246"/>
        <v>15</v>
      </c>
      <c r="Y207" s="37">
        <f t="shared" ca="1" si="259"/>
        <v>106.66666666666667</v>
      </c>
      <c r="Z207" s="69" t="s">
        <v>899</v>
      </c>
      <c r="AA207" s="40">
        <f t="shared" si="191"/>
        <v>1</v>
      </c>
      <c r="AB207" s="40">
        <v>60</v>
      </c>
      <c r="AC207" s="40">
        <v>0</v>
      </c>
      <c r="AD207" s="40">
        <f t="shared" ca="1" si="247"/>
        <v>60</v>
      </c>
      <c r="AE207" s="37">
        <f t="shared" ca="1" si="260"/>
        <v>26.666666666666668</v>
      </c>
      <c r="AF207" s="69" t="s">
        <v>899</v>
      </c>
      <c r="AG207" s="40">
        <f t="shared" si="192"/>
        <v>1</v>
      </c>
      <c r="AH207" s="40">
        <v>60</v>
      </c>
      <c r="AI207" s="40">
        <v>0</v>
      </c>
      <c r="AJ207" s="40">
        <f t="shared" ca="1" si="248"/>
        <v>60</v>
      </c>
      <c r="AK207" s="37">
        <f t="shared" ca="1" si="261"/>
        <v>26.666666666666668</v>
      </c>
      <c r="AL207" s="69" t="s">
        <v>899</v>
      </c>
      <c r="AM207" s="40">
        <f t="shared" si="185"/>
        <v>1</v>
      </c>
      <c r="AN207" s="40">
        <v>60</v>
      </c>
      <c r="AO207" s="40">
        <v>0</v>
      </c>
      <c r="AP207" s="40">
        <f t="shared" ca="1" si="249"/>
        <v>60</v>
      </c>
      <c r="AQ207" s="37">
        <f t="shared" ca="1" si="262"/>
        <v>26.666666666666668</v>
      </c>
      <c r="AR207" s="69" t="s">
        <v>899</v>
      </c>
      <c r="AS207" s="40">
        <f t="shared" ref="AS207" si="269">IF(AT207=0,0,1)</f>
        <v>1</v>
      </c>
      <c r="AT207" s="40">
        <v>60</v>
      </c>
      <c r="AU207" s="40">
        <v>0</v>
      </c>
      <c r="AV207" s="40">
        <f t="shared" ca="1" si="251"/>
        <v>60</v>
      </c>
      <c r="AW207" s="37">
        <f t="shared" ca="1" si="264"/>
        <v>26.666666666666668</v>
      </c>
      <c r="AX207" s="69" t="s">
        <v>899</v>
      </c>
      <c r="AY207" s="40">
        <f t="shared" si="187"/>
        <v>1</v>
      </c>
      <c r="AZ207" s="40">
        <v>60</v>
      </c>
      <c r="BA207" s="40">
        <v>0</v>
      </c>
      <c r="BB207" s="40">
        <f t="shared" ca="1" si="252"/>
        <v>60</v>
      </c>
      <c r="BC207" s="37">
        <f t="shared" ca="1" si="265"/>
        <v>26.666666666666668</v>
      </c>
      <c r="BD207" s="69" t="s">
        <v>899</v>
      </c>
      <c r="BE207" s="40">
        <f t="shared" si="210"/>
        <v>1</v>
      </c>
      <c r="BF207" s="40">
        <v>60</v>
      </c>
      <c r="BG207" s="40">
        <v>0</v>
      </c>
      <c r="BH207" s="40">
        <f t="shared" ca="1" si="253"/>
        <v>60</v>
      </c>
      <c r="BI207" s="37">
        <f t="shared" ca="1" si="266"/>
        <v>26.666666666666668</v>
      </c>
    </row>
    <row r="208" spans="1:61" s="33" customFormat="1" ht="11.25" x14ac:dyDescent="0.2">
      <c r="A208" s="33">
        <f t="shared" si="256"/>
        <v>199</v>
      </c>
      <c r="B208" s="33" t="str">
        <f>'TO Filter Summary'!B209</f>
        <v>RW</v>
      </c>
      <c r="C208" s="76" t="str">
        <f t="shared" ca="1" si="238"/>
        <v>DiRWA #2 HK (SAs 3,5,6,7,8,9)</v>
      </c>
      <c r="D208" s="290" t="str">
        <f>'TO Filter Summary'!D209</f>
        <v>A</v>
      </c>
      <c r="E208" s="34" t="str">
        <f t="shared" ca="1" si="239"/>
        <v>External</v>
      </c>
      <c r="F208" s="34">
        <f t="shared" ca="1" si="240"/>
        <v>549</v>
      </c>
      <c r="G208" s="34" t="str">
        <f t="shared" ca="1" si="241"/>
        <v>0x225</v>
      </c>
      <c r="H208" s="34" t="str">
        <f t="shared" ca="1" si="257"/>
        <v>0xA25</v>
      </c>
      <c r="I208" s="117" t="s">
        <v>1395</v>
      </c>
      <c r="J208" s="35">
        <f t="shared" ca="1" si="242"/>
        <v>1600</v>
      </c>
      <c r="K208" s="67">
        <f t="shared" ca="1" si="243"/>
        <v>1</v>
      </c>
      <c r="L208" s="35" t="str">
        <f t="shared" ca="1" si="244"/>
        <v>Sync</v>
      </c>
      <c r="M208" s="64">
        <f t="shared" ca="1" si="245"/>
        <v>1600</v>
      </c>
      <c r="N208" s="69" t="s">
        <v>899</v>
      </c>
      <c r="O208" s="40">
        <f t="shared" si="225"/>
        <v>1</v>
      </c>
      <c r="P208" s="36">
        <v>15</v>
      </c>
      <c r="Q208" s="40">
        <v>0</v>
      </c>
      <c r="R208" s="40">
        <f t="shared" ca="1" si="226"/>
        <v>15</v>
      </c>
      <c r="S208" s="37">
        <f t="shared" ca="1" si="258"/>
        <v>106.66666666666667</v>
      </c>
      <c r="T208" s="69" t="s">
        <v>899</v>
      </c>
      <c r="U208" s="40">
        <f t="shared" si="254"/>
        <v>1</v>
      </c>
      <c r="V208" s="36">
        <v>15</v>
      </c>
      <c r="W208" s="40">
        <v>0</v>
      </c>
      <c r="X208" s="40">
        <f t="shared" ca="1" si="246"/>
        <v>15</v>
      </c>
      <c r="Y208" s="37">
        <f t="shared" ca="1" si="259"/>
        <v>106.66666666666667</v>
      </c>
      <c r="Z208" s="69" t="s">
        <v>899</v>
      </c>
      <c r="AA208" s="40">
        <f t="shared" si="191"/>
        <v>1</v>
      </c>
      <c r="AB208" s="40">
        <v>60</v>
      </c>
      <c r="AC208" s="40">
        <v>0</v>
      </c>
      <c r="AD208" s="40">
        <f t="shared" ca="1" si="247"/>
        <v>60</v>
      </c>
      <c r="AE208" s="37">
        <f t="shared" ca="1" si="260"/>
        <v>26.666666666666668</v>
      </c>
      <c r="AF208" s="69" t="s">
        <v>899</v>
      </c>
      <c r="AG208" s="40">
        <f t="shared" si="192"/>
        <v>1</v>
      </c>
      <c r="AH208" s="40">
        <v>60</v>
      </c>
      <c r="AI208" s="40">
        <v>0</v>
      </c>
      <c r="AJ208" s="40">
        <f t="shared" ca="1" si="248"/>
        <v>60</v>
      </c>
      <c r="AK208" s="37">
        <f t="shared" ca="1" si="261"/>
        <v>26.666666666666668</v>
      </c>
      <c r="AL208" s="69" t="s">
        <v>899</v>
      </c>
      <c r="AM208" s="40">
        <f t="shared" si="185"/>
        <v>1</v>
      </c>
      <c r="AN208" s="40">
        <v>60</v>
      </c>
      <c r="AO208" s="40">
        <v>0</v>
      </c>
      <c r="AP208" s="40">
        <f t="shared" ca="1" si="249"/>
        <v>60</v>
      </c>
      <c r="AQ208" s="37">
        <f t="shared" ca="1" si="262"/>
        <v>26.666666666666668</v>
      </c>
      <c r="AR208" s="69" t="s">
        <v>899</v>
      </c>
      <c r="AS208" s="40">
        <f t="shared" ref="AS208" si="270">IF(AT208=0,0,1)</f>
        <v>1</v>
      </c>
      <c r="AT208" s="40">
        <v>60</v>
      </c>
      <c r="AU208" s="40">
        <v>0</v>
      </c>
      <c r="AV208" s="40">
        <f t="shared" ca="1" si="251"/>
        <v>60</v>
      </c>
      <c r="AW208" s="37">
        <f t="shared" ca="1" si="264"/>
        <v>26.666666666666668</v>
      </c>
      <c r="AX208" s="69" t="s">
        <v>899</v>
      </c>
      <c r="AY208" s="40">
        <f t="shared" si="187"/>
        <v>1</v>
      </c>
      <c r="AZ208" s="40">
        <v>60</v>
      </c>
      <c r="BA208" s="40">
        <v>0</v>
      </c>
      <c r="BB208" s="40">
        <f t="shared" ca="1" si="252"/>
        <v>60</v>
      </c>
      <c r="BC208" s="37">
        <f t="shared" ca="1" si="265"/>
        <v>26.666666666666668</v>
      </c>
      <c r="BD208" s="69" t="s">
        <v>899</v>
      </c>
      <c r="BE208" s="40">
        <f t="shared" si="210"/>
        <v>1</v>
      </c>
      <c r="BF208" s="40">
        <v>60</v>
      </c>
      <c r="BG208" s="40">
        <v>0</v>
      </c>
      <c r="BH208" s="40">
        <f t="shared" ca="1" si="253"/>
        <v>60</v>
      </c>
      <c r="BI208" s="37">
        <f t="shared" ca="1" si="266"/>
        <v>26.666666666666668</v>
      </c>
    </row>
    <row r="209" spans="1:61" s="33" customFormat="1" ht="11.25" x14ac:dyDescent="0.2">
      <c r="A209" s="33">
        <f t="shared" si="256"/>
        <v>200</v>
      </c>
      <c r="B209" s="33" t="str">
        <f>'TO Filter Summary'!B210</f>
        <v>RW</v>
      </c>
      <c r="C209" s="76" t="str">
        <f t="shared" ca="1" si="238"/>
        <v>DiRWA #3 HK (SAs 3,5,6,7,8,9)</v>
      </c>
      <c r="D209" s="290" t="str">
        <f>'TO Filter Summary'!D210</f>
        <v>A</v>
      </c>
      <c r="E209" s="34" t="str">
        <f t="shared" ca="1" si="239"/>
        <v>External</v>
      </c>
      <c r="F209" s="34">
        <f t="shared" ca="1" si="240"/>
        <v>550</v>
      </c>
      <c r="G209" s="34" t="str">
        <f t="shared" ca="1" si="241"/>
        <v>0x226</v>
      </c>
      <c r="H209" s="34" t="str">
        <f t="shared" ca="1" si="257"/>
        <v>0xA26</v>
      </c>
      <c r="I209" s="117" t="s">
        <v>1395</v>
      </c>
      <c r="J209" s="35">
        <f t="shared" ca="1" si="242"/>
        <v>1600</v>
      </c>
      <c r="K209" s="67">
        <f t="shared" ca="1" si="243"/>
        <v>1</v>
      </c>
      <c r="L209" s="35" t="str">
        <f t="shared" ca="1" si="244"/>
        <v>Sync</v>
      </c>
      <c r="M209" s="64">
        <f t="shared" ca="1" si="245"/>
        <v>1600</v>
      </c>
      <c r="N209" s="69" t="s">
        <v>899</v>
      </c>
      <c r="O209" s="40">
        <f t="shared" si="225"/>
        <v>1</v>
      </c>
      <c r="P209" s="36">
        <v>15</v>
      </c>
      <c r="Q209" s="40">
        <v>0</v>
      </c>
      <c r="R209" s="40">
        <f t="shared" ca="1" si="226"/>
        <v>15</v>
      </c>
      <c r="S209" s="37">
        <f t="shared" ca="1" si="258"/>
        <v>106.66666666666667</v>
      </c>
      <c r="T209" s="69" t="s">
        <v>899</v>
      </c>
      <c r="U209" s="40">
        <f t="shared" si="254"/>
        <v>1</v>
      </c>
      <c r="V209" s="36">
        <v>15</v>
      </c>
      <c r="W209" s="40">
        <v>0</v>
      </c>
      <c r="X209" s="40">
        <f t="shared" ca="1" si="246"/>
        <v>15</v>
      </c>
      <c r="Y209" s="37">
        <f t="shared" ca="1" si="259"/>
        <v>106.66666666666667</v>
      </c>
      <c r="Z209" s="69" t="s">
        <v>899</v>
      </c>
      <c r="AA209" s="40">
        <f t="shared" si="191"/>
        <v>1</v>
      </c>
      <c r="AB209" s="40">
        <v>60</v>
      </c>
      <c r="AC209" s="40">
        <v>0</v>
      </c>
      <c r="AD209" s="40">
        <f t="shared" ca="1" si="247"/>
        <v>60</v>
      </c>
      <c r="AE209" s="37">
        <f t="shared" ca="1" si="260"/>
        <v>26.666666666666668</v>
      </c>
      <c r="AF209" s="69" t="s">
        <v>899</v>
      </c>
      <c r="AG209" s="40">
        <f t="shared" si="192"/>
        <v>1</v>
      </c>
      <c r="AH209" s="40">
        <v>60</v>
      </c>
      <c r="AI209" s="40">
        <v>0</v>
      </c>
      <c r="AJ209" s="40">
        <f t="shared" ca="1" si="248"/>
        <v>60</v>
      </c>
      <c r="AK209" s="37">
        <f t="shared" ca="1" si="261"/>
        <v>26.666666666666668</v>
      </c>
      <c r="AL209" s="69" t="s">
        <v>899</v>
      </c>
      <c r="AM209" s="40">
        <f t="shared" si="185"/>
        <v>1</v>
      </c>
      <c r="AN209" s="40">
        <v>60</v>
      </c>
      <c r="AO209" s="40">
        <v>0</v>
      </c>
      <c r="AP209" s="40">
        <f t="shared" ca="1" si="249"/>
        <v>60</v>
      </c>
      <c r="AQ209" s="37">
        <f t="shared" ca="1" si="262"/>
        <v>26.666666666666668</v>
      </c>
      <c r="AR209" s="69" t="s">
        <v>899</v>
      </c>
      <c r="AS209" s="40">
        <f t="shared" ref="AS209" si="271">IF(AT209=0,0,1)</f>
        <v>1</v>
      </c>
      <c r="AT209" s="40">
        <v>60</v>
      </c>
      <c r="AU209" s="40">
        <v>0</v>
      </c>
      <c r="AV209" s="40">
        <f t="shared" ca="1" si="251"/>
        <v>60</v>
      </c>
      <c r="AW209" s="37">
        <f t="shared" ca="1" si="264"/>
        <v>26.666666666666668</v>
      </c>
      <c r="AX209" s="69" t="s">
        <v>899</v>
      </c>
      <c r="AY209" s="40">
        <f t="shared" si="187"/>
        <v>1</v>
      </c>
      <c r="AZ209" s="40">
        <v>60</v>
      </c>
      <c r="BA209" s="40">
        <v>0</v>
      </c>
      <c r="BB209" s="40">
        <f t="shared" ca="1" si="252"/>
        <v>60</v>
      </c>
      <c r="BC209" s="37">
        <f t="shared" ca="1" si="265"/>
        <v>26.666666666666668</v>
      </c>
      <c r="BD209" s="69" t="s">
        <v>899</v>
      </c>
      <c r="BE209" s="40">
        <f t="shared" si="210"/>
        <v>1</v>
      </c>
      <c r="BF209" s="40">
        <v>60</v>
      </c>
      <c r="BG209" s="40">
        <v>0</v>
      </c>
      <c r="BH209" s="40">
        <f t="shared" ca="1" si="253"/>
        <v>60</v>
      </c>
      <c r="BI209" s="37">
        <f t="shared" ca="1" si="266"/>
        <v>26.666666666666668</v>
      </c>
    </row>
    <row r="210" spans="1:61" s="33" customFormat="1" ht="11.25" x14ac:dyDescent="0.2">
      <c r="A210" s="33">
        <f t="shared" si="256"/>
        <v>201</v>
      </c>
      <c r="B210" s="33" t="str">
        <f>'TO Filter Summary'!B211</f>
        <v>RW</v>
      </c>
      <c r="C210" s="76" t="str">
        <f t="shared" ca="1" si="238"/>
        <v>DiRWA #4 HK (SAs 3,5,6,7,8,9)</v>
      </c>
      <c r="D210" s="290" t="str">
        <f>'TO Filter Summary'!D211</f>
        <v>A</v>
      </c>
      <c r="E210" s="34" t="str">
        <f t="shared" ca="1" si="239"/>
        <v>External</v>
      </c>
      <c r="F210" s="34">
        <f t="shared" ca="1" si="240"/>
        <v>551</v>
      </c>
      <c r="G210" s="34" t="str">
        <f t="shared" ca="1" si="241"/>
        <v>0x227</v>
      </c>
      <c r="H210" s="34" t="str">
        <f t="shared" ca="1" si="257"/>
        <v>0xA27</v>
      </c>
      <c r="I210" s="117" t="s">
        <v>1395</v>
      </c>
      <c r="J210" s="35">
        <f t="shared" ca="1" si="242"/>
        <v>1600</v>
      </c>
      <c r="K210" s="67">
        <f t="shared" ca="1" si="243"/>
        <v>1</v>
      </c>
      <c r="L210" s="35" t="str">
        <f t="shared" ca="1" si="244"/>
        <v>Sync</v>
      </c>
      <c r="M210" s="64">
        <f t="shared" ca="1" si="245"/>
        <v>1600</v>
      </c>
      <c r="N210" s="69" t="s">
        <v>899</v>
      </c>
      <c r="O210" s="40">
        <f t="shared" si="225"/>
        <v>1</v>
      </c>
      <c r="P210" s="36">
        <v>15</v>
      </c>
      <c r="Q210" s="40">
        <v>0</v>
      </c>
      <c r="R210" s="40">
        <f t="shared" ca="1" si="226"/>
        <v>15</v>
      </c>
      <c r="S210" s="37">
        <f t="shared" ca="1" si="258"/>
        <v>106.66666666666667</v>
      </c>
      <c r="T210" s="69" t="s">
        <v>899</v>
      </c>
      <c r="U210" s="40">
        <f t="shared" si="254"/>
        <v>1</v>
      </c>
      <c r="V210" s="36">
        <v>15</v>
      </c>
      <c r="W210" s="40">
        <v>0</v>
      </c>
      <c r="X210" s="40">
        <f t="shared" ca="1" si="246"/>
        <v>15</v>
      </c>
      <c r="Y210" s="37">
        <f t="shared" ca="1" si="259"/>
        <v>106.66666666666667</v>
      </c>
      <c r="Z210" s="69" t="s">
        <v>899</v>
      </c>
      <c r="AA210" s="40">
        <f t="shared" si="191"/>
        <v>1</v>
      </c>
      <c r="AB210" s="40">
        <v>60</v>
      </c>
      <c r="AC210" s="40">
        <v>0</v>
      </c>
      <c r="AD210" s="40">
        <f t="shared" ca="1" si="247"/>
        <v>60</v>
      </c>
      <c r="AE210" s="37">
        <f t="shared" ca="1" si="260"/>
        <v>26.666666666666668</v>
      </c>
      <c r="AF210" s="69" t="s">
        <v>899</v>
      </c>
      <c r="AG210" s="40">
        <f t="shared" si="192"/>
        <v>1</v>
      </c>
      <c r="AH210" s="40">
        <v>60</v>
      </c>
      <c r="AI210" s="40">
        <v>0</v>
      </c>
      <c r="AJ210" s="40">
        <f t="shared" ca="1" si="248"/>
        <v>60</v>
      </c>
      <c r="AK210" s="37">
        <f t="shared" ca="1" si="261"/>
        <v>26.666666666666668</v>
      </c>
      <c r="AL210" s="69" t="s">
        <v>899</v>
      </c>
      <c r="AM210" s="40">
        <f t="shared" si="185"/>
        <v>1</v>
      </c>
      <c r="AN210" s="40">
        <v>60</v>
      </c>
      <c r="AO210" s="40">
        <v>0</v>
      </c>
      <c r="AP210" s="40">
        <f t="shared" ca="1" si="249"/>
        <v>60</v>
      </c>
      <c r="AQ210" s="37">
        <f t="shared" ca="1" si="262"/>
        <v>26.666666666666668</v>
      </c>
      <c r="AR210" s="69" t="s">
        <v>899</v>
      </c>
      <c r="AS210" s="40">
        <f t="shared" ref="AS210" si="272">IF(AT210=0,0,1)</f>
        <v>1</v>
      </c>
      <c r="AT210" s="40">
        <v>60</v>
      </c>
      <c r="AU210" s="40">
        <v>0</v>
      </c>
      <c r="AV210" s="40">
        <f t="shared" ca="1" si="251"/>
        <v>60</v>
      </c>
      <c r="AW210" s="37">
        <f t="shared" ca="1" si="264"/>
        <v>26.666666666666668</v>
      </c>
      <c r="AX210" s="69" t="s">
        <v>899</v>
      </c>
      <c r="AY210" s="40">
        <f t="shared" si="187"/>
        <v>1</v>
      </c>
      <c r="AZ210" s="40">
        <v>60</v>
      </c>
      <c r="BA210" s="40">
        <v>0</v>
      </c>
      <c r="BB210" s="40">
        <f t="shared" ca="1" si="252"/>
        <v>60</v>
      </c>
      <c r="BC210" s="37">
        <f t="shared" ca="1" si="265"/>
        <v>26.666666666666668</v>
      </c>
      <c r="BD210" s="69" t="s">
        <v>899</v>
      </c>
      <c r="BE210" s="40">
        <f t="shared" si="210"/>
        <v>1</v>
      </c>
      <c r="BF210" s="40">
        <v>60</v>
      </c>
      <c r="BG210" s="40">
        <v>0</v>
      </c>
      <c r="BH210" s="40">
        <f t="shared" ca="1" si="253"/>
        <v>60</v>
      </c>
      <c r="BI210" s="37">
        <f t="shared" ca="1" si="266"/>
        <v>26.666666666666668</v>
      </c>
    </row>
    <row r="211" spans="1:61" s="33" customFormat="1" ht="11.25" x14ac:dyDescent="0.2">
      <c r="A211" s="33">
        <f t="shared" si="256"/>
        <v>202</v>
      </c>
      <c r="B211" s="33" t="str">
        <f>'TO Filter Summary'!B212</f>
        <v>RW</v>
      </c>
      <c r="C211" s="76" t="str">
        <f t="shared" ca="1" si="238"/>
        <v>DiRWA #5 HK (SAs 3,5,6,7,8,9)</v>
      </c>
      <c r="D211" s="290" t="str">
        <f>'TO Filter Summary'!D212</f>
        <v>A</v>
      </c>
      <c r="E211" s="34" t="str">
        <f t="shared" ca="1" si="239"/>
        <v>External</v>
      </c>
      <c r="F211" s="34">
        <f t="shared" ca="1" si="240"/>
        <v>552</v>
      </c>
      <c r="G211" s="34" t="str">
        <f t="shared" ca="1" si="241"/>
        <v>0x228</v>
      </c>
      <c r="H211" s="34" t="str">
        <f t="shared" ca="1" si="257"/>
        <v>0xA28</v>
      </c>
      <c r="I211" s="117" t="s">
        <v>1395</v>
      </c>
      <c r="J211" s="35">
        <f t="shared" ca="1" si="242"/>
        <v>1600</v>
      </c>
      <c r="K211" s="67">
        <f t="shared" ca="1" si="243"/>
        <v>1</v>
      </c>
      <c r="L211" s="35" t="str">
        <f t="shared" ca="1" si="244"/>
        <v>Sync</v>
      </c>
      <c r="M211" s="64">
        <f t="shared" ca="1" si="245"/>
        <v>1600</v>
      </c>
      <c r="N211" s="69" t="s">
        <v>899</v>
      </c>
      <c r="O211" s="40">
        <f t="shared" si="225"/>
        <v>1</v>
      </c>
      <c r="P211" s="36">
        <v>15</v>
      </c>
      <c r="Q211" s="40">
        <v>0</v>
      </c>
      <c r="R211" s="40">
        <f t="shared" ca="1" si="226"/>
        <v>15</v>
      </c>
      <c r="S211" s="37">
        <f t="shared" ca="1" si="258"/>
        <v>106.66666666666667</v>
      </c>
      <c r="T211" s="69" t="s">
        <v>899</v>
      </c>
      <c r="U211" s="40">
        <f t="shared" si="254"/>
        <v>1</v>
      </c>
      <c r="V211" s="36">
        <v>15</v>
      </c>
      <c r="W211" s="40">
        <v>0</v>
      </c>
      <c r="X211" s="40">
        <f t="shared" ca="1" si="246"/>
        <v>15</v>
      </c>
      <c r="Y211" s="37">
        <f t="shared" ca="1" si="259"/>
        <v>106.66666666666667</v>
      </c>
      <c r="Z211" s="69" t="s">
        <v>899</v>
      </c>
      <c r="AA211" s="40">
        <f t="shared" si="191"/>
        <v>1</v>
      </c>
      <c r="AB211" s="40">
        <v>60</v>
      </c>
      <c r="AC211" s="40">
        <v>0</v>
      </c>
      <c r="AD211" s="40">
        <f t="shared" ca="1" si="247"/>
        <v>60</v>
      </c>
      <c r="AE211" s="37">
        <f t="shared" ca="1" si="260"/>
        <v>26.666666666666668</v>
      </c>
      <c r="AF211" s="69" t="s">
        <v>899</v>
      </c>
      <c r="AG211" s="40">
        <f t="shared" si="192"/>
        <v>1</v>
      </c>
      <c r="AH211" s="40">
        <v>60</v>
      </c>
      <c r="AI211" s="40">
        <v>0</v>
      </c>
      <c r="AJ211" s="40">
        <f t="shared" ca="1" si="248"/>
        <v>60</v>
      </c>
      <c r="AK211" s="37">
        <f t="shared" ca="1" si="261"/>
        <v>26.666666666666668</v>
      </c>
      <c r="AL211" s="69" t="s">
        <v>899</v>
      </c>
      <c r="AM211" s="40">
        <f t="shared" si="185"/>
        <v>1</v>
      </c>
      <c r="AN211" s="40">
        <v>60</v>
      </c>
      <c r="AO211" s="40">
        <v>0</v>
      </c>
      <c r="AP211" s="40">
        <f t="shared" ca="1" si="249"/>
        <v>60</v>
      </c>
      <c r="AQ211" s="37">
        <f t="shared" ca="1" si="262"/>
        <v>26.666666666666668</v>
      </c>
      <c r="AR211" s="69" t="s">
        <v>899</v>
      </c>
      <c r="AS211" s="40">
        <f t="shared" ref="AS211" si="273">IF(AT211=0,0,1)</f>
        <v>1</v>
      </c>
      <c r="AT211" s="40">
        <v>60</v>
      </c>
      <c r="AU211" s="40">
        <v>0</v>
      </c>
      <c r="AV211" s="40">
        <f t="shared" ca="1" si="251"/>
        <v>60</v>
      </c>
      <c r="AW211" s="37">
        <f t="shared" ca="1" si="264"/>
        <v>26.666666666666668</v>
      </c>
      <c r="AX211" s="69" t="s">
        <v>899</v>
      </c>
      <c r="AY211" s="40">
        <f t="shared" si="187"/>
        <v>1</v>
      </c>
      <c r="AZ211" s="40">
        <v>60</v>
      </c>
      <c r="BA211" s="40">
        <v>0</v>
      </c>
      <c r="BB211" s="40">
        <f t="shared" ca="1" si="252"/>
        <v>60</v>
      </c>
      <c r="BC211" s="37">
        <f t="shared" ca="1" si="265"/>
        <v>26.666666666666668</v>
      </c>
      <c r="BD211" s="69" t="s">
        <v>899</v>
      </c>
      <c r="BE211" s="40">
        <f t="shared" si="210"/>
        <v>1</v>
      </c>
      <c r="BF211" s="40">
        <v>60</v>
      </c>
      <c r="BG211" s="40">
        <v>0</v>
      </c>
      <c r="BH211" s="40">
        <f t="shared" ca="1" si="253"/>
        <v>60</v>
      </c>
      <c r="BI211" s="37">
        <f t="shared" ca="1" si="266"/>
        <v>26.666666666666668</v>
      </c>
    </row>
    <row r="212" spans="1:61" s="33" customFormat="1" ht="11.25" x14ac:dyDescent="0.2">
      <c r="A212" s="33">
        <f t="shared" si="256"/>
        <v>203</v>
      </c>
      <c r="B212" s="33">
        <f>'TO Filter Summary'!B213</f>
        <v>0</v>
      </c>
      <c r="C212" s="76" t="str">
        <f t="shared" ca="1" si="238"/>
        <v>RW SW Command Response</v>
      </c>
      <c r="D212" s="290">
        <f>'TO Filter Summary'!D213</f>
        <v>0</v>
      </c>
      <c r="E212" s="34" t="str">
        <f t="shared" ca="1" si="239"/>
        <v>External</v>
      </c>
      <c r="F212" s="34">
        <f t="shared" ca="1" si="240"/>
        <v>553</v>
      </c>
      <c r="G212" s="34" t="str">
        <f t="shared" ca="1" si="241"/>
        <v>0x229</v>
      </c>
      <c r="H212" s="34" t="str">
        <f t="shared" ca="1" si="257"/>
        <v>0xA29</v>
      </c>
      <c r="I212" s="117" t="s">
        <v>1393</v>
      </c>
      <c r="J212" s="35">
        <f t="shared" ca="1" si="242"/>
        <v>640</v>
      </c>
      <c r="K212" s="67">
        <f t="shared" ca="1" si="243"/>
        <v>0</v>
      </c>
      <c r="L212" s="35" t="str">
        <f t="shared" ca="1" si="244"/>
        <v>Async</v>
      </c>
      <c r="M212" s="64">
        <f t="shared" ca="1" si="245"/>
        <v>0</v>
      </c>
      <c r="N212" s="69" t="s">
        <v>899</v>
      </c>
      <c r="O212" s="40">
        <f t="shared" si="225"/>
        <v>1</v>
      </c>
      <c r="P212" s="36">
        <v>1</v>
      </c>
      <c r="Q212" s="40">
        <v>0</v>
      </c>
      <c r="R212" s="40">
        <f t="shared" ca="1" si="226"/>
        <v>0</v>
      </c>
      <c r="S212" s="37">
        <f t="shared" ca="1" si="258"/>
        <v>0</v>
      </c>
      <c r="T212" s="69" t="s">
        <v>899</v>
      </c>
      <c r="U212" s="40">
        <f t="shared" si="254"/>
        <v>1</v>
      </c>
      <c r="V212" s="36">
        <v>1</v>
      </c>
      <c r="W212" s="40">
        <v>0</v>
      </c>
      <c r="X212" s="40">
        <f t="shared" ca="1" si="246"/>
        <v>0</v>
      </c>
      <c r="Y212" s="37">
        <f t="shared" ca="1" si="259"/>
        <v>0</v>
      </c>
      <c r="Z212" s="69" t="s">
        <v>899</v>
      </c>
      <c r="AA212" s="40">
        <f t="shared" si="191"/>
        <v>1</v>
      </c>
      <c r="AB212" s="40">
        <v>1</v>
      </c>
      <c r="AC212" s="40">
        <v>0</v>
      </c>
      <c r="AD212" s="40">
        <f t="shared" ca="1" si="247"/>
        <v>0</v>
      </c>
      <c r="AE212" s="37">
        <f t="shared" ca="1" si="260"/>
        <v>0</v>
      </c>
      <c r="AF212" s="69" t="s">
        <v>899</v>
      </c>
      <c r="AG212" s="40">
        <f t="shared" si="192"/>
        <v>1</v>
      </c>
      <c r="AH212" s="40">
        <v>1</v>
      </c>
      <c r="AI212" s="40">
        <v>0</v>
      </c>
      <c r="AJ212" s="40">
        <f t="shared" ca="1" si="248"/>
        <v>0</v>
      </c>
      <c r="AK212" s="37">
        <f t="shared" ca="1" si="261"/>
        <v>0</v>
      </c>
      <c r="AL212" s="69" t="s">
        <v>899</v>
      </c>
      <c r="AM212" s="40">
        <f t="shared" si="185"/>
        <v>1</v>
      </c>
      <c r="AN212" s="84">
        <v>1</v>
      </c>
      <c r="AO212" s="40">
        <v>0</v>
      </c>
      <c r="AP212" s="40">
        <f t="shared" ca="1" si="249"/>
        <v>0</v>
      </c>
      <c r="AQ212" s="37">
        <f t="shared" ca="1" si="262"/>
        <v>0</v>
      </c>
      <c r="AR212" s="69" t="s">
        <v>899</v>
      </c>
      <c r="AS212" s="40">
        <f t="shared" ref="AS212" si="274">IF(AT212=0,0,1)</f>
        <v>1</v>
      </c>
      <c r="AT212" s="84">
        <v>1</v>
      </c>
      <c r="AU212" s="40">
        <v>0</v>
      </c>
      <c r="AV212" s="40">
        <f t="shared" ca="1" si="251"/>
        <v>0</v>
      </c>
      <c r="AW212" s="37">
        <f t="shared" ca="1" si="264"/>
        <v>0</v>
      </c>
      <c r="AX212" s="69" t="s">
        <v>899</v>
      </c>
      <c r="AY212" s="40">
        <f t="shared" si="187"/>
        <v>1</v>
      </c>
      <c r="AZ212" s="40">
        <v>1</v>
      </c>
      <c r="BA212" s="40">
        <v>0</v>
      </c>
      <c r="BB212" s="40">
        <f t="shared" ca="1" si="252"/>
        <v>0</v>
      </c>
      <c r="BC212" s="37">
        <f t="shared" ca="1" si="265"/>
        <v>0</v>
      </c>
      <c r="BD212" s="69" t="s">
        <v>899</v>
      </c>
      <c r="BE212" s="40">
        <f t="shared" si="210"/>
        <v>1</v>
      </c>
      <c r="BF212" s="40">
        <v>1</v>
      </c>
      <c r="BG212" s="40">
        <v>0</v>
      </c>
      <c r="BH212" s="40">
        <f t="shared" ca="1" si="253"/>
        <v>0</v>
      </c>
      <c r="BI212" s="37">
        <f t="shared" ca="1" si="266"/>
        <v>0</v>
      </c>
    </row>
    <row r="213" spans="1:61" s="33" customFormat="1" ht="11.25" x14ac:dyDescent="0.2">
      <c r="A213" s="33">
        <f t="shared" si="256"/>
        <v>204</v>
      </c>
      <c r="B213" s="33" t="str">
        <f>'TO Filter Summary'!B214</f>
        <v>IRU</v>
      </c>
      <c r="C213" s="76" t="str">
        <f t="shared" ca="1" si="238"/>
        <v>IRU Interface Card A Telemetry</v>
      </c>
      <c r="D213" s="290" t="str">
        <f>'TO Filter Summary'!D214</f>
        <v>A</v>
      </c>
      <c r="E213" s="34" t="str">
        <f t="shared" ca="1" si="239"/>
        <v>External</v>
      </c>
      <c r="F213" s="34">
        <f t="shared" ca="1" si="240"/>
        <v>555</v>
      </c>
      <c r="G213" s="34" t="str">
        <f t="shared" ca="1" si="241"/>
        <v>0x22B</v>
      </c>
      <c r="H213" s="34" t="str">
        <f t="shared" ca="1" si="257"/>
        <v>0xA2B</v>
      </c>
      <c r="I213" s="117" t="s">
        <v>1395</v>
      </c>
      <c r="J213" s="35">
        <f t="shared" ca="1" si="242"/>
        <v>240</v>
      </c>
      <c r="K213" s="67">
        <f t="shared" ca="1" si="243"/>
        <v>1</v>
      </c>
      <c r="L213" s="35" t="str">
        <f t="shared" ca="1" si="244"/>
        <v>Sync</v>
      </c>
      <c r="M213" s="64">
        <f t="shared" ca="1" si="245"/>
        <v>240</v>
      </c>
      <c r="N213" s="69" t="s">
        <v>899</v>
      </c>
      <c r="O213" s="40">
        <f t="shared" si="225"/>
        <v>1</v>
      </c>
      <c r="P213" s="36">
        <v>5</v>
      </c>
      <c r="Q213" s="40">
        <v>0</v>
      </c>
      <c r="R213" s="40">
        <f t="shared" ca="1" si="226"/>
        <v>5</v>
      </c>
      <c r="S213" s="37">
        <f t="shared" ca="1" si="258"/>
        <v>48</v>
      </c>
      <c r="T213" s="69" t="s">
        <v>899</v>
      </c>
      <c r="U213" s="40">
        <f t="shared" si="254"/>
        <v>1</v>
      </c>
      <c r="V213" s="36">
        <v>5</v>
      </c>
      <c r="W213" s="40">
        <v>0</v>
      </c>
      <c r="X213" s="40">
        <f t="shared" ca="1" si="246"/>
        <v>5</v>
      </c>
      <c r="Y213" s="37">
        <f t="shared" ca="1" si="259"/>
        <v>48</v>
      </c>
      <c r="Z213" s="69" t="s">
        <v>899</v>
      </c>
      <c r="AA213" s="40">
        <f t="shared" si="191"/>
        <v>1</v>
      </c>
      <c r="AB213" s="40">
        <v>60</v>
      </c>
      <c r="AC213" s="40">
        <v>0</v>
      </c>
      <c r="AD213" s="40">
        <f t="shared" ca="1" si="247"/>
        <v>60</v>
      </c>
      <c r="AE213" s="37">
        <f t="shared" ca="1" si="260"/>
        <v>4</v>
      </c>
      <c r="AF213" s="69" t="s">
        <v>899</v>
      </c>
      <c r="AG213" s="40">
        <f t="shared" si="192"/>
        <v>1</v>
      </c>
      <c r="AH213" s="40">
        <v>60</v>
      </c>
      <c r="AI213" s="40">
        <v>0</v>
      </c>
      <c r="AJ213" s="40">
        <f t="shared" ca="1" si="248"/>
        <v>60</v>
      </c>
      <c r="AK213" s="37">
        <f t="shared" ca="1" si="261"/>
        <v>4</v>
      </c>
      <c r="AL213" s="69" t="s">
        <v>899</v>
      </c>
      <c r="AM213" s="40">
        <f t="shared" si="185"/>
        <v>1</v>
      </c>
      <c r="AN213" s="40">
        <v>60</v>
      </c>
      <c r="AO213" s="40">
        <v>0</v>
      </c>
      <c r="AP213" s="40">
        <f t="shared" ca="1" si="249"/>
        <v>60</v>
      </c>
      <c r="AQ213" s="37">
        <f t="shared" ca="1" si="262"/>
        <v>4</v>
      </c>
      <c r="AR213" s="69" t="s">
        <v>899</v>
      </c>
      <c r="AS213" s="40">
        <f t="shared" ref="AS213" si="275">IF(AT213=0,0,1)</f>
        <v>1</v>
      </c>
      <c r="AT213" s="40">
        <v>60</v>
      </c>
      <c r="AU213" s="40">
        <v>0</v>
      </c>
      <c r="AV213" s="40">
        <f t="shared" ca="1" si="251"/>
        <v>60</v>
      </c>
      <c r="AW213" s="37">
        <f t="shared" ca="1" si="264"/>
        <v>4</v>
      </c>
      <c r="AX213" s="69" t="s">
        <v>899</v>
      </c>
      <c r="AY213" s="40">
        <f t="shared" si="187"/>
        <v>1</v>
      </c>
      <c r="AZ213" s="40">
        <v>60</v>
      </c>
      <c r="BA213" s="40">
        <v>0</v>
      </c>
      <c r="BB213" s="40">
        <f t="shared" ca="1" si="252"/>
        <v>60</v>
      </c>
      <c r="BC213" s="37">
        <f t="shared" ca="1" si="265"/>
        <v>4</v>
      </c>
      <c r="BD213" s="69" t="s">
        <v>899</v>
      </c>
      <c r="BE213" s="40">
        <f t="shared" si="210"/>
        <v>1</v>
      </c>
      <c r="BF213" s="40">
        <v>120</v>
      </c>
      <c r="BG213" s="40">
        <v>0</v>
      </c>
      <c r="BH213" s="40">
        <f t="shared" ca="1" si="253"/>
        <v>120</v>
      </c>
      <c r="BI213" s="37">
        <f t="shared" ca="1" si="266"/>
        <v>2</v>
      </c>
    </row>
    <row r="214" spans="1:61" s="33" customFormat="1" ht="11.25" x14ac:dyDescent="0.2">
      <c r="A214" s="33">
        <f t="shared" si="256"/>
        <v>205</v>
      </c>
      <c r="B214" s="33" t="str">
        <f>'TO Filter Summary'!B215</f>
        <v>IRU</v>
      </c>
      <c r="C214" s="76" t="str">
        <f t="shared" ca="1" si="238"/>
        <v>IRU Interface Card B Telemetry</v>
      </c>
      <c r="D214" s="290" t="str">
        <f>'TO Filter Summary'!D215</f>
        <v>B</v>
      </c>
      <c r="E214" s="34" t="str">
        <f t="shared" ca="1" si="239"/>
        <v>External</v>
      </c>
      <c r="F214" s="34">
        <f t="shared" ca="1" si="240"/>
        <v>557</v>
      </c>
      <c r="G214" s="34" t="str">
        <f t="shared" ca="1" si="241"/>
        <v>0x22D</v>
      </c>
      <c r="H214" s="34" t="str">
        <f t="shared" ca="1" si="257"/>
        <v>0xA2D</v>
      </c>
      <c r="I214" s="117" t="s">
        <v>1395</v>
      </c>
      <c r="J214" s="35">
        <f t="shared" ca="1" si="242"/>
        <v>240</v>
      </c>
      <c r="K214" s="67">
        <f t="shared" ca="1" si="243"/>
        <v>1</v>
      </c>
      <c r="L214" s="35" t="str">
        <f t="shared" ca="1" si="244"/>
        <v>Sync</v>
      </c>
      <c r="M214" s="64">
        <f t="shared" ca="1" si="245"/>
        <v>240</v>
      </c>
      <c r="N214" s="69" t="s">
        <v>899</v>
      </c>
      <c r="O214" s="40">
        <f t="shared" si="225"/>
        <v>1</v>
      </c>
      <c r="P214" s="36">
        <v>5</v>
      </c>
      <c r="Q214" s="40">
        <v>0</v>
      </c>
      <c r="R214" s="40">
        <f t="shared" ca="1" si="226"/>
        <v>5</v>
      </c>
      <c r="S214" s="37">
        <f t="shared" si="258"/>
        <v>0</v>
      </c>
      <c r="T214" s="69" t="s">
        <v>899</v>
      </c>
      <c r="U214" s="40">
        <f t="shared" si="254"/>
        <v>1</v>
      </c>
      <c r="V214" s="36">
        <v>5</v>
      </c>
      <c r="W214" s="40">
        <v>0</v>
      </c>
      <c r="X214" s="40">
        <f t="shared" ca="1" si="246"/>
        <v>5</v>
      </c>
      <c r="Y214" s="37">
        <f t="shared" si="259"/>
        <v>0</v>
      </c>
      <c r="Z214" s="69" t="s">
        <v>899</v>
      </c>
      <c r="AA214" s="40">
        <f t="shared" si="191"/>
        <v>1</v>
      </c>
      <c r="AB214" s="40">
        <v>60</v>
      </c>
      <c r="AC214" s="40">
        <v>0</v>
      </c>
      <c r="AD214" s="40">
        <f t="shared" ca="1" si="247"/>
        <v>60</v>
      </c>
      <c r="AE214" s="37">
        <f t="shared" si="260"/>
        <v>0</v>
      </c>
      <c r="AF214" s="69" t="s">
        <v>899</v>
      </c>
      <c r="AG214" s="40">
        <f t="shared" si="192"/>
        <v>1</v>
      </c>
      <c r="AH214" s="40">
        <v>60</v>
      </c>
      <c r="AI214" s="40">
        <v>0</v>
      </c>
      <c r="AJ214" s="40">
        <f t="shared" ca="1" si="248"/>
        <v>60</v>
      </c>
      <c r="AK214" s="37">
        <f t="shared" si="261"/>
        <v>0</v>
      </c>
      <c r="AL214" s="69" t="s">
        <v>899</v>
      </c>
      <c r="AM214" s="40">
        <f t="shared" si="185"/>
        <v>1</v>
      </c>
      <c r="AN214" s="40">
        <v>60</v>
      </c>
      <c r="AO214" s="40">
        <v>0</v>
      </c>
      <c r="AP214" s="40">
        <f t="shared" ca="1" si="249"/>
        <v>60</v>
      </c>
      <c r="AQ214" s="37">
        <f t="shared" si="262"/>
        <v>0</v>
      </c>
      <c r="AR214" s="69" t="s">
        <v>899</v>
      </c>
      <c r="AS214" s="40">
        <f t="shared" ref="AS214" si="276">IF(AT214=0,0,1)</f>
        <v>1</v>
      </c>
      <c r="AT214" s="40">
        <v>60</v>
      </c>
      <c r="AU214" s="40">
        <v>0</v>
      </c>
      <c r="AV214" s="40">
        <f t="shared" ca="1" si="251"/>
        <v>60</v>
      </c>
      <c r="AW214" s="37">
        <f t="shared" si="264"/>
        <v>0</v>
      </c>
      <c r="AX214" s="69" t="s">
        <v>899</v>
      </c>
      <c r="AY214" s="40">
        <f t="shared" si="187"/>
        <v>1</v>
      </c>
      <c r="AZ214" s="40">
        <v>60</v>
      </c>
      <c r="BA214" s="40">
        <v>0</v>
      </c>
      <c r="BB214" s="40">
        <f t="shared" ca="1" si="252"/>
        <v>60</v>
      </c>
      <c r="BC214" s="37">
        <f t="shared" si="265"/>
        <v>0</v>
      </c>
      <c r="BD214" s="69" t="s">
        <v>899</v>
      </c>
      <c r="BE214" s="40">
        <f t="shared" si="210"/>
        <v>1</v>
      </c>
      <c r="BF214" s="40">
        <v>120</v>
      </c>
      <c r="BG214" s="40">
        <v>0</v>
      </c>
      <c r="BH214" s="40">
        <f t="shared" ca="1" si="253"/>
        <v>120</v>
      </c>
      <c r="BI214" s="37">
        <f t="shared" si="266"/>
        <v>0</v>
      </c>
    </row>
    <row r="215" spans="1:61" s="33" customFormat="1" ht="11.25" x14ac:dyDescent="0.2">
      <c r="A215" s="33">
        <f t="shared" si="256"/>
        <v>206</v>
      </c>
      <c r="B215" s="33" t="str">
        <f>'TO Filter Summary'!B216</f>
        <v>IRU</v>
      </c>
      <c r="C215" s="76" t="str">
        <f t="shared" ca="1" si="238"/>
        <v>IRU A Absolute Read</v>
      </c>
      <c r="D215" s="290" t="str">
        <f>'TO Filter Summary'!D216</f>
        <v>A</v>
      </c>
      <c r="E215" s="34" t="str">
        <f t="shared" ca="1" si="239"/>
        <v>External</v>
      </c>
      <c r="F215" s="34">
        <f t="shared" ca="1" si="240"/>
        <v>559</v>
      </c>
      <c r="G215" s="34" t="str">
        <f t="shared" ca="1" si="241"/>
        <v>0x22F</v>
      </c>
      <c r="H215" s="34" t="str">
        <f t="shared" ca="1" si="257"/>
        <v>0xA2F</v>
      </c>
      <c r="I215" s="117" t="s">
        <v>1393</v>
      </c>
      <c r="J215" s="35">
        <f t="shared" ca="1" si="242"/>
        <v>640</v>
      </c>
      <c r="K215" s="67">
        <f t="shared" ca="1" si="243"/>
        <v>1</v>
      </c>
      <c r="L215" s="35" t="str">
        <f t="shared" ca="1" si="244"/>
        <v>Sync</v>
      </c>
      <c r="M215" s="64">
        <f t="shared" ca="1" si="245"/>
        <v>640</v>
      </c>
      <c r="N215" s="69" t="s">
        <v>899</v>
      </c>
      <c r="O215" s="40">
        <f t="shared" si="225"/>
        <v>0</v>
      </c>
      <c r="P215" s="36">
        <v>0</v>
      </c>
      <c r="Q215" s="40">
        <v>0</v>
      </c>
      <c r="R215" s="40">
        <f t="shared" ca="1" si="226"/>
        <v>0</v>
      </c>
      <c r="S215" s="37">
        <f t="shared" si="258"/>
        <v>0</v>
      </c>
      <c r="T215" s="69" t="s">
        <v>899</v>
      </c>
      <c r="U215" s="40">
        <f t="shared" si="254"/>
        <v>0</v>
      </c>
      <c r="V215" s="36">
        <v>0</v>
      </c>
      <c r="W215" s="40">
        <v>0</v>
      </c>
      <c r="X215" s="40">
        <f t="shared" ca="1" si="246"/>
        <v>0</v>
      </c>
      <c r="Y215" s="37">
        <f t="shared" si="259"/>
        <v>0</v>
      </c>
      <c r="Z215" s="69" t="s">
        <v>899</v>
      </c>
      <c r="AA215" s="40">
        <f t="shared" si="191"/>
        <v>0</v>
      </c>
      <c r="AB215" s="40">
        <v>0</v>
      </c>
      <c r="AC215" s="40">
        <v>0</v>
      </c>
      <c r="AD215" s="40">
        <f t="shared" ca="1" si="247"/>
        <v>0</v>
      </c>
      <c r="AE215" s="37">
        <f t="shared" si="260"/>
        <v>0</v>
      </c>
      <c r="AF215" s="69" t="s">
        <v>899</v>
      </c>
      <c r="AG215" s="40">
        <f t="shared" si="192"/>
        <v>0</v>
      </c>
      <c r="AH215" s="40">
        <v>0</v>
      </c>
      <c r="AI215" s="40">
        <v>0</v>
      </c>
      <c r="AJ215" s="40">
        <f t="shared" ca="1" si="248"/>
        <v>0</v>
      </c>
      <c r="AK215" s="37">
        <f t="shared" si="261"/>
        <v>0</v>
      </c>
      <c r="AL215" s="69" t="s">
        <v>899</v>
      </c>
      <c r="AM215" s="40">
        <f t="shared" si="185"/>
        <v>0</v>
      </c>
      <c r="AN215" s="84">
        <v>0</v>
      </c>
      <c r="AO215" s="40">
        <v>0</v>
      </c>
      <c r="AP215" s="40">
        <f t="shared" ca="1" si="249"/>
        <v>0</v>
      </c>
      <c r="AQ215" s="37">
        <f t="shared" si="262"/>
        <v>0</v>
      </c>
      <c r="AR215" s="69" t="s">
        <v>899</v>
      </c>
      <c r="AS215" s="40">
        <f t="shared" ref="AS215" si="277">IF(AT215=0,0,1)</f>
        <v>0</v>
      </c>
      <c r="AT215" s="84">
        <v>0</v>
      </c>
      <c r="AU215" s="40">
        <v>0</v>
      </c>
      <c r="AV215" s="40">
        <f t="shared" ca="1" si="251"/>
        <v>0</v>
      </c>
      <c r="AW215" s="37">
        <f t="shared" si="264"/>
        <v>0</v>
      </c>
      <c r="AX215" s="69" t="s">
        <v>899</v>
      </c>
      <c r="AY215" s="40">
        <f t="shared" si="187"/>
        <v>0</v>
      </c>
      <c r="AZ215" s="40">
        <v>0</v>
      </c>
      <c r="BA215" s="40">
        <v>0</v>
      </c>
      <c r="BB215" s="40">
        <f t="shared" ca="1" si="252"/>
        <v>0</v>
      </c>
      <c r="BC215" s="37">
        <f t="shared" si="265"/>
        <v>0</v>
      </c>
      <c r="BD215" s="69" t="s">
        <v>899</v>
      </c>
      <c r="BE215" s="40">
        <f t="shared" si="210"/>
        <v>0</v>
      </c>
      <c r="BF215" s="40">
        <v>0</v>
      </c>
      <c r="BG215" s="40">
        <v>0</v>
      </c>
      <c r="BH215" s="40">
        <f t="shared" ca="1" si="253"/>
        <v>0</v>
      </c>
      <c r="BI215" s="37">
        <f t="shared" si="266"/>
        <v>0</v>
      </c>
    </row>
    <row r="216" spans="1:61" s="33" customFormat="1" ht="11.25" x14ac:dyDescent="0.2">
      <c r="A216" s="33">
        <f t="shared" si="256"/>
        <v>207</v>
      </c>
      <c r="B216" s="33" t="str">
        <f>'TO Filter Summary'!B217</f>
        <v>IRU</v>
      </c>
      <c r="C216" s="76" t="str">
        <f t="shared" ca="1" si="238"/>
        <v>IRU A Gyro A Output</v>
      </c>
      <c r="D216" s="290" t="str">
        <f>'TO Filter Summary'!D217</f>
        <v>A</v>
      </c>
      <c r="E216" s="34" t="str">
        <f t="shared" ca="1" si="239"/>
        <v>External</v>
      </c>
      <c r="F216" s="34">
        <f t="shared" ca="1" si="240"/>
        <v>560</v>
      </c>
      <c r="G216" s="34" t="str">
        <f t="shared" ca="1" si="241"/>
        <v>0x230</v>
      </c>
      <c r="H216" s="34" t="str">
        <f t="shared" ca="1" si="257"/>
        <v>0xA30</v>
      </c>
      <c r="I216" s="117" t="s">
        <v>1395</v>
      </c>
      <c r="J216" s="35">
        <f t="shared" ca="1" si="242"/>
        <v>640</v>
      </c>
      <c r="K216" s="67">
        <f t="shared" ca="1" si="243"/>
        <v>1</v>
      </c>
      <c r="L216" s="35" t="str">
        <f t="shared" ca="1" si="244"/>
        <v>Sync</v>
      </c>
      <c r="M216" s="64">
        <f t="shared" ca="1" si="245"/>
        <v>640</v>
      </c>
      <c r="N216" s="69" t="s">
        <v>899</v>
      </c>
      <c r="O216" s="40">
        <f t="shared" si="225"/>
        <v>1</v>
      </c>
      <c r="P216" s="36">
        <v>10</v>
      </c>
      <c r="Q216" s="40">
        <v>0</v>
      </c>
      <c r="R216" s="40">
        <f t="shared" ca="1" si="226"/>
        <v>10</v>
      </c>
      <c r="S216" s="37">
        <f t="shared" ca="1" si="258"/>
        <v>64</v>
      </c>
      <c r="T216" s="69" t="s">
        <v>899</v>
      </c>
      <c r="U216" s="40">
        <f t="shared" si="254"/>
        <v>1</v>
      </c>
      <c r="V216" s="36">
        <v>10</v>
      </c>
      <c r="W216" s="40">
        <v>0</v>
      </c>
      <c r="X216" s="40">
        <f t="shared" ca="1" si="246"/>
        <v>10</v>
      </c>
      <c r="Y216" s="37">
        <f t="shared" ca="1" si="259"/>
        <v>64</v>
      </c>
      <c r="Z216" s="69" t="s">
        <v>899</v>
      </c>
      <c r="AA216" s="40">
        <f t="shared" si="191"/>
        <v>1</v>
      </c>
      <c r="AB216" s="40">
        <v>60</v>
      </c>
      <c r="AC216" s="40">
        <v>0</v>
      </c>
      <c r="AD216" s="40">
        <f t="shared" ca="1" si="247"/>
        <v>60</v>
      </c>
      <c r="AE216" s="37">
        <f t="shared" ca="1" si="260"/>
        <v>10.666666666666666</v>
      </c>
      <c r="AF216" s="69" t="s">
        <v>899</v>
      </c>
      <c r="AG216" s="40">
        <f t="shared" si="192"/>
        <v>1</v>
      </c>
      <c r="AH216" s="40">
        <v>60</v>
      </c>
      <c r="AI216" s="40">
        <v>0</v>
      </c>
      <c r="AJ216" s="40">
        <f t="shared" ca="1" si="248"/>
        <v>60</v>
      </c>
      <c r="AK216" s="37">
        <f t="shared" ca="1" si="261"/>
        <v>10.666666666666666</v>
      </c>
      <c r="AL216" s="69" t="s">
        <v>899</v>
      </c>
      <c r="AM216" s="40">
        <f t="shared" si="185"/>
        <v>1</v>
      </c>
      <c r="AN216" s="40">
        <v>60</v>
      </c>
      <c r="AO216" s="40">
        <v>0</v>
      </c>
      <c r="AP216" s="40">
        <f t="shared" ca="1" si="249"/>
        <v>60</v>
      </c>
      <c r="AQ216" s="37">
        <f t="shared" ca="1" si="262"/>
        <v>10.666666666666666</v>
      </c>
      <c r="AR216" s="69" t="s">
        <v>899</v>
      </c>
      <c r="AS216" s="40">
        <f t="shared" ref="AS216" si="278">IF(AT216=0,0,1)</f>
        <v>1</v>
      </c>
      <c r="AT216" s="40">
        <v>60</v>
      </c>
      <c r="AU216" s="40">
        <v>0</v>
      </c>
      <c r="AV216" s="40">
        <f t="shared" ca="1" si="251"/>
        <v>60</v>
      </c>
      <c r="AW216" s="37">
        <f t="shared" ca="1" si="264"/>
        <v>10.666666666666666</v>
      </c>
      <c r="AX216" s="69" t="s">
        <v>899</v>
      </c>
      <c r="AY216" s="40">
        <f t="shared" si="187"/>
        <v>1</v>
      </c>
      <c r="AZ216" s="40">
        <v>60</v>
      </c>
      <c r="BA216" s="40">
        <v>0</v>
      </c>
      <c r="BB216" s="40">
        <f t="shared" ca="1" si="252"/>
        <v>60</v>
      </c>
      <c r="BC216" s="37">
        <f t="shared" ca="1" si="265"/>
        <v>10.666666666666666</v>
      </c>
      <c r="BD216" s="69" t="s">
        <v>899</v>
      </c>
      <c r="BE216" s="40">
        <f t="shared" si="210"/>
        <v>1</v>
      </c>
      <c r="BF216" s="40">
        <v>60</v>
      </c>
      <c r="BG216" s="40">
        <v>0</v>
      </c>
      <c r="BH216" s="40">
        <f t="shared" ca="1" si="253"/>
        <v>60</v>
      </c>
      <c r="BI216" s="37">
        <f t="shared" ca="1" si="266"/>
        <v>10.666666666666666</v>
      </c>
    </row>
    <row r="217" spans="1:61" s="33" customFormat="1" ht="11.25" x14ac:dyDescent="0.2">
      <c r="A217" s="33">
        <f t="shared" si="256"/>
        <v>208</v>
      </c>
      <c r="B217" s="33" t="str">
        <f>'TO Filter Summary'!B218</f>
        <v>IRU</v>
      </c>
      <c r="C217" s="76" t="str">
        <f t="shared" ca="1" si="238"/>
        <v>IRU A Gyro B Output</v>
      </c>
      <c r="D217" s="290" t="str">
        <f>'TO Filter Summary'!D218</f>
        <v>A</v>
      </c>
      <c r="E217" s="34" t="str">
        <f t="shared" ca="1" si="239"/>
        <v>External</v>
      </c>
      <c r="F217" s="34">
        <f t="shared" ca="1" si="240"/>
        <v>561</v>
      </c>
      <c r="G217" s="34" t="str">
        <f t="shared" ca="1" si="241"/>
        <v>0x231</v>
      </c>
      <c r="H217" s="34" t="str">
        <f t="shared" ca="1" si="257"/>
        <v>0xA31</v>
      </c>
      <c r="I217" s="117" t="s">
        <v>1395</v>
      </c>
      <c r="J217" s="35">
        <f t="shared" ca="1" si="242"/>
        <v>640</v>
      </c>
      <c r="K217" s="67">
        <f t="shared" ca="1" si="243"/>
        <v>1</v>
      </c>
      <c r="L217" s="35" t="str">
        <f t="shared" ca="1" si="244"/>
        <v>Sync</v>
      </c>
      <c r="M217" s="64">
        <f t="shared" ca="1" si="245"/>
        <v>640</v>
      </c>
      <c r="N217" s="69" t="s">
        <v>899</v>
      </c>
      <c r="O217" s="40">
        <f t="shared" si="225"/>
        <v>1</v>
      </c>
      <c r="P217" s="36">
        <v>10</v>
      </c>
      <c r="Q217" s="40">
        <v>0</v>
      </c>
      <c r="R217" s="40">
        <f t="shared" ca="1" si="226"/>
        <v>10</v>
      </c>
      <c r="S217" s="37">
        <f t="shared" ca="1" si="258"/>
        <v>64</v>
      </c>
      <c r="T217" s="69" t="s">
        <v>899</v>
      </c>
      <c r="U217" s="40">
        <f t="shared" si="254"/>
        <v>1</v>
      </c>
      <c r="V217" s="36">
        <v>10</v>
      </c>
      <c r="W217" s="40">
        <v>0</v>
      </c>
      <c r="X217" s="40">
        <f t="shared" ca="1" si="246"/>
        <v>10</v>
      </c>
      <c r="Y217" s="37">
        <f t="shared" ca="1" si="259"/>
        <v>64</v>
      </c>
      <c r="Z217" s="69" t="s">
        <v>899</v>
      </c>
      <c r="AA217" s="40">
        <f t="shared" si="191"/>
        <v>1</v>
      </c>
      <c r="AB217" s="40">
        <v>60</v>
      </c>
      <c r="AC217" s="40">
        <v>0</v>
      </c>
      <c r="AD217" s="40">
        <f t="shared" ca="1" si="247"/>
        <v>60</v>
      </c>
      <c r="AE217" s="37">
        <f t="shared" ca="1" si="260"/>
        <v>10.666666666666666</v>
      </c>
      <c r="AF217" s="69" t="s">
        <v>899</v>
      </c>
      <c r="AG217" s="40">
        <f t="shared" si="192"/>
        <v>1</v>
      </c>
      <c r="AH217" s="40">
        <v>60</v>
      </c>
      <c r="AI217" s="40">
        <v>0</v>
      </c>
      <c r="AJ217" s="40">
        <f t="shared" ca="1" si="248"/>
        <v>60</v>
      </c>
      <c r="AK217" s="37">
        <f t="shared" ca="1" si="261"/>
        <v>10.666666666666666</v>
      </c>
      <c r="AL217" s="69" t="s">
        <v>899</v>
      </c>
      <c r="AM217" s="40">
        <f t="shared" si="185"/>
        <v>1</v>
      </c>
      <c r="AN217" s="40">
        <v>60</v>
      </c>
      <c r="AO217" s="40">
        <v>0</v>
      </c>
      <c r="AP217" s="40">
        <f t="shared" ca="1" si="249"/>
        <v>60</v>
      </c>
      <c r="AQ217" s="37">
        <f t="shared" ca="1" si="262"/>
        <v>10.666666666666666</v>
      </c>
      <c r="AR217" s="69" t="s">
        <v>899</v>
      </c>
      <c r="AS217" s="40">
        <f t="shared" ref="AS217" si="279">IF(AT217=0,0,1)</f>
        <v>1</v>
      </c>
      <c r="AT217" s="40">
        <v>60</v>
      </c>
      <c r="AU217" s="40">
        <v>0</v>
      </c>
      <c r="AV217" s="40">
        <f t="shared" ca="1" si="251"/>
        <v>60</v>
      </c>
      <c r="AW217" s="37">
        <f t="shared" ca="1" si="264"/>
        <v>10.666666666666666</v>
      </c>
      <c r="AX217" s="69" t="s">
        <v>899</v>
      </c>
      <c r="AY217" s="40">
        <f t="shared" si="187"/>
        <v>1</v>
      </c>
      <c r="AZ217" s="40">
        <v>60</v>
      </c>
      <c r="BA217" s="40">
        <v>0</v>
      </c>
      <c r="BB217" s="40">
        <f t="shared" ca="1" si="252"/>
        <v>60</v>
      </c>
      <c r="BC217" s="37">
        <f t="shared" ca="1" si="265"/>
        <v>10.666666666666666</v>
      </c>
      <c r="BD217" s="69" t="s">
        <v>899</v>
      </c>
      <c r="BE217" s="40">
        <f t="shared" si="210"/>
        <v>1</v>
      </c>
      <c r="BF217" s="40">
        <v>60</v>
      </c>
      <c r="BG217" s="40">
        <v>0</v>
      </c>
      <c r="BH217" s="40">
        <f t="shared" ca="1" si="253"/>
        <v>60</v>
      </c>
      <c r="BI217" s="37">
        <f t="shared" ca="1" si="266"/>
        <v>10.666666666666666</v>
      </c>
    </row>
    <row r="218" spans="1:61" s="33" customFormat="1" ht="11.25" x14ac:dyDescent="0.2">
      <c r="A218" s="33">
        <f t="shared" si="256"/>
        <v>209</v>
      </c>
      <c r="B218" s="33" t="str">
        <f>'TO Filter Summary'!B219</f>
        <v>IRU</v>
      </c>
      <c r="C218" s="76" t="str">
        <f t="shared" ca="1" si="238"/>
        <v>IRU A Gyro C Output</v>
      </c>
      <c r="D218" s="290" t="str">
        <f>'TO Filter Summary'!D219</f>
        <v>A</v>
      </c>
      <c r="E218" s="34" t="str">
        <f t="shared" ca="1" si="239"/>
        <v>External</v>
      </c>
      <c r="F218" s="34">
        <f t="shared" ca="1" si="240"/>
        <v>562</v>
      </c>
      <c r="G218" s="34" t="str">
        <f t="shared" ca="1" si="241"/>
        <v>0x232</v>
      </c>
      <c r="H218" s="34" t="str">
        <f t="shared" ca="1" si="257"/>
        <v>0xA32</v>
      </c>
      <c r="I218" s="117" t="s">
        <v>1395</v>
      </c>
      <c r="J218" s="35">
        <f t="shared" ca="1" si="242"/>
        <v>640</v>
      </c>
      <c r="K218" s="67">
        <f t="shared" ca="1" si="243"/>
        <v>1</v>
      </c>
      <c r="L218" s="35" t="str">
        <f t="shared" ca="1" si="244"/>
        <v>Sync</v>
      </c>
      <c r="M218" s="64">
        <f t="shared" ca="1" si="245"/>
        <v>640</v>
      </c>
      <c r="N218" s="69" t="s">
        <v>899</v>
      </c>
      <c r="O218" s="40">
        <f t="shared" si="225"/>
        <v>1</v>
      </c>
      <c r="P218" s="36">
        <v>10</v>
      </c>
      <c r="Q218" s="40">
        <v>0</v>
      </c>
      <c r="R218" s="40">
        <f t="shared" ca="1" si="226"/>
        <v>10</v>
      </c>
      <c r="S218" s="37">
        <f t="shared" ca="1" si="258"/>
        <v>64</v>
      </c>
      <c r="T218" s="69" t="s">
        <v>899</v>
      </c>
      <c r="U218" s="40">
        <f t="shared" si="254"/>
        <v>1</v>
      </c>
      <c r="V218" s="36">
        <v>10</v>
      </c>
      <c r="W218" s="40">
        <v>0</v>
      </c>
      <c r="X218" s="40">
        <f t="shared" ca="1" si="246"/>
        <v>10</v>
      </c>
      <c r="Y218" s="37">
        <f t="shared" ca="1" si="259"/>
        <v>64</v>
      </c>
      <c r="Z218" s="69" t="s">
        <v>899</v>
      </c>
      <c r="AA218" s="40">
        <f t="shared" si="191"/>
        <v>1</v>
      </c>
      <c r="AB218" s="40">
        <v>60</v>
      </c>
      <c r="AC218" s="40">
        <v>0</v>
      </c>
      <c r="AD218" s="40">
        <f t="shared" ca="1" si="247"/>
        <v>60</v>
      </c>
      <c r="AE218" s="37">
        <f t="shared" ca="1" si="260"/>
        <v>10.666666666666666</v>
      </c>
      <c r="AF218" s="69" t="s">
        <v>899</v>
      </c>
      <c r="AG218" s="40">
        <f t="shared" si="192"/>
        <v>1</v>
      </c>
      <c r="AH218" s="40">
        <v>60</v>
      </c>
      <c r="AI218" s="40">
        <v>0</v>
      </c>
      <c r="AJ218" s="40">
        <f t="shared" ca="1" si="248"/>
        <v>60</v>
      </c>
      <c r="AK218" s="37">
        <f t="shared" ca="1" si="261"/>
        <v>10.666666666666666</v>
      </c>
      <c r="AL218" s="69" t="s">
        <v>899</v>
      </c>
      <c r="AM218" s="40">
        <f t="shared" si="185"/>
        <v>1</v>
      </c>
      <c r="AN218" s="40">
        <v>60</v>
      </c>
      <c r="AO218" s="40">
        <v>0</v>
      </c>
      <c r="AP218" s="40">
        <f t="shared" ca="1" si="249"/>
        <v>60</v>
      </c>
      <c r="AQ218" s="37">
        <f t="shared" ca="1" si="262"/>
        <v>10.666666666666666</v>
      </c>
      <c r="AR218" s="69" t="s">
        <v>899</v>
      </c>
      <c r="AS218" s="40">
        <f t="shared" ref="AS218" si="280">IF(AT218=0,0,1)</f>
        <v>1</v>
      </c>
      <c r="AT218" s="40">
        <v>60</v>
      </c>
      <c r="AU218" s="40">
        <v>0</v>
      </c>
      <c r="AV218" s="40">
        <f t="shared" ca="1" si="251"/>
        <v>60</v>
      </c>
      <c r="AW218" s="37">
        <f t="shared" ca="1" si="264"/>
        <v>10.666666666666666</v>
      </c>
      <c r="AX218" s="69" t="s">
        <v>899</v>
      </c>
      <c r="AY218" s="40">
        <f t="shared" si="187"/>
        <v>1</v>
      </c>
      <c r="AZ218" s="40">
        <v>60</v>
      </c>
      <c r="BA218" s="40">
        <v>0</v>
      </c>
      <c r="BB218" s="40">
        <f t="shared" ca="1" si="252"/>
        <v>60</v>
      </c>
      <c r="BC218" s="37">
        <f t="shared" ca="1" si="265"/>
        <v>10.666666666666666</v>
      </c>
      <c r="BD218" s="69" t="s">
        <v>899</v>
      </c>
      <c r="BE218" s="40">
        <f t="shared" si="210"/>
        <v>1</v>
      </c>
      <c r="BF218" s="40">
        <v>60</v>
      </c>
      <c r="BG218" s="40">
        <v>0</v>
      </c>
      <c r="BH218" s="40">
        <f t="shared" ca="1" si="253"/>
        <v>60</v>
      </c>
      <c r="BI218" s="37">
        <f t="shared" ca="1" si="266"/>
        <v>10.666666666666666</v>
      </c>
    </row>
    <row r="219" spans="1:61" s="33" customFormat="1" ht="11.25" x14ac:dyDescent="0.2">
      <c r="A219" s="33">
        <f t="shared" si="256"/>
        <v>210</v>
      </c>
      <c r="B219" s="33" t="str">
        <f>'TO Filter Summary'!B220</f>
        <v>IRU</v>
      </c>
      <c r="C219" s="76" t="str">
        <f t="shared" ca="1" si="238"/>
        <v>IRU A Gyro D Output</v>
      </c>
      <c r="D219" s="290" t="str">
        <f>'TO Filter Summary'!D220</f>
        <v>A</v>
      </c>
      <c r="E219" s="34" t="str">
        <f t="shared" ca="1" si="239"/>
        <v>External</v>
      </c>
      <c r="F219" s="34">
        <f t="shared" ca="1" si="240"/>
        <v>563</v>
      </c>
      <c r="G219" s="34" t="str">
        <f t="shared" ca="1" si="241"/>
        <v>0x233</v>
      </c>
      <c r="H219" s="34" t="str">
        <f t="shared" ca="1" si="257"/>
        <v>0xA33</v>
      </c>
      <c r="I219" s="117" t="s">
        <v>1395</v>
      </c>
      <c r="J219" s="35">
        <f t="shared" ca="1" si="242"/>
        <v>640</v>
      </c>
      <c r="K219" s="67">
        <f t="shared" ca="1" si="243"/>
        <v>1</v>
      </c>
      <c r="L219" s="35" t="str">
        <f t="shared" ca="1" si="244"/>
        <v>Sync</v>
      </c>
      <c r="M219" s="64">
        <f t="shared" ca="1" si="245"/>
        <v>640</v>
      </c>
      <c r="N219" s="69" t="s">
        <v>899</v>
      </c>
      <c r="O219" s="40">
        <f t="shared" si="225"/>
        <v>1</v>
      </c>
      <c r="P219" s="36">
        <v>10</v>
      </c>
      <c r="Q219" s="40">
        <v>0</v>
      </c>
      <c r="R219" s="40">
        <f t="shared" ca="1" si="226"/>
        <v>10</v>
      </c>
      <c r="S219" s="37">
        <f t="shared" ca="1" si="258"/>
        <v>64</v>
      </c>
      <c r="T219" s="69" t="s">
        <v>899</v>
      </c>
      <c r="U219" s="40">
        <f t="shared" si="254"/>
        <v>1</v>
      </c>
      <c r="V219" s="36">
        <v>10</v>
      </c>
      <c r="W219" s="40">
        <v>0</v>
      </c>
      <c r="X219" s="40">
        <f t="shared" ca="1" si="246"/>
        <v>10</v>
      </c>
      <c r="Y219" s="37">
        <f t="shared" ca="1" si="259"/>
        <v>64</v>
      </c>
      <c r="Z219" s="69" t="s">
        <v>899</v>
      </c>
      <c r="AA219" s="40">
        <f t="shared" si="191"/>
        <v>1</v>
      </c>
      <c r="AB219" s="40">
        <v>60</v>
      </c>
      <c r="AC219" s="40">
        <v>0</v>
      </c>
      <c r="AD219" s="40">
        <f t="shared" ca="1" si="247"/>
        <v>60</v>
      </c>
      <c r="AE219" s="37">
        <f t="shared" ca="1" si="260"/>
        <v>10.666666666666666</v>
      </c>
      <c r="AF219" s="69" t="s">
        <v>899</v>
      </c>
      <c r="AG219" s="40">
        <f t="shared" si="192"/>
        <v>1</v>
      </c>
      <c r="AH219" s="40">
        <v>60</v>
      </c>
      <c r="AI219" s="40">
        <v>0</v>
      </c>
      <c r="AJ219" s="40">
        <f t="shared" ca="1" si="248"/>
        <v>60</v>
      </c>
      <c r="AK219" s="37">
        <f t="shared" ca="1" si="261"/>
        <v>10.666666666666666</v>
      </c>
      <c r="AL219" s="69" t="s">
        <v>899</v>
      </c>
      <c r="AM219" s="40">
        <f t="shared" si="185"/>
        <v>1</v>
      </c>
      <c r="AN219" s="40">
        <v>60</v>
      </c>
      <c r="AO219" s="40">
        <v>0</v>
      </c>
      <c r="AP219" s="40">
        <f t="shared" ca="1" si="249"/>
        <v>60</v>
      </c>
      <c r="AQ219" s="37">
        <f t="shared" ca="1" si="262"/>
        <v>10.666666666666666</v>
      </c>
      <c r="AR219" s="69" t="s">
        <v>899</v>
      </c>
      <c r="AS219" s="40">
        <f t="shared" ref="AS219" si="281">IF(AT219=0,0,1)</f>
        <v>1</v>
      </c>
      <c r="AT219" s="40">
        <v>60</v>
      </c>
      <c r="AU219" s="40">
        <v>0</v>
      </c>
      <c r="AV219" s="40">
        <f t="shared" ca="1" si="251"/>
        <v>60</v>
      </c>
      <c r="AW219" s="37">
        <f t="shared" ca="1" si="264"/>
        <v>10.666666666666666</v>
      </c>
      <c r="AX219" s="69" t="s">
        <v>899</v>
      </c>
      <c r="AY219" s="40">
        <f t="shared" si="187"/>
        <v>1</v>
      </c>
      <c r="AZ219" s="40">
        <v>60</v>
      </c>
      <c r="BA219" s="40">
        <v>0</v>
      </c>
      <c r="BB219" s="40">
        <f t="shared" ca="1" si="252"/>
        <v>60</v>
      </c>
      <c r="BC219" s="37">
        <f t="shared" ca="1" si="265"/>
        <v>10.666666666666666</v>
      </c>
      <c r="BD219" s="69" t="s">
        <v>899</v>
      </c>
      <c r="BE219" s="40">
        <f t="shared" si="210"/>
        <v>1</v>
      </c>
      <c r="BF219" s="40">
        <v>60</v>
      </c>
      <c r="BG219" s="40">
        <v>0</v>
      </c>
      <c r="BH219" s="40">
        <f t="shared" ca="1" si="253"/>
        <v>60</v>
      </c>
      <c r="BI219" s="37">
        <f t="shared" ca="1" si="266"/>
        <v>10.666666666666666</v>
      </c>
    </row>
    <row r="220" spans="1:61" s="33" customFormat="1" ht="11.25" x14ac:dyDescent="0.2">
      <c r="A220" s="33">
        <f t="shared" si="256"/>
        <v>211</v>
      </c>
      <c r="B220" s="33" t="str">
        <f>'TO Filter Summary'!B221</f>
        <v>IRU</v>
      </c>
      <c r="C220" s="76" t="str">
        <f t="shared" ca="1" si="238"/>
        <v>IRU B Absolute Read</v>
      </c>
      <c r="D220" s="290" t="str">
        <f>'TO Filter Summary'!D221</f>
        <v>B</v>
      </c>
      <c r="E220" s="34" t="str">
        <f t="shared" ca="1" si="239"/>
        <v>External</v>
      </c>
      <c r="F220" s="34">
        <f t="shared" ca="1" si="240"/>
        <v>564</v>
      </c>
      <c r="G220" s="34" t="str">
        <f t="shared" ca="1" si="241"/>
        <v>0x234</v>
      </c>
      <c r="H220" s="34" t="str">
        <f t="shared" ca="1" si="257"/>
        <v>0xA34</v>
      </c>
      <c r="I220" s="117" t="s">
        <v>1393</v>
      </c>
      <c r="J220" s="35">
        <f t="shared" ca="1" si="242"/>
        <v>640</v>
      </c>
      <c r="K220" s="67">
        <f t="shared" ca="1" si="243"/>
        <v>1</v>
      </c>
      <c r="L220" s="35" t="str">
        <f t="shared" ca="1" si="244"/>
        <v>Sync</v>
      </c>
      <c r="M220" s="64">
        <f t="shared" ca="1" si="245"/>
        <v>640</v>
      </c>
      <c r="N220" s="69" t="s">
        <v>899</v>
      </c>
      <c r="O220" s="40">
        <f t="shared" si="225"/>
        <v>0</v>
      </c>
      <c r="P220" s="36">
        <v>0</v>
      </c>
      <c r="Q220" s="40">
        <v>0</v>
      </c>
      <c r="R220" s="40">
        <f t="shared" ca="1" si="226"/>
        <v>0</v>
      </c>
      <c r="S220" s="37">
        <f t="shared" si="258"/>
        <v>0</v>
      </c>
      <c r="T220" s="69" t="s">
        <v>899</v>
      </c>
      <c r="U220" s="40">
        <f t="shared" si="254"/>
        <v>0</v>
      </c>
      <c r="V220" s="36">
        <v>0</v>
      </c>
      <c r="W220" s="40">
        <v>0</v>
      </c>
      <c r="X220" s="40">
        <f t="shared" ca="1" si="246"/>
        <v>0</v>
      </c>
      <c r="Y220" s="37">
        <f t="shared" si="259"/>
        <v>0</v>
      </c>
      <c r="Z220" s="69" t="s">
        <v>899</v>
      </c>
      <c r="AA220" s="40">
        <f t="shared" ref="AA220:AA283" si="282">IF(AB220=0,0,1)</f>
        <v>0</v>
      </c>
      <c r="AB220" s="40">
        <v>0</v>
      </c>
      <c r="AC220" s="40">
        <v>0</v>
      </c>
      <c r="AD220" s="40">
        <f t="shared" ca="1" si="247"/>
        <v>0</v>
      </c>
      <c r="AE220" s="37">
        <f t="shared" si="260"/>
        <v>0</v>
      </c>
      <c r="AF220" s="69" t="s">
        <v>899</v>
      </c>
      <c r="AG220" s="40">
        <f t="shared" si="192"/>
        <v>0</v>
      </c>
      <c r="AH220" s="40">
        <v>0</v>
      </c>
      <c r="AI220" s="40">
        <v>0</v>
      </c>
      <c r="AJ220" s="40">
        <f t="shared" ca="1" si="248"/>
        <v>0</v>
      </c>
      <c r="AK220" s="37">
        <f t="shared" si="261"/>
        <v>0</v>
      </c>
      <c r="AL220" s="69" t="s">
        <v>899</v>
      </c>
      <c r="AM220" s="40">
        <f t="shared" ref="AM220:AM283" si="283">IF(AN220=0,0,1)</f>
        <v>0</v>
      </c>
      <c r="AN220" s="84">
        <v>0</v>
      </c>
      <c r="AO220" s="40">
        <v>0</v>
      </c>
      <c r="AP220" s="40">
        <f t="shared" ca="1" si="249"/>
        <v>0</v>
      </c>
      <c r="AQ220" s="37">
        <f t="shared" si="262"/>
        <v>0</v>
      </c>
      <c r="AR220" s="69" t="s">
        <v>899</v>
      </c>
      <c r="AS220" s="40">
        <f t="shared" ref="AS220" si="284">IF(AT220=0,0,1)</f>
        <v>0</v>
      </c>
      <c r="AT220" s="84">
        <v>0</v>
      </c>
      <c r="AU220" s="40">
        <v>0</v>
      </c>
      <c r="AV220" s="40">
        <f t="shared" ca="1" si="251"/>
        <v>0</v>
      </c>
      <c r="AW220" s="37">
        <f t="shared" si="264"/>
        <v>0</v>
      </c>
      <c r="AX220" s="69" t="s">
        <v>899</v>
      </c>
      <c r="AY220" s="40">
        <f t="shared" ref="AY220:AY283" si="285">IF(AZ220=0,0,1)</f>
        <v>0</v>
      </c>
      <c r="AZ220" s="40">
        <v>0</v>
      </c>
      <c r="BA220" s="40">
        <v>0</v>
      </c>
      <c r="BB220" s="40">
        <f t="shared" ca="1" si="252"/>
        <v>0</v>
      </c>
      <c r="BC220" s="37">
        <f t="shared" si="265"/>
        <v>0</v>
      </c>
      <c r="BD220" s="69" t="s">
        <v>899</v>
      </c>
      <c r="BE220" s="40">
        <f t="shared" si="210"/>
        <v>0</v>
      </c>
      <c r="BF220" s="40">
        <v>0</v>
      </c>
      <c r="BG220" s="40">
        <v>0</v>
      </c>
      <c r="BH220" s="40">
        <f t="shared" ca="1" si="253"/>
        <v>0</v>
      </c>
      <c r="BI220" s="37">
        <f t="shared" si="266"/>
        <v>0</v>
      </c>
    </row>
    <row r="221" spans="1:61" s="16" customFormat="1" ht="11.25" x14ac:dyDescent="0.2">
      <c r="A221" s="16">
        <f t="shared" si="256"/>
        <v>212</v>
      </c>
      <c r="B221" s="33" t="str">
        <f>'TO Filter Summary'!B222</f>
        <v>IRU</v>
      </c>
      <c r="C221" s="118" t="str">
        <f t="shared" ca="1" si="238"/>
        <v>IRU B Gyro A Output</v>
      </c>
      <c r="D221" s="290" t="str">
        <f>'TO Filter Summary'!D222</f>
        <v>B</v>
      </c>
      <c r="E221" s="117" t="str">
        <f t="shared" ca="1" si="239"/>
        <v>External</v>
      </c>
      <c r="F221" s="117">
        <f t="shared" ca="1" si="240"/>
        <v>565</v>
      </c>
      <c r="G221" s="117" t="str">
        <f t="shared" ca="1" si="241"/>
        <v>0x235</v>
      </c>
      <c r="H221" s="117" t="str">
        <f t="shared" ca="1" si="257"/>
        <v>0xA35</v>
      </c>
      <c r="I221" s="117" t="s">
        <v>1395</v>
      </c>
      <c r="J221" s="119">
        <f t="shared" ca="1" si="242"/>
        <v>640</v>
      </c>
      <c r="K221" s="272">
        <f t="shared" ca="1" si="243"/>
        <v>1</v>
      </c>
      <c r="L221" s="119" t="str">
        <f t="shared" ca="1" si="244"/>
        <v>Sync</v>
      </c>
      <c r="M221" s="120">
        <f t="shared" ca="1" si="245"/>
        <v>640</v>
      </c>
      <c r="N221" s="69" t="s">
        <v>899</v>
      </c>
      <c r="O221" s="75">
        <f t="shared" si="225"/>
        <v>1</v>
      </c>
      <c r="P221" s="121">
        <v>10</v>
      </c>
      <c r="Q221" s="75">
        <v>0</v>
      </c>
      <c r="R221" s="75">
        <f t="shared" ca="1" si="226"/>
        <v>10</v>
      </c>
      <c r="S221" s="37">
        <f t="shared" si="258"/>
        <v>0</v>
      </c>
      <c r="T221" s="69" t="s">
        <v>899</v>
      </c>
      <c r="U221" s="75">
        <f t="shared" si="254"/>
        <v>1</v>
      </c>
      <c r="V221" s="121">
        <v>10</v>
      </c>
      <c r="W221" s="75">
        <v>0</v>
      </c>
      <c r="X221" s="75">
        <f t="shared" ca="1" si="246"/>
        <v>10</v>
      </c>
      <c r="Y221" s="37">
        <f t="shared" si="259"/>
        <v>0</v>
      </c>
      <c r="Z221" s="69" t="s">
        <v>899</v>
      </c>
      <c r="AA221" s="75">
        <f t="shared" si="282"/>
        <v>1</v>
      </c>
      <c r="AB221" s="75">
        <v>60</v>
      </c>
      <c r="AC221" s="75">
        <v>0</v>
      </c>
      <c r="AD221" s="75">
        <f t="shared" ca="1" si="247"/>
        <v>60</v>
      </c>
      <c r="AE221" s="37">
        <f t="shared" si="260"/>
        <v>0</v>
      </c>
      <c r="AF221" s="69" t="s">
        <v>899</v>
      </c>
      <c r="AG221" s="75">
        <f t="shared" si="192"/>
        <v>1</v>
      </c>
      <c r="AH221" s="75">
        <v>60</v>
      </c>
      <c r="AI221" s="75">
        <v>0</v>
      </c>
      <c r="AJ221" s="75">
        <f t="shared" ca="1" si="248"/>
        <v>60</v>
      </c>
      <c r="AK221" s="37">
        <f t="shared" si="261"/>
        <v>0</v>
      </c>
      <c r="AL221" s="69" t="s">
        <v>899</v>
      </c>
      <c r="AM221" s="75">
        <f t="shared" si="283"/>
        <v>1</v>
      </c>
      <c r="AN221" s="75">
        <v>60</v>
      </c>
      <c r="AO221" s="75">
        <v>0</v>
      </c>
      <c r="AP221" s="75">
        <f t="shared" ca="1" si="249"/>
        <v>60</v>
      </c>
      <c r="AQ221" s="37">
        <f t="shared" si="262"/>
        <v>0</v>
      </c>
      <c r="AR221" s="69" t="s">
        <v>899</v>
      </c>
      <c r="AS221" s="75">
        <f t="shared" ref="AS221:AS241" si="286">IF(AT221=0,0,1)</f>
        <v>1</v>
      </c>
      <c r="AT221" s="75">
        <v>60</v>
      </c>
      <c r="AU221" s="75">
        <v>0</v>
      </c>
      <c r="AV221" s="75">
        <f t="shared" ca="1" si="251"/>
        <v>60</v>
      </c>
      <c r="AW221" s="37">
        <f t="shared" si="264"/>
        <v>0</v>
      </c>
      <c r="AX221" s="69" t="s">
        <v>899</v>
      </c>
      <c r="AY221" s="75">
        <f t="shared" si="285"/>
        <v>1</v>
      </c>
      <c r="AZ221" s="75">
        <v>60</v>
      </c>
      <c r="BA221" s="75">
        <v>0</v>
      </c>
      <c r="BB221" s="75">
        <f t="shared" ca="1" si="252"/>
        <v>60</v>
      </c>
      <c r="BC221" s="37">
        <f t="shared" si="265"/>
        <v>0</v>
      </c>
      <c r="BD221" s="69" t="s">
        <v>899</v>
      </c>
      <c r="BE221" s="75">
        <f t="shared" si="210"/>
        <v>1</v>
      </c>
      <c r="BF221" s="75">
        <v>60</v>
      </c>
      <c r="BG221" s="75">
        <v>0</v>
      </c>
      <c r="BH221" s="75">
        <f t="shared" ca="1" si="253"/>
        <v>60</v>
      </c>
      <c r="BI221" s="37">
        <f t="shared" si="266"/>
        <v>0</v>
      </c>
    </row>
    <row r="222" spans="1:61" s="16" customFormat="1" ht="11.25" x14ac:dyDescent="0.2">
      <c r="A222" s="16">
        <f t="shared" si="256"/>
        <v>213</v>
      </c>
      <c r="B222" s="33" t="str">
        <f>'TO Filter Summary'!B223</f>
        <v>IRU</v>
      </c>
      <c r="C222" s="118" t="str">
        <f t="shared" ca="1" si="238"/>
        <v>IRU B Gyro B Output</v>
      </c>
      <c r="D222" s="290" t="str">
        <f>'TO Filter Summary'!D223</f>
        <v>B</v>
      </c>
      <c r="E222" s="117" t="str">
        <f t="shared" ca="1" si="239"/>
        <v>External</v>
      </c>
      <c r="F222" s="117">
        <f t="shared" ca="1" si="240"/>
        <v>566</v>
      </c>
      <c r="G222" s="117" t="str">
        <f t="shared" ca="1" si="241"/>
        <v>0x236</v>
      </c>
      <c r="H222" s="117" t="str">
        <f t="shared" ca="1" si="257"/>
        <v>0xA36</v>
      </c>
      <c r="I222" s="117" t="s">
        <v>1395</v>
      </c>
      <c r="J222" s="119">
        <f t="shared" ca="1" si="242"/>
        <v>640</v>
      </c>
      <c r="K222" s="272">
        <f t="shared" ca="1" si="243"/>
        <v>1</v>
      </c>
      <c r="L222" s="119" t="str">
        <f t="shared" ca="1" si="244"/>
        <v>Sync</v>
      </c>
      <c r="M222" s="120">
        <f t="shared" ca="1" si="245"/>
        <v>640</v>
      </c>
      <c r="N222" s="69" t="s">
        <v>899</v>
      </c>
      <c r="O222" s="75">
        <f t="shared" si="225"/>
        <v>1</v>
      </c>
      <c r="P222" s="121">
        <v>10</v>
      </c>
      <c r="Q222" s="75">
        <v>0</v>
      </c>
      <c r="R222" s="75">
        <f t="shared" ca="1" si="226"/>
        <v>10</v>
      </c>
      <c r="S222" s="37">
        <f t="shared" si="258"/>
        <v>0</v>
      </c>
      <c r="T222" s="69" t="s">
        <v>899</v>
      </c>
      <c r="U222" s="75">
        <f t="shared" si="254"/>
        <v>1</v>
      </c>
      <c r="V222" s="121">
        <v>10</v>
      </c>
      <c r="W222" s="75">
        <v>0</v>
      </c>
      <c r="X222" s="75">
        <f t="shared" ca="1" si="246"/>
        <v>10</v>
      </c>
      <c r="Y222" s="37">
        <f t="shared" si="259"/>
        <v>0</v>
      </c>
      <c r="Z222" s="69" t="s">
        <v>899</v>
      </c>
      <c r="AA222" s="75">
        <f t="shared" si="282"/>
        <v>1</v>
      </c>
      <c r="AB222" s="75">
        <v>60</v>
      </c>
      <c r="AC222" s="75">
        <v>0</v>
      </c>
      <c r="AD222" s="75">
        <f t="shared" ca="1" si="247"/>
        <v>60</v>
      </c>
      <c r="AE222" s="37">
        <f t="shared" si="260"/>
        <v>0</v>
      </c>
      <c r="AF222" s="69" t="s">
        <v>899</v>
      </c>
      <c r="AG222" s="75">
        <f t="shared" si="192"/>
        <v>1</v>
      </c>
      <c r="AH222" s="75">
        <v>60</v>
      </c>
      <c r="AI222" s="75">
        <v>0</v>
      </c>
      <c r="AJ222" s="75">
        <f t="shared" ca="1" si="248"/>
        <v>60</v>
      </c>
      <c r="AK222" s="37">
        <f t="shared" si="261"/>
        <v>0</v>
      </c>
      <c r="AL222" s="69" t="s">
        <v>899</v>
      </c>
      <c r="AM222" s="75">
        <f t="shared" si="283"/>
        <v>1</v>
      </c>
      <c r="AN222" s="75">
        <v>60</v>
      </c>
      <c r="AO222" s="75">
        <v>0</v>
      </c>
      <c r="AP222" s="75">
        <f t="shared" ca="1" si="249"/>
        <v>60</v>
      </c>
      <c r="AQ222" s="37">
        <f t="shared" si="262"/>
        <v>0</v>
      </c>
      <c r="AR222" s="69" t="s">
        <v>899</v>
      </c>
      <c r="AS222" s="75">
        <f t="shared" si="286"/>
        <v>1</v>
      </c>
      <c r="AT222" s="75">
        <v>60</v>
      </c>
      <c r="AU222" s="75">
        <v>0</v>
      </c>
      <c r="AV222" s="75">
        <f t="shared" ca="1" si="251"/>
        <v>60</v>
      </c>
      <c r="AW222" s="37">
        <f t="shared" si="264"/>
        <v>0</v>
      </c>
      <c r="AX222" s="69" t="s">
        <v>899</v>
      </c>
      <c r="AY222" s="75">
        <f t="shared" si="285"/>
        <v>1</v>
      </c>
      <c r="AZ222" s="75">
        <v>60</v>
      </c>
      <c r="BA222" s="75">
        <v>0</v>
      </c>
      <c r="BB222" s="75">
        <f t="shared" ca="1" si="252"/>
        <v>60</v>
      </c>
      <c r="BC222" s="37">
        <f t="shared" si="265"/>
        <v>0</v>
      </c>
      <c r="BD222" s="69" t="s">
        <v>899</v>
      </c>
      <c r="BE222" s="75">
        <f t="shared" si="210"/>
        <v>1</v>
      </c>
      <c r="BF222" s="75">
        <v>60</v>
      </c>
      <c r="BG222" s="75">
        <v>0</v>
      </c>
      <c r="BH222" s="75">
        <f t="shared" ca="1" si="253"/>
        <v>60</v>
      </c>
      <c r="BI222" s="37">
        <f t="shared" si="266"/>
        <v>0</v>
      </c>
    </row>
    <row r="223" spans="1:61" s="16" customFormat="1" ht="11.25" x14ac:dyDescent="0.2">
      <c r="A223" s="16">
        <f t="shared" si="256"/>
        <v>214</v>
      </c>
      <c r="B223" s="33" t="str">
        <f>'TO Filter Summary'!B224</f>
        <v>IRU</v>
      </c>
      <c r="C223" s="118" t="str">
        <f t="shared" ca="1" si="238"/>
        <v>IRU B Gyro C Output</v>
      </c>
      <c r="D223" s="290" t="str">
        <f>'TO Filter Summary'!D224</f>
        <v>B</v>
      </c>
      <c r="E223" s="117" t="str">
        <f t="shared" ca="1" si="239"/>
        <v>External</v>
      </c>
      <c r="F223" s="117">
        <f t="shared" ca="1" si="240"/>
        <v>567</v>
      </c>
      <c r="G223" s="117" t="str">
        <f t="shared" ca="1" si="241"/>
        <v>0x237</v>
      </c>
      <c r="H223" s="117" t="str">
        <f t="shared" ca="1" si="257"/>
        <v>0xA37</v>
      </c>
      <c r="I223" s="117" t="s">
        <v>1395</v>
      </c>
      <c r="J223" s="119">
        <f t="shared" ca="1" si="242"/>
        <v>640</v>
      </c>
      <c r="K223" s="272">
        <f t="shared" ca="1" si="243"/>
        <v>1</v>
      </c>
      <c r="L223" s="119" t="str">
        <f t="shared" ca="1" si="244"/>
        <v>Sync</v>
      </c>
      <c r="M223" s="120">
        <f t="shared" ca="1" si="245"/>
        <v>640</v>
      </c>
      <c r="N223" s="69" t="s">
        <v>899</v>
      </c>
      <c r="O223" s="75">
        <f t="shared" si="225"/>
        <v>1</v>
      </c>
      <c r="P223" s="121">
        <v>10</v>
      </c>
      <c r="Q223" s="75">
        <v>0</v>
      </c>
      <c r="R223" s="75">
        <f t="shared" ca="1" si="226"/>
        <v>10</v>
      </c>
      <c r="S223" s="37">
        <f t="shared" si="258"/>
        <v>0</v>
      </c>
      <c r="T223" s="69" t="s">
        <v>899</v>
      </c>
      <c r="U223" s="75">
        <f t="shared" si="254"/>
        <v>1</v>
      </c>
      <c r="V223" s="121">
        <v>10</v>
      </c>
      <c r="W223" s="75">
        <v>0</v>
      </c>
      <c r="X223" s="75">
        <f t="shared" ca="1" si="246"/>
        <v>10</v>
      </c>
      <c r="Y223" s="37">
        <f t="shared" si="259"/>
        <v>0</v>
      </c>
      <c r="Z223" s="69" t="s">
        <v>899</v>
      </c>
      <c r="AA223" s="75">
        <f t="shared" si="282"/>
        <v>1</v>
      </c>
      <c r="AB223" s="75">
        <v>60</v>
      </c>
      <c r="AC223" s="75">
        <v>0</v>
      </c>
      <c r="AD223" s="75">
        <f t="shared" ca="1" si="247"/>
        <v>60</v>
      </c>
      <c r="AE223" s="37">
        <f t="shared" si="260"/>
        <v>0</v>
      </c>
      <c r="AF223" s="69" t="s">
        <v>899</v>
      </c>
      <c r="AG223" s="75">
        <f t="shared" si="192"/>
        <v>1</v>
      </c>
      <c r="AH223" s="75">
        <v>60</v>
      </c>
      <c r="AI223" s="75">
        <v>0</v>
      </c>
      <c r="AJ223" s="75">
        <f t="shared" ca="1" si="248"/>
        <v>60</v>
      </c>
      <c r="AK223" s="37">
        <f t="shared" si="261"/>
        <v>0</v>
      </c>
      <c r="AL223" s="69" t="s">
        <v>899</v>
      </c>
      <c r="AM223" s="75">
        <f t="shared" si="283"/>
        <v>1</v>
      </c>
      <c r="AN223" s="75">
        <v>60</v>
      </c>
      <c r="AO223" s="75">
        <v>0</v>
      </c>
      <c r="AP223" s="75">
        <f t="shared" ca="1" si="249"/>
        <v>60</v>
      </c>
      <c r="AQ223" s="37">
        <f t="shared" si="262"/>
        <v>0</v>
      </c>
      <c r="AR223" s="69" t="s">
        <v>899</v>
      </c>
      <c r="AS223" s="75">
        <f t="shared" si="286"/>
        <v>1</v>
      </c>
      <c r="AT223" s="75">
        <v>60</v>
      </c>
      <c r="AU223" s="75">
        <v>0</v>
      </c>
      <c r="AV223" s="75">
        <f t="shared" ca="1" si="251"/>
        <v>60</v>
      </c>
      <c r="AW223" s="37">
        <f t="shared" si="264"/>
        <v>0</v>
      </c>
      <c r="AX223" s="69" t="s">
        <v>899</v>
      </c>
      <c r="AY223" s="75">
        <f t="shared" si="285"/>
        <v>1</v>
      </c>
      <c r="AZ223" s="75">
        <v>60</v>
      </c>
      <c r="BA223" s="75">
        <v>0</v>
      </c>
      <c r="BB223" s="75">
        <f t="shared" ca="1" si="252"/>
        <v>60</v>
      </c>
      <c r="BC223" s="37">
        <f t="shared" si="265"/>
        <v>0</v>
      </c>
      <c r="BD223" s="69" t="s">
        <v>899</v>
      </c>
      <c r="BE223" s="75">
        <f t="shared" si="210"/>
        <v>1</v>
      </c>
      <c r="BF223" s="75">
        <v>60</v>
      </c>
      <c r="BG223" s="75">
        <v>0</v>
      </c>
      <c r="BH223" s="75">
        <f t="shared" ca="1" si="253"/>
        <v>60</v>
      </c>
      <c r="BI223" s="37">
        <f t="shared" si="266"/>
        <v>0</v>
      </c>
    </row>
    <row r="224" spans="1:61" s="16" customFormat="1" ht="11.25" x14ac:dyDescent="0.2">
      <c r="A224" s="16">
        <f t="shared" si="256"/>
        <v>215</v>
      </c>
      <c r="B224" s="33" t="str">
        <f>'TO Filter Summary'!B225</f>
        <v>IRU</v>
      </c>
      <c r="C224" s="118" t="str">
        <f t="shared" ca="1" si="238"/>
        <v>IRU B Gyro D Output</v>
      </c>
      <c r="D224" s="290" t="str">
        <f>'TO Filter Summary'!D225</f>
        <v>B</v>
      </c>
      <c r="E224" s="117" t="str">
        <f t="shared" ca="1" si="239"/>
        <v>External</v>
      </c>
      <c r="F224" s="117">
        <f t="shared" ca="1" si="240"/>
        <v>568</v>
      </c>
      <c r="G224" s="117" t="str">
        <f t="shared" ca="1" si="241"/>
        <v>0x238</v>
      </c>
      <c r="H224" s="117" t="str">
        <f t="shared" ca="1" si="257"/>
        <v>0xA38</v>
      </c>
      <c r="I224" s="117" t="s">
        <v>1395</v>
      </c>
      <c r="J224" s="119">
        <f t="shared" ca="1" si="242"/>
        <v>640</v>
      </c>
      <c r="K224" s="272">
        <f t="shared" ca="1" si="243"/>
        <v>1</v>
      </c>
      <c r="L224" s="119" t="str">
        <f t="shared" ca="1" si="244"/>
        <v>Sync</v>
      </c>
      <c r="M224" s="120">
        <f t="shared" ca="1" si="245"/>
        <v>640</v>
      </c>
      <c r="N224" s="69" t="s">
        <v>899</v>
      </c>
      <c r="O224" s="75">
        <f t="shared" si="225"/>
        <v>1</v>
      </c>
      <c r="P224" s="121">
        <v>10</v>
      </c>
      <c r="Q224" s="75">
        <v>0</v>
      </c>
      <c r="R224" s="75">
        <f t="shared" ca="1" si="226"/>
        <v>10</v>
      </c>
      <c r="S224" s="37">
        <f t="shared" si="258"/>
        <v>0</v>
      </c>
      <c r="T224" s="69" t="s">
        <v>899</v>
      </c>
      <c r="U224" s="75">
        <f t="shared" si="254"/>
        <v>1</v>
      </c>
      <c r="V224" s="121">
        <v>10</v>
      </c>
      <c r="W224" s="75">
        <v>0</v>
      </c>
      <c r="X224" s="75">
        <f t="shared" ca="1" si="246"/>
        <v>10</v>
      </c>
      <c r="Y224" s="37">
        <f t="shared" si="259"/>
        <v>0</v>
      </c>
      <c r="Z224" s="69" t="s">
        <v>899</v>
      </c>
      <c r="AA224" s="75">
        <f t="shared" si="282"/>
        <v>1</v>
      </c>
      <c r="AB224" s="75">
        <v>60</v>
      </c>
      <c r="AC224" s="75">
        <v>0</v>
      </c>
      <c r="AD224" s="75">
        <f t="shared" ca="1" si="247"/>
        <v>60</v>
      </c>
      <c r="AE224" s="37">
        <f t="shared" si="260"/>
        <v>0</v>
      </c>
      <c r="AF224" s="69" t="s">
        <v>899</v>
      </c>
      <c r="AG224" s="75">
        <f t="shared" ref="AG224:AG233" si="287">IF(AH224=0,0,1)</f>
        <v>1</v>
      </c>
      <c r="AH224" s="75">
        <v>60</v>
      </c>
      <c r="AI224" s="75">
        <v>0</v>
      </c>
      <c r="AJ224" s="75">
        <f t="shared" ca="1" si="248"/>
        <v>60</v>
      </c>
      <c r="AK224" s="37">
        <f t="shared" si="261"/>
        <v>0</v>
      </c>
      <c r="AL224" s="69" t="s">
        <v>899</v>
      </c>
      <c r="AM224" s="75">
        <f t="shared" si="283"/>
        <v>1</v>
      </c>
      <c r="AN224" s="75">
        <v>60</v>
      </c>
      <c r="AO224" s="75">
        <v>0</v>
      </c>
      <c r="AP224" s="75">
        <f t="shared" ca="1" si="249"/>
        <v>60</v>
      </c>
      <c r="AQ224" s="37">
        <f t="shared" si="262"/>
        <v>0</v>
      </c>
      <c r="AR224" s="69" t="s">
        <v>899</v>
      </c>
      <c r="AS224" s="75">
        <f t="shared" si="286"/>
        <v>1</v>
      </c>
      <c r="AT224" s="75">
        <v>60</v>
      </c>
      <c r="AU224" s="75">
        <v>0</v>
      </c>
      <c r="AV224" s="75">
        <f t="shared" ca="1" si="251"/>
        <v>60</v>
      </c>
      <c r="AW224" s="37">
        <f t="shared" si="264"/>
        <v>0</v>
      </c>
      <c r="AX224" s="69" t="s">
        <v>899</v>
      </c>
      <c r="AY224" s="75">
        <f t="shared" si="285"/>
        <v>1</v>
      </c>
      <c r="AZ224" s="75">
        <v>60</v>
      </c>
      <c r="BA224" s="75">
        <v>0</v>
      </c>
      <c r="BB224" s="75">
        <f t="shared" ca="1" si="252"/>
        <v>60</v>
      </c>
      <c r="BC224" s="37">
        <f t="shared" si="265"/>
        <v>0</v>
      </c>
      <c r="BD224" s="69" t="s">
        <v>899</v>
      </c>
      <c r="BE224" s="75">
        <f t="shared" si="210"/>
        <v>1</v>
      </c>
      <c r="BF224" s="75">
        <v>60</v>
      </c>
      <c r="BG224" s="75">
        <v>0</v>
      </c>
      <c r="BH224" s="75">
        <f t="shared" ca="1" si="253"/>
        <v>60</v>
      </c>
      <c r="BI224" s="37">
        <f t="shared" si="266"/>
        <v>0</v>
      </c>
    </row>
    <row r="225" spans="1:61" s="33" customFormat="1" ht="11.25" x14ac:dyDescent="0.2">
      <c r="A225" s="33">
        <f t="shared" si="256"/>
        <v>216</v>
      </c>
      <c r="B225" s="33" t="str">
        <f>'TO Filter Summary'!B226</f>
        <v>ACS</v>
      </c>
      <c r="C225" s="76" t="str">
        <f t="shared" ca="1" si="238"/>
        <v>CL Rate Null Mode Diagnostic</v>
      </c>
      <c r="D225" s="290" t="str">
        <f>'TO Filter Summary'!D226</f>
        <v>No</v>
      </c>
      <c r="E225" s="34" t="str">
        <f t="shared" ca="1" si="239"/>
        <v>External</v>
      </c>
      <c r="F225" s="34">
        <f t="shared" ca="1" si="240"/>
        <v>569</v>
      </c>
      <c r="G225" s="34" t="str">
        <f t="shared" ca="1" si="241"/>
        <v>0x239</v>
      </c>
      <c r="H225" s="34" t="str">
        <f t="shared" ca="1" si="257"/>
        <v>0xA39</v>
      </c>
      <c r="I225" s="117" t="s">
        <v>1393</v>
      </c>
      <c r="J225" s="35">
        <f t="shared" ca="1" si="242"/>
        <v>576</v>
      </c>
      <c r="K225" s="67">
        <f t="shared" ca="1" si="243"/>
        <v>0.1</v>
      </c>
      <c r="L225" s="35" t="str">
        <f t="shared" ca="1" si="244"/>
        <v>Sync</v>
      </c>
      <c r="M225" s="64">
        <f t="shared" ca="1" si="245"/>
        <v>5760</v>
      </c>
      <c r="N225" s="69" t="s">
        <v>899</v>
      </c>
      <c r="O225" s="40">
        <f t="shared" si="225"/>
        <v>0</v>
      </c>
      <c r="P225" s="36">
        <v>0</v>
      </c>
      <c r="Q225" s="40">
        <v>0</v>
      </c>
      <c r="R225" s="40">
        <f t="shared" ca="1" si="226"/>
        <v>0</v>
      </c>
      <c r="S225" s="37">
        <f t="shared" si="258"/>
        <v>0</v>
      </c>
      <c r="T225" s="69" t="s">
        <v>899</v>
      </c>
      <c r="U225" s="40">
        <f t="shared" si="254"/>
        <v>0</v>
      </c>
      <c r="V225" s="36">
        <v>0</v>
      </c>
      <c r="W225" s="40">
        <v>0</v>
      </c>
      <c r="X225" s="40">
        <f t="shared" ca="1" si="246"/>
        <v>0</v>
      </c>
      <c r="Y225" s="37">
        <f t="shared" si="259"/>
        <v>0</v>
      </c>
      <c r="Z225" s="69" t="s">
        <v>899</v>
      </c>
      <c r="AA225" s="40">
        <f t="shared" si="282"/>
        <v>0</v>
      </c>
      <c r="AB225" s="40">
        <v>0</v>
      </c>
      <c r="AC225" s="40">
        <v>0</v>
      </c>
      <c r="AD225" s="40">
        <f t="shared" ca="1" si="247"/>
        <v>0</v>
      </c>
      <c r="AE225" s="37">
        <f t="shared" si="260"/>
        <v>0</v>
      </c>
      <c r="AF225" s="69" t="s">
        <v>899</v>
      </c>
      <c r="AG225" s="40">
        <f t="shared" si="287"/>
        <v>0</v>
      </c>
      <c r="AH225" s="40">
        <v>0</v>
      </c>
      <c r="AI225" s="40">
        <v>0</v>
      </c>
      <c r="AJ225" s="40">
        <f t="shared" ca="1" si="248"/>
        <v>0</v>
      </c>
      <c r="AK225" s="37">
        <f t="shared" si="261"/>
        <v>0</v>
      </c>
      <c r="AL225" s="69" t="s">
        <v>899</v>
      </c>
      <c r="AM225" s="40">
        <f t="shared" si="283"/>
        <v>0</v>
      </c>
      <c r="AN225" s="84">
        <v>0</v>
      </c>
      <c r="AO225" s="40">
        <v>0</v>
      </c>
      <c r="AP225" s="40">
        <f t="shared" ca="1" si="249"/>
        <v>0</v>
      </c>
      <c r="AQ225" s="37">
        <f t="shared" si="262"/>
        <v>0</v>
      </c>
      <c r="AR225" s="69" t="s">
        <v>899</v>
      </c>
      <c r="AS225" s="40">
        <f t="shared" si="286"/>
        <v>0</v>
      </c>
      <c r="AT225" s="84">
        <v>0</v>
      </c>
      <c r="AU225" s="40">
        <v>0</v>
      </c>
      <c r="AV225" s="40">
        <f t="shared" ca="1" si="251"/>
        <v>0</v>
      </c>
      <c r="AW225" s="37">
        <f t="shared" si="264"/>
        <v>0</v>
      </c>
      <c r="AX225" s="69" t="s">
        <v>899</v>
      </c>
      <c r="AY225" s="40">
        <f t="shared" si="285"/>
        <v>0</v>
      </c>
      <c r="AZ225" s="40">
        <v>0</v>
      </c>
      <c r="BA225" s="40">
        <v>0</v>
      </c>
      <c r="BB225" s="40">
        <f t="shared" ca="1" si="252"/>
        <v>0</v>
      </c>
      <c r="BC225" s="37">
        <f t="shared" si="265"/>
        <v>0</v>
      </c>
      <c r="BD225" s="69" t="s">
        <v>899</v>
      </c>
      <c r="BE225" s="40">
        <f t="shared" si="210"/>
        <v>0</v>
      </c>
      <c r="BF225" s="40">
        <v>0</v>
      </c>
      <c r="BG225" s="40">
        <v>0</v>
      </c>
      <c r="BH225" s="40">
        <f t="shared" ca="1" si="253"/>
        <v>0</v>
      </c>
      <c r="BI225" s="37">
        <f t="shared" si="266"/>
        <v>0</v>
      </c>
    </row>
    <row r="226" spans="1:61" s="33" customFormat="1" ht="11.25" x14ac:dyDescent="0.2">
      <c r="A226" s="33">
        <f t="shared" si="256"/>
        <v>217</v>
      </c>
      <c r="B226" s="33" t="str">
        <f>'TO Filter Summary'!B227</f>
        <v>ACS</v>
      </c>
      <c r="C226" s="76" t="str">
        <f t="shared" ca="1" si="238"/>
        <v>CL Sun Point Mode Diagnostic</v>
      </c>
      <c r="D226" s="290" t="str">
        <f>'TO Filter Summary'!D227</f>
        <v>No</v>
      </c>
      <c r="E226" s="34" t="str">
        <f t="shared" ca="1" si="239"/>
        <v>External</v>
      </c>
      <c r="F226" s="34">
        <f t="shared" ca="1" si="240"/>
        <v>570</v>
      </c>
      <c r="G226" s="34" t="str">
        <f t="shared" ca="1" si="241"/>
        <v>0x23A</v>
      </c>
      <c r="H226" s="34" t="str">
        <f t="shared" ca="1" si="257"/>
        <v>0xA3A</v>
      </c>
      <c r="I226" s="117" t="s">
        <v>1393</v>
      </c>
      <c r="J226" s="35">
        <f t="shared" ca="1" si="242"/>
        <v>896</v>
      </c>
      <c r="K226" s="67">
        <f t="shared" ca="1" si="243"/>
        <v>0.1</v>
      </c>
      <c r="L226" s="35" t="str">
        <f t="shared" ca="1" si="244"/>
        <v>Sync</v>
      </c>
      <c r="M226" s="64">
        <f t="shared" ca="1" si="245"/>
        <v>8960</v>
      </c>
      <c r="N226" s="69" t="s">
        <v>899</v>
      </c>
      <c r="O226" s="40">
        <f t="shared" si="225"/>
        <v>0</v>
      </c>
      <c r="P226" s="36">
        <v>0</v>
      </c>
      <c r="Q226" s="40">
        <v>0</v>
      </c>
      <c r="R226" s="40">
        <f t="shared" ca="1" si="226"/>
        <v>0</v>
      </c>
      <c r="S226" s="37">
        <f t="shared" si="258"/>
        <v>0</v>
      </c>
      <c r="T226" s="69" t="s">
        <v>899</v>
      </c>
      <c r="U226" s="40">
        <f t="shared" si="254"/>
        <v>0</v>
      </c>
      <c r="V226" s="36">
        <v>0</v>
      </c>
      <c r="W226" s="40">
        <v>0</v>
      </c>
      <c r="X226" s="40">
        <f t="shared" ca="1" si="246"/>
        <v>0</v>
      </c>
      <c r="Y226" s="37">
        <f t="shared" si="259"/>
        <v>0</v>
      </c>
      <c r="Z226" s="69" t="s">
        <v>899</v>
      </c>
      <c r="AA226" s="40">
        <f t="shared" si="282"/>
        <v>0</v>
      </c>
      <c r="AB226" s="40">
        <v>0</v>
      </c>
      <c r="AC226" s="40">
        <v>0</v>
      </c>
      <c r="AD226" s="40">
        <f t="shared" ca="1" si="247"/>
        <v>0</v>
      </c>
      <c r="AE226" s="37">
        <f t="shared" si="260"/>
        <v>0</v>
      </c>
      <c r="AF226" s="69" t="s">
        <v>899</v>
      </c>
      <c r="AG226" s="40">
        <f t="shared" si="287"/>
        <v>0</v>
      </c>
      <c r="AH226" s="40">
        <v>0</v>
      </c>
      <c r="AI226" s="40">
        <v>0</v>
      </c>
      <c r="AJ226" s="40">
        <f t="shared" ca="1" si="248"/>
        <v>0</v>
      </c>
      <c r="AK226" s="37">
        <f t="shared" si="261"/>
        <v>0</v>
      </c>
      <c r="AL226" s="69" t="s">
        <v>899</v>
      </c>
      <c r="AM226" s="40">
        <f t="shared" si="283"/>
        <v>0</v>
      </c>
      <c r="AN226" s="84">
        <v>0</v>
      </c>
      <c r="AO226" s="40">
        <v>0</v>
      </c>
      <c r="AP226" s="40">
        <f t="shared" ca="1" si="249"/>
        <v>0</v>
      </c>
      <c r="AQ226" s="37">
        <f t="shared" si="262"/>
        <v>0</v>
      </c>
      <c r="AR226" s="69" t="s">
        <v>899</v>
      </c>
      <c r="AS226" s="40">
        <f t="shared" si="286"/>
        <v>0</v>
      </c>
      <c r="AT226" s="84">
        <v>0</v>
      </c>
      <c r="AU226" s="40">
        <v>0</v>
      </c>
      <c r="AV226" s="40">
        <f t="shared" ca="1" si="251"/>
        <v>0</v>
      </c>
      <c r="AW226" s="37">
        <f t="shared" si="264"/>
        <v>0</v>
      </c>
      <c r="AX226" s="69" t="s">
        <v>899</v>
      </c>
      <c r="AY226" s="40">
        <f t="shared" si="285"/>
        <v>0</v>
      </c>
      <c r="AZ226" s="40">
        <v>0</v>
      </c>
      <c r="BA226" s="40">
        <v>0</v>
      </c>
      <c r="BB226" s="40">
        <f t="shared" ca="1" si="252"/>
        <v>0</v>
      </c>
      <c r="BC226" s="37">
        <f t="shared" si="265"/>
        <v>0</v>
      </c>
      <c r="BD226" s="69" t="s">
        <v>899</v>
      </c>
      <c r="BE226" s="40">
        <f t="shared" si="210"/>
        <v>0</v>
      </c>
      <c r="BF226" s="40">
        <v>0</v>
      </c>
      <c r="BG226" s="40">
        <v>0</v>
      </c>
      <c r="BH226" s="40">
        <f t="shared" ca="1" si="253"/>
        <v>0</v>
      </c>
      <c r="BI226" s="37">
        <f t="shared" si="266"/>
        <v>0</v>
      </c>
    </row>
    <row r="227" spans="1:61" s="33" customFormat="1" ht="11.25" x14ac:dyDescent="0.2">
      <c r="A227" s="33">
        <f t="shared" si="256"/>
        <v>218</v>
      </c>
      <c r="B227" s="33" t="str">
        <f>'TO Filter Summary'!B228</f>
        <v>ACS</v>
      </c>
      <c r="C227" s="76" t="str">
        <f t="shared" ca="1" si="238"/>
        <v>CL Gyroless Sun Point Mode Diagnostic</v>
      </c>
      <c r="D227" s="290" t="str">
        <f>'TO Filter Summary'!D228</f>
        <v>No</v>
      </c>
      <c r="E227" s="34" t="str">
        <f t="shared" ca="1" si="239"/>
        <v>External</v>
      </c>
      <c r="F227" s="34">
        <f t="shared" ca="1" si="240"/>
        <v>571</v>
      </c>
      <c r="G227" s="34" t="str">
        <f t="shared" ca="1" si="241"/>
        <v>0x23B</v>
      </c>
      <c r="H227" s="34" t="str">
        <f t="shared" ca="1" si="257"/>
        <v>0xA3B</v>
      </c>
      <c r="I227" s="117" t="s">
        <v>1393</v>
      </c>
      <c r="J227" s="35">
        <f t="shared" ca="1" si="242"/>
        <v>800</v>
      </c>
      <c r="K227" s="67">
        <f t="shared" ca="1" si="243"/>
        <v>0.1</v>
      </c>
      <c r="L227" s="35" t="str">
        <f t="shared" ca="1" si="244"/>
        <v>Sync</v>
      </c>
      <c r="M227" s="64">
        <f t="shared" ca="1" si="245"/>
        <v>8000</v>
      </c>
      <c r="N227" s="69" t="s">
        <v>899</v>
      </c>
      <c r="O227" s="40">
        <f t="shared" si="225"/>
        <v>0</v>
      </c>
      <c r="P227" s="36">
        <v>0</v>
      </c>
      <c r="Q227" s="40">
        <v>0</v>
      </c>
      <c r="R227" s="40">
        <f t="shared" ca="1" si="226"/>
        <v>0</v>
      </c>
      <c r="S227" s="37">
        <f t="shared" si="258"/>
        <v>0</v>
      </c>
      <c r="T227" s="69" t="s">
        <v>899</v>
      </c>
      <c r="U227" s="40">
        <f t="shared" si="254"/>
        <v>0</v>
      </c>
      <c r="V227" s="36">
        <v>0</v>
      </c>
      <c r="W227" s="40">
        <v>0</v>
      </c>
      <c r="X227" s="40">
        <f t="shared" ca="1" si="246"/>
        <v>0</v>
      </c>
      <c r="Y227" s="37">
        <f t="shared" si="259"/>
        <v>0</v>
      </c>
      <c r="Z227" s="69" t="s">
        <v>899</v>
      </c>
      <c r="AA227" s="40">
        <f t="shared" si="282"/>
        <v>0</v>
      </c>
      <c r="AB227" s="40">
        <v>0</v>
      </c>
      <c r="AC227" s="40">
        <v>0</v>
      </c>
      <c r="AD227" s="40">
        <f t="shared" ca="1" si="247"/>
        <v>0</v>
      </c>
      <c r="AE227" s="37">
        <f t="shared" si="260"/>
        <v>0</v>
      </c>
      <c r="AF227" s="69" t="s">
        <v>899</v>
      </c>
      <c r="AG227" s="40">
        <f t="shared" si="287"/>
        <v>0</v>
      </c>
      <c r="AH227" s="40">
        <v>0</v>
      </c>
      <c r="AI227" s="40">
        <v>0</v>
      </c>
      <c r="AJ227" s="40">
        <f t="shared" ca="1" si="248"/>
        <v>0</v>
      </c>
      <c r="AK227" s="37">
        <f t="shared" si="261"/>
        <v>0</v>
      </c>
      <c r="AL227" s="69" t="s">
        <v>899</v>
      </c>
      <c r="AM227" s="40">
        <f t="shared" si="283"/>
        <v>0</v>
      </c>
      <c r="AN227" s="84">
        <v>0</v>
      </c>
      <c r="AO227" s="40">
        <v>0</v>
      </c>
      <c r="AP227" s="40">
        <f t="shared" ca="1" si="249"/>
        <v>0</v>
      </c>
      <c r="AQ227" s="37">
        <f t="shared" si="262"/>
        <v>0</v>
      </c>
      <c r="AR227" s="69" t="s">
        <v>899</v>
      </c>
      <c r="AS227" s="40">
        <f t="shared" si="286"/>
        <v>0</v>
      </c>
      <c r="AT227" s="84">
        <v>0</v>
      </c>
      <c r="AU227" s="40">
        <v>0</v>
      </c>
      <c r="AV227" s="40">
        <f t="shared" ca="1" si="251"/>
        <v>0</v>
      </c>
      <c r="AW227" s="37">
        <f t="shared" si="264"/>
        <v>0</v>
      </c>
      <c r="AX227" s="69" t="s">
        <v>899</v>
      </c>
      <c r="AY227" s="40">
        <f t="shared" si="285"/>
        <v>0</v>
      </c>
      <c r="AZ227" s="40">
        <v>0</v>
      </c>
      <c r="BA227" s="40">
        <v>0</v>
      </c>
      <c r="BB227" s="40">
        <f t="shared" ca="1" si="252"/>
        <v>0</v>
      </c>
      <c r="BC227" s="37">
        <f t="shared" si="265"/>
        <v>0</v>
      </c>
      <c r="BD227" s="69" t="s">
        <v>899</v>
      </c>
      <c r="BE227" s="40">
        <f t="shared" si="210"/>
        <v>0</v>
      </c>
      <c r="BF227" s="40">
        <v>0</v>
      </c>
      <c r="BG227" s="40">
        <v>0</v>
      </c>
      <c r="BH227" s="40">
        <f t="shared" ca="1" si="253"/>
        <v>0</v>
      </c>
      <c r="BI227" s="37">
        <f t="shared" si="266"/>
        <v>0</v>
      </c>
    </row>
    <row r="228" spans="1:61" s="33" customFormat="1" ht="11.25" x14ac:dyDescent="0.2">
      <c r="A228" s="33">
        <f t="shared" si="256"/>
        <v>219</v>
      </c>
      <c r="B228" s="33" t="str">
        <f>'TO Filter Summary'!B229</f>
        <v>ACS</v>
      </c>
      <c r="C228" s="76" t="str">
        <f t="shared" ca="1" si="238"/>
        <v>CL Mission Science Mode Diagnostic</v>
      </c>
      <c r="D228" s="290" t="str">
        <f>'TO Filter Summary'!D229</f>
        <v>No</v>
      </c>
      <c r="E228" s="34" t="str">
        <f t="shared" ca="1" si="239"/>
        <v>External</v>
      </c>
      <c r="F228" s="34">
        <f t="shared" ca="1" si="240"/>
        <v>572</v>
      </c>
      <c r="G228" s="34" t="str">
        <f t="shared" ca="1" si="241"/>
        <v>0x23C</v>
      </c>
      <c r="H228" s="34" t="str">
        <f t="shared" ca="1" si="257"/>
        <v>0xA3C</v>
      </c>
      <c r="I228" s="117" t="s">
        <v>1393</v>
      </c>
      <c r="J228" s="35">
        <f t="shared" ca="1" si="242"/>
        <v>1120</v>
      </c>
      <c r="K228" s="67">
        <f t="shared" ca="1" si="243"/>
        <v>0.1</v>
      </c>
      <c r="L228" s="35" t="str">
        <f t="shared" ca="1" si="244"/>
        <v>Sync</v>
      </c>
      <c r="M228" s="64">
        <f t="shared" ca="1" si="245"/>
        <v>11200</v>
      </c>
      <c r="N228" s="69" t="s">
        <v>899</v>
      </c>
      <c r="O228" s="40">
        <f t="shared" si="225"/>
        <v>0</v>
      </c>
      <c r="P228" s="36">
        <v>0</v>
      </c>
      <c r="Q228" s="40">
        <v>0</v>
      </c>
      <c r="R228" s="40">
        <f t="shared" ca="1" si="226"/>
        <v>0</v>
      </c>
      <c r="S228" s="37">
        <f t="shared" si="258"/>
        <v>0</v>
      </c>
      <c r="T228" s="69" t="s">
        <v>899</v>
      </c>
      <c r="U228" s="40">
        <f t="shared" si="254"/>
        <v>0</v>
      </c>
      <c r="V228" s="36">
        <v>0</v>
      </c>
      <c r="W228" s="40">
        <v>0</v>
      </c>
      <c r="X228" s="40">
        <f t="shared" ca="1" si="246"/>
        <v>0</v>
      </c>
      <c r="Y228" s="37">
        <f t="shared" si="259"/>
        <v>0</v>
      </c>
      <c r="Z228" s="69" t="s">
        <v>899</v>
      </c>
      <c r="AA228" s="40">
        <f t="shared" si="282"/>
        <v>0</v>
      </c>
      <c r="AB228" s="40">
        <v>0</v>
      </c>
      <c r="AC228" s="40">
        <v>0</v>
      </c>
      <c r="AD228" s="40">
        <f t="shared" ca="1" si="247"/>
        <v>0</v>
      </c>
      <c r="AE228" s="37">
        <f t="shared" si="260"/>
        <v>0</v>
      </c>
      <c r="AF228" s="69" t="s">
        <v>899</v>
      </c>
      <c r="AG228" s="40">
        <f t="shared" si="287"/>
        <v>0</v>
      </c>
      <c r="AH228" s="40">
        <v>0</v>
      </c>
      <c r="AI228" s="40">
        <v>0</v>
      </c>
      <c r="AJ228" s="40">
        <f t="shared" ca="1" si="248"/>
        <v>0</v>
      </c>
      <c r="AK228" s="37">
        <f t="shared" si="261"/>
        <v>0</v>
      </c>
      <c r="AL228" s="69" t="s">
        <v>899</v>
      </c>
      <c r="AM228" s="40">
        <f t="shared" si="283"/>
        <v>0</v>
      </c>
      <c r="AN228" s="84">
        <v>0</v>
      </c>
      <c r="AO228" s="40">
        <v>0</v>
      </c>
      <c r="AP228" s="40">
        <f t="shared" ca="1" si="249"/>
        <v>0</v>
      </c>
      <c r="AQ228" s="37">
        <f t="shared" si="262"/>
        <v>0</v>
      </c>
      <c r="AR228" s="69" t="s">
        <v>899</v>
      </c>
      <c r="AS228" s="40">
        <f t="shared" si="286"/>
        <v>0</v>
      </c>
      <c r="AT228" s="84">
        <v>0</v>
      </c>
      <c r="AU228" s="40">
        <v>0</v>
      </c>
      <c r="AV228" s="40">
        <f t="shared" ca="1" si="251"/>
        <v>0</v>
      </c>
      <c r="AW228" s="37">
        <f t="shared" si="264"/>
        <v>0</v>
      </c>
      <c r="AX228" s="69" t="s">
        <v>899</v>
      </c>
      <c r="AY228" s="40">
        <f t="shared" si="285"/>
        <v>0</v>
      </c>
      <c r="AZ228" s="40">
        <v>0</v>
      </c>
      <c r="BA228" s="40">
        <v>0</v>
      </c>
      <c r="BB228" s="40">
        <f t="shared" ca="1" si="252"/>
        <v>0</v>
      </c>
      <c r="BC228" s="37">
        <f t="shared" si="265"/>
        <v>0</v>
      </c>
      <c r="BD228" s="69" t="s">
        <v>899</v>
      </c>
      <c r="BE228" s="40">
        <f t="shared" si="210"/>
        <v>0</v>
      </c>
      <c r="BF228" s="40">
        <v>0</v>
      </c>
      <c r="BG228" s="40">
        <v>0</v>
      </c>
      <c r="BH228" s="40">
        <f t="shared" ca="1" si="253"/>
        <v>0</v>
      </c>
      <c r="BI228" s="37">
        <f t="shared" si="266"/>
        <v>0</v>
      </c>
    </row>
    <row r="229" spans="1:61" s="33" customFormat="1" ht="11.25" x14ac:dyDescent="0.2">
      <c r="A229" s="33">
        <f t="shared" si="256"/>
        <v>220</v>
      </c>
      <c r="B229" s="33" t="str">
        <f>'TO Filter Summary'!B230</f>
        <v>ACS</v>
      </c>
      <c r="C229" s="76" t="str">
        <f t="shared" ca="1" si="238"/>
        <v>CL Slew Mode Diagnostic</v>
      </c>
      <c r="D229" s="290" t="str">
        <f>'TO Filter Summary'!D230</f>
        <v>No</v>
      </c>
      <c r="E229" s="34" t="str">
        <f t="shared" ca="1" si="239"/>
        <v>External</v>
      </c>
      <c r="F229" s="34">
        <f t="shared" ca="1" si="240"/>
        <v>573</v>
      </c>
      <c r="G229" s="34" t="str">
        <f t="shared" ca="1" si="241"/>
        <v>0x23D</v>
      </c>
      <c r="H229" s="34" t="str">
        <f t="shared" ca="1" si="257"/>
        <v>0xA3D</v>
      </c>
      <c r="I229" s="117" t="s">
        <v>1393</v>
      </c>
      <c r="J229" s="35">
        <f t="shared" ca="1" si="242"/>
        <v>1760</v>
      </c>
      <c r="K229" s="67">
        <f t="shared" ca="1" si="243"/>
        <v>0.1</v>
      </c>
      <c r="L229" s="35" t="str">
        <f t="shared" ca="1" si="244"/>
        <v>Sync</v>
      </c>
      <c r="M229" s="64">
        <f t="shared" ca="1" si="245"/>
        <v>17600</v>
      </c>
      <c r="N229" s="69" t="s">
        <v>899</v>
      </c>
      <c r="O229" s="40">
        <f t="shared" si="225"/>
        <v>0</v>
      </c>
      <c r="P229" s="36">
        <v>0</v>
      </c>
      <c r="Q229" s="40">
        <v>0</v>
      </c>
      <c r="R229" s="40">
        <f t="shared" ca="1" si="226"/>
        <v>0</v>
      </c>
      <c r="S229" s="37">
        <f t="shared" si="258"/>
        <v>0</v>
      </c>
      <c r="T229" s="69" t="s">
        <v>899</v>
      </c>
      <c r="U229" s="40">
        <f t="shared" si="254"/>
        <v>0</v>
      </c>
      <c r="V229" s="36">
        <v>0</v>
      </c>
      <c r="W229" s="40">
        <v>0</v>
      </c>
      <c r="X229" s="40">
        <f t="shared" ca="1" si="246"/>
        <v>0</v>
      </c>
      <c r="Y229" s="37">
        <f t="shared" si="259"/>
        <v>0</v>
      </c>
      <c r="Z229" s="69" t="s">
        <v>899</v>
      </c>
      <c r="AA229" s="40">
        <f t="shared" si="282"/>
        <v>0</v>
      </c>
      <c r="AB229" s="40">
        <v>0</v>
      </c>
      <c r="AC229" s="40">
        <v>0</v>
      </c>
      <c r="AD229" s="40">
        <f t="shared" ca="1" si="247"/>
        <v>0</v>
      </c>
      <c r="AE229" s="37">
        <f t="shared" si="260"/>
        <v>0</v>
      </c>
      <c r="AF229" s="69" t="s">
        <v>899</v>
      </c>
      <c r="AG229" s="40">
        <f t="shared" si="287"/>
        <v>0</v>
      </c>
      <c r="AH229" s="40">
        <v>0</v>
      </c>
      <c r="AI229" s="40">
        <v>0</v>
      </c>
      <c r="AJ229" s="40">
        <f t="shared" ca="1" si="248"/>
        <v>0</v>
      </c>
      <c r="AK229" s="37">
        <f t="shared" si="261"/>
        <v>0</v>
      </c>
      <c r="AL229" s="69" t="s">
        <v>899</v>
      </c>
      <c r="AM229" s="40">
        <f t="shared" si="283"/>
        <v>0</v>
      </c>
      <c r="AN229" s="84">
        <v>0</v>
      </c>
      <c r="AO229" s="40">
        <v>0</v>
      </c>
      <c r="AP229" s="40">
        <f t="shared" ca="1" si="249"/>
        <v>0</v>
      </c>
      <c r="AQ229" s="37">
        <f t="shared" si="262"/>
        <v>0</v>
      </c>
      <c r="AR229" s="69" t="s">
        <v>899</v>
      </c>
      <c r="AS229" s="40">
        <f t="shared" si="286"/>
        <v>0</v>
      </c>
      <c r="AT229" s="84">
        <v>0</v>
      </c>
      <c r="AU229" s="40">
        <v>0</v>
      </c>
      <c r="AV229" s="40">
        <f t="shared" ca="1" si="251"/>
        <v>0</v>
      </c>
      <c r="AW229" s="37">
        <f t="shared" si="264"/>
        <v>0</v>
      </c>
      <c r="AX229" s="69" t="s">
        <v>899</v>
      </c>
      <c r="AY229" s="40">
        <f t="shared" si="285"/>
        <v>0</v>
      </c>
      <c r="AZ229" s="40">
        <v>0</v>
      </c>
      <c r="BA229" s="40">
        <v>0</v>
      </c>
      <c r="BB229" s="40">
        <f t="shared" ca="1" si="252"/>
        <v>0</v>
      </c>
      <c r="BC229" s="37">
        <f t="shared" si="265"/>
        <v>0</v>
      </c>
      <c r="BD229" s="69" t="s">
        <v>899</v>
      </c>
      <c r="BE229" s="40">
        <f t="shared" si="210"/>
        <v>0</v>
      </c>
      <c r="BF229" s="40">
        <v>0</v>
      </c>
      <c r="BG229" s="40">
        <v>0</v>
      </c>
      <c r="BH229" s="40">
        <f t="shared" ca="1" si="253"/>
        <v>0</v>
      </c>
      <c r="BI229" s="37">
        <f t="shared" si="266"/>
        <v>0</v>
      </c>
    </row>
    <row r="230" spans="1:61" s="33" customFormat="1" ht="11.25" x14ac:dyDescent="0.2">
      <c r="A230" s="33">
        <f t="shared" si="256"/>
        <v>221</v>
      </c>
      <c r="B230" s="33" t="str">
        <f>'TO Filter Summary'!B231</f>
        <v>ACS</v>
      </c>
      <c r="C230" s="76" t="str">
        <f t="shared" ca="1" si="238"/>
        <v>CL Delta H Mode Diagnostic</v>
      </c>
      <c r="D230" s="290" t="str">
        <f>'TO Filter Summary'!D231</f>
        <v>No</v>
      </c>
      <c r="E230" s="34" t="str">
        <f t="shared" ca="1" si="239"/>
        <v>External</v>
      </c>
      <c r="F230" s="34">
        <f t="shared" ca="1" si="240"/>
        <v>574</v>
      </c>
      <c r="G230" s="34" t="str">
        <f t="shared" ca="1" si="241"/>
        <v>0x23E</v>
      </c>
      <c r="H230" s="34" t="str">
        <f t="shared" ca="1" si="257"/>
        <v>0xA3E</v>
      </c>
      <c r="I230" s="117" t="s">
        <v>1393</v>
      </c>
      <c r="J230" s="35">
        <f t="shared" ca="1" si="242"/>
        <v>1024</v>
      </c>
      <c r="K230" s="67">
        <f t="shared" ca="1" si="243"/>
        <v>0.1</v>
      </c>
      <c r="L230" s="35" t="str">
        <f t="shared" ca="1" si="244"/>
        <v>Sync</v>
      </c>
      <c r="M230" s="64">
        <f t="shared" ca="1" si="245"/>
        <v>10240</v>
      </c>
      <c r="N230" s="69" t="s">
        <v>899</v>
      </c>
      <c r="O230" s="40">
        <f t="shared" si="225"/>
        <v>0</v>
      </c>
      <c r="P230" s="36">
        <v>0</v>
      </c>
      <c r="Q230" s="40">
        <v>0</v>
      </c>
      <c r="R230" s="40">
        <f t="shared" ca="1" si="226"/>
        <v>0</v>
      </c>
      <c r="S230" s="37">
        <f t="shared" si="258"/>
        <v>0</v>
      </c>
      <c r="T230" s="69" t="s">
        <v>899</v>
      </c>
      <c r="U230" s="40">
        <f t="shared" si="254"/>
        <v>0</v>
      </c>
      <c r="V230" s="36">
        <v>0</v>
      </c>
      <c r="W230" s="40">
        <v>0</v>
      </c>
      <c r="X230" s="40">
        <f t="shared" ca="1" si="246"/>
        <v>0</v>
      </c>
      <c r="Y230" s="37">
        <f t="shared" si="259"/>
        <v>0</v>
      </c>
      <c r="Z230" s="69" t="s">
        <v>899</v>
      </c>
      <c r="AA230" s="40">
        <f t="shared" si="282"/>
        <v>0</v>
      </c>
      <c r="AB230" s="40">
        <v>0</v>
      </c>
      <c r="AC230" s="40">
        <v>0</v>
      </c>
      <c r="AD230" s="40">
        <f t="shared" ca="1" si="247"/>
        <v>0</v>
      </c>
      <c r="AE230" s="37">
        <f t="shared" si="260"/>
        <v>0</v>
      </c>
      <c r="AF230" s="69" t="s">
        <v>899</v>
      </c>
      <c r="AG230" s="40">
        <f t="shared" si="287"/>
        <v>0</v>
      </c>
      <c r="AH230" s="40">
        <v>0</v>
      </c>
      <c r="AI230" s="40">
        <v>0</v>
      </c>
      <c r="AJ230" s="40">
        <f t="shared" ca="1" si="248"/>
        <v>0</v>
      </c>
      <c r="AK230" s="37">
        <f t="shared" si="261"/>
        <v>0</v>
      </c>
      <c r="AL230" s="69" t="s">
        <v>899</v>
      </c>
      <c r="AM230" s="40">
        <f t="shared" si="283"/>
        <v>0</v>
      </c>
      <c r="AN230" s="84">
        <v>0</v>
      </c>
      <c r="AO230" s="40">
        <v>0</v>
      </c>
      <c r="AP230" s="40">
        <f t="shared" ca="1" si="249"/>
        <v>0</v>
      </c>
      <c r="AQ230" s="37">
        <f t="shared" si="262"/>
        <v>0</v>
      </c>
      <c r="AR230" s="69" t="s">
        <v>899</v>
      </c>
      <c r="AS230" s="40">
        <f t="shared" si="286"/>
        <v>0</v>
      </c>
      <c r="AT230" s="84">
        <v>0</v>
      </c>
      <c r="AU230" s="40">
        <v>0</v>
      </c>
      <c r="AV230" s="40">
        <f t="shared" ca="1" si="251"/>
        <v>0</v>
      </c>
      <c r="AW230" s="37">
        <f t="shared" si="264"/>
        <v>0</v>
      </c>
      <c r="AX230" s="69" t="s">
        <v>899</v>
      </c>
      <c r="AY230" s="40">
        <f t="shared" si="285"/>
        <v>0</v>
      </c>
      <c r="AZ230" s="40">
        <v>0</v>
      </c>
      <c r="BA230" s="40">
        <v>0</v>
      </c>
      <c r="BB230" s="40">
        <f t="shared" ca="1" si="252"/>
        <v>0</v>
      </c>
      <c r="BC230" s="37">
        <f t="shared" si="265"/>
        <v>0</v>
      </c>
      <c r="BD230" s="69" t="s">
        <v>899</v>
      </c>
      <c r="BE230" s="40">
        <f t="shared" si="210"/>
        <v>0</v>
      </c>
      <c r="BF230" s="40">
        <v>0</v>
      </c>
      <c r="BG230" s="40">
        <v>0</v>
      </c>
      <c r="BH230" s="40">
        <f t="shared" ca="1" si="253"/>
        <v>0</v>
      </c>
      <c r="BI230" s="37">
        <f t="shared" si="266"/>
        <v>0</v>
      </c>
    </row>
    <row r="231" spans="1:61" s="33" customFormat="1" ht="11.25" x14ac:dyDescent="0.2">
      <c r="A231" s="33">
        <f t="shared" si="256"/>
        <v>222</v>
      </c>
      <c r="B231" s="33" t="str">
        <f>'TO Filter Summary'!B232</f>
        <v>ACS</v>
      </c>
      <c r="C231" s="76" t="str">
        <f t="shared" ca="1" si="238"/>
        <v>CL Delta V Mode Diagnostic</v>
      </c>
      <c r="D231" s="290" t="str">
        <f>'TO Filter Summary'!D232</f>
        <v>No</v>
      </c>
      <c r="E231" s="34" t="str">
        <f t="shared" ca="1" si="239"/>
        <v>External</v>
      </c>
      <c r="F231" s="34">
        <f t="shared" ca="1" si="240"/>
        <v>575</v>
      </c>
      <c r="G231" s="34" t="str">
        <f t="shared" ca="1" si="241"/>
        <v>0x23F</v>
      </c>
      <c r="H231" s="34" t="str">
        <f t="shared" ca="1" si="257"/>
        <v>0xA3F</v>
      </c>
      <c r="I231" s="117" t="s">
        <v>1393</v>
      </c>
      <c r="J231" s="35">
        <f t="shared" ca="1" si="242"/>
        <v>640</v>
      </c>
      <c r="K231" s="67">
        <f t="shared" ca="1" si="243"/>
        <v>0.1</v>
      </c>
      <c r="L231" s="35" t="str">
        <f t="shared" ca="1" si="244"/>
        <v>Sync</v>
      </c>
      <c r="M231" s="64">
        <f t="shared" ca="1" si="245"/>
        <v>6400</v>
      </c>
      <c r="N231" s="69" t="s">
        <v>899</v>
      </c>
      <c r="O231" s="40">
        <f t="shared" si="225"/>
        <v>0</v>
      </c>
      <c r="P231" s="36">
        <v>0</v>
      </c>
      <c r="Q231" s="40">
        <v>0</v>
      </c>
      <c r="R231" s="40">
        <f t="shared" ca="1" si="226"/>
        <v>0</v>
      </c>
      <c r="S231" s="37">
        <f t="shared" si="258"/>
        <v>0</v>
      </c>
      <c r="T231" s="69" t="s">
        <v>899</v>
      </c>
      <c r="U231" s="40">
        <f t="shared" si="254"/>
        <v>0</v>
      </c>
      <c r="V231" s="36">
        <v>0</v>
      </c>
      <c r="W231" s="40">
        <v>0</v>
      </c>
      <c r="X231" s="40">
        <f t="shared" ca="1" si="246"/>
        <v>0</v>
      </c>
      <c r="Y231" s="37">
        <f t="shared" si="259"/>
        <v>0</v>
      </c>
      <c r="Z231" s="69" t="s">
        <v>899</v>
      </c>
      <c r="AA231" s="40">
        <f t="shared" si="282"/>
        <v>0</v>
      </c>
      <c r="AB231" s="40">
        <v>0</v>
      </c>
      <c r="AC231" s="40">
        <v>0</v>
      </c>
      <c r="AD231" s="40">
        <f t="shared" ca="1" si="247"/>
        <v>0</v>
      </c>
      <c r="AE231" s="37">
        <f t="shared" si="260"/>
        <v>0</v>
      </c>
      <c r="AF231" s="69" t="s">
        <v>899</v>
      </c>
      <c r="AG231" s="40">
        <f t="shared" si="287"/>
        <v>0</v>
      </c>
      <c r="AH231" s="40">
        <v>0</v>
      </c>
      <c r="AI231" s="40">
        <v>0</v>
      </c>
      <c r="AJ231" s="40">
        <f t="shared" ca="1" si="248"/>
        <v>0</v>
      </c>
      <c r="AK231" s="37">
        <f t="shared" si="261"/>
        <v>0</v>
      </c>
      <c r="AL231" s="69" t="s">
        <v>899</v>
      </c>
      <c r="AM231" s="40">
        <f t="shared" si="283"/>
        <v>0</v>
      </c>
      <c r="AN231" s="84">
        <v>0</v>
      </c>
      <c r="AO231" s="40">
        <v>0</v>
      </c>
      <c r="AP231" s="40">
        <f t="shared" ca="1" si="249"/>
        <v>0</v>
      </c>
      <c r="AQ231" s="37">
        <f t="shared" si="262"/>
        <v>0</v>
      </c>
      <c r="AR231" s="69" t="s">
        <v>899</v>
      </c>
      <c r="AS231" s="40">
        <f t="shared" si="286"/>
        <v>0</v>
      </c>
      <c r="AT231" s="84">
        <v>0</v>
      </c>
      <c r="AU231" s="40">
        <v>0</v>
      </c>
      <c r="AV231" s="40">
        <f t="shared" ca="1" si="251"/>
        <v>0</v>
      </c>
      <c r="AW231" s="37">
        <f t="shared" si="264"/>
        <v>0</v>
      </c>
      <c r="AX231" s="69" t="s">
        <v>899</v>
      </c>
      <c r="AY231" s="40">
        <f t="shared" si="285"/>
        <v>0</v>
      </c>
      <c r="AZ231" s="40">
        <v>0</v>
      </c>
      <c r="BA231" s="40">
        <v>0</v>
      </c>
      <c r="BB231" s="40">
        <f t="shared" ca="1" si="252"/>
        <v>0</v>
      </c>
      <c r="BC231" s="37">
        <f t="shared" si="265"/>
        <v>0</v>
      </c>
      <c r="BD231" s="69" t="s">
        <v>899</v>
      </c>
      <c r="BE231" s="40">
        <f t="shared" si="210"/>
        <v>0</v>
      </c>
      <c r="BF231" s="40">
        <v>0</v>
      </c>
      <c r="BG231" s="40">
        <v>0</v>
      </c>
      <c r="BH231" s="40">
        <f t="shared" ca="1" si="253"/>
        <v>0</v>
      </c>
      <c r="BI231" s="37">
        <f t="shared" si="266"/>
        <v>0</v>
      </c>
    </row>
    <row r="232" spans="1:61" s="33" customFormat="1" ht="11.25" x14ac:dyDescent="0.2">
      <c r="A232" s="33">
        <f t="shared" si="256"/>
        <v>223</v>
      </c>
      <c r="B232" s="33">
        <f>'TO Filter Summary'!B233</f>
        <v>0</v>
      </c>
      <c r="C232" s="76" t="str">
        <f t="shared" ca="1" si="238"/>
        <v>GPS A - Reserved</v>
      </c>
      <c r="D232" s="290" t="str">
        <f>'TO Filter Summary'!D233</f>
        <v>A</v>
      </c>
      <c r="E232" s="34" t="str">
        <f t="shared" ca="1" si="239"/>
        <v>External</v>
      </c>
      <c r="F232" s="34">
        <f t="shared" ca="1" si="240"/>
        <v>576</v>
      </c>
      <c r="G232" s="34" t="str">
        <f t="shared" ca="1" si="241"/>
        <v>0x240</v>
      </c>
      <c r="H232" s="34" t="str">
        <f t="shared" ca="1" si="257"/>
        <v>0xA40</v>
      </c>
      <c r="I232" s="117" t="s">
        <v>1393</v>
      </c>
      <c r="J232" s="35" t="str">
        <f t="shared" ca="1" si="242"/>
        <v/>
      </c>
      <c r="K232" s="67">
        <f t="shared" ca="1" si="243"/>
        <v>0</v>
      </c>
      <c r="L232" s="35" t="str">
        <f t="shared" ca="1" si="244"/>
        <v>N/A</v>
      </c>
      <c r="M232" s="64">
        <f t="shared" ca="1" si="245"/>
        <v>0</v>
      </c>
      <c r="N232" s="69" t="s">
        <v>899</v>
      </c>
      <c r="O232" s="40">
        <f t="shared" si="225"/>
        <v>0</v>
      </c>
      <c r="P232" s="36">
        <v>0</v>
      </c>
      <c r="Q232" s="40">
        <v>0</v>
      </c>
      <c r="R232" s="40">
        <f t="shared" ca="1" si="226"/>
        <v>0</v>
      </c>
      <c r="S232" s="37">
        <f t="shared" si="258"/>
        <v>0</v>
      </c>
      <c r="T232" s="69" t="s">
        <v>899</v>
      </c>
      <c r="U232" s="40">
        <f t="shared" si="254"/>
        <v>0</v>
      </c>
      <c r="V232" s="84">
        <v>0</v>
      </c>
      <c r="W232" s="40">
        <v>0</v>
      </c>
      <c r="X232" s="40">
        <f t="shared" ca="1" si="246"/>
        <v>0</v>
      </c>
      <c r="Y232" s="37">
        <f t="shared" si="259"/>
        <v>0</v>
      </c>
      <c r="Z232" s="69" t="s">
        <v>899</v>
      </c>
      <c r="AA232" s="40">
        <f t="shared" si="282"/>
        <v>0</v>
      </c>
      <c r="AB232" s="40">
        <v>0</v>
      </c>
      <c r="AC232" s="40">
        <v>0</v>
      </c>
      <c r="AD232" s="40">
        <f t="shared" ca="1" si="247"/>
        <v>0</v>
      </c>
      <c r="AE232" s="37">
        <f t="shared" si="260"/>
        <v>0</v>
      </c>
      <c r="AF232" s="69" t="s">
        <v>899</v>
      </c>
      <c r="AG232" s="40">
        <f t="shared" si="287"/>
        <v>0</v>
      </c>
      <c r="AH232" s="40">
        <v>0</v>
      </c>
      <c r="AI232" s="40">
        <v>0</v>
      </c>
      <c r="AJ232" s="40">
        <f t="shared" ca="1" si="248"/>
        <v>0</v>
      </c>
      <c r="AK232" s="37">
        <f t="shared" si="261"/>
        <v>0</v>
      </c>
      <c r="AL232" s="69" t="s">
        <v>899</v>
      </c>
      <c r="AM232" s="40">
        <f t="shared" si="283"/>
        <v>0</v>
      </c>
      <c r="AN232" s="84">
        <v>0</v>
      </c>
      <c r="AO232" s="40">
        <v>0</v>
      </c>
      <c r="AP232" s="40">
        <f t="shared" ca="1" si="249"/>
        <v>0</v>
      </c>
      <c r="AQ232" s="37">
        <f t="shared" si="262"/>
        <v>0</v>
      </c>
      <c r="AR232" s="69" t="s">
        <v>899</v>
      </c>
      <c r="AS232" s="40">
        <f t="shared" si="286"/>
        <v>0</v>
      </c>
      <c r="AT232" s="84">
        <v>0</v>
      </c>
      <c r="AU232" s="40">
        <v>0</v>
      </c>
      <c r="AV232" s="40">
        <f t="shared" ca="1" si="251"/>
        <v>0</v>
      </c>
      <c r="AW232" s="37">
        <f t="shared" si="264"/>
        <v>0</v>
      </c>
      <c r="AX232" s="69" t="s">
        <v>899</v>
      </c>
      <c r="AY232" s="40">
        <f t="shared" si="285"/>
        <v>0</v>
      </c>
      <c r="AZ232" s="40">
        <v>0</v>
      </c>
      <c r="BA232" s="40">
        <v>0</v>
      </c>
      <c r="BB232" s="40">
        <f t="shared" ca="1" si="252"/>
        <v>0</v>
      </c>
      <c r="BC232" s="37">
        <f t="shared" si="265"/>
        <v>0</v>
      </c>
      <c r="BD232" s="69" t="s">
        <v>899</v>
      </c>
      <c r="BE232" s="40">
        <f t="shared" si="210"/>
        <v>0</v>
      </c>
      <c r="BF232" s="40">
        <v>0</v>
      </c>
      <c r="BG232" s="40">
        <v>0</v>
      </c>
      <c r="BH232" s="40">
        <f t="shared" ca="1" si="253"/>
        <v>0</v>
      </c>
      <c r="BI232" s="37">
        <f t="shared" si="266"/>
        <v>0</v>
      </c>
    </row>
    <row r="233" spans="1:61" s="33" customFormat="1" ht="11.25" x14ac:dyDescent="0.2">
      <c r="A233" s="33">
        <f t="shared" si="256"/>
        <v>224</v>
      </c>
      <c r="B233" s="33">
        <f>'TO Filter Summary'!B234</f>
        <v>0</v>
      </c>
      <c r="C233" s="76" t="str">
        <f t="shared" ca="1" si="238"/>
        <v>GPS A - Reserved</v>
      </c>
      <c r="D233" s="290" t="str">
        <f>'TO Filter Summary'!D234</f>
        <v>A</v>
      </c>
      <c r="E233" s="34" t="str">
        <f t="shared" ca="1" si="239"/>
        <v>External</v>
      </c>
      <c r="F233" s="34">
        <f t="shared" ca="1" si="240"/>
        <v>577</v>
      </c>
      <c r="G233" s="34" t="str">
        <f t="shared" ca="1" si="241"/>
        <v>0x241</v>
      </c>
      <c r="H233" s="34" t="str">
        <f t="shared" ca="1" si="257"/>
        <v>0xA41</v>
      </c>
      <c r="I233" s="117" t="s">
        <v>1393</v>
      </c>
      <c r="J233" s="35" t="str">
        <f t="shared" ca="1" si="242"/>
        <v/>
      </c>
      <c r="K233" s="67">
        <f t="shared" ca="1" si="243"/>
        <v>0</v>
      </c>
      <c r="L233" s="35" t="str">
        <f t="shared" ca="1" si="244"/>
        <v>N/A</v>
      </c>
      <c r="M233" s="64">
        <f t="shared" ca="1" si="245"/>
        <v>0</v>
      </c>
      <c r="N233" s="69" t="s">
        <v>899</v>
      </c>
      <c r="O233" s="40">
        <f t="shared" si="225"/>
        <v>0</v>
      </c>
      <c r="P233" s="36">
        <v>0</v>
      </c>
      <c r="Q233" s="40">
        <v>0</v>
      </c>
      <c r="R233" s="40">
        <f t="shared" ca="1" si="226"/>
        <v>0</v>
      </c>
      <c r="S233" s="37">
        <f t="shared" si="258"/>
        <v>0</v>
      </c>
      <c r="T233" s="69" t="s">
        <v>899</v>
      </c>
      <c r="U233" s="40">
        <f t="shared" si="254"/>
        <v>0</v>
      </c>
      <c r="V233" s="84">
        <v>0</v>
      </c>
      <c r="W233" s="40">
        <v>0</v>
      </c>
      <c r="X233" s="40">
        <f t="shared" ca="1" si="246"/>
        <v>0</v>
      </c>
      <c r="Y233" s="37">
        <f t="shared" si="259"/>
        <v>0</v>
      </c>
      <c r="Z233" s="69" t="s">
        <v>899</v>
      </c>
      <c r="AA233" s="40">
        <f t="shared" si="282"/>
        <v>0</v>
      </c>
      <c r="AB233" s="40">
        <v>0</v>
      </c>
      <c r="AC233" s="40">
        <v>0</v>
      </c>
      <c r="AD233" s="40">
        <f t="shared" ca="1" si="247"/>
        <v>0</v>
      </c>
      <c r="AE233" s="37">
        <f t="shared" si="260"/>
        <v>0</v>
      </c>
      <c r="AF233" s="69" t="s">
        <v>899</v>
      </c>
      <c r="AG233" s="40">
        <f t="shared" si="287"/>
        <v>0</v>
      </c>
      <c r="AH233" s="40">
        <v>0</v>
      </c>
      <c r="AI233" s="40">
        <v>0</v>
      </c>
      <c r="AJ233" s="40">
        <f t="shared" ca="1" si="248"/>
        <v>0</v>
      </c>
      <c r="AK233" s="37">
        <f t="shared" si="261"/>
        <v>0</v>
      </c>
      <c r="AL233" s="69" t="s">
        <v>899</v>
      </c>
      <c r="AM233" s="40">
        <f t="shared" si="283"/>
        <v>0</v>
      </c>
      <c r="AN233" s="84">
        <v>0</v>
      </c>
      <c r="AO233" s="40">
        <v>0</v>
      </c>
      <c r="AP233" s="40">
        <f t="shared" ca="1" si="249"/>
        <v>0</v>
      </c>
      <c r="AQ233" s="37">
        <f t="shared" si="262"/>
        <v>0</v>
      </c>
      <c r="AR233" s="69" t="s">
        <v>899</v>
      </c>
      <c r="AS233" s="40">
        <f t="shared" si="286"/>
        <v>0</v>
      </c>
      <c r="AT233" s="84">
        <v>0</v>
      </c>
      <c r="AU233" s="40">
        <v>0</v>
      </c>
      <c r="AV233" s="40">
        <f t="shared" ca="1" si="251"/>
        <v>0</v>
      </c>
      <c r="AW233" s="37">
        <f t="shared" si="264"/>
        <v>0</v>
      </c>
      <c r="AX233" s="69" t="s">
        <v>899</v>
      </c>
      <c r="AY233" s="40">
        <f t="shared" si="285"/>
        <v>0</v>
      </c>
      <c r="AZ233" s="40">
        <v>0</v>
      </c>
      <c r="BA233" s="40">
        <v>0</v>
      </c>
      <c r="BB233" s="40">
        <f t="shared" ca="1" si="252"/>
        <v>0</v>
      </c>
      <c r="BC233" s="37">
        <f t="shared" si="265"/>
        <v>0</v>
      </c>
      <c r="BD233" s="69" t="s">
        <v>899</v>
      </c>
      <c r="BE233" s="40">
        <f t="shared" si="210"/>
        <v>0</v>
      </c>
      <c r="BF233" s="40">
        <v>0</v>
      </c>
      <c r="BG233" s="40">
        <v>0</v>
      </c>
      <c r="BH233" s="40">
        <f t="shared" ca="1" si="253"/>
        <v>0</v>
      </c>
      <c r="BI233" s="37">
        <f t="shared" si="266"/>
        <v>0</v>
      </c>
    </row>
    <row r="234" spans="1:61" s="33" customFormat="1" ht="11.25" x14ac:dyDescent="0.2">
      <c r="A234" s="33">
        <f t="shared" si="256"/>
        <v>225</v>
      </c>
      <c r="B234" s="33" t="str">
        <f>'TO Filter Summary'!B235</f>
        <v>GPS</v>
      </c>
      <c r="C234" s="76" t="str">
        <f t="shared" ca="1" si="238"/>
        <v>GPS A - Board Health</v>
      </c>
      <c r="D234" s="290" t="str">
        <f>'TO Filter Summary'!D235</f>
        <v>A</v>
      </c>
      <c r="E234" s="34" t="str">
        <f t="shared" ca="1" si="239"/>
        <v>External</v>
      </c>
      <c r="F234" s="34">
        <f t="shared" ca="1" si="240"/>
        <v>578</v>
      </c>
      <c r="G234" s="34" t="str">
        <f t="shared" ca="1" si="241"/>
        <v>0x242</v>
      </c>
      <c r="H234" s="34" t="str">
        <f t="shared" ca="1" si="257"/>
        <v>0xA42</v>
      </c>
      <c r="I234" s="117" t="s">
        <v>1393</v>
      </c>
      <c r="J234" s="35">
        <f t="shared" ca="1" si="242"/>
        <v>2000</v>
      </c>
      <c r="K234" s="67">
        <f t="shared" ca="1" si="243"/>
        <v>5</v>
      </c>
      <c r="L234" s="35" t="str">
        <f t="shared" ca="1" si="244"/>
        <v>Sync</v>
      </c>
      <c r="M234" s="64">
        <f t="shared" ca="1" si="245"/>
        <v>400</v>
      </c>
      <c r="N234" s="69" t="s">
        <v>899</v>
      </c>
      <c r="O234" s="40">
        <f t="shared" si="225"/>
        <v>1</v>
      </c>
      <c r="P234" s="36">
        <v>1</v>
      </c>
      <c r="Q234" s="40">
        <v>0</v>
      </c>
      <c r="R234" s="40">
        <f t="shared" ca="1" si="226"/>
        <v>5</v>
      </c>
      <c r="S234" s="37">
        <f t="shared" ca="1" si="258"/>
        <v>400</v>
      </c>
      <c r="T234" s="69" t="s">
        <v>899</v>
      </c>
      <c r="U234" s="40">
        <f t="shared" si="254"/>
        <v>1</v>
      </c>
      <c r="V234" s="36">
        <v>1</v>
      </c>
      <c r="W234" s="40">
        <v>0</v>
      </c>
      <c r="X234" s="40">
        <f t="shared" ca="1" si="246"/>
        <v>5</v>
      </c>
      <c r="Y234" s="37">
        <f t="shared" ca="1" si="259"/>
        <v>400</v>
      </c>
      <c r="Z234" s="69" t="s">
        <v>899</v>
      </c>
      <c r="AA234" s="40">
        <v>1</v>
      </c>
      <c r="AB234" s="40">
        <v>12</v>
      </c>
      <c r="AC234" s="40">
        <v>0</v>
      </c>
      <c r="AD234" s="40">
        <f t="shared" ca="1" si="247"/>
        <v>60</v>
      </c>
      <c r="AE234" s="37">
        <f t="shared" ca="1" si="260"/>
        <v>33.333333333333336</v>
      </c>
      <c r="AF234" s="69" t="s">
        <v>899</v>
      </c>
      <c r="AG234" s="40">
        <v>1</v>
      </c>
      <c r="AH234" s="40">
        <v>12</v>
      </c>
      <c r="AI234" s="40">
        <v>0</v>
      </c>
      <c r="AJ234" s="40">
        <f t="shared" ca="1" si="248"/>
        <v>60</v>
      </c>
      <c r="AK234" s="37">
        <f t="shared" ca="1" si="261"/>
        <v>33.333333333333336</v>
      </c>
      <c r="AL234" s="69" t="s">
        <v>899</v>
      </c>
      <c r="AM234" s="40">
        <f t="shared" si="283"/>
        <v>1</v>
      </c>
      <c r="AN234" s="40">
        <v>12</v>
      </c>
      <c r="AO234" s="40">
        <v>0</v>
      </c>
      <c r="AP234" s="40">
        <f t="shared" ca="1" si="249"/>
        <v>60</v>
      </c>
      <c r="AQ234" s="37">
        <f t="shared" ca="1" si="262"/>
        <v>33.333333333333336</v>
      </c>
      <c r="AR234" s="69" t="s">
        <v>899</v>
      </c>
      <c r="AS234" s="40">
        <f t="shared" si="286"/>
        <v>1</v>
      </c>
      <c r="AT234" s="40">
        <v>12</v>
      </c>
      <c r="AU234" s="40">
        <v>0</v>
      </c>
      <c r="AV234" s="40">
        <f t="shared" ca="1" si="251"/>
        <v>60</v>
      </c>
      <c r="AW234" s="37">
        <f t="shared" ca="1" si="264"/>
        <v>33.333333333333336</v>
      </c>
      <c r="AX234" s="69" t="s">
        <v>899</v>
      </c>
      <c r="AY234" s="40">
        <f t="shared" si="285"/>
        <v>1</v>
      </c>
      <c r="AZ234" s="40">
        <v>12</v>
      </c>
      <c r="BA234" s="40">
        <v>0</v>
      </c>
      <c r="BB234" s="40">
        <f t="shared" ca="1" si="252"/>
        <v>60</v>
      </c>
      <c r="BC234" s="37">
        <f t="shared" ca="1" si="265"/>
        <v>33.333333333333336</v>
      </c>
      <c r="BD234" s="69" t="s">
        <v>899</v>
      </c>
      <c r="BE234" s="40">
        <f t="shared" si="210"/>
        <v>1</v>
      </c>
      <c r="BF234" s="40">
        <v>12</v>
      </c>
      <c r="BG234" s="40">
        <v>0</v>
      </c>
      <c r="BH234" s="40">
        <f t="shared" ca="1" si="253"/>
        <v>60</v>
      </c>
      <c r="BI234" s="37">
        <f t="shared" ca="1" si="266"/>
        <v>33.333333333333336</v>
      </c>
    </row>
    <row r="235" spans="1:61" s="33" customFormat="1" ht="11.25" x14ac:dyDescent="0.2">
      <c r="A235" s="33">
        <f t="shared" si="256"/>
        <v>226</v>
      </c>
      <c r="B235" s="33" t="str">
        <f>'TO Filter Summary'!B236</f>
        <v>GPS</v>
      </c>
      <c r="C235" s="76" t="str">
        <f t="shared" ca="1" si="238"/>
        <v>GPS A - Task Health</v>
      </c>
      <c r="D235" s="290" t="str">
        <f>'TO Filter Summary'!D236</f>
        <v>A</v>
      </c>
      <c r="E235" s="34" t="str">
        <f t="shared" ca="1" si="239"/>
        <v>External</v>
      </c>
      <c r="F235" s="34">
        <f t="shared" ca="1" si="240"/>
        <v>579</v>
      </c>
      <c r="G235" s="34" t="str">
        <f t="shared" ca="1" si="241"/>
        <v>0x243</v>
      </c>
      <c r="H235" s="34" t="str">
        <f t="shared" ca="1" si="257"/>
        <v>0xA43</v>
      </c>
      <c r="I235" s="117" t="s">
        <v>1393</v>
      </c>
      <c r="J235" s="35">
        <f t="shared" ca="1" si="242"/>
        <v>1776</v>
      </c>
      <c r="K235" s="67">
        <f t="shared" ca="1" si="243"/>
        <v>30</v>
      </c>
      <c r="L235" s="35" t="str">
        <f t="shared" ca="1" si="244"/>
        <v>Sync</v>
      </c>
      <c r="M235" s="64">
        <f t="shared" ca="1" si="245"/>
        <v>59.2</v>
      </c>
      <c r="N235" s="69" t="s">
        <v>899</v>
      </c>
      <c r="O235" s="40">
        <f t="shared" si="225"/>
        <v>1</v>
      </c>
      <c r="P235" s="36">
        <v>1</v>
      </c>
      <c r="Q235" s="40">
        <v>0</v>
      </c>
      <c r="R235" s="40">
        <f t="shared" ca="1" si="226"/>
        <v>30</v>
      </c>
      <c r="S235" s="37">
        <f t="shared" ca="1" si="258"/>
        <v>59.2</v>
      </c>
      <c r="T235" s="69" t="s">
        <v>899</v>
      </c>
      <c r="U235" s="40">
        <f t="shared" si="254"/>
        <v>1</v>
      </c>
      <c r="V235" s="36">
        <v>1</v>
      </c>
      <c r="W235" s="40">
        <v>0</v>
      </c>
      <c r="X235" s="40">
        <f t="shared" ca="1" si="246"/>
        <v>30</v>
      </c>
      <c r="Y235" s="37">
        <f t="shared" ca="1" si="259"/>
        <v>59.2</v>
      </c>
      <c r="Z235" s="69" t="s">
        <v>899</v>
      </c>
      <c r="AA235" s="40">
        <v>0</v>
      </c>
      <c r="AB235" s="40">
        <v>4</v>
      </c>
      <c r="AC235" s="40">
        <v>0</v>
      </c>
      <c r="AD235" s="40">
        <f t="shared" ca="1" si="247"/>
        <v>120</v>
      </c>
      <c r="AE235" s="37">
        <f t="shared" ca="1" si="260"/>
        <v>14.8</v>
      </c>
      <c r="AF235" s="69" t="s">
        <v>899</v>
      </c>
      <c r="AG235" s="40">
        <v>0</v>
      </c>
      <c r="AH235" s="40">
        <v>4</v>
      </c>
      <c r="AI235" s="40">
        <v>0</v>
      </c>
      <c r="AJ235" s="40">
        <f t="shared" ca="1" si="248"/>
        <v>120</v>
      </c>
      <c r="AK235" s="37">
        <f t="shared" ca="1" si="261"/>
        <v>14.8</v>
      </c>
      <c r="AL235" s="69" t="s">
        <v>899</v>
      </c>
      <c r="AM235" s="40">
        <f t="shared" si="283"/>
        <v>1</v>
      </c>
      <c r="AN235" s="40">
        <v>2</v>
      </c>
      <c r="AO235" s="40">
        <v>0</v>
      </c>
      <c r="AP235" s="40">
        <f t="shared" ca="1" si="249"/>
        <v>60</v>
      </c>
      <c r="AQ235" s="37">
        <f t="shared" ca="1" si="262"/>
        <v>29.6</v>
      </c>
      <c r="AR235" s="69" t="s">
        <v>899</v>
      </c>
      <c r="AS235" s="40">
        <f t="shared" si="286"/>
        <v>1</v>
      </c>
      <c r="AT235" s="40">
        <v>2</v>
      </c>
      <c r="AU235" s="40">
        <v>0</v>
      </c>
      <c r="AV235" s="40">
        <f t="shared" ca="1" si="251"/>
        <v>60</v>
      </c>
      <c r="AW235" s="37">
        <f t="shared" ca="1" si="264"/>
        <v>29.6</v>
      </c>
      <c r="AX235" s="69" t="s">
        <v>899</v>
      </c>
      <c r="AY235" s="40">
        <f t="shared" si="285"/>
        <v>1</v>
      </c>
      <c r="AZ235" s="40">
        <v>2</v>
      </c>
      <c r="BA235" s="40">
        <v>0</v>
      </c>
      <c r="BB235" s="40">
        <f t="shared" ca="1" si="252"/>
        <v>60</v>
      </c>
      <c r="BC235" s="37">
        <f t="shared" ca="1" si="265"/>
        <v>29.6</v>
      </c>
      <c r="BD235" s="69" t="s">
        <v>899</v>
      </c>
      <c r="BE235" s="40">
        <f t="shared" si="210"/>
        <v>1</v>
      </c>
      <c r="BF235" s="40">
        <v>2</v>
      </c>
      <c r="BG235" s="40">
        <v>0</v>
      </c>
      <c r="BH235" s="40">
        <f t="shared" ca="1" si="253"/>
        <v>60</v>
      </c>
      <c r="BI235" s="37">
        <f t="shared" ca="1" si="266"/>
        <v>29.6</v>
      </c>
    </row>
    <row r="236" spans="1:61" s="33" customFormat="1" ht="11.25" x14ac:dyDescent="0.2">
      <c r="A236" s="33">
        <f t="shared" si="256"/>
        <v>227</v>
      </c>
      <c r="B236" s="33" t="str">
        <f>'TO Filter Summary'!B237</f>
        <v>GPS</v>
      </c>
      <c r="C236" s="76" t="str">
        <f t="shared" ca="1" si="238"/>
        <v>GPS A - Single Point Solution</v>
      </c>
      <c r="D236" s="290" t="str">
        <f>'TO Filter Summary'!D237</f>
        <v>A</v>
      </c>
      <c r="E236" s="34" t="str">
        <f t="shared" ca="1" si="239"/>
        <v>External</v>
      </c>
      <c r="F236" s="34">
        <f t="shared" ca="1" si="240"/>
        <v>580</v>
      </c>
      <c r="G236" s="34" t="str">
        <f t="shared" ca="1" si="241"/>
        <v>0x244</v>
      </c>
      <c r="H236" s="34" t="str">
        <f t="shared" ca="1" si="257"/>
        <v>0xA44</v>
      </c>
      <c r="I236" s="117" t="s">
        <v>1393</v>
      </c>
      <c r="J236" s="35">
        <f t="shared" ca="1" si="242"/>
        <v>1712</v>
      </c>
      <c r="K236" s="67">
        <f t="shared" ca="1" si="243"/>
        <v>5</v>
      </c>
      <c r="L236" s="35" t="str">
        <f t="shared" ca="1" si="244"/>
        <v>Sync</v>
      </c>
      <c r="M236" s="64">
        <f t="shared" ca="1" si="245"/>
        <v>342.4</v>
      </c>
      <c r="N236" s="69" t="s">
        <v>899</v>
      </c>
      <c r="O236" s="40">
        <f t="shared" si="225"/>
        <v>1</v>
      </c>
      <c r="P236" s="36">
        <v>1</v>
      </c>
      <c r="Q236" s="40">
        <v>0</v>
      </c>
      <c r="R236" s="40">
        <f t="shared" ca="1" si="226"/>
        <v>5</v>
      </c>
      <c r="S236" s="37">
        <f t="shared" ca="1" si="258"/>
        <v>342.4</v>
      </c>
      <c r="T236" s="69" t="s">
        <v>899</v>
      </c>
      <c r="U236" s="40">
        <f t="shared" si="254"/>
        <v>1</v>
      </c>
      <c r="V236" s="36">
        <v>1</v>
      </c>
      <c r="W236" s="40">
        <v>0</v>
      </c>
      <c r="X236" s="40">
        <f t="shared" ca="1" si="246"/>
        <v>5</v>
      </c>
      <c r="Y236" s="37">
        <f t="shared" ca="1" si="259"/>
        <v>342.4</v>
      </c>
      <c r="Z236" s="69" t="s">
        <v>899</v>
      </c>
      <c r="AA236" s="40">
        <f t="shared" si="282"/>
        <v>1</v>
      </c>
      <c r="AB236" s="40">
        <v>12</v>
      </c>
      <c r="AC236" s="40">
        <v>0</v>
      </c>
      <c r="AD236" s="40">
        <f t="shared" ca="1" si="247"/>
        <v>60</v>
      </c>
      <c r="AE236" s="37">
        <f t="shared" ca="1" si="260"/>
        <v>28.533333333333331</v>
      </c>
      <c r="AF236" s="69" t="s">
        <v>899</v>
      </c>
      <c r="AG236" s="40">
        <f t="shared" ref="AG236:AG275" si="288">IF(AH236=0,0,1)</f>
        <v>0</v>
      </c>
      <c r="AH236" s="40">
        <v>0</v>
      </c>
      <c r="AI236" s="40">
        <v>0</v>
      </c>
      <c r="AJ236" s="40">
        <f t="shared" ca="1" si="248"/>
        <v>0</v>
      </c>
      <c r="AK236" s="37">
        <f t="shared" si="261"/>
        <v>0</v>
      </c>
      <c r="AL236" s="69" t="s">
        <v>899</v>
      </c>
      <c r="AM236" s="40">
        <f t="shared" si="283"/>
        <v>1</v>
      </c>
      <c r="AN236" s="40">
        <v>12</v>
      </c>
      <c r="AO236" s="40">
        <v>0</v>
      </c>
      <c r="AP236" s="40">
        <f t="shared" ca="1" si="249"/>
        <v>60</v>
      </c>
      <c r="AQ236" s="37">
        <f t="shared" ca="1" si="262"/>
        <v>28.533333333333331</v>
      </c>
      <c r="AR236" s="69" t="s">
        <v>899</v>
      </c>
      <c r="AS236" s="40">
        <f t="shared" si="286"/>
        <v>1</v>
      </c>
      <c r="AT236" s="40">
        <v>12</v>
      </c>
      <c r="AU236" s="40">
        <v>0</v>
      </c>
      <c r="AV236" s="40">
        <f t="shared" ca="1" si="251"/>
        <v>60</v>
      </c>
      <c r="AW236" s="37">
        <f t="shared" ca="1" si="264"/>
        <v>28.533333333333331</v>
      </c>
      <c r="AX236" s="69" t="s">
        <v>899</v>
      </c>
      <c r="AY236" s="40">
        <f t="shared" si="285"/>
        <v>1</v>
      </c>
      <c r="AZ236" s="40">
        <v>12</v>
      </c>
      <c r="BA236" s="40">
        <v>0</v>
      </c>
      <c r="BB236" s="40">
        <f t="shared" ca="1" si="252"/>
        <v>60</v>
      </c>
      <c r="BC236" s="37">
        <f t="shared" ca="1" si="265"/>
        <v>28.533333333333331</v>
      </c>
      <c r="BD236" s="69" t="s">
        <v>899</v>
      </c>
      <c r="BE236" s="40">
        <f t="shared" si="210"/>
        <v>0</v>
      </c>
      <c r="BF236" s="40">
        <v>0</v>
      </c>
      <c r="BG236" s="40">
        <v>0</v>
      </c>
      <c r="BH236" s="40">
        <f t="shared" ca="1" si="253"/>
        <v>0</v>
      </c>
      <c r="BI236" s="37">
        <f t="shared" si="266"/>
        <v>0</v>
      </c>
    </row>
    <row r="237" spans="1:61" s="33" customFormat="1" ht="11.25" x14ac:dyDescent="0.2">
      <c r="A237" s="33">
        <f t="shared" si="256"/>
        <v>228</v>
      </c>
      <c r="B237" s="33" t="str">
        <f>'TO Filter Summary'!B238</f>
        <v>GPS</v>
      </c>
      <c r="C237" s="76" t="str">
        <f t="shared" ca="1" si="238"/>
        <v>GPS A - Time of Tone</v>
      </c>
      <c r="D237" s="290" t="str">
        <f>'TO Filter Summary'!D238</f>
        <v>A</v>
      </c>
      <c r="E237" s="34" t="str">
        <f t="shared" ca="1" si="239"/>
        <v>External</v>
      </c>
      <c r="F237" s="34">
        <f t="shared" ca="1" si="240"/>
        <v>581</v>
      </c>
      <c r="G237" s="34" t="str">
        <f t="shared" ca="1" si="241"/>
        <v>0x245</v>
      </c>
      <c r="H237" s="34" t="str">
        <f t="shared" ca="1" si="257"/>
        <v>0xA45</v>
      </c>
      <c r="I237" s="117" t="s">
        <v>1393</v>
      </c>
      <c r="J237" s="35">
        <f t="shared" ca="1" si="242"/>
        <v>240</v>
      </c>
      <c r="K237" s="67">
        <f t="shared" ca="1" si="243"/>
        <v>1</v>
      </c>
      <c r="L237" s="35" t="str">
        <f t="shared" ca="1" si="244"/>
        <v>Sync</v>
      </c>
      <c r="M237" s="64">
        <f t="shared" ca="1" si="245"/>
        <v>240</v>
      </c>
      <c r="N237" s="69" t="s">
        <v>899</v>
      </c>
      <c r="O237" s="40">
        <f t="shared" si="225"/>
        <v>1</v>
      </c>
      <c r="P237" s="36">
        <v>1</v>
      </c>
      <c r="Q237" s="40">
        <v>0</v>
      </c>
      <c r="R237" s="40">
        <f t="shared" ca="1" si="226"/>
        <v>1</v>
      </c>
      <c r="S237" s="37">
        <f t="shared" ca="1" si="258"/>
        <v>240</v>
      </c>
      <c r="T237" s="69" t="s">
        <v>899</v>
      </c>
      <c r="U237" s="40">
        <f t="shared" si="254"/>
        <v>1</v>
      </c>
      <c r="V237" s="36">
        <v>1</v>
      </c>
      <c r="W237" s="40">
        <v>0</v>
      </c>
      <c r="X237" s="40">
        <f t="shared" ca="1" si="246"/>
        <v>1</v>
      </c>
      <c r="Y237" s="37">
        <f t="shared" ca="1" si="259"/>
        <v>240</v>
      </c>
      <c r="Z237" s="69" t="s">
        <v>899</v>
      </c>
      <c r="AA237" s="40">
        <f t="shared" si="282"/>
        <v>1</v>
      </c>
      <c r="AB237" s="40">
        <v>120</v>
      </c>
      <c r="AC237" s="40">
        <v>0</v>
      </c>
      <c r="AD237" s="40">
        <f t="shared" ca="1" si="247"/>
        <v>120</v>
      </c>
      <c r="AE237" s="37">
        <f t="shared" ca="1" si="260"/>
        <v>2</v>
      </c>
      <c r="AF237" s="69" t="s">
        <v>899</v>
      </c>
      <c r="AG237" s="40">
        <f t="shared" si="288"/>
        <v>0</v>
      </c>
      <c r="AH237" s="40">
        <v>0</v>
      </c>
      <c r="AI237" s="40">
        <v>0</v>
      </c>
      <c r="AJ237" s="40">
        <f t="shared" ca="1" si="248"/>
        <v>0</v>
      </c>
      <c r="AK237" s="37">
        <f t="shared" si="261"/>
        <v>0</v>
      </c>
      <c r="AL237" s="69" t="s">
        <v>899</v>
      </c>
      <c r="AM237" s="40">
        <f t="shared" si="283"/>
        <v>1</v>
      </c>
      <c r="AN237" s="40">
        <v>60</v>
      </c>
      <c r="AO237" s="40">
        <v>0</v>
      </c>
      <c r="AP237" s="40">
        <f t="shared" ca="1" si="249"/>
        <v>60</v>
      </c>
      <c r="AQ237" s="37">
        <f t="shared" ca="1" si="262"/>
        <v>4</v>
      </c>
      <c r="AR237" s="69" t="s">
        <v>899</v>
      </c>
      <c r="AS237" s="40">
        <f t="shared" si="286"/>
        <v>1</v>
      </c>
      <c r="AT237" s="40">
        <v>60</v>
      </c>
      <c r="AU237" s="40">
        <v>0</v>
      </c>
      <c r="AV237" s="40">
        <f t="shared" ca="1" si="251"/>
        <v>60</v>
      </c>
      <c r="AW237" s="37">
        <f t="shared" ca="1" si="264"/>
        <v>4</v>
      </c>
      <c r="AX237" s="69" t="s">
        <v>899</v>
      </c>
      <c r="AY237" s="40">
        <f t="shared" si="285"/>
        <v>1</v>
      </c>
      <c r="AZ237" s="40">
        <v>60</v>
      </c>
      <c r="BA237" s="40">
        <v>0</v>
      </c>
      <c r="BB237" s="40">
        <f t="shared" ca="1" si="252"/>
        <v>60</v>
      </c>
      <c r="BC237" s="37">
        <f t="shared" ca="1" si="265"/>
        <v>4</v>
      </c>
      <c r="BD237" s="69" t="s">
        <v>899</v>
      </c>
      <c r="BE237" s="40">
        <f t="shared" si="210"/>
        <v>0</v>
      </c>
      <c r="BF237" s="40">
        <v>0</v>
      </c>
      <c r="BG237" s="40">
        <v>0</v>
      </c>
      <c r="BH237" s="40">
        <f t="shared" ca="1" si="253"/>
        <v>0</v>
      </c>
      <c r="BI237" s="37">
        <f t="shared" si="266"/>
        <v>0</v>
      </c>
    </row>
    <row r="238" spans="1:61" s="33" customFormat="1" ht="11.25" x14ac:dyDescent="0.2">
      <c r="A238" s="33">
        <f t="shared" si="256"/>
        <v>229</v>
      </c>
      <c r="B238" s="33" t="str">
        <f>'TO Filter Summary'!B239</f>
        <v>GPS</v>
      </c>
      <c r="C238" s="76" t="str">
        <f t="shared" ca="1" si="238"/>
        <v>GPS A - PPS</v>
      </c>
      <c r="D238" s="290" t="str">
        <f>'TO Filter Summary'!D239</f>
        <v>A</v>
      </c>
      <c r="E238" s="34" t="str">
        <f t="shared" ca="1" si="239"/>
        <v>External</v>
      </c>
      <c r="F238" s="34">
        <f t="shared" ca="1" si="240"/>
        <v>582</v>
      </c>
      <c r="G238" s="34" t="str">
        <f t="shared" ca="1" si="241"/>
        <v>0x246</v>
      </c>
      <c r="H238" s="34" t="str">
        <f t="shared" ca="1" si="257"/>
        <v>0xA46</v>
      </c>
      <c r="I238" s="117" t="s">
        <v>1393</v>
      </c>
      <c r="J238" s="35">
        <f t="shared" ca="1" si="242"/>
        <v>560</v>
      </c>
      <c r="K238" s="67">
        <f t="shared" ca="1" si="243"/>
        <v>30</v>
      </c>
      <c r="L238" s="35" t="str">
        <f t="shared" ca="1" si="244"/>
        <v>Sync</v>
      </c>
      <c r="M238" s="64">
        <f t="shared" ca="1" si="245"/>
        <v>18.666666666666668</v>
      </c>
      <c r="N238" s="69" t="s">
        <v>899</v>
      </c>
      <c r="O238" s="40">
        <f t="shared" si="225"/>
        <v>1</v>
      </c>
      <c r="P238" s="36">
        <v>1</v>
      </c>
      <c r="Q238" s="40">
        <v>0</v>
      </c>
      <c r="R238" s="40">
        <f t="shared" ca="1" si="226"/>
        <v>30</v>
      </c>
      <c r="S238" s="37">
        <f t="shared" ca="1" si="258"/>
        <v>18.666666666666668</v>
      </c>
      <c r="T238" s="69" t="s">
        <v>899</v>
      </c>
      <c r="U238" s="40">
        <f t="shared" si="254"/>
        <v>1</v>
      </c>
      <c r="V238" s="36">
        <v>1</v>
      </c>
      <c r="W238" s="40">
        <v>0</v>
      </c>
      <c r="X238" s="40">
        <f t="shared" ca="1" si="246"/>
        <v>30</v>
      </c>
      <c r="Y238" s="37">
        <f t="shared" ca="1" si="259"/>
        <v>18.666666666666668</v>
      </c>
      <c r="Z238" s="69" t="s">
        <v>899</v>
      </c>
      <c r="AA238" s="40">
        <f t="shared" si="282"/>
        <v>1</v>
      </c>
      <c r="AB238" s="40">
        <v>4</v>
      </c>
      <c r="AC238" s="40">
        <v>0</v>
      </c>
      <c r="AD238" s="40">
        <f t="shared" ca="1" si="247"/>
        <v>120</v>
      </c>
      <c r="AE238" s="37">
        <f t="shared" ca="1" si="260"/>
        <v>4.666666666666667</v>
      </c>
      <c r="AF238" s="69" t="s">
        <v>899</v>
      </c>
      <c r="AG238" s="40">
        <f t="shared" si="288"/>
        <v>0</v>
      </c>
      <c r="AH238" s="40">
        <v>0</v>
      </c>
      <c r="AI238" s="40">
        <v>0</v>
      </c>
      <c r="AJ238" s="40">
        <f t="shared" ca="1" si="248"/>
        <v>0</v>
      </c>
      <c r="AK238" s="37">
        <f t="shared" si="261"/>
        <v>0</v>
      </c>
      <c r="AL238" s="69" t="s">
        <v>899</v>
      </c>
      <c r="AM238" s="40">
        <f t="shared" si="283"/>
        <v>1</v>
      </c>
      <c r="AN238" s="84">
        <v>2</v>
      </c>
      <c r="AO238" s="40">
        <v>0</v>
      </c>
      <c r="AP238" s="40">
        <f t="shared" ca="1" si="249"/>
        <v>60</v>
      </c>
      <c r="AQ238" s="37">
        <f t="shared" ca="1" si="262"/>
        <v>9.3333333333333339</v>
      </c>
      <c r="AR238" s="69" t="s">
        <v>899</v>
      </c>
      <c r="AS238" s="40">
        <f t="shared" si="286"/>
        <v>1</v>
      </c>
      <c r="AT238" s="84">
        <v>2</v>
      </c>
      <c r="AU238" s="40">
        <v>0</v>
      </c>
      <c r="AV238" s="40">
        <f t="shared" ca="1" si="251"/>
        <v>60</v>
      </c>
      <c r="AW238" s="37">
        <f t="shared" ca="1" si="264"/>
        <v>9.3333333333333339</v>
      </c>
      <c r="AX238" s="69" t="s">
        <v>899</v>
      </c>
      <c r="AY238" s="40">
        <f t="shared" si="285"/>
        <v>1</v>
      </c>
      <c r="AZ238" s="84">
        <v>2</v>
      </c>
      <c r="BA238" s="40">
        <v>0</v>
      </c>
      <c r="BB238" s="40">
        <f t="shared" ca="1" si="252"/>
        <v>60</v>
      </c>
      <c r="BC238" s="37">
        <f t="shared" ca="1" si="265"/>
        <v>9.3333333333333339</v>
      </c>
      <c r="BD238" s="69" t="s">
        <v>899</v>
      </c>
      <c r="BE238" s="40">
        <f t="shared" si="210"/>
        <v>0</v>
      </c>
      <c r="BF238" s="84">
        <v>0</v>
      </c>
      <c r="BG238" s="40">
        <v>0</v>
      </c>
      <c r="BH238" s="40">
        <f t="shared" ca="1" si="253"/>
        <v>0</v>
      </c>
      <c r="BI238" s="37">
        <f t="shared" si="266"/>
        <v>0</v>
      </c>
    </row>
    <row r="239" spans="1:61" s="33" customFormat="1" ht="11.25" x14ac:dyDescent="0.2">
      <c r="A239" s="33">
        <f t="shared" si="256"/>
        <v>230</v>
      </c>
      <c r="B239" s="33" t="str">
        <f>'TO Filter Summary'!B240</f>
        <v>GPS</v>
      </c>
      <c r="C239" s="76" t="str">
        <f t="shared" ca="1" si="238"/>
        <v>GPS A - Clock</v>
      </c>
      <c r="D239" s="290" t="str">
        <f>'TO Filter Summary'!D240</f>
        <v>A</v>
      </c>
      <c r="E239" s="34" t="str">
        <f t="shared" ca="1" si="239"/>
        <v>External</v>
      </c>
      <c r="F239" s="34">
        <f t="shared" ca="1" si="240"/>
        <v>583</v>
      </c>
      <c r="G239" s="34" t="str">
        <f t="shared" ca="1" si="241"/>
        <v>0x247</v>
      </c>
      <c r="H239" s="34" t="str">
        <f t="shared" ca="1" si="257"/>
        <v>0xA47</v>
      </c>
      <c r="I239" s="117" t="s">
        <v>1393</v>
      </c>
      <c r="J239" s="35">
        <f t="shared" ca="1" si="242"/>
        <v>720</v>
      </c>
      <c r="K239" s="67">
        <f t="shared" ca="1" si="243"/>
        <v>5</v>
      </c>
      <c r="L239" s="35" t="str">
        <f t="shared" ca="1" si="244"/>
        <v>Sync</v>
      </c>
      <c r="M239" s="64">
        <f t="shared" ca="1" si="245"/>
        <v>144</v>
      </c>
      <c r="N239" s="69" t="s">
        <v>899</v>
      </c>
      <c r="O239" s="40">
        <f t="shared" si="225"/>
        <v>1</v>
      </c>
      <c r="P239" s="36">
        <v>1</v>
      </c>
      <c r="Q239" s="40">
        <v>0</v>
      </c>
      <c r="R239" s="40">
        <f t="shared" ca="1" si="226"/>
        <v>5</v>
      </c>
      <c r="S239" s="37">
        <f t="shared" ca="1" si="258"/>
        <v>144</v>
      </c>
      <c r="T239" s="69" t="s">
        <v>899</v>
      </c>
      <c r="U239" s="40">
        <f t="shared" si="254"/>
        <v>1</v>
      </c>
      <c r="V239" s="36">
        <v>1</v>
      </c>
      <c r="W239" s="40">
        <v>0</v>
      </c>
      <c r="X239" s="40">
        <f t="shared" ca="1" si="246"/>
        <v>5</v>
      </c>
      <c r="Y239" s="37">
        <f t="shared" ca="1" si="259"/>
        <v>144</v>
      </c>
      <c r="Z239" s="69" t="s">
        <v>899</v>
      </c>
      <c r="AA239" s="40">
        <f t="shared" si="282"/>
        <v>1</v>
      </c>
      <c r="AB239" s="40">
        <v>24</v>
      </c>
      <c r="AC239" s="40">
        <v>0</v>
      </c>
      <c r="AD239" s="40">
        <f t="shared" ca="1" si="247"/>
        <v>120</v>
      </c>
      <c r="AE239" s="37">
        <f t="shared" ca="1" si="260"/>
        <v>6</v>
      </c>
      <c r="AF239" s="69" t="s">
        <v>899</v>
      </c>
      <c r="AG239" s="40">
        <f t="shared" si="288"/>
        <v>0</v>
      </c>
      <c r="AH239" s="40">
        <v>0</v>
      </c>
      <c r="AI239" s="40">
        <v>0</v>
      </c>
      <c r="AJ239" s="40">
        <f t="shared" ca="1" si="248"/>
        <v>0</v>
      </c>
      <c r="AK239" s="37">
        <f t="shared" si="261"/>
        <v>0</v>
      </c>
      <c r="AL239" s="69" t="s">
        <v>899</v>
      </c>
      <c r="AM239" s="40">
        <f t="shared" si="283"/>
        <v>1</v>
      </c>
      <c r="AN239" s="84">
        <v>24</v>
      </c>
      <c r="AO239" s="40">
        <v>0</v>
      </c>
      <c r="AP239" s="40">
        <f t="shared" ca="1" si="249"/>
        <v>120</v>
      </c>
      <c r="AQ239" s="37">
        <f t="shared" ca="1" si="262"/>
        <v>6</v>
      </c>
      <c r="AR239" s="69" t="s">
        <v>899</v>
      </c>
      <c r="AS239" s="40">
        <f t="shared" si="286"/>
        <v>1</v>
      </c>
      <c r="AT239" s="84">
        <v>12</v>
      </c>
      <c r="AU239" s="40">
        <v>0</v>
      </c>
      <c r="AV239" s="40">
        <f t="shared" ca="1" si="251"/>
        <v>60</v>
      </c>
      <c r="AW239" s="37">
        <f t="shared" ca="1" si="264"/>
        <v>12</v>
      </c>
      <c r="AX239" s="69" t="s">
        <v>899</v>
      </c>
      <c r="AY239" s="40">
        <f t="shared" si="285"/>
        <v>1</v>
      </c>
      <c r="AZ239" s="84">
        <v>12</v>
      </c>
      <c r="BA239" s="40">
        <v>0</v>
      </c>
      <c r="BB239" s="40">
        <f t="shared" ca="1" si="252"/>
        <v>60</v>
      </c>
      <c r="BC239" s="37">
        <f t="shared" ca="1" si="265"/>
        <v>12</v>
      </c>
      <c r="BD239" s="69" t="s">
        <v>899</v>
      </c>
      <c r="BE239" s="40">
        <f t="shared" si="210"/>
        <v>0</v>
      </c>
      <c r="BF239" s="84">
        <v>0</v>
      </c>
      <c r="BG239" s="40">
        <v>0</v>
      </c>
      <c r="BH239" s="40">
        <f t="shared" ca="1" si="253"/>
        <v>0</v>
      </c>
      <c r="BI239" s="37">
        <f t="shared" si="266"/>
        <v>0</v>
      </c>
    </row>
    <row r="240" spans="1:61" s="33" customFormat="1" ht="11.25" x14ac:dyDescent="0.2">
      <c r="A240" s="33">
        <f t="shared" si="256"/>
        <v>231</v>
      </c>
      <c r="B240" s="33" t="str">
        <f>'TO Filter Summary'!B241</f>
        <v>GPS</v>
      </c>
      <c r="C240" s="76" t="str">
        <f t="shared" ca="1" si="238"/>
        <v>GPS A - Channel</v>
      </c>
      <c r="D240" s="290" t="str">
        <f>'TO Filter Summary'!D241</f>
        <v>A</v>
      </c>
      <c r="E240" s="34" t="str">
        <f t="shared" ca="1" si="239"/>
        <v>External</v>
      </c>
      <c r="F240" s="34">
        <f t="shared" ca="1" si="240"/>
        <v>584</v>
      </c>
      <c r="G240" s="34" t="str">
        <f t="shared" ca="1" si="241"/>
        <v>0x248</v>
      </c>
      <c r="H240" s="34" t="str">
        <f t="shared" ca="1" si="257"/>
        <v>0xA48</v>
      </c>
      <c r="I240" s="117" t="s">
        <v>1393</v>
      </c>
      <c r="J240" s="35">
        <f t="shared" ca="1" si="242"/>
        <v>2912</v>
      </c>
      <c r="K240" s="67">
        <f t="shared" ca="1" si="243"/>
        <v>1</v>
      </c>
      <c r="L240" s="35" t="str">
        <f t="shared" ca="1" si="244"/>
        <v>Sync</v>
      </c>
      <c r="M240" s="64">
        <f t="shared" ca="1" si="245"/>
        <v>2912</v>
      </c>
      <c r="N240" s="69" t="s">
        <v>899</v>
      </c>
      <c r="O240" s="40">
        <f t="shared" si="225"/>
        <v>0</v>
      </c>
      <c r="P240" s="36">
        <v>0</v>
      </c>
      <c r="Q240" s="40">
        <v>0</v>
      </c>
      <c r="R240" s="40">
        <f t="shared" ca="1" si="226"/>
        <v>0</v>
      </c>
      <c r="S240" s="37">
        <f t="shared" si="258"/>
        <v>0</v>
      </c>
      <c r="T240" s="69" t="s">
        <v>899</v>
      </c>
      <c r="U240" s="40">
        <f t="shared" si="254"/>
        <v>0</v>
      </c>
      <c r="V240" s="36">
        <v>0</v>
      </c>
      <c r="W240" s="40">
        <v>0</v>
      </c>
      <c r="X240" s="40">
        <f t="shared" ca="1" si="246"/>
        <v>0</v>
      </c>
      <c r="Y240" s="37">
        <f t="shared" si="259"/>
        <v>0</v>
      </c>
      <c r="Z240" s="69" t="s">
        <v>899</v>
      </c>
      <c r="AA240" s="40">
        <f t="shared" si="282"/>
        <v>0</v>
      </c>
      <c r="AB240" s="40">
        <v>0</v>
      </c>
      <c r="AC240" s="40">
        <v>0</v>
      </c>
      <c r="AD240" s="40">
        <f t="shared" ca="1" si="247"/>
        <v>0</v>
      </c>
      <c r="AE240" s="37">
        <f t="shared" si="260"/>
        <v>0</v>
      </c>
      <c r="AF240" s="69" t="s">
        <v>899</v>
      </c>
      <c r="AG240" s="40">
        <f t="shared" si="288"/>
        <v>0</v>
      </c>
      <c r="AH240" s="40">
        <v>0</v>
      </c>
      <c r="AI240" s="40">
        <v>0</v>
      </c>
      <c r="AJ240" s="40">
        <f t="shared" ca="1" si="248"/>
        <v>0</v>
      </c>
      <c r="AK240" s="37">
        <f t="shared" si="261"/>
        <v>0</v>
      </c>
      <c r="AL240" s="69" t="s">
        <v>899</v>
      </c>
      <c r="AM240" s="40">
        <f t="shared" si="283"/>
        <v>0</v>
      </c>
      <c r="AN240" s="84">
        <v>0</v>
      </c>
      <c r="AO240" s="40">
        <v>0</v>
      </c>
      <c r="AP240" s="40">
        <f t="shared" ca="1" si="249"/>
        <v>0</v>
      </c>
      <c r="AQ240" s="37">
        <f t="shared" si="262"/>
        <v>0</v>
      </c>
      <c r="AR240" s="69" t="s">
        <v>899</v>
      </c>
      <c r="AS240" s="40">
        <f t="shared" si="286"/>
        <v>0</v>
      </c>
      <c r="AT240" s="84">
        <v>0</v>
      </c>
      <c r="AU240" s="40">
        <v>0</v>
      </c>
      <c r="AV240" s="40">
        <f t="shared" ca="1" si="251"/>
        <v>0</v>
      </c>
      <c r="AW240" s="37">
        <f t="shared" si="264"/>
        <v>0</v>
      </c>
      <c r="AX240" s="69" t="s">
        <v>899</v>
      </c>
      <c r="AY240" s="40">
        <f t="shared" si="285"/>
        <v>0</v>
      </c>
      <c r="AZ240" s="84">
        <v>0</v>
      </c>
      <c r="BA240" s="40">
        <v>0</v>
      </c>
      <c r="BB240" s="40">
        <f t="shared" ca="1" si="252"/>
        <v>0</v>
      </c>
      <c r="BC240" s="37">
        <f t="shared" si="265"/>
        <v>0</v>
      </c>
      <c r="BD240" s="69" t="s">
        <v>899</v>
      </c>
      <c r="BE240" s="40">
        <f t="shared" ref="BE240:BE283" si="289">IF(BF240=0,0,1)</f>
        <v>0</v>
      </c>
      <c r="BF240" s="84">
        <v>0</v>
      </c>
      <c r="BG240" s="40">
        <v>0</v>
      </c>
      <c r="BH240" s="40">
        <f t="shared" ca="1" si="253"/>
        <v>0</v>
      </c>
      <c r="BI240" s="37">
        <f t="shared" si="266"/>
        <v>0</v>
      </c>
    </row>
    <row r="241" spans="1:61" s="33" customFormat="1" ht="11.25" x14ac:dyDescent="0.2">
      <c r="A241" s="33">
        <f t="shared" si="256"/>
        <v>232</v>
      </c>
      <c r="B241" s="33" t="str">
        <f>'TO Filter Summary'!B242</f>
        <v>GPS</v>
      </c>
      <c r="C241" s="76" t="str">
        <f t="shared" ca="1" si="238"/>
        <v>GPS A - SV Position</v>
      </c>
      <c r="D241" s="290" t="str">
        <f>'TO Filter Summary'!D242</f>
        <v>A</v>
      </c>
      <c r="E241" s="34" t="str">
        <f t="shared" ca="1" si="239"/>
        <v>External</v>
      </c>
      <c r="F241" s="34">
        <f t="shared" ca="1" si="240"/>
        <v>585</v>
      </c>
      <c r="G241" s="34" t="str">
        <f t="shared" ca="1" si="241"/>
        <v>0x249</v>
      </c>
      <c r="H241" s="34" t="str">
        <f t="shared" ca="1" si="257"/>
        <v>0xA49</v>
      </c>
      <c r="I241" s="117" t="s">
        <v>1393</v>
      </c>
      <c r="J241" s="35">
        <f t="shared" ca="1" si="242"/>
        <v>2864</v>
      </c>
      <c r="K241" s="67">
        <f t="shared" ca="1" si="243"/>
        <v>5</v>
      </c>
      <c r="L241" s="35" t="str">
        <f t="shared" ca="1" si="244"/>
        <v>Sync</v>
      </c>
      <c r="M241" s="64">
        <f t="shared" ca="1" si="245"/>
        <v>572.79999999999995</v>
      </c>
      <c r="N241" s="69" t="s">
        <v>899</v>
      </c>
      <c r="O241" s="40">
        <f t="shared" si="225"/>
        <v>0</v>
      </c>
      <c r="P241" s="36">
        <v>0</v>
      </c>
      <c r="Q241" s="40">
        <v>0</v>
      </c>
      <c r="R241" s="40">
        <f t="shared" ca="1" si="226"/>
        <v>0</v>
      </c>
      <c r="S241" s="37">
        <f t="shared" si="258"/>
        <v>0</v>
      </c>
      <c r="T241" s="69" t="s">
        <v>899</v>
      </c>
      <c r="U241" s="40">
        <f t="shared" si="254"/>
        <v>0</v>
      </c>
      <c r="V241" s="36">
        <v>0</v>
      </c>
      <c r="W241" s="40">
        <v>0</v>
      </c>
      <c r="X241" s="40">
        <f t="shared" ca="1" si="246"/>
        <v>0</v>
      </c>
      <c r="Y241" s="37">
        <f t="shared" si="259"/>
        <v>0</v>
      </c>
      <c r="Z241" s="69" t="s">
        <v>899</v>
      </c>
      <c r="AA241" s="40">
        <f t="shared" si="282"/>
        <v>0</v>
      </c>
      <c r="AB241" s="40">
        <v>0</v>
      </c>
      <c r="AC241" s="40">
        <v>0</v>
      </c>
      <c r="AD241" s="40">
        <f t="shared" ca="1" si="247"/>
        <v>0</v>
      </c>
      <c r="AE241" s="37">
        <f t="shared" si="260"/>
        <v>0</v>
      </c>
      <c r="AF241" s="69" t="s">
        <v>899</v>
      </c>
      <c r="AG241" s="40">
        <f t="shared" si="288"/>
        <v>0</v>
      </c>
      <c r="AH241" s="40">
        <v>0</v>
      </c>
      <c r="AI241" s="40">
        <v>0</v>
      </c>
      <c r="AJ241" s="40">
        <f t="shared" ca="1" si="248"/>
        <v>0</v>
      </c>
      <c r="AK241" s="37">
        <f t="shared" si="261"/>
        <v>0</v>
      </c>
      <c r="AL241" s="69" t="s">
        <v>899</v>
      </c>
      <c r="AM241" s="40">
        <f t="shared" si="283"/>
        <v>0</v>
      </c>
      <c r="AN241" s="84">
        <v>0</v>
      </c>
      <c r="AO241" s="40">
        <v>0</v>
      </c>
      <c r="AP241" s="40">
        <f t="shared" ca="1" si="249"/>
        <v>0</v>
      </c>
      <c r="AQ241" s="37">
        <f t="shared" si="262"/>
        <v>0</v>
      </c>
      <c r="AR241" s="69" t="s">
        <v>899</v>
      </c>
      <c r="AS241" s="40">
        <f t="shared" si="286"/>
        <v>0</v>
      </c>
      <c r="AT241" s="84">
        <v>0</v>
      </c>
      <c r="AU241" s="40">
        <v>0</v>
      </c>
      <c r="AV241" s="40">
        <f t="shared" ca="1" si="251"/>
        <v>0</v>
      </c>
      <c r="AW241" s="37">
        <f t="shared" si="264"/>
        <v>0</v>
      </c>
      <c r="AX241" s="69" t="s">
        <v>899</v>
      </c>
      <c r="AY241" s="40">
        <f t="shared" si="285"/>
        <v>0</v>
      </c>
      <c r="AZ241" s="84">
        <v>0</v>
      </c>
      <c r="BA241" s="40">
        <v>0</v>
      </c>
      <c r="BB241" s="40">
        <f t="shared" ca="1" si="252"/>
        <v>0</v>
      </c>
      <c r="BC241" s="37">
        <f t="shared" si="265"/>
        <v>0</v>
      </c>
      <c r="BD241" s="69" t="s">
        <v>899</v>
      </c>
      <c r="BE241" s="40">
        <f t="shared" si="289"/>
        <v>0</v>
      </c>
      <c r="BF241" s="84">
        <v>0</v>
      </c>
      <c r="BG241" s="40">
        <v>0</v>
      </c>
      <c r="BH241" s="40">
        <f t="shared" ca="1" si="253"/>
        <v>0</v>
      </c>
      <c r="BI241" s="37">
        <f t="shared" si="266"/>
        <v>0</v>
      </c>
    </row>
    <row r="242" spans="1:61" s="33" customFormat="1" ht="11.25" x14ac:dyDescent="0.2">
      <c r="A242" s="33">
        <f t="shared" si="256"/>
        <v>233</v>
      </c>
      <c r="B242" s="33" t="str">
        <f>'TO Filter Summary'!B243</f>
        <v>GPS</v>
      </c>
      <c r="C242" s="76" t="str">
        <f t="shared" ca="1" si="238"/>
        <v>GPS A - Measurement</v>
      </c>
      <c r="D242" s="290" t="str">
        <f>'TO Filter Summary'!D243</f>
        <v>A</v>
      </c>
      <c r="E242" s="34" t="str">
        <f t="shared" ca="1" si="239"/>
        <v>External</v>
      </c>
      <c r="F242" s="34">
        <f t="shared" ca="1" si="240"/>
        <v>586</v>
      </c>
      <c r="G242" s="34" t="str">
        <f t="shared" ca="1" si="241"/>
        <v>0x24A</v>
      </c>
      <c r="H242" s="34" t="str">
        <f t="shared" ca="1" si="257"/>
        <v>0xA4A</v>
      </c>
      <c r="I242" s="117" t="s">
        <v>1393</v>
      </c>
      <c r="J242" s="35">
        <f t="shared" ca="1" si="242"/>
        <v>3040</v>
      </c>
      <c r="K242" s="67">
        <f t="shared" ca="1" si="243"/>
        <v>5</v>
      </c>
      <c r="L242" s="35" t="str">
        <f t="shared" ca="1" si="244"/>
        <v>Sync</v>
      </c>
      <c r="M242" s="64">
        <f t="shared" ca="1" si="245"/>
        <v>608</v>
      </c>
      <c r="N242" s="69" t="s">
        <v>899</v>
      </c>
      <c r="O242" s="40">
        <f t="shared" si="225"/>
        <v>0</v>
      </c>
      <c r="P242" s="36">
        <v>0</v>
      </c>
      <c r="Q242" s="40">
        <v>0</v>
      </c>
      <c r="R242" s="40">
        <f t="shared" ca="1" si="226"/>
        <v>0</v>
      </c>
      <c r="S242" s="37">
        <f t="shared" si="258"/>
        <v>0</v>
      </c>
      <c r="T242" s="69" t="s">
        <v>899</v>
      </c>
      <c r="U242" s="40">
        <f t="shared" si="254"/>
        <v>0</v>
      </c>
      <c r="V242" s="36">
        <v>0</v>
      </c>
      <c r="W242" s="40">
        <v>0</v>
      </c>
      <c r="X242" s="40">
        <f t="shared" ca="1" si="246"/>
        <v>0</v>
      </c>
      <c r="Y242" s="37">
        <f t="shared" si="259"/>
        <v>0</v>
      </c>
      <c r="Z242" s="69" t="s">
        <v>899</v>
      </c>
      <c r="AA242" s="40">
        <f t="shared" si="282"/>
        <v>0</v>
      </c>
      <c r="AB242" s="40">
        <v>0</v>
      </c>
      <c r="AC242" s="40">
        <v>0</v>
      </c>
      <c r="AD242" s="40">
        <f t="shared" ca="1" si="247"/>
        <v>0</v>
      </c>
      <c r="AE242" s="37">
        <f t="shared" si="260"/>
        <v>0</v>
      </c>
      <c r="AF242" s="69" t="s">
        <v>899</v>
      </c>
      <c r="AG242" s="40">
        <f t="shared" si="288"/>
        <v>0</v>
      </c>
      <c r="AH242" s="40">
        <v>0</v>
      </c>
      <c r="AI242" s="40">
        <v>0</v>
      </c>
      <c r="AJ242" s="40">
        <f t="shared" ca="1" si="248"/>
        <v>0</v>
      </c>
      <c r="AK242" s="37">
        <f t="shared" si="261"/>
        <v>0</v>
      </c>
      <c r="AL242" s="69" t="s">
        <v>899</v>
      </c>
      <c r="AM242" s="40">
        <f t="shared" si="283"/>
        <v>0</v>
      </c>
      <c r="AN242" s="84">
        <v>0</v>
      </c>
      <c r="AO242" s="40">
        <v>0</v>
      </c>
      <c r="AP242" s="40">
        <f t="shared" ca="1" si="249"/>
        <v>0</v>
      </c>
      <c r="AQ242" s="37">
        <f t="shared" si="262"/>
        <v>0</v>
      </c>
      <c r="AR242" s="69" t="s">
        <v>899</v>
      </c>
      <c r="AS242" s="40">
        <f t="shared" ref="AS242:AS262" si="290">IF(AT242=0,0,1)</f>
        <v>0</v>
      </c>
      <c r="AT242" s="84">
        <v>0</v>
      </c>
      <c r="AU242" s="40">
        <v>0</v>
      </c>
      <c r="AV242" s="40">
        <f t="shared" ca="1" si="251"/>
        <v>0</v>
      </c>
      <c r="AW242" s="37">
        <f t="shared" si="264"/>
        <v>0</v>
      </c>
      <c r="AX242" s="69" t="s">
        <v>899</v>
      </c>
      <c r="AY242" s="40">
        <f t="shared" si="285"/>
        <v>0</v>
      </c>
      <c r="AZ242" s="84">
        <v>0</v>
      </c>
      <c r="BA242" s="40">
        <v>0</v>
      </c>
      <c r="BB242" s="40">
        <f t="shared" ca="1" si="252"/>
        <v>0</v>
      </c>
      <c r="BC242" s="37">
        <f t="shared" si="265"/>
        <v>0</v>
      </c>
      <c r="BD242" s="69" t="s">
        <v>899</v>
      </c>
      <c r="BE242" s="40">
        <f t="shared" si="289"/>
        <v>0</v>
      </c>
      <c r="BF242" s="84">
        <v>0</v>
      </c>
      <c r="BG242" s="40">
        <v>0</v>
      </c>
      <c r="BH242" s="40">
        <f t="shared" ca="1" si="253"/>
        <v>0</v>
      </c>
      <c r="BI242" s="37">
        <f t="shared" si="266"/>
        <v>0</v>
      </c>
    </row>
    <row r="243" spans="1:61" s="33" customFormat="1" ht="11.25" x14ac:dyDescent="0.2">
      <c r="A243" s="33">
        <f t="shared" si="256"/>
        <v>234</v>
      </c>
      <c r="B243" s="33" t="str">
        <f>'TO Filter Summary'!B244</f>
        <v>GPS</v>
      </c>
      <c r="C243" s="76" t="str">
        <f t="shared" ca="1" si="238"/>
        <v>GPS A - Pseudorange</v>
      </c>
      <c r="D243" s="290" t="str">
        <f>'TO Filter Summary'!D244</f>
        <v>A</v>
      </c>
      <c r="E243" s="34" t="str">
        <f t="shared" ca="1" si="239"/>
        <v>External</v>
      </c>
      <c r="F243" s="34">
        <f t="shared" ca="1" si="240"/>
        <v>587</v>
      </c>
      <c r="G243" s="34" t="str">
        <f t="shared" ca="1" si="241"/>
        <v>0x24B</v>
      </c>
      <c r="H243" s="34" t="str">
        <f t="shared" ca="1" si="257"/>
        <v>0xA4B</v>
      </c>
      <c r="I243" s="117" t="s">
        <v>1393</v>
      </c>
      <c r="J243" s="35">
        <f t="shared" ca="1" si="242"/>
        <v>2928</v>
      </c>
      <c r="K243" s="67">
        <f t="shared" ca="1" si="243"/>
        <v>5</v>
      </c>
      <c r="L243" s="35" t="str">
        <f t="shared" ca="1" si="244"/>
        <v>Sync</v>
      </c>
      <c r="M243" s="64">
        <f t="shared" ca="1" si="245"/>
        <v>585.6</v>
      </c>
      <c r="N243" s="69" t="s">
        <v>899</v>
      </c>
      <c r="O243" s="40">
        <f t="shared" si="225"/>
        <v>0</v>
      </c>
      <c r="P243" s="36">
        <v>0</v>
      </c>
      <c r="Q243" s="40">
        <v>0</v>
      </c>
      <c r="R243" s="40">
        <f t="shared" ca="1" si="226"/>
        <v>0</v>
      </c>
      <c r="S243" s="37">
        <f t="shared" si="258"/>
        <v>0</v>
      </c>
      <c r="T243" s="69" t="s">
        <v>899</v>
      </c>
      <c r="U243" s="40">
        <f t="shared" si="254"/>
        <v>0</v>
      </c>
      <c r="V243" s="36">
        <v>0</v>
      </c>
      <c r="W243" s="40">
        <v>0</v>
      </c>
      <c r="X243" s="40">
        <f t="shared" ca="1" si="246"/>
        <v>0</v>
      </c>
      <c r="Y243" s="37">
        <f t="shared" si="259"/>
        <v>0</v>
      </c>
      <c r="Z243" s="69" t="s">
        <v>899</v>
      </c>
      <c r="AA243" s="40">
        <f t="shared" si="282"/>
        <v>0</v>
      </c>
      <c r="AB243" s="40">
        <v>0</v>
      </c>
      <c r="AC243" s="40">
        <v>0</v>
      </c>
      <c r="AD243" s="40">
        <f t="shared" ca="1" si="247"/>
        <v>0</v>
      </c>
      <c r="AE243" s="37">
        <f t="shared" si="260"/>
        <v>0</v>
      </c>
      <c r="AF243" s="69" t="s">
        <v>899</v>
      </c>
      <c r="AG243" s="40">
        <f t="shared" si="288"/>
        <v>0</v>
      </c>
      <c r="AH243" s="40">
        <v>0</v>
      </c>
      <c r="AI243" s="40">
        <v>0</v>
      </c>
      <c r="AJ243" s="40">
        <f t="shared" ca="1" si="248"/>
        <v>0</v>
      </c>
      <c r="AK243" s="37">
        <f t="shared" si="261"/>
        <v>0</v>
      </c>
      <c r="AL243" s="69" t="s">
        <v>899</v>
      </c>
      <c r="AM243" s="40">
        <f t="shared" si="283"/>
        <v>0</v>
      </c>
      <c r="AN243" s="84">
        <v>0</v>
      </c>
      <c r="AO243" s="40">
        <v>0</v>
      </c>
      <c r="AP243" s="40">
        <f t="shared" ca="1" si="249"/>
        <v>0</v>
      </c>
      <c r="AQ243" s="37">
        <f t="shared" si="262"/>
        <v>0</v>
      </c>
      <c r="AR243" s="69" t="s">
        <v>899</v>
      </c>
      <c r="AS243" s="40">
        <f t="shared" si="290"/>
        <v>0</v>
      </c>
      <c r="AT243" s="84">
        <v>0</v>
      </c>
      <c r="AU243" s="40">
        <v>0</v>
      </c>
      <c r="AV243" s="40">
        <f t="shared" ca="1" si="251"/>
        <v>0</v>
      </c>
      <c r="AW243" s="37">
        <f t="shared" si="264"/>
        <v>0</v>
      </c>
      <c r="AX243" s="69" t="s">
        <v>899</v>
      </c>
      <c r="AY243" s="40">
        <f t="shared" si="285"/>
        <v>0</v>
      </c>
      <c r="AZ243" s="84">
        <v>0</v>
      </c>
      <c r="BA243" s="40">
        <v>0</v>
      </c>
      <c r="BB243" s="40">
        <f t="shared" ca="1" si="252"/>
        <v>0</v>
      </c>
      <c r="BC243" s="37">
        <f t="shared" si="265"/>
        <v>0</v>
      </c>
      <c r="BD243" s="69" t="s">
        <v>899</v>
      </c>
      <c r="BE243" s="40">
        <f t="shared" si="289"/>
        <v>0</v>
      </c>
      <c r="BF243" s="84">
        <v>0</v>
      </c>
      <c r="BG243" s="40">
        <v>0</v>
      </c>
      <c r="BH243" s="40">
        <f t="shared" ca="1" si="253"/>
        <v>0</v>
      </c>
      <c r="BI243" s="37">
        <f t="shared" si="266"/>
        <v>0</v>
      </c>
    </row>
    <row r="244" spans="1:61" s="33" customFormat="1" ht="11.25" x14ac:dyDescent="0.2">
      <c r="A244" s="33">
        <f t="shared" si="256"/>
        <v>235</v>
      </c>
      <c r="B244" s="33" t="str">
        <f>'TO Filter Summary'!B245</f>
        <v>GPS</v>
      </c>
      <c r="C244" s="76" t="str">
        <f t="shared" ca="1" si="238"/>
        <v>GPS A - SV Prediction</v>
      </c>
      <c r="D244" s="290" t="str">
        <f>'TO Filter Summary'!D245</f>
        <v>A</v>
      </c>
      <c r="E244" s="34" t="str">
        <f t="shared" ca="1" si="239"/>
        <v>External</v>
      </c>
      <c r="F244" s="34">
        <f t="shared" ca="1" si="240"/>
        <v>588</v>
      </c>
      <c r="G244" s="34" t="str">
        <f t="shared" ca="1" si="241"/>
        <v>0x24C</v>
      </c>
      <c r="H244" s="34" t="str">
        <f t="shared" ca="1" si="257"/>
        <v>0xA4C</v>
      </c>
      <c r="I244" s="117" t="s">
        <v>1393</v>
      </c>
      <c r="J244" s="35">
        <f t="shared" ca="1" si="242"/>
        <v>816</v>
      </c>
      <c r="K244" s="67">
        <f t="shared" ca="1" si="243"/>
        <v>1</v>
      </c>
      <c r="L244" s="35" t="str">
        <f t="shared" ca="1" si="244"/>
        <v>Sync</v>
      </c>
      <c r="M244" s="64">
        <f t="shared" ca="1" si="245"/>
        <v>816</v>
      </c>
      <c r="N244" s="69" t="s">
        <v>899</v>
      </c>
      <c r="O244" s="40">
        <f t="shared" si="225"/>
        <v>0</v>
      </c>
      <c r="P244" s="36">
        <v>0</v>
      </c>
      <c r="Q244" s="40">
        <v>0</v>
      </c>
      <c r="R244" s="40">
        <f t="shared" ca="1" si="226"/>
        <v>0</v>
      </c>
      <c r="S244" s="37">
        <f t="shared" si="258"/>
        <v>0</v>
      </c>
      <c r="T244" s="69" t="s">
        <v>899</v>
      </c>
      <c r="U244" s="40">
        <f t="shared" si="254"/>
        <v>0</v>
      </c>
      <c r="V244" s="36">
        <v>0</v>
      </c>
      <c r="W244" s="40">
        <v>0</v>
      </c>
      <c r="X244" s="40">
        <f t="shared" ca="1" si="246"/>
        <v>0</v>
      </c>
      <c r="Y244" s="37">
        <f t="shared" si="259"/>
        <v>0</v>
      </c>
      <c r="Z244" s="69" t="s">
        <v>899</v>
      </c>
      <c r="AA244" s="40">
        <f t="shared" si="282"/>
        <v>0</v>
      </c>
      <c r="AB244" s="40">
        <v>0</v>
      </c>
      <c r="AC244" s="40">
        <v>0</v>
      </c>
      <c r="AD244" s="40">
        <f t="shared" ca="1" si="247"/>
        <v>0</v>
      </c>
      <c r="AE244" s="37">
        <f t="shared" si="260"/>
        <v>0</v>
      </c>
      <c r="AF244" s="69" t="s">
        <v>899</v>
      </c>
      <c r="AG244" s="40">
        <f t="shared" si="288"/>
        <v>0</v>
      </c>
      <c r="AH244" s="40">
        <v>0</v>
      </c>
      <c r="AI244" s="40">
        <v>0</v>
      </c>
      <c r="AJ244" s="40">
        <f t="shared" ca="1" si="248"/>
        <v>0</v>
      </c>
      <c r="AK244" s="37">
        <f t="shared" si="261"/>
        <v>0</v>
      </c>
      <c r="AL244" s="69" t="s">
        <v>899</v>
      </c>
      <c r="AM244" s="40">
        <f t="shared" si="283"/>
        <v>0</v>
      </c>
      <c r="AN244" s="84">
        <v>0</v>
      </c>
      <c r="AO244" s="40">
        <v>0</v>
      </c>
      <c r="AP244" s="40">
        <f t="shared" ca="1" si="249"/>
        <v>0</v>
      </c>
      <c r="AQ244" s="37">
        <f t="shared" si="262"/>
        <v>0</v>
      </c>
      <c r="AR244" s="69" t="s">
        <v>899</v>
      </c>
      <c r="AS244" s="40">
        <f t="shared" si="290"/>
        <v>0</v>
      </c>
      <c r="AT244" s="84">
        <v>0</v>
      </c>
      <c r="AU244" s="40">
        <v>0</v>
      </c>
      <c r="AV244" s="40">
        <f t="shared" ca="1" si="251"/>
        <v>0</v>
      </c>
      <c r="AW244" s="37">
        <f t="shared" si="264"/>
        <v>0</v>
      </c>
      <c r="AX244" s="69" t="s">
        <v>899</v>
      </c>
      <c r="AY244" s="40">
        <f t="shared" si="285"/>
        <v>0</v>
      </c>
      <c r="AZ244" s="84">
        <v>0</v>
      </c>
      <c r="BA244" s="40">
        <v>0</v>
      </c>
      <c r="BB244" s="40">
        <f t="shared" ca="1" si="252"/>
        <v>0</v>
      </c>
      <c r="BC244" s="37">
        <f t="shared" si="265"/>
        <v>0</v>
      </c>
      <c r="BD244" s="69" t="s">
        <v>899</v>
      </c>
      <c r="BE244" s="40">
        <f t="shared" si="289"/>
        <v>0</v>
      </c>
      <c r="BF244" s="84">
        <v>0</v>
      </c>
      <c r="BG244" s="40">
        <v>0</v>
      </c>
      <c r="BH244" s="40">
        <f t="shared" ca="1" si="253"/>
        <v>0</v>
      </c>
      <c r="BI244" s="37">
        <f t="shared" si="266"/>
        <v>0</v>
      </c>
    </row>
    <row r="245" spans="1:61" s="33" customFormat="1" ht="11.25" x14ac:dyDescent="0.2">
      <c r="A245" s="33">
        <f t="shared" si="256"/>
        <v>236</v>
      </c>
      <c r="B245" s="33">
        <f>'TO Filter Summary'!B246</f>
        <v>0</v>
      </c>
      <c r="C245" s="76" t="str">
        <f t="shared" ca="1" si="238"/>
        <v>GPS A - Reserved</v>
      </c>
      <c r="D245" s="290" t="str">
        <f>'TO Filter Summary'!D246</f>
        <v>A</v>
      </c>
      <c r="E245" s="34" t="str">
        <f t="shared" ca="1" si="239"/>
        <v>External</v>
      </c>
      <c r="F245" s="34">
        <f t="shared" ca="1" si="240"/>
        <v>589</v>
      </c>
      <c r="G245" s="34" t="str">
        <f t="shared" ca="1" si="241"/>
        <v>0x24D</v>
      </c>
      <c r="H245" s="34" t="str">
        <f t="shared" ca="1" si="257"/>
        <v>0xA4D</v>
      </c>
      <c r="I245" s="117" t="s">
        <v>1393</v>
      </c>
      <c r="J245" s="35" t="str">
        <f t="shared" ca="1" si="242"/>
        <v/>
      </c>
      <c r="K245" s="67">
        <f t="shared" ca="1" si="243"/>
        <v>0</v>
      </c>
      <c r="L245" s="35" t="str">
        <f t="shared" ca="1" si="244"/>
        <v>N/A</v>
      </c>
      <c r="M245" s="64">
        <f t="shared" ca="1" si="245"/>
        <v>0</v>
      </c>
      <c r="N245" s="69" t="s">
        <v>899</v>
      </c>
      <c r="O245" s="40">
        <f t="shared" si="225"/>
        <v>0</v>
      </c>
      <c r="P245" s="36">
        <v>0</v>
      </c>
      <c r="Q245" s="40">
        <v>0</v>
      </c>
      <c r="R245" s="40">
        <f t="shared" ca="1" si="226"/>
        <v>0</v>
      </c>
      <c r="S245" s="37">
        <f t="shared" si="258"/>
        <v>0</v>
      </c>
      <c r="T245" s="69" t="s">
        <v>899</v>
      </c>
      <c r="U245" s="40">
        <f t="shared" si="254"/>
        <v>0</v>
      </c>
      <c r="V245" s="36">
        <v>0</v>
      </c>
      <c r="W245" s="40">
        <v>0</v>
      </c>
      <c r="X245" s="40">
        <f t="shared" ca="1" si="246"/>
        <v>0</v>
      </c>
      <c r="Y245" s="37">
        <f t="shared" si="259"/>
        <v>0</v>
      </c>
      <c r="Z245" s="69" t="s">
        <v>899</v>
      </c>
      <c r="AA245" s="40">
        <f t="shared" si="282"/>
        <v>0</v>
      </c>
      <c r="AB245" s="40">
        <v>0</v>
      </c>
      <c r="AC245" s="40">
        <v>0</v>
      </c>
      <c r="AD245" s="40">
        <f t="shared" ca="1" si="247"/>
        <v>0</v>
      </c>
      <c r="AE245" s="37">
        <f t="shared" si="260"/>
        <v>0</v>
      </c>
      <c r="AF245" s="69" t="s">
        <v>899</v>
      </c>
      <c r="AG245" s="40">
        <f t="shared" si="288"/>
        <v>0</v>
      </c>
      <c r="AH245" s="40">
        <v>0</v>
      </c>
      <c r="AI245" s="40">
        <v>0</v>
      </c>
      <c r="AJ245" s="40">
        <f t="shared" ca="1" si="248"/>
        <v>0</v>
      </c>
      <c r="AK245" s="37">
        <f t="shared" si="261"/>
        <v>0</v>
      </c>
      <c r="AL245" s="69" t="s">
        <v>899</v>
      </c>
      <c r="AM245" s="40">
        <f t="shared" si="283"/>
        <v>0</v>
      </c>
      <c r="AN245" s="84">
        <v>0</v>
      </c>
      <c r="AO245" s="40">
        <v>0</v>
      </c>
      <c r="AP245" s="40">
        <f t="shared" ca="1" si="249"/>
        <v>0</v>
      </c>
      <c r="AQ245" s="37">
        <f t="shared" si="262"/>
        <v>0</v>
      </c>
      <c r="AR245" s="69" t="s">
        <v>899</v>
      </c>
      <c r="AS245" s="40">
        <f t="shared" si="290"/>
        <v>0</v>
      </c>
      <c r="AT245" s="84">
        <v>0</v>
      </c>
      <c r="AU245" s="40">
        <v>0</v>
      </c>
      <c r="AV245" s="40">
        <f t="shared" ca="1" si="251"/>
        <v>0</v>
      </c>
      <c r="AW245" s="37">
        <f t="shared" si="264"/>
        <v>0</v>
      </c>
      <c r="AX245" s="69" t="s">
        <v>899</v>
      </c>
      <c r="AY245" s="40">
        <f t="shared" si="285"/>
        <v>0</v>
      </c>
      <c r="AZ245" s="84">
        <v>0</v>
      </c>
      <c r="BA245" s="40">
        <v>0</v>
      </c>
      <c r="BB245" s="40">
        <f t="shared" ca="1" si="252"/>
        <v>0</v>
      </c>
      <c r="BC245" s="37">
        <f t="shared" si="265"/>
        <v>0</v>
      </c>
      <c r="BD245" s="69" t="s">
        <v>899</v>
      </c>
      <c r="BE245" s="40">
        <f t="shared" si="289"/>
        <v>0</v>
      </c>
      <c r="BF245" s="84">
        <v>0</v>
      </c>
      <c r="BG245" s="40">
        <v>0</v>
      </c>
      <c r="BH245" s="40">
        <f t="shared" ca="1" si="253"/>
        <v>0</v>
      </c>
      <c r="BI245" s="37">
        <f t="shared" si="266"/>
        <v>0</v>
      </c>
    </row>
    <row r="246" spans="1:61" s="33" customFormat="1" ht="11.25" x14ac:dyDescent="0.2">
      <c r="A246" s="33">
        <f t="shared" si="256"/>
        <v>237</v>
      </c>
      <c r="B246" s="33" t="str">
        <f>'TO Filter Summary'!B247</f>
        <v>GPS</v>
      </c>
      <c r="C246" s="76" t="str">
        <f t="shared" ca="1" si="238"/>
        <v>GPS A - GEONS Real Time State</v>
      </c>
      <c r="D246" s="290" t="str">
        <f>'TO Filter Summary'!D247</f>
        <v>A</v>
      </c>
      <c r="E246" s="34" t="str">
        <f t="shared" ca="1" si="239"/>
        <v>External</v>
      </c>
      <c r="F246" s="34">
        <f t="shared" ca="1" si="240"/>
        <v>590</v>
      </c>
      <c r="G246" s="34" t="str">
        <f t="shared" ca="1" si="241"/>
        <v>0x24E</v>
      </c>
      <c r="H246" s="34" t="str">
        <f t="shared" ca="1" si="257"/>
        <v>0xA4E</v>
      </c>
      <c r="I246" s="117" t="s">
        <v>1393</v>
      </c>
      <c r="J246" s="35">
        <f t="shared" ca="1" si="242"/>
        <v>1200</v>
      </c>
      <c r="K246" s="67">
        <f t="shared" ca="1" si="243"/>
        <v>5</v>
      </c>
      <c r="L246" s="35" t="str">
        <f t="shared" ca="1" si="244"/>
        <v>Sync</v>
      </c>
      <c r="M246" s="64">
        <f t="shared" ca="1" si="245"/>
        <v>240</v>
      </c>
      <c r="N246" s="69" t="s">
        <v>899</v>
      </c>
      <c r="O246" s="40">
        <f t="shared" si="225"/>
        <v>1</v>
      </c>
      <c r="P246" s="36">
        <v>1</v>
      </c>
      <c r="Q246" s="40">
        <v>0</v>
      </c>
      <c r="R246" s="40">
        <f t="shared" ca="1" si="226"/>
        <v>5</v>
      </c>
      <c r="S246" s="37">
        <f t="shared" ca="1" si="258"/>
        <v>240</v>
      </c>
      <c r="T246" s="69" t="s">
        <v>899</v>
      </c>
      <c r="U246" s="40">
        <f t="shared" si="254"/>
        <v>1</v>
      </c>
      <c r="V246" s="36">
        <v>1</v>
      </c>
      <c r="W246" s="40">
        <v>0</v>
      </c>
      <c r="X246" s="40">
        <f t="shared" ca="1" si="246"/>
        <v>5</v>
      </c>
      <c r="Y246" s="37">
        <f t="shared" ca="1" si="259"/>
        <v>240</v>
      </c>
      <c r="Z246" s="69" t="s">
        <v>899</v>
      </c>
      <c r="AA246" s="40">
        <f t="shared" si="282"/>
        <v>1</v>
      </c>
      <c r="AB246" s="40">
        <v>24</v>
      </c>
      <c r="AC246" s="40">
        <v>0</v>
      </c>
      <c r="AD246" s="40">
        <f t="shared" ca="1" si="247"/>
        <v>120</v>
      </c>
      <c r="AE246" s="37">
        <f t="shared" ca="1" si="260"/>
        <v>10</v>
      </c>
      <c r="AF246" s="69" t="s">
        <v>899</v>
      </c>
      <c r="AG246" s="40">
        <f t="shared" si="288"/>
        <v>0</v>
      </c>
      <c r="AH246" s="40">
        <v>0</v>
      </c>
      <c r="AI246" s="40">
        <v>0</v>
      </c>
      <c r="AJ246" s="40">
        <f t="shared" ca="1" si="248"/>
        <v>0</v>
      </c>
      <c r="AK246" s="37">
        <f t="shared" si="261"/>
        <v>0</v>
      </c>
      <c r="AL246" s="69" t="s">
        <v>899</v>
      </c>
      <c r="AM246" s="40">
        <f t="shared" si="283"/>
        <v>1</v>
      </c>
      <c r="AN246" s="40">
        <v>24</v>
      </c>
      <c r="AO246" s="40">
        <v>0</v>
      </c>
      <c r="AP246" s="40">
        <f t="shared" ca="1" si="249"/>
        <v>120</v>
      </c>
      <c r="AQ246" s="37">
        <f t="shared" ca="1" si="262"/>
        <v>10</v>
      </c>
      <c r="AR246" s="69" t="s">
        <v>899</v>
      </c>
      <c r="AS246" s="40">
        <f t="shared" si="290"/>
        <v>1</v>
      </c>
      <c r="AT246" s="40">
        <v>12</v>
      </c>
      <c r="AU246" s="40">
        <v>0</v>
      </c>
      <c r="AV246" s="40">
        <f t="shared" ca="1" si="251"/>
        <v>60</v>
      </c>
      <c r="AW246" s="37">
        <f t="shared" ca="1" si="264"/>
        <v>20</v>
      </c>
      <c r="AX246" s="69" t="s">
        <v>899</v>
      </c>
      <c r="AY246" s="40">
        <f t="shared" si="285"/>
        <v>1</v>
      </c>
      <c r="AZ246" s="40">
        <v>12</v>
      </c>
      <c r="BA246" s="40">
        <v>0</v>
      </c>
      <c r="BB246" s="40">
        <f t="shared" ca="1" si="252"/>
        <v>60</v>
      </c>
      <c r="BC246" s="37">
        <f t="shared" ca="1" si="265"/>
        <v>20</v>
      </c>
      <c r="BD246" s="69" t="s">
        <v>899</v>
      </c>
      <c r="BE246" s="40">
        <f t="shared" si="289"/>
        <v>0</v>
      </c>
      <c r="BF246" s="40">
        <v>0</v>
      </c>
      <c r="BG246" s="40">
        <v>0</v>
      </c>
      <c r="BH246" s="40">
        <f t="shared" ca="1" si="253"/>
        <v>0</v>
      </c>
      <c r="BI246" s="37">
        <f t="shared" si="266"/>
        <v>0</v>
      </c>
    </row>
    <row r="247" spans="1:61" s="33" customFormat="1" ht="11.25" x14ac:dyDescent="0.2">
      <c r="A247" s="33">
        <f t="shared" si="256"/>
        <v>238</v>
      </c>
      <c r="B247" s="33" t="str">
        <f>'TO Filter Summary'!B248</f>
        <v>GPS</v>
      </c>
      <c r="C247" s="76" t="str">
        <f t="shared" ca="1" si="238"/>
        <v>GPS A - GEONS Covariance</v>
      </c>
      <c r="D247" s="290" t="str">
        <f>'TO Filter Summary'!D248</f>
        <v>A</v>
      </c>
      <c r="E247" s="34" t="str">
        <f t="shared" ca="1" si="239"/>
        <v>External</v>
      </c>
      <c r="F247" s="34">
        <f t="shared" ca="1" si="240"/>
        <v>591</v>
      </c>
      <c r="G247" s="34" t="str">
        <f t="shared" ca="1" si="241"/>
        <v>0x24F</v>
      </c>
      <c r="H247" s="34" t="str">
        <f t="shared" ca="1" si="257"/>
        <v>0xA4F</v>
      </c>
      <c r="I247" s="117" t="s">
        <v>1393</v>
      </c>
      <c r="J247" s="35">
        <f t="shared" ca="1" si="242"/>
        <v>1008</v>
      </c>
      <c r="K247" s="67">
        <f t="shared" ca="1" si="243"/>
        <v>30</v>
      </c>
      <c r="L247" s="35" t="str">
        <f t="shared" ca="1" si="244"/>
        <v>Sync</v>
      </c>
      <c r="M247" s="64">
        <f t="shared" ca="1" si="245"/>
        <v>33.6</v>
      </c>
      <c r="N247" s="69" t="s">
        <v>899</v>
      </c>
      <c r="O247" s="40">
        <f t="shared" si="225"/>
        <v>1</v>
      </c>
      <c r="P247" s="36">
        <v>1</v>
      </c>
      <c r="Q247" s="40">
        <v>0</v>
      </c>
      <c r="R247" s="40">
        <f t="shared" ca="1" si="226"/>
        <v>30</v>
      </c>
      <c r="S247" s="37">
        <f t="shared" ca="1" si="258"/>
        <v>33.6</v>
      </c>
      <c r="T247" s="69" t="s">
        <v>899</v>
      </c>
      <c r="U247" s="40">
        <f t="shared" si="254"/>
        <v>1</v>
      </c>
      <c r="V247" s="36">
        <v>1</v>
      </c>
      <c r="W247" s="40">
        <v>0</v>
      </c>
      <c r="X247" s="40">
        <f t="shared" ca="1" si="246"/>
        <v>30</v>
      </c>
      <c r="Y247" s="37">
        <f t="shared" ca="1" si="259"/>
        <v>33.6</v>
      </c>
      <c r="Z247" s="69" t="s">
        <v>899</v>
      </c>
      <c r="AA247" s="40">
        <f t="shared" si="282"/>
        <v>1</v>
      </c>
      <c r="AB247" s="40">
        <v>4</v>
      </c>
      <c r="AC247" s="40">
        <v>0</v>
      </c>
      <c r="AD247" s="40">
        <f t="shared" ca="1" si="247"/>
        <v>120</v>
      </c>
      <c r="AE247" s="37">
        <f t="shared" ca="1" si="260"/>
        <v>8.4</v>
      </c>
      <c r="AF247" s="69" t="s">
        <v>899</v>
      </c>
      <c r="AG247" s="40">
        <f t="shared" si="288"/>
        <v>0</v>
      </c>
      <c r="AH247" s="40">
        <v>0</v>
      </c>
      <c r="AI247" s="40">
        <v>0</v>
      </c>
      <c r="AJ247" s="40">
        <f t="shared" ca="1" si="248"/>
        <v>0</v>
      </c>
      <c r="AK247" s="37">
        <f t="shared" si="261"/>
        <v>0</v>
      </c>
      <c r="AL247" s="69" t="s">
        <v>899</v>
      </c>
      <c r="AM247" s="40">
        <f t="shared" si="283"/>
        <v>1</v>
      </c>
      <c r="AN247" s="84">
        <v>4</v>
      </c>
      <c r="AO247" s="40">
        <v>0</v>
      </c>
      <c r="AP247" s="40">
        <f t="shared" ca="1" si="249"/>
        <v>120</v>
      </c>
      <c r="AQ247" s="37">
        <f t="shared" ca="1" si="262"/>
        <v>8.4</v>
      </c>
      <c r="AR247" s="69" t="s">
        <v>899</v>
      </c>
      <c r="AS247" s="40">
        <f t="shared" si="290"/>
        <v>1</v>
      </c>
      <c r="AT247" s="84">
        <v>2</v>
      </c>
      <c r="AU247" s="40">
        <v>0</v>
      </c>
      <c r="AV247" s="40">
        <f t="shared" ca="1" si="251"/>
        <v>60</v>
      </c>
      <c r="AW247" s="37">
        <f t="shared" ca="1" si="264"/>
        <v>16.8</v>
      </c>
      <c r="AX247" s="69" t="s">
        <v>899</v>
      </c>
      <c r="AY247" s="40">
        <f t="shared" si="285"/>
        <v>1</v>
      </c>
      <c r="AZ247" s="84">
        <v>2</v>
      </c>
      <c r="BA247" s="40">
        <v>0</v>
      </c>
      <c r="BB247" s="40">
        <f t="shared" ca="1" si="252"/>
        <v>60</v>
      </c>
      <c r="BC247" s="37">
        <f t="shared" ca="1" si="265"/>
        <v>16.8</v>
      </c>
      <c r="BD247" s="69" t="s">
        <v>899</v>
      </c>
      <c r="BE247" s="40">
        <f t="shared" si="289"/>
        <v>0</v>
      </c>
      <c r="BF247" s="84">
        <v>0</v>
      </c>
      <c r="BG247" s="40">
        <v>0</v>
      </c>
      <c r="BH247" s="40">
        <f t="shared" ca="1" si="253"/>
        <v>0</v>
      </c>
      <c r="BI247" s="37">
        <f t="shared" si="266"/>
        <v>0</v>
      </c>
    </row>
    <row r="248" spans="1:61" s="33" customFormat="1" ht="11.25" x14ac:dyDescent="0.2">
      <c r="A248" s="33">
        <f t="shared" si="256"/>
        <v>239</v>
      </c>
      <c r="B248" s="33" t="str">
        <f>'TO Filter Summary'!B249</f>
        <v>GPS</v>
      </c>
      <c r="C248" s="76" t="str">
        <f t="shared" ca="1" si="238"/>
        <v>GPS A - GEONS Residual</v>
      </c>
      <c r="D248" s="290" t="str">
        <f>'TO Filter Summary'!D249</f>
        <v>A</v>
      </c>
      <c r="E248" s="34" t="str">
        <f t="shared" ca="1" si="239"/>
        <v>External</v>
      </c>
      <c r="F248" s="34">
        <f t="shared" ca="1" si="240"/>
        <v>592</v>
      </c>
      <c r="G248" s="34" t="str">
        <f t="shared" ca="1" si="241"/>
        <v>0x250</v>
      </c>
      <c r="H248" s="34" t="str">
        <f t="shared" ca="1" si="257"/>
        <v>0xA50</v>
      </c>
      <c r="I248" s="117" t="s">
        <v>1393</v>
      </c>
      <c r="J248" s="35">
        <f t="shared" ca="1" si="242"/>
        <v>2432</v>
      </c>
      <c r="K248" s="67">
        <f t="shared" ca="1" si="243"/>
        <v>30</v>
      </c>
      <c r="L248" s="35" t="str">
        <f t="shared" ca="1" si="244"/>
        <v>Sync</v>
      </c>
      <c r="M248" s="64">
        <f t="shared" ca="1" si="245"/>
        <v>81.066666666666663</v>
      </c>
      <c r="N248" s="69" t="s">
        <v>899</v>
      </c>
      <c r="O248" s="40">
        <f t="shared" si="225"/>
        <v>1</v>
      </c>
      <c r="P248" s="36">
        <v>1</v>
      </c>
      <c r="Q248" s="40">
        <v>0</v>
      </c>
      <c r="R248" s="40">
        <f t="shared" ca="1" si="226"/>
        <v>30</v>
      </c>
      <c r="S248" s="37">
        <f t="shared" ca="1" si="258"/>
        <v>81.066666666666663</v>
      </c>
      <c r="T248" s="69" t="s">
        <v>899</v>
      </c>
      <c r="U248" s="40">
        <f t="shared" si="254"/>
        <v>1</v>
      </c>
      <c r="V248" s="36">
        <v>1</v>
      </c>
      <c r="W248" s="40">
        <v>0</v>
      </c>
      <c r="X248" s="40">
        <f t="shared" ca="1" si="246"/>
        <v>30</v>
      </c>
      <c r="Y248" s="37">
        <f t="shared" ca="1" si="259"/>
        <v>81.066666666666663</v>
      </c>
      <c r="Z248" s="69" t="s">
        <v>899</v>
      </c>
      <c r="AA248" s="40">
        <f t="shared" si="282"/>
        <v>1</v>
      </c>
      <c r="AB248" s="40">
        <v>4</v>
      </c>
      <c r="AC248" s="40">
        <v>0</v>
      </c>
      <c r="AD248" s="40">
        <f t="shared" ca="1" si="247"/>
        <v>120</v>
      </c>
      <c r="AE248" s="37">
        <f t="shared" ca="1" si="260"/>
        <v>20.266666666666666</v>
      </c>
      <c r="AF248" s="69" t="s">
        <v>899</v>
      </c>
      <c r="AG248" s="40">
        <f t="shared" si="288"/>
        <v>0</v>
      </c>
      <c r="AH248" s="40">
        <v>0</v>
      </c>
      <c r="AI248" s="40">
        <v>0</v>
      </c>
      <c r="AJ248" s="40">
        <f t="shared" ca="1" si="248"/>
        <v>0</v>
      </c>
      <c r="AK248" s="37">
        <f t="shared" si="261"/>
        <v>0</v>
      </c>
      <c r="AL248" s="69" t="s">
        <v>899</v>
      </c>
      <c r="AM248" s="40">
        <f t="shared" si="283"/>
        <v>1</v>
      </c>
      <c r="AN248" s="84">
        <v>4</v>
      </c>
      <c r="AO248" s="40">
        <v>0</v>
      </c>
      <c r="AP248" s="40">
        <f t="shared" ca="1" si="249"/>
        <v>120</v>
      </c>
      <c r="AQ248" s="37">
        <f t="shared" ca="1" si="262"/>
        <v>20.266666666666666</v>
      </c>
      <c r="AR248" s="69" t="s">
        <v>899</v>
      </c>
      <c r="AS248" s="40">
        <f t="shared" si="290"/>
        <v>1</v>
      </c>
      <c r="AT248" s="84">
        <v>4</v>
      </c>
      <c r="AU248" s="40">
        <v>0</v>
      </c>
      <c r="AV248" s="40">
        <f t="shared" ca="1" si="251"/>
        <v>120</v>
      </c>
      <c r="AW248" s="37">
        <f t="shared" ca="1" si="264"/>
        <v>20.266666666666666</v>
      </c>
      <c r="AX248" s="69" t="s">
        <v>899</v>
      </c>
      <c r="AY248" s="40">
        <f t="shared" si="285"/>
        <v>1</v>
      </c>
      <c r="AZ248" s="84">
        <v>4</v>
      </c>
      <c r="BA248" s="40">
        <v>0</v>
      </c>
      <c r="BB248" s="40">
        <f t="shared" ca="1" si="252"/>
        <v>120</v>
      </c>
      <c r="BC248" s="37">
        <f t="shared" ca="1" si="265"/>
        <v>20.266666666666666</v>
      </c>
      <c r="BD248" s="69" t="s">
        <v>899</v>
      </c>
      <c r="BE248" s="40">
        <f t="shared" si="289"/>
        <v>0</v>
      </c>
      <c r="BF248" s="84">
        <v>0</v>
      </c>
      <c r="BG248" s="40">
        <v>0</v>
      </c>
      <c r="BH248" s="40">
        <f t="shared" ca="1" si="253"/>
        <v>0</v>
      </c>
      <c r="BI248" s="37">
        <f t="shared" si="266"/>
        <v>0</v>
      </c>
    </row>
    <row r="249" spans="1:61" s="33" customFormat="1" ht="11.25" x14ac:dyDescent="0.2">
      <c r="A249" s="33">
        <f t="shared" si="256"/>
        <v>240</v>
      </c>
      <c r="B249" s="33" t="str">
        <f>'TO Filter Summary'!B250</f>
        <v>GPS</v>
      </c>
      <c r="C249" s="76" t="str">
        <f t="shared" ca="1" si="238"/>
        <v>GPS A - GEONS Estimated State</v>
      </c>
      <c r="D249" s="290" t="str">
        <f>'TO Filter Summary'!D250</f>
        <v>A</v>
      </c>
      <c r="E249" s="34" t="str">
        <f t="shared" ca="1" si="239"/>
        <v>External</v>
      </c>
      <c r="F249" s="34">
        <f t="shared" ca="1" si="240"/>
        <v>593</v>
      </c>
      <c r="G249" s="34" t="str">
        <f t="shared" ca="1" si="241"/>
        <v>0x251</v>
      </c>
      <c r="H249" s="34" t="str">
        <f t="shared" ca="1" si="257"/>
        <v>0xA51</v>
      </c>
      <c r="I249" s="117" t="s">
        <v>1393</v>
      </c>
      <c r="J249" s="35">
        <f t="shared" ca="1" si="242"/>
        <v>1200</v>
      </c>
      <c r="K249" s="67">
        <f t="shared" ca="1" si="243"/>
        <v>30</v>
      </c>
      <c r="L249" s="35" t="str">
        <f t="shared" ca="1" si="244"/>
        <v>Sync</v>
      </c>
      <c r="M249" s="64">
        <f t="shared" ca="1" si="245"/>
        <v>40</v>
      </c>
      <c r="N249" s="69" t="s">
        <v>899</v>
      </c>
      <c r="O249" s="40">
        <f t="shared" si="225"/>
        <v>1</v>
      </c>
      <c r="P249" s="36">
        <v>1</v>
      </c>
      <c r="Q249" s="40">
        <v>0</v>
      </c>
      <c r="R249" s="40">
        <f t="shared" ca="1" si="226"/>
        <v>30</v>
      </c>
      <c r="S249" s="37">
        <f t="shared" ca="1" si="258"/>
        <v>40</v>
      </c>
      <c r="T249" s="69" t="s">
        <v>899</v>
      </c>
      <c r="U249" s="40">
        <f t="shared" si="254"/>
        <v>1</v>
      </c>
      <c r="V249" s="36">
        <v>1</v>
      </c>
      <c r="W249" s="40">
        <v>0</v>
      </c>
      <c r="X249" s="40">
        <f t="shared" ca="1" si="246"/>
        <v>30</v>
      </c>
      <c r="Y249" s="37">
        <f t="shared" ca="1" si="259"/>
        <v>40</v>
      </c>
      <c r="Z249" s="69" t="s">
        <v>899</v>
      </c>
      <c r="AA249" s="40">
        <f t="shared" si="282"/>
        <v>1</v>
      </c>
      <c r="AB249" s="40">
        <v>4</v>
      </c>
      <c r="AC249" s="40">
        <v>0</v>
      </c>
      <c r="AD249" s="40">
        <f t="shared" ca="1" si="247"/>
        <v>120</v>
      </c>
      <c r="AE249" s="37">
        <f t="shared" ca="1" si="260"/>
        <v>10</v>
      </c>
      <c r="AF249" s="69" t="s">
        <v>899</v>
      </c>
      <c r="AG249" s="40">
        <f t="shared" si="288"/>
        <v>0</v>
      </c>
      <c r="AH249" s="40">
        <v>0</v>
      </c>
      <c r="AI249" s="40">
        <v>0</v>
      </c>
      <c r="AJ249" s="40">
        <f t="shared" ca="1" si="248"/>
        <v>0</v>
      </c>
      <c r="AK249" s="37">
        <f t="shared" si="261"/>
        <v>0</v>
      </c>
      <c r="AL249" s="69" t="s">
        <v>899</v>
      </c>
      <c r="AM249" s="40">
        <f t="shared" si="283"/>
        <v>0</v>
      </c>
      <c r="AN249" s="84">
        <v>0</v>
      </c>
      <c r="AO249" s="40">
        <v>0</v>
      </c>
      <c r="AP249" s="40">
        <f t="shared" ca="1" si="249"/>
        <v>0</v>
      </c>
      <c r="AQ249" s="37">
        <f t="shared" si="262"/>
        <v>0</v>
      </c>
      <c r="AR249" s="69" t="s">
        <v>899</v>
      </c>
      <c r="AS249" s="40">
        <f t="shared" si="290"/>
        <v>0</v>
      </c>
      <c r="AT249" s="84">
        <v>0</v>
      </c>
      <c r="AU249" s="40">
        <v>0</v>
      </c>
      <c r="AV249" s="40">
        <f t="shared" ca="1" si="251"/>
        <v>0</v>
      </c>
      <c r="AW249" s="37">
        <f t="shared" si="264"/>
        <v>0</v>
      </c>
      <c r="AX249" s="69" t="s">
        <v>899</v>
      </c>
      <c r="AY249" s="40">
        <f t="shared" si="285"/>
        <v>0</v>
      </c>
      <c r="AZ249" s="84">
        <v>0</v>
      </c>
      <c r="BA249" s="40">
        <v>0</v>
      </c>
      <c r="BB249" s="40">
        <f t="shared" ca="1" si="252"/>
        <v>0</v>
      </c>
      <c r="BC249" s="37">
        <f t="shared" si="265"/>
        <v>0</v>
      </c>
      <c r="BD249" s="69" t="s">
        <v>899</v>
      </c>
      <c r="BE249" s="40">
        <f t="shared" si="289"/>
        <v>0</v>
      </c>
      <c r="BF249" s="84">
        <v>0</v>
      </c>
      <c r="BG249" s="40">
        <v>0</v>
      </c>
      <c r="BH249" s="40">
        <f t="shared" ca="1" si="253"/>
        <v>0</v>
      </c>
      <c r="BI249" s="37">
        <f t="shared" si="266"/>
        <v>0</v>
      </c>
    </row>
    <row r="250" spans="1:61" s="33" customFormat="1" ht="11.25" x14ac:dyDescent="0.2">
      <c r="A250" s="33">
        <f t="shared" si="256"/>
        <v>241</v>
      </c>
      <c r="B250" s="33">
        <f>'TO Filter Summary'!B251</f>
        <v>0</v>
      </c>
      <c r="C250" s="76" t="str">
        <f t="shared" ca="1" si="238"/>
        <v>GPS A - Command Ack</v>
      </c>
      <c r="D250" s="290" t="str">
        <f>'TO Filter Summary'!D251</f>
        <v>A</v>
      </c>
      <c r="E250" s="34" t="str">
        <f t="shared" ca="1" si="239"/>
        <v>External</v>
      </c>
      <c r="F250" s="34">
        <f t="shared" ca="1" si="240"/>
        <v>594</v>
      </c>
      <c r="G250" s="34" t="str">
        <f t="shared" ca="1" si="241"/>
        <v>0x252</v>
      </c>
      <c r="H250" s="34" t="str">
        <f t="shared" ca="1" si="257"/>
        <v>0xA52</v>
      </c>
      <c r="I250" s="117" t="s">
        <v>1393</v>
      </c>
      <c r="J250" s="35">
        <f t="shared" ca="1" si="242"/>
        <v>272</v>
      </c>
      <c r="K250" s="67">
        <f t="shared" ca="1" si="243"/>
        <v>0</v>
      </c>
      <c r="L250" s="35" t="str">
        <f t="shared" ca="1" si="244"/>
        <v>Async</v>
      </c>
      <c r="M250" s="64">
        <f t="shared" ca="1" si="245"/>
        <v>0</v>
      </c>
      <c r="N250" s="69" t="s">
        <v>899</v>
      </c>
      <c r="O250" s="40">
        <f t="shared" si="225"/>
        <v>1</v>
      </c>
      <c r="P250" s="36">
        <v>1</v>
      </c>
      <c r="Q250" s="40">
        <v>0</v>
      </c>
      <c r="R250" s="40">
        <f t="shared" ca="1" si="226"/>
        <v>0</v>
      </c>
      <c r="S250" s="37">
        <f t="shared" ca="1" si="258"/>
        <v>0</v>
      </c>
      <c r="T250" s="69" t="s">
        <v>899</v>
      </c>
      <c r="U250" s="40">
        <f t="shared" si="254"/>
        <v>1</v>
      </c>
      <c r="V250" s="36">
        <v>1</v>
      </c>
      <c r="W250" s="40">
        <v>0</v>
      </c>
      <c r="X250" s="40">
        <f t="shared" ca="1" si="246"/>
        <v>0</v>
      </c>
      <c r="Y250" s="37">
        <f t="shared" ca="1" si="259"/>
        <v>0</v>
      </c>
      <c r="Z250" s="69" t="s">
        <v>899</v>
      </c>
      <c r="AA250" s="40">
        <f t="shared" si="282"/>
        <v>1</v>
      </c>
      <c r="AB250" s="40">
        <v>1</v>
      </c>
      <c r="AC250" s="40">
        <v>0</v>
      </c>
      <c r="AD250" s="40">
        <f t="shared" ca="1" si="247"/>
        <v>0</v>
      </c>
      <c r="AE250" s="37">
        <f t="shared" ca="1" si="260"/>
        <v>0</v>
      </c>
      <c r="AF250" s="69" t="s">
        <v>899</v>
      </c>
      <c r="AG250" s="40">
        <f t="shared" si="288"/>
        <v>1</v>
      </c>
      <c r="AH250" s="40">
        <v>1</v>
      </c>
      <c r="AI250" s="40">
        <v>0</v>
      </c>
      <c r="AJ250" s="40">
        <f t="shared" ca="1" si="248"/>
        <v>0</v>
      </c>
      <c r="AK250" s="37">
        <f t="shared" ca="1" si="261"/>
        <v>0</v>
      </c>
      <c r="AL250" s="69" t="s">
        <v>899</v>
      </c>
      <c r="AM250" s="40">
        <f t="shared" si="283"/>
        <v>1</v>
      </c>
      <c r="AN250" s="84">
        <v>1</v>
      </c>
      <c r="AO250" s="40">
        <v>0</v>
      </c>
      <c r="AP250" s="40">
        <f t="shared" ca="1" si="249"/>
        <v>0</v>
      </c>
      <c r="AQ250" s="37">
        <f t="shared" ca="1" si="262"/>
        <v>0</v>
      </c>
      <c r="AR250" s="69" t="s">
        <v>899</v>
      </c>
      <c r="AS250" s="40">
        <f t="shared" si="290"/>
        <v>1</v>
      </c>
      <c r="AT250" s="84">
        <v>1</v>
      </c>
      <c r="AU250" s="40">
        <v>0</v>
      </c>
      <c r="AV250" s="40">
        <f t="shared" ca="1" si="251"/>
        <v>0</v>
      </c>
      <c r="AW250" s="37">
        <f t="shared" ca="1" si="264"/>
        <v>0</v>
      </c>
      <c r="AX250" s="69" t="s">
        <v>899</v>
      </c>
      <c r="AY250" s="40">
        <f t="shared" si="285"/>
        <v>1</v>
      </c>
      <c r="AZ250" s="84">
        <v>1</v>
      </c>
      <c r="BA250" s="40">
        <v>0</v>
      </c>
      <c r="BB250" s="40">
        <f t="shared" ca="1" si="252"/>
        <v>0</v>
      </c>
      <c r="BC250" s="37">
        <f t="shared" ca="1" si="265"/>
        <v>0</v>
      </c>
      <c r="BD250" s="69" t="s">
        <v>899</v>
      </c>
      <c r="BE250" s="40">
        <f t="shared" si="289"/>
        <v>1</v>
      </c>
      <c r="BF250" s="84">
        <v>1</v>
      </c>
      <c r="BG250" s="40">
        <v>0</v>
      </c>
      <c r="BH250" s="40">
        <f t="shared" ca="1" si="253"/>
        <v>0</v>
      </c>
      <c r="BI250" s="37">
        <f t="shared" ca="1" si="266"/>
        <v>0</v>
      </c>
    </row>
    <row r="251" spans="1:61" s="33" customFormat="1" ht="11.25" x14ac:dyDescent="0.2">
      <c r="A251" s="33">
        <f t="shared" si="256"/>
        <v>242</v>
      </c>
      <c r="B251" s="33">
        <f>'TO Filter Summary'!B252</f>
        <v>0</v>
      </c>
      <c r="C251" s="76" t="str">
        <f t="shared" ca="1" si="238"/>
        <v>GPS A - Ephemeris</v>
      </c>
      <c r="D251" s="290" t="str">
        <f>'TO Filter Summary'!D252</f>
        <v>A</v>
      </c>
      <c r="E251" s="34" t="str">
        <f t="shared" ca="1" si="239"/>
        <v>External</v>
      </c>
      <c r="F251" s="34">
        <f t="shared" ca="1" si="240"/>
        <v>595</v>
      </c>
      <c r="G251" s="34" t="str">
        <f t="shared" ca="1" si="241"/>
        <v>0x253</v>
      </c>
      <c r="H251" s="34" t="str">
        <f t="shared" ca="1" si="257"/>
        <v>0xA53</v>
      </c>
      <c r="I251" s="117" t="s">
        <v>1393</v>
      </c>
      <c r="J251" s="35">
        <f t="shared" ca="1" si="242"/>
        <v>2192</v>
      </c>
      <c r="K251" s="67">
        <f t="shared" ca="1" si="243"/>
        <v>0</v>
      </c>
      <c r="L251" s="35" t="str">
        <f t="shared" ca="1" si="244"/>
        <v>Async</v>
      </c>
      <c r="M251" s="64">
        <f t="shared" ca="1" si="245"/>
        <v>0</v>
      </c>
      <c r="N251" s="69" t="s">
        <v>899</v>
      </c>
      <c r="O251" s="40">
        <f t="shared" si="225"/>
        <v>1</v>
      </c>
      <c r="P251" s="36">
        <v>1</v>
      </c>
      <c r="Q251" s="40">
        <v>0</v>
      </c>
      <c r="R251" s="40">
        <f t="shared" ca="1" si="226"/>
        <v>0</v>
      </c>
      <c r="S251" s="37">
        <f t="shared" ca="1" si="258"/>
        <v>0</v>
      </c>
      <c r="T251" s="69" t="s">
        <v>899</v>
      </c>
      <c r="U251" s="40">
        <f t="shared" si="254"/>
        <v>1</v>
      </c>
      <c r="V251" s="36">
        <v>1</v>
      </c>
      <c r="W251" s="40">
        <v>0</v>
      </c>
      <c r="X251" s="40">
        <f t="shared" ca="1" si="246"/>
        <v>0</v>
      </c>
      <c r="Y251" s="37">
        <f t="shared" ca="1" si="259"/>
        <v>0</v>
      </c>
      <c r="Z251" s="69" t="s">
        <v>899</v>
      </c>
      <c r="AA251" s="40">
        <f t="shared" si="282"/>
        <v>0</v>
      </c>
      <c r="AB251" s="40">
        <v>0</v>
      </c>
      <c r="AC251" s="40">
        <v>0</v>
      </c>
      <c r="AD251" s="40">
        <f t="shared" ca="1" si="247"/>
        <v>0</v>
      </c>
      <c r="AE251" s="37">
        <f t="shared" si="260"/>
        <v>0</v>
      </c>
      <c r="AF251" s="69" t="s">
        <v>899</v>
      </c>
      <c r="AG251" s="40">
        <f t="shared" si="288"/>
        <v>0</v>
      </c>
      <c r="AH251" s="40">
        <v>0</v>
      </c>
      <c r="AI251" s="40">
        <v>0</v>
      </c>
      <c r="AJ251" s="40">
        <f t="shared" ca="1" si="248"/>
        <v>0</v>
      </c>
      <c r="AK251" s="37">
        <f t="shared" si="261"/>
        <v>0</v>
      </c>
      <c r="AL251" s="69" t="s">
        <v>899</v>
      </c>
      <c r="AM251" s="40">
        <f t="shared" si="283"/>
        <v>1</v>
      </c>
      <c r="AN251" s="84">
        <v>1</v>
      </c>
      <c r="AO251" s="40">
        <v>0</v>
      </c>
      <c r="AP251" s="40">
        <f t="shared" ca="1" si="249"/>
        <v>0</v>
      </c>
      <c r="AQ251" s="37">
        <f t="shared" ca="1" si="262"/>
        <v>0</v>
      </c>
      <c r="AR251" s="69" t="s">
        <v>899</v>
      </c>
      <c r="AS251" s="40">
        <f t="shared" si="290"/>
        <v>1</v>
      </c>
      <c r="AT251" s="84">
        <v>1</v>
      </c>
      <c r="AU251" s="40">
        <v>0</v>
      </c>
      <c r="AV251" s="40">
        <f t="shared" ca="1" si="251"/>
        <v>0</v>
      </c>
      <c r="AW251" s="37">
        <f t="shared" ca="1" si="264"/>
        <v>0</v>
      </c>
      <c r="AX251" s="69" t="s">
        <v>899</v>
      </c>
      <c r="AY251" s="40">
        <f t="shared" si="285"/>
        <v>1</v>
      </c>
      <c r="AZ251" s="84">
        <v>1</v>
      </c>
      <c r="BA251" s="40">
        <v>0</v>
      </c>
      <c r="BB251" s="40">
        <f t="shared" ca="1" si="252"/>
        <v>0</v>
      </c>
      <c r="BC251" s="37">
        <f t="shared" ca="1" si="265"/>
        <v>0</v>
      </c>
      <c r="BD251" s="69" t="s">
        <v>899</v>
      </c>
      <c r="BE251" s="40">
        <f t="shared" si="289"/>
        <v>1</v>
      </c>
      <c r="BF251" s="84">
        <v>1</v>
      </c>
      <c r="BG251" s="40">
        <v>0</v>
      </c>
      <c r="BH251" s="40">
        <f t="shared" ca="1" si="253"/>
        <v>0</v>
      </c>
      <c r="BI251" s="37">
        <f t="shared" ca="1" si="266"/>
        <v>0</v>
      </c>
    </row>
    <row r="252" spans="1:61" s="33" customFormat="1" ht="11.25" x14ac:dyDescent="0.2">
      <c r="A252" s="33">
        <f t="shared" si="256"/>
        <v>243</v>
      </c>
      <c r="B252" s="33">
        <f>'TO Filter Summary'!B253</f>
        <v>0</v>
      </c>
      <c r="C252" s="76" t="str">
        <f t="shared" ca="1" si="238"/>
        <v>GPS A - Almanac</v>
      </c>
      <c r="D252" s="290" t="str">
        <f>'TO Filter Summary'!D253</f>
        <v>A</v>
      </c>
      <c r="E252" s="34" t="str">
        <f t="shared" ca="1" si="239"/>
        <v>External</v>
      </c>
      <c r="F252" s="34">
        <f t="shared" ca="1" si="240"/>
        <v>596</v>
      </c>
      <c r="G252" s="34" t="str">
        <f t="shared" ca="1" si="241"/>
        <v>0x254</v>
      </c>
      <c r="H252" s="34" t="str">
        <f t="shared" ca="1" si="257"/>
        <v>0xA54</v>
      </c>
      <c r="I252" s="117" t="s">
        <v>1393</v>
      </c>
      <c r="J252" s="35">
        <f t="shared" ca="1" si="242"/>
        <v>944</v>
      </c>
      <c r="K252" s="67">
        <f t="shared" ca="1" si="243"/>
        <v>0</v>
      </c>
      <c r="L252" s="35" t="str">
        <f t="shared" ca="1" si="244"/>
        <v>Async</v>
      </c>
      <c r="M252" s="64">
        <f t="shared" ca="1" si="245"/>
        <v>0</v>
      </c>
      <c r="N252" s="69" t="s">
        <v>899</v>
      </c>
      <c r="O252" s="40">
        <f t="shared" si="225"/>
        <v>1</v>
      </c>
      <c r="P252" s="36">
        <v>1</v>
      </c>
      <c r="Q252" s="40">
        <v>0</v>
      </c>
      <c r="R252" s="40">
        <f t="shared" ca="1" si="226"/>
        <v>0</v>
      </c>
      <c r="S252" s="37">
        <f t="shared" ca="1" si="258"/>
        <v>0</v>
      </c>
      <c r="T252" s="69" t="s">
        <v>899</v>
      </c>
      <c r="U252" s="40">
        <f t="shared" si="254"/>
        <v>1</v>
      </c>
      <c r="V252" s="36">
        <v>1</v>
      </c>
      <c r="W252" s="40">
        <v>0</v>
      </c>
      <c r="X252" s="40">
        <f t="shared" ca="1" si="246"/>
        <v>0</v>
      </c>
      <c r="Y252" s="37">
        <f t="shared" ca="1" si="259"/>
        <v>0</v>
      </c>
      <c r="Z252" s="69" t="s">
        <v>899</v>
      </c>
      <c r="AA252" s="40">
        <f t="shared" si="282"/>
        <v>0</v>
      </c>
      <c r="AB252" s="40">
        <v>0</v>
      </c>
      <c r="AC252" s="40">
        <v>0</v>
      </c>
      <c r="AD252" s="40">
        <f t="shared" ca="1" si="247"/>
        <v>0</v>
      </c>
      <c r="AE252" s="37">
        <f t="shared" si="260"/>
        <v>0</v>
      </c>
      <c r="AF252" s="69" t="s">
        <v>899</v>
      </c>
      <c r="AG252" s="40">
        <f t="shared" si="288"/>
        <v>0</v>
      </c>
      <c r="AH252" s="40">
        <v>0</v>
      </c>
      <c r="AI252" s="40">
        <v>0</v>
      </c>
      <c r="AJ252" s="40">
        <f t="shared" ca="1" si="248"/>
        <v>0</v>
      </c>
      <c r="AK252" s="37">
        <f t="shared" si="261"/>
        <v>0</v>
      </c>
      <c r="AL252" s="69" t="s">
        <v>899</v>
      </c>
      <c r="AM252" s="40">
        <f t="shared" si="283"/>
        <v>1</v>
      </c>
      <c r="AN252" s="84">
        <v>1</v>
      </c>
      <c r="AO252" s="40">
        <v>0</v>
      </c>
      <c r="AP252" s="40">
        <f t="shared" ca="1" si="249"/>
        <v>0</v>
      </c>
      <c r="AQ252" s="37">
        <f t="shared" ca="1" si="262"/>
        <v>0</v>
      </c>
      <c r="AR252" s="69" t="s">
        <v>899</v>
      </c>
      <c r="AS252" s="40">
        <f t="shared" si="290"/>
        <v>1</v>
      </c>
      <c r="AT252" s="84">
        <v>1</v>
      </c>
      <c r="AU252" s="40">
        <v>0</v>
      </c>
      <c r="AV252" s="40">
        <f t="shared" ca="1" si="251"/>
        <v>0</v>
      </c>
      <c r="AW252" s="37">
        <f t="shared" ca="1" si="264"/>
        <v>0</v>
      </c>
      <c r="AX252" s="69" t="s">
        <v>899</v>
      </c>
      <c r="AY252" s="40">
        <f t="shared" si="285"/>
        <v>1</v>
      </c>
      <c r="AZ252" s="84">
        <v>1</v>
      </c>
      <c r="BA252" s="40">
        <v>0</v>
      </c>
      <c r="BB252" s="40">
        <f t="shared" ca="1" si="252"/>
        <v>0</v>
      </c>
      <c r="BC252" s="37">
        <f t="shared" ca="1" si="265"/>
        <v>0</v>
      </c>
      <c r="BD252" s="69" t="s">
        <v>899</v>
      </c>
      <c r="BE252" s="40">
        <f t="shared" si="289"/>
        <v>1</v>
      </c>
      <c r="BF252" s="84">
        <v>1</v>
      </c>
      <c r="BG252" s="40">
        <v>0</v>
      </c>
      <c r="BH252" s="40">
        <f t="shared" ca="1" si="253"/>
        <v>0</v>
      </c>
      <c r="BI252" s="37">
        <f t="shared" ca="1" si="266"/>
        <v>0</v>
      </c>
    </row>
    <row r="253" spans="1:61" s="33" customFormat="1" ht="11.25" x14ac:dyDescent="0.2">
      <c r="A253" s="33">
        <f t="shared" si="256"/>
        <v>244</v>
      </c>
      <c r="B253" s="33">
        <f>'TO Filter Summary'!B254</f>
        <v>0</v>
      </c>
      <c r="C253" s="76" t="str">
        <f t="shared" ca="1" si="238"/>
        <v>GPS A - Ephemeris Status</v>
      </c>
      <c r="D253" s="290" t="str">
        <f>'TO Filter Summary'!D254</f>
        <v>A</v>
      </c>
      <c r="E253" s="34" t="str">
        <f t="shared" ca="1" si="239"/>
        <v>External</v>
      </c>
      <c r="F253" s="34">
        <f t="shared" ca="1" si="240"/>
        <v>597</v>
      </c>
      <c r="G253" s="34" t="str">
        <f t="shared" ca="1" si="241"/>
        <v>0x255</v>
      </c>
      <c r="H253" s="34" t="str">
        <f t="shared" ca="1" si="257"/>
        <v>0xA55</v>
      </c>
      <c r="I253" s="117" t="s">
        <v>1393</v>
      </c>
      <c r="J253" s="35">
        <f t="shared" ca="1" si="242"/>
        <v>3248</v>
      </c>
      <c r="K253" s="67">
        <f t="shared" ca="1" si="243"/>
        <v>0</v>
      </c>
      <c r="L253" s="35" t="str">
        <f t="shared" ca="1" si="244"/>
        <v>Async</v>
      </c>
      <c r="M253" s="64">
        <f t="shared" ca="1" si="245"/>
        <v>0</v>
      </c>
      <c r="N253" s="69" t="s">
        <v>899</v>
      </c>
      <c r="O253" s="40">
        <f t="shared" si="225"/>
        <v>1</v>
      </c>
      <c r="P253" s="36">
        <v>1</v>
      </c>
      <c r="Q253" s="40">
        <v>0</v>
      </c>
      <c r="R253" s="40">
        <f t="shared" ca="1" si="226"/>
        <v>0</v>
      </c>
      <c r="S253" s="37">
        <f t="shared" ca="1" si="258"/>
        <v>0</v>
      </c>
      <c r="T253" s="69" t="s">
        <v>899</v>
      </c>
      <c r="U253" s="40">
        <f t="shared" si="254"/>
        <v>1</v>
      </c>
      <c r="V253" s="36">
        <v>1</v>
      </c>
      <c r="W253" s="40">
        <v>0</v>
      </c>
      <c r="X253" s="40">
        <f t="shared" ca="1" si="246"/>
        <v>0</v>
      </c>
      <c r="Y253" s="37">
        <f t="shared" ca="1" si="259"/>
        <v>0</v>
      </c>
      <c r="Z253" s="69" t="s">
        <v>899</v>
      </c>
      <c r="AA253" s="40">
        <f t="shared" si="282"/>
        <v>0</v>
      </c>
      <c r="AB253" s="40">
        <v>0</v>
      </c>
      <c r="AC253" s="40">
        <v>0</v>
      </c>
      <c r="AD253" s="40">
        <f t="shared" ca="1" si="247"/>
        <v>0</v>
      </c>
      <c r="AE253" s="37">
        <f t="shared" si="260"/>
        <v>0</v>
      </c>
      <c r="AF253" s="69" t="s">
        <v>899</v>
      </c>
      <c r="AG253" s="40">
        <f t="shared" si="288"/>
        <v>0</v>
      </c>
      <c r="AH253" s="40">
        <v>0</v>
      </c>
      <c r="AI253" s="40">
        <v>0</v>
      </c>
      <c r="AJ253" s="40">
        <f t="shared" ca="1" si="248"/>
        <v>0</v>
      </c>
      <c r="AK253" s="37">
        <f t="shared" si="261"/>
        <v>0</v>
      </c>
      <c r="AL253" s="69" t="s">
        <v>899</v>
      </c>
      <c r="AM253" s="40">
        <f t="shared" si="283"/>
        <v>1</v>
      </c>
      <c r="AN253" s="84">
        <v>1</v>
      </c>
      <c r="AO253" s="40">
        <v>0</v>
      </c>
      <c r="AP253" s="40">
        <f t="shared" ca="1" si="249"/>
        <v>0</v>
      </c>
      <c r="AQ253" s="37">
        <f t="shared" ca="1" si="262"/>
        <v>0</v>
      </c>
      <c r="AR253" s="69" t="s">
        <v>899</v>
      </c>
      <c r="AS253" s="40">
        <f t="shared" si="290"/>
        <v>1</v>
      </c>
      <c r="AT253" s="84">
        <v>1</v>
      </c>
      <c r="AU253" s="40">
        <v>0</v>
      </c>
      <c r="AV253" s="40">
        <f t="shared" ca="1" si="251"/>
        <v>0</v>
      </c>
      <c r="AW253" s="37">
        <f t="shared" ca="1" si="264"/>
        <v>0</v>
      </c>
      <c r="AX253" s="69" t="s">
        <v>899</v>
      </c>
      <c r="AY253" s="40">
        <f t="shared" si="285"/>
        <v>1</v>
      </c>
      <c r="AZ253" s="84">
        <v>1</v>
      </c>
      <c r="BA253" s="40">
        <v>0</v>
      </c>
      <c r="BB253" s="40">
        <f t="shared" ca="1" si="252"/>
        <v>0</v>
      </c>
      <c r="BC253" s="37">
        <f t="shared" ca="1" si="265"/>
        <v>0</v>
      </c>
      <c r="BD253" s="69" t="s">
        <v>899</v>
      </c>
      <c r="BE253" s="40">
        <f t="shared" si="289"/>
        <v>1</v>
      </c>
      <c r="BF253" s="84">
        <v>1</v>
      </c>
      <c r="BG253" s="40">
        <v>0</v>
      </c>
      <c r="BH253" s="40">
        <f t="shared" ca="1" si="253"/>
        <v>0</v>
      </c>
      <c r="BI253" s="37">
        <f t="shared" ca="1" si="266"/>
        <v>0</v>
      </c>
    </row>
    <row r="254" spans="1:61" s="33" customFormat="1" ht="11.25" x14ac:dyDescent="0.2">
      <c r="A254" s="33">
        <f t="shared" si="256"/>
        <v>245</v>
      </c>
      <c r="B254" s="33">
        <f>'TO Filter Summary'!B255</f>
        <v>0</v>
      </c>
      <c r="C254" s="76" t="str">
        <f t="shared" ca="1" si="238"/>
        <v>GPS A - SV Select Status</v>
      </c>
      <c r="D254" s="290" t="str">
        <f>'TO Filter Summary'!D255</f>
        <v>A</v>
      </c>
      <c r="E254" s="34" t="str">
        <f t="shared" ca="1" si="239"/>
        <v>External</v>
      </c>
      <c r="F254" s="34">
        <f t="shared" ca="1" si="240"/>
        <v>598</v>
      </c>
      <c r="G254" s="34" t="str">
        <f t="shared" ca="1" si="241"/>
        <v>0x256</v>
      </c>
      <c r="H254" s="34" t="str">
        <f t="shared" ca="1" si="257"/>
        <v>0xA56</v>
      </c>
      <c r="I254" s="117" t="s">
        <v>1393</v>
      </c>
      <c r="J254" s="35">
        <f t="shared" ca="1" si="242"/>
        <v>1296</v>
      </c>
      <c r="K254" s="67">
        <f t="shared" ca="1" si="243"/>
        <v>0</v>
      </c>
      <c r="L254" s="35" t="str">
        <f t="shared" ca="1" si="244"/>
        <v>Async</v>
      </c>
      <c r="M254" s="64">
        <f t="shared" ca="1" si="245"/>
        <v>0</v>
      </c>
      <c r="N254" s="69" t="s">
        <v>899</v>
      </c>
      <c r="O254" s="40">
        <f t="shared" si="225"/>
        <v>1</v>
      </c>
      <c r="P254" s="36">
        <v>1</v>
      </c>
      <c r="Q254" s="40">
        <v>0</v>
      </c>
      <c r="R254" s="40">
        <f t="shared" ca="1" si="226"/>
        <v>0</v>
      </c>
      <c r="S254" s="37">
        <f t="shared" ca="1" si="258"/>
        <v>0</v>
      </c>
      <c r="T254" s="69" t="s">
        <v>899</v>
      </c>
      <c r="U254" s="40">
        <f t="shared" si="254"/>
        <v>1</v>
      </c>
      <c r="V254" s="36">
        <v>1</v>
      </c>
      <c r="W254" s="40">
        <v>0</v>
      </c>
      <c r="X254" s="40">
        <f t="shared" ca="1" si="246"/>
        <v>0</v>
      </c>
      <c r="Y254" s="37">
        <f t="shared" ca="1" si="259"/>
        <v>0</v>
      </c>
      <c r="Z254" s="69" t="s">
        <v>899</v>
      </c>
      <c r="AA254" s="40">
        <f t="shared" si="282"/>
        <v>0</v>
      </c>
      <c r="AB254" s="40">
        <v>0</v>
      </c>
      <c r="AC254" s="40">
        <v>0</v>
      </c>
      <c r="AD254" s="40">
        <f t="shared" ca="1" si="247"/>
        <v>0</v>
      </c>
      <c r="AE254" s="37">
        <f t="shared" si="260"/>
        <v>0</v>
      </c>
      <c r="AF254" s="69" t="s">
        <v>899</v>
      </c>
      <c r="AG254" s="40">
        <f t="shared" si="288"/>
        <v>0</v>
      </c>
      <c r="AH254" s="40">
        <v>0</v>
      </c>
      <c r="AI254" s="40">
        <v>0</v>
      </c>
      <c r="AJ254" s="40">
        <f t="shared" ca="1" si="248"/>
        <v>0</v>
      </c>
      <c r="AK254" s="37">
        <f t="shared" si="261"/>
        <v>0</v>
      </c>
      <c r="AL254" s="69" t="s">
        <v>899</v>
      </c>
      <c r="AM254" s="40">
        <f t="shared" si="283"/>
        <v>1</v>
      </c>
      <c r="AN254" s="84">
        <v>1</v>
      </c>
      <c r="AO254" s="40">
        <v>0</v>
      </c>
      <c r="AP254" s="40">
        <f t="shared" ca="1" si="249"/>
        <v>0</v>
      </c>
      <c r="AQ254" s="37">
        <f t="shared" ca="1" si="262"/>
        <v>0</v>
      </c>
      <c r="AR254" s="69" t="s">
        <v>899</v>
      </c>
      <c r="AS254" s="40">
        <f t="shared" si="290"/>
        <v>1</v>
      </c>
      <c r="AT254" s="84">
        <v>1</v>
      </c>
      <c r="AU254" s="40">
        <v>0</v>
      </c>
      <c r="AV254" s="40">
        <f t="shared" ca="1" si="251"/>
        <v>0</v>
      </c>
      <c r="AW254" s="37">
        <f t="shared" ca="1" si="264"/>
        <v>0</v>
      </c>
      <c r="AX254" s="69" t="s">
        <v>899</v>
      </c>
      <c r="AY254" s="40">
        <f t="shared" si="285"/>
        <v>1</v>
      </c>
      <c r="AZ254" s="84">
        <v>1</v>
      </c>
      <c r="BA254" s="40">
        <v>0</v>
      </c>
      <c r="BB254" s="40">
        <f t="shared" ca="1" si="252"/>
        <v>0</v>
      </c>
      <c r="BC254" s="37">
        <f t="shared" ca="1" si="265"/>
        <v>0</v>
      </c>
      <c r="BD254" s="69" t="s">
        <v>899</v>
      </c>
      <c r="BE254" s="40">
        <f t="shared" si="289"/>
        <v>1</v>
      </c>
      <c r="BF254" s="84">
        <v>1</v>
      </c>
      <c r="BG254" s="40">
        <v>0</v>
      </c>
      <c r="BH254" s="40">
        <f t="shared" ca="1" si="253"/>
        <v>0</v>
      </c>
      <c r="BI254" s="37">
        <f t="shared" ca="1" si="266"/>
        <v>0</v>
      </c>
    </row>
    <row r="255" spans="1:61" s="33" customFormat="1" ht="11.25" x14ac:dyDescent="0.2">
      <c r="A255" s="33">
        <f t="shared" si="256"/>
        <v>246</v>
      </c>
      <c r="B255" s="33">
        <f>'TO Filter Summary'!B256</f>
        <v>0</v>
      </c>
      <c r="C255" s="76" t="str">
        <f t="shared" ca="1" si="238"/>
        <v>GPS A - Reserved</v>
      </c>
      <c r="D255" s="290" t="str">
        <f>'TO Filter Summary'!D256</f>
        <v>A</v>
      </c>
      <c r="E255" s="34" t="str">
        <f t="shared" ca="1" si="239"/>
        <v>External</v>
      </c>
      <c r="F255" s="34">
        <f t="shared" ca="1" si="240"/>
        <v>599</v>
      </c>
      <c r="G255" s="34" t="str">
        <f t="shared" ca="1" si="241"/>
        <v>0x257</v>
      </c>
      <c r="H255" s="34" t="str">
        <f t="shared" ca="1" si="257"/>
        <v>0xA57</v>
      </c>
      <c r="I255" s="117" t="s">
        <v>1393</v>
      </c>
      <c r="J255" s="35" t="str">
        <f t="shared" ca="1" si="242"/>
        <v/>
      </c>
      <c r="K255" s="67">
        <f t="shared" ca="1" si="243"/>
        <v>0</v>
      </c>
      <c r="L255" s="35" t="str">
        <f t="shared" ca="1" si="244"/>
        <v>N/A</v>
      </c>
      <c r="M255" s="64">
        <f t="shared" ca="1" si="245"/>
        <v>0</v>
      </c>
      <c r="N255" s="69" t="s">
        <v>899</v>
      </c>
      <c r="O255" s="40">
        <f t="shared" ref="O255:O299" si="291">IF(P255=0,0,1)</f>
        <v>0</v>
      </c>
      <c r="P255" s="36">
        <v>0</v>
      </c>
      <c r="Q255" s="40">
        <v>0</v>
      </c>
      <c r="R255" s="40">
        <f t="shared" ref="R255:R299" ca="1" si="292">IF(P255="", "", $K255*P255)</f>
        <v>0</v>
      </c>
      <c r="S255" s="37">
        <f t="shared" si="258"/>
        <v>0</v>
      </c>
      <c r="T255" s="69" t="s">
        <v>899</v>
      </c>
      <c r="U255" s="40">
        <f t="shared" si="254"/>
        <v>0</v>
      </c>
      <c r="V255" s="36">
        <v>0</v>
      </c>
      <c r="W255" s="40">
        <v>0</v>
      </c>
      <c r="X255" s="40">
        <f t="shared" ca="1" si="246"/>
        <v>0</v>
      </c>
      <c r="Y255" s="37">
        <f t="shared" si="259"/>
        <v>0</v>
      </c>
      <c r="Z255" s="69" t="s">
        <v>899</v>
      </c>
      <c r="AA255" s="40">
        <f t="shared" si="282"/>
        <v>0</v>
      </c>
      <c r="AB255" s="40">
        <v>0</v>
      </c>
      <c r="AC255" s="40">
        <v>0</v>
      </c>
      <c r="AD255" s="40">
        <f t="shared" ca="1" si="247"/>
        <v>0</v>
      </c>
      <c r="AE255" s="37">
        <f t="shared" si="260"/>
        <v>0</v>
      </c>
      <c r="AF255" s="69" t="s">
        <v>899</v>
      </c>
      <c r="AG255" s="40">
        <f t="shared" si="288"/>
        <v>0</v>
      </c>
      <c r="AH255" s="40">
        <v>0</v>
      </c>
      <c r="AI255" s="40">
        <v>0</v>
      </c>
      <c r="AJ255" s="40">
        <f t="shared" ca="1" si="248"/>
        <v>0</v>
      </c>
      <c r="AK255" s="37">
        <f t="shared" si="261"/>
        <v>0</v>
      </c>
      <c r="AL255" s="69" t="s">
        <v>899</v>
      </c>
      <c r="AM255" s="40">
        <f t="shared" si="283"/>
        <v>0</v>
      </c>
      <c r="AN255" s="40">
        <v>0</v>
      </c>
      <c r="AO255" s="40">
        <v>0</v>
      </c>
      <c r="AP255" s="40">
        <f t="shared" ca="1" si="249"/>
        <v>0</v>
      </c>
      <c r="AQ255" s="37">
        <f t="shared" si="262"/>
        <v>0</v>
      </c>
      <c r="AR255" s="69" t="s">
        <v>899</v>
      </c>
      <c r="AS255" s="40">
        <f t="shared" si="290"/>
        <v>0</v>
      </c>
      <c r="AT255" s="40">
        <v>0</v>
      </c>
      <c r="AU255" s="40">
        <v>0</v>
      </c>
      <c r="AV255" s="40">
        <f t="shared" ca="1" si="251"/>
        <v>0</v>
      </c>
      <c r="AW255" s="37">
        <f t="shared" si="264"/>
        <v>0</v>
      </c>
      <c r="AX255" s="69" t="s">
        <v>899</v>
      </c>
      <c r="AY255" s="40">
        <f t="shared" si="285"/>
        <v>0</v>
      </c>
      <c r="AZ255" s="40">
        <v>0</v>
      </c>
      <c r="BA255" s="40">
        <v>0</v>
      </c>
      <c r="BB255" s="40">
        <f t="shared" ca="1" si="252"/>
        <v>0</v>
      </c>
      <c r="BC255" s="37">
        <f t="shared" si="265"/>
        <v>0</v>
      </c>
      <c r="BD255" s="69" t="s">
        <v>899</v>
      </c>
      <c r="BE255" s="40">
        <f t="shared" si="289"/>
        <v>0</v>
      </c>
      <c r="BF255" s="40">
        <v>0</v>
      </c>
      <c r="BG255" s="40">
        <v>0</v>
      </c>
      <c r="BH255" s="40">
        <f t="shared" ca="1" si="253"/>
        <v>0</v>
      </c>
      <c r="BI255" s="37">
        <f t="shared" si="266"/>
        <v>0</v>
      </c>
    </row>
    <row r="256" spans="1:61" s="33" customFormat="1" ht="11.25" x14ac:dyDescent="0.2">
      <c r="A256" s="33">
        <f t="shared" si="256"/>
        <v>247</v>
      </c>
      <c r="B256" s="33">
        <f>'TO Filter Summary'!B257</f>
        <v>0</v>
      </c>
      <c r="C256" s="76" t="str">
        <f t="shared" ca="1" si="238"/>
        <v>GPS A - FPGA Data</v>
      </c>
      <c r="D256" s="290" t="str">
        <f>'TO Filter Summary'!D257</f>
        <v>A</v>
      </c>
      <c r="E256" s="34" t="str">
        <f t="shared" ca="1" si="239"/>
        <v>External</v>
      </c>
      <c r="F256" s="34">
        <f t="shared" ca="1" si="240"/>
        <v>600</v>
      </c>
      <c r="G256" s="34" t="str">
        <f t="shared" ca="1" si="241"/>
        <v>0x258</v>
      </c>
      <c r="H256" s="34" t="str">
        <f t="shared" ca="1" si="257"/>
        <v>0xA58</v>
      </c>
      <c r="I256" s="117" t="s">
        <v>1393</v>
      </c>
      <c r="J256" s="35">
        <f t="shared" ca="1" si="242"/>
        <v>240</v>
      </c>
      <c r="K256" s="67">
        <f t="shared" ca="1" si="243"/>
        <v>0</v>
      </c>
      <c r="L256" s="35" t="str">
        <f t="shared" ca="1" si="244"/>
        <v>Async</v>
      </c>
      <c r="M256" s="64">
        <f t="shared" ca="1" si="245"/>
        <v>0</v>
      </c>
      <c r="N256" s="69" t="s">
        <v>899</v>
      </c>
      <c r="O256" s="40">
        <f t="shared" si="291"/>
        <v>1</v>
      </c>
      <c r="P256" s="36">
        <v>1</v>
      </c>
      <c r="Q256" s="40">
        <v>0</v>
      </c>
      <c r="R256" s="40">
        <f t="shared" ca="1" si="292"/>
        <v>0</v>
      </c>
      <c r="S256" s="37">
        <f t="shared" ca="1" si="258"/>
        <v>0</v>
      </c>
      <c r="T256" s="69" t="s">
        <v>899</v>
      </c>
      <c r="U256" s="40">
        <f t="shared" si="254"/>
        <v>1</v>
      </c>
      <c r="V256" s="36">
        <v>1</v>
      </c>
      <c r="W256" s="40">
        <v>0</v>
      </c>
      <c r="X256" s="40">
        <f t="shared" ca="1" si="246"/>
        <v>0</v>
      </c>
      <c r="Y256" s="37">
        <f t="shared" ca="1" si="259"/>
        <v>0</v>
      </c>
      <c r="Z256" s="69" t="s">
        <v>899</v>
      </c>
      <c r="AA256" s="40">
        <f t="shared" si="282"/>
        <v>0</v>
      </c>
      <c r="AB256" s="40">
        <v>0</v>
      </c>
      <c r="AC256" s="40">
        <v>0</v>
      </c>
      <c r="AD256" s="40">
        <f t="shared" ca="1" si="247"/>
        <v>0</v>
      </c>
      <c r="AE256" s="37">
        <f t="shared" si="260"/>
        <v>0</v>
      </c>
      <c r="AF256" s="69" t="s">
        <v>899</v>
      </c>
      <c r="AG256" s="40">
        <f t="shared" si="288"/>
        <v>0</v>
      </c>
      <c r="AH256" s="40">
        <v>0</v>
      </c>
      <c r="AI256" s="40">
        <v>0</v>
      </c>
      <c r="AJ256" s="40">
        <f t="shared" ca="1" si="248"/>
        <v>0</v>
      </c>
      <c r="AK256" s="37">
        <f t="shared" si="261"/>
        <v>0</v>
      </c>
      <c r="AL256" s="69" t="s">
        <v>899</v>
      </c>
      <c r="AM256" s="40">
        <f t="shared" si="283"/>
        <v>1</v>
      </c>
      <c r="AN256" s="84">
        <v>1</v>
      </c>
      <c r="AO256" s="40">
        <v>0</v>
      </c>
      <c r="AP256" s="40">
        <f t="shared" ca="1" si="249"/>
        <v>0</v>
      </c>
      <c r="AQ256" s="37">
        <f t="shared" ca="1" si="262"/>
        <v>0</v>
      </c>
      <c r="AR256" s="69" t="s">
        <v>899</v>
      </c>
      <c r="AS256" s="40">
        <f t="shared" si="290"/>
        <v>1</v>
      </c>
      <c r="AT256" s="84">
        <v>1</v>
      </c>
      <c r="AU256" s="40">
        <v>0</v>
      </c>
      <c r="AV256" s="40">
        <f t="shared" ca="1" si="251"/>
        <v>0</v>
      </c>
      <c r="AW256" s="37">
        <f t="shared" ca="1" si="264"/>
        <v>0</v>
      </c>
      <c r="AX256" s="69" t="s">
        <v>899</v>
      </c>
      <c r="AY256" s="40">
        <f t="shared" si="285"/>
        <v>1</v>
      </c>
      <c r="AZ256" s="84">
        <v>1</v>
      </c>
      <c r="BA256" s="40">
        <v>0</v>
      </c>
      <c r="BB256" s="40">
        <f t="shared" ca="1" si="252"/>
        <v>0</v>
      </c>
      <c r="BC256" s="37">
        <f t="shared" ca="1" si="265"/>
        <v>0</v>
      </c>
      <c r="BD256" s="69" t="s">
        <v>899</v>
      </c>
      <c r="BE256" s="40">
        <f t="shared" si="289"/>
        <v>1</v>
      </c>
      <c r="BF256" s="84">
        <v>1</v>
      </c>
      <c r="BG256" s="40">
        <v>0</v>
      </c>
      <c r="BH256" s="40">
        <f t="shared" ca="1" si="253"/>
        <v>0</v>
      </c>
      <c r="BI256" s="37">
        <f t="shared" ca="1" si="266"/>
        <v>0</v>
      </c>
    </row>
    <row r="257" spans="1:61" s="33" customFormat="1" ht="11.25" x14ac:dyDescent="0.2">
      <c r="A257" s="33">
        <f t="shared" si="256"/>
        <v>248</v>
      </c>
      <c r="B257" s="33">
        <f>'TO Filter Summary'!B258</f>
        <v>0</v>
      </c>
      <c r="C257" s="76" t="str">
        <f t="shared" ca="1" si="238"/>
        <v>GPS A - Memory</v>
      </c>
      <c r="D257" s="290" t="str">
        <f>'TO Filter Summary'!D258</f>
        <v>A</v>
      </c>
      <c r="E257" s="34" t="str">
        <f t="shared" ca="1" si="239"/>
        <v>External</v>
      </c>
      <c r="F257" s="34">
        <f t="shared" ca="1" si="240"/>
        <v>601</v>
      </c>
      <c r="G257" s="34" t="str">
        <f t="shared" ca="1" si="241"/>
        <v>0x259</v>
      </c>
      <c r="H257" s="34" t="str">
        <f t="shared" ca="1" si="257"/>
        <v>0xA59</v>
      </c>
      <c r="I257" s="117" t="s">
        <v>1393</v>
      </c>
      <c r="J257" s="35">
        <f t="shared" ca="1" si="242"/>
        <v>2288</v>
      </c>
      <c r="K257" s="67">
        <f t="shared" ca="1" si="243"/>
        <v>0</v>
      </c>
      <c r="L257" s="35" t="str">
        <f t="shared" ca="1" si="244"/>
        <v>Async</v>
      </c>
      <c r="M257" s="64">
        <f t="shared" ca="1" si="245"/>
        <v>0</v>
      </c>
      <c r="N257" s="69" t="s">
        <v>899</v>
      </c>
      <c r="O257" s="40">
        <f t="shared" si="291"/>
        <v>1</v>
      </c>
      <c r="P257" s="36">
        <v>1</v>
      </c>
      <c r="Q257" s="40">
        <v>0</v>
      </c>
      <c r="R257" s="40">
        <f t="shared" ca="1" si="292"/>
        <v>0</v>
      </c>
      <c r="S257" s="37">
        <f t="shared" ca="1" si="258"/>
        <v>0</v>
      </c>
      <c r="T257" s="69" t="s">
        <v>899</v>
      </c>
      <c r="U257" s="40">
        <f t="shared" si="254"/>
        <v>1</v>
      </c>
      <c r="V257" s="36">
        <v>1</v>
      </c>
      <c r="W257" s="40">
        <v>0</v>
      </c>
      <c r="X257" s="40">
        <f t="shared" ca="1" si="246"/>
        <v>0</v>
      </c>
      <c r="Y257" s="37">
        <f t="shared" ca="1" si="259"/>
        <v>0</v>
      </c>
      <c r="Z257" s="69" t="s">
        <v>899</v>
      </c>
      <c r="AA257" s="40">
        <f t="shared" si="282"/>
        <v>0</v>
      </c>
      <c r="AB257" s="40">
        <v>0</v>
      </c>
      <c r="AC257" s="40">
        <v>0</v>
      </c>
      <c r="AD257" s="40">
        <f t="shared" ca="1" si="247"/>
        <v>0</v>
      </c>
      <c r="AE257" s="37">
        <f t="shared" si="260"/>
        <v>0</v>
      </c>
      <c r="AF257" s="69" t="s">
        <v>899</v>
      </c>
      <c r="AG257" s="40">
        <f t="shared" si="288"/>
        <v>0</v>
      </c>
      <c r="AH257" s="40">
        <v>0</v>
      </c>
      <c r="AI257" s="40">
        <v>0</v>
      </c>
      <c r="AJ257" s="40">
        <f t="shared" ca="1" si="248"/>
        <v>0</v>
      </c>
      <c r="AK257" s="37">
        <f t="shared" si="261"/>
        <v>0</v>
      </c>
      <c r="AL257" s="69" t="s">
        <v>899</v>
      </c>
      <c r="AM257" s="40">
        <f t="shared" si="283"/>
        <v>1</v>
      </c>
      <c r="AN257" s="84">
        <v>1</v>
      </c>
      <c r="AO257" s="40">
        <v>0</v>
      </c>
      <c r="AP257" s="40">
        <f t="shared" ca="1" si="249"/>
        <v>0</v>
      </c>
      <c r="AQ257" s="37">
        <f t="shared" ca="1" si="262"/>
        <v>0</v>
      </c>
      <c r="AR257" s="69" t="s">
        <v>899</v>
      </c>
      <c r="AS257" s="40">
        <f t="shared" si="290"/>
        <v>1</v>
      </c>
      <c r="AT257" s="84">
        <v>1</v>
      </c>
      <c r="AU257" s="40">
        <v>0</v>
      </c>
      <c r="AV257" s="40">
        <f t="shared" ca="1" si="251"/>
        <v>0</v>
      </c>
      <c r="AW257" s="37">
        <f t="shared" ca="1" si="264"/>
        <v>0</v>
      </c>
      <c r="AX257" s="69" t="s">
        <v>899</v>
      </c>
      <c r="AY257" s="40">
        <f t="shared" si="285"/>
        <v>1</v>
      </c>
      <c r="AZ257" s="84">
        <v>1</v>
      </c>
      <c r="BA257" s="40">
        <v>0</v>
      </c>
      <c r="BB257" s="40">
        <f t="shared" ca="1" si="252"/>
        <v>0</v>
      </c>
      <c r="BC257" s="37">
        <f t="shared" ca="1" si="265"/>
        <v>0</v>
      </c>
      <c r="BD257" s="69" t="s">
        <v>899</v>
      </c>
      <c r="BE257" s="40">
        <f t="shared" si="289"/>
        <v>1</v>
      </c>
      <c r="BF257" s="84">
        <v>1</v>
      </c>
      <c r="BG257" s="40">
        <v>0</v>
      </c>
      <c r="BH257" s="40">
        <f t="shared" ca="1" si="253"/>
        <v>0</v>
      </c>
      <c r="BI257" s="37">
        <f t="shared" ca="1" si="266"/>
        <v>0</v>
      </c>
    </row>
    <row r="258" spans="1:61" s="33" customFormat="1" ht="11.25" x14ac:dyDescent="0.2">
      <c r="A258" s="33">
        <f t="shared" si="256"/>
        <v>249</v>
      </c>
      <c r="B258" s="33">
        <f>'TO Filter Summary'!B259</f>
        <v>0</v>
      </c>
      <c r="C258" s="76" t="str">
        <f t="shared" ca="1" si="238"/>
        <v>GPS A - Memory Checksum</v>
      </c>
      <c r="D258" s="290" t="str">
        <f>'TO Filter Summary'!D259</f>
        <v>A</v>
      </c>
      <c r="E258" s="34" t="str">
        <f t="shared" ca="1" si="239"/>
        <v>External</v>
      </c>
      <c r="F258" s="34">
        <f t="shared" ca="1" si="240"/>
        <v>602</v>
      </c>
      <c r="G258" s="34" t="str">
        <f t="shared" ca="1" si="241"/>
        <v>0x25A</v>
      </c>
      <c r="H258" s="34" t="str">
        <f t="shared" ca="1" si="257"/>
        <v>0xA5A</v>
      </c>
      <c r="I258" s="117" t="s">
        <v>1393</v>
      </c>
      <c r="J258" s="35">
        <f t="shared" ca="1" si="242"/>
        <v>272</v>
      </c>
      <c r="K258" s="67">
        <f t="shared" ca="1" si="243"/>
        <v>0</v>
      </c>
      <c r="L258" s="35" t="str">
        <f t="shared" ca="1" si="244"/>
        <v>Async</v>
      </c>
      <c r="M258" s="64">
        <f t="shared" ca="1" si="245"/>
        <v>0</v>
      </c>
      <c r="N258" s="69" t="s">
        <v>899</v>
      </c>
      <c r="O258" s="40">
        <f t="shared" si="291"/>
        <v>1</v>
      </c>
      <c r="P258" s="36">
        <v>1</v>
      </c>
      <c r="Q258" s="40">
        <v>0</v>
      </c>
      <c r="R258" s="40">
        <f t="shared" ca="1" si="292"/>
        <v>0</v>
      </c>
      <c r="S258" s="37">
        <f t="shared" ca="1" si="258"/>
        <v>0</v>
      </c>
      <c r="T258" s="69" t="s">
        <v>899</v>
      </c>
      <c r="U258" s="40">
        <f t="shared" si="254"/>
        <v>1</v>
      </c>
      <c r="V258" s="36">
        <v>1</v>
      </c>
      <c r="W258" s="40">
        <v>0</v>
      </c>
      <c r="X258" s="40">
        <f t="shared" ca="1" si="246"/>
        <v>0</v>
      </c>
      <c r="Y258" s="37">
        <f t="shared" ca="1" si="259"/>
        <v>0</v>
      </c>
      <c r="Z258" s="69" t="s">
        <v>899</v>
      </c>
      <c r="AA258" s="40">
        <f t="shared" si="282"/>
        <v>0</v>
      </c>
      <c r="AB258" s="40">
        <v>0</v>
      </c>
      <c r="AC258" s="40">
        <v>0</v>
      </c>
      <c r="AD258" s="40">
        <f t="shared" ca="1" si="247"/>
        <v>0</v>
      </c>
      <c r="AE258" s="37">
        <f t="shared" si="260"/>
        <v>0</v>
      </c>
      <c r="AF258" s="69" t="s">
        <v>899</v>
      </c>
      <c r="AG258" s="40">
        <f t="shared" si="288"/>
        <v>0</v>
      </c>
      <c r="AH258" s="40">
        <v>0</v>
      </c>
      <c r="AI258" s="40">
        <v>0</v>
      </c>
      <c r="AJ258" s="40">
        <f t="shared" ca="1" si="248"/>
        <v>0</v>
      </c>
      <c r="AK258" s="37">
        <f t="shared" si="261"/>
        <v>0</v>
      </c>
      <c r="AL258" s="69" t="s">
        <v>899</v>
      </c>
      <c r="AM258" s="40">
        <f t="shared" si="283"/>
        <v>1</v>
      </c>
      <c r="AN258" s="84">
        <v>1</v>
      </c>
      <c r="AO258" s="40">
        <v>0</v>
      </c>
      <c r="AP258" s="40">
        <f t="shared" ca="1" si="249"/>
        <v>0</v>
      </c>
      <c r="AQ258" s="37">
        <f t="shared" ca="1" si="262"/>
        <v>0</v>
      </c>
      <c r="AR258" s="69" t="s">
        <v>899</v>
      </c>
      <c r="AS258" s="40">
        <f t="shared" si="290"/>
        <v>1</v>
      </c>
      <c r="AT258" s="84">
        <v>1</v>
      </c>
      <c r="AU258" s="40">
        <v>0</v>
      </c>
      <c r="AV258" s="40">
        <f t="shared" ca="1" si="251"/>
        <v>0</v>
      </c>
      <c r="AW258" s="37">
        <f t="shared" ca="1" si="264"/>
        <v>0</v>
      </c>
      <c r="AX258" s="69" t="s">
        <v>899</v>
      </c>
      <c r="AY258" s="40">
        <f t="shared" si="285"/>
        <v>1</v>
      </c>
      <c r="AZ258" s="84">
        <v>1</v>
      </c>
      <c r="BA258" s="40">
        <v>0</v>
      </c>
      <c r="BB258" s="40">
        <f t="shared" ca="1" si="252"/>
        <v>0</v>
      </c>
      <c r="BC258" s="37">
        <f t="shared" ca="1" si="265"/>
        <v>0</v>
      </c>
      <c r="BD258" s="69" t="s">
        <v>899</v>
      </c>
      <c r="BE258" s="40">
        <f t="shared" si="289"/>
        <v>1</v>
      </c>
      <c r="BF258" s="84">
        <v>1</v>
      </c>
      <c r="BG258" s="40">
        <v>0</v>
      </c>
      <c r="BH258" s="40">
        <f t="shared" ca="1" si="253"/>
        <v>0</v>
      </c>
      <c r="BI258" s="37">
        <f t="shared" ca="1" si="266"/>
        <v>0</v>
      </c>
    </row>
    <row r="259" spans="1:61" s="33" customFormat="1" ht="11.25" x14ac:dyDescent="0.2">
      <c r="A259" s="33">
        <f t="shared" si="256"/>
        <v>250</v>
      </c>
      <c r="B259" s="33">
        <f>'TO Filter Summary'!B260</f>
        <v>0</v>
      </c>
      <c r="C259" s="76" t="str">
        <f t="shared" ca="1" si="238"/>
        <v>GPS A - GEONS Covariance_D Matrix</v>
      </c>
      <c r="D259" s="290" t="str">
        <f>'TO Filter Summary'!D260</f>
        <v>A</v>
      </c>
      <c r="E259" s="34" t="str">
        <f t="shared" ca="1" si="239"/>
        <v>External</v>
      </c>
      <c r="F259" s="34">
        <f t="shared" ca="1" si="240"/>
        <v>603</v>
      </c>
      <c r="G259" s="34" t="str">
        <f t="shared" ca="1" si="241"/>
        <v>0x25B</v>
      </c>
      <c r="H259" s="34" t="str">
        <f t="shared" ca="1" si="257"/>
        <v>0xA5B</v>
      </c>
      <c r="I259" s="117" t="s">
        <v>1393</v>
      </c>
      <c r="J259" s="35">
        <f t="shared" ca="1" si="242"/>
        <v>912</v>
      </c>
      <c r="K259" s="67">
        <f t="shared" ca="1" si="243"/>
        <v>0</v>
      </c>
      <c r="L259" s="35" t="str">
        <f t="shared" ca="1" si="244"/>
        <v>Async</v>
      </c>
      <c r="M259" s="64">
        <f t="shared" ca="1" si="245"/>
        <v>0</v>
      </c>
      <c r="N259" s="69" t="s">
        <v>899</v>
      </c>
      <c r="O259" s="40">
        <f t="shared" si="291"/>
        <v>1</v>
      </c>
      <c r="P259" s="36">
        <v>1</v>
      </c>
      <c r="Q259" s="40">
        <v>0</v>
      </c>
      <c r="R259" s="40">
        <f t="shared" ca="1" si="292"/>
        <v>0</v>
      </c>
      <c r="S259" s="37">
        <f t="shared" ca="1" si="258"/>
        <v>0</v>
      </c>
      <c r="T259" s="69" t="s">
        <v>899</v>
      </c>
      <c r="U259" s="40">
        <f t="shared" si="254"/>
        <v>1</v>
      </c>
      <c r="V259" s="36">
        <v>1</v>
      </c>
      <c r="W259" s="40">
        <v>0</v>
      </c>
      <c r="X259" s="40">
        <f t="shared" ca="1" si="246"/>
        <v>0</v>
      </c>
      <c r="Y259" s="37">
        <f t="shared" ca="1" si="259"/>
        <v>0</v>
      </c>
      <c r="Z259" s="69" t="s">
        <v>899</v>
      </c>
      <c r="AA259" s="40">
        <f t="shared" si="282"/>
        <v>0</v>
      </c>
      <c r="AB259" s="40">
        <v>0</v>
      </c>
      <c r="AC259" s="40">
        <v>0</v>
      </c>
      <c r="AD259" s="40">
        <f t="shared" ca="1" si="247"/>
        <v>0</v>
      </c>
      <c r="AE259" s="37">
        <f t="shared" si="260"/>
        <v>0</v>
      </c>
      <c r="AF259" s="69" t="s">
        <v>899</v>
      </c>
      <c r="AG259" s="40">
        <f t="shared" si="288"/>
        <v>0</v>
      </c>
      <c r="AH259" s="40">
        <v>0</v>
      </c>
      <c r="AI259" s="40">
        <v>0</v>
      </c>
      <c r="AJ259" s="40">
        <f t="shared" ca="1" si="248"/>
        <v>0</v>
      </c>
      <c r="AK259" s="37">
        <f t="shared" si="261"/>
        <v>0</v>
      </c>
      <c r="AL259" s="69" t="s">
        <v>899</v>
      </c>
      <c r="AM259" s="40">
        <f t="shared" si="283"/>
        <v>1</v>
      </c>
      <c r="AN259" s="84">
        <v>1</v>
      </c>
      <c r="AO259" s="40">
        <v>0</v>
      </c>
      <c r="AP259" s="40">
        <f t="shared" ca="1" si="249"/>
        <v>0</v>
      </c>
      <c r="AQ259" s="37">
        <f t="shared" ca="1" si="262"/>
        <v>0</v>
      </c>
      <c r="AR259" s="69" t="s">
        <v>899</v>
      </c>
      <c r="AS259" s="40">
        <f t="shared" si="290"/>
        <v>1</v>
      </c>
      <c r="AT259" s="84">
        <v>1</v>
      </c>
      <c r="AU259" s="40">
        <v>0</v>
      </c>
      <c r="AV259" s="40">
        <f t="shared" ca="1" si="251"/>
        <v>0</v>
      </c>
      <c r="AW259" s="37">
        <f t="shared" ca="1" si="264"/>
        <v>0</v>
      </c>
      <c r="AX259" s="69" t="s">
        <v>899</v>
      </c>
      <c r="AY259" s="40">
        <f t="shared" si="285"/>
        <v>1</v>
      </c>
      <c r="AZ259" s="84">
        <v>1</v>
      </c>
      <c r="BA259" s="40">
        <v>0</v>
      </c>
      <c r="BB259" s="40">
        <f t="shared" ca="1" si="252"/>
        <v>0</v>
      </c>
      <c r="BC259" s="37">
        <f t="shared" ca="1" si="265"/>
        <v>0</v>
      </c>
      <c r="BD259" s="69" t="s">
        <v>899</v>
      </c>
      <c r="BE259" s="40">
        <f t="shared" si="289"/>
        <v>1</v>
      </c>
      <c r="BF259" s="84">
        <v>1</v>
      </c>
      <c r="BG259" s="40">
        <v>0</v>
      </c>
      <c r="BH259" s="40">
        <f t="shared" ca="1" si="253"/>
        <v>0</v>
      </c>
      <c r="BI259" s="37">
        <f t="shared" ca="1" si="266"/>
        <v>0</v>
      </c>
    </row>
    <row r="260" spans="1:61" s="33" customFormat="1" ht="11.25" x14ac:dyDescent="0.2">
      <c r="A260" s="33">
        <f t="shared" si="256"/>
        <v>251</v>
      </c>
      <c r="B260" s="33">
        <f>'TO Filter Summary'!B261</f>
        <v>0</v>
      </c>
      <c r="C260" s="76" t="str">
        <f t="shared" ca="1" si="238"/>
        <v>GPS A - GEONS Covariance_U Matrix</v>
      </c>
      <c r="D260" s="290" t="str">
        <f>'TO Filter Summary'!D261</f>
        <v>A</v>
      </c>
      <c r="E260" s="34" t="str">
        <f t="shared" ca="1" si="239"/>
        <v>External</v>
      </c>
      <c r="F260" s="34">
        <f t="shared" ca="1" si="240"/>
        <v>604</v>
      </c>
      <c r="G260" s="34" t="str">
        <f t="shared" ca="1" si="241"/>
        <v>0x25C</v>
      </c>
      <c r="H260" s="34" t="str">
        <f t="shared" ca="1" si="257"/>
        <v>0xA5C</v>
      </c>
      <c r="I260" s="117" t="s">
        <v>1393</v>
      </c>
      <c r="J260" s="35">
        <f t="shared" ca="1" si="242"/>
        <v>944</v>
      </c>
      <c r="K260" s="67">
        <f t="shared" ca="1" si="243"/>
        <v>0</v>
      </c>
      <c r="L260" s="35" t="str">
        <f t="shared" ca="1" si="244"/>
        <v>Async</v>
      </c>
      <c r="M260" s="64">
        <f t="shared" ca="1" si="245"/>
        <v>0</v>
      </c>
      <c r="N260" s="69" t="s">
        <v>899</v>
      </c>
      <c r="O260" s="40">
        <f t="shared" si="291"/>
        <v>1</v>
      </c>
      <c r="P260" s="36">
        <v>1</v>
      </c>
      <c r="Q260" s="40">
        <v>0</v>
      </c>
      <c r="R260" s="40">
        <f t="shared" ca="1" si="292"/>
        <v>0</v>
      </c>
      <c r="S260" s="37">
        <f t="shared" ca="1" si="258"/>
        <v>0</v>
      </c>
      <c r="T260" s="69" t="s">
        <v>899</v>
      </c>
      <c r="U260" s="40">
        <f t="shared" si="254"/>
        <v>1</v>
      </c>
      <c r="V260" s="36">
        <v>1</v>
      </c>
      <c r="W260" s="40">
        <v>0</v>
      </c>
      <c r="X260" s="40">
        <f t="shared" ca="1" si="246"/>
        <v>0</v>
      </c>
      <c r="Y260" s="37">
        <f t="shared" ca="1" si="259"/>
        <v>0</v>
      </c>
      <c r="Z260" s="69" t="s">
        <v>899</v>
      </c>
      <c r="AA260" s="40">
        <f t="shared" si="282"/>
        <v>0</v>
      </c>
      <c r="AB260" s="40">
        <v>0</v>
      </c>
      <c r="AC260" s="40">
        <v>0</v>
      </c>
      <c r="AD260" s="40">
        <f t="shared" ca="1" si="247"/>
        <v>0</v>
      </c>
      <c r="AE260" s="37">
        <f t="shared" si="260"/>
        <v>0</v>
      </c>
      <c r="AF260" s="69" t="s">
        <v>899</v>
      </c>
      <c r="AG260" s="40">
        <f t="shared" si="288"/>
        <v>0</v>
      </c>
      <c r="AH260" s="40">
        <v>0</v>
      </c>
      <c r="AI260" s="40">
        <v>0</v>
      </c>
      <c r="AJ260" s="40">
        <f t="shared" ca="1" si="248"/>
        <v>0</v>
      </c>
      <c r="AK260" s="37">
        <f t="shared" si="261"/>
        <v>0</v>
      </c>
      <c r="AL260" s="69" t="s">
        <v>899</v>
      </c>
      <c r="AM260" s="40">
        <f t="shared" si="283"/>
        <v>1</v>
      </c>
      <c r="AN260" s="84">
        <v>1</v>
      </c>
      <c r="AO260" s="40">
        <v>0</v>
      </c>
      <c r="AP260" s="40">
        <f t="shared" ca="1" si="249"/>
        <v>0</v>
      </c>
      <c r="AQ260" s="37">
        <f t="shared" ca="1" si="262"/>
        <v>0</v>
      </c>
      <c r="AR260" s="69" t="s">
        <v>899</v>
      </c>
      <c r="AS260" s="40">
        <f t="shared" si="290"/>
        <v>1</v>
      </c>
      <c r="AT260" s="84">
        <v>1</v>
      </c>
      <c r="AU260" s="40">
        <v>0</v>
      </c>
      <c r="AV260" s="40">
        <f t="shared" ca="1" si="251"/>
        <v>0</v>
      </c>
      <c r="AW260" s="37">
        <f t="shared" ca="1" si="264"/>
        <v>0</v>
      </c>
      <c r="AX260" s="69" t="s">
        <v>899</v>
      </c>
      <c r="AY260" s="40">
        <f t="shared" si="285"/>
        <v>1</v>
      </c>
      <c r="AZ260" s="84">
        <v>1</v>
      </c>
      <c r="BA260" s="40">
        <v>0</v>
      </c>
      <c r="BB260" s="40">
        <f t="shared" ca="1" si="252"/>
        <v>0</v>
      </c>
      <c r="BC260" s="37">
        <f t="shared" ca="1" si="265"/>
        <v>0</v>
      </c>
      <c r="BD260" s="69" t="s">
        <v>899</v>
      </c>
      <c r="BE260" s="40">
        <f t="shared" si="289"/>
        <v>1</v>
      </c>
      <c r="BF260" s="84">
        <v>1</v>
      </c>
      <c r="BG260" s="40">
        <v>0</v>
      </c>
      <c r="BH260" s="40">
        <f t="shared" ca="1" si="253"/>
        <v>0</v>
      </c>
      <c r="BI260" s="37">
        <f t="shared" ca="1" si="266"/>
        <v>0</v>
      </c>
    </row>
    <row r="261" spans="1:61" s="33" customFormat="1" ht="11.25" x14ac:dyDescent="0.2">
      <c r="A261" s="33">
        <f t="shared" si="256"/>
        <v>252</v>
      </c>
      <c r="B261" s="33" t="str">
        <f>'TO Filter Summary'!B262</f>
        <v>GPS</v>
      </c>
      <c r="C261" s="76" t="str">
        <f t="shared" ca="1" si="238"/>
        <v>GPS A - GEONS Acceleration</v>
      </c>
      <c r="D261" s="290" t="str">
        <f>'TO Filter Summary'!D262</f>
        <v>A</v>
      </c>
      <c r="E261" s="34" t="str">
        <f t="shared" ca="1" si="239"/>
        <v>External</v>
      </c>
      <c r="F261" s="34">
        <f t="shared" ca="1" si="240"/>
        <v>605</v>
      </c>
      <c r="G261" s="34" t="str">
        <f t="shared" ca="1" si="241"/>
        <v>0x25D</v>
      </c>
      <c r="H261" s="34" t="str">
        <f t="shared" ca="1" si="257"/>
        <v>0xA5D</v>
      </c>
      <c r="I261" s="117" t="s">
        <v>1393</v>
      </c>
      <c r="J261" s="35">
        <f t="shared" ca="1" si="242"/>
        <v>1456</v>
      </c>
      <c r="K261" s="67">
        <f t="shared" ca="1" si="243"/>
        <v>30</v>
      </c>
      <c r="L261" s="35" t="str">
        <f t="shared" ca="1" si="244"/>
        <v>Sync</v>
      </c>
      <c r="M261" s="64">
        <f t="shared" ca="1" si="245"/>
        <v>48.533333333333331</v>
      </c>
      <c r="N261" s="69" t="s">
        <v>899</v>
      </c>
      <c r="O261" s="40">
        <f t="shared" si="291"/>
        <v>0</v>
      </c>
      <c r="P261" s="36">
        <v>0</v>
      </c>
      <c r="Q261" s="40">
        <v>0</v>
      </c>
      <c r="R261" s="40">
        <f t="shared" ca="1" si="292"/>
        <v>0</v>
      </c>
      <c r="S261" s="37">
        <f t="shared" si="258"/>
        <v>0</v>
      </c>
      <c r="T261" s="69" t="s">
        <v>899</v>
      </c>
      <c r="U261" s="40">
        <f t="shared" si="254"/>
        <v>0</v>
      </c>
      <c r="V261" s="36">
        <v>0</v>
      </c>
      <c r="W261" s="40">
        <v>0</v>
      </c>
      <c r="X261" s="40">
        <f t="shared" ca="1" si="246"/>
        <v>0</v>
      </c>
      <c r="Y261" s="37">
        <f t="shared" si="259"/>
        <v>0</v>
      </c>
      <c r="Z261" s="69" t="s">
        <v>899</v>
      </c>
      <c r="AA261" s="40">
        <f t="shared" si="282"/>
        <v>0</v>
      </c>
      <c r="AB261" s="40">
        <v>0</v>
      </c>
      <c r="AC261" s="40">
        <v>0</v>
      </c>
      <c r="AD261" s="40">
        <f t="shared" ca="1" si="247"/>
        <v>0</v>
      </c>
      <c r="AE261" s="37">
        <f t="shared" si="260"/>
        <v>0</v>
      </c>
      <c r="AF261" s="69" t="s">
        <v>899</v>
      </c>
      <c r="AG261" s="40">
        <f t="shared" si="288"/>
        <v>0</v>
      </c>
      <c r="AH261" s="40">
        <v>0</v>
      </c>
      <c r="AI261" s="40">
        <v>0</v>
      </c>
      <c r="AJ261" s="40">
        <f t="shared" ca="1" si="248"/>
        <v>0</v>
      </c>
      <c r="AK261" s="37">
        <f t="shared" si="261"/>
        <v>0</v>
      </c>
      <c r="AL261" s="69" t="s">
        <v>899</v>
      </c>
      <c r="AM261" s="40">
        <f t="shared" si="283"/>
        <v>0</v>
      </c>
      <c r="AN261" s="84">
        <v>0</v>
      </c>
      <c r="AO261" s="40">
        <v>0</v>
      </c>
      <c r="AP261" s="40">
        <f t="shared" ca="1" si="249"/>
        <v>0</v>
      </c>
      <c r="AQ261" s="37">
        <f t="shared" si="262"/>
        <v>0</v>
      </c>
      <c r="AR261" s="69" t="s">
        <v>899</v>
      </c>
      <c r="AS261" s="40">
        <f t="shared" si="290"/>
        <v>0</v>
      </c>
      <c r="AT261" s="84">
        <v>0</v>
      </c>
      <c r="AU261" s="40">
        <v>0</v>
      </c>
      <c r="AV261" s="40">
        <f t="shared" ca="1" si="251"/>
        <v>0</v>
      </c>
      <c r="AW261" s="37">
        <f t="shared" si="264"/>
        <v>0</v>
      </c>
      <c r="AX261" s="69" t="s">
        <v>899</v>
      </c>
      <c r="AY261" s="40">
        <f t="shared" si="285"/>
        <v>0</v>
      </c>
      <c r="AZ261" s="84">
        <v>0</v>
      </c>
      <c r="BA261" s="40">
        <v>0</v>
      </c>
      <c r="BB261" s="40">
        <f t="shared" ca="1" si="252"/>
        <v>0</v>
      </c>
      <c r="BC261" s="37">
        <f t="shared" si="265"/>
        <v>0</v>
      </c>
      <c r="BD261" s="69" t="s">
        <v>899</v>
      </c>
      <c r="BE261" s="40">
        <f t="shared" si="289"/>
        <v>0</v>
      </c>
      <c r="BF261" s="84">
        <v>0</v>
      </c>
      <c r="BG261" s="40">
        <v>0</v>
      </c>
      <c r="BH261" s="40">
        <f t="shared" ca="1" si="253"/>
        <v>0</v>
      </c>
      <c r="BI261" s="37">
        <f t="shared" si="266"/>
        <v>0</v>
      </c>
    </row>
    <row r="262" spans="1:61" s="33" customFormat="1" ht="11.25" x14ac:dyDescent="0.2">
      <c r="A262" s="33">
        <f t="shared" si="256"/>
        <v>253</v>
      </c>
      <c r="B262" s="33" t="str">
        <f>'TO Filter Summary'!B263</f>
        <v>GPS</v>
      </c>
      <c r="C262" s="76" t="str">
        <f t="shared" ca="1" si="238"/>
        <v>GPS A - Acquisition</v>
      </c>
      <c r="D262" s="290" t="str">
        <f>'TO Filter Summary'!D263</f>
        <v>A</v>
      </c>
      <c r="E262" s="34" t="str">
        <f t="shared" ca="1" si="239"/>
        <v>External</v>
      </c>
      <c r="F262" s="34">
        <f t="shared" ca="1" si="240"/>
        <v>606</v>
      </c>
      <c r="G262" s="34" t="str">
        <f t="shared" ca="1" si="241"/>
        <v>0x25E</v>
      </c>
      <c r="H262" s="34" t="str">
        <f t="shared" ca="1" si="257"/>
        <v>0xA5E</v>
      </c>
      <c r="I262" s="117" t="s">
        <v>1393</v>
      </c>
      <c r="J262" s="35">
        <f t="shared" ca="1" si="242"/>
        <v>880</v>
      </c>
      <c r="K262" s="67">
        <f t="shared" ca="1" si="243"/>
        <v>0.5</v>
      </c>
      <c r="L262" s="35" t="str">
        <f t="shared" ca="1" si="244"/>
        <v>Sync</v>
      </c>
      <c r="M262" s="64">
        <f t="shared" ca="1" si="245"/>
        <v>1760</v>
      </c>
      <c r="N262" s="69" t="s">
        <v>899</v>
      </c>
      <c r="O262" s="40">
        <f t="shared" si="291"/>
        <v>1</v>
      </c>
      <c r="P262" s="36">
        <v>20</v>
      </c>
      <c r="Q262" s="40">
        <v>0</v>
      </c>
      <c r="R262" s="40">
        <f t="shared" ca="1" si="292"/>
        <v>10</v>
      </c>
      <c r="S262" s="37">
        <f t="shared" ca="1" si="258"/>
        <v>88</v>
      </c>
      <c r="T262" s="69" t="s">
        <v>899</v>
      </c>
      <c r="U262" s="40">
        <f t="shared" si="254"/>
        <v>1</v>
      </c>
      <c r="V262" s="36">
        <v>20</v>
      </c>
      <c r="W262" s="40">
        <v>0</v>
      </c>
      <c r="X262" s="40">
        <f t="shared" ca="1" si="246"/>
        <v>10</v>
      </c>
      <c r="Y262" s="37">
        <f t="shared" ca="1" si="259"/>
        <v>88</v>
      </c>
      <c r="Z262" s="69" t="s">
        <v>899</v>
      </c>
      <c r="AA262" s="40">
        <f t="shared" si="282"/>
        <v>1</v>
      </c>
      <c r="AB262" s="40">
        <v>240</v>
      </c>
      <c r="AC262" s="40">
        <v>0</v>
      </c>
      <c r="AD262" s="40">
        <f t="shared" ca="1" si="247"/>
        <v>120</v>
      </c>
      <c r="AE262" s="37">
        <f t="shared" ca="1" si="260"/>
        <v>7.333333333333333</v>
      </c>
      <c r="AF262" s="69" t="s">
        <v>899</v>
      </c>
      <c r="AG262" s="40">
        <f t="shared" si="288"/>
        <v>0</v>
      </c>
      <c r="AH262" s="40">
        <v>0</v>
      </c>
      <c r="AI262" s="40">
        <v>0</v>
      </c>
      <c r="AJ262" s="40">
        <f t="shared" ca="1" si="248"/>
        <v>0</v>
      </c>
      <c r="AK262" s="37">
        <f t="shared" si="261"/>
        <v>0</v>
      </c>
      <c r="AL262" s="69" t="s">
        <v>899</v>
      </c>
      <c r="AM262" s="40">
        <f t="shared" si="283"/>
        <v>1</v>
      </c>
      <c r="AN262" s="84">
        <v>240</v>
      </c>
      <c r="AO262" s="40">
        <v>0</v>
      </c>
      <c r="AP262" s="40">
        <f t="shared" ca="1" si="249"/>
        <v>120</v>
      </c>
      <c r="AQ262" s="37">
        <f t="shared" ca="1" si="262"/>
        <v>7.333333333333333</v>
      </c>
      <c r="AR262" s="69" t="s">
        <v>899</v>
      </c>
      <c r="AS262" s="40">
        <f t="shared" si="290"/>
        <v>1</v>
      </c>
      <c r="AT262" s="84">
        <v>120</v>
      </c>
      <c r="AU262" s="40">
        <v>0</v>
      </c>
      <c r="AV262" s="40">
        <f t="shared" ca="1" si="251"/>
        <v>60</v>
      </c>
      <c r="AW262" s="37">
        <f t="shared" ca="1" si="264"/>
        <v>14.666666666666666</v>
      </c>
      <c r="AX262" s="69" t="s">
        <v>899</v>
      </c>
      <c r="AY262" s="40">
        <f t="shared" si="285"/>
        <v>1</v>
      </c>
      <c r="AZ262" s="84">
        <v>120</v>
      </c>
      <c r="BA262" s="40">
        <v>0</v>
      </c>
      <c r="BB262" s="40">
        <f t="shared" ca="1" si="252"/>
        <v>60</v>
      </c>
      <c r="BC262" s="37">
        <f t="shared" ca="1" si="265"/>
        <v>14.666666666666666</v>
      </c>
      <c r="BD262" s="69" t="s">
        <v>899</v>
      </c>
      <c r="BE262" s="40">
        <f t="shared" si="289"/>
        <v>0</v>
      </c>
      <c r="BF262" s="84">
        <v>0</v>
      </c>
      <c r="BG262" s="40">
        <v>0</v>
      </c>
      <c r="BH262" s="40">
        <f t="shared" ca="1" si="253"/>
        <v>0</v>
      </c>
      <c r="BI262" s="37">
        <f t="shared" si="266"/>
        <v>0</v>
      </c>
    </row>
    <row r="263" spans="1:61" s="33" customFormat="1" ht="11.25" x14ac:dyDescent="0.2">
      <c r="A263" s="33">
        <f t="shared" si="256"/>
        <v>254</v>
      </c>
      <c r="B263" s="33" t="str">
        <f>'TO Filter Summary'!B264</f>
        <v>GPS PPBL</v>
      </c>
      <c r="C263" s="76" t="str">
        <f t="shared" ca="1" si="238"/>
        <v>GPS A - PPBL Telemetry</v>
      </c>
      <c r="D263" s="290" t="str">
        <f>'TO Filter Summary'!D264</f>
        <v>B</v>
      </c>
      <c r="E263" s="34" t="str">
        <f t="shared" ca="1" si="239"/>
        <v>External</v>
      </c>
      <c r="F263" s="34">
        <f t="shared" ca="1" si="240"/>
        <v>607</v>
      </c>
      <c r="G263" s="34" t="str">
        <f t="shared" ca="1" si="241"/>
        <v>0x25F</v>
      </c>
      <c r="H263" s="34" t="str">
        <f t="shared" ca="1" si="257"/>
        <v>0xA5F</v>
      </c>
      <c r="I263" s="117" t="s">
        <v>1393</v>
      </c>
      <c r="J263" s="35">
        <f t="shared" ca="1" si="242"/>
        <v>2000</v>
      </c>
      <c r="K263" s="67">
        <f t="shared" ca="1" si="243"/>
        <v>1</v>
      </c>
      <c r="L263" s="35" t="str">
        <f t="shared" ca="1" si="244"/>
        <v>Sync</v>
      </c>
      <c r="M263" s="64">
        <f t="shared" ca="1" si="245"/>
        <v>2000</v>
      </c>
      <c r="N263" s="69" t="s">
        <v>899</v>
      </c>
      <c r="O263" s="40">
        <f t="shared" si="291"/>
        <v>1</v>
      </c>
      <c r="P263" s="36">
        <v>1</v>
      </c>
      <c r="Q263" s="40">
        <v>0</v>
      </c>
      <c r="R263" s="40">
        <f t="shared" ca="1" si="292"/>
        <v>1</v>
      </c>
      <c r="S263" s="37">
        <f t="shared" si="258"/>
        <v>0</v>
      </c>
      <c r="T263" s="69" t="s">
        <v>899</v>
      </c>
      <c r="U263" s="40">
        <f t="shared" si="254"/>
        <v>0</v>
      </c>
      <c r="V263" s="36">
        <v>0</v>
      </c>
      <c r="W263" s="40">
        <v>0</v>
      </c>
      <c r="X263" s="40">
        <f t="shared" ca="1" si="246"/>
        <v>0</v>
      </c>
      <c r="Y263" s="37">
        <f t="shared" si="259"/>
        <v>0</v>
      </c>
      <c r="Z263" s="69" t="s">
        <v>899</v>
      </c>
      <c r="AA263" s="40">
        <f t="shared" si="282"/>
        <v>1</v>
      </c>
      <c r="AB263" s="40">
        <v>10</v>
      </c>
      <c r="AC263" s="40">
        <v>0</v>
      </c>
      <c r="AD263" s="40">
        <f t="shared" ca="1" si="247"/>
        <v>10</v>
      </c>
      <c r="AE263" s="37">
        <f t="shared" si="260"/>
        <v>0</v>
      </c>
      <c r="AF263" s="69" t="s">
        <v>899</v>
      </c>
      <c r="AG263" s="40">
        <f t="shared" si="288"/>
        <v>1</v>
      </c>
      <c r="AH263" s="40">
        <v>10</v>
      </c>
      <c r="AI263" s="40">
        <v>0</v>
      </c>
      <c r="AJ263" s="40">
        <f t="shared" ca="1" si="248"/>
        <v>10</v>
      </c>
      <c r="AK263" s="37">
        <f t="shared" si="261"/>
        <v>0</v>
      </c>
      <c r="AL263" s="69" t="s">
        <v>899</v>
      </c>
      <c r="AM263" s="40">
        <f t="shared" si="283"/>
        <v>1</v>
      </c>
      <c r="AN263" s="84">
        <v>10</v>
      </c>
      <c r="AO263" s="40">
        <v>0</v>
      </c>
      <c r="AP263" s="40">
        <f t="shared" ca="1" si="249"/>
        <v>10</v>
      </c>
      <c r="AQ263" s="37">
        <f t="shared" si="262"/>
        <v>0</v>
      </c>
      <c r="AR263" s="69" t="s">
        <v>899</v>
      </c>
      <c r="AS263" s="40">
        <f t="shared" ref="AS263:AS283" si="293">IF(AT263=0,0,1)</f>
        <v>1</v>
      </c>
      <c r="AT263" s="84">
        <v>10</v>
      </c>
      <c r="AU263" s="40">
        <v>0</v>
      </c>
      <c r="AV263" s="40">
        <f t="shared" ca="1" si="251"/>
        <v>10</v>
      </c>
      <c r="AW263" s="37">
        <f t="shared" si="264"/>
        <v>0</v>
      </c>
      <c r="AX263" s="69" t="s">
        <v>899</v>
      </c>
      <c r="AY263" s="40">
        <f t="shared" si="285"/>
        <v>1</v>
      </c>
      <c r="AZ263" s="84">
        <v>10</v>
      </c>
      <c r="BA263" s="40">
        <v>0</v>
      </c>
      <c r="BB263" s="40">
        <f t="shared" ca="1" si="252"/>
        <v>10</v>
      </c>
      <c r="BC263" s="37">
        <f t="shared" si="265"/>
        <v>0</v>
      </c>
      <c r="BD263" s="69" t="s">
        <v>899</v>
      </c>
      <c r="BE263" s="40">
        <f t="shared" si="289"/>
        <v>0</v>
      </c>
      <c r="BF263" s="84">
        <v>0</v>
      </c>
      <c r="BG263" s="40">
        <v>0</v>
      </c>
      <c r="BH263" s="40">
        <f t="shared" ca="1" si="253"/>
        <v>0</v>
      </c>
      <c r="BI263" s="37">
        <f t="shared" si="266"/>
        <v>0</v>
      </c>
    </row>
    <row r="264" spans="1:61" s="33" customFormat="1" ht="11.25" x14ac:dyDescent="0.2">
      <c r="A264" s="33">
        <f t="shared" si="256"/>
        <v>255</v>
      </c>
      <c r="B264" s="33" t="str">
        <f>'TO Filter Summary'!B265</f>
        <v>GPS</v>
      </c>
      <c r="C264" s="76" t="str">
        <f t="shared" ca="1" si="238"/>
        <v>GPS A - Detail</v>
      </c>
      <c r="D264" s="290" t="str">
        <f>'TO Filter Summary'!D265</f>
        <v>A</v>
      </c>
      <c r="E264" s="34" t="str">
        <f t="shared" ca="1" si="239"/>
        <v>External</v>
      </c>
      <c r="F264" s="34">
        <f t="shared" ca="1" si="240"/>
        <v>608</v>
      </c>
      <c r="G264" s="34" t="str">
        <f t="shared" ca="1" si="241"/>
        <v>0x260</v>
      </c>
      <c r="H264" s="34" t="str">
        <f t="shared" ca="1" si="257"/>
        <v>0xA60</v>
      </c>
      <c r="I264" s="117" t="s">
        <v>1393</v>
      </c>
      <c r="J264" s="35">
        <f t="shared" ca="1" si="242"/>
        <v>2256</v>
      </c>
      <c r="K264" s="67">
        <f t="shared" ca="1" si="243"/>
        <v>60</v>
      </c>
      <c r="L264" s="35" t="str">
        <f t="shared" ca="1" si="244"/>
        <v>Sync</v>
      </c>
      <c r="M264" s="64">
        <f t="shared" ca="1" si="245"/>
        <v>37.6</v>
      </c>
      <c r="N264" s="69" t="s">
        <v>899</v>
      </c>
      <c r="O264" s="40">
        <f t="shared" si="291"/>
        <v>1</v>
      </c>
      <c r="P264" s="36">
        <v>1</v>
      </c>
      <c r="Q264" s="40">
        <v>0</v>
      </c>
      <c r="R264" s="40">
        <f t="shared" ca="1" si="292"/>
        <v>60</v>
      </c>
      <c r="S264" s="37">
        <f t="shared" ca="1" si="258"/>
        <v>37.6</v>
      </c>
      <c r="T264" s="69" t="s">
        <v>899</v>
      </c>
      <c r="U264" s="40">
        <f t="shared" si="254"/>
        <v>1</v>
      </c>
      <c r="V264" s="36">
        <v>1</v>
      </c>
      <c r="W264" s="40">
        <v>0</v>
      </c>
      <c r="X264" s="40">
        <f t="shared" ca="1" si="246"/>
        <v>60</v>
      </c>
      <c r="Y264" s="37">
        <f t="shared" ca="1" si="259"/>
        <v>37.6</v>
      </c>
      <c r="Z264" s="69" t="s">
        <v>899</v>
      </c>
      <c r="AA264" s="40">
        <f t="shared" si="282"/>
        <v>0</v>
      </c>
      <c r="AB264" s="40">
        <v>0</v>
      </c>
      <c r="AC264" s="40">
        <v>0</v>
      </c>
      <c r="AD264" s="40">
        <f t="shared" ca="1" si="247"/>
        <v>0</v>
      </c>
      <c r="AE264" s="37">
        <f t="shared" si="260"/>
        <v>0</v>
      </c>
      <c r="AF264" s="69" t="s">
        <v>899</v>
      </c>
      <c r="AG264" s="40">
        <f t="shared" si="288"/>
        <v>0</v>
      </c>
      <c r="AH264" s="40">
        <v>0</v>
      </c>
      <c r="AI264" s="40">
        <v>0</v>
      </c>
      <c r="AJ264" s="40">
        <f t="shared" ca="1" si="248"/>
        <v>0</v>
      </c>
      <c r="AK264" s="37">
        <f t="shared" si="261"/>
        <v>0</v>
      </c>
      <c r="AL264" s="69" t="s">
        <v>899</v>
      </c>
      <c r="AM264" s="40">
        <f t="shared" si="283"/>
        <v>1</v>
      </c>
      <c r="AN264" s="84">
        <v>2</v>
      </c>
      <c r="AO264" s="40">
        <v>0</v>
      </c>
      <c r="AP264" s="40">
        <f t="shared" ca="1" si="249"/>
        <v>120</v>
      </c>
      <c r="AQ264" s="37">
        <f t="shared" ca="1" si="262"/>
        <v>18.8</v>
      </c>
      <c r="AR264" s="69" t="s">
        <v>899</v>
      </c>
      <c r="AS264" s="40">
        <f t="shared" si="293"/>
        <v>1</v>
      </c>
      <c r="AT264" s="84">
        <v>2</v>
      </c>
      <c r="AU264" s="40">
        <v>0</v>
      </c>
      <c r="AV264" s="40">
        <f t="shared" ca="1" si="251"/>
        <v>120</v>
      </c>
      <c r="AW264" s="37">
        <f t="shared" ca="1" si="264"/>
        <v>18.8</v>
      </c>
      <c r="AX264" s="69" t="s">
        <v>899</v>
      </c>
      <c r="AY264" s="40">
        <f t="shared" si="285"/>
        <v>1</v>
      </c>
      <c r="AZ264" s="84">
        <v>1</v>
      </c>
      <c r="BA264" s="40">
        <v>0</v>
      </c>
      <c r="BB264" s="40">
        <f t="shared" ca="1" si="252"/>
        <v>60</v>
      </c>
      <c r="BC264" s="37">
        <f t="shared" ca="1" si="265"/>
        <v>37.6</v>
      </c>
      <c r="BD264" s="69" t="s">
        <v>899</v>
      </c>
      <c r="BE264" s="40">
        <f t="shared" si="289"/>
        <v>0</v>
      </c>
      <c r="BF264" s="84">
        <v>0</v>
      </c>
      <c r="BG264" s="40">
        <v>0</v>
      </c>
      <c r="BH264" s="40">
        <f t="shared" ca="1" si="253"/>
        <v>0</v>
      </c>
      <c r="BI264" s="37">
        <f t="shared" si="266"/>
        <v>0</v>
      </c>
    </row>
    <row r="265" spans="1:61" s="33" customFormat="1" ht="11.25" x14ac:dyDescent="0.2">
      <c r="A265" s="33">
        <f t="shared" si="256"/>
        <v>256</v>
      </c>
      <c r="B265" s="33" t="str">
        <f>'TO Filter Summary'!B266</f>
        <v>GPS</v>
      </c>
      <c r="C265" s="76" t="str">
        <f t="shared" ca="1" si="238"/>
        <v>GPS A - GEONS Comparison</v>
      </c>
      <c r="D265" s="290" t="str">
        <f>'TO Filter Summary'!D266</f>
        <v>A</v>
      </c>
      <c r="E265" s="34" t="str">
        <f t="shared" ca="1" si="239"/>
        <v>External</v>
      </c>
      <c r="F265" s="34">
        <f t="shared" ca="1" si="240"/>
        <v>609</v>
      </c>
      <c r="G265" s="34" t="str">
        <f t="shared" ca="1" si="241"/>
        <v>0x261</v>
      </c>
      <c r="H265" s="34" t="str">
        <f t="shared" ca="1" si="257"/>
        <v>0xA61</v>
      </c>
      <c r="I265" s="117" t="s">
        <v>1393</v>
      </c>
      <c r="J265" s="35">
        <f t="shared" ca="1" si="242"/>
        <v>880</v>
      </c>
      <c r="K265" s="67">
        <f t="shared" ca="1" si="243"/>
        <v>30</v>
      </c>
      <c r="L265" s="35" t="str">
        <f t="shared" ca="1" si="244"/>
        <v>Sync</v>
      </c>
      <c r="M265" s="64">
        <f t="shared" ca="1" si="245"/>
        <v>29.333333333333332</v>
      </c>
      <c r="N265" s="69" t="s">
        <v>899</v>
      </c>
      <c r="O265" s="40">
        <f t="shared" si="291"/>
        <v>1</v>
      </c>
      <c r="P265" s="36">
        <v>1</v>
      </c>
      <c r="Q265" s="40">
        <v>0</v>
      </c>
      <c r="R265" s="40">
        <f t="shared" ca="1" si="292"/>
        <v>30</v>
      </c>
      <c r="S265" s="37">
        <f t="shared" ca="1" si="258"/>
        <v>29.333333333333332</v>
      </c>
      <c r="T265" s="69" t="s">
        <v>899</v>
      </c>
      <c r="U265" s="40">
        <f t="shared" si="254"/>
        <v>1</v>
      </c>
      <c r="V265" s="36">
        <v>1</v>
      </c>
      <c r="W265" s="40">
        <v>0</v>
      </c>
      <c r="X265" s="40">
        <f t="shared" ca="1" si="246"/>
        <v>30</v>
      </c>
      <c r="Y265" s="37">
        <f t="shared" ca="1" si="259"/>
        <v>29.333333333333332</v>
      </c>
      <c r="Z265" s="69" t="s">
        <v>899</v>
      </c>
      <c r="AA265" s="40">
        <f t="shared" si="282"/>
        <v>0</v>
      </c>
      <c r="AB265" s="40">
        <v>0</v>
      </c>
      <c r="AC265" s="40">
        <v>0</v>
      </c>
      <c r="AD265" s="40">
        <f t="shared" ca="1" si="247"/>
        <v>0</v>
      </c>
      <c r="AE265" s="37">
        <f t="shared" si="260"/>
        <v>0</v>
      </c>
      <c r="AF265" s="69" t="s">
        <v>899</v>
      </c>
      <c r="AG265" s="40">
        <f t="shared" si="288"/>
        <v>0</v>
      </c>
      <c r="AH265" s="40">
        <v>0</v>
      </c>
      <c r="AI265" s="40">
        <v>0</v>
      </c>
      <c r="AJ265" s="40">
        <f t="shared" ca="1" si="248"/>
        <v>0</v>
      </c>
      <c r="AK265" s="37">
        <f t="shared" si="261"/>
        <v>0</v>
      </c>
      <c r="AL265" s="69" t="s">
        <v>899</v>
      </c>
      <c r="AM265" s="40">
        <f t="shared" si="283"/>
        <v>1</v>
      </c>
      <c r="AN265" s="84">
        <v>4</v>
      </c>
      <c r="AO265" s="40">
        <v>0</v>
      </c>
      <c r="AP265" s="40">
        <f t="shared" ca="1" si="249"/>
        <v>120</v>
      </c>
      <c r="AQ265" s="37">
        <f t="shared" ca="1" si="262"/>
        <v>7.333333333333333</v>
      </c>
      <c r="AR265" s="69" t="s">
        <v>899</v>
      </c>
      <c r="AS265" s="40">
        <f t="shared" si="293"/>
        <v>1</v>
      </c>
      <c r="AT265" s="84">
        <v>4</v>
      </c>
      <c r="AU265" s="40">
        <v>0</v>
      </c>
      <c r="AV265" s="40">
        <f t="shared" ca="1" si="251"/>
        <v>120</v>
      </c>
      <c r="AW265" s="37">
        <f t="shared" ca="1" si="264"/>
        <v>7.333333333333333</v>
      </c>
      <c r="AX265" s="69" t="s">
        <v>899</v>
      </c>
      <c r="AY265" s="40">
        <f t="shared" si="285"/>
        <v>1</v>
      </c>
      <c r="AZ265" s="84">
        <v>4</v>
      </c>
      <c r="BA265" s="40">
        <v>0</v>
      </c>
      <c r="BB265" s="40">
        <f t="shared" ca="1" si="252"/>
        <v>120</v>
      </c>
      <c r="BC265" s="37">
        <f t="shared" ca="1" si="265"/>
        <v>7.333333333333333</v>
      </c>
      <c r="BD265" s="69" t="s">
        <v>899</v>
      </c>
      <c r="BE265" s="40">
        <f t="shared" si="289"/>
        <v>0</v>
      </c>
      <c r="BF265" s="84">
        <v>0</v>
      </c>
      <c r="BG265" s="40">
        <v>0</v>
      </c>
      <c r="BH265" s="40">
        <f t="shared" ca="1" si="253"/>
        <v>0</v>
      </c>
      <c r="BI265" s="37">
        <f t="shared" si="266"/>
        <v>0</v>
      </c>
    </row>
    <row r="266" spans="1:61" s="33" customFormat="1" ht="11.25" x14ac:dyDescent="0.2">
      <c r="A266" s="33">
        <f>IF(AND(A265&lt;&gt;A$9, A265&lt;&gt;""), A265+1, "")</f>
        <v>257</v>
      </c>
      <c r="B266" s="33">
        <f>'TO Filter Summary'!B267</f>
        <v>0</v>
      </c>
      <c r="C266" s="76" t="str">
        <f t="shared" ref="C266:C323" ca="1" si="294">IF($A266="","", VLOOKUP(CONCATENATE("Observatory", $A266), Type_DB, 6, FALSE))</f>
        <v>GPS A - GEONS Maneuver</v>
      </c>
      <c r="D266" s="290" t="str">
        <f>'TO Filter Summary'!D267</f>
        <v>A</v>
      </c>
      <c r="E266" s="34" t="str">
        <f t="shared" ref="E266:E323" ca="1" si="295">IF($A266="","", VLOOKUP(CONCATENATE("Observatory", $A266), Type_DB, 3, 0))</f>
        <v>External</v>
      </c>
      <c r="F266" s="34">
        <f t="shared" ref="F266:F323" ca="1" si="296">IF($A266="","", VLOOKUP(CONCATENATE("Observatory", $A266), Type_DB, 4, 0))</f>
        <v>610</v>
      </c>
      <c r="G266" s="34" t="str">
        <f t="shared" ref="G266:G323" ca="1" si="297">IF($A266="","", VLOOKUP(CONCATENATE("Observatory", $A266), Type_DB, 5, 0))</f>
        <v>0x262</v>
      </c>
      <c r="H266" s="34" t="str">
        <f t="shared" ca="1" si="257"/>
        <v>0xA62</v>
      </c>
      <c r="I266" s="117" t="s">
        <v>1393</v>
      </c>
      <c r="J266" s="35">
        <f t="shared" ref="J266:J323" ca="1" si="298">IF($A266="","", VLOOKUP(CONCATENATE("Observatory", $A266), Type_DB, 12, 0))</f>
        <v>976</v>
      </c>
      <c r="K266" s="67">
        <f t="shared" ref="K266:K323" ca="1" si="299">IF($A266="","", VLOOKUP(CONCATENATE("Observatory", $A266), Type_DB, 15, 0))</f>
        <v>0</v>
      </c>
      <c r="L266" s="35" t="str">
        <f t="shared" ref="L266:L323" ca="1" si="300">IF($A266="","", VLOOKUP(CONCATENATE("Observatory", $A266), Type_DB, 8, 0))</f>
        <v>Async</v>
      </c>
      <c r="M266" s="64">
        <f t="shared" ref="M266:M323" ca="1" si="301">IF($A266="","", VLOOKUP(CONCATENATE("Observatory", $A266), Type_DB, 16, 0))</f>
        <v>0</v>
      </c>
      <c r="N266" s="69" t="s">
        <v>899</v>
      </c>
      <c r="O266" s="40">
        <f t="shared" si="291"/>
        <v>1</v>
      </c>
      <c r="P266" s="36">
        <v>1</v>
      </c>
      <c r="Q266" s="40">
        <v>0</v>
      </c>
      <c r="R266" s="40">
        <f t="shared" ca="1" si="292"/>
        <v>0</v>
      </c>
      <c r="S266" s="37">
        <f t="shared" ca="1" si="258"/>
        <v>0</v>
      </c>
      <c r="T266" s="69" t="s">
        <v>899</v>
      </c>
      <c r="U266" s="40">
        <f t="shared" si="254"/>
        <v>1</v>
      </c>
      <c r="V266" s="36">
        <v>1</v>
      </c>
      <c r="W266" s="40">
        <v>0</v>
      </c>
      <c r="X266" s="40">
        <f t="shared" ref="X266:X329" ca="1" si="302">IF(V266="", "", $K266*V266)</f>
        <v>0</v>
      </c>
      <c r="Y266" s="37">
        <f t="shared" ca="1" si="259"/>
        <v>0</v>
      </c>
      <c r="Z266" s="69" t="s">
        <v>899</v>
      </c>
      <c r="AA266" s="40">
        <f t="shared" si="282"/>
        <v>0</v>
      </c>
      <c r="AB266" s="40">
        <v>0</v>
      </c>
      <c r="AC266" s="40">
        <v>0</v>
      </c>
      <c r="AD266" s="40">
        <f t="shared" ref="AD266:AD329" ca="1" si="303">IF(AB266="", "", $K266*AB266)</f>
        <v>0</v>
      </c>
      <c r="AE266" s="37">
        <f t="shared" si="260"/>
        <v>0</v>
      </c>
      <c r="AF266" s="69" t="s">
        <v>899</v>
      </c>
      <c r="AG266" s="40">
        <f t="shared" si="288"/>
        <v>0</v>
      </c>
      <c r="AH266" s="40">
        <v>0</v>
      </c>
      <c r="AI266" s="40">
        <v>0</v>
      </c>
      <c r="AJ266" s="40">
        <f t="shared" ref="AJ266:AJ329" ca="1" si="304">IF(AH266="", "", $K266*AH266)</f>
        <v>0</v>
      </c>
      <c r="AK266" s="37">
        <f t="shared" si="261"/>
        <v>0</v>
      </c>
      <c r="AL266" s="69" t="s">
        <v>899</v>
      </c>
      <c r="AM266" s="40">
        <f t="shared" si="283"/>
        <v>0</v>
      </c>
      <c r="AN266" s="84">
        <v>0</v>
      </c>
      <c r="AO266" s="40">
        <v>0</v>
      </c>
      <c r="AP266" s="40">
        <f t="shared" ref="AP266:AP329" ca="1" si="305">IF(AN266="", "", $K266*AN266)</f>
        <v>0</v>
      </c>
      <c r="AQ266" s="37">
        <f t="shared" si="262"/>
        <v>0</v>
      </c>
      <c r="AR266" s="69" t="s">
        <v>899</v>
      </c>
      <c r="AS266" s="40">
        <f t="shared" si="293"/>
        <v>1</v>
      </c>
      <c r="AT266" s="84">
        <v>1</v>
      </c>
      <c r="AU266" s="40">
        <v>0</v>
      </c>
      <c r="AV266" s="40">
        <f t="shared" ref="AV266:AV315" ca="1" si="306">IF(AT266="", "", $K266*AT266)</f>
        <v>0</v>
      </c>
      <c r="AW266" s="37">
        <f t="shared" ca="1" si="264"/>
        <v>0</v>
      </c>
      <c r="AX266" s="69" t="s">
        <v>899</v>
      </c>
      <c r="AY266" s="40">
        <f t="shared" si="285"/>
        <v>1</v>
      </c>
      <c r="AZ266" s="84">
        <v>1</v>
      </c>
      <c r="BA266" s="40">
        <v>0</v>
      </c>
      <c r="BB266" s="40">
        <f t="shared" ref="BB266:BB329" ca="1" si="307">IF(AZ266="", "", $K266*AZ266)</f>
        <v>0</v>
      </c>
      <c r="BC266" s="37">
        <f t="shared" ca="1" si="265"/>
        <v>0</v>
      </c>
      <c r="BD266" s="69" t="s">
        <v>899</v>
      </c>
      <c r="BE266" s="40">
        <f t="shared" si="289"/>
        <v>1</v>
      </c>
      <c r="BF266" s="84">
        <v>1</v>
      </c>
      <c r="BG266" s="40">
        <v>0</v>
      </c>
      <c r="BH266" s="40">
        <f t="shared" ref="BH266:BH329" ca="1" si="308">IF(BF266="", "", $K266*BF266)</f>
        <v>0</v>
      </c>
      <c r="BI266" s="37">
        <f t="shared" ca="1" si="266"/>
        <v>0</v>
      </c>
    </row>
    <row r="267" spans="1:61" s="33" customFormat="1" ht="11.25" x14ac:dyDescent="0.2">
      <c r="A267" s="33">
        <f>IF(AND(A266&lt;&gt;A$9, A266&lt;&gt;""), A266+1, "")</f>
        <v>258</v>
      </c>
      <c r="B267" s="33">
        <f>'TO Filter Summary'!B268</f>
        <v>0</v>
      </c>
      <c r="C267" s="76" t="str">
        <f t="shared" ca="1" si="294"/>
        <v>GPS A - GEONS Operation Parameters</v>
      </c>
      <c r="D267" s="290" t="str">
        <f>'TO Filter Summary'!D268</f>
        <v>A</v>
      </c>
      <c r="E267" s="34" t="str">
        <f t="shared" ca="1" si="295"/>
        <v>External</v>
      </c>
      <c r="F267" s="34">
        <f t="shared" ca="1" si="296"/>
        <v>611</v>
      </c>
      <c r="G267" s="34" t="str">
        <f t="shared" ca="1" si="297"/>
        <v>0x263</v>
      </c>
      <c r="H267" s="34" t="str">
        <f t="shared" ca="1" si="257"/>
        <v>0xA63</v>
      </c>
      <c r="I267" s="117" t="s">
        <v>1393</v>
      </c>
      <c r="J267" s="35">
        <f t="shared" ca="1" si="298"/>
        <v>1488</v>
      </c>
      <c r="K267" s="67">
        <f t="shared" ca="1" si="299"/>
        <v>0</v>
      </c>
      <c r="L267" s="35" t="str">
        <f t="shared" ca="1" si="300"/>
        <v>Async</v>
      </c>
      <c r="M267" s="64">
        <f t="shared" ca="1" si="301"/>
        <v>0</v>
      </c>
      <c r="N267" s="69" t="s">
        <v>899</v>
      </c>
      <c r="O267" s="40">
        <f t="shared" si="291"/>
        <v>1</v>
      </c>
      <c r="P267" s="36">
        <v>1</v>
      </c>
      <c r="Q267" s="40">
        <v>0</v>
      </c>
      <c r="R267" s="40">
        <f t="shared" ca="1" si="292"/>
        <v>0</v>
      </c>
      <c r="S267" s="37">
        <f t="shared" ca="1" si="258"/>
        <v>0</v>
      </c>
      <c r="T267" s="69" t="s">
        <v>899</v>
      </c>
      <c r="U267" s="40">
        <f t="shared" ref="U267:U330" si="309">IF(V267=0,0,1)</f>
        <v>1</v>
      </c>
      <c r="V267" s="36">
        <v>1</v>
      </c>
      <c r="W267" s="40">
        <v>0</v>
      </c>
      <c r="X267" s="40">
        <f t="shared" ca="1" si="302"/>
        <v>0</v>
      </c>
      <c r="Y267" s="37">
        <f t="shared" ca="1" si="259"/>
        <v>0</v>
      </c>
      <c r="Z267" s="69" t="s">
        <v>899</v>
      </c>
      <c r="AA267" s="40">
        <f t="shared" si="282"/>
        <v>0</v>
      </c>
      <c r="AB267" s="40">
        <v>0</v>
      </c>
      <c r="AC267" s="40">
        <v>0</v>
      </c>
      <c r="AD267" s="40">
        <f t="shared" ca="1" si="303"/>
        <v>0</v>
      </c>
      <c r="AE267" s="37">
        <f t="shared" si="260"/>
        <v>0</v>
      </c>
      <c r="AF267" s="69" t="s">
        <v>899</v>
      </c>
      <c r="AG267" s="40">
        <f t="shared" si="288"/>
        <v>0</v>
      </c>
      <c r="AH267" s="40">
        <v>0</v>
      </c>
      <c r="AI267" s="40">
        <v>0</v>
      </c>
      <c r="AJ267" s="40">
        <f t="shared" ca="1" si="304"/>
        <v>0</v>
      </c>
      <c r="AK267" s="37">
        <f t="shared" si="261"/>
        <v>0</v>
      </c>
      <c r="AL267" s="69" t="s">
        <v>899</v>
      </c>
      <c r="AM267" s="40">
        <f t="shared" si="283"/>
        <v>1</v>
      </c>
      <c r="AN267" s="84">
        <v>1</v>
      </c>
      <c r="AO267" s="40">
        <v>0</v>
      </c>
      <c r="AP267" s="40">
        <f t="shared" ca="1" si="305"/>
        <v>0</v>
      </c>
      <c r="AQ267" s="37">
        <f t="shared" ca="1" si="262"/>
        <v>0</v>
      </c>
      <c r="AR267" s="69" t="s">
        <v>899</v>
      </c>
      <c r="AS267" s="40">
        <f t="shared" si="293"/>
        <v>1</v>
      </c>
      <c r="AT267" s="84">
        <v>1</v>
      </c>
      <c r="AU267" s="40">
        <v>0</v>
      </c>
      <c r="AV267" s="40">
        <f t="shared" ca="1" si="306"/>
        <v>0</v>
      </c>
      <c r="AW267" s="37">
        <f t="shared" ca="1" si="264"/>
        <v>0</v>
      </c>
      <c r="AX267" s="69" t="s">
        <v>899</v>
      </c>
      <c r="AY267" s="40">
        <f t="shared" si="285"/>
        <v>1</v>
      </c>
      <c r="AZ267" s="84">
        <v>1</v>
      </c>
      <c r="BA267" s="40">
        <v>0</v>
      </c>
      <c r="BB267" s="40">
        <f t="shared" ca="1" si="307"/>
        <v>0</v>
      </c>
      <c r="BC267" s="37">
        <f t="shared" ca="1" si="265"/>
        <v>0</v>
      </c>
      <c r="BD267" s="69" t="s">
        <v>899</v>
      </c>
      <c r="BE267" s="40">
        <f t="shared" si="289"/>
        <v>1</v>
      </c>
      <c r="BF267" s="84">
        <v>1</v>
      </c>
      <c r="BG267" s="40">
        <v>0</v>
      </c>
      <c r="BH267" s="40">
        <f t="shared" ca="1" si="308"/>
        <v>0</v>
      </c>
      <c r="BI267" s="37">
        <f t="shared" ca="1" si="266"/>
        <v>0</v>
      </c>
    </row>
    <row r="268" spans="1:61" s="33" customFormat="1" ht="11.25" x14ac:dyDescent="0.2">
      <c r="A268" s="33">
        <f>IF(AND(A267&lt;&gt;A$9, A267&lt;&gt;""), A267+1, "")</f>
        <v>259</v>
      </c>
      <c r="B268" s="33">
        <f>'TO Filter Summary'!B269</f>
        <v>0</v>
      </c>
      <c r="C268" s="76" t="str">
        <f t="shared" ca="1" si="294"/>
        <v>GPS A - GEONS Spacecraft Constants</v>
      </c>
      <c r="D268" s="290" t="str">
        <f>'TO Filter Summary'!D269</f>
        <v>A</v>
      </c>
      <c r="E268" s="34" t="str">
        <f t="shared" ca="1" si="295"/>
        <v>External</v>
      </c>
      <c r="F268" s="34">
        <f t="shared" ca="1" si="296"/>
        <v>612</v>
      </c>
      <c r="G268" s="34" t="str">
        <f t="shared" ca="1" si="297"/>
        <v>0x264</v>
      </c>
      <c r="H268" s="34" t="str">
        <f t="shared" ref="H268:H309" ca="1" si="310">CONCATENATE("0x",DEC2HEX(F268+2048))</f>
        <v>0xA64</v>
      </c>
      <c r="I268" s="117" t="s">
        <v>1393</v>
      </c>
      <c r="J268" s="35">
        <f t="shared" ca="1" si="298"/>
        <v>620</v>
      </c>
      <c r="K268" s="67">
        <f t="shared" ca="1" si="299"/>
        <v>0</v>
      </c>
      <c r="L268" s="35" t="str">
        <f t="shared" ca="1" si="300"/>
        <v>Async</v>
      </c>
      <c r="M268" s="64">
        <f t="shared" ca="1" si="301"/>
        <v>0</v>
      </c>
      <c r="N268" s="69" t="s">
        <v>899</v>
      </c>
      <c r="O268" s="40">
        <f t="shared" si="291"/>
        <v>1</v>
      </c>
      <c r="P268" s="36">
        <v>1</v>
      </c>
      <c r="Q268" s="40">
        <v>0</v>
      </c>
      <c r="R268" s="40">
        <f t="shared" ca="1" si="292"/>
        <v>0</v>
      </c>
      <c r="S268" s="37">
        <f t="shared" ref="S268:S331" ca="1" si="311">IF($D268="B",0,IF((P268=0), 0, $M268/P268))</f>
        <v>0</v>
      </c>
      <c r="T268" s="69" t="s">
        <v>899</v>
      </c>
      <c r="U268" s="40">
        <f t="shared" si="309"/>
        <v>1</v>
      </c>
      <c r="V268" s="36">
        <v>1</v>
      </c>
      <c r="W268" s="40">
        <v>0</v>
      </c>
      <c r="X268" s="40">
        <f t="shared" ca="1" si="302"/>
        <v>0</v>
      </c>
      <c r="Y268" s="37">
        <f t="shared" ref="Y268:Y331" ca="1" si="312">IF($D268="B",0,IF((V268=0), 0, $M268/V268))</f>
        <v>0</v>
      </c>
      <c r="Z268" s="69" t="s">
        <v>899</v>
      </c>
      <c r="AA268" s="40">
        <f t="shared" si="282"/>
        <v>0</v>
      </c>
      <c r="AB268" s="40">
        <v>0</v>
      </c>
      <c r="AC268" s="40">
        <v>0</v>
      </c>
      <c r="AD268" s="40">
        <f t="shared" ca="1" si="303"/>
        <v>0</v>
      </c>
      <c r="AE268" s="37">
        <f t="shared" ref="AE268:AE331" si="313">IF($D268="B",0,IF((AB268=0), 0, $M268/AB268))</f>
        <v>0</v>
      </c>
      <c r="AF268" s="69" t="s">
        <v>899</v>
      </c>
      <c r="AG268" s="40">
        <f t="shared" si="288"/>
        <v>0</v>
      </c>
      <c r="AH268" s="40">
        <v>0</v>
      </c>
      <c r="AI268" s="40">
        <v>0</v>
      </c>
      <c r="AJ268" s="40">
        <f t="shared" ca="1" si="304"/>
        <v>0</v>
      </c>
      <c r="AK268" s="37">
        <f t="shared" ref="AK268:AK331" si="314">IF($D268="B",0,IF((AH268=0), 0, $M268/AH268))</f>
        <v>0</v>
      </c>
      <c r="AL268" s="69" t="s">
        <v>899</v>
      </c>
      <c r="AM268" s="40">
        <f t="shared" si="283"/>
        <v>1</v>
      </c>
      <c r="AN268" s="84">
        <v>1</v>
      </c>
      <c r="AO268" s="40">
        <v>0</v>
      </c>
      <c r="AP268" s="40">
        <f t="shared" ca="1" si="305"/>
        <v>0</v>
      </c>
      <c r="AQ268" s="37">
        <f t="shared" ref="AQ268:AQ331" ca="1" si="315">IF($D268="B",0,IF((AN268=0), 0, $M268/AN268))</f>
        <v>0</v>
      </c>
      <c r="AR268" s="69" t="s">
        <v>899</v>
      </c>
      <c r="AS268" s="40">
        <f t="shared" si="293"/>
        <v>1</v>
      </c>
      <c r="AT268" s="84">
        <v>1</v>
      </c>
      <c r="AU268" s="40">
        <v>0</v>
      </c>
      <c r="AV268" s="40">
        <f t="shared" ca="1" si="306"/>
        <v>0</v>
      </c>
      <c r="AW268" s="37">
        <f t="shared" ref="AW268:AW331" ca="1" si="316">IF($D268="B",0,IF((AT268=0), 0, $M268/AT268))</f>
        <v>0</v>
      </c>
      <c r="AX268" s="69" t="s">
        <v>899</v>
      </c>
      <c r="AY268" s="40">
        <f t="shared" si="285"/>
        <v>1</v>
      </c>
      <c r="AZ268" s="84">
        <v>1</v>
      </c>
      <c r="BA268" s="40">
        <v>0</v>
      </c>
      <c r="BB268" s="40">
        <f t="shared" ca="1" si="307"/>
        <v>0</v>
      </c>
      <c r="BC268" s="37">
        <f t="shared" ref="BC268:BC331" ca="1" si="317">IF($D268="B",0,IF((AZ268=0), 0, $M268/AZ268))</f>
        <v>0</v>
      </c>
      <c r="BD268" s="69" t="s">
        <v>899</v>
      </c>
      <c r="BE268" s="40">
        <f t="shared" si="289"/>
        <v>1</v>
      </c>
      <c r="BF268" s="84">
        <v>1</v>
      </c>
      <c r="BG268" s="40">
        <v>0</v>
      </c>
      <c r="BH268" s="40">
        <f t="shared" ca="1" si="308"/>
        <v>0</v>
      </c>
      <c r="BI268" s="37">
        <f t="shared" ref="BI268:BI331" ca="1" si="318">IF($D268="B",0,IF((BF268=0), 0, $M268/BF268))</f>
        <v>0</v>
      </c>
    </row>
    <row r="269" spans="1:61" s="33" customFormat="1" ht="11.25" x14ac:dyDescent="0.2">
      <c r="A269" s="33">
        <f>IF(AND(A268&lt;&gt;A$9, A268&lt;&gt;""), A268+1, "")</f>
        <v>260</v>
      </c>
      <c r="B269" s="33">
        <f>'TO Filter Summary'!B270</f>
        <v>0</v>
      </c>
      <c r="C269" s="76" t="str">
        <f t="shared" ca="1" si="294"/>
        <v>GPS A - GEONS Coordinate Transformation</v>
      </c>
      <c r="D269" s="290" t="str">
        <f>'TO Filter Summary'!D270</f>
        <v>A</v>
      </c>
      <c r="E269" s="34" t="str">
        <f t="shared" ca="1" si="295"/>
        <v>External</v>
      </c>
      <c r="F269" s="34">
        <f t="shared" ca="1" si="296"/>
        <v>613</v>
      </c>
      <c r="G269" s="34" t="str">
        <f t="shared" ca="1" si="297"/>
        <v>0x265</v>
      </c>
      <c r="H269" s="34" t="str">
        <f t="shared" ca="1" si="310"/>
        <v>0xA65</v>
      </c>
      <c r="I269" s="117" t="s">
        <v>1393</v>
      </c>
      <c r="J269" s="35">
        <f t="shared" ca="1" si="298"/>
        <v>1424</v>
      </c>
      <c r="K269" s="67">
        <f t="shared" ca="1" si="299"/>
        <v>0</v>
      </c>
      <c r="L269" s="35" t="str">
        <f t="shared" ca="1" si="300"/>
        <v>Async</v>
      </c>
      <c r="M269" s="64">
        <f t="shared" ca="1" si="301"/>
        <v>0</v>
      </c>
      <c r="N269" s="69" t="s">
        <v>899</v>
      </c>
      <c r="O269" s="40">
        <f t="shared" si="291"/>
        <v>1</v>
      </c>
      <c r="P269" s="36">
        <v>1</v>
      </c>
      <c r="Q269" s="40">
        <v>0</v>
      </c>
      <c r="R269" s="40">
        <f t="shared" ca="1" si="292"/>
        <v>0</v>
      </c>
      <c r="S269" s="37">
        <f t="shared" ca="1" si="311"/>
        <v>0</v>
      </c>
      <c r="T269" s="69" t="s">
        <v>899</v>
      </c>
      <c r="U269" s="40">
        <f t="shared" si="309"/>
        <v>1</v>
      </c>
      <c r="V269" s="36">
        <v>1</v>
      </c>
      <c r="W269" s="40">
        <v>0</v>
      </c>
      <c r="X269" s="40">
        <f t="shared" ca="1" si="302"/>
        <v>0</v>
      </c>
      <c r="Y269" s="37">
        <f t="shared" ca="1" si="312"/>
        <v>0</v>
      </c>
      <c r="Z269" s="69" t="s">
        <v>899</v>
      </c>
      <c r="AA269" s="40">
        <f t="shared" si="282"/>
        <v>0</v>
      </c>
      <c r="AB269" s="40">
        <v>0</v>
      </c>
      <c r="AC269" s="40">
        <v>0</v>
      </c>
      <c r="AD269" s="40">
        <f t="shared" ca="1" si="303"/>
        <v>0</v>
      </c>
      <c r="AE269" s="37">
        <f t="shared" si="313"/>
        <v>0</v>
      </c>
      <c r="AF269" s="69" t="s">
        <v>899</v>
      </c>
      <c r="AG269" s="40">
        <f t="shared" si="288"/>
        <v>0</v>
      </c>
      <c r="AH269" s="40">
        <v>0</v>
      </c>
      <c r="AI269" s="40">
        <v>0</v>
      </c>
      <c r="AJ269" s="40">
        <f t="shared" ca="1" si="304"/>
        <v>0</v>
      </c>
      <c r="AK269" s="37">
        <f t="shared" si="314"/>
        <v>0</v>
      </c>
      <c r="AL269" s="69" t="s">
        <v>899</v>
      </c>
      <c r="AM269" s="40">
        <f t="shared" si="283"/>
        <v>1</v>
      </c>
      <c r="AN269" s="84">
        <v>1</v>
      </c>
      <c r="AO269" s="40">
        <v>0</v>
      </c>
      <c r="AP269" s="40">
        <f t="shared" ca="1" si="305"/>
        <v>0</v>
      </c>
      <c r="AQ269" s="37">
        <f t="shared" ca="1" si="315"/>
        <v>0</v>
      </c>
      <c r="AR269" s="69" t="s">
        <v>899</v>
      </c>
      <c r="AS269" s="40">
        <f t="shared" si="293"/>
        <v>1</v>
      </c>
      <c r="AT269" s="84">
        <v>1</v>
      </c>
      <c r="AU269" s="40">
        <v>0</v>
      </c>
      <c r="AV269" s="40">
        <f t="shared" ca="1" si="306"/>
        <v>0</v>
      </c>
      <c r="AW269" s="37">
        <f t="shared" ca="1" si="316"/>
        <v>0</v>
      </c>
      <c r="AX269" s="69" t="s">
        <v>899</v>
      </c>
      <c r="AY269" s="40">
        <f t="shared" si="285"/>
        <v>1</v>
      </c>
      <c r="AZ269" s="84">
        <v>1</v>
      </c>
      <c r="BA269" s="40">
        <v>0</v>
      </c>
      <c r="BB269" s="40">
        <f t="shared" ca="1" si="307"/>
        <v>0</v>
      </c>
      <c r="BC269" s="37">
        <f t="shared" ca="1" si="317"/>
        <v>0</v>
      </c>
      <c r="BD269" s="69" t="s">
        <v>899</v>
      </c>
      <c r="BE269" s="40">
        <f t="shared" si="289"/>
        <v>1</v>
      </c>
      <c r="BF269" s="84">
        <v>1</v>
      </c>
      <c r="BG269" s="40">
        <v>0</v>
      </c>
      <c r="BH269" s="40">
        <f t="shared" ca="1" si="308"/>
        <v>0</v>
      </c>
      <c r="BI269" s="37">
        <f t="shared" ca="1" si="318"/>
        <v>0</v>
      </c>
    </row>
    <row r="270" spans="1:61" s="33" customFormat="1" ht="11.25" x14ac:dyDescent="0.2">
      <c r="A270" s="33">
        <f>IF(AND(A269&lt;&gt;A$9, A269&lt;&gt;""), A269+1, "")</f>
        <v>261</v>
      </c>
      <c r="B270" s="33">
        <f>'TO Filter Summary'!B271</f>
        <v>0</v>
      </c>
      <c r="C270" s="76" t="str">
        <f t="shared" ca="1" si="294"/>
        <v>GPS A - GEONS Measurement Transmitter</v>
      </c>
      <c r="D270" s="290" t="str">
        <f>'TO Filter Summary'!D271</f>
        <v>A</v>
      </c>
      <c r="E270" s="34" t="str">
        <f t="shared" ca="1" si="295"/>
        <v>External</v>
      </c>
      <c r="F270" s="34">
        <f t="shared" ca="1" si="296"/>
        <v>614</v>
      </c>
      <c r="G270" s="34" t="str">
        <f t="shared" ca="1" si="297"/>
        <v>0x266</v>
      </c>
      <c r="H270" s="34" t="str">
        <f t="shared" ca="1" si="310"/>
        <v>0xA66</v>
      </c>
      <c r="I270" s="117" t="s">
        <v>1393</v>
      </c>
      <c r="J270" s="35">
        <f t="shared" ca="1" si="298"/>
        <v>368</v>
      </c>
      <c r="K270" s="67">
        <f t="shared" ca="1" si="299"/>
        <v>0</v>
      </c>
      <c r="L270" s="35" t="str">
        <f t="shared" ca="1" si="300"/>
        <v>Async</v>
      </c>
      <c r="M270" s="64">
        <f t="shared" ca="1" si="301"/>
        <v>0</v>
      </c>
      <c r="N270" s="69" t="s">
        <v>899</v>
      </c>
      <c r="O270" s="40">
        <f t="shared" si="291"/>
        <v>1</v>
      </c>
      <c r="P270" s="36">
        <v>1</v>
      </c>
      <c r="Q270" s="40">
        <v>0</v>
      </c>
      <c r="R270" s="40">
        <f t="shared" ca="1" si="292"/>
        <v>0</v>
      </c>
      <c r="S270" s="37">
        <f t="shared" ca="1" si="311"/>
        <v>0</v>
      </c>
      <c r="T270" s="69" t="s">
        <v>899</v>
      </c>
      <c r="U270" s="40">
        <f t="shared" si="309"/>
        <v>1</v>
      </c>
      <c r="V270" s="36">
        <v>1</v>
      </c>
      <c r="W270" s="40">
        <v>0</v>
      </c>
      <c r="X270" s="40">
        <f t="shared" ca="1" si="302"/>
        <v>0</v>
      </c>
      <c r="Y270" s="37">
        <f t="shared" ca="1" si="312"/>
        <v>0</v>
      </c>
      <c r="Z270" s="69" t="s">
        <v>899</v>
      </c>
      <c r="AA270" s="40">
        <f t="shared" si="282"/>
        <v>0</v>
      </c>
      <c r="AB270" s="40">
        <v>0</v>
      </c>
      <c r="AC270" s="40">
        <v>0</v>
      </c>
      <c r="AD270" s="40">
        <f t="shared" ca="1" si="303"/>
        <v>0</v>
      </c>
      <c r="AE270" s="37">
        <f t="shared" si="313"/>
        <v>0</v>
      </c>
      <c r="AF270" s="69" t="s">
        <v>899</v>
      </c>
      <c r="AG270" s="40">
        <f t="shared" si="288"/>
        <v>0</v>
      </c>
      <c r="AH270" s="40">
        <v>0</v>
      </c>
      <c r="AI270" s="40">
        <v>0</v>
      </c>
      <c r="AJ270" s="40">
        <f t="shared" ca="1" si="304"/>
        <v>0</v>
      </c>
      <c r="AK270" s="37">
        <f t="shared" si="314"/>
        <v>0</v>
      </c>
      <c r="AL270" s="69" t="s">
        <v>899</v>
      </c>
      <c r="AM270" s="40">
        <f t="shared" si="283"/>
        <v>1</v>
      </c>
      <c r="AN270" s="84">
        <v>1</v>
      </c>
      <c r="AO270" s="40">
        <v>0</v>
      </c>
      <c r="AP270" s="40">
        <f t="shared" ca="1" si="305"/>
        <v>0</v>
      </c>
      <c r="AQ270" s="37">
        <f t="shared" ca="1" si="315"/>
        <v>0</v>
      </c>
      <c r="AR270" s="69" t="s">
        <v>899</v>
      </c>
      <c r="AS270" s="40">
        <f t="shared" si="293"/>
        <v>1</v>
      </c>
      <c r="AT270" s="84">
        <v>1</v>
      </c>
      <c r="AU270" s="40">
        <v>0</v>
      </c>
      <c r="AV270" s="40">
        <f t="shared" ca="1" si="306"/>
        <v>0</v>
      </c>
      <c r="AW270" s="37">
        <f t="shared" ca="1" si="316"/>
        <v>0</v>
      </c>
      <c r="AX270" s="69" t="s">
        <v>899</v>
      </c>
      <c r="AY270" s="40">
        <f t="shared" si="285"/>
        <v>1</v>
      </c>
      <c r="AZ270" s="84">
        <v>1</v>
      </c>
      <c r="BA270" s="40">
        <v>0</v>
      </c>
      <c r="BB270" s="40">
        <f t="shared" ca="1" si="307"/>
        <v>0</v>
      </c>
      <c r="BC270" s="37">
        <f t="shared" ca="1" si="317"/>
        <v>0</v>
      </c>
      <c r="BD270" s="69" t="s">
        <v>899</v>
      </c>
      <c r="BE270" s="40">
        <f t="shared" si="289"/>
        <v>1</v>
      </c>
      <c r="BF270" s="84">
        <v>1</v>
      </c>
      <c r="BG270" s="40">
        <v>0</v>
      </c>
      <c r="BH270" s="40">
        <f t="shared" ca="1" si="308"/>
        <v>0</v>
      </c>
      <c r="BI270" s="37">
        <f t="shared" ca="1" si="318"/>
        <v>0</v>
      </c>
    </row>
    <row r="271" spans="1:61" s="33" customFormat="1" ht="11.25" x14ac:dyDescent="0.2">
      <c r="A271" s="33">
        <f t="shared" ref="A271:A325" si="319">IF(AND(A270&lt;&gt;A$9, A270&lt;&gt;""), A270+1, "")</f>
        <v>262</v>
      </c>
      <c r="B271" s="33">
        <f>'TO Filter Summary'!B272</f>
        <v>0</v>
      </c>
      <c r="C271" s="76" t="str">
        <f t="shared" ca="1" si="294"/>
        <v>GPS A - GEONS Process Noise</v>
      </c>
      <c r="D271" s="290" t="str">
        <f>'TO Filter Summary'!D272</f>
        <v>A</v>
      </c>
      <c r="E271" s="34" t="str">
        <f t="shared" ca="1" si="295"/>
        <v>External</v>
      </c>
      <c r="F271" s="34">
        <f t="shared" ca="1" si="296"/>
        <v>615</v>
      </c>
      <c r="G271" s="34" t="str">
        <f t="shared" ca="1" si="297"/>
        <v>0x267</v>
      </c>
      <c r="H271" s="34" t="str">
        <f t="shared" ca="1" si="310"/>
        <v>0xA67</v>
      </c>
      <c r="I271" s="117" t="s">
        <v>1393</v>
      </c>
      <c r="J271" s="35">
        <f t="shared" ca="1" si="298"/>
        <v>2576</v>
      </c>
      <c r="K271" s="67">
        <f t="shared" ca="1" si="299"/>
        <v>0</v>
      </c>
      <c r="L271" s="35" t="str">
        <f t="shared" ca="1" si="300"/>
        <v>Async</v>
      </c>
      <c r="M271" s="64">
        <f t="shared" ca="1" si="301"/>
        <v>0</v>
      </c>
      <c r="N271" s="69" t="s">
        <v>899</v>
      </c>
      <c r="O271" s="40">
        <f t="shared" si="291"/>
        <v>1</v>
      </c>
      <c r="P271" s="36">
        <v>1</v>
      </c>
      <c r="Q271" s="40">
        <v>0</v>
      </c>
      <c r="R271" s="40">
        <f t="shared" ca="1" si="292"/>
        <v>0</v>
      </c>
      <c r="S271" s="37">
        <f t="shared" ca="1" si="311"/>
        <v>0</v>
      </c>
      <c r="T271" s="69" t="s">
        <v>899</v>
      </c>
      <c r="U271" s="40">
        <f t="shared" si="309"/>
        <v>1</v>
      </c>
      <c r="V271" s="36">
        <v>1</v>
      </c>
      <c r="W271" s="40">
        <v>0</v>
      </c>
      <c r="X271" s="40">
        <f t="shared" ca="1" si="302"/>
        <v>0</v>
      </c>
      <c r="Y271" s="37">
        <f t="shared" ca="1" si="312"/>
        <v>0</v>
      </c>
      <c r="Z271" s="69" t="s">
        <v>899</v>
      </c>
      <c r="AA271" s="40">
        <f t="shared" si="282"/>
        <v>0</v>
      </c>
      <c r="AB271" s="40">
        <v>0</v>
      </c>
      <c r="AC271" s="40">
        <v>0</v>
      </c>
      <c r="AD271" s="40">
        <f t="shared" ca="1" si="303"/>
        <v>0</v>
      </c>
      <c r="AE271" s="37">
        <f t="shared" si="313"/>
        <v>0</v>
      </c>
      <c r="AF271" s="69" t="s">
        <v>899</v>
      </c>
      <c r="AG271" s="40">
        <f t="shared" si="288"/>
        <v>0</v>
      </c>
      <c r="AH271" s="40">
        <v>0</v>
      </c>
      <c r="AI271" s="40">
        <v>0</v>
      </c>
      <c r="AJ271" s="40">
        <f t="shared" ca="1" si="304"/>
        <v>0</v>
      </c>
      <c r="AK271" s="37">
        <f t="shared" si="314"/>
        <v>0</v>
      </c>
      <c r="AL271" s="69" t="s">
        <v>899</v>
      </c>
      <c r="AM271" s="40">
        <f t="shared" si="283"/>
        <v>1</v>
      </c>
      <c r="AN271" s="84">
        <v>1</v>
      </c>
      <c r="AO271" s="40">
        <v>0</v>
      </c>
      <c r="AP271" s="40">
        <f t="shared" ca="1" si="305"/>
        <v>0</v>
      </c>
      <c r="AQ271" s="37">
        <f t="shared" ca="1" si="315"/>
        <v>0</v>
      </c>
      <c r="AR271" s="69" t="s">
        <v>899</v>
      </c>
      <c r="AS271" s="40">
        <f t="shared" si="293"/>
        <v>1</v>
      </c>
      <c r="AT271" s="84">
        <v>1</v>
      </c>
      <c r="AU271" s="40">
        <v>0</v>
      </c>
      <c r="AV271" s="40">
        <f t="shared" ca="1" si="306"/>
        <v>0</v>
      </c>
      <c r="AW271" s="37">
        <f t="shared" ca="1" si="316"/>
        <v>0</v>
      </c>
      <c r="AX271" s="69" t="s">
        <v>899</v>
      </c>
      <c r="AY271" s="40">
        <f t="shared" si="285"/>
        <v>1</v>
      </c>
      <c r="AZ271" s="84">
        <v>1</v>
      </c>
      <c r="BA271" s="40">
        <v>0</v>
      </c>
      <c r="BB271" s="40">
        <f t="shared" ca="1" si="307"/>
        <v>0</v>
      </c>
      <c r="BC271" s="37">
        <f t="shared" ca="1" si="317"/>
        <v>0</v>
      </c>
      <c r="BD271" s="69" t="s">
        <v>899</v>
      </c>
      <c r="BE271" s="40">
        <f t="shared" si="289"/>
        <v>1</v>
      </c>
      <c r="BF271" s="84">
        <v>1</v>
      </c>
      <c r="BG271" s="40">
        <v>0</v>
      </c>
      <c r="BH271" s="40">
        <f t="shared" ca="1" si="308"/>
        <v>0</v>
      </c>
      <c r="BI271" s="37">
        <f t="shared" ca="1" si="318"/>
        <v>0</v>
      </c>
    </row>
    <row r="272" spans="1:61" s="33" customFormat="1" ht="11.25" x14ac:dyDescent="0.2">
      <c r="A272" s="33">
        <f t="shared" si="319"/>
        <v>263</v>
      </c>
      <c r="B272" s="33">
        <f>'TO Filter Summary'!B273</f>
        <v>0</v>
      </c>
      <c r="C272" s="76" t="str">
        <f t="shared" ca="1" si="294"/>
        <v>GPS A - GEONS Measurement Processing</v>
      </c>
      <c r="D272" s="290" t="str">
        <f>'TO Filter Summary'!D273</f>
        <v>A</v>
      </c>
      <c r="E272" s="34" t="str">
        <f t="shared" ca="1" si="295"/>
        <v>External</v>
      </c>
      <c r="F272" s="34">
        <f t="shared" ca="1" si="296"/>
        <v>616</v>
      </c>
      <c r="G272" s="34" t="str">
        <f t="shared" ca="1" si="297"/>
        <v>0x268</v>
      </c>
      <c r="H272" s="34" t="str">
        <f t="shared" ca="1" si="310"/>
        <v>0xA68</v>
      </c>
      <c r="I272" s="117" t="s">
        <v>1393</v>
      </c>
      <c r="J272" s="35">
        <f t="shared" ca="1" si="298"/>
        <v>688</v>
      </c>
      <c r="K272" s="67">
        <f t="shared" ca="1" si="299"/>
        <v>0</v>
      </c>
      <c r="L272" s="35" t="str">
        <f t="shared" ca="1" si="300"/>
        <v>Async</v>
      </c>
      <c r="M272" s="64">
        <f t="shared" ca="1" si="301"/>
        <v>0</v>
      </c>
      <c r="N272" s="69" t="s">
        <v>899</v>
      </c>
      <c r="O272" s="40">
        <f t="shared" si="291"/>
        <v>1</v>
      </c>
      <c r="P272" s="36">
        <v>1</v>
      </c>
      <c r="Q272" s="40">
        <v>0</v>
      </c>
      <c r="R272" s="40">
        <f t="shared" ca="1" si="292"/>
        <v>0</v>
      </c>
      <c r="S272" s="37">
        <f t="shared" ca="1" si="311"/>
        <v>0</v>
      </c>
      <c r="T272" s="69" t="s">
        <v>899</v>
      </c>
      <c r="U272" s="40">
        <f t="shared" si="309"/>
        <v>1</v>
      </c>
      <c r="V272" s="36">
        <v>1</v>
      </c>
      <c r="W272" s="40">
        <v>0</v>
      </c>
      <c r="X272" s="40">
        <f t="shared" ca="1" si="302"/>
        <v>0</v>
      </c>
      <c r="Y272" s="37">
        <f t="shared" ca="1" si="312"/>
        <v>0</v>
      </c>
      <c r="Z272" s="69" t="s">
        <v>899</v>
      </c>
      <c r="AA272" s="40">
        <f t="shared" si="282"/>
        <v>0</v>
      </c>
      <c r="AB272" s="40">
        <v>0</v>
      </c>
      <c r="AC272" s="40">
        <v>0</v>
      </c>
      <c r="AD272" s="40">
        <f t="shared" ca="1" si="303"/>
        <v>0</v>
      </c>
      <c r="AE272" s="37">
        <f t="shared" si="313"/>
        <v>0</v>
      </c>
      <c r="AF272" s="69" t="s">
        <v>899</v>
      </c>
      <c r="AG272" s="40">
        <f t="shared" si="288"/>
        <v>0</v>
      </c>
      <c r="AH272" s="40">
        <v>0</v>
      </c>
      <c r="AI272" s="40">
        <v>0</v>
      </c>
      <c r="AJ272" s="40">
        <f t="shared" ca="1" si="304"/>
        <v>0</v>
      </c>
      <c r="AK272" s="37">
        <f t="shared" si="314"/>
        <v>0</v>
      </c>
      <c r="AL272" s="69" t="s">
        <v>899</v>
      </c>
      <c r="AM272" s="40">
        <f t="shared" si="283"/>
        <v>1</v>
      </c>
      <c r="AN272" s="84">
        <v>1</v>
      </c>
      <c r="AO272" s="40">
        <v>0</v>
      </c>
      <c r="AP272" s="40">
        <f t="shared" ca="1" si="305"/>
        <v>0</v>
      </c>
      <c r="AQ272" s="37">
        <f t="shared" ca="1" si="315"/>
        <v>0</v>
      </c>
      <c r="AR272" s="69" t="s">
        <v>899</v>
      </c>
      <c r="AS272" s="40">
        <f t="shared" si="293"/>
        <v>1</v>
      </c>
      <c r="AT272" s="84">
        <v>1</v>
      </c>
      <c r="AU272" s="40">
        <v>0</v>
      </c>
      <c r="AV272" s="40">
        <f t="shared" ca="1" si="306"/>
        <v>0</v>
      </c>
      <c r="AW272" s="37">
        <f t="shared" ca="1" si="316"/>
        <v>0</v>
      </c>
      <c r="AX272" s="69" t="s">
        <v>899</v>
      </c>
      <c r="AY272" s="40">
        <f t="shared" si="285"/>
        <v>1</v>
      </c>
      <c r="AZ272" s="84">
        <v>1</v>
      </c>
      <c r="BA272" s="40">
        <v>0</v>
      </c>
      <c r="BB272" s="40">
        <f t="shared" ca="1" si="307"/>
        <v>0</v>
      </c>
      <c r="BC272" s="37">
        <f t="shared" ca="1" si="317"/>
        <v>0</v>
      </c>
      <c r="BD272" s="69" t="s">
        <v>899</v>
      </c>
      <c r="BE272" s="40">
        <f t="shared" si="289"/>
        <v>1</v>
      </c>
      <c r="BF272" s="84">
        <v>1</v>
      </c>
      <c r="BG272" s="40">
        <v>0</v>
      </c>
      <c r="BH272" s="40">
        <f t="shared" ca="1" si="308"/>
        <v>0</v>
      </c>
      <c r="BI272" s="37">
        <f t="shared" ca="1" si="318"/>
        <v>0</v>
      </c>
    </row>
    <row r="273" spans="1:61" s="33" customFormat="1" ht="11.25" x14ac:dyDescent="0.2">
      <c r="A273" s="33">
        <f t="shared" si="319"/>
        <v>264</v>
      </c>
      <c r="B273" s="33">
        <f>'TO Filter Summary'!B274</f>
        <v>0</v>
      </c>
      <c r="C273" s="76" t="str">
        <f t="shared" ca="1" si="294"/>
        <v>GPS A - GEONS Raw</v>
      </c>
      <c r="D273" s="290" t="str">
        <f>'TO Filter Summary'!D274</f>
        <v>A</v>
      </c>
      <c r="E273" s="34" t="str">
        <f t="shared" ca="1" si="295"/>
        <v>External</v>
      </c>
      <c r="F273" s="34">
        <f t="shared" ca="1" si="296"/>
        <v>617</v>
      </c>
      <c r="G273" s="34" t="str">
        <f t="shared" ca="1" si="297"/>
        <v>0x269</v>
      </c>
      <c r="H273" s="34" t="str">
        <f t="shared" ca="1" si="310"/>
        <v>0xA69</v>
      </c>
      <c r="I273" s="117" t="s">
        <v>1393</v>
      </c>
      <c r="J273" s="35">
        <f t="shared" ca="1" si="298"/>
        <v>2288</v>
      </c>
      <c r="K273" s="67">
        <f t="shared" ca="1" si="299"/>
        <v>0</v>
      </c>
      <c r="L273" s="35" t="str">
        <f t="shared" ca="1" si="300"/>
        <v>Async</v>
      </c>
      <c r="M273" s="64">
        <f t="shared" ca="1" si="301"/>
        <v>0</v>
      </c>
      <c r="N273" s="69" t="s">
        <v>899</v>
      </c>
      <c r="O273" s="40">
        <f t="shared" si="291"/>
        <v>1</v>
      </c>
      <c r="P273" s="36">
        <v>1</v>
      </c>
      <c r="Q273" s="40">
        <v>0</v>
      </c>
      <c r="R273" s="40">
        <f t="shared" ca="1" si="292"/>
        <v>0</v>
      </c>
      <c r="S273" s="37">
        <f t="shared" ca="1" si="311"/>
        <v>0</v>
      </c>
      <c r="T273" s="69" t="s">
        <v>899</v>
      </c>
      <c r="U273" s="40">
        <f t="shared" si="309"/>
        <v>1</v>
      </c>
      <c r="V273" s="36">
        <v>1</v>
      </c>
      <c r="W273" s="40">
        <v>0</v>
      </c>
      <c r="X273" s="40">
        <f t="shared" ca="1" si="302"/>
        <v>0</v>
      </c>
      <c r="Y273" s="37">
        <f t="shared" ca="1" si="312"/>
        <v>0</v>
      </c>
      <c r="Z273" s="69" t="s">
        <v>899</v>
      </c>
      <c r="AA273" s="40">
        <f t="shared" si="282"/>
        <v>0</v>
      </c>
      <c r="AB273" s="40">
        <v>0</v>
      </c>
      <c r="AC273" s="40">
        <v>0</v>
      </c>
      <c r="AD273" s="40">
        <f t="shared" ca="1" si="303"/>
        <v>0</v>
      </c>
      <c r="AE273" s="37">
        <f t="shared" si="313"/>
        <v>0</v>
      </c>
      <c r="AF273" s="69" t="s">
        <v>899</v>
      </c>
      <c r="AG273" s="40">
        <f t="shared" si="288"/>
        <v>0</v>
      </c>
      <c r="AH273" s="40">
        <v>0</v>
      </c>
      <c r="AI273" s="40">
        <v>0</v>
      </c>
      <c r="AJ273" s="40">
        <f t="shared" ca="1" si="304"/>
        <v>0</v>
      </c>
      <c r="AK273" s="37">
        <f t="shared" si="314"/>
        <v>0</v>
      </c>
      <c r="AL273" s="69" t="s">
        <v>899</v>
      </c>
      <c r="AM273" s="40">
        <f t="shared" si="283"/>
        <v>1</v>
      </c>
      <c r="AN273" s="84">
        <v>1</v>
      </c>
      <c r="AO273" s="40">
        <v>0</v>
      </c>
      <c r="AP273" s="40">
        <f t="shared" ca="1" si="305"/>
        <v>0</v>
      </c>
      <c r="AQ273" s="37">
        <f t="shared" ca="1" si="315"/>
        <v>0</v>
      </c>
      <c r="AR273" s="69" t="s">
        <v>899</v>
      </c>
      <c r="AS273" s="40">
        <f t="shared" si="293"/>
        <v>1</v>
      </c>
      <c r="AT273" s="84">
        <v>1</v>
      </c>
      <c r="AU273" s="40">
        <v>0</v>
      </c>
      <c r="AV273" s="40">
        <f t="shared" ca="1" si="306"/>
        <v>0</v>
      </c>
      <c r="AW273" s="37">
        <f t="shared" ca="1" si="316"/>
        <v>0</v>
      </c>
      <c r="AX273" s="69" t="s">
        <v>899</v>
      </c>
      <c r="AY273" s="40">
        <f t="shared" si="285"/>
        <v>1</v>
      </c>
      <c r="AZ273" s="84">
        <v>1</v>
      </c>
      <c r="BA273" s="40">
        <v>0</v>
      </c>
      <c r="BB273" s="40">
        <f t="shared" ca="1" si="307"/>
        <v>0</v>
      </c>
      <c r="BC273" s="37">
        <f t="shared" ca="1" si="317"/>
        <v>0</v>
      </c>
      <c r="BD273" s="69" t="s">
        <v>899</v>
      </c>
      <c r="BE273" s="40">
        <f t="shared" si="289"/>
        <v>1</v>
      </c>
      <c r="BF273" s="84">
        <v>1</v>
      </c>
      <c r="BG273" s="40">
        <v>0</v>
      </c>
      <c r="BH273" s="40">
        <f t="shared" ca="1" si="308"/>
        <v>0</v>
      </c>
      <c r="BI273" s="37">
        <f t="shared" ca="1" si="318"/>
        <v>0</v>
      </c>
    </row>
    <row r="274" spans="1:61" s="33" customFormat="1" ht="11.25" x14ac:dyDescent="0.2">
      <c r="A274" s="33">
        <f t="shared" si="319"/>
        <v>265</v>
      </c>
      <c r="B274" s="33">
        <f>'TO Filter Summary'!B275</f>
        <v>0</v>
      </c>
      <c r="C274" s="76" t="str">
        <f t="shared" ca="1" si="294"/>
        <v>GPS A - Configuration Data</v>
      </c>
      <c r="D274" s="290" t="str">
        <f>'TO Filter Summary'!D275</f>
        <v>A</v>
      </c>
      <c r="E274" s="34" t="str">
        <f t="shared" ca="1" si="295"/>
        <v>External</v>
      </c>
      <c r="F274" s="34">
        <f t="shared" ca="1" si="296"/>
        <v>618</v>
      </c>
      <c r="G274" s="34" t="str">
        <f t="shared" ca="1" si="297"/>
        <v>0x26A</v>
      </c>
      <c r="H274" s="34" t="str">
        <f t="shared" ca="1" si="310"/>
        <v>0xA6A</v>
      </c>
      <c r="I274" s="117" t="s">
        <v>1393</v>
      </c>
      <c r="J274" s="35">
        <f t="shared" ca="1" si="298"/>
        <v>2064</v>
      </c>
      <c r="K274" s="67">
        <f t="shared" ca="1" si="299"/>
        <v>0</v>
      </c>
      <c r="L274" s="35" t="str">
        <f t="shared" ca="1" si="300"/>
        <v>Async</v>
      </c>
      <c r="M274" s="64">
        <f t="shared" ca="1" si="301"/>
        <v>0</v>
      </c>
      <c r="N274" s="69" t="s">
        <v>899</v>
      </c>
      <c r="O274" s="40">
        <f t="shared" si="291"/>
        <v>1</v>
      </c>
      <c r="P274" s="36">
        <v>1</v>
      </c>
      <c r="Q274" s="40">
        <v>0</v>
      </c>
      <c r="R274" s="40">
        <f t="shared" ca="1" si="292"/>
        <v>0</v>
      </c>
      <c r="S274" s="37">
        <f t="shared" ca="1" si="311"/>
        <v>0</v>
      </c>
      <c r="T274" s="69" t="s">
        <v>899</v>
      </c>
      <c r="U274" s="40">
        <f t="shared" si="309"/>
        <v>1</v>
      </c>
      <c r="V274" s="36">
        <v>1</v>
      </c>
      <c r="W274" s="40">
        <v>0</v>
      </c>
      <c r="X274" s="40">
        <f t="shared" ca="1" si="302"/>
        <v>0</v>
      </c>
      <c r="Y274" s="37">
        <f t="shared" ca="1" si="312"/>
        <v>0</v>
      </c>
      <c r="Z274" s="69" t="s">
        <v>899</v>
      </c>
      <c r="AA274" s="40">
        <f t="shared" si="282"/>
        <v>1</v>
      </c>
      <c r="AB274" s="40">
        <v>1</v>
      </c>
      <c r="AC274" s="40">
        <v>0</v>
      </c>
      <c r="AD274" s="40">
        <f t="shared" ca="1" si="303"/>
        <v>0</v>
      </c>
      <c r="AE274" s="37">
        <f t="shared" ca="1" si="313"/>
        <v>0</v>
      </c>
      <c r="AF274" s="69" t="s">
        <v>899</v>
      </c>
      <c r="AG274" s="40">
        <f t="shared" si="288"/>
        <v>1</v>
      </c>
      <c r="AH274" s="40">
        <v>1</v>
      </c>
      <c r="AI274" s="40">
        <v>0</v>
      </c>
      <c r="AJ274" s="40">
        <f t="shared" ca="1" si="304"/>
        <v>0</v>
      </c>
      <c r="AK274" s="37">
        <f t="shared" ca="1" si="314"/>
        <v>0</v>
      </c>
      <c r="AL274" s="69" t="s">
        <v>899</v>
      </c>
      <c r="AM274" s="40">
        <f t="shared" si="283"/>
        <v>1</v>
      </c>
      <c r="AN274" s="40">
        <v>1</v>
      </c>
      <c r="AO274" s="40">
        <v>0</v>
      </c>
      <c r="AP274" s="40">
        <f t="shared" ca="1" si="305"/>
        <v>0</v>
      </c>
      <c r="AQ274" s="37">
        <f t="shared" ca="1" si="315"/>
        <v>0</v>
      </c>
      <c r="AR274" s="69" t="s">
        <v>899</v>
      </c>
      <c r="AS274" s="40">
        <f t="shared" si="293"/>
        <v>1</v>
      </c>
      <c r="AT274" s="40">
        <v>1</v>
      </c>
      <c r="AU274" s="40">
        <v>0</v>
      </c>
      <c r="AV274" s="40">
        <f t="shared" ca="1" si="306"/>
        <v>0</v>
      </c>
      <c r="AW274" s="37">
        <f t="shared" ca="1" si="316"/>
        <v>0</v>
      </c>
      <c r="AX274" s="69" t="s">
        <v>899</v>
      </c>
      <c r="AY274" s="40">
        <f t="shared" si="285"/>
        <v>1</v>
      </c>
      <c r="AZ274" s="40">
        <v>1</v>
      </c>
      <c r="BA274" s="40">
        <v>0</v>
      </c>
      <c r="BB274" s="40">
        <f t="shared" ca="1" si="307"/>
        <v>0</v>
      </c>
      <c r="BC274" s="37">
        <f t="shared" ca="1" si="317"/>
        <v>0</v>
      </c>
      <c r="BD274" s="69" t="s">
        <v>899</v>
      </c>
      <c r="BE274" s="40">
        <f t="shared" si="289"/>
        <v>1</v>
      </c>
      <c r="BF274" s="40">
        <v>1</v>
      </c>
      <c r="BG274" s="40">
        <v>0</v>
      </c>
      <c r="BH274" s="40">
        <f t="shared" ca="1" si="308"/>
        <v>0</v>
      </c>
      <c r="BI274" s="37">
        <f t="shared" ca="1" si="318"/>
        <v>0</v>
      </c>
    </row>
    <row r="275" spans="1:61" s="33" customFormat="1" ht="11.25" x14ac:dyDescent="0.2">
      <c r="A275" s="33">
        <f t="shared" si="319"/>
        <v>266</v>
      </c>
      <c r="B275" s="33">
        <f>'TO Filter Summary'!B276</f>
        <v>0</v>
      </c>
      <c r="C275" s="76" t="str">
        <f t="shared" ca="1" si="294"/>
        <v>GPS A - Event</v>
      </c>
      <c r="D275" s="290" t="str">
        <f>'TO Filter Summary'!D276</f>
        <v>A</v>
      </c>
      <c r="E275" s="34" t="str">
        <f t="shared" ca="1" si="295"/>
        <v>External</v>
      </c>
      <c r="F275" s="34">
        <f t="shared" ca="1" si="296"/>
        <v>619</v>
      </c>
      <c r="G275" s="34" t="str">
        <f t="shared" ca="1" si="297"/>
        <v>0x26B</v>
      </c>
      <c r="H275" s="34" t="str">
        <f t="shared" ca="1" si="310"/>
        <v>0xA6B</v>
      </c>
      <c r="I275" s="117" t="s">
        <v>1393</v>
      </c>
      <c r="J275" s="35">
        <f t="shared" ca="1" si="298"/>
        <v>1200</v>
      </c>
      <c r="K275" s="67">
        <f t="shared" ca="1" si="299"/>
        <v>0</v>
      </c>
      <c r="L275" s="35" t="str">
        <f t="shared" ca="1" si="300"/>
        <v>Async</v>
      </c>
      <c r="M275" s="64">
        <f t="shared" ca="1" si="301"/>
        <v>0</v>
      </c>
      <c r="N275" s="69" t="s">
        <v>899</v>
      </c>
      <c r="O275" s="40">
        <f t="shared" si="291"/>
        <v>1</v>
      </c>
      <c r="P275" s="36">
        <v>1</v>
      </c>
      <c r="Q275" s="40">
        <v>0</v>
      </c>
      <c r="R275" s="40">
        <f t="shared" ca="1" si="292"/>
        <v>0</v>
      </c>
      <c r="S275" s="37">
        <f t="shared" ca="1" si="311"/>
        <v>0</v>
      </c>
      <c r="T275" s="69" t="s">
        <v>899</v>
      </c>
      <c r="U275" s="40">
        <f t="shared" si="309"/>
        <v>1</v>
      </c>
      <c r="V275" s="84">
        <v>1</v>
      </c>
      <c r="W275" s="40">
        <v>0</v>
      </c>
      <c r="X275" s="40">
        <f t="shared" ca="1" si="302"/>
        <v>0</v>
      </c>
      <c r="Y275" s="37">
        <f t="shared" ca="1" si="312"/>
        <v>0</v>
      </c>
      <c r="Z275" s="69" t="s">
        <v>899</v>
      </c>
      <c r="AA275" s="40">
        <f t="shared" si="282"/>
        <v>0</v>
      </c>
      <c r="AB275" s="40">
        <v>0</v>
      </c>
      <c r="AC275" s="40">
        <v>0</v>
      </c>
      <c r="AD275" s="40">
        <f t="shared" ca="1" si="303"/>
        <v>0</v>
      </c>
      <c r="AE275" s="37">
        <f t="shared" si="313"/>
        <v>0</v>
      </c>
      <c r="AF275" s="69" t="s">
        <v>899</v>
      </c>
      <c r="AG275" s="40">
        <f t="shared" si="288"/>
        <v>0</v>
      </c>
      <c r="AH275" s="40">
        <v>0</v>
      </c>
      <c r="AI275" s="40">
        <v>0</v>
      </c>
      <c r="AJ275" s="40">
        <f t="shared" ca="1" si="304"/>
        <v>0</v>
      </c>
      <c r="AK275" s="37">
        <f t="shared" si="314"/>
        <v>0</v>
      </c>
      <c r="AL275" s="69" t="s">
        <v>899</v>
      </c>
      <c r="AM275" s="40">
        <f t="shared" si="283"/>
        <v>1</v>
      </c>
      <c r="AN275" s="84">
        <v>1</v>
      </c>
      <c r="AO275" s="40">
        <v>0</v>
      </c>
      <c r="AP275" s="40">
        <f t="shared" ca="1" si="305"/>
        <v>0</v>
      </c>
      <c r="AQ275" s="37">
        <f t="shared" ca="1" si="315"/>
        <v>0</v>
      </c>
      <c r="AR275" s="69" t="s">
        <v>899</v>
      </c>
      <c r="AS275" s="40">
        <f t="shared" si="293"/>
        <v>1</v>
      </c>
      <c r="AT275" s="84">
        <v>1</v>
      </c>
      <c r="AU275" s="40">
        <v>0</v>
      </c>
      <c r="AV275" s="40">
        <f t="shared" ca="1" si="306"/>
        <v>0</v>
      </c>
      <c r="AW275" s="37">
        <f t="shared" ca="1" si="316"/>
        <v>0</v>
      </c>
      <c r="AX275" s="69" t="s">
        <v>899</v>
      </c>
      <c r="AY275" s="40">
        <f t="shared" si="285"/>
        <v>1</v>
      </c>
      <c r="AZ275" s="84">
        <v>1</v>
      </c>
      <c r="BA275" s="40">
        <v>0</v>
      </c>
      <c r="BB275" s="40">
        <f t="shared" ca="1" si="307"/>
        <v>0</v>
      </c>
      <c r="BC275" s="37">
        <f t="shared" ca="1" si="317"/>
        <v>0</v>
      </c>
      <c r="BD275" s="69" t="s">
        <v>899</v>
      </c>
      <c r="BE275" s="40">
        <f t="shared" si="289"/>
        <v>1</v>
      </c>
      <c r="BF275" s="84">
        <v>1</v>
      </c>
      <c r="BG275" s="40">
        <v>0</v>
      </c>
      <c r="BH275" s="40">
        <f t="shared" ca="1" si="308"/>
        <v>0</v>
      </c>
      <c r="BI275" s="37">
        <f t="shared" ca="1" si="318"/>
        <v>0</v>
      </c>
    </row>
    <row r="276" spans="1:61" s="33" customFormat="1" ht="11.25" x14ac:dyDescent="0.2">
      <c r="A276" s="33">
        <f t="shared" si="319"/>
        <v>267</v>
      </c>
      <c r="B276" s="33" t="str">
        <f>'TO Filter Summary'!B277</f>
        <v>Inst</v>
      </c>
      <c r="C276" s="76" t="str">
        <f t="shared" ca="1" si="294"/>
        <v>KaPR Housekeeping Packet</v>
      </c>
      <c r="D276" s="290" t="str">
        <f>'TO Filter Summary'!D277</f>
        <v>No</v>
      </c>
      <c r="E276" s="34" t="str">
        <f t="shared" ca="1" si="295"/>
        <v>External</v>
      </c>
      <c r="F276" s="34">
        <f t="shared" ca="1" si="296"/>
        <v>640</v>
      </c>
      <c r="G276" s="34" t="str">
        <f t="shared" ca="1" si="297"/>
        <v>0x280</v>
      </c>
      <c r="H276" s="34" t="str">
        <f t="shared" ca="1" si="310"/>
        <v>0xA80</v>
      </c>
      <c r="I276" s="117" t="s">
        <v>1393</v>
      </c>
      <c r="J276" s="35">
        <f t="shared" ca="1" si="298"/>
        <v>512</v>
      </c>
      <c r="K276" s="67">
        <f t="shared" ca="1" si="299"/>
        <v>0.5</v>
      </c>
      <c r="L276" s="35" t="str">
        <f t="shared" ca="1" si="300"/>
        <v>Sync</v>
      </c>
      <c r="M276" s="64">
        <f t="shared" ca="1" si="301"/>
        <v>1024</v>
      </c>
      <c r="N276" s="69" t="s">
        <v>899</v>
      </c>
      <c r="O276" s="40">
        <f t="shared" si="291"/>
        <v>1</v>
      </c>
      <c r="P276" s="36">
        <v>1</v>
      </c>
      <c r="Q276" s="40">
        <v>0</v>
      </c>
      <c r="R276" s="40">
        <f t="shared" ca="1" si="292"/>
        <v>0.5</v>
      </c>
      <c r="S276" s="37">
        <f t="shared" ca="1" si="311"/>
        <v>1024</v>
      </c>
      <c r="T276" s="69" t="s">
        <v>899</v>
      </c>
      <c r="U276" s="40">
        <f t="shared" si="309"/>
        <v>1</v>
      </c>
      <c r="V276" s="36">
        <v>1</v>
      </c>
      <c r="W276" s="40">
        <v>0</v>
      </c>
      <c r="X276" s="40">
        <f t="shared" ca="1" si="302"/>
        <v>0.5</v>
      </c>
      <c r="Y276" s="37">
        <f t="shared" ca="1" si="312"/>
        <v>1024</v>
      </c>
      <c r="Z276" s="69" t="s">
        <v>899</v>
      </c>
      <c r="AA276" s="40">
        <v>1</v>
      </c>
      <c r="AB276" s="40">
        <v>240</v>
      </c>
      <c r="AC276" s="40">
        <v>0</v>
      </c>
      <c r="AD276" s="40">
        <f t="shared" ca="1" si="303"/>
        <v>120</v>
      </c>
      <c r="AE276" s="37">
        <f t="shared" ca="1" si="313"/>
        <v>4.2666666666666666</v>
      </c>
      <c r="AF276" s="69" t="s">
        <v>899</v>
      </c>
      <c r="AG276" s="40">
        <v>1</v>
      </c>
      <c r="AH276" s="40">
        <v>240</v>
      </c>
      <c r="AI276" s="40">
        <v>0</v>
      </c>
      <c r="AJ276" s="40">
        <f t="shared" ca="1" si="304"/>
        <v>120</v>
      </c>
      <c r="AK276" s="37">
        <f t="shared" ca="1" si="314"/>
        <v>4.2666666666666666</v>
      </c>
      <c r="AL276" s="69" t="s">
        <v>899</v>
      </c>
      <c r="AM276" s="40">
        <v>1</v>
      </c>
      <c r="AN276" s="40">
        <v>240</v>
      </c>
      <c r="AO276" s="40">
        <v>0</v>
      </c>
      <c r="AP276" s="40">
        <f t="shared" ca="1" si="305"/>
        <v>120</v>
      </c>
      <c r="AQ276" s="37">
        <f t="shared" ca="1" si="315"/>
        <v>4.2666666666666666</v>
      </c>
      <c r="AR276" s="69" t="s">
        <v>899</v>
      </c>
      <c r="AS276" s="40">
        <v>1</v>
      </c>
      <c r="AT276" s="40">
        <v>240</v>
      </c>
      <c r="AU276" s="40">
        <v>0</v>
      </c>
      <c r="AV276" s="40">
        <f t="shared" ca="1" si="306"/>
        <v>120</v>
      </c>
      <c r="AW276" s="37">
        <f t="shared" ca="1" si="316"/>
        <v>4.2666666666666666</v>
      </c>
      <c r="AX276" s="69" t="s">
        <v>899</v>
      </c>
      <c r="AY276" s="40">
        <v>1</v>
      </c>
      <c r="AZ276" s="40">
        <v>240</v>
      </c>
      <c r="BA276" s="40">
        <v>0</v>
      </c>
      <c r="BB276" s="40">
        <f t="shared" ca="1" si="307"/>
        <v>120</v>
      </c>
      <c r="BC276" s="37">
        <f t="shared" ca="1" si="317"/>
        <v>4.2666666666666666</v>
      </c>
      <c r="BD276" s="69" t="s">
        <v>899</v>
      </c>
      <c r="BE276" s="40">
        <f t="shared" si="289"/>
        <v>0</v>
      </c>
      <c r="BF276" s="84">
        <v>0</v>
      </c>
      <c r="BG276" s="40">
        <v>0</v>
      </c>
      <c r="BH276" s="40">
        <f t="shared" ca="1" si="308"/>
        <v>0</v>
      </c>
      <c r="BI276" s="37">
        <f t="shared" si="318"/>
        <v>0</v>
      </c>
    </row>
    <row r="277" spans="1:61" s="33" customFormat="1" ht="11.25" x14ac:dyDescent="0.2">
      <c r="A277" s="33">
        <f t="shared" si="319"/>
        <v>268</v>
      </c>
      <c r="B277" s="33" t="str">
        <f>'TO Filter Summary'!B278</f>
        <v>Inst</v>
      </c>
      <c r="C277" s="76" t="str">
        <f t="shared" ca="1" si="294"/>
        <v>KaPR SSPA Analysis Packet</v>
      </c>
      <c r="D277" s="290" t="str">
        <f>'TO Filter Summary'!D278</f>
        <v>No</v>
      </c>
      <c r="E277" s="34" t="str">
        <f t="shared" ca="1" si="295"/>
        <v>External</v>
      </c>
      <c r="F277" s="34">
        <f t="shared" ca="1" si="296"/>
        <v>641</v>
      </c>
      <c r="G277" s="34" t="str">
        <f t="shared" ca="1" si="297"/>
        <v>0x281</v>
      </c>
      <c r="H277" s="34" t="str">
        <f t="shared" ca="1" si="310"/>
        <v>0xA81</v>
      </c>
      <c r="I277" s="117" t="s">
        <v>1393</v>
      </c>
      <c r="J277" s="35">
        <f t="shared" ca="1" si="298"/>
        <v>512</v>
      </c>
      <c r="K277" s="67">
        <f t="shared" ca="1" si="299"/>
        <v>0.5</v>
      </c>
      <c r="L277" s="35" t="str">
        <f t="shared" ca="1" si="300"/>
        <v>Sync</v>
      </c>
      <c r="M277" s="64">
        <f t="shared" ca="1" si="301"/>
        <v>1024</v>
      </c>
      <c r="N277" s="69" t="s">
        <v>899</v>
      </c>
      <c r="O277" s="40">
        <f t="shared" si="291"/>
        <v>0</v>
      </c>
      <c r="P277" s="36">
        <v>0</v>
      </c>
      <c r="Q277" s="40">
        <v>0</v>
      </c>
      <c r="R277" s="40">
        <f t="shared" ca="1" si="292"/>
        <v>0</v>
      </c>
      <c r="S277" s="37">
        <f t="shared" si="311"/>
        <v>0</v>
      </c>
      <c r="T277" s="69" t="s">
        <v>899</v>
      </c>
      <c r="U277" s="40">
        <f t="shared" si="309"/>
        <v>0</v>
      </c>
      <c r="V277" s="36">
        <v>0</v>
      </c>
      <c r="W277" s="40">
        <v>0</v>
      </c>
      <c r="X277" s="40">
        <f t="shared" ca="1" si="302"/>
        <v>0</v>
      </c>
      <c r="Y277" s="37">
        <f t="shared" si="312"/>
        <v>0</v>
      </c>
      <c r="Z277" s="69" t="s">
        <v>899</v>
      </c>
      <c r="AA277" s="40">
        <f t="shared" si="282"/>
        <v>0</v>
      </c>
      <c r="AB277" s="40">
        <v>0</v>
      </c>
      <c r="AC277" s="40">
        <v>0</v>
      </c>
      <c r="AD277" s="40">
        <f t="shared" ca="1" si="303"/>
        <v>0</v>
      </c>
      <c r="AE277" s="37">
        <f t="shared" si="313"/>
        <v>0</v>
      </c>
      <c r="AF277" s="69" t="s">
        <v>899</v>
      </c>
      <c r="AG277" s="40">
        <f t="shared" ref="AG277:AG283" si="320">IF(AH277=0,0,1)</f>
        <v>0</v>
      </c>
      <c r="AH277" s="40">
        <v>0</v>
      </c>
      <c r="AI277" s="40">
        <v>0</v>
      </c>
      <c r="AJ277" s="40">
        <f t="shared" ca="1" si="304"/>
        <v>0</v>
      </c>
      <c r="AK277" s="37">
        <f t="shared" si="314"/>
        <v>0</v>
      </c>
      <c r="AL277" s="69" t="s">
        <v>899</v>
      </c>
      <c r="AM277" s="40">
        <f t="shared" si="283"/>
        <v>0</v>
      </c>
      <c r="AN277" s="84">
        <v>0</v>
      </c>
      <c r="AO277" s="40">
        <v>0</v>
      </c>
      <c r="AP277" s="40">
        <f t="shared" ca="1" si="305"/>
        <v>0</v>
      </c>
      <c r="AQ277" s="37">
        <f t="shared" si="315"/>
        <v>0</v>
      </c>
      <c r="AR277" s="69" t="s">
        <v>899</v>
      </c>
      <c r="AS277" s="40">
        <f t="shared" si="293"/>
        <v>0</v>
      </c>
      <c r="AT277" s="84">
        <v>0</v>
      </c>
      <c r="AU277" s="40">
        <v>0</v>
      </c>
      <c r="AV277" s="40">
        <f t="shared" ca="1" si="306"/>
        <v>0</v>
      </c>
      <c r="AW277" s="37">
        <f t="shared" si="316"/>
        <v>0</v>
      </c>
      <c r="AX277" s="69" t="s">
        <v>899</v>
      </c>
      <c r="AY277" s="40">
        <f t="shared" si="285"/>
        <v>0</v>
      </c>
      <c r="AZ277" s="84">
        <v>0</v>
      </c>
      <c r="BA277" s="40">
        <v>0</v>
      </c>
      <c r="BB277" s="40">
        <f t="shared" ca="1" si="307"/>
        <v>0</v>
      </c>
      <c r="BC277" s="37">
        <f t="shared" si="317"/>
        <v>0</v>
      </c>
      <c r="BD277" s="69" t="s">
        <v>899</v>
      </c>
      <c r="BE277" s="40">
        <f t="shared" si="289"/>
        <v>0</v>
      </c>
      <c r="BF277" s="84">
        <v>0</v>
      </c>
      <c r="BG277" s="40">
        <v>0</v>
      </c>
      <c r="BH277" s="40">
        <f t="shared" ca="1" si="308"/>
        <v>0</v>
      </c>
      <c r="BI277" s="37">
        <f t="shared" si="318"/>
        <v>0</v>
      </c>
    </row>
    <row r="278" spans="1:61" s="33" customFormat="1" ht="11.25" x14ac:dyDescent="0.2">
      <c r="A278" s="33">
        <f t="shared" si="319"/>
        <v>269</v>
      </c>
      <c r="B278" s="33" t="str">
        <f>'TO Filter Summary'!B279</f>
        <v>Inst</v>
      </c>
      <c r="C278" s="76" t="str">
        <f t="shared" ca="1" si="294"/>
        <v>KaPR LNA Analysis Packet</v>
      </c>
      <c r="D278" s="290" t="str">
        <f>'TO Filter Summary'!D279</f>
        <v>No</v>
      </c>
      <c r="E278" s="34" t="str">
        <f t="shared" ca="1" si="295"/>
        <v>External</v>
      </c>
      <c r="F278" s="34">
        <f t="shared" ca="1" si="296"/>
        <v>642</v>
      </c>
      <c r="G278" s="34" t="str">
        <f t="shared" ca="1" si="297"/>
        <v>0x282</v>
      </c>
      <c r="H278" s="34" t="str">
        <f t="shared" ca="1" si="310"/>
        <v>0xA82</v>
      </c>
      <c r="I278" s="117" t="s">
        <v>1393</v>
      </c>
      <c r="J278" s="35">
        <f t="shared" ca="1" si="298"/>
        <v>512</v>
      </c>
      <c r="K278" s="67">
        <f t="shared" ca="1" si="299"/>
        <v>0.5</v>
      </c>
      <c r="L278" s="35" t="str">
        <f t="shared" ca="1" si="300"/>
        <v>Sync</v>
      </c>
      <c r="M278" s="64">
        <f t="shared" ca="1" si="301"/>
        <v>1024</v>
      </c>
      <c r="N278" s="69" t="s">
        <v>899</v>
      </c>
      <c r="O278" s="40">
        <f t="shared" si="291"/>
        <v>0</v>
      </c>
      <c r="P278" s="36">
        <v>0</v>
      </c>
      <c r="Q278" s="40">
        <v>0</v>
      </c>
      <c r="R278" s="40">
        <f t="shared" ca="1" si="292"/>
        <v>0</v>
      </c>
      <c r="S278" s="37">
        <f t="shared" si="311"/>
        <v>0</v>
      </c>
      <c r="T278" s="69" t="s">
        <v>899</v>
      </c>
      <c r="U278" s="40">
        <f t="shared" si="309"/>
        <v>0</v>
      </c>
      <c r="V278" s="36">
        <v>0</v>
      </c>
      <c r="W278" s="40">
        <v>0</v>
      </c>
      <c r="X278" s="40">
        <f t="shared" ca="1" si="302"/>
        <v>0</v>
      </c>
      <c r="Y278" s="37">
        <f t="shared" si="312"/>
        <v>0</v>
      </c>
      <c r="Z278" s="69" t="s">
        <v>899</v>
      </c>
      <c r="AA278" s="40">
        <f t="shared" si="282"/>
        <v>0</v>
      </c>
      <c r="AB278" s="40">
        <v>0</v>
      </c>
      <c r="AC278" s="40">
        <v>0</v>
      </c>
      <c r="AD278" s="40">
        <f t="shared" ca="1" si="303"/>
        <v>0</v>
      </c>
      <c r="AE278" s="37">
        <f t="shared" si="313"/>
        <v>0</v>
      </c>
      <c r="AF278" s="69" t="s">
        <v>899</v>
      </c>
      <c r="AG278" s="40">
        <f t="shared" si="320"/>
        <v>0</v>
      </c>
      <c r="AH278" s="40">
        <v>0</v>
      </c>
      <c r="AI278" s="40">
        <v>0</v>
      </c>
      <c r="AJ278" s="40">
        <f t="shared" ca="1" si="304"/>
        <v>0</v>
      </c>
      <c r="AK278" s="37">
        <f t="shared" si="314"/>
        <v>0</v>
      </c>
      <c r="AL278" s="69" t="s">
        <v>899</v>
      </c>
      <c r="AM278" s="40">
        <f t="shared" si="283"/>
        <v>0</v>
      </c>
      <c r="AN278" s="84">
        <v>0</v>
      </c>
      <c r="AO278" s="40">
        <v>0</v>
      </c>
      <c r="AP278" s="40">
        <f t="shared" ca="1" si="305"/>
        <v>0</v>
      </c>
      <c r="AQ278" s="37">
        <f t="shared" si="315"/>
        <v>0</v>
      </c>
      <c r="AR278" s="69" t="s">
        <v>899</v>
      </c>
      <c r="AS278" s="40">
        <f t="shared" si="293"/>
        <v>0</v>
      </c>
      <c r="AT278" s="84">
        <v>0</v>
      </c>
      <c r="AU278" s="40">
        <v>0</v>
      </c>
      <c r="AV278" s="40">
        <f t="shared" ca="1" si="306"/>
        <v>0</v>
      </c>
      <c r="AW278" s="37">
        <f t="shared" si="316"/>
        <v>0</v>
      </c>
      <c r="AX278" s="69" t="s">
        <v>899</v>
      </c>
      <c r="AY278" s="40">
        <f t="shared" si="285"/>
        <v>0</v>
      </c>
      <c r="AZ278" s="84">
        <v>0</v>
      </c>
      <c r="BA278" s="40">
        <v>0</v>
      </c>
      <c r="BB278" s="40">
        <f t="shared" ca="1" si="307"/>
        <v>0</v>
      </c>
      <c r="BC278" s="37">
        <f t="shared" si="317"/>
        <v>0</v>
      </c>
      <c r="BD278" s="69" t="s">
        <v>899</v>
      </c>
      <c r="BE278" s="40">
        <f t="shared" si="289"/>
        <v>0</v>
      </c>
      <c r="BF278" s="84">
        <v>0</v>
      </c>
      <c r="BG278" s="40">
        <v>0</v>
      </c>
      <c r="BH278" s="40">
        <f t="shared" ca="1" si="308"/>
        <v>0</v>
      </c>
      <c r="BI278" s="37">
        <f t="shared" si="318"/>
        <v>0</v>
      </c>
    </row>
    <row r="279" spans="1:61" s="33" customFormat="1" ht="11.25" x14ac:dyDescent="0.2">
      <c r="A279" s="33">
        <f t="shared" si="319"/>
        <v>270</v>
      </c>
      <c r="B279" s="33" t="str">
        <f>'TO Filter Summary'!B280</f>
        <v>Inst</v>
      </c>
      <c r="C279" s="76" t="str">
        <f t="shared" ca="1" si="294"/>
        <v>KaPR External Calibration Packet</v>
      </c>
      <c r="D279" s="290" t="str">
        <f>'TO Filter Summary'!D280</f>
        <v>No</v>
      </c>
      <c r="E279" s="34" t="str">
        <f t="shared" ca="1" si="295"/>
        <v>External</v>
      </c>
      <c r="F279" s="34">
        <f t="shared" ca="1" si="296"/>
        <v>643</v>
      </c>
      <c r="G279" s="34" t="str">
        <f t="shared" ca="1" si="297"/>
        <v>0x283</v>
      </c>
      <c r="H279" s="34" t="str">
        <f t="shared" ca="1" si="310"/>
        <v>0xA83</v>
      </c>
      <c r="I279" s="117" t="s">
        <v>1393</v>
      </c>
      <c r="J279" s="35">
        <f t="shared" ca="1" si="298"/>
        <v>512</v>
      </c>
      <c r="K279" s="67">
        <f t="shared" ca="1" si="299"/>
        <v>0.5</v>
      </c>
      <c r="L279" s="35" t="str">
        <f t="shared" ca="1" si="300"/>
        <v>Sync</v>
      </c>
      <c r="M279" s="64">
        <f t="shared" ca="1" si="301"/>
        <v>1024</v>
      </c>
      <c r="N279" s="69" t="s">
        <v>899</v>
      </c>
      <c r="O279" s="40">
        <f t="shared" si="291"/>
        <v>0</v>
      </c>
      <c r="P279" s="36">
        <v>0</v>
      </c>
      <c r="Q279" s="40">
        <v>0</v>
      </c>
      <c r="R279" s="40">
        <f t="shared" ca="1" si="292"/>
        <v>0</v>
      </c>
      <c r="S279" s="37">
        <f t="shared" si="311"/>
        <v>0</v>
      </c>
      <c r="T279" s="69" t="s">
        <v>899</v>
      </c>
      <c r="U279" s="40">
        <f t="shared" si="309"/>
        <v>0</v>
      </c>
      <c r="V279" s="36">
        <v>0</v>
      </c>
      <c r="W279" s="40">
        <v>0</v>
      </c>
      <c r="X279" s="40">
        <f t="shared" ca="1" si="302"/>
        <v>0</v>
      </c>
      <c r="Y279" s="37">
        <f t="shared" si="312"/>
        <v>0</v>
      </c>
      <c r="Z279" s="69" t="s">
        <v>899</v>
      </c>
      <c r="AA279" s="40">
        <f t="shared" si="282"/>
        <v>0</v>
      </c>
      <c r="AB279" s="40">
        <v>0</v>
      </c>
      <c r="AC279" s="40">
        <v>0</v>
      </c>
      <c r="AD279" s="40">
        <f t="shared" ca="1" si="303"/>
        <v>0</v>
      </c>
      <c r="AE279" s="37">
        <f t="shared" si="313"/>
        <v>0</v>
      </c>
      <c r="AF279" s="69" t="s">
        <v>899</v>
      </c>
      <c r="AG279" s="40">
        <f t="shared" si="320"/>
        <v>0</v>
      </c>
      <c r="AH279" s="40">
        <v>0</v>
      </c>
      <c r="AI279" s="40">
        <v>0</v>
      </c>
      <c r="AJ279" s="40">
        <f t="shared" ca="1" si="304"/>
        <v>0</v>
      </c>
      <c r="AK279" s="37">
        <f t="shared" si="314"/>
        <v>0</v>
      </c>
      <c r="AL279" s="69" t="s">
        <v>899</v>
      </c>
      <c r="AM279" s="40">
        <f t="shared" si="283"/>
        <v>0</v>
      </c>
      <c r="AN279" s="84">
        <v>0</v>
      </c>
      <c r="AO279" s="40">
        <v>0</v>
      </c>
      <c r="AP279" s="40">
        <f t="shared" ca="1" si="305"/>
        <v>0</v>
      </c>
      <c r="AQ279" s="37">
        <f t="shared" si="315"/>
        <v>0</v>
      </c>
      <c r="AR279" s="69" t="s">
        <v>899</v>
      </c>
      <c r="AS279" s="40">
        <f t="shared" si="293"/>
        <v>0</v>
      </c>
      <c r="AT279" s="84">
        <v>0</v>
      </c>
      <c r="AU279" s="40">
        <v>0</v>
      </c>
      <c r="AV279" s="40">
        <f t="shared" ca="1" si="306"/>
        <v>0</v>
      </c>
      <c r="AW279" s="37">
        <f t="shared" si="316"/>
        <v>0</v>
      </c>
      <c r="AX279" s="69" t="s">
        <v>899</v>
      </c>
      <c r="AY279" s="40">
        <f t="shared" si="285"/>
        <v>0</v>
      </c>
      <c r="AZ279" s="84">
        <v>0</v>
      </c>
      <c r="BA279" s="40">
        <v>0</v>
      </c>
      <c r="BB279" s="40">
        <f t="shared" ca="1" si="307"/>
        <v>0</v>
      </c>
      <c r="BC279" s="37">
        <f t="shared" si="317"/>
        <v>0</v>
      </c>
      <c r="BD279" s="69" t="s">
        <v>899</v>
      </c>
      <c r="BE279" s="40">
        <f t="shared" si="289"/>
        <v>0</v>
      </c>
      <c r="BF279" s="84">
        <v>0</v>
      </c>
      <c r="BG279" s="40">
        <v>0</v>
      </c>
      <c r="BH279" s="40">
        <f t="shared" ca="1" si="308"/>
        <v>0</v>
      </c>
      <c r="BI279" s="37">
        <f t="shared" si="318"/>
        <v>0</v>
      </c>
    </row>
    <row r="280" spans="1:61" s="33" customFormat="1" ht="11.25" x14ac:dyDescent="0.2">
      <c r="A280" s="33">
        <f t="shared" si="319"/>
        <v>271</v>
      </c>
      <c r="B280" s="33" t="str">
        <f>'TO Filter Summary'!B281</f>
        <v>Inst</v>
      </c>
      <c r="C280" s="76" t="str">
        <f t="shared" ca="1" si="294"/>
        <v>KaPR Internal Calibration Packet</v>
      </c>
      <c r="D280" s="290" t="str">
        <f>'TO Filter Summary'!D281</f>
        <v>No</v>
      </c>
      <c r="E280" s="34" t="str">
        <f t="shared" ca="1" si="295"/>
        <v>External</v>
      </c>
      <c r="F280" s="34">
        <f t="shared" ca="1" si="296"/>
        <v>644</v>
      </c>
      <c r="G280" s="34" t="str">
        <f t="shared" ca="1" si="297"/>
        <v>0x284</v>
      </c>
      <c r="H280" s="34" t="str">
        <f t="shared" ca="1" si="310"/>
        <v>0xA84</v>
      </c>
      <c r="I280" s="117" t="s">
        <v>1393</v>
      </c>
      <c r="J280" s="35">
        <f t="shared" ca="1" si="298"/>
        <v>512</v>
      </c>
      <c r="K280" s="67">
        <f t="shared" ca="1" si="299"/>
        <v>0.5</v>
      </c>
      <c r="L280" s="35" t="str">
        <f t="shared" ca="1" si="300"/>
        <v>Sync</v>
      </c>
      <c r="M280" s="64">
        <f t="shared" ca="1" si="301"/>
        <v>1024</v>
      </c>
      <c r="N280" s="69" t="s">
        <v>899</v>
      </c>
      <c r="O280" s="40">
        <f t="shared" si="291"/>
        <v>0</v>
      </c>
      <c r="P280" s="36">
        <v>0</v>
      </c>
      <c r="Q280" s="40">
        <v>0</v>
      </c>
      <c r="R280" s="40">
        <f t="shared" ca="1" si="292"/>
        <v>0</v>
      </c>
      <c r="S280" s="37">
        <f t="shared" si="311"/>
        <v>0</v>
      </c>
      <c r="T280" s="69" t="s">
        <v>899</v>
      </c>
      <c r="U280" s="40">
        <f t="shared" si="309"/>
        <v>0</v>
      </c>
      <c r="V280" s="36">
        <v>0</v>
      </c>
      <c r="W280" s="40">
        <v>0</v>
      </c>
      <c r="X280" s="40">
        <f t="shared" ca="1" si="302"/>
        <v>0</v>
      </c>
      <c r="Y280" s="37">
        <f t="shared" si="312"/>
        <v>0</v>
      </c>
      <c r="Z280" s="69" t="s">
        <v>899</v>
      </c>
      <c r="AA280" s="40">
        <f t="shared" si="282"/>
        <v>0</v>
      </c>
      <c r="AB280" s="40">
        <v>0</v>
      </c>
      <c r="AC280" s="40">
        <v>0</v>
      </c>
      <c r="AD280" s="40">
        <f t="shared" ca="1" si="303"/>
        <v>0</v>
      </c>
      <c r="AE280" s="37">
        <f t="shared" si="313"/>
        <v>0</v>
      </c>
      <c r="AF280" s="69" t="s">
        <v>899</v>
      </c>
      <c r="AG280" s="40">
        <f t="shared" si="320"/>
        <v>0</v>
      </c>
      <c r="AH280" s="40">
        <v>0</v>
      </c>
      <c r="AI280" s="40">
        <v>0</v>
      </c>
      <c r="AJ280" s="40">
        <f t="shared" ca="1" si="304"/>
        <v>0</v>
      </c>
      <c r="AK280" s="37">
        <f t="shared" si="314"/>
        <v>0</v>
      </c>
      <c r="AL280" s="69" t="s">
        <v>899</v>
      </c>
      <c r="AM280" s="40">
        <f t="shared" si="283"/>
        <v>0</v>
      </c>
      <c r="AN280" s="84">
        <v>0</v>
      </c>
      <c r="AO280" s="40">
        <v>0</v>
      </c>
      <c r="AP280" s="40">
        <f t="shared" ca="1" si="305"/>
        <v>0</v>
      </c>
      <c r="AQ280" s="37">
        <f t="shared" si="315"/>
        <v>0</v>
      </c>
      <c r="AR280" s="69" t="s">
        <v>899</v>
      </c>
      <c r="AS280" s="40">
        <f t="shared" si="293"/>
        <v>0</v>
      </c>
      <c r="AT280" s="84">
        <v>0</v>
      </c>
      <c r="AU280" s="40">
        <v>0</v>
      </c>
      <c r="AV280" s="40">
        <f t="shared" ca="1" si="306"/>
        <v>0</v>
      </c>
      <c r="AW280" s="37">
        <f t="shared" si="316"/>
        <v>0</v>
      </c>
      <c r="AX280" s="69" t="s">
        <v>899</v>
      </c>
      <c r="AY280" s="40">
        <f t="shared" si="285"/>
        <v>0</v>
      </c>
      <c r="AZ280" s="84">
        <v>0</v>
      </c>
      <c r="BA280" s="40">
        <v>0</v>
      </c>
      <c r="BB280" s="40">
        <f t="shared" ca="1" si="307"/>
        <v>0</v>
      </c>
      <c r="BC280" s="37">
        <f t="shared" si="317"/>
        <v>0</v>
      </c>
      <c r="BD280" s="69" t="s">
        <v>899</v>
      </c>
      <c r="BE280" s="40">
        <f t="shared" si="289"/>
        <v>0</v>
      </c>
      <c r="BF280" s="84">
        <v>0</v>
      </c>
      <c r="BG280" s="40">
        <v>0</v>
      </c>
      <c r="BH280" s="40">
        <f t="shared" ca="1" si="308"/>
        <v>0</v>
      </c>
      <c r="BI280" s="37">
        <f t="shared" si="318"/>
        <v>0</v>
      </c>
    </row>
    <row r="281" spans="1:61" s="33" customFormat="1" ht="11.25" x14ac:dyDescent="0.2">
      <c r="A281" s="33">
        <f t="shared" si="319"/>
        <v>272</v>
      </c>
      <c r="B281" s="33" t="str">
        <f>'TO Filter Summary'!B282</f>
        <v>Inst</v>
      </c>
      <c r="C281" s="76" t="str">
        <f t="shared" ca="1" si="294"/>
        <v>KaPR Phase Code Dump Packet</v>
      </c>
      <c r="D281" s="290" t="str">
        <f>'TO Filter Summary'!D282</f>
        <v>No</v>
      </c>
      <c r="E281" s="34" t="str">
        <f t="shared" ca="1" si="295"/>
        <v>External</v>
      </c>
      <c r="F281" s="34">
        <f t="shared" ca="1" si="296"/>
        <v>645</v>
      </c>
      <c r="G281" s="34" t="str">
        <f t="shared" ca="1" si="297"/>
        <v>0x285</v>
      </c>
      <c r="H281" s="34" t="str">
        <f t="shared" ca="1" si="310"/>
        <v>0xA85</v>
      </c>
      <c r="I281" s="117" t="s">
        <v>1393</v>
      </c>
      <c r="J281" s="35">
        <f t="shared" ca="1" si="298"/>
        <v>512</v>
      </c>
      <c r="K281" s="67">
        <f t="shared" ca="1" si="299"/>
        <v>0.5</v>
      </c>
      <c r="L281" s="35" t="str">
        <f t="shared" ca="1" si="300"/>
        <v>Sync</v>
      </c>
      <c r="M281" s="64">
        <f t="shared" ca="1" si="301"/>
        <v>1024</v>
      </c>
      <c r="N281" s="69" t="s">
        <v>899</v>
      </c>
      <c r="O281" s="40">
        <f t="shared" si="291"/>
        <v>0</v>
      </c>
      <c r="P281" s="36">
        <v>0</v>
      </c>
      <c r="Q281" s="40">
        <v>0</v>
      </c>
      <c r="R281" s="40">
        <f t="shared" ca="1" si="292"/>
        <v>0</v>
      </c>
      <c r="S281" s="37">
        <f t="shared" si="311"/>
        <v>0</v>
      </c>
      <c r="T281" s="69" t="s">
        <v>899</v>
      </c>
      <c r="U281" s="40">
        <f t="shared" si="309"/>
        <v>0</v>
      </c>
      <c r="V281" s="36">
        <v>0</v>
      </c>
      <c r="W281" s="40">
        <v>0</v>
      </c>
      <c r="X281" s="40">
        <f t="shared" ca="1" si="302"/>
        <v>0</v>
      </c>
      <c r="Y281" s="37">
        <f t="shared" si="312"/>
        <v>0</v>
      </c>
      <c r="Z281" s="69" t="s">
        <v>899</v>
      </c>
      <c r="AA281" s="40">
        <f t="shared" si="282"/>
        <v>0</v>
      </c>
      <c r="AB281" s="40">
        <v>0</v>
      </c>
      <c r="AC281" s="40">
        <v>0</v>
      </c>
      <c r="AD281" s="40">
        <f t="shared" ca="1" si="303"/>
        <v>0</v>
      </c>
      <c r="AE281" s="37">
        <f t="shared" si="313"/>
        <v>0</v>
      </c>
      <c r="AF281" s="69" t="s">
        <v>899</v>
      </c>
      <c r="AG281" s="40">
        <f t="shared" si="320"/>
        <v>0</v>
      </c>
      <c r="AH281" s="40">
        <v>0</v>
      </c>
      <c r="AI281" s="40">
        <v>0</v>
      </c>
      <c r="AJ281" s="40">
        <f t="shared" ca="1" si="304"/>
        <v>0</v>
      </c>
      <c r="AK281" s="37">
        <f t="shared" si="314"/>
        <v>0</v>
      </c>
      <c r="AL281" s="69" t="s">
        <v>899</v>
      </c>
      <c r="AM281" s="40">
        <f t="shared" si="283"/>
        <v>0</v>
      </c>
      <c r="AN281" s="84">
        <v>0</v>
      </c>
      <c r="AO281" s="40">
        <v>0</v>
      </c>
      <c r="AP281" s="40">
        <f t="shared" ca="1" si="305"/>
        <v>0</v>
      </c>
      <c r="AQ281" s="37">
        <f t="shared" si="315"/>
        <v>0</v>
      </c>
      <c r="AR281" s="69" t="s">
        <v>899</v>
      </c>
      <c r="AS281" s="40">
        <f t="shared" si="293"/>
        <v>0</v>
      </c>
      <c r="AT281" s="84">
        <v>0</v>
      </c>
      <c r="AU281" s="40">
        <v>0</v>
      </c>
      <c r="AV281" s="40">
        <f t="shared" ca="1" si="306"/>
        <v>0</v>
      </c>
      <c r="AW281" s="37">
        <f t="shared" si="316"/>
        <v>0</v>
      </c>
      <c r="AX281" s="69" t="s">
        <v>899</v>
      </c>
      <c r="AY281" s="40">
        <f t="shared" si="285"/>
        <v>0</v>
      </c>
      <c r="AZ281" s="84">
        <v>0</v>
      </c>
      <c r="BA281" s="40">
        <v>0</v>
      </c>
      <c r="BB281" s="40">
        <f t="shared" ca="1" si="307"/>
        <v>0</v>
      </c>
      <c r="BC281" s="37">
        <f t="shared" si="317"/>
        <v>0</v>
      </c>
      <c r="BD281" s="69" t="s">
        <v>899</v>
      </c>
      <c r="BE281" s="40">
        <f t="shared" si="289"/>
        <v>0</v>
      </c>
      <c r="BF281" s="84">
        <v>0</v>
      </c>
      <c r="BG281" s="40">
        <v>0</v>
      </c>
      <c r="BH281" s="40">
        <f t="shared" ca="1" si="308"/>
        <v>0</v>
      </c>
      <c r="BI281" s="37">
        <f t="shared" si="318"/>
        <v>0</v>
      </c>
    </row>
    <row r="282" spans="1:61" s="33" customFormat="1" ht="11.25" x14ac:dyDescent="0.2">
      <c r="A282" s="33">
        <f t="shared" si="319"/>
        <v>273</v>
      </c>
      <c r="B282" s="33" t="str">
        <f>'TO Filter Summary'!B283</f>
        <v>Inst</v>
      </c>
      <c r="C282" s="76" t="str">
        <f t="shared" ca="1" si="294"/>
        <v>KaPR Variable PRF Packet</v>
      </c>
      <c r="D282" s="290" t="str">
        <f>'TO Filter Summary'!D283</f>
        <v>No</v>
      </c>
      <c r="E282" s="34" t="str">
        <f t="shared" ca="1" si="295"/>
        <v>External</v>
      </c>
      <c r="F282" s="34">
        <f t="shared" ca="1" si="296"/>
        <v>646</v>
      </c>
      <c r="G282" s="34" t="str">
        <f t="shared" ca="1" si="297"/>
        <v>0x286</v>
      </c>
      <c r="H282" s="34" t="str">
        <f t="shared" ca="1" si="310"/>
        <v>0xA86</v>
      </c>
      <c r="I282" s="117" t="s">
        <v>1393</v>
      </c>
      <c r="J282" s="35">
        <f t="shared" ca="1" si="298"/>
        <v>512</v>
      </c>
      <c r="K282" s="67">
        <f t="shared" ca="1" si="299"/>
        <v>0.5</v>
      </c>
      <c r="L282" s="35" t="str">
        <f t="shared" ca="1" si="300"/>
        <v>Sync</v>
      </c>
      <c r="M282" s="64">
        <f t="shared" ca="1" si="301"/>
        <v>1024</v>
      </c>
      <c r="N282" s="69" t="s">
        <v>899</v>
      </c>
      <c r="O282" s="40">
        <f t="shared" si="291"/>
        <v>0</v>
      </c>
      <c r="P282" s="36">
        <v>0</v>
      </c>
      <c r="Q282" s="40">
        <v>0</v>
      </c>
      <c r="R282" s="40">
        <f t="shared" ca="1" si="292"/>
        <v>0</v>
      </c>
      <c r="S282" s="37">
        <f t="shared" si="311"/>
        <v>0</v>
      </c>
      <c r="T282" s="69" t="s">
        <v>899</v>
      </c>
      <c r="U282" s="40">
        <f t="shared" si="309"/>
        <v>0</v>
      </c>
      <c r="V282" s="36">
        <v>0</v>
      </c>
      <c r="W282" s="40">
        <v>0</v>
      </c>
      <c r="X282" s="40">
        <f t="shared" ca="1" si="302"/>
        <v>0</v>
      </c>
      <c r="Y282" s="37">
        <f t="shared" si="312"/>
        <v>0</v>
      </c>
      <c r="Z282" s="69" t="s">
        <v>899</v>
      </c>
      <c r="AA282" s="40">
        <f t="shared" si="282"/>
        <v>0</v>
      </c>
      <c r="AB282" s="40">
        <v>0</v>
      </c>
      <c r="AC282" s="40">
        <v>0</v>
      </c>
      <c r="AD282" s="40">
        <f t="shared" ca="1" si="303"/>
        <v>0</v>
      </c>
      <c r="AE282" s="37">
        <f t="shared" si="313"/>
        <v>0</v>
      </c>
      <c r="AF282" s="69" t="s">
        <v>899</v>
      </c>
      <c r="AG282" s="40">
        <f t="shared" si="320"/>
        <v>0</v>
      </c>
      <c r="AH282" s="40">
        <v>0</v>
      </c>
      <c r="AI282" s="40">
        <v>0</v>
      </c>
      <c r="AJ282" s="40">
        <f t="shared" ca="1" si="304"/>
        <v>0</v>
      </c>
      <c r="AK282" s="37">
        <f t="shared" si="314"/>
        <v>0</v>
      </c>
      <c r="AL282" s="69" t="s">
        <v>899</v>
      </c>
      <c r="AM282" s="40">
        <f t="shared" si="283"/>
        <v>0</v>
      </c>
      <c r="AN282" s="84">
        <v>0</v>
      </c>
      <c r="AO282" s="40">
        <v>0</v>
      </c>
      <c r="AP282" s="40">
        <f t="shared" ca="1" si="305"/>
        <v>0</v>
      </c>
      <c r="AQ282" s="37">
        <f t="shared" si="315"/>
        <v>0</v>
      </c>
      <c r="AR282" s="69" t="s">
        <v>899</v>
      </c>
      <c r="AS282" s="40">
        <f t="shared" si="293"/>
        <v>0</v>
      </c>
      <c r="AT282" s="84">
        <v>0</v>
      </c>
      <c r="AU282" s="40">
        <v>0</v>
      </c>
      <c r="AV282" s="40">
        <f t="shared" ca="1" si="306"/>
        <v>0</v>
      </c>
      <c r="AW282" s="37">
        <f t="shared" si="316"/>
        <v>0</v>
      </c>
      <c r="AX282" s="69" t="s">
        <v>899</v>
      </c>
      <c r="AY282" s="40">
        <f t="shared" si="285"/>
        <v>0</v>
      </c>
      <c r="AZ282" s="84">
        <v>0</v>
      </c>
      <c r="BA282" s="40">
        <v>0</v>
      </c>
      <c r="BB282" s="40">
        <f t="shared" ca="1" si="307"/>
        <v>0</v>
      </c>
      <c r="BC282" s="37">
        <f t="shared" si="317"/>
        <v>0</v>
      </c>
      <c r="BD282" s="69" t="s">
        <v>899</v>
      </c>
      <c r="BE282" s="40">
        <f t="shared" si="289"/>
        <v>0</v>
      </c>
      <c r="BF282" s="84">
        <v>0</v>
      </c>
      <c r="BG282" s="40">
        <v>0</v>
      </c>
      <c r="BH282" s="40">
        <f t="shared" ca="1" si="308"/>
        <v>0</v>
      </c>
      <c r="BI282" s="37">
        <f t="shared" si="318"/>
        <v>0</v>
      </c>
    </row>
    <row r="283" spans="1:61" s="33" customFormat="1" ht="11.25" x14ac:dyDescent="0.2">
      <c r="A283" s="33">
        <f t="shared" si="319"/>
        <v>274</v>
      </c>
      <c r="B283" s="33" t="str">
        <f>'TO Filter Summary'!B284</f>
        <v>Inst</v>
      </c>
      <c r="C283" s="76" t="str">
        <f t="shared" ca="1" si="294"/>
        <v>KaPR Memory Dump Packet</v>
      </c>
      <c r="D283" s="290" t="str">
        <f>'TO Filter Summary'!D284</f>
        <v>No</v>
      </c>
      <c r="E283" s="34" t="str">
        <f t="shared" ca="1" si="295"/>
        <v>External</v>
      </c>
      <c r="F283" s="34">
        <f t="shared" ca="1" si="296"/>
        <v>647</v>
      </c>
      <c r="G283" s="34" t="str">
        <f t="shared" ca="1" si="297"/>
        <v>0x287</v>
      </c>
      <c r="H283" s="34" t="str">
        <f t="shared" ca="1" si="310"/>
        <v>0xA87</v>
      </c>
      <c r="I283" s="117" t="s">
        <v>1393</v>
      </c>
      <c r="J283" s="35">
        <f t="shared" ca="1" si="298"/>
        <v>512</v>
      </c>
      <c r="K283" s="67">
        <f t="shared" ca="1" si="299"/>
        <v>0.5</v>
      </c>
      <c r="L283" s="35" t="str">
        <f t="shared" ca="1" si="300"/>
        <v>Sync</v>
      </c>
      <c r="M283" s="64">
        <f t="shared" ca="1" si="301"/>
        <v>1024</v>
      </c>
      <c r="N283" s="69" t="s">
        <v>899</v>
      </c>
      <c r="O283" s="40">
        <f t="shared" si="291"/>
        <v>0</v>
      </c>
      <c r="P283" s="36">
        <v>0</v>
      </c>
      <c r="Q283" s="40">
        <v>0</v>
      </c>
      <c r="R283" s="40">
        <f t="shared" ca="1" si="292"/>
        <v>0</v>
      </c>
      <c r="S283" s="37">
        <f t="shared" si="311"/>
        <v>0</v>
      </c>
      <c r="T283" s="69" t="s">
        <v>899</v>
      </c>
      <c r="U283" s="40">
        <f t="shared" si="309"/>
        <v>0</v>
      </c>
      <c r="V283" s="36">
        <v>0</v>
      </c>
      <c r="W283" s="40">
        <v>0</v>
      </c>
      <c r="X283" s="40">
        <f t="shared" ca="1" si="302"/>
        <v>0</v>
      </c>
      <c r="Y283" s="37">
        <f t="shared" si="312"/>
        <v>0</v>
      </c>
      <c r="Z283" s="69" t="s">
        <v>899</v>
      </c>
      <c r="AA283" s="40">
        <f t="shared" si="282"/>
        <v>0</v>
      </c>
      <c r="AB283" s="75">
        <v>0</v>
      </c>
      <c r="AC283" s="40">
        <v>0</v>
      </c>
      <c r="AD283" s="40">
        <f t="shared" ca="1" si="303"/>
        <v>0</v>
      </c>
      <c r="AE283" s="37">
        <f t="shared" si="313"/>
        <v>0</v>
      </c>
      <c r="AF283" s="69" t="s">
        <v>899</v>
      </c>
      <c r="AG283" s="40">
        <f t="shared" si="320"/>
        <v>0</v>
      </c>
      <c r="AH283" s="75">
        <v>0</v>
      </c>
      <c r="AI283" s="40">
        <v>0</v>
      </c>
      <c r="AJ283" s="40">
        <f t="shared" ca="1" si="304"/>
        <v>0</v>
      </c>
      <c r="AK283" s="37">
        <f t="shared" si="314"/>
        <v>0</v>
      </c>
      <c r="AL283" s="69" t="s">
        <v>899</v>
      </c>
      <c r="AM283" s="40">
        <f t="shared" si="283"/>
        <v>0</v>
      </c>
      <c r="AN283" s="40">
        <v>0</v>
      </c>
      <c r="AO283" s="40">
        <v>0</v>
      </c>
      <c r="AP283" s="40">
        <f t="shared" ca="1" si="305"/>
        <v>0</v>
      </c>
      <c r="AQ283" s="37">
        <f t="shared" si="315"/>
        <v>0</v>
      </c>
      <c r="AR283" s="69" t="s">
        <v>899</v>
      </c>
      <c r="AS283" s="40">
        <f t="shared" si="293"/>
        <v>0</v>
      </c>
      <c r="AT283" s="40">
        <v>0</v>
      </c>
      <c r="AU283" s="40">
        <v>0</v>
      </c>
      <c r="AV283" s="40">
        <f t="shared" ca="1" si="306"/>
        <v>0</v>
      </c>
      <c r="AW283" s="37">
        <f t="shared" si="316"/>
        <v>0</v>
      </c>
      <c r="AX283" s="69" t="s">
        <v>899</v>
      </c>
      <c r="AY283" s="40">
        <f t="shared" si="285"/>
        <v>0</v>
      </c>
      <c r="AZ283" s="40">
        <v>0</v>
      </c>
      <c r="BA283" s="40">
        <v>0</v>
      </c>
      <c r="BB283" s="40">
        <f t="shared" ca="1" si="307"/>
        <v>0</v>
      </c>
      <c r="BC283" s="37">
        <f t="shared" si="317"/>
        <v>0</v>
      </c>
      <c r="BD283" s="69" t="s">
        <v>899</v>
      </c>
      <c r="BE283" s="40">
        <f t="shared" si="289"/>
        <v>0</v>
      </c>
      <c r="BF283" s="40">
        <v>0</v>
      </c>
      <c r="BG283" s="40">
        <v>0</v>
      </c>
      <c r="BH283" s="40">
        <f t="shared" ca="1" si="308"/>
        <v>0</v>
      </c>
      <c r="BI283" s="37">
        <f t="shared" si="318"/>
        <v>0</v>
      </c>
    </row>
    <row r="284" spans="1:61" s="33" customFormat="1" ht="11.25" x14ac:dyDescent="0.2">
      <c r="A284" s="33">
        <f t="shared" si="319"/>
        <v>275</v>
      </c>
      <c r="B284" s="33" t="str">
        <f>'TO Filter Summary'!B285</f>
        <v>Inst</v>
      </c>
      <c r="C284" s="76" t="str">
        <f t="shared" ca="1" si="294"/>
        <v>KaPR Observation Packet</v>
      </c>
      <c r="D284" s="290" t="str">
        <f>'TO Filter Summary'!D285</f>
        <v>No</v>
      </c>
      <c r="E284" s="34" t="str">
        <f t="shared" ca="1" si="295"/>
        <v>External</v>
      </c>
      <c r="F284" s="34">
        <f t="shared" ca="1" si="296"/>
        <v>648</v>
      </c>
      <c r="G284" s="34" t="str">
        <f t="shared" ca="1" si="297"/>
        <v>0x288</v>
      </c>
      <c r="H284" s="34" t="str">
        <f t="shared" ca="1" si="310"/>
        <v>0xA88</v>
      </c>
      <c r="I284" s="117" t="s">
        <v>1393</v>
      </c>
      <c r="J284" s="35">
        <f t="shared" ca="1" si="298"/>
        <v>512</v>
      </c>
      <c r="K284" s="67">
        <f t="shared" ca="1" si="299"/>
        <v>0.5</v>
      </c>
      <c r="L284" s="35" t="str">
        <f t="shared" ca="1" si="300"/>
        <v>Sync</v>
      </c>
      <c r="M284" s="64">
        <f t="shared" ca="1" si="301"/>
        <v>1024</v>
      </c>
      <c r="N284" s="69" t="s">
        <v>899</v>
      </c>
      <c r="O284" s="40">
        <f t="shared" si="291"/>
        <v>0</v>
      </c>
      <c r="P284" s="36">
        <v>0</v>
      </c>
      <c r="Q284" s="40">
        <v>0</v>
      </c>
      <c r="R284" s="40">
        <f t="shared" ca="1" si="292"/>
        <v>0</v>
      </c>
      <c r="S284" s="37">
        <f t="shared" si="311"/>
        <v>0</v>
      </c>
      <c r="T284" s="69" t="s">
        <v>899</v>
      </c>
      <c r="U284" s="40">
        <f t="shared" si="309"/>
        <v>0</v>
      </c>
      <c r="V284" s="36">
        <v>0</v>
      </c>
      <c r="W284" s="40">
        <v>0</v>
      </c>
      <c r="X284" s="40">
        <f t="shared" ca="1" si="302"/>
        <v>0</v>
      </c>
      <c r="Y284" s="37">
        <f t="shared" si="312"/>
        <v>0</v>
      </c>
      <c r="Z284" s="69" t="s">
        <v>899</v>
      </c>
      <c r="AA284" s="40">
        <f>IF(AB284=0,0,1)</f>
        <v>0</v>
      </c>
      <c r="AB284" s="40">
        <v>0</v>
      </c>
      <c r="AC284" s="40">
        <v>0</v>
      </c>
      <c r="AD284" s="40">
        <f t="shared" ca="1" si="303"/>
        <v>0</v>
      </c>
      <c r="AE284" s="37">
        <f t="shared" si="313"/>
        <v>0</v>
      </c>
      <c r="AF284" s="69" t="s">
        <v>899</v>
      </c>
      <c r="AG284" s="40">
        <f>IF(AH284=0,0,1)</f>
        <v>0</v>
      </c>
      <c r="AH284" s="40">
        <v>0</v>
      </c>
      <c r="AI284" s="40">
        <v>0</v>
      </c>
      <c r="AJ284" s="40">
        <f t="shared" ca="1" si="304"/>
        <v>0</v>
      </c>
      <c r="AK284" s="37">
        <f t="shared" si="314"/>
        <v>0</v>
      </c>
      <c r="AL284" s="69" t="s">
        <v>899</v>
      </c>
      <c r="AM284" s="40">
        <f>IF(AN284=0,0,1)</f>
        <v>0</v>
      </c>
      <c r="AN284" s="40">
        <v>0</v>
      </c>
      <c r="AO284" s="40">
        <v>0</v>
      </c>
      <c r="AP284" s="40">
        <f t="shared" ca="1" si="305"/>
        <v>0</v>
      </c>
      <c r="AQ284" s="37">
        <f t="shared" si="315"/>
        <v>0</v>
      </c>
      <c r="AR284" s="69" t="s">
        <v>899</v>
      </c>
      <c r="AS284" s="40">
        <f>IF(AT284=0,0,1)</f>
        <v>0</v>
      </c>
      <c r="AT284" s="40">
        <v>0</v>
      </c>
      <c r="AU284" s="40">
        <v>0</v>
      </c>
      <c r="AV284" s="40">
        <f t="shared" ca="1" si="306"/>
        <v>0</v>
      </c>
      <c r="AW284" s="37">
        <f t="shared" si="316"/>
        <v>0</v>
      </c>
      <c r="AX284" s="69" t="s">
        <v>899</v>
      </c>
      <c r="AY284" s="40">
        <f>IF(AZ284=0,0,1)</f>
        <v>0</v>
      </c>
      <c r="AZ284" s="40">
        <v>0</v>
      </c>
      <c r="BA284" s="40">
        <v>0</v>
      </c>
      <c r="BB284" s="40">
        <f t="shared" ca="1" si="307"/>
        <v>0</v>
      </c>
      <c r="BC284" s="37">
        <f t="shared" si="317"/>
        <v>0</v>
      </c>
      <c r="BD284" s="69" t="s">
        <v>899</v>
      </c>
      <c r="BE284" s="40">
        <f>IF(BF284=0,0,1)</f>
        <v>0</v>
      </c>
      <c r="BF284" s="40">
        <v>0</v>
      </c>
      <c r="BG284" s="40">
        <v>0</v>
      </c>
      <c r="BH284" s="40">
        <f t="shared" ca="1" si="308"/>
        <v>0</v>
      </c>
      <c r="BI284" s="37">
        <f t="shared" si="318"/>
        <v>0</v>
      </c>
    </row>
    <row r="285" spans="1:61" s="33" customFormat="1" ht="11.25" x14ac:dyDescent="0.2">
      <c r="A285" s="33">
        <f t="shared" si="319"/>
        <v>276</v>
      </c>
      <c r="B285" s="33" t="str">
        <f>'TO Filter Summary'!B286</f>
        <v>Inst</v>
      </c>
      <c r="C285" s="76" t="str">
        <f t="shared" ca="1" si="294"/>
        <v>DPR Ancillary 4 Second Packet</v>
      </c>
      <c r="D285" s="290" t="str">
        <f>'TO Filter Summary'!D286</f>
        <v>No</v>
      </c>
      <c r="E285" s="34" t="str">
        <f t="shared" ca="1" si="295"/>
        <v>External</v>
      </c>
      <c r="F285" s="34">
        <f t="shared" ca="1" si="296"/>
        <v>656</v>
      </c>
      <c r="G285" s="34" t="str">
        <f t="shared" ca="1" si="297"/>
        <v>0x290</v>
      </c>
      <c r="H285" s="34" t="str">
        <f t="shared" ca="1" si="310"/>
        <v>0xA90</v>
      </c>
      <c r="I285" s="117" t="s">
        <v>1393</v>
      </c>
      <c r="J285" s="35">
        <f t="shared" ca="1" si="298"/>
        <v>800</v>
      </c>
      <c r="K285" s="67">
        <f t="shared" ca="1" si="299"/>
        <v>4</v>
      </c>
      <c r="L285" s="35" t="str">
        <f t="shared" ca="1" si="300"/>
        <v>Sync</v>
      </c>
      <c r="M285" s="64">
        <f t="shared" ca="1" si="301"/>
        <v>200</v>
      </c>
      <c r="N285" s="69" t="s">
        <v>899</v>
      </c>
      <c r="O285" s="40">
        <f t="shared" si="291"/>
        <v>0</v>
      </c>
      <c r="P285" s="36">
        <v>0</v>
      </c>
      <c r="Q285" s="40">
        <v>0</v>
      </c>
      <c r="R285" s="40">
        <f t="shared" ca="1" si="292"/>
        <v>0</v>
      </c>
      <c r="S285" s="37">
        <f t="shared" si="311"/>
        <v>0</v>
      </c>
      <c r="T285" s="69" t="s">
        <v>899</v>
      </c>
      <c r="U285" s="40">
        <f t="shared" si="309"/>
        <v>0</v>
      </c>
      <c r="V285" s="36">
        <v>0</v>
      </c>
      <c r="W285" s="40">
        <v>0</v>
      </c>
      <c r="X285" s="40">
        <f t="shared" ca="1" si="302"/>
        <v>0</v>
      </c>
      <c r="Y285" s="37">
        <f t="shared" si="312"/>
        <v>0</v>
      </c>
      <c r="Z285" s="69" t="s">
        <v>899</v>
      </c>
      <c r="AA285" s="40">
        <f>IF(AB285=0,0,1)</f>
        <v>0</v>
      </c>
      <c r="AB285" s="40">
        <v>0</v>
      </c>
      <c r="AC285" s="40">
        <v>0</v>
      </c>
      <c r="AD285" s="40">
        <f t="shared" ca="1" si="303"/>
        <v>0</v>
      </c>
      <c r="AE285" s="37">
        <f t="shared" si="313"/>
        <v>0</v>
      </c>
      <c r="AF285" s="69" t="s">
        <v>899</v>
      </c>
      <c r="AG285" s="40">
        <f>IF(AH285=0,0,1)</f>
        <v>0</v>
      </c>
      <c r="AH285" s="40">
        <v>0</v>
      </c>
      <c r="AI285" s="40">
        <v>0</v>
      </c>
      <c r="AJ285" s="40">
        <f t="shared" ca="1" si="304"/>
        <v>0</v>
      </c>
      <c r="AK285" s="37">
        <f t="shared" si="314"/>
        <v>0</v>
      </c>
      <c r="AL285" s="69" t="s">
        <v>899</v>
      </c>
      <c r="AM285" s="40">
        <f>IF(AN285=0,0,1)</f>
        <v>0</v>
      </c>
      <c r="AN285" s="84">
        <v>0</v>
      </c>
      <c r="AO285" s="40">
        <v>0</v>
      </c>
      <c r="AP285" s="40">
        <f t="shared" ca="1" si="305"/>
        <v>0</v>
      </c>
      <c r="AQ285" s="37">
        <f t="shared" si="315"/>
        <v>0</v>
      </c>
      <c r="AR285" s="69" t="s">
        <v>899</v>
      </c>
      <c r="AS285" s="40">
        <f>IF(AT285=0,0,1)</f>
        <v>0</v>
      </c>
      <c r="AT285" s="84">
        <v>0</v>
      </c>
      <c r="AU285" s="40">
        <v>0</v>
      </c>
      <c r="AV285" s="40">
        <f t="shared" ca="1" si="306"/>
        <v>0</v>
      </c>
      <c r="AW285" s="37">
        <f t="shared" si="316"/>
        <v>0</v>
      </c>
      <c r="AX285" s="69" t="s">
        <v>899</v>
      </c>
      <c r="AY285" s="40">
        <f>IF(AZ285=0,0,1)</f>
        <v>0</v>
      </c>
      <c r="AZ285" s="84">
        <v>0</v>
      </c>
      <c r="BA285" s="40">
        <v>0</v>
      </c>
      <c r="BB285" s="40">
        <f t="shared" ca="1" si="307"/>
        <v>0</v>
      </c>
      <c r="BC285" s="37">
        <f t="shared" si="317"/>
        <v>0</v>
      </c>
      <c r="BD285" s="69" t="s">
        <v>899</v>
      </c>
      <c r="BE285" s="40">
        <f>IF(BF285=0,0,1)</f>
        <v>0</v>
      </c>
      <c r="BF285" s="84">
        <v>0</v>
      </c>
      <c r="BG285" s="40">
        <v>0</v>
      </c>
      <c r="BH285" s="40">
        <f t="shared" ca="1" si="308"/>
        <v>0</v>
      </c>
      <c r="BI285" s="37">
        <f t="shared" si="318"/>
        <v>0</v>
      </c>
    </row>
    <row r="286" spans="1:61" s="33" customFormat="1" ht="11.25" x14ac:dyDescent="0.2">
      <c r="A286" s="33">
        <f t="shared" si="319"/>
        <v>277</v>
      </c>
      <c r="B286" s="33" t="str">
        <f>'TO Filter Summary'!B287</f>
        <v>Inst</v>
      </c>
      <c r="C286" s="76" t="str">
        <f t="shared" ca="1" si="294"/>
        <v>KuPR Housekeeping Packet</v>
      </c>
      <c r="D286" s="290" t="str">
        <f>'TO Filter Summary'!D287</f>
        <v>No</v>
      </c>
      <c r="E286" s="34" t="str">
        <f t="shared" ca="1" si="295"/>
        <v>External</v>
      </c>
      <c r="F286" s="34">
        <f t="shared" ca="1" si="296"/>
        <v>672</v>
      </c>
      <c r="G286" s="34" t="str">
        <f t="shared" ca="1" si="297"/>
        <v>0x2A0</v>
      </c>
      <c r="H286" s="34" t="str">
        <f t="shared" ca="1" si="310"/>
        <v>0xAA0</v>
      </c>
      <c r="I286" s="117" t="s">
        <v>1393</v>
      </c>
      <c r="J286" s="35">
        <f t="shared" ca="1" si="298"/>
        <v>512</v>
      </c>
      <c r="K286" s="67">
        <f t="shared" ca="1" si="299"/>
        <v>0.5</v>
      </c>
      <c r="L286" s="35" t="str">
        <f t="shared" ca="1" si="300"/>
        <v>Sync</v>
      </c>
      <c r="M286" s="64">
        <f t="shared" ca="1" si="301"/>
        <v>1024</v>
      </c>
      <c r="N286" s="69" t="s">
        <v>899</v>
      </c>
      <c r="O286" s="40">
        <f t="shared" si="291"/>
        <v>1</v>
      </c>
      <c r="P286" s="36">
        <v>1</v>
      </c>
      <c r="Q286" s="40">
        <v>0</v>
      </c>
      <c r="R286" s="40">
        <f t="shared" ca="1" si="292"/>
        <v>0.5</v>
      </c>
      <c r="S286" s="37">
        <f t="shared" ca="1" si="311"/>
        <v>1024</v>
      </c>
      <c r="T286" s="69" t="s">
        <v>899</v>
      </c>
      <c r="U286" s="40">
        <f t="shared" si="309"/>
        <v>1</v>
      </c>
      <c r="V286" s="36">
        <v>1</v>
      </c>
      <c r="W286" s="40">
        <v>0</v>
      </c>
      <c r="X286" s="40">
        <f t="shared" ca="1" si="302"/>
        <v>0.5</v>
      </c>
      <c r="Y286" s="37">
        <f t="shared" ca="1" si="312"/>
        <v>1024</v>
      </c>
      <c r="Z286" s="69" t="s">
        <v>899</v>
      </c>
      <c r="AA286" s="40">
        <v>1</v>
      </c>
      <c r="AB286" s="40">
        <v>240</v>
      </c>
      <c r="AC286" s="40">
        <v>0</v>
      </c>
      <c r="AD286" s="40">
        <f t="shared" ca="1" si="303"/>
        <v>120</v>
      </c>
      <c r="AE286" s="37">
        <f t="shared" ca="1" si="313"/>
        <v>4.2666666666666666</v>
      </c>
      <c r="AF286" s="69" t="s">
        <v>899</v>
      </c>
      <c r="AG286" s="40">
        <v>1</v>
      </c>
      <c r="AH286" s="40">
        <v>240</v>
      </c>
      <c r="AI286" s="40">
        <v>0</v>
      </c>
      <c r="AJ286" s="40">
        <f t="shared" ca="1" si="304"/>
        <v>120</v>
      </c>
      <c r="AK286" s="37">
        <f t="shared" ca="1" si="314"/>
        <v>4.2666666666666666</v>
      </c>
      <c r="AL286" s="69" t="s">
        <v>899</v>
      </c>
      <c r="AM286" s="40">
        <v>1</v>
      </c>
      <c r="AN286" s="40">
        <v>240</v>
      </c>
      <c r="AO286" s="40">
        <v>0</v>
      </c>
      <c r="AP286" s="40">
        <f t="shared" ca="1" si="305"/>
        <v>120</v>
      </c>
      <c r="AQ286" s="37">
        <f t="shared" ca="1" si="315"/>
        <v>4.2666666666666666</v>
      </c>
      <c r="AR286" s="69" t="s">
        <v>899</v>
      </c>
      <c r="AS286" s="40">
        <v>1</v>
      </c>
      <c r="AT286" s="40">
        <v>240</v>
      </c>
      <c r="AU286" s="40">
        <v>0</v>
      </c>
      <c r="AV286" s="40">
        <f t="shared" ca="1" si="306"/>
        <v>120</v>
      </c>
      <c r="AW286" s="37">
        <f t="shared" ca="1" si="316"/>
        <v>4.2666666666666666</v>
      </c>
      <c r="AX286" s="69" t="s">
        <v>899</v>
      </c>
      <c r="AY286" s="40">
        <v>1</v>
      </c>
      <c r="AZ286" s="40">
        <v>240</v>
      </c>
      <c r="BA286" s="40">
        <v>0</v>
      </c>
      <c r="BB286" s="40">
        <f t="shared" ca="1" si="307"/>
        <v>120</v>
      </c>
      <c r="BC286" s="37">
        <f t="shared" ca="1" si="317"/>
        <v>4.2666666666666666</v>
      </c>
      <c r="BD286" s="69" t="s">
        <v>899</v>
      </c>
      <c r="BE286" s="40">
        <f>IF(BF286=0,0,1)</f>
        <v>0</v>
      </c>
      <c r="BF286" s="84">
        <v>0</v>
      </c>
      <c r="BG286" s="40">
        <v>0</v>
      </c>
      <c r="BH286" s="40">
        <f t="shared" ca="1" si="308"/>
        <v>0</v>
      </c>
      <c r="BI286" s="37">
        <f t="shared" si="318"/>
        <v>0</v>
      </c>
    </row>
    <row r="287" spans="1:61" s="33" customFormat="1" ht="11.25" x14ac:dyDescent="0.2">
      <c r="A287" s="33">
        <f t="shared" si="319"/>
        <v>278</v>
      </c>
      <c r="B287" s="33" t="str">
        <f>'TO Filter Summary'!B288</f>
        <v>Inst</v>
      </c>
      <c r="C287" s="76" t="str">
        <f t="shared" ca="1" si="294"/>
        <v>KuPR SSPA Analysis Packet</v>
      </c>
      <c r="D287" s="290" t="str">
        <f>'TO Filter Summary'!D288</f>
        <v>No</v>
      </c>
      <c r="E287" s="34" t="str">
        <f t="shared" ca="1" si="295"/>
        <v>External</v>
      </c>
      <c r="F287" s="34">
        <f t="shared" ca="1" si="296"/>
        <v>673</v>
      </c>
      <c r="G287" s="34" t="str">
        <f t="shared" ca="1" si="297"/>
        <v>0x2A1</v>
      </c>
      <c r="H287" s="34" t="str">
        <f t="shared" ca="1" si="310"/>
        <v>0xAA1</v>
      </c>
      <c r="I287" s="117" t="s">
        <v>1393</v>
      </c>
      <c r="J287" s="35">
        <f t="shared" ca="1" si="298"/>
        <v>512</v>
      </c>
      <c r="K287" s="67">
        <f t="shared" ca="1" si="299"/>
        <v>0.5</v>
      </c>
      <c r="L287" s="35" t="str">
        <f t="shared" ca="1" si="300"/>
        <v>Sync</v>
      </c>
      <c r="M287" s="64">
        <f t="shared" ca="1" si="301"/>
        <v>1024</v>
      </c>
      <c r="N287" s="69" t="s">
        <v>899</v>
      </c>
      <c r="O287" s="40">
        <f t="shared" si="291"/>
        <v>0</v>
      </c>
      <c r="P287" s="36">
        <v>0</v>
      </c>
      <c r="Q287" s="40">
        <v>0</v>
      </c>
      <c r="R287" s="40">
        <f t="shared" ca="1" si="292"/>
        <v>0</v>
      </c>
      <c r="S287" s="37">
        <f t="shared" si="311"/>
        <v>0</v>
      </c>
      <c r="T287" s="69" t="s">
        <v>899</v>
      </c>
      <c r="U287" s="40">
        <f t="shared" si="309"/>
        <v>0</v>
      </c>
      <c r="V287" s="36">
        <v>0</v>
      </c>
      <c r="W287" s="40">
        <v>0</v>
      </c>
      <c r="X287" s="40">
        <f t="shared" ca="1" si="302"/>
        <v>0</v>
      </c>
      <c r="Y287" s="37">
        <f t="shared" si="312"/>
        <v>0</v>
      </c>
      <c r="Z287" s="69" t="s">
        <v>899</v>
      </c>
      <c r="AA287" s="40">
        <f>IF(AB287=0,0,1)</f>
        <v>0</v>
      </c>
      <c r="AB287" s="40">
        <v>0</v>
      </c>
      <c r="AC287" s="40">
        <v>0</v>
      </c>
      <c r="AD287" s="40">
        <f t="shared" ca="1" si="303"/>
        <v>0</v>
      </c>
      <c r="AE287" s="37">
        <f t="shared" si="313"/>
        <v>0</v>
      </c>
      <c r="AF287" s="69" t="s">
        <v>899</v>
      </c>
      <c r="AG287" s="40">
        <f>IF(AH287=0,0,1)</f>
        <v>0</v>
      </c>
      <c r="AH287" s="40">
        <v>0</v>
      </c>
      <c r="AI287" s="40">
        <v>0</v>
      </c>
      <c r="AJ287" s="40">
        <f t="shared" ca="1" si="304"/>
        <v>0</v>
      </c>
      <c r="AK287" s="37">
        <f t="shared" si="314"/>
        <v>0</v>
      </c>
      <c r="AL287" s="69" t="s">
        <v>899</v>
      </c>
      <c r="AM287" s="40">
        <f>IF(AN287=0,0,1)</f>
        <v>0</v>
      </c>
      <c r="AN287" s="84">
        <v>0</v>
      </c>
      <c r="AO287" s="40">
        <v>0</v>
      </c>
      <c r="AP287" s="40">
        <f t="shared" ca="1" si="305"/>
        <v>0</v>
      </c>
      <c r="AQ287" s="37">
        <f t="shared" si="315"/>
        <v>0</v>
      </c>
      <c r="AR287" s="69" t="s">
        <v>899</v>
      </c>
      <c r="AS287" s="40">
        <f>IF(AT287=0,0,1)</f>
        <v>0</v>
      </c>
      <c r="AT287" s="84">
        <v>0</v>
      </c>
      <c r="AU287" s="40">
        <v>0</v>
      </c>
      <c r="AV287" s="40">
        <f t="shared" ca="1" si="306"/>
        <v>0</v>
      </c>
      <c r="AW287" s="37">
        <f t="shared" si="316"/>
        <v>0</v>
      </c>
      <c r="AX287" s="69" t="s">
        <v>899</v>
      </c>
      <c r="AY287" s="40">
        <f>IF(AZ287=0,0,1)</f>
        <v>0</v>
      </c>
      <c r="AZ287" s="84">
        <v>0</v>
      </c>
      <c r="BA287" s="40">
        <v>0</v>
      </c>
      <c r="BB287" s="40">
        <f t="shared" ca="1" si="307"/>
        <v>0</v>
      </c>
      <c r="BC287" s="37">
        <f t="shared" si="317"/>
        <v>0</v>
      </c>
      <c r="BD287" s="69" t="s">
        <v>899</v>
      </c>
      <c r="BE287" s="40">
        <f>IF(BF287=0,0,1)</f>
        <v>0</v>
      </c>
      <c r="BF287" s="84">
        <v>0</v>
      </c>
      <c r="BG287" s="40">
        <v>0</v>
      </c>
      <c r="BH287" s="40">
        <f t="shared" ca="1" si="308"/>
        <v>0</v>
      </c>
      <c r="BI287" s="37">
        <f t="shared" si="318"/>
        <v>0</v>
      </c>
    </row>
    <row r="288" spans="1:61" s="33" customFormat="1" ht="11.25" x14ac:dyDescent="0.2">
      <c r="A288" s="33">
        <f t="shared" si="319"/>
        <v>279</v>
      </c>
      <c r="B288" s="33" t="str">
        <f>'TO Filter Summary'!B289</f>
        <v>Inst</v>
      </c>
      <c r="C288" s="76" t="str">
        <f t="shared" ca="1" si="294"/>
        <v>KuPR LNA Analysis Packet</v>
      </c>
      <c r="D288" s="290" t="str">
        <f>'TO Filter Summary'!D289</f>
        <v>No</v>
      </c>
      <c r="E288" s="34" t="str">
        <f t="shared" ca="1" si="295"/>
        <v>External</v>
      </c>
      <c r="F288" s="34">
        <f t="shared" ca="1" si="296"/>
        <v>674</v>
      </c>
      <c r="G288" s="34" t="str">
        <f t="shared" ca="1" si="297"/>
        <v>0x2A2</v>
      </c>
      <c r="H288" s="34" t="str">
        <f t="shared" ca="1" si="310"/>
        <v>0xAA2</v>
      </c>
      <c r="I288" s="117" t="s">
        <v>1393</v>
      </c>
      <c r="J288" s="35">
        <f t="shared" ca="1" si="298"/>
        <v>512</v>
      </c>
      <c r="K288" s="67">
        <f t="shared" ca="1" si="299"/>
        <v>0.5</v>
      </c>
      <c r="L288" s="35" t="str">
        <f t="shared" ca="1" si="300"/>
        <v>Sync</v>
      </c>
      <c r="M288" s="64">
        <f t="shared" ca="1" si="301"/>
        <v>1024</v>
      </c>
      <c r="N288" s="69" t="s">
        <v>899</v>
      </c>
      <c r="O288" s="40">
        <f t="shared" si="291"/>
        <v>0</v>
      </c>
      <c r="P288" s="36">
        <v>0</v>
      </c>
      <c r="Q288" s="40">
        <v>0</v>
      </c>
      <c r="R288" s="40">
        <f t="shared" ca="1" si="292"/>
        <v>0</v>
      </c>
      <c r="S288" s="37">
        <f t="shared" si="311"/>
        <v>0</v>
      </c>
      <c r="T288" s="69" t="s">
        <v>899</v>
      </c>
      <c r="U288" s="40">
        <f t="shared" si="309"/>
        <v>0</v>
      </c>
      <c r="V288" s="36">
        <v>0</v>
      </c>
      <c r="W288" s="40">
        <v>0</v>
      </c>
      <c r="X288" s="40">
        <f t="shared" ca="1" si="302"/>
        <v>0</v>
      </c>
      <c r="Y288" s="37">
        <f t="shared" si="312"/>
        <v>0</v>
      </c>
      <c r="Z288" s="69" t="s">
        <v>899</v>
      </c>
      <c r="AA288" s="40">
        <f t="shared" ref="AA288:AA299" si="321">IF(AB288=0,0,1)</f>
        <v>0</v>
      </c>
      <c r="AB288" s="40">
        <v>0</v>
      </c>
      <c r="AC288" s="40">
        <v>0</v>
      </c>
      <c r="AD288" s="40">
        <f t="shared" ca="1" si="303"/>
        <v>0</v>
      </c>
      <c r="AE288" s="37">
        <f t="shared" si="313"/>
        <v>0</v>
      </c>
      <c r="AF288" s="69" t="s">
        <v>899</v>
      </c>
      <c r="AG288" s="40">
        <f t="shared" ref="AG288:AG309" si="322">IF(AH288=0,0,1)</f>
        <v>0</v>
      </c>
      <c r="AH288" s="40">
        <v>0</v>
      </c>
      <c r="AI288" s="40">
        <v>0</v>
      </c>
      <c r="AJ288" s="40">
        <f t="shared" ca="1" si="304"/>
        <v>0</v>
      </c>
      <c r="AK288" s="37">
        <f t="shared" si="314"/>
        <v>0</v>
      </c>
      <c r="AL288" s="69" t="s">
        <v>899</v>
      </c>
      <c r="AM288" s="40">
        <f t="shared" ref="AM288:AM299" si="323">IF(AN288=0,0,1)</f>
        <v>0</v>
      </c>
      <c r="AN288" s="84">
        <v>0</v>
      </c>
      <c r="AO288" s="40">
        <v>0</v>
      </c>
      <c r="AP288" s="40">
        <f t="shared" ca="1" si="305"/>
        <v>0</v>
      </c>
      <c r="AQ288" s="37">
        <f t="shared" si="315"/>
        <v>0</v>
      </c>
      <c r="AR288" s="69" t="s">
        <v>899</v>
      </c>
      <c r="AS288" s="40">
        <f t="shared" ref="AS288:AS299" si="324">IF(AT288=0,0,1)</f>
        <v>0</v>
      </c>
      <c r="AT288" s="84">
        <v>0</v>
      </c>
      <c r="AU288" s="40">
        <v>0</v>
      </c>
      <c r="AV288" s="40">
        <f t="shared" ca="1" si="306"/>
        <v>0</v>
      </c>
      <c r="AW288" s="37">
        <f t="shared" si="316"/>
        <v>0</v>
      </c>
      <c r="AX288" s="69" t="s">
        <v>899</v>
      </c>
      <c r="AY288" s="40">
        <f t="shared" ref="AY288:AY299" si="325">IF(AZ288=0,0,1)</f>
        <v>0</v>
      </c>
      <c r="AZ288" s="84">
        <v>0</v>
      </c>
      <c r="BA288" s="40">
        <v>0</v>
      </c>
      <c r="BB288" s="40">
        <f t="shared" ca="1" si="307"/>
        <v>0</v>
      </c>
      <c r="BC288" s="37">
        <f t="shared" si="317"/>
        <v>0</v>
      </c>
      <c r="BD288" s="69" t="s">
        <v>899</v>
      </c>
      <c r="BE288" s="40">
        <f t="shared" ref="BE288:BE351" si="326">IF(BF288=0,0,1)</f>
        <v>0</v>
      </c>
      <c r="BF288" s="84">
        <v>0</v>
      </c>
      <c r="BG288" s="40">
        <v>0</v>
      </c>
      <c r="BH288" s="40">
        <f t="shared" ca="1" si="308"/>
        <v>0</v>
      </c>
      <c r="BI288" s="37">
        <f t="shared" si="318"/>
        <v>0</v>
      </c>
    </row>
    <row r="289" spans="1:61" s="33" customFormat="1" ht="11.25" x14ac:dyDescent="0.2">
      <c r="A289" s="33">
        <f t="shared" si="319"/>
        <v>280</v>
      </c>
      <c r="B289" s="33" t="str">
        <f>'TO Filter Summary'!B290</f>
        <v>Inst</v>
      </c>
      <c r="C289" s="76" t="str">
        <f t="shared" ca="1" si="294"/>
        <v>KuPR External Calibration Packet</v>
      </c>
      <c r="D289" s="290" t="str">
        <f>'TO Filter Summary'!D290</f>
        <v>No</v>
      </c>
      <c r="E289" s="34" t="str">
        <f t="shared" ca="1" si="295"/>
        <v>External</v>
      </c>
      <c r="F289" s="34">
        <f t="shared" ca="1" si="296"/>
        <v>675</v>
      </c>
      <c r="G289" s="34" t="str">
        <f t="shared" ca="1" si="297"/>
        <v>0x2A3</v>
      </c>
      <c r="H289" s="34" t="str">
        <f t="shared" ca="1" si="310"/>
        <v>0xAA3</v>
      </c>
      <c r="I289" s="117" t="s">
        <v>1393</v>
      </c>
      <c r="J289" s="35">
        <f t="shared" ca="1" si="298"/>
        <v>512</v>
      </c>
      <c r="K289" s="67">
        <f t="shared" ca="1" si="299"/>
        <v>0.5</v>
      </c>
      <c r="L289" s="35" t="str">
        <f t="shared" ca="1" si="300"/>
        <v>Sync</v>
      </c>
      <c r="M289" s="64">
        <f t="shared" ca="1" si="301"/>
        <v>1024</v>
      </c>
      <c r="N289" s="69" t="s">
        <v>899</v>
      </c>
      <c r="O289" s="40">
        <f t="shared" si="291"/>
        <v>0</v>
      </c>
      <c r="P289" s="36">
        <v>0</v>
      </c>
      <c r="Q289" s="40">
        <v>0</v>
      </c>
      <c r="R289" s="40">
        <f t="shared" ca="1" si="292"/>
        <v>0</v>
      </c>
      <c r="S289" s="37">
        <f t="shared" si="311"/>
        <v>0</v>
      </c>
      <c r="T289" s="69" t="s">
        <v>899</v>
      </c>
      <c r="U289" s="40">
        <f t="shared" si="309"/>
        <v>0</v>
      </c>
      <c r="V289" s="36">
        <v>0</v>
      </c>
      <c r="W289" s="40">
        <v>0</v>
      </c>
      <c r="X289" s="40">
        <f t="shared" ca="1" si="302"/>
        <v>0</v>
      </c>
      <c r="Y289" s="37">
        <f t="shared" si="312"/>
        <v>0</v>
      </c>
      <c r="Z289" s="69" t="s">
        <v>899</v>
      </c>
      <c r="AA289" s="40">
        <f t="shared" si="321"/>
        <v>0</v>
      </c>
      <c r="AB289" s="40">
        <v>0</v>
      </c>
      <c r="AC289" s="40">
        <v>0</v>
      </c>
      <c r="AD289" s="40">
        <f t="shared" ca="1" si="303"/>
        <v>0</v>
      </c>
      <c r="AE289" s="37">
        <f t="shared" si="313"/>
        <v>0</v>
      </c>
      <c r="AF289" s="69" t="s">
        <v>899</v>
      </c>
      <c r="AG289" s="40">
        <f t="shared" si="322"/>
        <v>0</v>
      </c>
      <c r="AH289" s="40">
        <v>0</v>
      </c>
      <c r="AI289" s="40">
        <v>0</v>
      </c>
      <c r="AJ289" s="40">
        <f t="shared" ca="1" si="304"/>
        <v>0</v>
      </c>
      <c r="AK289" s="37">
        <f t="shared" si="314"/>
        <v>0</v>
      </c>
      <c r="AL289" s="69" t="s">
        <v>899</v>
      </c>
      <c r="AM289" s="40">
        <f t="shared" si="323"/>
        <v>0</v>
      </c>
      <c r="AN289" s="84">
        <v>0</v>
      </c>
      <c r="AO289" s="40">
        <v>0</v>
      </c>
      <c r="AP289" s="40">
        <f t="shared" ca="1" si="305"/>
        <v>0</v>
      </c>
      <c r="AQ289" s="37">
        <f t="shared" si="315"/>
        <v>0</v>
      </c>
      <c r="AR289" s="69" t="s">
        <v>899</v>
      </c>
      <c r="AS289" s="40">
        <f t="shared" si="324"/>
        <v>0</v>
      </c>
      <c r="AT289" s="84">
        <v>0</v>
      </c>
      <c r="AU289" s="40">
        <v>0</v>
      </c>
      <c r="AV289" s="40">
        <f t="shared" ca="1" si="306"/>
        <v>0</v>
      </c>
      <c r="AW289" s="37">
        <f t="shared" si="316"/>
        <v>0</v>
      </c>
      <c r="AX289" s="69" t="s">
        <v>899</v>
      </c>
      <c r="AY289" s="40">
        <f t="shared" si="325"/>
        <v>0</v>
      </c>
      <c r="AZ289" s="84">
        <v>0</v>
      </c>
      <c r="BA289" s="40">
        <v>0</v>
      </c>
      <c r="BB289" s="40">
        <f t="shared" ca="1" si="307"/>
        <v>0</v>
      </c>
      <c r="BC289" s="37">
        <f t="shared" si="317"/>
        <v>0</v>
      </c>
      <c r="BD289" s="69" t="s">
        <v>899</v>
      </c>
      <c r="BE289" s="40">
        <f t="shared" si="326"/>
        <v>0</v>
      </c>
      <c r="BF289" s="84">
        <v>0</v>
      </c>
      <c r="BG289" s="40">
        <v>0</v>
      </c>
      <c r="BH289" s="40">
        <f t="shared" ca="1" si="308"/>
        <v>0</v>
      </c>
      <c r="BI289" s="37">
        <f t="shared" si="318"/>
        <v>0</v>
      </c>
    </row>
    <row r="290" spans="1:61" s="33" customFormat="1" ht="11.25" x14ac:dyDescent="0.2">
      <c r="A290" s="33">
        <f t="shared" si="319"/>
        <v>281</v>
      </c>
      <c r="B290" s="33" t="str">
        <f>'TO Filter Summary'!B291</f>
        <v>Inst</v>
      </c>
      <c r="C290" s="76" t="str">
        <f t="shared" ca="1" si="294"/>
        <v>KuPR Internal Calibration Packet</v>
      </c>
      <c r="D290" s="290" t="str">
        <f>'TO Filter Summary'!D291</f>
        <v>No</v>
      </c>
      <c r="E290" s="34" t="str">
        <f t="shared" ca="1" si="295"/>
        <v>External</v>
      </c>
      <c r="F290" s="34">
        <f t="shared" ca="1" si="296"/>
        <v>676</v>
      </c>
      <c r="G290" s="34" t="str">
        <f t="shared" ca="1" si="297"/>
        <v>0x2A4</v>
      </c>
      <c r="H290" s="34" t="str">
        <f t="shared" ca="1" si="310"/>
        <v>0xAA4</v>
      </c>
      <c r="I290" s="117" t="s">
        <v>1393</v>
      </c>
      <c r="J290" s="35">
        <f t="shared" ca="1" si="298"/>
        <v>512</v>
      </c>
      <c r="K290" s="67">
        <f t="shared" ca="1" si="299"/>
        <v>0.5</v>
      </c>
      <c r="L290" s="35" t="str">
        <f t="shared" ca="1" si="300"/>
        <v>Sync</v>
      </c>
      <c r="M290" s="64">
        <f t="shared" ca="1" si="301"/>
        <v>1024</v>
      </c>
      <c r="N290" s="69" t="s">
        <v>899</v>
      </c>
      <c r="O290" s="40">
        <f t="shared" si="291"/>
        <v>0</v>
      </c>
      <c r="P290" s="36">
        <v>0</v>
      </c>
      <c r="Q290" s="40">
        <v>0</v>
      </c>
      <c r="R290" s="40">
        <f t="shared" ca="1" si="292"/>
        <v>0</v>
      </c>
      <c r="S290" s="37">
        <f t="shared" si="311"/>
        <v>0</v>
      </c>
      <c r="T290" s="69" t="s">
        <v>899</v>
      </c>
      <c r="U290" s="40">
        <f t="shared" si="309"/>
        <v>0</v>
      </c>
      <c r="V290" s="36">
        <v>0</v>
      </c>
      <c r="W290" s="40">
        <v>0</v>
      </c>
      <c r="X290" s="40">
        <f t="shared" ca="1" si="302"/>
        <v>0</v>
      </c>
      <c r="Y290" s="37">
        <f t="shared" si="312"/>
        <v>0</v>
      </c>
      <c r="Z290" s="69" t="s">
        <v>899</v>
      </c>
      <c r="AA290" s="40">
        <f t="shared" si="321"/>
        <v>0</v>
      </c>
      <c r="AB290" s="40">
        <v>0</v>
      </c>
      <c r="AC290" s="40">
        <v>0</v>
      </c>
      <c r="AD290" s="40">
        <f t="shared" ca="1" si="303"/>
        <v>0</v>
      </c>
      <c r="AE290" s="37">
        <f t="shared" si="313"/>
        <v>0</v>
      </c>
      <c r="AF290" s="69" t="s">
        <v>899</v>
      </c>
      <c r="AG290" s="40">
        <f t="shared" si="322"/>
        <v>0</v>
      </c>
      <c r="AH290" s="40">
        <v>0</v>
      </c>
      <c r="AI290" s="40">
        <v>0</v>
      </c>
      <c r="AJ290" s="40">
        <f t="shared" ca="1" si="304"/>
        <v>0</v>
      </c>
      <c r="AK290" s="37">
        <f t="shared" si="314"/>
        <v>0</v>
      </c>
      <c r="AL290" s="69" t="s">
        <v>899</v>
      </c>
      <c r="AM290" s="40">
        <f t="shared" si="323"/>
        <v>0</v>
      </c>
      <c r="AN290" s="84">
        <v>0</v>
      </c>
      <c r="AO290" s="40">
        <v>0</v>
      </c>
      <c r="AP290" s="40">
        <f t="shared" ca="1" si="305"/>
        <v>0</v>
      </c>
      <c r="AQ290" s="37">
        <f t="shared" si="315"/>
        <v>0</v>
      </c>
      <c r="AR290" s="69" t="s">
        <v>899</v>
      </c>
      <c r="AS290" s="40">
        <f t="shared" si="324"/>
        <v>0</v>
      </c>
      <c r="AT290" s="84">
        <v>0</v>
      </c>
      <c r="AU290" s="40">
        <v>0</v>
      </c>
      <c r="AV290" s="40">
        <f t="shared" ca="1" si="306"/>
        <v>0</v>
      </c>
      <c r="AW290" s="37">
        <f t="shared" si="316"/>
        <v>0</v>
      </c>
      <c r="AX290" s="69" t="s">
        <v>899</v>
      </c>
      <c r="AY290" s="40">
        <f t="shared" si="325"/>
        <v>0</v>
      </c>
      <c r="AZ290" s="84">
        <v>0</v>
      </c>
      <c r="BA290" s="40">
        <v>0</v>
      </c>
      <c r="BB290" s="40">
        <f t="shared" ca="1" si="307"/>
        <v>0</v>
      </c>
      <c r="BC290" s="37">
        <f t="shared" si="317"/>
        <v>0</v>
      </c>
      <c r="BD290" s="69" t="s">
        <v>899</v>
      </c>
      <c r="BE290" s="40">
        <f t="shared" si="326"/>
        <v>0</v>
      </c>
      <c r="BF290" s="84">
        <v>0</v>
      </c>
      <c r="BG290" s="40">
        <v>0</v>
      </c>
      <c r="BH290" s="40">
        <f t="shared" ca="1" si="308"/>
        <v>0</v>
      </c>
      <c r="BI290" s="37">
        <f t="shared" si="318"/>
        <v>0</v>
      </c>
    </row>
    <row r="291" spans="1:61" s="33" customFormat="1" ht="11.25" x14ac:dyDescent="0.2">
      <c r="A291" s="33">
        <f t="shared" si="319"/>
        <v>282</v>
      </c>
      <c r="B291" s="33" t="str">
        <f>'TO Filter Summary'!B292</f>
        <v>Inst</v>
      </c>
      <c r="C291" s="76" t="str">
        <f t="shared" ca="1" si="294"/>
        <v>KuPR Phase Code Dump Packet</v>
      </c>
      <c r="D291" s="290" t="str">
        <f>'TO Filter Summary'!D292</f>
        <v>No</v>
      </c>
      <c r="E291" s="34" t="str">
        <f t="shared" ca="1" si="295"/>
        <v>External</v>
      </c>
      <c r="F291" s="34">
        <f t="shared" ca="1" si="296"/>
        <v>677</v>
      </c>
      <c r="G291" s="34" t="str">
        <f t="shared" ca="1" si="297"/>
        <v>0x2A5</v>
      </c>
      <c r="H291" s="34" t="str">
        <f t="shared" ca="1" si="310"/>
        <v>0xAA5</v>
      </c>
      <c r="I291" s="117" t="s">
        <v>1393</v>
      </c>
      <c r="J291" s="35">
        <f t="shared" ca="1" si="298"/>
        <v>512</v>
      </c>
      <c r="K291" s="67">
        <f t="shared" ca="1" si="299"/>
        <v>0.5</v>
      </c>
      <c r="L291" s="35" t="str">
        <f t="shared" ca="1" si="300"/>
        <v>Sync</v>
      </c>
      <c r="M291" s="64">
        <f t="shared" ca="1" si="301"/>
        <v>1024</v>
      </c>
      <c r="N291" s="69" t="s">
        <v>899</v>
      </c>
      <c r="O291" s="40">
        <f t="shared" si="291"/>
        <v>0</v>
      </c>
      <c r="P291" s="36">
        <v>0</v>
      </c>
      <c r="Q291" s="40">
        <v>0</v>
      </c>
      <c r="R291" s="40">
        <f t="shared" ca="1" si="292"/>
        <v>0</v>
      </c>
      <c r="S291" s="37">
        <f t="shared" si="311"/>
        <v>0</v>
      </c>
      <c r="T291" s="69" t="s">
        <v>899</v>
      </c>
      <c r="U291" s="40">
        <f t="shared" si="309"/>
        <v>0</v>
      </c>
      <c r="V291" s="36">
        <v>0</v>
      </c>
      <c r="W291" s="40">
        <v>0</v>
      </c>
      <c r="X291" s="40">
        <f t="shared" ca="1" si="302"/>
        <v>0</v>
      </c>
      <c r="Y291" s="37">
        <f t="shared" si="312"/>
        <v>0</v>
      </c>
      <c r="Z291" s="69" t="s">
        <v>899</v>
      </c>
      <c r="AA291" s="40">
        <f t="shared" si="321"/>
        <v>0</v>
      </c>
      <c r="AB291" s="40">
        <v>0</v>
      </c>
      <c r="AC291" s="40">
        <v>0</v>
      </c>
      <c r="AD291" s="40">
        <f t="shared" ca="1" si="303"/>
        <v>0</v>
      </c>
      <c r="AE291" s="37">
        <f t="shared" si="313"/>
        <v>0</v>
      </c>
      <c r="AF291" s="69" t="s">
        <v>899</v>
      </c>
      <c r="AG291" s="40">
        <f t="shared" si="322"/>
        <v>0</v>
      </c>
      <c r="AH291" s="40">
        <v>0</v>
      </c>
      <c r="AI291" s="40">
        <v>0</v>
      </c>
      <c r="AJ291" s="40">
        <f t="shared" ca="1" si="304"/>
        <v>0</v>
      </c>
      <c r="AK291" s="37">
        <f t="shared" si="314"/>
        <v>0</v>
      </c>
      <c r="AL291" s="69" t="s">
        <v>899</v>
      </c>
      <c r="AM291" s="40">
        <f t="shared" si="323"/>
        <v>0</v>
      </c>
      <c r="AN291" s="84">
        <v>0</v>
      </c>
      <c r="AO291" s="40">
        <v>0</v>
      </c>
      <c r="AP291" s="40">
        <f t="shared" ca="1" si="305"/>
        <v>0</v>
      </c>
      <c r="AQ291" s="37">
        <f t="shared" si="315"/>
        <v>0</v>
      </c>
      <c r="AR291" s="69" t="s">
        <v>899</v>
      </c>
      <c r="AS291" s="40">
        <f t="shared" si="324"/>
        <v>0</v>
      </c>
      <c r="AT291" s="84">
        <v>0</v>
      </c>
      <c r="AU291" s="40">
        <v>0</v>
      </c>
      <c r="AV291" s="40">
        <f t="shared" ca="1" si="306"/>
        <v>0</v>
      </c>
      <c r="AW291" s="37">
        <f t="shared" si="316"/>
        <v>0</v>
      </c>
      <c r="AX291" s="69" t="s">
        <v>899</v>
      </c>
      <c r="AY291" s="40">
        <f t="shared" si="325"/>
        <v>0</v>
      </c>
      <c r="AZ291" s="84">
        <v>0</v>
      </c>
      <c r="BA291" s="40">
        <v>0</v>
      </c>
      <c r="BB291" s="40">
        <f t="shared" ca="1" si="307"/>
        <v>0</v>
      </c>
      <c r="BC291" s="37">
        <f t="shared" si="317"/>
        <v>0</v>
      </c>
      <c r="BD291" s="69" t="s">
        <v>899</v>
      </c>
      <c r="BE291" s="40">
        <f t="shared" si="326"/>
        <v>0</v>
      </c>
      <c r="BF291" s="84">
        <v>0</v>
      </c>
      <c r="BG291" s="40">
        <v>0</v>
      </c>
      <c r="BH291" s="40">
        <f t="shared" ca="1" si="308"/>
        <v>0</v>
      </c>
      <c r="BI291" s="37">
        <f t="shared" si="318"/>
        <v>0</v>
      </c>
    </row>
    <row r="292" spans="1:61" s="33" customFormat="1" ht="11.25" x14ac:dyDescent="0.2">
      <c r="A292" s="33">
        <f t="shared" si="319"/>
        <v>283</v>
      </c>
      <c r="B292" s="33" t="str">
        <f>'TO Filter Summary'!B293</f>
        <v>Inst</v>
      </c>
      <c r="C292" s="76" t="str">
        <f t="shared" ca="1" si="294"/>
        <v>KuPR Variable PRF Packet</v>
      </c>
      <c r="D292" s="290" t="str">
        <f>'TO Filter Summary'!D293</f>
        <v>No</v>
      </c>
      <c r="E292" s="34" t="str">
        <f t="shared" ca="1" si="295"/>
        <v>External</v>
      </c>
      <c r="F292" s="34">
        <f t="shared" ca="1" si="296"/>
        <v>678</v>
      </c>
      <c r="G292" s="34" t="str">
        <f t="shared" ca="1" si="297"/>
        <v>0x2A6</v>
      </c>
      <c r="H292" s="34" t="str">
        <f t="shared" ca="1" si="310"/>
        <v>0xAA6</v>
      </c>
      <c r="I292" s="117" t="s">
        <v>1393</v>
      </c>
      <c r="J292" s="35">
        <f t="shared" ca="1" si="298"/>
        <v>512</v>
      </c>
      <c r="K292" s="67">
        <f t="shared" ca="1" si="299"/>
        <v>0.5</v>
      </c>
      <c r="L292" s="35" t="str">
        <f t="shared" ca="1" si="300"/>
        <v>Sync</v>
      </c>
      <c r="M292" s="64">
        <f t="shared" ca="1" si="301"/>
        <v>1024</v>
      </c>
      <c r="N292" s="69" t="s">
        <v>899</v>
      </c>
      <c r="O292" s="40">
        <f t="shared" si="291"/>
        <v>0</v>
      </c>
      <c r="P292" s="36">
        <v>0</v>
      </c>
      <c r="Q292" s="40">
        <v>0</v>
      </c>
      <c r="R292" s="40">
        <f t="shared" ca="1" si="292"/>
        <v>0</v>
      </c>
      <c r="S292" s="37">
        <f t="shared" si="311"/>
        <v>0</v>
      </c>
      <c r="T292" s="69" t="s">
        <v>899</v>
      </c>
      <c r="U292" s="40">
        <f t="shared" si="309"/>
        <v>0</v>
      </c>
      <c r="V292" s="36">
        <v>0</v>
      </c>
      <c r="W292" s="40">
        <v>0</v>
      </c>
      <c r="X292" s="40">
        <f t="shared" ca="1" si="302"/>
        <v>0</v>
      </c>
      <c r="Y292" s="37">
        <f t="shared" si="312"/>
        <v>0</v>
      </c>
      <c r="Z292" s="69" t="s">
        <v>899</v>
      </c>
      <c r="AA292" s="40">
        <f t="shared" si="321"/>
        <v>0</v>
      </c>
      <c r="AB292" s="40">
        <v>0</v>
      </c>
      <c r="AC292" s="40">
        <v>0</v>
      </c>
      <c r="AD292" s="40">
        <f t="shared" ca="1" si="303"/>
        <v>0</v>
      </c>
      <c r="AE292" s="37">
        <f t="shared" si="313"/>
        <v>0</v>
      </c>
      <c r="AF292" s="69" t="s">
        <v>899</v>
      </c>
      <c r="AG292" s="40">
        <f t="shared" si="322"/>
        <v>0</v>
      </c>
      <c r="AH292" s="40">
        <v>0</v>
      </c>
      <c r="AI292" s="40">
        <v>0</v>
      </c>
      <c r="AJ292" s="40">
        <f t="shared" ca="1" si="304"/>
        <v>0</v>
      </c>
      <c r="AK292" s="37">
        <f t="shared" si="314"/>
        <v>0</v>
      </c>
      <c r="AL292" s="69" t="s">
        <v>899</v>
      </c>
      <c r="AM292" s="40">
        <f t="shared" si="323"/>
        <v>0</v>
      </c>
      <c r="AN292" s="84">
        <v>0</v>
      </c>
      <c r="AO292" s="40">
        <v>0</v>
      </c>
      <c r="AP292" s="40">
        <f t="shared" ca="1" si="305"/>
        <v>0</v>
      </c>
      <c r="AQ292" s="37">
        <f t="shared" si="315"/>
        <v>0</v>
      </c>
      <c r="AR292" s="69" t="s">
        <v>899</v>
      </c>
      <c r="AS292" s="40">
        <f t="shared" si="324"/>
        <v>0</v>
      </c>
      <c r="AT292" s="84">
        <v>0</v>
      </c>
      <c r="AU292" s="40">
        <v>0</v>
      </c>
      <c r="AV292" s="40">
        <f t="shared" ca="1" si="306"/>
        <v>0</v>
      </c>
      <c r="AW292" s="37">
        <f t="shared" si="316"/>
        <v>0</v>
      </c>
      <c r="AX292" s="69" t="s">
        <v>899</v>
      </c>
      <c r="AY292" s="40">
        <f t="shared" si="325"/>
        <v>0</v>
      </c>
      <c r="AZ292" s="84">
        <v>0</v>
      </c>
      <c r="BA292" s="40">
        <v>0</v>
      </c>
      <c r="BB292" s="40">
        <f t="shared" ca="1" si="307"/>
        <v>0</v>
      </c>
      <c r="BC292" s="37">
        <f t="shared" si="317"/>
        <v>0</v>
      </c>
      <c r="BD292" s="69" t="s">
        <v>899</v>
      </c>
      <c r="BE292" s="40">
        <f t="shared" si="326"/>
        <v>0</v>
      </c>
      <c r="BF292" s="84">
        <v>0</v>
      </c>
      <c r="BG292" s="40">
        <v>0</v>
      </c>
      <c r="BH292" s="40">
        <f t="shared" ca="1" si="308"/>
        <v>0</v>
      </c>
      <c r="BI292" s="37">
        <f t="shared" si="318"/>
        <v>0</v>
      </c>
    </row>
    <row r="293" spans="1:61" s="33" customFormat="1" ht="11.25" x14ac:dyDescent="0.2">
      <c r="A293" s="33">
        <f t="shared" si="319"/>
        <v>284</v>
      </c>
      <c r="B293" s="33" t="str">
        <f>'TO Filter Summary'!B294</f>
        <v>Inst</v>
      </c>
      <c r="C293" s="76" t="str">
        <f t="shared" ca="1" si="294"/>
        <v>KuPR Memory Dump Packet</v>
      </c>
      <c r="D293" s="290" t="str">
        <f>'TO Filter Summary'!D294</f>
        <v>No</v>
      </c>
      <c r="E293" s="34" t="str">
        <f t="shared" ca="1" si="295"/>
        <v>External</v>
      </c>
      <c r="F293" s="34">
        <f t="shared" ca="1" si="296"/>
        <v>679</v>
      </c>
      <c r="G293" s="34" t="str">
        <f t="shared" ca="1" si="297"/>
        <v>0x2A7</v>
      </c>
      <c r="H293" s="34" t="str">
        <f t="shared" ca="1" si="310"/>
        <v>0xAA7</v>
      </c>
      <c r="I293" s="117" t="s">
        <v>1393</v>
      </c>
      <c r="J293" s="35">
        <f t="shared" ca="1" si="298"/>
        <v>512</v>
      </c>
      <c r="K293" s="67">
        <f t="shared" ca="1" si="299"/>
        <v>0.5</v>
      </c>
      <c r="L293" s="35" t="str">
        <f t="shared" ca="1" si="300"/>
        <v>Sync</v>
      </c>
      <c r="M293" s="64">
        <f t="shared" ca="1" si="301"/>
        <v>1024</v>
      </c>
      <c r="N293" s="69" t="s">
        <v>899</v>
      </c>
      <c r="O293" s="40">
        <f t="shared" si="291"/>
        <v>0</v>
      </c>
      <c r="P293" s="36">
        <v>0</v>
      </c>
      <c r="Q293" s="40">
        <v>0</v>
      </c>
      <c r="R293" s="40">
        <f t="shared" ca="1" si="292"/>
        <v>0</v>
      </c>
      <c r="S293" s="37">
        <f t="shared" si="311"/>
        <v>0</v>
      </c>
      <c r="T293" s="69" t="s">
        <v>899</v>
      </c>
      <c r="U293" s="40">
        <f t="shared" si="309"/>
        <v>0</v>
      </c>
      <c r="V293" s="36">
        <v>0</v>
      </c>
      <c r="W293" s="40">
        <v>0</v>
      </c>
      <c r="X293" s="40">
        <f t="shared" ca="1" si="302"/>
        <v>0</v>
      </c>
      <c r="Y293" s="37">
        <f t="shared" si="312"/>
        <v>0</v>
      </c>
      <c r="Z293" s="69" t="s">
        <v>899</v>
      </c>
      <c r="AA293" s="40">
        <f t="shared" si="321"/>
        <v>0</v>
      </c>
      <c r="AB293" s="40">
        <v>0</v>
      </c>
      <c r="AC293" s="40">
        <v>0</v>
      </c>
      <c r="AD293" s="40">
        <f t="shared" ca="1" si="303"/>
        <v>0</v>
      </c>
      <c r="AE293" s="37">
        <f t="shared" si="313"/>
        <v>0</v>
      </c>
      <c r="AF293" s="69" t="s">
        <v>899</v>
      </c>
      <c r="AG293" s="40">
        <f t="shared" si="322"/>
        <v>0</v>
      </c>
      <c r="AH293" s="40">
        <v>0</v>
      </c>
      <c r="AI293" s="40">
        <v>0</v>
      </c>
      <c r="AJ293" s="40">
        <f t="shared" ca="1" si="304"/>
        <v>0</v>
      </c>
      <c r="AK293" s="37">
        <f t="shared" si="314"/>
        <v>0</v>
      </c>
      <c r="AL293" s="69" t="s">
        <v>899</v>
      </c>
      <c r="AM293" s="40">
        <f t="shared" si="323"/>
        <v>0</v>
      </c>
      <c r="AN293" s="84">
        <v>0</v>
      </c>
      <c r="AO293" s="40">
        <v>0</v>
      </c>
      <c r="AP293" s="40">
        <f t="shared" ca="1" si="305"/>
        <v>0</v>
      </c>
      <c r="AQ293" s="37">
        <f t="shared" si="315"/>
        <v>0</v>
      </c>
      <c r="AR293" s="69" t="s">
        <v>899</v>
      </c>
      <c r="AS293" s="40">
        <f t="shared" si="324"/>
        <v>0</v>
      </c>
      <c r="AT293" s="84">
        <v>0</v>
      </c>
      <c r="AU293" s="40">
        <v>0</v>
      </c>
      <c r="AV293" s="40">
        <f t="shared" ca="1" si="306"/>
        <v>0</v>
      </c>
      <c r="AW293" s="37">
        <f t="shared" si="316"/>
        <v>0</v>
      </c>
      <c r="AX293" s="69" t="s">
        <v>899</v>
      </c>
      <c r="AY293" s="40">
        <f t="shared" si="325"/>
        <v>0</v>
      </c>
      <c r="AZ293" s="84">
        <v>0</v>
      </c>
      <c r="BA293" s="40">
        <v>0</v>
      </c>
      <c r="BB293" s="40">
        <f t="shared" ca="1" si="307"/>
        <v>0</v>
      </c>
      <c r="BC293" s="37">
        <f t="shared" si="317"/>
        <v>0</v>
      </c>
      <c r="BD293" s="69" t="s">
        <v>899</v>
      </c>
      <c r="BE293" s="40">
        <f t="shared" si="326"/>
        <v>0</v>
      </c>
      <c r="BF293" s="84">
        <v>0</v>
      </c>
      <c r="BG293" s="40">
        <v>0</v>
      </c>
      <c r="BH293" s="40">
        <f t="shared" ca="1" si="308"/>
        <v>0</v>
      </c>
      <c r="BI293" s="37">
        <f t="shared" si="318"/>
        <v>0</v>
      </c>
    </row>
    <row r="294" spans="1:61" s="33" customFormat="1" ht="11.25" x14ac:dyDescent="0.2">
      <c r="A294" s="33">
        <f t="shared" si="319"/>
        <v>285</v>
      </c>
      <c r="B294" s="33" t="str">
        <f>'TO Filter Summary'!B295</f>
        <v>Inst</v>
      </c>
      <c r="C294" s="76" t="str">
        <f t="shared" ca="1" si="294"/>
        <v>KuPR Observation Packet</v>
      </c>
      <c r="D294" s="290" t="str">
        <f>'TO Filter Summary'!D295</f>
        <v>No</v>
      </c>
      <c r="E294" s="34" t="str">
        <f t="shared" ca="1" si="295"/>
        <v>External</v>
      </c>
      <c r="F294" s="34">
        <f t="shared" ca="1" si="296"/>
        <v>680</v>
      </c>
      <c r="G294" s="34" t="str">
        <f t="shared" ca="1" si="297"/>
        <v>0x2A8</v>
      </c>
      <c r="H294" s="34" t="str">
        <f t="shared" ca="1" si="310"/>
        <v>0xAA8</v>
      </c>
      <c r="I294" s="117" t="s">
        <v>1393</v>
      </c>
      <c r="J294" s="35">
        <f t="shared" ca="1" si="298"/>
        <v>512</v>
      </c>
      <c r="K294" s="67">
        <f t="shared" ca="1" si="299"/>
        <v>0.5</v>
      </c>
      <c r="L294" s="35" t="str">
        <f t="shared" ca="1" si="300"/>
        <v>Sync</v>
      </c>
      <c r="M294" s="64">
        <f t="shared" ca="1" si="301"/>
        <v>1024</v>
      </c>
      <c r="N294" s="69" t="s">
        <v>899</v>
      </c>
      <c r="O294" s="40">
        <f t="shared" si="291"/>
        <v>0</v>
      </c>
      <c r="P294" s="36">
        <v>0</v>
      </c>
      <c r="Q294" s="40">
        <v>0</v>
      </c>
      <c r="R294" s="40">
        <f t="shared" ca="1" si="292"/>
        <v>0</v>
      </c>
      <c r="S294" s="37">
        <f t="shared" si="311"/>
        <v>0</v>
      </c>
      <c r="T294" s="69" t="s">
        <v>899</v>
      </c>
      <c r="U294" s="40">
        <f t="shared" si="309"/>
        <v>0</v>
      </c>
      <c r="V294" s="36">
        <v>0</v>
      </c>
      <c r="W294" s="40">
        <v>0</v>
      </c>
      <c r="X294" s="40">
        <f t="shared" ca="1" si="302"/>
        <v>0</v>
      </c>
      <c r="Y294" s="37">
        <f t="shared" si="312"/>
        <v>0</v>
      </c>
      <c r="Z294" s="69" t="s">
        <v>899</v>
      </c>
      <c r="AA294" s="40">
        <f t="shared" si="321"/>
        <v>0</v>
      </c>
      <c r="AB294" s="40">
        <v>0</v>
      </c>
      <c r="AC294" s="40">
        <v>0</v>
      </c>
      <c r="AD294" s="40">
        <f t="shared" ca="1" si="303"/>
        <v>0</v>
      </c>
      <c r="AE294" s="37">
        <f t="shared" si="313"/>
        <v>0</v>
      </c>
      <c r="AF294" s="69" t="s">
        <v>899</v>
      </c>
      <c r="AG294" s="40">
        <f t="shared" si="322"/>
        <v>0</v>
      </c>
      <c r="AH294" s="40">
        <v>0</v>
      </c>
      <c r="AI294" s="40">
        <v>0</v>
      </c>
      <c r="AJ294" s="40">
        <f t="shared" ca="1" si="304"/>
        <v>0</v>
      </c>
      <c r="AK294" s="37">
        <f t="shared" si="314"/>
        <v>0</v>
      </c>
      <c r="AL294" s="69" t="s">
        <v>899</v>
      </c>
      <c r="AM294" s="40">
        <f t="shared" si="323"/>
        <v>0</v>
      </c>
      <c r="AN294" s="84">
        <v>0</v>
      </c>
      <c r="AO294" s="40">
        <v>0</v>
      </c>
      <c r="AP294" s="40">
        <f t="shared" ca="1" si="305"/>
        <v>0</v>
      </c>
      <c r="AQ294" s="37">
        <f t="shared" si="315"/>
        <v>0</v>
      </c>
      <c r="AR294" s="69" t="s">
        <v>899</v>
      </c>
      <c r="AS294" s="40">
        <f t="shared" si="324"/>
        <v>0</v>
      </c>
      <c r="AT294" s="84">
        <v>0</v>
      </c>
      <c r="AU294" s="40">
        <v>0</v>
      </c>
      <c r="AV294" s="40">
        <f t="shared" ca="1" si="306"/>
        <v>0</v>
      </c>
      <c r="AW294" s="37">
        <f t="shared" si="316"/>
        <v>0</v>
      </c>
      <c r="AX294" s="69" t="s">
        <v>899</v>
      </c>
      <c r="AY294" s="40">
        <f t="shared" si="325"/>
        <v>0</v>
      </c>
      <c r="AZ294" s="84">
        <v>0</v>
      </c>
      <c r="BA294" s="40">
        <v>0</v>
      </c>
      <c r="BB294" s="40">
        <f t="shared" ca="1" si="307"/>
        <v>0</v>
      </c>
      <c r="BC294" s="37">
        <f t="shared" si="317"/>
        <v>0</v>
      </c>
      <c r="BD294" s="69" t="s">
        <v>899</v>
      </c>
      <c r="BE294" s="40">
        <f t="shared" si="326"/>
        <v>0</v>
      </c>
      <c r="BF294" s="84">
        <v>0</v>
      </c>
      <c r="BG294" s="40">
        <v>0</v>
      </c>
      <c r="BH294" s="40">
        <f t="shared" ca="1" si="308"/>
        <v>0</v>
      </c>
      <c r="BI294" s="37">
        <f t="shared" si="318"/>
        <v>0</v>
      </c>
    </row>
    <row r="295" spans="1:61" s="33" customFormat="1" ht="11.25" x14ac:dyDescent="0.2">
      <c r="A295" s="33">
        <f t="shared" si="319"/>
        <v>286</v>
      </c>
      <c r="B295" s="33" t="str">
        <f>'TO Filter Summary'!B296</f>
        <v>ACS</v>
      </c>
      <c r="C295" s="76" t="str">
        <f t="shared" ca="1" si="294"/>
        <v>DI CSS Diag Tlm</v>
      </c>
      <c r="D295" s="290" t="str">
        <f>'TO Filter Summary'!D296</f>
        <v>No</v>
      </c>
      <c r="E295" s="34" t="str">
        <f t="shared" ca="1" si="295"/>
        <v>Internal</v>
      </c>
      <c r="F295" s="34">
        <f t="shared" ca="1" si="296"/>
        <v>688</v>
      </c>
      <c r="G295" s="34" t="str">
        <f t="shared" ca="1" si="297"/>
        <v>0x2B0</v>
      </c>
      <c r="H295" s="34" t="str">
        <f t="shared" ca="1" si="310"/>
        <v>0xAB0</v>
      </c>
      <c r="I295" s="117" t="s">
        <v>1393</v>
      </c>
      <c r="J295" s="35">
        <f t="shared" ca="1" si="298"/>
        <v>672</v>
      </c>
      <c r="K295" s="67">
        <f t="shared" ca="1" si="299"/>
        <v>0.1</v>
      </c>
      <c r="L295" s="35" t="str">
        <f t="shared" ca="1" si="300"/>
        <v>Sync</v>
      </c>
      <c r="M295" s="64">
        <f t="shared" ca="1" si="301"/>
        <v>6720</v>
      </c>
      <c r="N295" s="69" t="s">
        <v>899</v>
      </c>
      <c r="O295" s="40">
        <f t="shared" si="291"/>
        <v>0</v>
      </c>
      <c r="P295" s="36">
        <v>0</v>
      </c>
      <c r="Q295" s="40">
        <v>0</v>
      </c>
      <c r="R295" s="40">
        <f t="shared" ca="1" si="292"/>
        <v>0</v>
      </c>
      <c r="S295" s="37">
        <f t="shared" si="311"/>
        <v>0</v>
      </c>
      <c r="T295" s="69" t="s">
        <v>899</v>
      </c>
      <c r="U295" s="40">
        <f t="shared" si="309"/>
        <v>0</v>
      </c>
      <c r="V295" s="36">
        <v>0</v>
      </c>
      <c r="W295" s="40">
        <v>0</v>
      </c>
      <c r="X295" s="40">
        <f t="shared" ca="1" si="302"/>
        <v>0</v>
      </c>
      <c r="Y295" s="37">
        <f t="shared" si="312"/>
        <v>0</v>
      </c>
      <c r="Z295" s="69" t="s">
        <v>899</v>
      </c>
      <c r="AA295" s="40">
        <f t="shared" si="321"/>
        <v>0</v>
      </c>
      <c r="AB295" s="40">
        <v>0</v>
      </c>
      <c r="AC295" s="40">
        <v>0</v>
      </c>
      <c r="AD295" s="40">
        <f t="shared" ca="1" si="303"/>
        <v>0</v>
      </c>
      <c r="AE295" s="37">
        <f t="shared" si="313"/>
        <v>0</v>
      </c>
      <c r="AF295" s="69" t="s">
        <v>899</v>
      </c>
      <c r="AG295" s="40">
        <f t="shared" si="322"/>
        <v>0</v>
      </c>
      <c r="AH295" s="40">
        <v>0</v>
      </c>
      <c r="AI295" s="40">
        <v>0</v>
      </c>
      <c r="AJ295" s="40">
        <f t="shared" ca="1" si="304"/>
        <v>0</v>
      </c>
      <c r="AK295" s="37">
        <f t="shared" si="314"/>
        <v>0</v>
      </c>
      <c r="AL295" s="69" t="s">
        <v>899</v>
      </c>
      <c r="AM295" s="40">
        <f t="shared" si="323"/>
        <v>0</v>
      </c>
      <c r="AN295" s="84">
        <v>0</v>
      </c>
      <c r="AO295" s="40">
        <v>0</v>
      </c>
      <c r="AP295" s="40">
        <f t="shared" ca="1" si="305"/>
        <v>0</v>
      </c>
      <c r="AQ295" s="37">
        <f t="shared" si="315"/>
        <v>0</v>
      </c>
      <c r="AR295" s="69" t="s">
        <v>899</v>
      </c>
      <c r="AS295" s="40">
        <f t="shared" si="324"/>
        <v>0</v>
      </c>
      <c r="AT295" s="84">
        <v>0</v>
      </c>
      <c r="AU295" s="40">
        <v>0</v>
      </c>
      <c r="AV295" s="40">
        <f t="shared" ca="1" si="306"/>
        <v>0</v>
      </c>
      <c r="AW295" s="37">
        <f t="shared" si="316"/>
        <v>0</v>
      </c>
      <c r="AX295" s="69" t="s">
        <v>899</v>
      </c>
      <c r="AY295" s="40">
        <f t="shared" si="325"/>
        <v>0</v>
      </c>
      <c r="AZ295" s="84">
        <v>0</v>
      </c>
      <c r="BA295" s="40">
        <v>0</v>
      </c>
      <c r="BB295" s="40">
        <f t="shared" ca="1" si="307"/>
        <v>0</v>
      </c>
      <c r="BC295" s="37">
        <f t="shared" si="317"/>
        <v>0</v>
      </c>
      <c r="BD295" s="69" t="s">
        <v>899</v>
      </c>
      <c r="BE295" s="40">
        <f t="shared" si="326"/>
        <v>0</v>
      </c>
      <c r="BF295" s="84">
        <v>0</v>
      </c>
      <c r="BG295" s="40">
        <v>0</v>
      </c>
      <c r="BH295" s="40">
        <f t="shared" ca="1" si="308"/>
        <v>0</v>
      </c>
      <c r="BI295" s="37">
        <f t="shared" si="318"/>
        <v>0</v>
      </c>
    </row>
    <row r="296" spans="1:61" s="33" customFormat="1" ht="11.25" x14ac:dyDescent="0.2">
      <c r="A296" s="33">
        <f t="shared" si="319"/>
        <v>287</v>
      </c>
      <c r="B296" s="33" t="str">
        <f>'TO Filter Summary'!B297</f>
        <v>ACS</v>
      </c>
      <c r="C296" s="76" t="str">
        <f t="shared" ca="1" si="294"/>
        <v>DI HGA Diag Tlm</v>
      </c>
      <c r="D296" s="290" t="str">
        <f>'TO Filter Summary'!D297</f>
        <v>No</v>
      </c>
      <c r="E296" s="34" t="str">
        <f t="shared" ca="1" si="295"/>
        <v>Internal</v>
      </c>
      <c r="F296" s="34">
        <f t="shared" ca="1" si="296"/>
        <v>689</v>
      </c>
      <c r="G296" s="34" t="str">
        <f t="shared" ca="1" si="297"/>
        <v>0x2B1</v>
      </c>
      <c r="H296" s="34" t="str">
        <f t="shared" ca="1" si="310"/>
        <v>0xAB1</v>
      </c>
      <c r="I296" s="117" t="s">
        <v>1393</v>
      </c>
      <c r="J296" s="35">
        <f t="shared" ca="1" si="298"/>
        <v>320</v>
      </c>
      <c r="K296" s="67">
        <f t="shared" ca="1" si="299"/>
        <v>0.1</v>
      </c>
      <c r="L296" s="35" t="str">
        <f t="shared" ca="1" si="300"/>
        <v>Sync</v>
      </c>
      <c r="M296" s="64">
        <f t="shared" ca="1" si="301"/>
        <v>3200</v>
      </c>
      <c r="N296" s="69" t="s">
        <v>899</v>
      </c>
      <c r="O296" s="40">
        <f t="shared" si="291"/>
        <v>0</v>
      </c>
      <c r="P296" s="36">
        <v>0</v>
      </c>
      <c r="Q296" s="40">
        <v>0</v>
      </c>
      <c r="R296" s="40">
        <f t="shared" ca="1" si="292"/>
        <v>0</v>
      </c>
      <c r="S296" s="37">
        <f t="shared" si="311"/>
        <v>0</v>
      </c>
      <c r="T296" s="69" t="s">
        <v>899</v>
      </c>
      <c r="U296" s="40">
        <f t="shared" si="309"/>
        <v>0</v>
      </c>
      <c r="V296" s="36">
        <v>0</v>
      </c>
      <c r="W296" s="40">
        <v>0</v>
      </c>
      <c r="X296" s="40">
        <f t="shared" ca="1" si="302"/>
        <v>0</v>
      </c>
      <c r="Y296" s="37">
        <f t="shared" si="312"/>
        <v>0</v>
      </c>
      <c r="Z296" s="69" t="s">
        <v>899</v>
      </c>
      <c r="AA296" s="40">
        <f t="shared" si="321"/>
        <v>0</v>
      </c>
      <c r="AB296" s="40">
        <v>0</v>
      </c>
      <c r="AC296" s="40">
        <v>0</v>
      </c>
      <c r="AD296" s="40">
        <f t="shared" ca="1" si="303"/>
        <v>0</v>
      </c>
      <c r="AE296" s="37">
        <f t="shared" si="313"/>
        <v>0</v>
      </c>
      <c r="AF296" s="69" t="s">
        <v>899</v>
      </c>
      <c r="AG296" s="40">
        <f t="shared" si="322"/>
        <v>0</v>
      </c>
      <c r="AH296" s="40">
        <v>0</v>
      </c>
      <c r="AI296" s="40">
        <v>0</v>
      </c>
      <c r="AJ296" s="40">
        <f t="shared" ca="1" si="304"/>
        <v>0</v>
      </c>
      <c r="AK296" s="37">
        <f t="shared" si="314"/>
        <v>0</v>
      </c>
      <c r="AL296" s="69" t="s">
        <v>899</v>
      </c>
      <c r="AM296" s="40">
        <f t="shared" si="323"/>
        <v>0</v>
      </c>
      <c r="AN296" s="84">
        <v>0</v>
      </c>
      <c r="AO296" s="40">
        <v>0</v>
      </c>
      <c r="AP296" s="40">
        <f t="shared" ca="1" si="305"/>
        <v>0</v>
      </c>
      <c r="AQ296" s="37">
        <f t="shared" si="315"/>
        <v>0</v>
      </c>
      <c r="AR296" s="69" t="s">
        <v>899</v>
      </c>
      <c r="AS296" s="40">
        <f t="shared" si="324"/>
        <v>0</v>
      </c>
      <c r="AT296" s="84">
        <v>0</v>
      </c>
      <c r="AU296" s="40">
        <v>0</v>
      </c>
      <c r="AV296" s="40">
        <f t="shared" ca="1" si="306"/>
        <v>0</v>
      </c>
      <c r="AW296" s="37">
        <f t="shared" si="316"/>
        <v>0</v>
      </c>
      <c r="AX296" s="69" t="s">
        <v>899</v>
      </c>
      <c r="AY296" s="40">
        <f t="shared" si="325"/>
        <v>0</v>
      </c>
      <c r="AZ296" s="84">
        <v>0</v>
      </c>
      <c r="BA296" s="40">
        <v>0</v>
      </c>
      <c r="BB296" s="40">
        <f t="shared" ca="1" si="307"/>
        <v>0</v>
      </c>
      <c r="BC296" s="37">
        <f t="shared" si="317"/>
        <v>0</v>
      </c>
      <c r="BD296" s="69" t="s">
        <v>899</v>
      </c>
      <c r="BE296" s="40">
        <f t="shared" si="326"/>
        <v>0</v>
      </c>
      <c r="BF296" s="84">
        <v>0</v>
      </c>
      <c r="BG296" s="40">
        <v>0</v>
      </c>
      <c r="BH296" s="40">
        <f t="shared" ca="1" si="308"/>
        <v>0</v>
      </c>
      <c r="BI296" s="37">
        <f t="shared" si="318"/>
        <v>0</v>
      </c>
    </row>
    <row r="297" spans="1:61" s="33" customFormat="1" ht="11.25" x14ac:dyDescent="0.2">
      <c r="A297" s="33">
        <f t="shared" si="319"/>
        <v>288</v>
      </c>
      <c r="B297" s="33" t="str">
        <f>'TO Filter Summary'!B298</f>
        <v>ACS</v>
      </c>
      <c r="C297" s="76" t="str">
        <f t="shared" ca="1" si="294"/>
        <v>DI IRU Diag Tlm</v>
      </c>
      <c r="D297" s="290" t="str">
        <f>'TO Filter Summary'!D298</f>
        <v>No</v>
      </c>
      <c r="E297" s="34" t="str">
        <f t="shared" ca="1" si="295"/>
        <v>Internal</v>
      </c>
      <c r="F297" s="34">
        <f t="shared" ca="1" si="296"/>
        <v>690</v>
      </c>
      <c r="G297" s="34" t="str">
        <f t="shared" ca="1" si="297"/>
        <v>0x2B2</v>
      </c>
      <c r="H297" s="34" t="str">
        <f t="shared" ca="1" si="310"/>
        <v>0xAB2</v>
      </c>
      <c r="I297" s="117" t="s">
        <v>1393</v>
      </c>
      <c r="J297" s="35">
        <f t="shared" ca="1" si="298"/>
        <v>736</v>
      </c>
      <c r="K297" s="67">
        <f t="shared" ca="1" si="299"/>
        <v>0.1</v>
      </c>
      <c r="L297" s="35" t="str">
        <f t="shared" ca="1" si="300"/>
        <v>Sync</v>
      </c>
      <c r="M297" s="64">
        <f t="shared" ca="1" si="301"/>
        <v>7360</v>
      </c>
      <c r="N297" s="69" t="s">
        <v>899</v>
      </c>
      <c r="O297" s="40">
        <f t="shared" si="291"/>
        <v>0</v>
      </c>
      <c r="P297" s="36">
        <v>0</v>
      </c>
      <c r="Q297" s="40">
        <v>0</v>
      </c>
      <c r="R297" s="40">
        <f t="shared" ca="1" si="292"/>
        <v>0</v>
      </c>
      <c r="S297" s="37">
        <f t="shared" si="311"/>
        <v>0</v>
      </c>
      <c r="T297" s="69" t="s">
        <v>899</v>
      </c>
      <c r="U297" s="40">
        <f t="shared" si="309"/>
        <v>0</v>
      </c>
      <c r="V297" s="36">
        <v>0</v>
      </c>
      <c r="W297" s="40">
        <v>0</v>
      </c>
      <c r="X297" s="40">
        <f t="shared" ca="1" si="302"/>
        <v>0</v>
      </c>
      <c r="Y297" s="37">
        <f t="shared" si="312"/>
        <v>0</v>
      </c>
      <c r="Z297" s="69" t="s">
        <v>899</v>
      </c>
      <c r="AA297" s="40">
        <f t="shared" si="321"/>
        <v>0</v>
      </c>
      <c r="AB297" s="40">
        <v>0</v>
      </c>
      <c r="AC297" s="40">
        <v>0</v>
      </c>
      <c r="AD297" s="40">
        <f t="shared" ca="1" si="303"/>
        <v>0</v>
      </c>
      <c r="AE297" s="37">
        <f t="shared" si="313"/>
        <v>0</v>
      </c>
      <c r="AF297" s="69" t="s">
        <v>899</v>
      </c>
      <c r="AG297" s="40">
        <f t="shared" si="322"/>
        <v>0</v>
      </c>
      <c r="AH297" s="40">
        <v>0</v>
      </c>
      <c r="AI297" s="40">
        <v>0</v>
      </c>
      <c r="AJ297" s="40">
        <f t="shared" ca="1" si="304"/>
        <v>0</v>
      </c>
      <c r="AK297" s="37">
        <f t="shared" si="314"/>
        <v>0</v>
      </c>
      <c r="AL297" s="69" t="s">
        <v>899</v>
      </c>
      <c r="AM297" s="40">
        <f t="shared" si="323"/>
        <v>0</v>
      </c>
      <c r="AN297" s="84">
        <v>0</v>
      </c>
      <c r="AO297" s="40">
        <v>0</v>
      </c>
      <c r="AP297" s="40">
        <f t="shared" ca="1" si="305"/>
        <v>0</v>
      </c>
      <c r="AQ297" s="37">
        <f t="shared" si="315"/>
        <v>0</v>
      </c>
      <c r="AR297" s="69" t="s">
        <v>899</v>
      </c>
      <c r="AS297" s="40">
        <f t="shared" si="324"/>
        <v>0</v>
      </c>
      <c r="AT297" s="84">
        <v>0</v>
      </c>
      <c r="AU297" s="40">
        <v>0</v>
      </c>
      <c r="AV297" s="40">
        <f t="shared" ca="1" si="306"/>
        <v>0</v>
      </c>
      <c r="AW297" s="37">
        <f t="shared" si="316"/>
        <v>0</v>
      </c>
      <c r="AX297" s="69" t="s">
        <v>899</v>
      </c>
      <c r="AY297" s="40">
        <f t="shared" si="325"/>
        <v>0</v>
      </c>
      <c r="AZ297" s="84">
        <v>0</v>
      </c>
      <c r="BA297" s="40">
        <v>0</v>
      </c>
      <c r="BB297" s="40">
        <f t="shared" ca="1" si="307"/>
        <v>0</v>
      </c>
      <c r="BC297" s="37">
        <f t="shared" si="317"/>
        <v>0</v>
      </c>
      <c r="BD297" s="69" t="s">
        <v>899</v>
      </c>
      <c r="BE297" s="40">
        <f t="shared" si="326"/>
        <v>0</v>
      </c>
      <c r="BF297" s="84">
        <v>0</v>
      </c>
      <c r="BG297" s="40">
        <v>0</v>
      </c>
      <c r="BH297" s="40">
        <f t="shared" ca="1" si="308"/>
        <v>0</v>
      </c>
      <c r="BI297" s="37">
        <f t="shared" si="318"/>
        <v>0</v>
      </c>
    </row>
    <row r="298" spans="1:61" s="33" customFormat="1" ht="11.25" x14ac:dyDescent="0.2">
      <c r="A298" s="33">
        <f t="shared" si="319"/>
        <v>289</v>
      </c>
      <c r="B298" s="33" t="str">
        <f>'TO Filter Summary'!B299</f>
        <v>ACS</v>
      </c>
      <c r="C298" s="76" t="str">
        <f t="shared" ca="1" si="294"/>
        <v>DI RW Diag Tlm</v>
      </c>
      <c r="D298" s="290" t="str">
        <f>'TO Filter Summary'!D299</f>
        <v>No</v>
      </c>
      <c r="E298" s="34" t="str">
        <f t="shared" ca="1" si="295"/>
        <v>Internal</v>
      </c>
      <c r="F298" s="34">
        <f t="shared" ca="1" si="296"/>
        <v>691</v>
      </c>
      <c r="G298" s="34" t="str">
        <f t="shared" ca="1" si="297"/>
        <v>0x2B3</v>
      </c>
      <c r="H298" s="34" t="str">
        <f t="shared" ca="1" si="310"/>
        <v>0xAB3</v>
      </c>
      <c r="I298" s="117" t="s">
        <v>1393</v>
      </c>
      <c r="J298" s="35">
        <f t="shared" ca="1" si="298"/>
        <v>896</v>
      </c>
      <c r="K298" s="67">
        <f t="shared" ca="1" si="299"/>
        <v>0.1</v>
      </c>
      <c r="L298" s="35" t="str">
        <f t="shared" ca="1" si="300"/>
        <v>Sync</v>
      </c>
      <c r="M298" s="64">
        <f t="shared" ca="1" si="301"/>
        <v>8960</v>
      </c>
      <c r="N298" s="69" t="s">
        <v>899</v>
      </c>
      <c r="O298" s="40">
        <f t="shared" si="291"/>
        <v>0</v>
      </c>
      <c r="P298" s="36">
        <v>0</v>
      </c>
      <c r="Q298" s="40">
        <v>0</v>
      </c>
      <c r="R298" s="40">
        <f t="shared" ca="1" si="292"/>
        <v>0</v>
      </c>
      <c r="S298" s="37">
        <f t="shared" si="311"/>
        <v>0</v>
      </c>
      <c r="T298" s="69" t="s">
        <v>899</v>
      </c>
      <c r="U298" s="40">
        <f t="shared" si="309"/>
        <v>0</v>
      </c>
      <c r="V298" s="36">
        <v>0</v>
      </c>
      <c r="W298" s="40">
        <v>0</v>
      </c>
      <c r="X298" s="40">
        <f t="shared" ca="1" si="302"/>
        <v>0</v>
      </c>
      <c r="Y298" s="37">
        <f t="shared" si="312"/>
        <v>0</v>
      </c>
      <c r="Z298" s="69" t="s">
        <v>899</v>
      </c>
      <c r="AA298" s="40">
        <f t="shared" si="321"/>
        <v>0</v>
      </c>
      <c r="AB298" s="40">
        <v>0</v>
      </c>
      <c r="AC298" s="40">
        <v>0</v>
      </c>
      <c r="AD298" s="40">
        <f t="shared" ca="1" si="303"/>
        <v>0</v>
      </c>
      <c r="AE298" s="37">
        <f t="shared" si="313"/>
        <v>0</v>
      </c>
      <c r="AF298" s="69" t="s">
        <v>899</v>
      </c>
      <c r="AG298" s="40">
        <f t="shared" si="322"/>
        <v>0</v>
      </c>
      <c r="AH298" s="40">
        <v>0</v>
      </c>
      <c r="AI298" s="40">
        <v>0</v>
      </c>
      <c r="AJ298" s="40">
        <f t="shared" ca="1" si="304"/>
        <v>0</v>
      </c>
      <c r="AK298" s="37">
        <f t="shared" si="314"/>
        <v>0</v>
      </c>
      <c r="AL298" s="69" t="s">
        <v>899</v>
      </c>
      <c r="AM298" s="40">
        <f t="shared" si="323"/>
        <v>0</v>
      </c>
      <c r="AN298" s="84">
        <v>0</v>
      </c>
      <c r="AO298" s="40">
        <v>0</v>
      </c>
      <c r="AP298" s="40">
        <f t="shared" ca="1" si="305"/>
        <v>0</v>
      </c>
      <c r="AQ298" s="37">
        <f t="shared" si="315"/>
        <v>0</v>
      </c>
      <c r="AR298" s="69" t="s">
        <v>899</v>
      </c>
      <c r="AS298" s="40">
        <f t="shared" si="324"/>
        <v>0</v>
      </c>
      <c r="AT298" s="84">
        <v>0</v>
      </c>
      <c r="AU298" s="40">
        <v>0</v>
      </c>
      <c r="AV298" s="40">
        <f t="shared" ca="1" si="306"/>
        <v>0</v>
      </c>
      <c r="AW298" s="37">
        <f t="shared" si="316"/>
        <v>0</v>
      </c>
      <c r="AX298" s="69" t="s">
        <v>899</v>
      </c>
      <c r="AY298" s="40">
        <f t="shared" si="325"/>
        <v>0</v>
      </c>
      <c r="AZ298" s="84">
        <v>0</v>
      </c>
      <c r="BA298" s="40">
        <v>0</v>
      </c>
      <c r="BB298" s="40">
        <f t="shared" ca="1" si="307"/>
        <v>0</v>
      </c>
      <c r="BC298" s="37">
        <f t="shared" si="317"/>
        <v>0</v>
      </c>
      <c r="BD298" s="69" t="s">
        <v>899</v>
      </c>
      <c r="BE298" s="40">
        <f t="shared" si="326"/>
        <v>0</v>
      </c>
      <c r="BF298" s="84">
        <v>0</v>
      </c>
      <c r="BG298" s="40">
        <v>0</v>
      </c>
      <c r="BH298" s="40">
        <f t="shared" ca="1" si="308"/>
        <v>0</v>
      </c>
      <c r="BI298" s="37">
        <f t="shared" si="318"/>
        <v>0</v>
      </c>
    </row>
    <row r="299" spans="1:61" s="33" customFormat="1" ht="11.25" x14ac:dyDescent="0.2">
      <c r="A299" s="33">
        <f t="shared" si="319"/>
        <v>290</v>
      </c>
      <c r="B299" s="33" t="str">
        <f>'TO Filter Summary'!B300</f>
        <v>ACS</v>
      </c>
      <c r="C299" s="76" t="str">
        <f t="shared" ca="1" si="294"/>
        <v>DI SA Diag Tlm</v>
      </c>
      <c r="D299" s="290" t="str">
        <f>'TO Filter Summary'!D300</f>
        <v>No</v>
      </c>
      <c r="E299" s="34" t="str">
        <f t="shared" ca="1" si="295"/>
        <v>Internal</v>
      </c>
      <c r="F299" s="34">
        <f t="shared" ca="1" si="296"/>
        <v>692</v>
      </c>
      <c r="G299" s="34" t="str">
        <f t="shared" ca="1" si="297"/>
        <v>0x2B4</v>
      </c>
      <c r="H299" s="34" t="str">
        <f t="shared" ca="1" si="310"/>
        <v>0xAB4</v>
      </c>
      <c r="I299" s="117" t="s">
        <v>1393</v>
      </c>
      <c r="J299" s="35">
        <f t="shared" ca="1" si="298"/>
        <v>320</v>
      </c>
      <c r="K299" s="67">
        <f t="shared" ca="1" si="299"/>
        <v>0.1</v>
      </c>
      <c r="L299" s="35" t="str">
        <f t="shared" ca="1" si="300"/>
        <v>Sync</v>
      </c>
      <c r="M299" s="64">
        <f t="shared" ca="1" si="301"/>
        <v>3200</v>
      </c>
      <c r="N299" s="69" t="s">
        <v>899</v>
      </c>
      <c r="O299" s="40">
        <f t="shared" si="291"/>
        <v>0</v>
      </c>
      <c r="P299" s="36">
        <v>0</v>
      </c>
      <c r="Q299" s="40">
        <v>0</v>
      </c>
      <c r="R299" s="40">
        <f t="shared" ca="1" si="292"/>
        <v>0</v>
      </c>
      <c r="S299" s="37">
        <f t="shared" si="311"/>
        <v>0</v>
      </c>
      <c r="T299" s="69" t="s">
        <v>899</v>
      </c>
      <c r="U299" s="40">
        <f t="shared" si="309"/>
        <v>0</v>
      </c>
      <c r="V299" s="36">
        <v>0</v>
      </c>
      <c r="W299" s="40">
        <v>0</v>
      </c>
      <c r="X299" s="40">
        <f t="shared" ca="1" si="302"/>
        <v>0</v>
      </c>
      <c r="Y299" s="37">
        <f t="shared" si="312"/>
        <v>0</v>
      </c>
      <c r="Z299" s="69" t="s">
        <v>899</v>
      </c>
      <c r="AA299" s="40">
        <f t="shared" si="321"/>
        <v>0</v>
      </c>
      <c r="AB299" s="40">
        <v>0</v>
      </c>
      <c r="AC299" s="40">
        <v>0</v>
      </c>
      <c r="AD299" s="40">
        <f t="shared" ca="1" si="303"/>
        <v>0</v>
      </c>
      <c r="AE299" s="37">
        <f t="shared" si="313"/>
        <v>0</v>
      </c>
      <c r="AF299" s="69" t="s">
        <v>899</v>
      </c>
      <c r="AG299" s="40">
        <f t="shared" si="322"/>
        <v>0</v>
      </c>
      <c r="AH299" s="40">
        <v>0</v>
      </c>
      <c r="AI299" s="40">
        <v>0</v>
      </c>
      <c r="AJ299" s="40">
        <f t="shared" ca="1" si="304"/>
        <v>0</v>
      </c>
      <c r="AK299" s="37">
        <f t="shared" si="314"/>
        <v>0</v>
      </c>
      <c r="AL299" s="69" t="s">
        <v>899</v>
      </c>
      <c r="AM299" s="40">
        <f t="shared" si="323"/>
        <v>0</v>
      </c>
      <c r="AN299" s="84">
        <v>0</v>
      </c>
      <c r="AO299" s="40">
        <v>0</v>
      </c>
      <c r="AP299" s="40">
        <f t="shared" ca="1" si="305"/>
        <v>0</v>
      </c>
      <c r="AQ299" s="37">
        <f t="shared" si="315"/>
        <v>0</v>
      </c>
      <c r="AR299" s="69" t="s">
        <v>899</v>
      </c>
      <c r="AS299" s="40">
        <f t="shared" si="324"/>
        <v>0</v>
      </c>
      <c r="AT299" s="84">
        <v>0</v>
      </c>
      <c r="AU299" s="40">
        <v>0</v>
      </c>
      <c r="AV299" s="40">
        <f t="shared" ca="1" si="306"/>
        <v>0</v>
      </c>
      <c r="AW299" s="37">
        <f t="shared" si="316"/>
        <v>0</v>
      </c>
      <c r="AX299" s="69" t="s">
        <v>899</v>
      </c>
      <c r="AY299" s="40">
        <f t="shared" si="325"/>
        <v>0</v>
      </c>
      <c r="AZ299" s="84">
        <v>0</v>
      </c>
      <c r="BA299" s="40">
        <v>0</v>
      </c>
      <c r="BB299" s="40">
        <f t="shared" ca="1" si="307"/>
        <v>0</v>
      </c>
      <c r="BC299" s="37">
        <f t="shared" si="317"/>
        <v>0</v>
      </c>
      <c r="BD299" s="69" t="s">
        <v>899</v>
      </c>
      <c r="BE299" s="40">
        <f t="shared" si="326"/>
        <v>0</v>
      </c>
      <c r="BF299" s="84">
        <v>0</v>
      </c>
      <c r="BG299" s="40">
        <v>0</v>
      </c>
      <c r="BH299" s="40">
        <f t="shared" ca="1" si="308"/>
        <v>0</v>
      </c>
      <c r="BI299" s="37">
        <f t="shared" si="318"/>
        <v>0</v>
      </c>
    </row>
    <row r="300" spans="1:61" s="33" customFormat="1" ht="11.25" x14ac:dyDescent="0.2">
      <c r="A300" s="33">
        <f t="shared" si="319"/>
        <v>291</v>
      </c>
      <c r="B300" s="33" t="str">
        <f>'TO Filter Summary'!B301</f>
        <v>ACS</v>
      </c>
      <c r="C300" s="76" t="str">
        <f t="shared" ca="1" si="294"/>
        <v>DI ST Diag Tlm</v>
      </c>
      <c r="D300" s="290" t="str">
        <f>'TO Filter Summary'!D301</f>
        <v>No</v>
      </c>
      <c r="E300" s="34" t="str">
        <f t="shared" ca="1" si="295"/>
        <v>Internal</v>
      </c>
      <c r="F300" s="34">
        <f t="shared" ca="1" si="296"/>
        <v>693</v>
      </c>
      <c r="G300" s="34" t="str">
        <f t="shared" ca="1" si="297"/>
        <v>0x2B5</v>
      </c>
      <c r="H300" s="34" t="str">
        <f t="shared" ca="1" si="310"/>
        <v>0xAB5</v>
      </c>
      <c r="I300" s="117" t="s">
        <v>1393</v>
      </c>
      <c r="J300" s="35">
        <f t="shared" ca="1" si="298"/>
        <v>832</v>
      </c>
      <c r="K300" s="67">
        <f t="shared" ca="1" si="299"/>
        <v>0.1</v>
      </c>
      <c r="L300" s="35" t="str">
        <f t="shared" ca="1" si="300"/>
        <v>Sync</v>
      </c>
      <c r="M300" s="64">
        <f t="shared" ca="1" si="301"/>
        <v>8320</v>
      </c>
      <c r="N300" s="69" t="s">
        <v>899</v>
      </c>
      <c r="O300" s="40">
        <f t="shared" ref="O300:O351" si="327">IF(P300=0,0,1)</f>
        <v>0</v>
      </c>
      <c r="P300" s="36">
        <v>0</v>
      </c>
      <c r="Q300" s="40">
        <v>0</v>
      </c>
      <c r="R300" s="40">
        <f t="shared" ref="R300:R351" ca="1" si="328">IF(P300="", "", $K300*P300)</f>
        <v>0</v>
      </c>
      <c r="S300" s="37">
        <f t="shared" si="311"/>
        <v>0</v>
      </c>
      <c r="T300" s="69" t="s">
        <v>899</v>
      </c>
      <c r="U300" s="40">
        <f t="shared" si="309"/>
        <v>0</v>
      </c>
      <c r="V300" s="36">
        <v>0</v>
      </c>
      <c r="W300" s="40">
        <v>0</v>
      </c>
      <c r="X300" s="40">
        <f t="shared" ca="1" si="302"/>
        <v>0</v>
      </c>
      <c r="Y300" s="37">
        <f t="shared" si="312"/>
        <v>0</v>
      </c>
      <c r="Z300" s="69" t="s">
        <v>899</v>
      </c>
      <c r="AA300" s="40">
        <f t="shared" ref="AA300:AA351" si="329">IF(AB300=0,0,1)</f>
        <v>0</v>
      </c>
      <c r="AB300" s="40">
        <v>0</v>
      </c>
      <c r="AC300" s="40">
        <v>0</v>
      </c>
      <c r="AD300" s="40">
        <f t="shared" ca="1" si="303"/>
        <v>0</v>
      </c>
      <c r="AE300" s="37">
        <f t="shared" si="313"/>
        <v>0</v>
      </c>
      <c r="AF300" s="69" t="s">
        <v>899</v>
      </c>
      <c r="AG300" s="40">
        <f t="shared" si="322"/>
        <v>0</v>
      </c>
      <c r="AH300" s="40">
        <v>0</v>
      </c>
      <c r="AI300" s="40">
        <v>0</v>
      </c>
      <c r="AJ300" s="40">
        <f t="shared" ca="1" si="304"/>
        <v>0</v>
      </c>
      <c r="AK300" s="37">
        <f t="shared" si="314"/>
        <v>0</v>
      </c>
      <c r="AL300" s="69" t="s">
        <v>899</v>
      </c>
      <c r="AM300" s="40">
        <f t="shared" ref="AM300:AM351" si="330">IF(AN300=0,0,1)</f>
        <v>0</v>
      </c>
      <c r="AN300" s="84">
        <v>0</v>
      </c>
      <c r="AO300" s="40">
        <v>0</v>
      </c>
      <c r="AP300" s="40">
        <f t="shared" ca="1" si="305"/>
        <v>0</v>
      </c>
      <c r="AQ300" s="37">
        <f t="shared" si="315"/>
        <v>0</v>
      </c>
      <c r="AR300" s="69" t="s">
        <v>899</v>
      </c>
      <c r="AS300" s="40">
        <f t="shared" ref="AS300:AS351" si="331">IF(AT300=0,0,1)</f>
        <v>0</v>
      </c>
      <c r="AT300" s="84">
        <v>0</v>
      </c>
      <c r="AU300" s="40">
        <v>0</v>
      </c>
      <c r="AV300" s="40">
        <f t="shared" ca="1" si="306"/>
        <v>0</v>
      </c>
      <c r="AW300" s="37">
        <f t="shared" si="316"/>
        <v>0</v>
      </c>
      <c r="AX300" s="69" t="s">
        <v>899</v>
      </c>
      <c r="AY300" s="40">
        <f t="shared" ref="AY300:AY351" si="332">IF(AZ300=0,0,1)</f>
        <v>0</v>
      </c>
      <c r="AZ300" s="84">
        <v>0</v>
      </c>
      <c r="BA300" s="40">
        <v>0</v>
      </c>
      <c r="BB300" s="40">
        <f t="shared" ca="1" si="307"/>
        <v>0</v>
      </c>
      <c r="BC300" s="37">
        <f t="shared" si="317"/>
        <v>0</v>
      </c>
      <c r="BD300" s="69" t="s">
        <v>899</v>
      </c>
      <c r="BE300" s="40">
        <f t="shared" si="326"/>
        <v>0</v>
      </c>
      <c r="BF300" s="84">
        <v>0</v>
      </c>
      <c r="BG300" s="40">
        <v>0</v>
      </c>
      <c r="BH300" s="40">
        <f t="shared" ca="1" si="308"/>
        <v>0</v>
      </c>
      <c r="BI300" s="37">
        <f t="shared" si="318"/>
        <v>0</v>
      </c>
    </row>
    <row r="301" spans="1:61" s="33" customFormat="1" ht="11.25" x14ac:dyDescent="0.2">
      <c r="A301" s="33">
        <f t="shared" si="319"/>
        <v>292</v>
      </c>
      <c r="B301" s="33" t="str">
        <f>'TO Filter Summary'!B302</f>
        <v>ACS</v>
      </c>
      <c r="C301" s="76" t="str">
        <f t="shared" ca="1" si="294"/>
        <v>DI MSS Diag Tlm</v>
      </c>
      <c r="D301" s="290" t="str">
        <f>'TO Filter Summary'!D302</f>
        <v>No</v>
      </c>
      <c r="E301" s="34" t="str">
        <f t="shared" ca="1" si="295"/>
        <v>Internal</v>
      </c>
      <c r="F301" s="34">
        <f t="shared" ca="1" si="296"/>
        <v>694</v>
      </c>
      <c r="G301" s="34" t="str">
        <f t="shared" ca="1" si="297"/>
        <v>0x2B6</v>
      </c>
      <c r="H301" s="34" t="str">
        <f t="shared" ca="1" si="310"/>
        <v>0xAB6</v>
      </c>
      <c r="I301" s="117" t="s">
        <v>1393</v>
      </c>
      <c r="J301" s="35">
        <f t="shared" ca="1" si="298"/>
        <v>512</v>
      </c>
      <c r="K301" s="67">
        <f t="shared" ca="1" si="299"/>
        <v>0.1</v>
      </c>
      <c r="L301" s="35" t="str">
        <f t="shared" ca="1" si="300"/>
        <v>Sync</v>
      </c>
      <c r="M301" s="64">
        <f t="shared" ca="1" si="301"/>
        <v>5120</v>
      </c>
      <c r="N301" s="69" t="s">
        <v>899</v>
      </c>
      <c r="O301" s="40">
        <f t="shared" si="327"/>
        <v>0</v>
      </c>
      <c r="P301" s="36">
        <v>0</v>
      </c>
      <c r="Q301" s="40">
        <v>0</v>
      </c>
      <c r="R301" s="40">
        <f t="shared" ca="1" si="328"/>
        <v>0</v>
      </c>
      <c r="S301" s="37">
        <f t="shared" si="311"/>
        <v>0</v>
      </c>
      <c r="T301" s="69" t="s">
        <v>899</v>
      </c>
      <c r="U301" s="40">
        <f t="shared" si="309"/>
        <v>0</v>
      </c>
      <c r="V301" s="36">
        <v>0</v>
      </c>
      <c r="W301" s="40">
        <v>0</v>
      </c>
      <c r="X301" s="40">
        <f t="shared" ca="1" si="302"/>
        <v>0</v>
      </c>
      <c r="Y301" s="37">
        <f t="shared" si="312"/>
        <v>0</v>
      </c>
      <c r="Z301" s="69" t="s">
        <v>899</v>
      </c>
      <c r="AA301" s="40">
        <f t="shared" si="329"/>
        <v>0</v>
      </c>
      <c r="AB301" s="40">
        <v>0</v>
      </c>
      <c r="AC301" s="40">
        <v>0</v>
      </c>
      <c r="AD301" s="40">
        <f t="shared" ca="1" si="303"/>
        <v>0</v>
      </c>
      <c r="AE301" s="37">
        <f t="shared" si="313"/>
        <v>0</v>
      </c>
      <c r="AF301" s="69" t="s">
        <v>899</v>
      </c>
      <c r="AG301" s="40">
        <f t="shared" si="322"/>
        <v>0</v>
      </c>
      <c r="AH301" s="40">
        <v>0</v>
      </c>
      <c r="AI301" s="40">
        <v>0</v>
      </c>
      <c r="AJ301" s="40">
        <f t="shared" ca="1" si="304"/>
        <v>0</v>
      </c>
      <c r="AK301" s="37">
        <f t="shared" si="314"/>
        <v>0</v>
      </c>
      <c r="AL301" s="69" t="s">
        <v>899</v>
      </c>
      <c r="AM301" s="40">
        <f t="shared" si="330"/>
        <v>0</v>
      </c>
      <c r="AN301" s="84">
        <v>0</v>
      </c>
      <c r="AO301" s="40">
        <v>0</v>
      </c>
      <c r="AP301" s="40">
        <f t="shared" ca="1" si="305"/>
        <v>0</v>
      </c>
      <c r="AQ301" s="37">
        <f t="shared" si="315"/>
        <v>0</v>
      </c>
      <c r="AR301" s="69" t="s">
        <v>899</v>
      </c>
      <c r="AS301" s="40">
        <f t="shared" si="331"/>
        <v>0</v>
      </c>
      <c r="AT301" s="84">
        <v>0</v>
      </c>
      <c r="AU301" s="40">
        <v>0</v>
      </c>
      <c r="AV301" s="40">
        <f t="shared" ca="1" si="306"/>
        <v>0</v>
      </c>
      <c r="AW301" s="37">
        <f t="shared" si="316"/>
        <v>0</v>
      </c>
      <c r="AX301" s="69" t="s">
        <v>899</v>
      </c>
      <c r="AY301" s="40">
        <f t="shared" si="332"/>
        <v>0</v>
      </c>
      <c r="AZ301" s="84">
        <v>0</v>
      </c>
      <c r="BA301" s="40">
        <v>0</v>
      </c>
      <c r="BB301" s="40">
        <f t="shared" ca="1" si="307"/>
        <v>0</v>
      </c>
      <c r="BC301" s="37">
        <f t="shared" si="317"/>
        <v>0</v>
      </c>
      <c r="BD301" s="69" t="s">
        <v>899</v>
      </c>
      <c r="BE301" s="40">
        <f t="shared" si="326"/>
        <v>0</v>
      </c>
      <c r="BF301" s="84">
        <v>0</v>
      </c>
      <c r="BG301" s="40">
        <v>0</v>
      </c>
      <c r="BH301" s="40">
        <f t="shared" ca="1" si="308"/>
        <v>0</v>
      </c>
      <c r="BI301" s="37">
        <f t="shared" si="318"/>
        <v>0</v>
      </c>
    </row>
    <row r="302" spans="1:61" s="33" customFormat="1" ht="11.25" x14ac:dyDescent="0.2">
      <c r="A302" s="33">
        <f t="shared" si="319"/>
        <v>293</v>
      </c>
      <c r="B302" s="33" t="str">
        <f>'TO Filter Summary'!B303</f>
        <v>ACS</v>
      </c>
      <c r="C302" s="76" t="str">
        <f t="shared" ca="1" si="294"/>
        <v>DI TAM Diag Tlm</v>
      </c>
      <c r="D302" s="290" t="str">
        <f>'TO Filter Summary'!D303</f>
        <v>No</v>
      </c>
      <c r="E302" s="34" t="str">
        <f t="shared" ca="1" si="295"/>
        <v>Internal</v>
      </c>
      <c r="F302" s="34">
        <f t="shared" ca="1" si="296"/>
        <v>695</v>
      </c>
      <c r="G302" s="34" t="str">
        <f t="shared" ca="1" si="297"/>
        <v>0x2B7</v>
      </c>
      <c r="H302" s="34" t="str">
        <f t="shared" ca="1" si="310"/>
        <v>0xAB7</v>
      </c>
      <c r="I302" s="117" t="s">
        <v>1393</v>
      </c>
      <c r="J302" s="35">
        <f t="shared" ca="1" si="298"/>
        <v>640</v>
      </c>
      <c r="K302" s="67">
        <f t="shared" ca="1" si="299"/>
        <v>0.1</v>
      </c>
      <c r="L302" s="35" t="str">
        <f t="shared" ca="1" si="300"/>
        <v>Sync</v>
      </c>
      <c r="M302" s="64">
        <f t="shared" ca="1" si="301"/>
        <v>6400</v>
      </c>
      <c r="N302" s="69" t="s">
        <v>899</v>
      </c>
      <c r="O302" s="40">
        <f t="shared" si="327"/>
        <v>0</v>
      </c>
      <c r="P302" s="36">
        <v>0</v>
      </c>
      <c r="Q302" s="40">
        <v>0</v>
      </c>
      <c r="R302" s="40">
        <f t="shared" ca="1" si="328"/>
        <v>0</v>
      </c>
      <c r="S302" s="37">
        <f t="shared" si="311"/>
        <v>0</v>
      </c>
      <c r="T302" s="69" t="s">
        <v>899</v>
      </c>
      <c r="U302" s="40">
        <f t="shared" si="309"/>
        <v>0</v>
      </c>
      <c r="V302" s="36">
        <v>0</v>
      </c>
      <c r="W302" s="40">
        <v>0</v>
      </c>
      <c r="X302" s="40">
        <f t="shared" ca="1" si="302"/>
        <v>0</v>
      </c>
      <c r="Y302" s="37">
        <f t="shared" si="312"/>
        <v>0</v>
      </c>
      <c r="Z302" s="69" t="s">
        <v>899</v>
      </c>
      <c r="AA302" s="40">
        <f t="shared" si="329"/>
        <v>0</v>
      </c>
      <c r="AB302" s="40">
        <v>0</v>
      </c>
      <c r="AC302" s="40">
        <v>0</v>
      </c>
      <c r="AD302" s="40">
        <f t="shared" ca="1" si="303"/>
        <v>0</v>
      </c>
      <c r="AE302" s="37">
        <f t="shared" si="313"/>
        <v>0</v>
      </c>
      <c r="AF302" s="69" t="s">
        <v>899</v>
      </c>
      <c r="AG302" s="40">
        <f t="shared" si="322"/>
        <v>0</v>
      </c>
      <c r="AH302" s="40">
        <v>0</v>
      </c>
      <c r="AI302" s="40">
        <v>0</v>
      </c>
      <c r="AJ302" s="40">
        <f t="shared" ca="1" si="304"/>
        <v>0</v>
      </c>
      <c r="AK302" s="37">
        <f t="shared" si="314"/>
        <v>0</v>
      </c>
      <c r="AL302" s="69" t="s">
        <v>899</v>
      </c>
      <c r="AM302" s="40">
        <f t="shared" si="330"/>
        <v>0</v>
      </c>
      <c r="AN302" s="84">
        <v>0</v>
      </c>
      <c r="AO302" s="40">
        <v>0</v>
      </c>
      <c r="AP302" s="40">
        <f t="shared" ca="1" si="305"/>
        <v>0</v>
      </c>
      <c r="AQ302" s="37">
        <f t="shared" si="315"/>
        <v>0</v>
      </c>
      <c r="AR302" s="69" t="s">
        <v>899</v>
      </c>
      <c r="AS302" s="40">
        <f t="shared" si="331"/>
        <v>0</v>
      </c>
      <c r="AT302" s="84">
        <v>0</v>
      </c>
      <c r="AU302" s="40">
        <v>0</v>
      </c>
      <c r="AV302" s="40">
        <f t="shared" ca="1" si="306"/>
        <v>0</v>
      </c>
      <c r="AW302" s="37">
        <f t="shared" si="316"/>
        <v>0</v>
      </c>
      <c r="AX302" s="69" t="s">
        <v>899</v>
      </c>
      <c r="AY302" s="40">
        <f t="shared" si="332"/>
        <v>0</v>
      </c>
      <c r="AZ302" s="84">
        <v>0</v>
      </c>
      <c r="BA302" s="40">
        <v>0</v>
      </c>
      <c r="BB302" s="40">
        <f t="shared" ca="1" si="307"/>
        <v>0</v>
      </c>
      <c r="BC302" s="37">
        <f t="shared" si="317"/>
        <v>0</v>
      </c>
      <c r="BD302" s="69" t="s">
        <v>899</v>
      </c>
      <c r="BE302" s="40">
        <f t="shared" si="326"/>
        <v>0</v>
      </c>
      <c r="BF302" s="84">
        <v>0</v>
      </c>
      <c r="BG302" s="40">
        <v>0</v>
      </c>
      <c r="BH302" s="40">
        <f t="shared" ca="1" si="308"/>
        <v>0</v>
      </c>
      <c r="BI302" s="37">
        <f t="shared" si="318"/>
        <v>0</v>
      </c>
    </row>
    <row r="303" spans="1:61" s="33" customFormat="1" ht="11.25" x14ac:dyDescent="0.2">
      <c r="A303" s="33">
        <f t="shared" si="319"/>
        <v>294</v>
      </c>
      <c r="B303" s="33" t="str">
        <f>'TO Filter Summary'!B304</f>
        <v>ACS</v>
      </c>
      <c r="C303" s="76" t="str">
        <f t="shared" ca="1" si="294"/>
        <v>DI MTB Diag Tlm</v>
      </c>
      <c r="D303" s="290" t="str">
        <f>'TO Filter Summary'!D304</f>
        <v>No</v>
      </c>
      <c r="E303" s="34" t="str">
        <f t="shared" ca="1" si="295"/>
        <v>Internal</v>
      </c>
      <c r="F303" s="34">
        <f t="shared" ca="1" si="296"/>
        <v>696</v>
      </c>
      <c r="G303" s="34" t="str">
        <f t="shared" ca="1" si="297"/>
        <v>0x2B8</v>
      </c>
      <c r="H303" s="34" t="str">
        <f t="shared" ca="1" si="310"/>
        <v>0xAB8</v>
      </c>
      <c r="I303" s="117" t="s">
        <v>1393</v>
      </c>
      <c r="J303" s="35">
        <f t="shared" ca="1" si="298"/>
        <v>224</v>
      </c>
      <c r="K303" s="67">
        <f t="shared" ca="1" si="299"/>
        <v>0.1</v>
      </c>
      <c r="L303" s="35" t="str">
        <f t="shared" ca="1" si="300"/>
        <v>Sync</v>
      </c>
      <c r="M303" s="64">
        <f t="shared" ca="1" si="301"/>
        <v>2240</v>
      </c>
      <c r="N303" s="69" t="s">
        <v>899</v>
      </c>
      <c r="O303" s="40">
        <f t="shared" si="327"/>
        <v>0</v>
      </c>
      <c r="P303" s="36">
        <v>0</v>
      </c>
      <c r="Q303" s="40">
        <v>0</v>
      </c>
      <c r="R303" s="40">
        <f t="shared" ca="1" si="328"/>
        <v>0</v>
      </c>
      <c r="S303" s="37">
        <f t="shared" si="311"/>
        <v>0</v>
      </c>
      <c r="T303" s="69" t="s">
        <v>899</v>
      </c>
      <c r="U303" s="40">
        <f t="shared" si="309"/>
        <v>0</v>
      </c>
      <c r="V303" s="36">
        <v>0</v>
      </c>
      <c r="W303" s="40">
        <v>0</v>
      </c>
      <c r="X303" s="40">
        <f t="shared" ca="1" si="302"/>
        <v>0</v>
      </c>
      <c r="Y303" s="37">
        <f t="shared" si="312"/>
        <v>0</v>
      </c>
      <c r="Z303" s="69" t="s">
        <v>899</v>
      </c>
      <c r="AA303" s="40">
        <f t="shared" si="329"/>
        <v>0</v>
      </c>
      <c r="AB303" s="40">
        <v>0</v>
      </c>
      <c r="AC303" s="40">
        <v>0</v>
      </c>
      <c r="AD303" s="40">
        <f t="shared" ca="1" si="303"/>
        <v>0</v>
      </c>
      <c r="AE303" s="37">
        <f t="shared" si="313"/>
        <v>0</v>
      </c>
      <c r="AF303" s="69" t="s">
        <v>899</v>
      </c>
      <c r="AG303" s="40">
        <f t="shared" si="322"/>
        <v>0</v>
      </c>
      <c r="AH303" s="40">
        <v>0</v>
      </c>
      <c r="AI303" s="40">
        <v>0</v>
      </c>
      <c r="AJ303" s="40">
        <f t="shared" ca="1" si="304"/>
        <v>0</v>
      </c>
      <c r="AK303" s="37">
        <f t="shared" si="314"/>
        <v>0</v>
      </c>
      <c r="AL303" s="69" t="s">
        <v>899</v>
      </c>
      <c r="AM303" s="40">
        <f t="shared" si="330"/>
        <v>0</v>
      </c>
      <c r="AN303" s="40">
        <v>0</v>
      </c>
      <c r="AO303" s="40">
        <v>0</v>
      </c>
      <c r="AP303" s="40">
        <f t="shared" ca="1" si="305"/>
        <v>0</v>
      </c>
      <c r="AQ303" s="37">
        <f t="shared" si="315"/>
        <v>0</v>
      </c>
      <c r="AR303" s="69" t="s">
        <v>899</v>
      </c>
      <c r="AS303" s="40">
        <f t="shared" si="331"/>
        <v>0</v>
      </c>
      <c r="AT303" s="40">
        <v>0</v>
      </c>
      <c r="AU303" s="40">
        <v>0</v>
      </c>
      <c r="AV303" s="40">
        <f t="shared" ca="1" si="306"/>
        <v>0</v>
      </c>
      <c r="AW303" s="37">
        <f t="shared" si="316"/>
        <v>0</v>
      </c>
      <c r="AX303" s="69" t="s">
        <v>899</v>
      </c>
      <c r="AY303" s="40">
        <f t="shared" si="332"/>
        <v>0</v>
      </c>
      <c r="AZ303" s="40">
        <v>0</v>
      </c>
      <c r="BA303" s="40">
        <v>0</v>
      </c>
      <c r="BB303" s="40">
        <f t="shared" ca="1" si="307"/>
        <v>0</v>
      </c>
      <c r="BC303" s="37">
        <f t="shared" si="317"/>
        <v>0</v>
      </c>
      <c r="BD303" s="69" t="s">
        <v>899</v>
      </c>
      <c r="BE303" s="40">
        <f t="shared" si="326"/>
        <v>0</v>
      </c>
      <c r="BF303" s="40">
        <v>0</v>
      </c>
      <c r="BG303" s="40">
        <v>0</v>
      </c>
      <c r="BH303" s="40">
        <f t="shared" ca="1" si="308"/>
        <v>0</v>
      </c>
      <c r="BI303" s="37">
        <f t="shared" si="318"/>
        <v>0</v>
      </c>
    </row>
    <row r="304" spans="1:61" s="33" customFormat="1" ht="11.25" x14ac:dyDescent="0.2">
      <c r="A304" s="33">
        <f t="shared" si="319"/>
        <v>295</v>
      </c>
      <c r="B304" s="33" t="str">
        <f>'TO Filter Summary'!B305</f>
        <v>ACS</v>
      </c>
      <c r="C304" s="76" t="str">
        <f t="shared" ca="1" si="294"/>
        <v>DI GPS Diag Tlm</v>
      </c>
      <c r="D304" s="290" t="str">
        <f>'TO Filter Summary'!D305</f>
        <v>No</v>
      </c>
      <c r="E304" s="34" t="str">
        <f t="shared" ca="1" si="295"/>
        <v>Internal</v>
      </c>
      <c r="F304" s="34">
        <f t="shared" ca="1" si="296"/>
        <v>697</v>
      </c>
      <c r="G304" s="34" t="str">
        <f t="shared" ca="1" si="297"/>
        <v>0x2B9</v>
      </c>
      <c r="H304" s="34" t="str">
        <f t="shared" ca="1" si="310"/>
        <v>0xAB9</v>
      </c>
      <c r="I304" s="117" t="s">
        <v>1393</v>
      </c>
      <c r="J304" s="35">
        <f t="shared" ca="1" si="298"/>
        <v>768</v>
      </c>
      <c r="K304" s="67">
        <f t="shared" ca="1" si="299"/>
        <v>0.1</v>
      </c>
      <c r="L304" s="35" t="str">
        <f t="shared" ca="1" si="300"/>
        <v>Sync</v>
      </c>
      <c r="M304" s="64">
        <f t="shared" ca="1" si="301"/>
        <v>7680</v>
      </c>
      <c r="N304" s="69" t="s">
        <v>899</v>
      </c>
      <c r="O304" s="40">
        <f t="shared" si="327"/>
        <v>0</v>
      </c>
      <c r="P304" s="36">
        <v>0</v>
      </c>
      <c r="Q304" s="40">
        <v>0</v>
      </c>
      <c r="R304" s="40">
        <f t="shared" ca="1" si="328"/>
        <v>0</v>
      </c>
      <c r="S304" s="37">
        <f t="shared" si="311"/>
        <v>0</v>
      </c>
      <c r="T304" s="69" t="s">
        <v>899</v>
      </c>
      <c r="U304" s="40">
        <f t="shared" si="309"/>
        <v>0</v>
      </c>
      <c r="V304" s="36">
        <v>0</v>
      </c>
      <c r="W304" s="40">
        <v>0</v>
      </c>
      <c r="X304" s="40">
        <f t="shared" ca="1" si="302"/>
        <v>0</v>
      </c>
      <c r="Y304" s="37">
        <f t="shared" si="312"/>
        <v>0</v>
      </c>
      <c r="Z304" s="69" t="s">
        <v>899</v>
      </c>
      <c r="AA304" s="40">
        <f t="shared" si="329"/>
        <v>0</v>
      </c>
      <c r="AB304" s="40">
        <v>0</v>
      </c>
      <c r="AC304" s="40">
        <v>0</v>
      </c>
      <c r="AD304" s="40">
        <f t="shared" ca="1" si="303"/>
        <v>0</v>
      </c>
      <c r="AE304" s="37">
        <f t="shared" si="313"/>
        <v>0</v>
      </c>
      <c r="AF304" s="69" t="s">
        <v>899</v>
      </c>
      <c r="AG304" s="40">
        <f t="shared" si="322"/>
        <v>0</v>
      </c>
      <c r="AH304" s="40">
        <v>0</v>
      </c>
      <c r="AI304" s="40">
        <v>0</v>
      </c>
      <c r="AJ304" s="40">
        <f t="shared" ca="1" si="304"/>
        <v>0</v>
      </c>
      <c r="AK304" s="37">
        <f t="shared" si="314"/>
        <v>0</v>
      </c>
      <c r="AL304" s="69" t="s">
        <v>899</v>
      </c>
      <c r="AM304" s="40">
        <f t="shared" si="330"/>
        <v>0</v>
      </c>
      <c r="AN304" s="40">
        <v>0</v>
      </c>
      <c r="AO304" s="40">
        <v>0</v>
      </c>
      <c r="AP304" s="40">
        <f t="shared" ca="1" si="305"/>
        <v>0</v>
      </c>
      <c r="AQ304" s="37">
        <f t="shared" si="315"/>
        <v>0</v>
      </c>
      <c r="AR304" s="69" t="s">
        <v>899</v>
      </c>
      <c r="AS304" s="40">
        <f t="shared" si="331"/>
        <v>0</v>
      </c>
      <c r="AT304" s="40">
        <v>0</v>
      </c>
      <c r="AU304" s="40">
        <v>0</v>
      </c>
      <c r="AV304" s="40">
        <f t="shared" ca="1" si="306"/>
        <v>0</v>
      </c>
      <c r="AW304" s="37">
        <f t="shared" si="316"/>
        <v>0</v>
      </c>
      <c r="AX304" s="69" t="s">
        <v>899</v>
      </c>
      <c r="AY304" s="40">
        <f t="shared" si="332"/>
        <v>0</v>
      </c>
      <c r="AZ304" s="40">
        <v>0</v>
      </c>
      <c r="BA304" s="40">
        <v>0</v>
      </c>
      <c r="BB304" s="40">
        <f t="shared" ca="1" si="307"/>
        <v>0</v>
      </c>
      <c r="BC304" s="37">
        <f t="shared" si="317"/>
        <v>0</v>
      </c>
      <c r="BD304" s="69" t="s">
        <v>899</v>
      </c>
      <c r="BE304" s="40">
        <f t="shared" si="326"/>
        <v>0</v>
      </c>
      <c r="BF304" s="40">
        <v>0</v>
      </c>
      <c r="BG304" s="40">
        <v>0</v>
      </c>
      <c r="BH304" s="40">
        <f t="shared" ca="1" si="308"/>
        <v>0</v>
      </c>
      <c r="BI304" s="37">
        <f t="shared" si="318"/>
        <v>0</v>
      </c>
    </row>
    <row r="305" spans="1:61" s="33" customFormat="1" ht="11.25" x14ac:dyDescent="0.2">
      <c r="A305" s="33">
        <f t="shared" si="319"/>
        <v>296</v>
      </c>
      <c r="B305" s="33" t="str">
        <f>'TO Filter Summary'!B306</f>
        <v>ACS</v>
      </c>
      <c r="C305" s="76" t="str">
        <f t="shared" ca="1" si="294"/>
        <v>OM Diag Tlm</v>
      </c>
      <c r="D305" s="290" t="str">
        <f>'TO Filter Summary'!D306</f>
        <v>No</v>
      </c>
      <c r="E305" s="34" t="str">
        <f t="shared" ca="1" si="295"/>
        <v>Internal</v>
      </c>
      <c r="F305" s="34">
        <f t="shared" ca="1" si="296"/>
        <v>698</v>
      </c>
      <c r="G305" s="34" t="str">
        <f t="shared" ca="1" si="297"/>
        <v>0x2BA</v>
      </c>
      <c r="H305" s="34" t="str">
        <f t="shared" ca="1" si="310"/>
        <v>0xABA</v>
      </c>
      <c r="I305" s="117" t="s">
        <v>1393</v>
      </c>
      <c r="J305" s="35">
        <f t="shared" ca="1" si="298"/>
        <v>1088</v>
      </c>
      <c r="K305" s="67">
        <f t="shared" ca="1" si="299"/>
        <v>0.1</v>
      </c>
      <c r="L305" s="35" t="str">
        <f t="shared" ca="1" si="300"/>
        <v>Sync</v>
      </c>
      <c r="M305" s="64">
        <f t="shared" ca="1" si="301"/>
        <v>10880</v>
      </c>
      <c r="N305" s="69" t="s">
        <v>899</v>
      </c>
      <c r="O305" s="40">
        <f t="shared" si="327"/>
        <v>0</v>
      </c>
      <c r="P305" s="36">
        <v>0</v>
      </c>
      <c r="Q305" s="40">
        <v>0</v>
      </c>
      <c r="R305" s="40">
        <f t="shared" ca="1" si="328"/>
        <v>0</v>
      </c>
      <c r="S305" s="37">
        <f t="shared" si="311"/>
        <v>0</v>
      </c>
      <c r="T305" s="69" t="s">
        <v>899</v>
      </c>
      <c r="U305" s="40">
        <f t="shared" si="309"/>
        <v>0</v>
      </c>
      <c r="V305" s="36">
        <v>0</v>
      </c>
      <c r="W305" s="40">
        <v>0</v>
      </c>
      <c r="X305" s="40">
        <f t="shared" ca="1" si="302"/>
        <v>0</v>
      </c>
      <c r="Y305" s="37">
        <f t="shared" si="312"/>
        <v>0</v>
      </c>
      <c r="Z305" s="69" t="s">
        <v>899</v>
      </c>
      <c r="AA305" s="40">
        <f t="shared" si="329"/>
        <v>0</v>
      </c>
      <c r="AB305" s="40">
        <v>0</v>
      </c>
      <c r="AC305" s="40">
        <v>0</v>
      </c>
      <c r="AD305" s="40">
        <f t="shared" ca="1" si="303"/>
        <v>0</v>
      </c>
      <c r="AE305" s="37">
        <f t="shared" si="313"/>
        <v>0</v>
      </c>
      <c r="AF305" s="69" t="s">
        <v>899</v>
      </c>
      <c r="AG305" s="40">
        <f t="shared" si="322"/>
        <v>0</v>
      </c>
      <c r="AH305" s="40">
        <v>0</v>
      </c>
      <c r="AI305" s="40">
        <v>0</v>
      </c>
      <c r="AJ305" s="40">
        <f t="shared" ca="1" si="304"/>
        <v>0</v>
      </c>
      <c r="AK305" s="37">
        <f t="shared" si="314"/>
        <v>0</v>
      </c>
      <c r="AL305" s="69" t="s">
        <v>899</v>
      </c>
      <c r="AM305" s="40">
        <f t="shared" si="330"/>
        <v>0</v>
      </c>
      <c r="AN305" s="40">
        <v>0</v>
      </c>
      <c r="AO305" s="40">
        <v>0</v>
      </c>
      <c r="AP305" s="40">
        <f t="shared" ca="1" si="305"/>
        <v>0</v>
      </c>
      <c r="AQ305" s="37">
        <f t="shared" si="315"/>
        <v>0</v>
      </c>
      <c r="AR305" s="69" t="s">
        <v>899</v>
      </c>
      <c r="AS305" s="40">
        <f t="shared" si="331"/>
        <v>0</v>
      </c>
      <c r="AT305" s="40">
        <v>0</v>
      </c>
      <c r="AU305" s="40">
        <v>0</v>
      </c>
      <c r="AV305" s="40">
        <f t="shared" ca="1" si="306"/>
        <v>0</v>
      </c>
      <c r="AW305" s="37">
        <f t="shared" si="316"/>
        <v>0</v>
      </c>
      <c r="AX305" s="69" t="s">
        <v>899</v>
      </c>
      <c r="AY305" s="40">
        <f t="shared" si="332"/>
        <v>0</v>
      </c>
      <c r="AZ305" s="40">
        <v>0</v>
      </c>
      <c r="BA305" s="40">
        <v>0</v>
      </c>
      <c r="BB305" s="40">
        <f t="shared" ca="1" si="307"/>
        <v>0</v>
      </c>
      <c r="BC305" s="37">
        <f t="shared" si="317"/>
        <v>0</v>
      </c>
      <c r="BD305" s="69" t="s">
        <v>899</v>
      </c>
      <c r="BE305" s="40">
        <f t="shared" si="326"/>
        <v>0</v>
      </c>
      <c r="BF305" s="40">
        <v>0</v>
      </c>
      <c r="BG305" s="40">
        <v>0</v>
      </c>
      <c r="BH305" s="40">
        <f t="shared" ca="1" si="308"/>
        <v>0</v>
      </c>
      <c r="BI305" s="37">
        <f t="shared" si="318"/>
        <v>0</v>
      </c>
    </row>
    <row r="306" spans="1:61" s="33" customFormat="1" ht="11.25" x14ac:dyDescent="0.2">
      <c r="A306" s="33">
        <f t="shared" si="319"/>
        <v>297</v>
      </c>
      <c r="B306" s="33" t="str">
        <f>'TO Filter Summary'!B307</f>
        <v>ACS</v>
      </c>
      <c r="C306" s="76" t="str">
        <f t="shared" ca="1" si="294"/>
        <v>GN&amp;C / Ancillary 2Hz Combined</v>
      </c>
      <c r="D306" s="290" t="str">
        <f>'TO Filter Summary'!D307</f>
        <v>No</v>
      </c>
      <c r="E306" s="34" t="str">
        <f t="shared" ca="1" si="295"/>
        <v>Internal</v>
      </c>
      <c r="F306" s="34">
        <f t="shared" ca="1" si="296"/>
        <v>700</v>
      </c>
      <c r="G306" s="34" t="str">
        <f t="shared" ca="1" si="297"/>
        <v>0x2BC</v>
      </c>
      <c r="H306" s="34" t="str">
        <f t="shared" ca="1" si="310"/>
        <v>0xABC</v>
      </c>
      <c r="I306" s="117" t="s">
        <v>1393</v>
      </c>
      <c r="J306" s="35">
        <f t="shared" ca="1" si="298"/>
        <v>384</v>
      </c>
      <c r="K306" s="67">
        <f t="shared" ca="1" si="299"/>
        <v>0.1</v>
      </c>
      <c r="L306" s="35" t="str">
        <f t="shared" ca="1" si="300"/>
        <v>Sync</v>
      </c>
      <c r="M306" s="64">
        <f t="shared" ca="1" si="301"/>
        <v>3840</v>
      </c>
      <c r="N306" s="69" t="s">
        <v>899</v>
      </c>
      <c r="O306" s="40">
        <f t="shared" si="327"/>
        <v>0</v>
      </c>
      <c r="P306" s="36">
        <v>0</v>
      </c>
      <c r="Q306" s="40">
        <v>0</v>
      </c>
      <c r="R306" s="40">
        <f t="shared" ca="1" si="328"/>
        <v>0</v>
      </c>
      <c r="S306" s="37">
        <f t="shared" si="311"/>
        <v>0</v>
      </c>
      <c r="T306" s="69" t="s">
        <v>899</v>
      </c>
      <c r="U306" s="40">
        <f t="shared" si="309"/>
        <v>0</v>
      </c>
      <c r="V306" s="36">
        <v>0</v>
      </c>
      <c r="W306" s="40">
        <v>0</v>
      </c>
      <c r="X306" s="40">
        <f t="shared" ca="1" si="302"/>
        <v>0</v>
      </c>
      <c r="Y306" s="37">
        <f t="shared" si="312"/>
        <v>0</v>
      </c>
      <c r="Z306" s="69" t="s">
        <v>899</v>
      </c>
      <c r="AA306" s="40">
        <f t="shared" si="329"/>
        <v>0</v>
      </c>
      <c r="AB306" s="40">
        <v>0</v>
      </c>
      <c r="AC306" s="40">
        <v>0</v>
      </c>
      <c r="AD306" s="40">
        <f t="shared" ca="1" si="303"/>
        <v>0</v>
      </c>
      <c r="AE306" s="37">
        <f t="shared" si="313"/>
        <v>0</v>
      </c>
      <c r="AF306" s="69" t="s">
        <v>899</v>
      </c>
      <c r="AG306" s="40">
        <f t="shared" si="322"/>
        <v>0</v>
      </c>
      <c r="AH306" s="40">
        <v>0</v>
      </c>
      <c r="AI306" s="40">
        <v>0</v>
      </c>
      <c r="AJ306" s="40">
        <f t="shared" ca="1" si="304"/>
        <v>0</v>
      </c>
      <c r="AK306" s="37">
        <f t="shared" si="314"/>
        <v>0</v>
      </c>
      <c r="AL306" s="69" t="s">
        <v>899</v>
      </c>
      <c r="AM306" s="40">
        <f t="shared" si="330"/>
        <v>0</v>
      </c>
      <c r="AN306" s="40">
        <v>0</v>
      </c>
      <c r="AO306" s="40">
        <v>0</v>
      </c>
      <c r="AP306" s="40">
        <f t="shared" ca="1" si="305"/>
        <v>0</v>
      </c>
      <c r="AQ306" s="37">
        <f t="shared" si="315"/>
        <v>0</v>
      </c>
      <c r="AR306" s="69" t="s">
        <v>899</v>
      </c>
      <c r="AS306" s="40">
        <f t="shared" si="331"/>
        <v>0</v>
      </c>
      <c r="AT306" s="40">
        <v>0</v>
      </c>
      <c r="AU306" s="40">
        <v>0</v>
      </c>
      <c r="AV306" s="40">
        <f t="shared" ca="1" si="306"/>
        <v>0</v>
      </c>
      <c r="AW306" s="37">
        <f t="shared" si="316"/>
        <v>0</v>
      </c>
      <c r="AX306" s="69" t="s">
        <v>899</v>
      </c>
      <c r="AY306" s="40">
        <f t="shared" si="332"/>
        <v>0</v>
      </c>
      <c r="AZ306" s="40">
        <v>0</v>
      </c>
      <c r="BA306" s="40">
        <v>0</v>
      </c>
      <c r="BB306" s="40">
        <f t="shared" ca="1" si="307"/>
        <v>0</v>
      </c>
      <c r="BC306" s="37">
        <f t="shared" si="317"/>
        <v>0</v>
      </c>
      <c r="BD306" s="69" t="s">
        <v>899</v>
      </c>
      <c r="BE306" s="40">
        <f t="shared" si="326"/>
        <v>0</v>
      </c>
      <c r="BF306" s="40">
        <v>0</v>
      </c>
      <c r="BG306" s="40">
        <v>0</v>
      </c>
      <c r="BH306" s="40">
        <f t="shared" ca="1" si="308"/>
        <v>0</v>
      </c>
      <c r="BI306" s="37">
        <f t="shared" si="318"/>
        <v>0</v>
      </c>
    </row>
    <row r="307" spans="1:61" s="33" customFormat="1" ht="11.25" x14ac:dyDescent="0.2">
      <c r="A307" s="33">
        <f t="shared" si="319"/>
        <v>298</v>
      </c>
      <c r="B307" s="33" t="str">
        <f>'TO Filter Summary'!B308</f>
        <v>ACS</v>
      </c>
      <c r="C307" s="76" t="str">
        <f t="shared" ca="1" si="294"/>
        <v>GN&amp;C / Ancillary 10Hz Combined</v>
      </c>
      <c r="D307" s="290" t="str">
        <f>'TO Filter Summary'!D308</f>
        <v>No</v>
      </c>
      <c r="E307" s="34" t="str">
        <f t="shared" ca="1" si="295"/>
        <v>Internal</v>
      </c>
      <c r="F307" s="34">
        <f t="shared" ca="1" si="296"/>
        <v>703</v>
      </c>
      <c r="G307" s="34" t="str">
        <f t="shared" ca="1" si="297"/>
        <v>0x2BF</v>
      </c>
      <c r="H307" s="34" t="str">
        <f t="shared" ca="1" si="310"/>
        <v>0xABF</v>
      </c>
      <c r="I307" s="117" t="s">
        <v>1393</v>
      </c>
      <c r="J307" s="35">
        <f t="shared" ca="1" si="298"/>
        <v>1488</v>
      </c>
      <c r="K307" s="67">
        <f t="shared" ca="1" si="299"/>
        <v>0.1</v>
      </c>
      <c r="L307" s="35" t="str">
        <f t="shared" ca="1" si="300"/>
        <v>Sync</v>
      </c>
      <c r="M307" s="64">
        <f t="shared" ca="1" si="301"/>
        <v>14880</v>
      </c>
      <c r="N307" s="69" t="s">
        <v>899</v>
      </c>
      <c r="O307" s="40">
        <f t="shared" si="327"/>
        <v>0</v>
      </c>
      <c r="P307" s="36">
        <v>0</v>
      </c>
      <c r="Q307" s="40">
        <v>0</v>
      </c>
      <c r="R307" s="40">
        <f t="shared" ca="1" si="328"/>
        <v>0</v>
      </c>
      <c r="S307" s="37">
        <f t="shared" si="311"/>
        <v>0</v>
      </c>
      <c r="T307" s="69" t="s">
        <v>899</v>
      </c>
      <c r="U307" s="40">
        <f t="shared" si="309"/>
        <v>0</v>
      </c>
      <c r="V307" s="36">
        <v>0</v>
      </c>
      <c r="W307" s="40">
        <v>0</v>
      </c>
      <c r="X307" s="40">
        <f t="shared" ca="1" si="302"/>
        <v>0</v>
      </c>
      <c r="Y307" s="37">
        <f t="shared" si="312"/>
        <v>0</v>
      </c>
      <c r="Z307" s="69" t="s">
        <v>899</v>
      </c>
      <c r="AA307" s="40">
        <f t="shared" si="329"/>
        <v>0</v>
      </c>
      <c r="AB307" s="40">
        <v>0</v>
      </c>
      <c r="AC307" s="40">
        <v>0</v>
      </c>
      <c r="AD307" s="40">
        <f t="shared" ca="1" si="303"/>
        <v>0</v>
      </c>
      <c r="AE307" s="37">
        <f t="shared" si="313"/>
        <v>0</v>
      </c>
      <c r="AF307" s="69" t="s">
        <v>899</v>
      </c>
      <c r="AG307" s="40">
        <f t="shared" si="322"/>
        <v>0</v>
      </c>
      <c r="AH307" s="40">
        <v>0</v>
      </c>
      <c r="AI307" s="40">
        <v>0</v>
      </c>
      <c r="AJ307" s="40">
        <f t="shared" ca="1" si="304"/>
        <v>0</v>
      </c>
      <c r="AK307" s="37">
        <f t="shared" si="314"/>
        <v>0</v>
      </c>
      <c r="AL307" s="69" t="s">
        <v>899</v>
      </c>
      <c r="AM307" s="40">
        <f t="shared" si="330"/>
        <v>0</v>
      </c>
      <c r="AN307" s="40">
        <v>0</v>
      </c>
      <c r="AO307" s="40">
        <v>0</v>
      </c>
      <c r="AP307" s="40">
        <f t="shared" ca="1" si="305"/>
        <v>0</v>
      </c>
      <c r="AQ307" s="37">
        <f t="shared" si="315"/>
        <v>0</v>
      </c>
      <c r="AR307" s="69" t="s">
        <v>899</v>
      </c>
      <c r="AS307" s="40">
        <f t="shared" si="331"/>
        <v>0</v>
      </c>
      <c r="AT307" s="40">
        <v>0</v>
      </c>
      <c r="AU307" s="40">
        <v>0</v>
      </c>
      <c r="AV307" s="40">
        <f t="shared" ca="1" si="306"/>
        <v>0</v>
      </c>
      <c r="AW307" s="37">
        <f t="shared" si="316"/>
        <v>0</v>
      </c>
      <c r="AX307" s="69" t="s">
        <v>899</v>
      </c>
      <c r="AY307" s="40">
        <f t="shared" si="332"/>
        <v>0</v>
      </c>
      <c r="AZ307" s="40">
        <v>0</v>
      </c>
      <c r="BA307" s="40">
        <v>0</v>
      </c>
      <c r="BB307" s="40">
        <f t="shared" ca="1" si="307"/>
        <v>0</v>
      </c>
      <c r="BC307" s="37">
        <f t="shared" si="317"/>
        <v>0</v>
      </c>
      <c r="BD307" s="69" t="s">
        <v>899</v>
      </c>
      <c r="BE307" s="40">
        <f t="shared" si="326"/>
        <v>0</v>
      </c>
      <c r="BF307" s="40">
        <v>0</v>
      </c>
      <c r="BG307" s="40">
        <v>0</v>
      </c>
      <c r="BH307" s="40">
        <f t="shared" ca="1" si="308"/>
        <v>0</v>
      </c>
      <c r="BI307" s="37">
        <f t="shared" si="318"/>
        <v>0</v>
      </c>
    </row>
    <row r="308" spans="1:61" s="33" customFormat="1" ht="11.25" x14ac:dyDescent="0.2">
      <c r="A308" s="33">
        <f t="shared" si="319"/>
        <v>299</v>
      </c>
      <c r="B308" s="33">
        <f>'TO Filter Summary'!B309</f>
        <v>0</v>
      </c>
      <c r="C308" s="76" t="str">
        <f t="shared" ca="1" si="294"/>
        <v>GPS B - Reserved</v>
      </c>
      <c r="D308" s="290" t="str">
        <f>'TO Filter Summary'!D309</f>
        <v>B</v>
      </c>
      <c r="E308" s="34" t="str">
        <f t="shared" ca="1" si="295"/>
        <v>External</v>
      </c>
      <c r="F308" s="34">
        <f t="shared" ca="1" si="296"/>
        <v>704</v>
      </c>
      <c r="G308" s="34" t="str">
        <f t="shared" ca="1" si="297"/>
        <v>0x2C0</v>
      </c>
      <c r="H308" s="34" t="str">
        <f t="shared" ca="1" si="310"/>
        <v>0xAC0</v>
      </c>
      <c r="I308" s="117" t="s">
        <v>1393</v>
      </c>
      <c r="J308" s="35" t="str">
        <f t="shared" ca="1" si="298"/>
        <v/>
      </c>
      <c r="K308" s="67">
        <f t="shared" ca="1" si="299"/>
        <v>0</v>
      </c>
      <c r="L308" s="35" t="str">
        <f t="shared" ca="1" si="300"/>
        <v>N/A</v>
      </c>
      <c r="M308" s="64">
        <f t="shared" ca="1" si="301"/>
        <v>0</v>
      </c>
      <c r="N308" s="69" t="s">
        <v>899</v>
      </c>
      <c r="O308" s="40">
        <f t="shared" si="327"/>
        <v>0</v>
      </c>
      <c r="P308" s="36">
        <v>0</v>
      </c>
      <c r="Q308" s="40">
        <v>0</v>
      </c>
      <c r="R308" s="40">
        <f t="shared" ca="1" si="328"/>
        <v>0</v>
      </c>
      <c r="S308" s="37">
        <f t="shared" si="311"/>
        <v>0</v>
      </c>
      <c r="T308" s="69" t="s">
        <v>899</v>
      </c>
      <c r="U308" s="40">
        <f t="shared" si="309"/>
        <v>0</v>
      </c>
      <c r="V308" s="84">
        <v>0</v>
      </c>
      <c r="W308" s="40">
        <v>0</v>
      </c>
      <c r="X308" s="40">
        <f t="shared" ca="1" si="302"/>
        <v>0</v>
      </c>
      <c r="Y308" s="37">
        <f t="shared" si="312"/>
        <v>0</v>
      </c>
      <c r="Z308" s="69" t="s">
        <v>899</v>
      </c>
      <c r="AA308" s="40">
        <f t="shared" si="329"/>
        <v>0</v>
      </c>
      <c r="AB308" s="40">
        <v>0</v>
      </c>
      <c r="AC308" s="40">
        <v>0</v>
      </c>
      <c r="AD308" s="40">
        <f t="shared" ca="1" si="303"/>
        <v>0</v>
      </c>
      <c r="AE308" s="37">
        <f t="shared" si="313"/>
        <v>0</v>
      </c>
      <c r="AF308" s="69" t="s">
        <v>899</v>
      </c>
      <c r="AG308" s="40">
        <f t="shared" si="322"/>
        <v>0</v>
      </c>
      <c r="AH308" s="40">
        <v>0</v>
      </c>
      <c r="AI308" s="40">
        <v>0</v>
      </c>
      <c r="AJ308" s="40">
        <f t="shared" ca="1" si="304"/>
        <v>0</v>
      </c>
      <c r="AK308" s="37">
        <f t="shared" si="314"/>
        <v>0</v>
      </c>
      <c r="AL308" s="69" t="s">
        <v>899</v>
      </c>
      <c r="AM308" s="40">
        <f t="shared" si="330"/>
        <v>0</v>
      </c>
      <c r="AN308" s="84">
        <v>0</v>
      </c>
      <c r="AO308" s="40">
        <v>0</v>
      </c>
      <c r="AP308" s="40">
        <f t="shared" ca="1" si="305"/>
        <v>0</v>
      </c>
      <c r="AQ308" s="37">
        <f t="shared" si="315"/>
        <v>0</v>
      </c>
      <c r="AR308" s="69" t="s">
        <v>899</v>
      </c>
      <c r="AS308" s="40">
        <f t="shared" si="331"/>
        <v>0</v>
      </c>
      <c r="AT308" s="84">
        <v>0</v>
      </c>
      <c r="AU308" s="40">
        <v>0</v>
      </c>
      <c r="AV308" s="40">
        <f t="shared" ca="1" si="306"/>
        <v>0</v>
      </c>
      <c r="AW308" s="37">
        <f t="shared" si="316"/>
        <v>0</v>
      </c>
      <c r="AX308" s="69" t="s">
        <v>899</v>
      </c>
      <c r="AY308" s="40">
        <f t="shared" si="332"/>
        <v>0</v>
      </c>
      <c r="AZ308" s="40">
        <v>0</v>
      </c>
      <c r="BA308" s="40">
        <v>0</v>
      </c>
      <c r="BB308" s="40">
        <f t="shared" ca="1" si="307"/>
        <v>0</v>
      </c>
      <c r="BC308" s="37">
        <f t="shared" si="317"/>
        <v>0</v>
      </c>
      <c r="BD308" s="69" t="s">
        <v>899</v>
      </c>
      <c r="BE308" s="40">
        <f t="shared" si="326"/>
        <v>0</v>
      </c>
      <c r="BF308" s="40">
        <v>0</v>
      </c>
      <c r="BG308" s="40">
        <v>0</v>
      </c>
      <c r="BH308" s="40">
        <f t="shared" ca="1" si="308"/>
        <v>0</v>
      </c>
      <c r="BI308" s="37">
        <f t="shared" si="318"/>
        <v>0</v>
      </c>
    </row>
    <row r="309" spans="1:61" s="33" customFormat="1" ht="11.25" x14ac:dyDescent="0.2">
      <c r="A309" s="33">
        <f t="shared" si="319"/>
        <v>300</v>
      </c>
      <c r="B309" s="33">
        <f>'TO Filter Summary'!B310</f>
        <v>0</v>
      </c>
      <c r="C309" s="76" t="str">
        <f t="shared" ca="1" si="294"/>
        <v>GPS B - Reserved</v>
      </c>
      <c r="D309" s="290" t="str">
        <f>'TO Filter Summary'!D310</f>
        <v>B</v>
      </c>
      <c r="E309" s="34" t="str">
        <f t="shared" ca="1" si="295"/>
        <v>External</v>
      </c>
      <c r="F309" s="34">
        <f t="shared" ca="1" si="296"/>
        <v>705</v>
      </c>
      <c r="G309" s="34" t="str">
        <f t="shared" ca="1" si="297"/>
        <v>0x2C1</v>
      </c>
      <c r="H309" s="34" t="str">
        <f t="shared" ca="1" si="310"/>
        <v>0xAC1</v>
      </c>
      <c r="I309" s="117" t="s">
        <v>1393</v>
      </c>
      <c r="J309" s="35" t="str">
        <f t="shared" ca="1" si="298"/>
        <v/>
      </c>
      <c r="K309" s="67">
        <f t="shared" ca="1" si="299"/>
        <v>0</v>
      </c>
      <c r="L309" s="35" t="str">
        <f t="shared" ca="1" si="300"/>
        <v>N/A</v>
      </c>
      <c r="M309" s="64">
        <f t="shared" ca="1" si="301"/>
        <v>0</v>
      </c>
      <c r="N309" s="69" t="s">
        <v>899</v>
      </c>
      <c r="O309" s="40">
        <f t="shared" si="327"/>
        <v>0</v>
      </c>
      <c r="P309" s="36">
        <v>0</v>
      </c>
      <c r="Q309" s="40">
        <v>0</v>
      </c>
      <c r="R309" s="40">
        <f t="shared" ca="1" si="328"/>
        <v>0</v>
      </c>
      <c r="S309" s="37">
        <f t="shared" si="311"/>
        <v>0</v>
      </c>
      <c r="T309" s="69" t="s">
        <v>899</v>
      </c>
      <c r="U309" s="40">
        <f t="shared" si="309"/>
        <v>0</v>
      </c>
      <c r="V309" s="84">
        <v>0</v>
      </c>
      <c r="W309" s="40">
        <v>0</v>
      </c>
      <c r="X309" s="40">
        <f t="shared" ca="1" si="302"/>
        <v>0</v>
      </c>
      <c r="Y309" s="37">
        <f t="shared" si="312"/>
        <v>0</v>
      </c>
      <c r="Z309" s="69" t="s">
        <v>899</v>
      </c>
      <c r="AA309" s="40">
        <f t="shared" si="329"/>
        <v>0</v>
      </c>
      <c r="AB309" s="40">
        <v>0</v>
      </c>
      <c r="AC309" s="40">
        <v>0</v>
      </c>
      <c r="AD309" s="40">
        <f t="shared" ca="1" si="303"/>
        <v>0</v>
      </c>
      <c r="AE309" s="37">
        <f t="shared" si="313"/>
        <v>0</v>
      </c>
      <c r="AF309" s="69" t="s">
        <v>899</v>
      </c>
      <c r="AG309" s="40">
        <f t="shared" si="322"/>
        <v>0</v>
      </c>
      <c r="AH309" s="40">
        <v>0</v>
      </c>
      <c r="AI309" s="40">
        <v>0</v>
      </c>
      <c r="AJ309" s="40">
        <f t="shared" ca="1" si="304"/>
        <v>0</v>
      </c>
      <c r="AK309" s="37">
        <f t="shared" si="314"/>
        <v>0</v>
      </c>
      <c r="AL309" s="69" t="s">
        <v>899</v>
      </c>
      <c r="AM309" s="40">
        <f t="shared" si="330"/>
        <v>0</v>
      </c>
      <c r="AN309" s="84">
        <v>0</v>
      </c>
      <c r="AO309" s="40">
        <v>0</v>
      </c>
      <c r="AP309" s="40">
        <f t="shared" ca="1" si="305"/>
        <v>0</v>
      </c>
      <c r="AQ309" s="37">
        <f t="shared" si="315"/>
        <v>0</v>
      </c>
      <c r="AR309" s="69" t="s">
        <v>899</v>
      </c>
      <c r="AS309" s="40">
        <f t="shared" si="331"/>
        <v>0</v>
      </c>
      <c r="AT309" s="84">
        <v>0</v>
      </c>
      <c r="AU309" s="40">
        <v>0</v>
      </c>
      <c r="AV309" s="40">
        <f t="shared" ca="1" si="306"/>
        <v>0</v>
      </c>
      <c r="AW309" s="37">
        <f t="shared" si="316"/>
        <v>0</v>
      </c>
      <c r="AX309" s="69" t="s">
        <v>899</v>
      </c>
      <c r="AY309" s="40">
        <f t="shared" si="332"/>
        <v>0</v>
      </c>
      <c r="AZ309" s="40">
        <v>0</v>
      </c>
      <c r="BA309" s="40">
        <v>0</v>
      </c>
      <c r="BB309" s="40">
        <f t="shared" ca="1" si="307"/>
        <v>0</v>
      </c>
      <c r="BC309" s="37">
        <f t="shared" si="317"/>
        <v>0</v>
      </c>
      <c r="BD309" s="69" t="s">
        <v>899</v>
      </c>
      <c r="BE309" s="40">
        <f t="shared" si="326"/>
        <v>0</v>
      </c>
      <c r="BF309" s="40">
        <v>0</v>
      </c>
      <c r="BG309" s="40">
        <v>0</v>
      </c>
      <c r="BH309" s="40">
        <f t="shared" ca="1" si="308"/>
        <v>0</v>
      </c>
      <c r="BI309" s="37">
        <f t="shared" si="318"/>
        <v>0</v>
      </c>
    </row>
    <row r="310" spans="1:61" s="16" customFormat="1" ht="11.25" x14ac:dyDescent="0.2">
      <c r="A310" s="16">
        <f t="shared" si="319"/>
        <v>301</v>
      </c>
      <c r="B310" s="33" t="str">
        <f>'TO Filter Summary'!B311</f>
        <v>GPS</v>
      </c>
      <c r="C310" s="118" t="str">
        <f t="shared" ca="1" si="294"/>
        <v>GPS B - Board Health</v>
      </c>
      <c r="D310" s="290" t="str">
        <f>'TO Filter Summary'!D311</f>
        <v>B</v>
      </c>
      <c r="E310" s="117" t="str">
        <f t="shared" ca="1" si="295"/>
        <v>External</v>
      </c>
      <c r="F310" s="117">
        <f t="shared" ca="1" si="296"/>
        <v>706</v>
      </c>
      <c r="G310" s="117" t="str">
        <f t="shared" ca="1" si="297"/>
        <v>0x2C2</v>
      </c>
      <c r="H310" s="117" t="str">
        <f t="shared" ref="H310:H350" ca="1" si="333">CONCATENATE("0x",DEC2HEX(F310+2048))</f>
        <v>0xAC2</v>
      </c>
      <c r="I310" s="117" t="s">
        <v>1393</v>
      </c>
      <c r="J310" s="119">
        <f t="shared" ca="1" si="298"/>
        <v>2000</v>
      </c>
      <c r="K310" s="272">
        <f t="shared" ca="1" si="299"/>
        <v>5</v>
      </c>
      <c r="L310" s="119" t="str">
        <f t="shared" ca="1" si="300"/>
        <v>Sync</v>
      </c>
      <c r="M310" s="120">
        <f t="shared" ca="1" si="301"/>
        <v>400</v>
      </c>
      <c r="N310" s="69" t="s">
        <v>899</v>
      </c>
      <c r="O310" s="75">
        <f t="shared" si="327"/>
        <v>1</v>
      </c>
      <c r="P310" s="121">
        <v>1</v>
      </c>
      <c r="Q310" s="75">
        <v>0</v>
      </c>
      <c r="R310" s="75">
        <f t="shared" ca="1" si="328"/>
        <v>5</v>
      </c>
      <c r="S310" s="37">
        <f t="shared" si="311"/>
        <v>0</v>
      </c>
      <c r="T310" s="69" t="s">
        <v>899</v>
      </c>
      <c r="U310" s="75">
        <f t="shared" si="309"/>
        <v>1</v>
      </c>
      <c r="V310" s="121">
        <v>1</v>
      </c>
      <c r="W310" s="75">
        <v>0</v>
      </c>
      <c r="X310" s="75">
        <f t="shared" ca="1" si="302"/>
        <v>5</v>
      </c>
      <c r="Y310" s="37">
        <f t="shared" si="312"/>
        <v>0</v>
      </c>
      <c r="Z310" s="69" t="s">
        <v>899</v>
      </c>
      <c r="AA310" s="40">
        <v>1</v>
      </c>
      <c r="AB310" s="40">
        <v>12</v>
      </c>
      <c r="AC310" s="75">
        <v>0</v>
      </c>
      <c r="AD310" s="75">
        <f t="shared" ca="1" si="303"/>
        <v>60</v>
      </c>
      <c r="AE310" s="37">
        <f t="shared" si="313"/>
        <v>0</v>
      </c>
      <c r="AF310" s="69" t="s">
        <v>899</v>
      </c>
      <c r="AG310" s="40">
        <v>1</v>
      </c>
      <c r="AH310" s="40">
        <v>24</v>
      </c>
      <c r="AI310" s="75">
        <v>0</v>
      </c>
      <c r="AJ310" s="75">
        <f t="shared" ca="1" si="304"/>
        <v>120</v>
      </c>
      <c r="AK310" s="37">
        <f t="shared" si="314"/>
        <v>0</v>
      </c>
      <c r="AL310" s="69" t="s">
        <v>899</v>
      </c>
      <c r="AM310" s="75">
        <f t="shared" si="330"/>
        <v>1</v>
      </c>
      <c r="AN310" s="75">
        <v>12</v>
      </c>
      <c r="AO310" s="75">
        <v>0</v>
      </c>
      <c r="AP310" s="75">
        <f t="shared" ca="1" si="305"/>
        <v>60</v>
      </c>
      <c r="AQ310" s="37">
        <f t="shared" si="315"/>
        <v>0</v>
      </c>
      <c r="AR310" s="69" t="s">
        <v>899</v>
      </c>
      <c r="AS310" s="75">
        <f t="shared" si="331"/>
        <v>1</v>
      </c>
      <c r="AT310" s="75">
        <v>12</v>
      </c>
      <c r="AU310" s="75">
        <v>0</v>
      </c>
      <c r="AV310" s="75">
        <f t="shared" ca="1" si="306"/>
        <v>60</v>
      </c>
      <c r="AW310" s="37">
        <f t="shared" si="316"/>
        <v>0</v>
      </c>
      <c r="AX310" s="69" t="s">
        <v>899</v>
      </c>
      <c r="AY310" s="75">
        <f t="shared" si="332"/>
        <v>1</v>
      </c>
      <c r="AZ310" s="75">
        <v>12</v>
      </c>
      <c r="BA310" s="75">
        <v>0</v>
      </c>
      <c r="BB310" s="75">
        <f t="shared" ca="1" si="307"/>
        <v>60</v>
      </c>
      <c r="BC310" s="37">
        <f t="shared" si="317"/>
        <v>0</v>
      </c>
      <c r="BD310" s="69" t="s">
        <v>899</v>
      </c>
      <c r="BE310" s="75">
        <f t="shared" si="326"/>
        <v>1</v>
      </c>
      <c r="BF310" s="75">
        <v>12</v>
      </c>
      <c r="BG310" s="75">
        <v>0</v>
      </c>
      <c r="BH310" s="75">
        <f t="shared" ca="1" si="308"/>
        <v>60</v>
      </c>
      <c r="BI310" s="37">
        <f t="shared" si="318"/>
        <v>0</v>
      </c>
    </row>
    <row r="311" spans="1:61" s="16" customFormat="1" ht="11.25" x14ac:dyDescent="0.2">
      <c r="A311" s="16">
        <f t="shared" si="319"/>
        <v>302</v>
      </c>
      <c r="B311" s="33" t="str">
        <f>'TO Filter Summary'!B312</f>
        <v>GPS</v>
      </c>
      <c r="C311" s="118" t="str">
        <f t="shared" ca="1" si="294"/>
        <v>GPS B - Task Health</v>
      </c>
      <c r="D311" s="290" t="str">
        <f>'TO Filter Summary'!D312</f>
        <v>B</v>
      </c>
      <c r="E311" s="117" t="str">
        <f t="shared" ca="1" si="295"/>
        <v>External</v>
      </c>
      <c r="F311" s="117">
        <f t="shared" ca="1" si="296"/>
        <v>707</v>
      </c>
      <c r="G311" s="117" t="str">
        <f t="shared" ca="1" si="297"/>
        <v>0x2C3</v>
      </c>
      <c r="H311" s="117" t="str">
        <f t="shared" ca="1" si="333"/>
        <v>0xAC3</v>
      </c>
      <c r="I311" s="117" t="s">
        <v>1393</v>
      </c>
      <c r="J311" s="119">
        <f t="shared" ca="1" si="298"/>
        <v>1776</v>
      </c>
      <c r="K311" s="272">
        <f t="shared" ca="1" si="299"/>
        <v>30</v>
      </c>
      <c r="L311" s="119" t="str">
        <f t="shared" ca="1" si="300"/>
        <v>Sync</v>
      </c>
      <c r="M311" s="120">
        <f t="shared" ca="1" si="301"/>
        <v>59.2</v>
      </c>
      <c r="N311" s="69" t="s">
        <v>899</v>
      </c>
      <c r="O311" s="75">
        <f t="shared" si="327"/>
        <v>1</v>
      </c>
      <c r="P311" s="121">
        <v>1</v>
      </c>
      <c r="Q311" s="75">
        <v>0</v>
      </c>
      <c r="R311" s="75">
        <f t="shared" ca="1" si="328"/>
        <v>30</v>
      </c>
      <c r="S311" s="37">
        <f t="shared" si="311"/>
        <v>0</v>
      </c>
      <c r="T311" s="69" t="s">
        <v>899</v>
      </c>
      <c r="U311" s="75">
        <f t="shared" si="309"/>
        <v>1</v>
      </c>
      <c r="V311" s="121">
        <v>1</v>
      </c>
      <c r="W311" s="75">
        <v>0</v>
      </c>
      <c r="X311" s="75">
        <f t="shared" ca="1" si="302"/>
        <v>30</v>
      </c>
      <c r="Y311" s="37">
        <f t="shared" si="312"/>
        <v>0</v>
      </c>
      <c r="Z311" s="69" t="s">
        <v>899</v>
      </c>
      <c r="AA311" s="75">
        <f t="shared" si="329"/>
        <v>1</v>
      </c>
      <c r="AB311" s="75">
        <v>4</v>
      </c>
      <c r="AC311" s="75">
        <v>0</v>
      </c>
      <c r="AD311" s="75">
        <f t="shared" ca="1" si="303"/>
        <v>120</v>
      </c>
      <c r="AE311" s="37">
        <f t="shared" si="313"/>
        <v>0</v>
      </c>
      <c r="AF311" s="69" t="s">
        <v>899</v>
      </c>
      <c r="AG311" s="75">
        <f t="shared" ref="AG311:AG351" si="334">IF(AH311=0,0,1)</f>
        <v>0</v>
      </c>
      <c r="AH311" s="75">
        <v>0</v>
      </c>
      <c r="AI311" s="75">
        <v>0</v>
      </c>
      <c r="AJ311" s="75">
        <f t="shared" ca="1" si="304"/>
        <v>0</v>
      </c>
      <c r="AK311" s="37">
        <f t="shared" si="314"/>
        <v>0</v>
      </c>
      <c r="AL311" s="69" t="s">
        <v>899</v>
      </c>
      <c r="AM311" s="75">
        <f t="shared" si="330"/>
        <v>1</v>
      </c>
      <c r="AN311" s="75">
        <v>2</v>
      </c>
      <c r="AO311" s="75">
        <v>0</v>
      </c>
      <c r="AP311" s="75">
        <f t="shared" ca="1" si="305"/>
        <v>60</v>
      </c>
      <c r="AQ311" s="37">
        <f t="shared" si="315"/>
        <v>0</v>
      </c>
      <c r="AR311" s="69" t="s">
        <v>899</v>
      </c>
      <c r="AS311" s="75">
        <f t="shared" si="331"/>
        <v>1</v>
      </c>
      <c r="AT311" s="75">
        <v>2</v>
      </c>
      <c r="AU311" s="75">
        <v>0</v>
      </c>
      <c r="AV311" s="75">
        <f t="shared" ca="1" si="306"/>
        <v>60</v>
      </c>
      <c r="AW311" s="37">
        <f t="shared" si="316"/>
        <v>0</v>
      </c>
      <c r="AX311" s="69" t="s">
        <v>899</v>
      </c>
      <c r="AY311" s="75">
        <f t="shared" si="332"/>
        <v>1</v>
      </c>
      <c r="AZ311" s="75">
        <v>2</v>
      </c>
      <c r="BA311" s="75">
        <v>0</v>
      </c>
      <c r="BB311" s="75">
        <f t="shared" ca="1" si="307"/>
        <v>60</v>
      </c>
      <c r="BC311" s="37">
        <f t="shared" si="317"/>
        <v>0</v>
      </c>
      <c r="BD311" s="69" t="s">
        <v>899</v>
      </c>
      <c r="BE311" s="75">
        <f t="shared" si="326"/>
        <v>1</v>
      </c>
      <c r="BF311" s="75">
        <v>2</v>
      </c>
      <c r="BG311" s="75">
        <v>0</v>
      </c>
      <c r="BH311" s="75">
        <f t="shared" ca="1" si="308"/>
        <v>60</v>
      </c>
      <c r="BI311" s="37">
        <f t="shared" si="318"/>
        <v>0</v>
      </c>
    </row>
    <row r="312" spans="1:61" s="16" customFormat="1" ht="11.25" x14ac:dyDescent="0.2">
      <c r="A312" s="16">
        <f t="shared" si="319"/>
        <v>303</v>
      </c>
      <c r="B312" s="33" t="str">
        <f>'TO Filter Summary'!B313</f>
        <v>GPS</v>
      </c>
      <c r="C312" s="118" t="str">
        <f t="shared" ca="1" si="294"/>
        <v>GPS B - Single Point Solution</v>
      </c>
      <c r="D312" s="290" t="str">
        <f>'TO Filter Summary'!D313</f>
        <v>B</v>
      </c>
      <c r="E312" s="117" t="str">
        <f t="shared" ca="1" si="295"/>
        <v>External</v>
      </c>
      <c r="F312" s="117">
        <f t="shared" ca="1" si="296"/>
        <v>708</v>
      </c>
      <c r="G312" s="117" t="str">
        <f t="shared" ca="1" si="297"/>
        <v>0x2C4</v>
      </c>
      <c r="H312" s="117" t="str">
        <f t="shared" ca="1" si="333"/>
        <v>0xAC4</v>
      </c>
      <c r="I312" s="117" t="s">
        <v>1393</v>
      </c>
      <c r="J312" s="119">
        <f t="shared" ca="1" si="298"/>
        <v>1712</v>
      </c>
      <c r="K312" s="272">
        <f t="shared" ca="1" si="299"/>
        <v>5</v>
      </c>
      <c r="L312" s="119" t="str">
        <f t="shared" ca="1" si="300"/>
        <v>Sync</v>
      </c>
      <c r="M312" s="120">
        <f t="shared" ca="1" si="301"/>
        <v>342.4</v>
      </c>
      <c r="N312" s="69" t="s">
        <v>899</v>
      </c>
      <c r="O312" s="75">
        <f t="shared" si="327"/>
        <v>1</v>
      </c>
      <c r="P312" s="121">
        <v>1</v>
      </c>
      <c r="Q312" s="75">
        <v>0</v>
      </c>
      <c r="R312" s="75">
        <f t="shared" ca="1" si="328"/>
        <v>5</v>
      </c>
      <c r="S312" s="37">
        <f t="shared" si="311"/>
        <v>0</v>
      </c>
      <c r="T312" s="69" t="s">
        <v>899</v>
      </c>
      <c r="U312" s="75">
        <f t="shared" si="309"/>
        <v>1</v>
      </c>
      <c r="V312" s="121">
        <v>1</v>
      </c>
      <c r="W312" s="75">
        <v>0</v>
      </c>
      <c r="X312" s="75">
        <f t="shared" ca="1" si="302"/>
        <v>5</v>
      </c>
      <c r="Y312" s="37">
        <f t="shared" si="312"/>
        <v>0</v>
      </c>
      <c r="Z312" s="69" t="s">
        <v>899</v>
      </c>
      <c r="AA312" s="75">
        <f t="shared" si="329"/>
        <v>1</v>
      </c>
      <c r="AB312" s="75">
        <v>12</v>
      </c>
      <c r="AC312" s="75">
        <v>0</v>
      </c>
      <c r="AD312" s="75">
        <f t="shared" ca="1" si="303"/>
        <v>60</v>
      </c>
      <c r="AE312" s="37">
        <f t="shared" si="313"/>
        <v>0</v>
      </c>
      <c r="AF312" s="69" t="s">
        <v>899</v>
      </c>
      <c r="AG312" s="75">
        <f t="shared" si="334"/>
        <v>0</v>
      </c>
      <c r="AH312" s="75">
        <v>0</v>
      </c>
      <c r="AI312" s="75">
        <v>0</v>
      </c>
      <c r="AJ312" s="75">
        <f t="shared" ca="1" si="304"/>
        <v>0</v>
      </c>
      <c r="AK312" s="37">
        <f t="shared" si="314"/>
        <v>0</v>
      </c>
      <c r="AL312" s="69" t="s">
        <v>899</v>
      </c>
      <c r="AM312" s="75">
        <f t="shared" si="330"/>
        <v>1</v>
      </c>
      <c r="AN312" s="75">
        <v>12</v>
      </c>
      <c r="AO312" s="75">
        <v>0</v>
      </c>
      <c r="AP312" s="75">
        <f t="shared" ca="1" si="305"/>
        <v>60</v>
      </c>
      <c r="AQ312" s="37">
        <f t="shared" si="315"/>
        <v>0</v>
      </c>
      <c r="AR312" s="69" t="s">
        <v>899</v>
      </c>
      <c r="AS312" s="75">
        <f t="shared" si="331"/>
        <v>1</v>
      </c>
      <c r="AT312" s="75">
        <v>12</v>
      </c>
      <c r="AU312" s="75">
        <v>0</v>
      </c>
      <c r="AV312" s="75">
        <f t="shared" ca="1" si="306"/>
        <v>60</v>
      </c>
      <c r="AW312" s="37">
        <f t="shared" si="316"/>
        <v>0</v>
      </c>
      <c r="AX312" s="69" t="s">
        <v>899</v>
      </c>
      <c r="AY312" s="75">
        <f t="shared" si="332"/>
        <v>1</v>
      </c>
      <c r="AZ312" s="285">
        <v>12</v>
      </c>
      <c r="BA312" s="75">
        <v>0</v>
      </c>
      <c r="BB312" s="75">
        <f t="shared" ca="1" si="307"/>
        <v>60</v>
      </c>
      <c r="BC312" s="37">
        <f t="shared" si="317"/>
        <v>0</v>
      </c>
      <c r="BD312" s="69" t="s">
        <v>899</v>
      </c>
      <c r="BE312" s="75">
        <f t="shared" si="326"/>
        <v>0</v>
      </c>
      <c r="BF312" s="75">
        <v>0</v>
      </c>
      <c r="BG312" s="75">
        <v>0</v>
      </c>
      <c r="BH312" s="75">
        <f t="shared" ca="1" si="308"/>
        <v>0</v>
      </c>
      <c r="BI312" s="37">
        <f t="shared" si="318"/>
        <v>0</v>
      </c>
    </row>
    <row r="313" spans="1:61" s="16" customFormat="1" ht="11.25" x14ac:dyDescent="0.2">
      <c r="A313" s="16">
        <f t="shared" si="319"/>
        <v>304</v>
      </c>
      <c r="B313" s="33" t="str">
        <f>'TO Filter Summary'!B314</f>
        <v>GPS</v>
      </c>
      <c r="C313" s="118" t="str">
        <f t="shared" ca="1" si="294"/>
        <v>GPS B - Time of Tone</v>
      </c>
      <c r="D313" s="290" t="str">
        <f>'TO Filter Summary'!D314</f>
        <v>B</v>
      </c>
      <c r="E313" s="117" t="str">
        <f t="shared" ca="1" si="295"/>
        <v>External</v>
      </c>
      <c r="F313" s="117">
        <f t="shared" ca="1" si="296"/>
        <v>709</v>
      </c>
      <c r="G313" s="117" t="str">
        <f t="shared" ca="1" si="297"/>
        <v>0x2C5</v>
      </c>
      <c r="H313" s="117" t="str">
        <f t="shared" ca="1" si="333"/>
        <v>0xAC5</v>
      </c>
      <c r="I313" s="117" t="s">
        <v>1393</v>
      </c>
      <c r="J313" s="119">
        <f t="shared" ca="1" si="298"/>
        <v>240</v>
      </c>
      <c r="K313" s="272">
        <f t="shared" ca="1" si="299"/>
        <v>1</v>
      </c>
      <c r="L313" s="119" t="str">
        <f t="shared" ca="1" si="300"/>
        <v>Sync</v>
      </c>
      <c r="M313" s="120">
        <f t="shared" ca="1" si="301"/>
        <v>240</v>
      </c>
      <c r="N313" s="69" t="s">
        <v>899</v>
      </c>
      <c r="O313" s="75">
        <f t="shared" si="327"/>
        <v>1</v>
      </c>
      <c r="P313" s="121">
        <v>1</v>
      </c>
      <c r="Q313" s="75">
        <v>0</v>
      </c>
      <c r="R313" s="75">
        <f t="shared" ca="1" si="328"/>
        <v>1</v>
      </c>
      <c r="S313" s="37">
        <f t="shared" si="311"/>
        <v>0</v>
      </c>
      <c r="T313" s="69" t="s">
        <v>899</v>
      </c>
      <c r="U313" s="75">
        <f t="shared" si="309"/>
        <v>1</v>
      </c>
      <c r="V313" s="121">
        <v>1</v>
      </c>
      <c r="W313" s="75">
        <v>0</v>
      </c>
      <c r="X313" s="75">
        <f t="shared" ca="1" si="302"/>
        <v>1</v>
      </c>
      <c r="Y313" s="37">
        <f t="shared" si="312"/>
        <v>0</v>
      </c>
      <c r="Z313" s="69" t="s">
        <v>899</v>
      </c>
      <c r="AA313" s="75">
        <f t="shared" si="329"/>
        <v>1</v>
      </c>
      <c r="AB313" s="75">
        <v>120</v>
      </c>
      <c r="AC313" s="75">
        <v>0</v>
      </c>
      <c r="AD313" s="75">
        <f t="shared" ca="1" si="303"/>
        <v>120</v>
      </c>
      <c r="AE313" s="37">
        <f t="shared" si="313"/>
        <v>0</v>
      </c>
      <c r="AF313" s="69" t="s">
        <v>899</v>
      </c>
      <c r="AG313" s="75">
        <f t="shared" si="334"/>
        <v>0</v>
      </c>
      <c r="AH313" s="75">
        <v>0</v>
      </c>
      <c r="AI313" s="75">
        <v>0</v>
      </c>
      <c r="AJ313" s="75">
        <f t="shared" ca="1" si="304"/>
        <v>0</v>
      </c>
      <c r="AK313" s="37">
        <f t="shared" si="314"/>
        <v>0</v>
      </c>
      <c r="AL313" s="69" t="s">
        <v>899</v>
      </c>
      <c r="AM313" s="75">
        <f t="shared" si="330"/>
        <v>1</v>
      </c>
      <c r="AN313" s="75">
        <v>60</v>
      </c>
      <c r="AO313" s="75">
        <v>0</v>
      </c>
      <c r="AP313" s="75">
        <f t="shared" ca="1" si="305"/>
        <v>60</v>
      </c>
      <c r="AQ313" s="37">
        <f t="shared" si="315"/>
        <v>0</v>
      </c>
      <c r="AR313" s="69" t="s">
        <v>899</v>
      </c>
      <c r="AS313" s="75">
        <f t="shared" si="331"/>
        <v>1</v>
      </c>
      <c r="AT313" s="75">
        <v>60</v>
      </c>
      <c r="AU313" s="75">
        <v>0</v>
      </c>
      <c r="AV313" s="75">
        <f t="shared" ca="1" si="306"/>
        <v>60</v>
      </c>
      <c r="AW313" s="37">
        <f t="shared" si="316"/>
        <v>0</v>
      </c>
      <c r="AX313" s="69" t="s">
        <v>899</v>
      </c>
      <c r="AY313" s="75">
        <f t="shared" si="332"/>
        <v>1</v>
      </c>
      <c r="AZ313" s="286">
        <v>60</v>
      </c>
      <c r="BA313" s="75">
        <v>0</v>
      </c>
      <c r="BB313" s="75">
        <f t="shared" ca="1" si="307"/>
        <v>60</v>
      </c>
      <c r="BC313" s="37">
        <f t="shared" si="317"/>
        <v>0</v>
      </c>
      <c r="BD313" s="69" t="s">
        <v>899</v>
      </c>
      <c r="BE313" s="75">
        <f t="shared" si="326"/>
        <v>0</v>
      </c>
      <c r="BF313" s="75">
        <v>0</v>
      </c>
      <c r="BG313" s="75">
        <v>0</v>
      </c>
      <c r="BH313" s="75">
        <f t="shared" ca="1" si="308"/>
        <v>0</v>
      </c>
      <c r="BI313" s="37">
        <f t="shared" si="318"/>
        <v>0</v>
      </c>
    </row>
    <row r="314" spans="1:61" s="16" customFormat="1" ht="11.25" x14ac:dyDescent="0.2">
      <c r="A314" s="16">
        <f t="shared" si="319"/>
        <v>305</v>
      </c>
      <c r="B314" s="33" t="str">
        <f>'TO Filter Summary'!B315</f>
        <v>GPS</v>
      </c>
      <c r="C314" s="118" t="str">
        <f t="shared" ca="1" si="294"/>
        <v>GPS B - PPS</v>
      </c>
      <c r="D314" s="290" t="str">
        <f>'TO Filter Summary'!D315</f>
        <v>B</v>
      </c>
      <c r="E314" s="117" t="str">
        <f t="shared" ca="1" si="295"/>
        <v>External</v>
      </c>
      <c r="F314" s="117">
        <f t="shared" ca="1" si="296"/>
        <v>710</v>
      </c>
      <c r="G314" s="117" t="str">
        <f t="shared" ca="1" si="297"/>
        <v>0x2C6</v>
      </c>
      <c r="H314" s="117" t="str">
        <f t="shared" ca="1" si="333"/>
        <v>0xAC6</v>
      </c>
      <c r="I314" s="117" t="s">
        <v>1393</v>
      </c>
      <c r="J314" s="119">
        <f t="shared" ca="1" si="298"/>
        <v>560</v>
      </c>
      <c r="K314" s="272">
        <f t="shared" ca="1" si="299"/>
        <v>30</v>
      </c>
      <c r="L314" s="119" t="str">
        <f t="shared" ca="1" si="300"/>
        <v>Sync</v>
      </c>
      <c r="M314" s="120">
        <f t="shared" ca="1" si="301"/>
        <v>18.666666666666668</v>
      </c>
      <c r="N314" s="69" t="s">
        <v>899</v>
      </c>
      <c r="O314" s="75">
        <f t="shared" si="327"/>
        <v>1</v>
      </c>
      <c r="P314" s="121">
        <v>1</v>
      </c>
      <c r="Q314" s="75">
        <v>0</v>
      </c>
      <c r="R314" s="75">
        <f t="shared" ca="1" si="328"/>
        <v>30</v>
      </c>
      <c r="S314" s="37">
        <f t="shared" si="311"/>
        <v>0</v>
      </c>
      <c r="T314" s="69" t="s">
        <v>899</v>
      </c>
      <c r="U314" s="75">
        <f t="shared" si="309"/>
        <v>1</v>
      </c>
      <c r="V314" s="121">
        <v>1</v>
      </c>
      <c r="W314" s="75">
        <v>0</v>
      </c>
      <c r="X314" s="75">
        <f t="shared" ca="1" si="302"/>
        <v>30</v>
      </c>
      <c r="Y314" s="37">
        <f t="shared" si="312"/>
        <v>0</v>
      </c>
      <c r="Z314" s="69" t="s">
        <v>899</v>
      </c>
      <c r="AA314" s="75">
        <f t="shared" si="329"/>
        <v>1</v>
      </c>
      <c r="AB314" s="75">
        <v>4</v>
      </c>
      <c r="AC314" s="75">
        <v>0</v>
      </c>
      <c r="AD314" s="75">
        <f t="shared" ca="1" si="303"/>
        <v>120</v>
      </c>
      <c r="AE314" s="37">
        <f t="shared" si="313"/>
        <v>0</v>
      </c>
      <c r="AF314" s="69" t="s">
        <v>899</v>
      </c>
      <c r="AG314" s="75">
        <f t="shared" si="334"/>
        <v>0</v>
      </c>
      <c r="AH314" s="75">
        <v>0</v>
      </c>
      <c r="AI314" s="75">
        <v>0</v>
      </c>
      <c r="AJ314" s="75">
        <f t="shared" ca="1" si="304"/>
        <v>0</v>
      </c>
      <c r="AK314" s="37">
        <f t="shared" si="314"/>
        <v>0</v>
      </c>
      <c r="AL314" s="69" t="s">
        <v>899</v>
      </c>
      <c r="AM314" s="75">
        <f t="shared" si="330"/>
        <v>1</v>
      </c>
      <c r="AN314" s="273">
        <v>2</v>
      </c>
      <c r="AO314" s="75">
        <v>0</v>
      </c>
      <c r="AP314" s="75">
        <f t="shared" ca="1" si="305"/>
        <v>60</v>
      </c>
      <c r="AQ314" s="37">
        <f t="shared" si="315"/>
        <v>0</v>
      </c>
      <c r="AR314" s="69" t="s">
        <v>899</v>
      </c>
      <c r="AS314" s="75">
        <f t="shared" si="331"/>
        <v>1</v>
      </c>
      <c r="AT314" s="273">
        <v>2</v>
      </c>
      <c r="AU314" s="75">
        <v>0</v>
      </c>
      <c r="AV314" s="75">
        <f t="shared" ca="1" si="306"/>
        <v>60</v>
      </c>
      <c r="AW314" s="37">
        <f t="shared" si="316"/>
        <v>0</v>
      </c>
      <c r="AX314" s="69" t="s">
        <v>899</v>
      </c>
      <c r="AY314" s="75">
        <f t="shared" si="332"/>
        <v>1</v>
      </c>
      <c r="AZ314" s="287">
        <v>2</v>
      </c>
      <c r="BA314" s="75">
        <v>0</v>
      </c>
      <c r="BB314" s="75">
        <f t="shared" ca="1" si="307"/>
        <v>60</v>
      </c>
      <c r="BC314" s="37">
        <f t="shared" si="317"/>
        <v>0</v>
      </c>
      <c r="BD314" s="69" t="s">
        <v>899</v>
      </c>
      <c r="BE314" s="75">
        <f t="shared" si="326"/>
        <v>0</v>
      </c>
      <c r="BF314" s="273">
        <v>0</v>
      </c>
      <c r="BG314" s="75">
        <v>0</v>
      </c>
      <c r="BH314" s="75">
        <f t="shared" ca="1" si="308"/>
        <v>0</v>
      </c>
      <c r="BI314" s="37">
        <f t="shared" si="318"/>
        <v>0</v>
      </c>
    </row>
    <row r="315" spans="1:61" s="16" customFormat="1" ht="11.25" x14ac:dyDescent="0.2">
      <c r="A315" s="16">
        <f t="shared" si="319"/>
        <v>306</v>
      </c>
      <c r="B315" s="33" t="str">
        <f>'TO Filter Summary'!B316</f>
        <v>GPS</v>
      </c>
      <c r="C315" s="118" t="str">
        <f t="shared" ca="1" si="294"/>
        <v>GPS B - Clock</v>
      </c>
      <c r="D315" s="290" t="str">
        <f>'TO Filter Summary'!D316</f>
        <v>B</v>
      </c>
      <c r="E315" s="117" t="str">
        <f t="shared" ca="1" si="295"/>
        <v>External</v>
      </c>
      <c r="F315" s="117">
        <f t="shared" ca="1" si="296"/>
        <v>711</v>
      </c>
      <c r="G315" s="117" t="str">
        <f t="shared" ca="1" si="297"/>
        <v>0x2C7</v>
      </c>
      <c r="H315" s="117" t="str">
        <f t="shared" ca="1" si="333"/>
        <v>0xAC7</v>
      </c>
      <c r="I315" s="117" t="s">
        <v>1393</v>
      </c>
      <c r="J315" s="119">
        <f t="shared" ca="1" si="298"/>
        <v>720</v>
      </c>
      <c r="K315" s="272">
        <f t="shared" ca="1" si="299"/>
        <v>5</v>
      </c>
      <c r="L315" s="119" t="str">
        <f t="shared" ca="1" si="300"/>
        <v>Sync</v>
      </c>
      <c r="M315" s="120">
        <f t="shared" ca="1" si="301"/>
        <v>144</v>
      </c>
      <c r="N315" s="69" t="s">
        <v>899</v>
      </c>
      <c r="O315" s="75">
        <f t="shared" si="327"/>
        <v>1</v>
      </c>
      <c r="P315" s="121">
        <v>1</v>
      </c>
      <c r="Q315" s="75">
        <v>0</v>
      </c>
      <c r="R315" s="75">
        <f t="shared" ca="1" si="328"/>
        <v>5</v>
      </c>
      <c r="S315" s="37">
        <f t="shared" si="311"/>
        <v>0</v>
      </c>
      <c r="T315" s="69" t="s">
        <v>899</v>
      </c>
      <c r="U315" s="75">
        <f t="shared" si="309"/>
        <v>1</v>
      </c>
      <c r="V315" s="121">
        <v>1</v>
      </c>
      <c r="W315" s="75">
        <v>0</v>
      </c>
      <c r="X315" s="75">
        <f t="shared" ca="1" si="302"/>
        <v>5</v>
      </c>
      <c r="Y315" s="37">
        <f t="shared" si="312"/>
        <v>0</v>
      </c>
      <c r="Z315" s="69" t="s">
        <v>899</v>
      </c>
      <c r="AA315" s="75">
        <f t="shared" si="329"/>
        <v>1</v>
      </c>
      <c r="AB315" s="75">
        <v>24</v>
      </c>
      <c r="AC315" s="75">
        <v>0</v>
      </c>
      <c r="AD315" s="75">
        <f t="shared" ca="1" si="303"/>
        <v>120</v>
      </c>
      <c r="AE315" s="37">
        <f t="shared" si="313"/>
        <v>0</v>
      </c>
      <c r="AF315" s="69" t="s">
        <v>899</v>
      </c>
      <c r="AG315" s="75">
        <f t="shared" si="334"/>
        <v>0</v>
      </c>
      <c r="AH315" s="75">
        <v>0</v>
      </c>
      <c r="AI315" s="75">
        <v>0</v>
      </c>
      <c r="AJ315" s="75">
        <f t="shared" ca="1" si="304"/>
        <v>0</v>
      </c>
      <c r="AK315" s="37">
        <f t="shared" si="314"/>
        <v>0</v>
      </c>
      <c r="AL315" s="69" t="s">
        <v>899</v>
      </c>
      <c r="AM315" s="75">
        <f t="shared" si="330"/>
        <v>1</v>
      </c>
      <c r="AN315" s="273">
        <v>24</v>
      </c>
      <c r="AO315" s="75">
        <v>0</v>
      </c>
      <c r="AP315" s="75">
        <f t="shared" ca="1" si="305"/>
        <v>120</v>
      </c>
      <c r="AQ315" s="37">
        <f t="shared" si="315"/>
        <v>0</v>
      </c>
      <c r="AR315" s="69" t="s">
        <v>899</v>
      </c>
      <c r="AS315" s="75">
        <f t="shared" si="331"/>
        <v>1</v>
      </c>
      <c r="AT315" s="273">
        <v>12</v>
      </c>
      <c r="AU315" s="75">
        <v>0</v>
      </c>
      <c r="AV315" s="75">
        <f t="shared" ca="1" si="306"/>
        <v>60</v>
      </c>
      <c r="AW315" s="37">
        <f t="shared" si="316"/>
        <v>0</v>
      </c>
      <c r="AX315" s="69" t="s">
        <v>899</v>
      </c>
      <c r="AY315" s="75">
        <f t="shared" si="332"/>
        <v>1</v>
      </c>
      <c r="AZ315" s="287">
        <v>12</v>
      </c>
      <c r="BA315" s="75">
        <v>0</v>
      </c>
      <c r="BB315" s="75">
        <f t="shared" ca="1" si="307"/>
        <v>60</v>
      </c>
      <c r="BC315" s="37">
        <f t="shared" si="317"/>
        <v>0</v>
      </c>
      <c r="BD315" s="69" t="s">
        <v>899</v>
      </c>
      <c r="BE315" s="75">
        <f t="shared" si="326"/>
        <v>0</v>
      </c>
      <c r="BF315" s="273">
        <v>0</v>
      </c>
      <c r="BG315" s="75">
        <v>0</v>
      </c>
      <c r="BH315" s="75">
        <f t="shared" ca="1" si="308"/>
        <v>0</v>
      </c>
      <c r="BI315" s="37">
        <f t="shared" si="318"/>
        <v>0</v>
      </c>
    </row>
    <row r="316" spans="1:61" s="33" customFormat="1" ht="11.25" x14ac:dyDescent="0.2">
      <c r="A316" s="33">
        <f t="shared" si="319"/>
        <v>307</v>
      </c>
      <c r="B316" s="33" t="str">
        <f>'TO Filter Summary'!B317</f>
        <v>GPS</v>
      </c>
      <c r="C316" s="76" t="str">
        <f t="shared" ca="1" si="294"/>
        <v>GPS B - Channel</v>
      </c>
      <c r="D316" s="290" t="str">
        <f>'TO Filter Summary'!D317</f>
        <v>B</v>
      </c>
      <c r="E316" s="34" t="str">
        <f t="shared" ca="1" si="295"/>
        <v>External</v>
      </c>
      <c r="F316" s="34">
        <f t="shared" ca="1" si="296"/>
        <v>712</v>
      </c>
      <c r="G316" s="34" t="str">
        <f t="shared" ca="1" si="297"/>
        <v>0x2C8</v>
      </c>
      <c r="H316" s="34" t="str">
        <f t="shared" ca="1" si="333"/>
        <v>0xAC8</v>
      </c>
      <c r="I316" s="117" t="s">
        <v>1393</v>
      </c>
      <c r="J316" s="35">
        <f t="shared" ca="1" si="298"/>
        <v>2912</v>
      </c>
      <c r="K316" s="67">
        <f t="shared" ca="1" si="299"/>
        <v>1</v>
      </c>
      <c r="L316" s="35" t="str">
        <f t="shared" ca="1" si="300"/>
        <v>Sync</v>
      </c>
      <c r="M316" s="64">
        <f t="shared" ca="1" si="301"/>
        <v>2912</v>
      </c>
      <c r="N316" s="69" t="s">
        <v>899</v>
      </c>
      <c r="O316" s="40">
        <f t="shared" si="327"/>
        <v>0</v>
      </c>
      <c r="P316" s="36">
        <v>0</v>
      </c>
      <c r="Q316" s="40">
        <v>0</v>
      </c>
      <c r="R316" s="40">
        <f t="shared" ca="1" si="328"/>
        <v>0</v>
      </c>
      <c r="S316" s="37">
        <f t="shared" si="311"/>
        <v>0</v>
      </c>
      <c r="T316" s="69" t="s">
        <v>899</v>
      </c>
      <c r="U316" s="40">
        <f t="shared" si="309"/>
        <v>0</v>
      </c>
      <c r="V316" s="84">
        <v>0</v>
      </c>
      <c r="W316" s="40">
        <v>0</v>
      </c>
      <c r="X316" s="40">
        <f t="shared" ca="1" si="302"/>
        <v>0</v>
      </c>
      <c r="Y316" s="37">
        <f t="shared" si="312"/>
        <v>0</v>
      </c>
      <c r="Z316" s="69" t="s">
        <v>899</v>
      </c>
      <c r="AA316" s="40">
        <f t="shared" si="329"/>
        <v>0</v>
      </c>
      <c r="AB316" s="40">
        <v>0</v>
      </c>
      <c r="AC316" s="40">
        <v>0</v>
      </c>
      <c r="AD316" s="40">
        <f t="shared" ca="1" si="303"/>
        <v>0</v>
      </c>
      <c r="AE316" s="37">
        <f t="shared" si="313"/>
        <v>0</v>
      </c>
      <c r="AF316" s="69" t="s">
        <v>899</v>
      </c>
      <c r="AG316" s="40">
        <f t="shared" si="334"/>
        <v>0</v>
      </c>
      <c r="AH316" s="40">
        <v>0</v>
      </c>
      <c r="AI316" s="40">
        <v>0</v>
      </c>
      <c r="AJ316" s="40">
        <f t="shared" ca="1" si="304"/>
        <v>0</v>
      </c>
      <c r="AK316" s="37">
        <f t="shared" si="314"/>
        <v>0</v>
      </c>
      <c r="AL316" s="69" t="s">
        <v>899</v>
      </c>
      <c r="AM316" s="40">
        <f t="shared" si="330"/>
        <v>0</v>
      </c>
      <c r="AN316" s="84">
        <v>0</v>
      </c>
      <c r="AO316" s="40">
        <v>0</v>
      </c>
      <c r="AP316" s="40">
        <f t="shared" ca="1" si="305"/>
        <v>0</v>
      </c>
      <c r="AQ316" s="37">
        <f t="shared" si="315"/>
        <v>0</v>
      </c>
      <c r="AR316" s="69" t="s">
        <v>899</v>
      </c>
      <c r="AS316" s="40">
        <f t="shared" si="331"/>
        <v>0</v>
      </c>
      <c r="AT316" s="84">
        <v>0</v>
      </c>
      <c r="AU316" s="40">
        <v>0</v>
      </c>
      <c r="AV316" s="40">
        <f t="shared" ref="AV316:AV351" ca="1" si="335">IF(AT316="", "", $K316*AT316)</f>
        <v>0</v>
      </c>
      <c r="AW316" s="37">
        <f t="shared" si="316"/>
        <v>0</v>
      </c>
      <c r="AX316" s="69" t="s">
        <v>899</v>
      </c>
      <c r="AY316" s="40">
        <f t="shared" si="332"/>
        <v>0</v>
      </c>
      <c r="AZ316" s="84">
        <v>0</v>
      </c>
      <c r="BA316" s="40">
        <v>0</v>
      </c>
      <c r="BB316" s="40">
        <f t="shared" ca="1" si="307"/>
        <v>0</v>
      </c>
      <c r="BC316" s="37">
        <f t="shared" si="317"/>
        <v>0</v>
      </c>
      <c r="BD316" s="69" t="s">
        <v>899</v>
      </c>
      <c r="BE316" s="40">
        <f t="shared" si="326"/>
        <v>0</v>
      </c>
      <c r="BF316" s="84">
        <v>0</v>
      </c>
      <c r="BG316" s="40">
        <v>0</v>
      </c>
      <c r="BH316" s="40">
        <f t="shared" ca="1" si="308"/>
        <v>0</v>
      </c>
      <c r="BI316" s="37">
        <f t="shared" si="318"/>
        <v>0</v>
      </c>
    </row>
    <row r="317" spans="1:61" s="33" customFormat="1" ht="11.25" x14ac:dyDescent="0.2">
      <c r="A317" s="33">
        <f t="shared" si="319"/>
        <v>308</v>
      </c>
      <c r="B317" s="33" t="str">
        <f>'TO Filter Summary'!B318</f>
        <v>GPS</v>
      </c>
      <c r="C317" s="76" t="str">
        <f t="shared" ca="1" si="294"/>
        <v>GPS B - SV Position</v>
      </c>
      <c r="D317" s="290" t="str">
        <f>'TO Filter Summary'!D318</f>
        <v>B</v>
      </c>
      <c r="E317" s="34" t="str">
        <f t="shared" ca="1" si="295"/>
        <v>External</v>
      </c>
      <c r="F317" s="34">
        <f t="shared" ca="1" si="296"/>
        <v>713</v>
      </c>
      <c r="G317" s="34" t="str">
        <f t="shared" ca="1" si="297"/>
        <v>0x2C9</v>
      </c>
      <c r="H317" s="34" t="str">
        <f t="shared" ca="1" si="333"/>
        <v>0xAC9</v>
      </c>
      <c r="I317" s="117" t="s">
        <v>1393</v>
      </c>
      <c r="J317" s="35">
        <f t="shared" ca="1" si="298"/>
        <v>2864</v>
      </c>
      <c r="K317" s="67">
        <f t="shared" ca="1" si="299"/>
        <v>5</v>
      </c>
      <c r="L317" s="35" t="str">
        <f t="shared" ca="1" si="300"/>
        <v>Sync</v>
      </c>
      <c r="M317" s="64">
        <f t="shared" ca="1" si="301"/>
        <v>572.79999999999995</v>
      </c>
      <c r="N317" s="69" t="s">
        <v>899</v>
      </c>
      <c r="O317" s="40">
        <f t="shared" si="327"/>
        <v>0</v>
      </c>
      <c r="P317" s="36">
        <v>0</v>
      </c>
      <c r="Q317" s="40">
        <v>0</v>
      </c>
      <c r="R317" s="40">
        <f t="shared" ca="1" si="328"/>
        <v>0</v>
      </c>
      <c r="S317" s="37">
        <f t="shared" si="311"/>
        <v>0</v>
      </c>
      <c r="T317" s="69" t="s">
        <v>899</v>
      </c>
      <c r="U317" s="40">
        <f t="shared" si="309"/>
        <v>0</v>
      </c>
      <c r="V317" s="84">
        <v>0</v>
      </c>
      <c r="W317" s="40">
        <v>0</v>
      </c>
      <c r="X317" s="40">
        <f t="shared" ca="1" si="302"/>
        <v>0</v>
      </c>
      <c r="Y317" s="37">
        <f t="shared" si="312"/>
        <v>0</v>
      </c>
      <c r="Z317" s="69" t="s">
        <v>899</v>
      </c>
      <c r="AA317" s="40">
        <f t="shared" si="329"/>
        <v>0</v>
      </c>
      <c r="AB317" s="40">
        <v>0</v>
      </c>
      <c r="AC317" s="40">
        <v>0</v>
      </c>
      <c r="AD317" s="40">
        <f t="shared" ca="1" si="303"/>
        <v>0</v>
      </c>
      <c r="AE317" s="37">
        <f t="shared" si="313"/>
        <v>0</v>
      </c>
      <c r="AF317" s="69" t="s">
        <v>899</v>
      </c>
      <c r="AG317" s="40">
        <f t="shared" si="334"/>
        <v>0</v>
      </c>
      <c r="AH317" s="40">
        <v>0</v>
      </c>
      <c r="AI317" s="40">
        <v>0</v>
      </c>
      <c r="AJ317" s="40">
        <f t="shared" ca="1" si="304"/>
        <v>0</v>
      </c>
      <c r="AK317" s="37">
        <f t="shared" si="314"/>
        <v>0</v>
      </c>
      <c r="AL317" s="69" t="s">
        <v>899</v>
      </c>
      <c r="AM317" s="40">
        <f t="shared" si="330"/>
        <v>0</v>
      </c>
      <c r="AN317" s="84">
        <v>0</v>
      </c>
      <c r="AO317" s="40">
        <v>0</v>
      </c>
      <c r="AP317" s="40">
        <f t="shared" ca="1" si="305"/>
        <v>0</v>
      </c>
      <c r="AQ317" s="37">
        <f t="shared" si="315"/>
        <v>0</v>
      </c>
      <c r="AR317" s="69" t="s">
        <v>899</v>
      </c>
      <c r="AS317" s="40">
        <f t="shared" si="331"/>
        <v>0</v>
      </c>
      <c r="AT317" s="84">
        <v>0</v>
      </c>
      <c r="AU317" s="40">
        <v>0</v>
      </c>
      <c r="AV317" s="40">
        <f t="shared" ca="1" si="335"/>
        <v>0</v>
      </c>
      <c r="AW317" s="37">
        <f t="shared" si="316"/>
        <v>0</v>
      </c>
      <c r="AX317" s="69" t="s">
        <v>899</v>
      </c>
      <c r="AY317" s="40">
        <f t="shared" si="332"/>
        <v>0</v>
      </c>
      <c r="AZ317" s="84">
        <v>0</v>
      </c>
      <c r="BA317" s="40">
        <v>0</v>
      </c>
      <c r="BB317" s="40">
        <f t="shared" ca="1" si="307"/>
        <v>0</v>
      </c>
      <c r="BC317" s="37">
        <f t="shared" si="317"/>
        <v>0</v>
      </c>
      <c r="BD317" s="69" t="s">
        <v>899</v>
      </c>
      <c r="BE317" s="40">
        <f t="shared" si="326"/>
        <v>0</v>
      </c>
      <c r="BF317" s="84">
        <v>0</v>
      </c>
      <c r="BG317" s="40">
        <v>0</v>
      </c>
      <c r="BH317" s="40">
        <f t="shared" ca="1" si="308"/>
        <v>0</v>
      </c>
      <c r="BI317" s="37">
        <f t="shared" si="318"/>
        <v>0</v>
      </c>
    </row>
    <row r="318" spans="1:61" s="33" customFormat="1" ht="11.25" x14ac:dyDescent="0.2">
      <c r="A318" s="33">
        <f t="shared" si="319"/>
        <v>309</v>
      </c>
      <c r="B318" s="33" t="str">
        <f>'TO Filter Summary'!B319</f>
        <v>GPS</v>
      </c>
      <c r="C318" s="76" t="str">
        <f t="shared" ca="1" si="294"/>
        <v>GPS B - Measurement</v>
      </c>
      <c r="D318" s="290" t="str">
        <f>'TO Filter Summary'!D319</f>
        <v>B</v>
      </c>
      <c r="E318" s="34" t="str">
        <f t="shared" ca="1" si="295"/>
        <v>External</v>
      </c>
      <c r="F318" s="34">
        <f t="shared" ca="1" si="296"/>
        <v>714</v>
      </c>
      <c r="G318" s="34" t="str">
        <f t="shared" ca="1" si="297"/>
        <v>0x2CA</v>
      </c>
      <c r="H318" s="34" t="str">
        <f t="shared" ca="1" si="333"/>
        <v>0xACA</v>
      </c>
      <c r="I318" s="117" t="s">
        <v>1393</v>
      </c>
      <c r="J318" s="35">
        <f t="shared" ca="1" si="298"/>
        <v>3040</v>
      </c>
      <c r="K318" s="67">
        <f t="shared" ca="1" si="299"/>
        <v>5</v>
      </c>
      <c r="L318" s="35" t="str">
        <f t="shared" ca="1" si="300"/>
        <v>Sync</v>
      </c>
      <c r="M318" s="64">
        <f t="shared" ca="1" si="301"/>
        <v>608</v>
      </c>
      <c r="N318" s="69" t="s">
        <v>899</v>
      </c>
      <c r="O318" s="40">
        <f t="shared" si="327"/>
        <v>0</v>
      </c>
      <c r="P318" s="36">
        <v>0</v>
      </c>
      <c r="Q318" s="40">
        <v>0</v>
      </c>
      <c r="R318" s="40">
        <f t="shared" ca="1" si="328"/>
        <v>0</v>
      </c>
      <c r="S318" s="37">
        <f t="shared" si="311"/>
        <v>0</v>
      </c>
      <c r="T318" s="69" t="s">
        <v>899</v>
      </c>
      <c r="U318" s="40">
        <f t="shared" si="309"/>
        <v>0</v>
      </c>
      <c r="V318" s="84">
        <v>0</v>
      </c>
      <c r="W318" s="40">
        <v>0</v>
      </c>
      <c r="X318" s="40">
        <f t="shared" ca="1" si="302"/>
        <v>0</v>
      </c>
      <c r="Y318" s="37">
        <f t="shared" si="312"/>
        <v>0</v>
      </c>
      <c r="Z318" s="69" t="s">
        <v>899</v>
      </c>
      <c r="AA318" s="40">
        <f t="shared" si="329"/>
        <v>0</v>
      </c>
      <c r="AB318" s="40">
        <v>0</v>
      </c>
      <c r="AC318" s="40">
        <v>0</v>
      </c>
      <c r="AD318" s="40">
        <f t="shared" ca="1" si="303"/>
        <v>0</v>
      </c>
      <c r="AE318" s="37">
        <f t="shared" si="313"/>
        <v>0</v>
      </c>
      <c r="AF318" s="69" t="s">
        <v>899</v>
      </c>
      <c r="AG318" s="40">
        <f t="shared" si="334"/>
        <v>0</v>
      </c>
      <c r="AH318" s="40">
        <v>0</v>
      </c>
      <c r="AI318" s="40">
        <v>0</v>
      </c>
      <c r="AJ318" s="40">
        <f t="shared" ca="1" si="304"/>
        <v>0</v>
      </c>
      <c r="AK318" s="37">
        <f t="shared" si="314"/>
        <v>0</v>
      </c>
      <c r="AL318" s="69" t="s">
        <v>899</v>
      </c>
      <c r="AM318" s="40">
        <f t="shared" si="330"/>
        <v>0</v>
      </c>
      <c r="AN318" s="84">
        <v>0</v>
      </c>
      <c r="AO318" s="40">
        <v>0</v>
      </c>
      <c r="AP318" s="40">
        <f t="shared" ca="1" si="305"/>
        <v>0</v>
      </c>
      <c r="AQ318" s="37">
        <f t="shared" si="315"/>
        <v>0</v>
      </c>
      <c r="AR318" s="69" t="s">
        <v>899</v>
      </c>
      <c r="AS318" s="40">
        <f t="shared" si="331"/>
        <v>0</v>
      </c>
      <c r="AT318" s="84">
        <v>0</v>
      </c>
      <c r="AU318" s="40">
        <v>0</v>
      </c>
      <c r="AV318" s="40">
        <f t="shared" ca="1" si="335"/>
        <v>0</v>
      </c>
      <c r="AW318" s="37">
        <f t="shared" si="316"/>
        <v>0</v>
      </c>
      <c r="AX318" s="69" t="s">
        <v>899</v>
      </c>
      <c r="AY318" s="40">
        <f t="shared" si="332"/>
        <v>0</v>
      </c>
      <c r="AZ318" s="84">
        <v>0</v>
      </c>
      <c r="BA318" s="40">
        <v>0</v>
      </c>
      <c r="BB318" s="40">
        <f t="shared" ca="1" si="307"/>
        <v>0</v>
      </c>
      <c r="BC318" s="37">
        <f t="shared" si="317"/>
        <v>0</v>
      </c>
      <c r="BD318" s="69" t="s">
        <v>899</v>
      </c>
      <c r="BE318" s="40">
        <f t="shared" si="326"/>
        <v>0</v>
      </c>
      <c r="BF318" s="84">
        <v>0</v>
      </c>
      <c r="BG318" s="40">
        <v>0</v>
      </c>
      <c r="BH318" s="40">
        <f t="shared" ca="1" si="308"/>
        <v>0</v>
      </c>
      <c r="BI318" s="37">
        <f t="shared" si="318"/>
        <v>0</v>
      </c>
    </row>
    <row r="319" spans="1:61" s="33" customFormat="1" ht="11.25" x14ac:dyDescent="0.2">
      <c r="A319" s="33">
        <f t="shared" si="319"/>
        <v>310</v>
      </c>
      <c r="B319" s="33" t="str">
        <f>'TO Filter Summary'!B320</f>
        <v>GPS</v>
      </c>
      <c r="C319" s="76" t="str">
        <f t="shared" ca="1" si="294"/>
        <v>GPS B - Pseudorange</v>
      </c>
      <c r="D319" s="290" t="str">
        <f>'TO Filter Summary'!D320</f>
        <v>B</v>
      </c>
      <c r="E319" s="34" t="str">
        <f t="shared" ca="1" si="295"/>
        <v>External</v>
      </c>
      <c r="F319" s="34">
        <f t="shared" ca="1" si="296"/>
        <v>715</v>
      </c>
      <c r="G319" s="34" t="str">
        <f t="shared" ca="1" si="297"/>
        <v>0x2CB</v>
      </c>
      <c r="H319" s="34" t="str">
        <f t="shared" ca="1" si="333"/>
        <v>0xACB</v>
      </c>
      <c r="I319" s="117" t="s">
        <v>1393</v>
      </c>
      <c r="J319" s="35">
        <f t="shared" ca="1" si="298"/>
        <v>2928</v>
      </c>
      <c r="K319" s="67">
        <f t="shared" ca="1" si="299"/>
        <v>5</v>
      </c>
      <c r="L319" s="35" t="str">
        <f t="shared" ca="1" si="300"/>
        <v>Sync</v>
      </c>
      <c r="M319" s="64">
        <f t="shared" ca="1" si="301"/>
        <v>585.6</v>
      </c>
      <c r="N319" s="69" t="s">
        <v>899</v>
      </c>
      <c r="O319" s="40">
        <f t="shared" si="327"/>
        <v>0</v>
      </c>
      <c r="P319" s="36">
        <v>0</v>
      </c>
      <c r="Q319" s="40">
        <v>0</v>
      </c>
      <c r="R319" s="40">
        <f t="shared" ca="1" si="328"/>
        <v>0</v>
      </c>
      <c r="S319" s="37">
        <f t="shared" si="311"/>
        <v>0</v>
      </c>
      <c r="T319" s="69" t="s">
        <v>899</v>
      </c>
      <c r="U319" s="40">
        <f t="shared" si="309"/>
        <v>0</v>
      </c>
      <c r="V319" s="84">
        <v>0</v>
      </c>
      <c r="W319" s="40">
        <v>0</v>
      </c>
      <c r="X319" s="40">
        <f t="shared" ca="1" si="302"/>
        <v>0</v>
      </c>
      <c r="Y319" s="37">
        <f t="shared" si="312"/>
        <v>0</v>
      </c>
      <c r="Z319" s="69" t="s">
        <v>899</v>
      </c>
      <c r="AA319" s="40">
        <f t="shared" si="329"/>
        <v>0</v>
      </c>
      <c r="AB319" s="40">
        <v>0</v>
      </c>
      <c r="AC319" s="40">
        <v>0</v>
      </c>
      <c r="AD319" s="40">
        <f t="shared" ca="1" si="303"/>
        <v>0</v>
      </c>
      <c r="AE319" s="37">
        <f t="shared" si="313"/>
        <v>0</v>
      </c>
      <c r="AF319" s="69" t="s">
        <v>899</v>
      </c>
      <c r="AG319" s="40">
        <f t="shared" si="334"/>
        <v>0</v>
      </c>
      <c r="AH319" s="40">
        <v>0</v>
      </c>
      <c r="AI319" s="40">
        <v>0</v>
      </c>
      <c r="AJ319" s="40">
        <f t="shared" ca="1" si="304"/>
        <v>0</v>
      </c>
      <c r="AK319" s="37">
        <f t="shared" si="314"/>
        <v>0</v>
      </c>
      <c r="AL319" s="69" t="s">
        <v>899</v>
      </c>
      <c r="AM319" s="40">
        <f t="shared" si="330"/>
        <v>0</v>
      </c>
      <c r="AN319" s="84">
        <v>0</v>
      </c>
      <c r="AO319" s="40">
        <v>0</v>
      </c>
      <c r="AP319" s="40">
        <f t="shared" ca="1" si="305"/>
        <v>0</v>
      </c>
      <c r="AQ319" s="37">
        <f t="shared" si="315"/>
        <v>0</v>
      </c>
      <c r="AR319" s="69" t="s">
        <v>899</v>
      </c>
      <c r="AS319" s="40">
        <f t="shared" si="331"/>
        <v>0</v>
      </c>
      <c r="AT319" s="84">
        <v>0</v>
      </c>
      <c r="AU319" s="40">
        <v>0</v>
      </c>
      <c r="AV319" s="40">
        <f t="shared" ca="1" si="335"/>
        <v>0</v>
      </c>
      <c r="AW319" s="37">
        <f t="shared" si="316"/>
        <v>0</v>
      </c>
      <c r="AX319" s="69" t="s">
        <v>899</v>
      </c>
      <c r="AY319" s="40">
        <f t="shared" si="332"/>
        <v>0</v>
      </c>
      <c r="AZ319" s="84">
        <v>0</v>
      </c>
      <c r="BA319" s="40">
        <v>0</v>
      </c>
      <c r="BB319" s="40">
        <f t="shared" ca="1" si="307"/>
        <v>0</v>
      </c>
      <c r="BC319" s="37">
        <f t="shared" si="317"/>
        <v>0</v>
      </c>
      <c r="BD319" s="69" t="s">
        <v>899</v>
      </c>
      <c r="BE319" s="40">
        <f t="shared" si="326"/>
        <v>0</v>
      </c>
      <c r="BF319" s="84">
        <v>0</v>
      </c>
      <c r="BG319" s="40">
        <v>0</v>
      </c>
      <c r="BH319" s="40">
        <f t="shared" ca="1" si="308"/>
        <v>0</v>
      </c>
      <c r="BI319" s="37">
        <f t="shared" si="318"/>
        <v>0</v>
      </c>
    </row>
    <row r="320" spans="1:61" s="33" customFormat="1" ht="11.25" x14ac:dyDescent="0.2">
      <c r="A320" s="33">
        <f t="shared" si="319"/>
        <v>311</v>
      </c>
      <c r="B320" s="33" t="str">
        <f>'TO Filter Summary'!B321</f>
        <v>GPS</v>
      </c>
      <c r="C320" s="76" t="str">
        <f t="shared" ca="1" si="294"/>
        <v>GPS B - SV Prediction</v>
      </c>
      <c r="D320" s="290" t="str">
        <f>'TO Filter Summary'!D321</f>
        <v>B</v>
      </c>
      <c r="E320" s="34" t="str">
        <f t="shared" ca="1" si="295"/>
        <v>External</v>
      </c>
      <c r="F320" s="34">
        <f t="shared" ca="1" si="296"/>
        <v>716</v>
      </c>
      <c r="G320" s="34" t="str">
        <f t="shared" ca="1" si="297"/>
        <v>0x2CC</v>
      </c>
      <c r="H320" s="34" t="str">
        <f t="shared" ca="1" si="333"/>
        <v>0xACC</v>
      </c>
      <c r="I320" s="117" t="s">
        <v>1393</v>
      </c>
      <c r="J320" s="35">
        <f t="shared" ca="1" si="298"/>
        <v>816</v>
      </c>
      <c r="K320" s="67">
        <f t="shared" ca="1" si="299"/>
        <v>1</v>
      </c>
      <c r="L320" s="35" t="str">
        <f t="shared" ca="1" si="300"/>
        <v>Sync</v>
      </c>
      <c r="M320" s="64">
        <f t="shared" ca="1" si="301"/>
        <v>816</v>
      </c>
      <c r="N320" s="69" t="s">
        <v>899</v>
      </c>
      <c r="O320" s="40">
        <f t="shared" si="327"/>
        <v>0</v>
      </c>
      <c r="P320" s="36">
        <v>0</v>
      </c>
      <c r="Q320" s="40">
        <v>0</v>
      </c>
      <c r="R320" s="40">
        <f t="shared" ca="1" si="328"/>
        <v>0</v>
      </c>
      <c r="S320" s="37">
        <f t="shared" si="311"/>
        <v>0</v>
      </c>
      <c r="T320" s="69" t="s">
        <v>899</v>
      </c>
      <c r="U320" s="40">
        <f t="shared" si="309"/>
        <v>0</v>
      </c>
      <c r="V320" s="84">
        <v>0</v>
      </c>
      <c r="W320" s="40">
        <v>0</v>
      </c>
      <c r="X320" s="40">
        <f t="shared" ca="1" si="302"/>
        <v>0</v>
      </c>
      <c r="Y320" s="37">
        <f t="shared" si="312"/>
        <v>0</v>
      </c>
      <c r="Z320" s="69" t="s">
        <v>899</v>
      </c>
      <c r="AA320" s="40">
        <f t="shared" si="329"/>
        <v>0</v>
      </c>
      <c r="AB320" s="40">
        <v>0</v>
      </c>
      <c r="AC320" s="40">
        <v>0</v>
      </c>
      <c r="AD320" s="40">
        <f t="shared" ca="1" si="303"/>
        <v>0</v>
      </c>
      <c r="AE320" s="37">
        <f t="shared" si="313"/>
        <v>0</v>
      </c>
      <c r="AF320" s="69" t="s">
        <v>899</v>
      </c>
      <c r="AG320" s="40">
        <f t="shared" si="334"/>
        <v>0</v>
      </c>
      <c r="AH320" s="40">
        <v>0</v>
      </c>
      <c r="AI320" s="40">
        <v>0</v>
      </c>
      <c r="AJ320" s="40">
        <f t="shared" ca="1" si="304"/>
        <v>0</v>
      </c>
      <c r="AK320" s="37">
        <f t="shared" si="314"/>
        <v>0</v>
      </c>
      <c r="AL320" s="69" t="s">
        <v>899</v>
      </c>
      <c r="AM320" s="40">
        <f t="shared" si="330"/>
        <v>0</v>
      </c>
      <c r="AN320" s="84">
        <v>0</v>
      </c>
      <c r="AO320" s="40">
        <v>0</v>
      </c>
      <c r="AP320" s="40">
        <f t="shared" ca="1" si="305"/>
        <v>0</v>
      </c>
      <c r="AQ320" s="37">
        <f t="shared" si="315"/>
        <v>0</v>
      </c>
      <c r="AR320" s="69" t="s">
        <v>899</v>
      </c>
      <c r="AS320" s="40">
        <f t="shared" si="331"/>
        <v>0</v>
      </c>
      <c r="AT320" s="84">
        <v>0</v>
      </c>
      <c r="AU320" s="40">
        <v>0</v>
      </c>
      <c r="AV320" s="40">
        <f t="shared" ca="1" si="335"/>
        <v>0</v>
      </c>
      <c r="AW320" s="37">
        <f t="shared" si="316"/>
        <v>0</v>
      </c>
      <c r="AX320" s="69" t="s">
        <v>899</v>
      </c>
      <c r="AY320" s="40">
        <f t="shared" si="332"/>
        <v>0</v>
      </c>
      <c r="AZ320" s="84">
        <v>0</v>
      </c>
      <c r="BA320" s="40">
        <v>0</v>
      </c>
      <c r="BB320" s="40">
        <f t="shared" ca="1" si="307"/>
        <v>0</v>
      </c>
      <c r="BC320" s="37">
        <f t="shared" si="317"/>
        <v>0</v>
      </c>
      <c r="BD320" s="69" t="s">
        <v>899</v>
      </c>
      <c r="BE320" s="40">
        <f t="shared" si="326"/>
        <v>0</v>
      </c>
      <c r="BF320" s="84">
        <v>0</v>
      </c>
      <c r="BG320" s="40">
        <v>0</v>
      </c>
      <c r="BH320" s="40">
        <f t="shared" ca="1" si="308"/>
        <v>0</v>
      </c>
      <c r="BI320" s="37">
        <f t="shared" si="318"/>
        <v>0</v>
      </c>
    </row>
    <row r="321" spans="1:61" s="33" customFormat="1" ht="11.25" x14ac:dyDescent="0.2">
      <c r="A321" s="33">
        <f t="shared" si="319"/>
        <v>312</v>
      </c>
      <c r="B321" s="33">
        <f>'TO Filter Summary'!B322</f>
        <v>0</v>
      </c>
      <c r="C321" s="76" t="str">
        <f t="shared" ca="1" si="294"/>
        <v>GPS B - Reserved</v>
      </c>
      <c r="D321" s="290" t="str">
        <f>'TO Filter Summary'!D322</f>
        <v>B</v>
      </c>
      <c r="E321" s="34" t="str">
        <f t="shared" ca="1" si="295"/>
        <v>External</v>
      </c>
      <c r="F321" s="34">
        <f t="shared" ca="1" si="296"/>
        <v>717</v>
      </c>
      <c r="G321" s="34" t="str">
        <f t="shared" ca="1" si="297"/>
        <v>0x2CD</v>
      </c>
      <c r="H321" s="34" t="str">
        <f t="shared" ca="1" si="333"/>
        <v>0xACD</v>
      </c>
      <c r="I321" s="117" t="s">
        <v>1393</v>
      </c>
      <c r="J321" s="35" t="str">
        <f t="shared" ca="1" si="298"/>
        <v/>
      </c>
      <c r="K321" s="67">
        <f t="shared" ca="1" si="299"/>
        <v>0</v>
      </c>
      <c r="L321" s="35" t="str">
        <f t="shared" ca="1" si="300"/>
        <v>N/A</v>
      </c>
      <c r="M321" s="64">
        <f t="shared" ca="1" si="301"/>
        <v>0</v>
      </c>
      <c r="N321" s="69" t="s">
        <v>899</v>
      </c>
      <c r="O321" s="40">
        <f t="shared" si="327"/>
        <v>0</v>
      </c>
      <c r="P321" s="36">
        <v>0</v>
      </c>
      <c r="Q321" s="40">
        <v>0</v>
      </c>
      <c r="R321" s="40">
        <f t="shared" ca="1" si="328"/>
        <v>0</v>
      </c>
      <c r="S321" s="37">
        <f t="shared" si="311"/>
        <v>0</v>
      </c>
      <c r="T321" s="69" t="s">
        <v>899</v>
      </c>
      <c r="U321" s="40">
        <f t="shared" si="309"/>
        <v>0</v>
      </c>
      <c r="V321" s="84">
        <v>0</v>
      </c>
      <c r="W321" s="40">
        <v>0</v>
      </c>
      <c r="X321" s="40">
        <f t="shared" ca="1" si="302"/>
        <v>0</v>
      </c>
      <c r="Y321" s="37">
        <f t="shared" si="312"/>
        <v>0</v>
      </c>
      <c r="Z321" s="69" t="s">
        <v>899</v>
      </c>
      <c r="AA321" s="40">
        <f t="shared" si="329"/>
        <v>0</v>
      </c>
      <c r="AB321" s="40">
        <v>0</v>
      </c>
      <c r="AC321" s="40">
        <v>0</v>
      </c>
      <c r="AD321" s="40">
        <f t="shared" ca="1" si="303"/>
        <v>0</v>
      </c>
      <c r="AE321" s="37">
        <f t="shared" si="313"/>
        <v>0</v>
      </c>
      <c r="AF321" s="69" t="s">
        <v>899</v>
      </c>
      <c r="AG321" s="40">
        <f t="shared" si="334"/>
        <v>0</v>
      </c>
      <c r="AH321" s="40">
        <v>0</v>
      </c>
      <c r="AI321" s="40">
        <v>0</v>
      </c>
      <c r="AJ321" s="40">
        <f t="shared" ca="1" si="304"/>
        <v>0</v>
      </c>
      <c r="AK321" s="37">
        <f t="shared" si="314"/>
        <v>0</v>
      </c>
      <c r="AL321" s="69" t="s">
        <v>899</v>
      </c>
      <c r="AM321" s="40">
        <f t="shared" si="330"/>
        <v>0</v>
      </c>
      <c r="AN321" s="84">
        <v>0</v>
      </c>
      <c r="AO321" s="40">
        <v>0</v>
      </c>
      <c r="AP321" s="40">
        <f t="shared" ca="1" si="305"/>
        <v>0</v>
      </c>
      <c r="AQ321" s="37">
        <f t="shared" si="315"/>
        <v>0</v>
      </c>
      <c r="AR321" s="69" t="s">
        <v>899</v>
      </c>
      <c r="AS321" s="40">
        <f t="shared" si="331"/>
        <v>0</v>
      </c>
      <c r="AT321" s="84">
        <v>0</v>
      </c>
      <c r="AU321" s="40">
        <v>0</v>
      </c>
      <c r="AV321" s="40">
        <f t="shared" ca="1" si="335"/>
        <v>0</v>
      </c>
      <c r="AW321" s="37">
        <f t="shared" si="316"/>
        <v>0</v>
      </c>
      <c r="AX321" s="69" t="s">
        <v>899</v>
      </c>
      <c r="AY321" s="40">
        <f t="shared" si="332"/>
        <v>0</v>
      </c>
      <c r="AZ321" s="84">
        <v>0</v>
      </c>
      <c r="BA321" s="40">
        <v>0</v>
      </c>
      <c r="BB321" s="40">
        <f t="shared" ca="1" si="307"/>
        <v>0</v>
      </c>
      <c r="BC321" s="37">
        <f t="shared" si="317"/>
        <v>0</v>
      </c>
      <c r="BD321" s="69" t="s">
        <v>899</v>
      </c>
      <c r="BE321" s="40">
        <f t="shared" si="326"/>
        <v>0</v>
      </c>
      <c r="BF321" s="84">
        <v>0</v>
      </c>
      <c r="BG321" s="40">
        <v>0</v>
      </c>
      <c r="BH321" s="40">
        <f t="shared" ca="1" si="308"/>
        <v>0</v>
      </c>
      <c r="BI321" s="37">
        <f t="shared" si="318"/>
        <v>0</v>
      </c>
    </row>
    <row r="322" spans="1:61" s="16" customFormat="1" ht="11.25" x14ac:dyDescent="0.2">
      <c r="A322" s="16">
        <f t="shared" si="319"/>
        <v>313</v>
      </c>
      <c r="B322" s="33" t="str">
        <f>'TO Filter Summary'!B323</f>
        <v>GPS</v>
      </c>
      <c r="C322" s="118" t="str">
        <f t="shared" ca="1" si="294"/>
        <v>GPS B - GEONS Real Time State</v>
      </c>
      <c r="D322" s="290" t="str">
        <f>'TO Filter Summary'!D323</f>
        <v>B</v>
      </c>
      <c r="E322" s="117" t="str">
        <f t="shared" ca="1" si="295"/>
        <v>External</v>
      </c>
      <c r="F322" s="117">
        <f t="shared" ca="1" si="296"/>
        <v>718</v>
      </c>
      <c r="G322" s="117" t="str">
        <f t="shared" ca="1" si="297"/>
        <v>0x2CE</v>
      </c>
      <c r="H322" s="117" t="str">
        <f t="shared" ca="1" si="333"/>
        <v>0xACE</v>
      </c>
      <c r="I322" s="117" t="s">
        <v>1393</v>
      </c>
      <c r="J322" s="119">
        <f t="shared" ca="1" si="298"/>
        <v>1200</v>
      </c>
      <c r="K322" s="272">
        <f t="shared" ca="1" si="299"/>
        <v>5</v>
      </c>
      <c r="L322" s="119" t="str">
        <f t="shared" ca="1" si="300"/>
        <v>Sync</v>
      </c>
      <c r="M322" s="120">
        <f t="shared" ca="1" si="301"/>
        <v>240</v>
      </c>
      <c r="N322" s="69" t="s">
        <v>899</v>
      </c>
      <c r="O322" s="75">
        <f t="shared" si="327"/>
        <v>1</v>
      </c>
      <c r="P322" s="121">
        <v>1</v>
      </c>
      <c r="Q322" s="75">
        <v>0</v>
      </c>
      <c r="R322" s="75">
        <f t="shared" ca="1" si="328"/>
        <v>5</v>
      </c>
      <c r="S322" s="37">
        <f t="shared" si="311"/>
        <v>0</v>
      </c>
      <c r="T322" s="69" t="s">
        <v>899</v>
      </c>
      <c r="U322" s="75">
        <f t="shared" si="309"/>
        <v>1</v>
      </c>
      <c r="V322" s="121">
        <v>1</v>
      </c>
      <c r="W322" s="75">
        <v>0</v>
      </c>
      <c r="X322" s="75">
        <f t="shared" ca="1" si="302"/>
        <v>5</v>
      </c>
      <c r="Y322" s="37">
        <f t="shared" si="312"/>
        <v>0</v>
      </c>
      <c r="Z322" s="69" t="s">
        <v>899</v>
      </c>
      <c r="AA322" s="75">
        <f t="shared" si="329"/>
        <v>1</v>
      </c>
      <c r="AB322" s="75">
        <v>24</v>
      </c>
      <c r="AC322" s="75">
        <v>0</v>
      </c>
      <c r="AD322" s="75">
        <f t="shared" ca="1" si="303"/>
        <v>120</v>
      </c>
      <c r="AE322" s="37">
        <f t="shared" si="313"/>
        <v>0</v>
      </c>
      <c r="AF322" s="69" t="s">
        <v>899</v>
      </c>
      <c r="AG322" s="75">
        <f t="shared" si="334"/>
        <v>0</v>
      </c>
      <c r="AH322" s="75">
        <v>0</v>
      </c>
      <c r="AI322" s="75">
        <v>0</v>
      </c>
      <c r="AJ322" s="75">
        <f t="shared" ca="1" si="304"/>
        <v>0</v>
      </c>
      <c r="AK322" s="37">
        <f t="shared" si="314"/>
        <v>0</v>
      </c>
      <c r="AL322" s="69" t="s">
        <v>899</v>
      </c>
      <c r="AM322" s="75">
        <f t="shared" si="330"/>
        <v>1</v>
      </c>
      <c r="AN322" s="75">
        <v>24</v>
      </c>
      <c r="AO322" s="75">
        <v>0</v>
      </c>
      <c r="AP322" s="75">
        <f t="shared" ca="1" si="305"/>
        <v>120</v>
      </c>
      <c r="AQ322" s="37">
        <f t="shared" si="315"/>
        <v>0</v>
      </c>
      <c r="AR322" s="69" t="s">
        <v>899</v>
      </c>
      <c r="AS322" s="75">
        <f t="shared" si="331"/>
        <v>1</v>
      </c>
      <c r="AT322" s="75">
        <v>12</v>
      </c>
      <c r="AU322" s="75">
        <v>0</v>
      </c>
      <c r="AV322" s="75">
        <f t="shared" ca="1" si="335"/>
        <v>60</v>
      </c>
      <c r="AW322" s="37">
        <f t="shared" si="316"/>
        <v>0</v>
      </c>
      <c r="AX322" s="69" t="s">
        <v>899</v>
      </c>
      <c r="AY322" s="75">
        <f t="shared" si="332"/>
        <v>1</v>
      </c>
      <c r="AZ322" s="75">
        <v>12</v>
      </c>
      <c r="BA322" s="75">
        <v>0</v>
      </c>
      <c r="BB322" s="75">
        <f t="shared" ca="1" si="307"/>
        <v>60</v>
      </c>
      <c r="BC322" s="37">
        <f t="shared" si="317"/>
        <v>0</v>
      </c>
      <c r="BD322" s="69" t="s">
        <v>899</v>
      </c>
      <c r="BE322" s="75">
        <f t="shared" si="326"/>
        <v>0</v>
      </c>
      <c r="BF322" s="75">
        <v>0</v>
      </c>
      <c r="BG322" s="75">
        <v>0</v>
      </c>
      <c r="BH322" s="75">
        <f t="shared" ca="1" si="308"/>
        <v>0</v>
      </c>
      <c r="BI322" s="37">
        <f t="shared" si="318"/>
        <v>0</v>
      </c>
    </row>
    <row r="323" spans="1:61" s="16" customFormat="1" ht="11.25" x14ac:dyDescent="0.2">
      <c r="A323" s="16">
        <f t="shared" si="319"/>
        <v>314</v>
      </c>
      <c r="B323" s="33" t="str">
        <f>'TO Filter Summary'!B324</f>
        <v>GPS</v>
      </c>
      <c r="C323" s="118" t="str">
        <f t="shared" ca="1" si="294"/>
        <v>GPS B - GEONS Covariance</v>
      </c>
      <c r="D323" s="290" t="str">
        <f>'TO Filter Summary'!D324</f>
        <v>B</v>
      </c>
      <c r="E323" s="117" t="str">
        <f t="shared" ca="1" si="295"/>
        <v>External</v>
      </c>
      <c r="F323" s="117">
        <f t="shared" ca="1" si="296"/>
        <v>719</v>
      </c>
      <c r="G323" s="117" t="str">
        <f t="shared" ca="1" si="297"/>
        <v>0x2CF</v>
      </c>
      <c r="H323" s="117" t="str">
        <f t="shared" ca="1" si="333"/>
        <v>0xACF</v>
      </c>
      <c r="I323" s="117" t="s">
        <v>1393</v>
      </c>
      <c r="J323" s="119">
        <f t="shared" ca="1" si="298"/>
        <v>1008</v>
      </c>
      <c r="K323" s="272">
        <f t="shared" ca="1" si="299"/>
        <v>30</v>
      </c>
      <c r="L323" s="119" t="str">
        <f t="shared" ca="1" si="300"/>
        <v>Sync</v>
      </c>
      <c r="M323" s="120">
        <f t="shared" ca="1" si="301"/>
        <v>33.6</v>
      </c>
      <c r="N323" s="69" t="s">
        <v>899</v>
      </c>
      <c r="O323" s="75">
        <f t="shared" si="327"/>
        <v>1</v>
      </c>
      <c r="P323" s="121">
        <v>1</v>
      </c>
      <c r="Q323" s="75">
        <v>0</v>
      </c>
      <c r="R323" s="75">
        <f t="shared" ca="1" si="328"/>
        <v>30</v>
      </c>
      <c r="S323" s="37">
        <f t="shared" si="311"/>
        <v>0</v>
      </c>
      <c r="T323" s="69" t="s">
        <v>899</v>
      </c>
      <c r="U323" s="75">
        <f t="shared" si="309"/>
        <v>1</v>
      </c>
      <c r="V323" s="121">
        <v>1</v>
      </c>
      <c r="W323" s="75">
        <v>0</v>
      </c>
      <c r="X323" s="75">
        <f t="shared" ca="1" si="302"/>
        <v>30</v>
      </c>
      <c r="Y323" s="37">
        <f t="shared" si="312"/>
        <v>0</v>
      </c>
      <c r="Z323" s="69" t="s">
        <v>899</v>
      </c>
      <c r="AA323" s="75">
        <f t="shared" si="329"/>
        <v>1</v>
      </c>
      <c r="AB323" s="75">
        <v>4</v>
      </c>
      <c r="AC323" s="75">
        <v>0</v>
      </c>
      <c r="AD323" s="75">
        <f t="shared" ca="1" si="303"/>
        <v>120</v>
      </c>
      <c r="AE323" s="37">
        <f t="shared" si="313"/>
        <v>0</v>
      </c>
      <c r="AF323" s="69" t="s">
        <v>899</v>
      </c>
      <c r="AG323" s="75">
        <f t="shared" si="334"/>
        <v>0</v>
      </c>
      <c r="AH323" s="75">
        <v>0</v>
      </c>
      <c r="AI323" s="75">
        <v>0</v>
      </c>
      <c r="AJ323" s="75">
        <f t="shared" ca="1" si="304"/>
        <v>0</v>
      </c>
      <c r="AK323" s="37">
        <f t="shared" si="314"/>
        <v>0</v>
      </c>
      <c r="AL323" s="69" t="s">
        <v>899</v>
      </c>
      <c r="AM323" s="75">
        <f t="shared" si="330"/>
        <v>1</v>
      </c>
      <c r="AN323" s="273">
        <v>4</v>
      </c>
      <c r="AO323" s="75">
        <v>0</v>
      </c>
      <c r="AP323" s="75">
        <f t="shared" ca="1" si="305"/>
        <v>120</v>
      </c>
      <c r="AQ323" s="37">
        <f t="shared" si="315"/>
        <v>0</v>
      </c>
      <c r="AR323" s="69" t="s">
        <v>899</v>
      </c>
      <c r="AS323" s="75">
        <f t="shared" si="331"/>
        <v>1</v>
      </c>
      <c r="AT323" s="273">
        <v>2</v>
      </c>
      <c r="AU323" s="75">
        <v>0</v>
      </c>
      <c r="AV323" s="75">
        <f t="shared" ca="1" si="335"/>
        <v>60</v>
      </c>
      <c r="AW323" s="37">
        <f t="shared" si="316"/>
        <v>0</v>
      </c>
      <c r="AX323" s="69" t="s">
        <v>899</v>
      </c>
      <c r="AY323" s="75">
        <f t="shared" si="332"/>
        <v>1</v>
      </c>
      <c r="AZ323" s="273">
        <v>2</v>
      </c>
      <c r="BA323" s="75">
        <v>0</v>
      </c>
      <c r="BB323" s="75">
        <f t="shared" ca="1" si="307"/>
        <v>60</v>
      </c>
      <c r="BC323" s="37">
        <f t="shared" si="317"/>
        <v>0</v>
      </c>
      <c r="BD323" s="69" t="s">
        <v>899</v>
      </c>
      <c r="BE323" s="75">
        <f t="shared" si="326"/>
        <v>0</v>
      </c>
      <c r="BF323" s="273">
        <v>0</v>
      </c>
      <c r="BG323" s="75">
        <v>0</v>
      </c>
      <c r="BH323" s="75">
        <f t="shared" ca="1" si="308"/>
        <v>0</v>
      </c>
      <c r="BI323" s="37">
        <f t="shared" si="318"/>
        <v>0</v>
      </c>
    </row>
    <row r="324" spans="1:61" s="16" customFormat="1" ht="11.25" x14ac:dyDescent="0.2">
      <c r="A324" s="16">
        <f t="shared" si="319"/>
        <v>315</v>
      </c>
      <c r="B324" s="33" t="str">
        <f>'TO Filter Summary'!B325</f>
        <v>GPS</v>
      </c>
      <c r="C324" s="118" t="str">
        <f t="shared" ref="C324:C351" ca="1" si="336">IF($A324="","", VLOOKUP(CONCATENATE("Observatory", $A324), Type_DB, 6, FALSE))</f>
        <v>GPS B - GEONS Residual</v>
      </c>
      <c r="D324" s="290" t="str">
        <f>'TO Filter Summary'!D325</f>
        <v>B</v>
      </c>
      <c r="E324" s="117" t="str">
        <f t="shared" ref="E324:E351" ca="1" si="337">IF($A324="","", VLOOKUP(CONCATENATE("Observatory", $A324), Type_DB, 3, 0))</f>
        <v>External</v>
      </c>
      <c r="F324" s="117">
        <f t="shared" ref="F324:F351" ca="1" si="338">IF($A324="","", VLOOKUP(CONCATENATE("Observatory", $A324), Type_DB, 4, 0))</f>
        <v>720</v>
      </c>
      <c r="G324" s="117" t="str">
        <f t="shared" ref="G324:G351" ca="1" si="339">IF($A324="","", VLOOKUP(CONCATENATE("Observatory", $A324), Type_DB, 5, 0))</f>
        <v>0x2D0</v>
      </c>
      <c r="H324" s="117" t="str">
        <f t="shared" ca="1" si="333"/>
        <v>0xAD0</v>
      </c>
      <c r="I324" s="117" t="s">
        <v>1393</v>
      </c>
      <c r="J324" s="119">
        <f t="shared" ref="J324:J351" ca="1" si="340">IF($A324="","", VLOOKUP(CONCATENATE("Observatory", $A324), Type_DB, 12, 0))</f>
        <v>2432</v>
      </c>
      <c r="K324" s="272">
        <f t="shared" ref="K324:K351" ca="1" si="341">IF($A324="","", VLOOKUP(CONCATENATE("Observatory", $A324), Type_DB, 15, 0))</f>
        <v>30</v>
      </c>
      <c r="L324" s="119" t="str">
        <f t="shared" ref="L324:L351" ca="1" si="342">IF($A324="","", VLOOKUP(CONCATENATE("Observatory", $A324), Type_DB, 8, 0))</f>
        <v>Sync</v>
      </c>
      <c r="M324" s="120">
        <f t="shared" ref="M324:M351" ca="1" si="343">IF($A324="","", VLOOKUP(CONCATENATE("Observatory", $A324), Type_DB, 16, 0))</f>
        <v>81.066666666666663</v>
      </c>
      <c r="N324" s="69" t="s">
        <v>899</v>
      </c>
      <c r="O324" s="75">
        <f t="shared" si="327"/>
        <v>1</v>
      </c>
      <c r="P324" s="121">
        <v>1</v>
      </c>
      <c r="Q324" s="75">
        <v>0</v>
      </c>
      <c r="R324" s="75">
        <f t="shared" ca="1" si="328"/>
        <v>30</v>
      </c>
      <c r="S324" s="37">
        <f t="shared" si="311"/>
        <v>0</v>
      </c>
      <c r="T324" s="69" t="s">
        <v>899</v>
      </c>
      <c r="U324" s="75">
        <f t="shared" si="309"/>
        <v>1</v>
      </c>
      <c r="V324" s="121">
        <v>1</v>
      </c>
      <c r="W324" s="75">
        <v>0</v>
      </c>
      <c r="X324" s="75">
        <f t="shared" ca="1" si="302"/>
        <v>30</v>
      </c>
      <c r="Y324" s="37">
        <f t="shared" si="312"/>
        <v>0</v>
      </c>
      <c r="Z324" s="69" t="s">
        <v>899</v>
      </c>
      <c r="AA324" s="75">
        <f t="shared" si="329"/>
        <v>1</v>
      </c>
      <c r="AB324" s="75">
        <v>4</v>
      </c>
      <c r="AC324" s="75">
        <v>0</v>
      </c>
      <c r="AD324" s="75">
        <f t="shared" ca="1" si="303"/>
        <v>120</v>
      </c>
      <c r="AE324" s="37">
        <f t="shared" si="313"/>
        <v>0</v>
      </c>
      <c r="AF324" s="69" t="s">
        <v>899</v>
      </c>
      <c r="AG324" s="75">
        <f t="shared" si="334"/>
        <v>0</v>
      </c>
      <c r="AH324" s="75">
        <v>0</v>
      </c>
      <c r="AI324" s="75">
        <v>0</v>
      </c>
      <c r="AJ324" s="75">
        <f t="shared" ca="1" si="304"/>
        <v>0</v>
      </c>
      <c r="AK324" s="37">
        <f t="shared" si="314"/>
        <v>0</v>
      </c>
      <c r="AL324" s="69" t="s">
        <v>899</v>
      </c>
      <c r="AM324" s="75">
        <f t="shared" si="330"/>
        <v>1</v>
      </c>
      <c r="AN324" s="273">
        <v>4</v>
      </c>
      <c r="AO324" s="75">
        <v>0</v>
      </c>
      <c r="AP324" s="75">
        <f t="shared" ca="1" si="305"/>
        <v>120</v>
      </c>
      <c r="AQ324" s="37">
        <f t="shared" si="315"/>
        <v>0</v>
      </c>
      <c r="AR324" s="69" t="s">
        <v>899</v>
      </c>
      <c r="AS324" s="75">
        <f t="shared" si="331"/>
        <v>1</v>
      </c>
      <c r="AT324" s="273">
        <v>4</v>
      </c>
      <c r="AU324" s="75">
        <v>0</v>
      </c>
      <c r="AV324" s="75">
        <f t="shared" ca="1" si="335"/>
        <v>120</v>
      </c>
      <c r="AW324" s="37">
        <f t="shared" si="316"/>
        <v>0</v>
      </c>
      <c r="AX324" s="69" t="s">
        <v>899</v>
      </c>
      <c r="AY324" s="75">
        <f t="shared" si="332"/>
        <v>1</v>
      </c>
      <c r="AZ324" s="273">
        <v>4</v>
      </c>
      <c r="BA324" s="75">
        <v>0</v>
      </c>
      <c r="BB324" s="75">
        <f t="shared" ca="1" si="307"/>
        <v>120</v>
      </c>
      <c r="BC324" s="37">
        <f t="shared" si="317"/>
        <v>0</v>
      </c>
      <c r="BD324" s="69" t="s">
        <v>899</v>
      </c>
      <c r="BE324" s="75">
        <f t="shared" si="326"/>
        <v>0</v>
      </c>
      <c r="BF324" s="273">
        <v>0</v>
      </c>
      <c r="BG324" s="75">
        <v>0</v>
      </c>
      <c r="BH324" s="75">
        <f t="shared" ca="1" si="308"/>
        <v>0</v>
      </c>
      <c r="BI324" s="37">
        <f t="shared" si="318"/>
        <v>0</v>
      </c>
    </row>
    <row r="325" spans="1:61" s="16" customFormat="1" ht="11.25" x14ac:dyDescent="0.2">
      <c r="A325" s="16">
        <f t="shared" si="319"/>
        <v>316</v>
      </c>
      <c r="B325" s="33" t="str">
        <f>'TO Filter Summary'!B326</f>
        <v>GPS</v>
      </c>
      <c r="C325" s="118" t="str">
        <f t="shared" ca="1" si="336"/>
        <v>GPS B - GEONS Estimated State</v>
      </c>
      <c r="D325" s="290" t="str">
        <f>'TO Filter Summary'!D326</f>
        <v>B</v>
      </c>
      <c r="E325" s="117" t="str">
        <f t="shared" ca="1" si="337"/>
        <v>External</v>
      </c>
      <c r="F325" s="117">
        <f t="shared" ca="1" si="338"/>
        <v>721</v>
      </c>
      <c r="G325" s="117" t="str">
        <f t="shared" ca="1" si="339"/>
        <v>0x2D1</v>
      </c>
      <c r="H325" s="117" t="str">
        <f t="shared" ca="1" si="333"/>
        <v>0xAD1</v>
      </c>
      <c r="I325" s="117" t="s">
        <v>1393</v>
      </c>
      <c r="J325" s="119">
        <f t="shared" ca="1" si="340"/>
        <v>1200</v>
      </c>
      <c r="K325" s="272">
        <f t="shared" ca="1" si="341"/>
        <v>30</v>
      </c>
      <c r="L325" s="119" t="str">
        <f t="shared" ca="1" si="342"/>
        <v>Sync</v>
      </c>
      <c r="M325" s="120">
        <f t="shared" ca="1" si="343"/>
        <v>40</v>
      </c>
      <c r="N325" s="69" t="s">
        <v>899</v>
      </c>
      <c r="O325" s="75">
        <f t="shared" si="327"/>
        <v>1</v>
      </c>
      <c r="P325" s="121">
        <v>1</v>
      </c>
      <c r="Q325" s="75">
        <v>0</v>
      </c>
      <c r="R325" s="75">
        <f t="shared" ca="1" si="328"/>
        <v>30</v>
      </c>
      <c r="S325" s="37">
        <f t="shared" si="311"/>
        <v>0</v>
      </c>
      <c r="T325" s="69" t="s">
        <v>899</v>
      </c>
      <c r="U325" s="75">
        <f t="shared" si="309"/>
        <v>1</v>
      </c>
      <c r="V325" s="121">
        <v>1</v>
      </c>
      <c r="W325" s="75">
        <v>0</v>
      </c>
      <c r="X325" s="75">
        <f t="shared" ca="1" si="302"/>
        <v>30</v>
      </c>
      <c r="Y325" s="37">
        <f t="shared" si="312"/>
        <v>0</v>
      </c>
      <c r="Z325" s="69" t="s">
        <v>899</v>
      </c>
      <c r="AA325" s="75">
        <f t="shared" si="329"/>
        <v>1</v>
      </c>
      <c r="AB325" s="75">
        <v>4</v>
      </c>
      <c r="AC325" s="75">
        <v>0</v>
      </c>
      <c r="AD325" s="75">
        <f t="shared" ca="1" si="303"/>
        <v>120</v>
      </c>
      <c r="AE325" s="37">
        <f t="shared" si="313"/>
        <v>0</v>
      </c>
      <c r="AF325" s="69" t="s">
        <v>899</v>
      </c>
      <c r="AG325" s="75">
        <f t="shared" si="334"/>
        <v>0</v>
      </c>
      <c r="AH325" s="75">
        <v>0</v>
      </c>
      <c r="AI325" s="75">
        <v>0</v>
      </c>
      <c r="AJ325" s="75">
        <f t="shared" ca="1" si="304"/>
        <v>0</v>
      </c>
      <c r="AK325" s="37">
        <f t="shared" si="314"/>
        <v>0</v>
      </c>
      <c r="AL325" s="69" t="s">
        <v>899</v>
      </c>
      <c r="AM325" s="75">
        <f t="shared" si="330"/>
        <v>0</v>
      </c>
      <c r="AN325" s="273">
        <v>0</v>
      </c>
      <c r="AO325" s="75">
        <v>0</v>
      </c>
      <c r="AP325" s="75">
        <f t="shared" ca="1" si="305"/>
        <v>0</v>
      </c>
      <c r="AQ325" s="37">
        <f t="shared" si="315"/>
        <v>0</v>
      </c>
      <c r="AR325" s="69" t="s">
        <v>899</v>
      </c>
      <c r="AS325" s="75">
        <f t="shared" si="331"/>
        <v>0</v>
      </c>
      <c r="AT325" s="273">
        <v>0</v>
      </c>
      <c r="AU325" s="75">
        <v>0</v>
      </c>
      <c r="AV325" s="75">
        <f t="shared" ca="1" si="335"/>
        <v>0</v>
      </c>
      <c r="AW325" s="37">
        <f t="shared" si="316"/>
        <v>0</v>
      </c>
      <c r="AX325" s="69" t="s">
        <v>899</v>
      </c>
      <c r="AY325" s="75">
        <f t="shared" si="332"/>
        <v>0</v>
      </c>
      <c r="AZ325" s="273">
        <v>0</v>
      </c>
      <c r="BA325" s="75">
        <v>0</v>
      </c>
      <c r="BB325" s="75">
        <f t="shared" ca="1" si="307"/>
        <v>0</v>
      </c>
      <c r="BC325" s="37">
        <f t="shared" si="317"/>
        <v>0</v>
      </c>
      <c r="BD325" s="69" t="s">
        <v>899</v>
      </c>
      <c r="BE325" s="75">
        <f t="shared" si="326"/>
        <v>0</v>
      </c>
      <c r="BF325" s="273">
        <v>0</v>
      </c>
      <c r="BG325" s="75">
        <v>0</v>
      </c>
      <c r="BH325" s="75">
        <f t="shared" ca="1" si="308"/>
        <v>0</v>
      </c>
      <c r="BI325" s="37">
        <f t="shared" si="318"/>
        <v>0</v>
      </c>
    </row>
    <row r="326" spans="1:61" s="33" customFormat="1" ht="11.25" x14ac:dyDescent="0.2">
      <c r="A326" s="33">
        <f t="shared" ref="A326:A351" si="344">IF(AND(A325&lt;&gt;A$9, A325&lt;&gt;""), A325+1, "")</f>
        <v>317</v>
      </c>
      <c r="B326" s="33">
        <f>'TO Filter Summary'!B327</f>
        <v>0</v>
      </c>
      <c r="C326" s="76" t="str">
        <f t="shared" ca="1" si="336"/>
        <v>GPS B - Command Ack</v>
      </c>
      <c r="D326" s="290" t="str">
        <f>'TO Filter Summary'!D327</f>
        <v>B</v>
      </c>
      <c r="E326" s="34" t="str">
        <f t="shared" ca="1" si="337"/>
        <v>External</v>
      </c>
      <c r="F326" s="34">
        <f t="shared" ca="1" si="338"/>
        <v>722</v>
      </c>
      <c r="G326" s="34" t="str">
        <f t="shared" ca="1" si="339"/>
        <v>0x2D2</v>
      </c>
      <c r="H326" s="34" t="str">
        <f t="shared" ca="1" si="333"/>
        <v>0xAD2</v>
      </c>
      <c r="I326" s="117" t="s">
        <v>1393</v>
      </c>
      <c r="J326" s="35">
        <f t="shared" ca="1" si="340"/>
        <v>272</v>
      </c>
      <c r="K326" s="67">
        <f t="shared" ca="1" si="341"/>
        <v>0</v>
      </c>
      <c r="L326" s="35" t="str">
        <f t="shared" ca="1" si="342"/>
        <v>Async</v>
      </c>
      <c r="M326" s="64">
        <f t="shared" ca="1" si="343"/>
        <v>0</v>
      </c>
      <c r="N326" s="69" t="s">
        <v>899</v>
      </c>
      <c r="O326" s="40">
        <f t="shared" si="327"/>
        <v>1</v>
      </c>
      <c r="P326" s="36">
        <v>1</v>
      </c>
      <c r="Q326" s="40">
        <v>0</v>
      </c>
      <c r="R326" s="40">
        <f t="shared" ca="1" si="328"/>
        <v>0</v>
      </c>
      <c r="S326" s="37">
        <f t="shared" si="311"/>
        <v>0</v>
      </c>
      <c r="T326" s="69" t="s">
        <v>899</v>
      </c>
      <c r="U326" s="40">
        <f t="shared" si="309"/>
        <v>1</v>
      </c>
      <c r="V326" s="84">
        <v>1</v>
      </c>
      <c r="W326" s="40">
        <v>0</v>
      </c>
      <c r="X326" s="40">
        <f t="shared" ca="1" si="302"/>
        <v>0</v>
      </c>
      <c r="Y326" s="37">
        <f t="shared" si="312"/>
        <v>0</v>
      </c>
      <c r="Z326" s="69" t="s">
        <v>899</v>
      </c>
      <c r="AA326" s="40">
        <f t="shared" si="329"/>
        <v>1</v>
      </c>
      <c r="AB326" s="40">
        <v>1</v>
      </c>
      <c r="AC326" s="40">
        <v>0</v>
      </c>
      <c r="AD326" s="40">
        <f t="shared" ca="1" si="303"/>
        <v>0</v>
      </c>
      <c r="AE326" s="37">
        <f t="shared" si="313"/>
        <v>0</v>
      </c>
      <c r="AF326" s="69" t="s">
        <v>899</v>
      </c>
      <c r="AG326" s="40">
        <f t="shared" si="334"/>
        <v>1</v>
      </c>
      <c r="AH326" s="40">
        <v>1</v>
      </c>
      <c r="AI326" s="40">
        <v>0</v>
      </c>
      <c r="AJ326" s="40">
        <f t="shared" ca="1" si="304"/>
        <v>0</v>
      </c>
      <c r="AK326" s="37">
        <f t="shared" si="314"/>
        <v>0</v>
      </c>
      <c r="AL326" s="69" t="s">
        <v>899</v>
      </c>
      <c r="AM326" s="40">
        <f t="shared" si="330"/>
        <v>1</v>
      </c>
      <c r="AN326" s="84">
        <v>1</v>
      </c>
      <c r="AO326" s="40">
        <v>0</v>
      </c>
      <c r="AP326" s="40">
        <f t="shared" ca="1" si="305"/>
        <v>0</v>
      </c>
      <c r="AQ326" s="37">
        <f t="shared" si="315"/>
        <v>0</v>
      </c>
      <c r="AR326" s="69" t="s">
        <v>899</v>
      </c>
      <c r="AS326" s="40">
        <f t="shared" si="331"/>
        <v>1</v>
      </c>
      <c r="AT326" s="84">
        <v>1</v>
      </c>
      <c r="AU326" s="40">
        <v>0</v>
      </c>
      <c r="AV326" s="40">
        <f t="shared" ca="1" si="335"/>
        <v>0</v>
      </c>
      <c r="AW326" s="37">
        <f t="shared" si="316"/>
        <v>0</v>
      </c>
      <c r="AX326" s="69" t="s">
        <v>899</v>
      </c>
      <c r="AY326" s="40">
        <f t="shared" si="332"/>
        <v>1</v>
      </c>
      <c r="AZ326" s="84">
        <v>1</v>
      </c>
      <c r="BA326" s="40">
        <v>0</v>
      </c>
      <c r="BB326" s="40">
        <f t="shared" ca="1" si="307"/>
        <v>0</v>
      </c>
      <c r="BC326" s="37">
        <f t="shared" si="317"/>
        <v>0</v>
      </c>
      <c r="BD326" s="69" t="s">
        <v>899</v>
      </c>
      <c r="BE326" s="40">
        <f t="shared" si="326"/>
        <v>1</v>
      </c>
      <c r="BF326" s="84">
        <v>1</v>
      </c>
      <c r="BG326" s="40">
        <v>0</v>
      </c>
      <c r="BH326" s="40">
        <f t="shared" ca="1" si="308"/>
        <v>0</v>
      </c>
      <c r="BI326" s="37">
        <f t="shared" si="318"/>
        <v>0</v>
      </c>
    </row>
    <row r="327" spans="1:61" s="33" customFormat="1" ht="11.25" x14ac:dyDescent="0.2">
      <c r="A327" s="33">
        <f t="shared" si="344"/>
        <v>318</v>
      </c>
      <c r="B327" s="33">
        <f>'TO Filter Summary'!B328</f>
        <v>0</v>
      </c>
      <c r="C327" s="76" t="str">
        <f t="shared" ca="1" si="336"/>
        <v>GPS B - Ephemeris</v>
      </c>
      <c r="D327" s="290" t="str">
        <f>'TO Filter Summary'!D328</f>
        <v>B</v>
      </c>
      <c r="E327" s="34" t="str">
        <f t="shared" ca="1" si="337"/>
        <v>External</v>
      </c>
      <c r="F327" s="34">
        <f t="shared" ca="1" si="338"/>
        <v>723</v>
      </c>
      <c r="G327" s="34" t="str">
        <f t="shared" ca="1" si="339"/>
        <v>0x2D3</v>
      </c>
      <c r="H327" s="34" t="str">
        <f t="shared" ca="1" si="333"/>
        <v>0xAD3</v>
      </c>
      <c r="I327" s="117" t="s">
        <v>1393</v>
      </c>
      <c r="J327" s="35">
        <f t="shared" ca="1" si="340"/>
        <v>2192</v>
      </c>
      <c r="K327" s="67">
        <f t="shared" ca="1" si="341"/>
        <v>0</v>
      </c>
      <c r="L327" s="35" t="str">
        <f t="shared" ca="1" si="342"/>
        <v>Async</v>
      </c>
      <c r="M327" s="64">
        <f t="shared" ca="1" si="343"/>
        <v>0</v>
      </c>
      <c r="N327" s="69" t="s">
        <v>899</v>
      </c>
      <c r="O327" s="40">
        <f t="shared" si="327"/>
        <v>1</v>
      </c>
      <c r="P327" s="36">
        <v>1</v>
      </c>
      <c r="Q327" s="40">
        <v>0</v>
      </c>
      <c r="R327" s="40">
        <f t="shared" ca="1" si="328"/>
        <v>0</v>
      </c>
      <c r="S327" s="37">
        <f t="shared" si="311"/>
        <v>0</v>
      </c>
      <c r="T327" s="69" t="s">
        <v>899</v>
      </c>
      <c r="U327" s="40">
        <f t="shared" si="309"/>
        <v>1</v>
      </c>
      <c r="V327" s="84">
        <v>1</v>
      </c>
      <c r="W327" s="40">
        <v>0</v>
      </c>
      <c r="X327" s="40">
        <f t="shared" ca="1" si="302"/>
        <v>0</v>
      </c>
      <c r="Y327" s="37">
        <f t="shared" si="312"/>
        <v>0</v>
      </c>
      <c r="Z327" s="69" t="s">
        <v>899</v>
      </c>
      <c r="AA327" s="40">
        <f t="shared" si="329"/>
        <v>0</v>
      </c>
      <c r="AB327" s="40">
        <v>0</v>
      </c>
      <c r="AC327" s="40">
        <v>0</v>
      </c>
      <c r="AD327" s="40">
        <f t="shared" ca="1" si="303"/>
        <v>0</v>
      </c>
      <c r="AE327" s="37">
        <f t="shared" si="313"/>
        <v>0</v>
      </c>
      <c r="AF327" s="69" t="s">
        <v>899</v>
      </c>
      <c r="AG327" s="40">
        <f t="shared" si="334"/>
        <v>0</v>
      </c>
      <c r="AH327" s="40">
        <v>0</v>
      </c>
      <c r="AI327" s="40">
        <v>0</v>
      </c>
      <c r="AJ327" s="40">
        <f t="shared" ca="1" si="304"/>
        <v>0</v>
      </c>
      <c r="AK327" s="37">
        <f t="shared" si="314"/>
        <v>0</v>
      </c>
      <c r="AL327" s="69" t="s">
        <v>899</v>
      </c>
      <c r="AM327" s="40">
        <f t="shared" si="330"/>
        <v>1</v>
      </c>
      <c r="AN327" s="84">
        <v>1</v>
      </c>
      <c r="AO327" s="40">
        <v>0</v>
      </c>
      <c r="AP327" s="40">
        <f t="shared" ca="1" si="305"/>
        <v>0</v>
      </c>
      <c r="AQ327" s="37">
        <f t="shared" si="315"/>
        <v>0</v>
      </c>
      <c r="AR327" s="69" t="s">
        <v>899</v>
      </c>
      <c r="AS327" s="40">
        <f t="shared" si="331"/>
        <v>1</v>
      </c>
      <c r="AT327" s="84">
        <v>1</v>
      </c>
      <c r="AU327" s="40">
        <v>0</v>
      </c>
      <c r="AV327" s="40">
        <f t="shared" ca="1" si="335"/>
        <v>0</v>
      </c>
      <c r="AW327" s="37">
        <f t="shared" si="316"/>
        <v>0</v>
      </c>
      <c r="AX327" s="69" t="s">
        <v>899</v>
      </c>
      <c r="AY327" s="40">
        <f t="shared" si="332"/>
        <v>1</v>
      </c>
      <c r="AZ327" s="84">
        <v>1</v>
      </c>
      <c r="BA327" s="40">
        <v>0</v>
      </c>
      <c r="BB327" s="40">
        <f t="shared" ca="1" si="307"/>
        <v>0</v>
      </c>
      <c r="BC327" s="37">
        <f t="shared" si="317"/>
        <v>0</v>
      </c>
      <c r="BD327" s="69" t="s">
        <v>899</v>
      </c>
      <c r="BE327" s="40">
        <f t="shared" si="326"/>
        <v>1</v>
      </c>
      <c r="BF327" s="84">
        <v>1</v>
      </c>
      <c r="BG327" s="40">
        <v>0</v>
      </c>
      <c r="BH327" s="40">
        <f t="shared" ca="1" si="308"/>
        <v>0</v>
      </c>
      <c r="BI327" s="37">
        <f t="shared" si="318"/>
        <v>0</v>
      </c>
    </row>
    <row r="328" spans="1:61" s="33" customFormat="1" ht="11.25" x14ac:dyDescent="0.2">
      <c r="A328" s="33">
        <f t="shared" si="344"/>
        <v>319</v>
      </c>
      <c r="B328" s="33">
        <f>'TO Filter Summary'!B329</f>
        <v>0</v>
      </c>
      <c r="C328" s="76" t="str">
        <f t="shared" ca="1" si="336"/>
        <v>GPS B - Almanac</v>
      </c>
      <c r="D328" s="290" t="str">
        <f>'TO Filter Summary'!D329</f>
        <v>B</v>
      </c>
      <c r="E328" s="34" t="str">
        <f t="shared" ca="1" si="337"/>
        <v>External</v>
      </c>
      <c r="F328" s="34">
        <f t="shared" ca="1" si="338"/>
        <v>724</v>
      </c>
      <c r="G328" s="34" t="str">
        <f t="shared" ca="1" si="339"/>
        <v>0x2D4</v>
      </c>
      <c r="H328" s="34" t="str">
        <f t="shared" ca="1" si="333"/>
        <v>0xAD4</v>
      </c>
      <c r="I328" s="117" t="s">
        <v>1393</v>
      </c>
      <c r="J328" s="35">
        <f t="shared" ca="1" si="340"/>
        <v>944</v>
      </c>
      <c r="K328" s="67">
        <f t="shared" ca="1" si="341"/>
        <v>0</v>
      </c>
      <c r="L328" s="35" t="str">
        <f t="shared" ca="1" si="342"/>
        <v>Async</v>
      </c>
      <c r="M328" s="64">
        <f t="shared" ca="1" si="343"/>
        <v>0</v>
      </c>
      <c r="N328" s="69" t="s">
        <v>899</v>
      </c>
      <c r="O328" s="40">
        <f t="shared" si="327"/>
        <v>1</v>
      </c>
      <c r="P328" s="36">
        <v>1</v>
      </c>
      <c r="Q328" s="40">
        <v>0</v>
      </c>
      <c r="R328" s="40">
        <f t="shared" ca="1" si="328"/>
        <v>0</v>
      </c>
      <c r="S328" s="37">
        <f t="shared" si="311"/>
        <v>0</v>
      </c>
      <c r="T328" s="69" t="s">
        <v>899</v>
      </c>
      <c r="U328" s="40">
        <f t="shared" si="309"/>
        <v>1</v>
      </c>
      <c r="V328" s="84">
        <v>1</v>
      </c>
      <c r="W328" s="40">
        <v>0</v>
      </c>
      <c r="X328" s="40">
        <f t="shared" ca="1" si="302"/>
        <v>0</v>
      </c>
      <c r="Y328" s="37">
        <f t="shared" si="312"/>
        <v>0</v>
      </c>
      <c r="Z328" s="69" t="s">
        <v>899</v>
      </c>
      <c r="AA328" s="40">
        <f t="shared" si="329"/>
        <v>0</v>
      </c>
      <c r="AB328" s="40">
        <v>0</v>
      </c>
      <c r="AC328" s="40">
        <v>0</v>
      </c>
      <c r="AD328" s="40">
        <f t="shared" ca="1" si="303"/>
        <v>0</v>
      </c>
      <c r="AE328" s="37">
        <f t="shared" si="313"/>
        <v>0</v>
      </c>
      <c r="AF328" s="69" t="s">
        <v>899</v>
      </c>
      <c r="AG328" s="40">
        <f t="shared" si="334"/>
        <v>0</v>
      </c>
      <c r="AH328" s="40">
        <v>0</v>
      </c>
      <c r="AI328" s="40">
        <v>0</v>
      </c>
      <c r="AJ328" s="40">
        <f t="shared" ca="1" si="304"/>
        <v>0</v>
      </c>
      <c r="AK328" s="37">
        <f t="shared" si="314"/>
        <v>0</v>
      </c>
      <c r="AL328" s="69" t="s">
        <v>899</v>
      </c>
      <c r="AM328" s="40">
        <f t="shared" si="330"/>
        <v>1</v>
      </c>
      <c r="AN328" s="84">
        <v>1</v>
      </c>
      <c r="AO328" s="40">
        <v>0</v>
      </c>
      <c r="AP328" s="40">
        <f t="shared" ca="1" si="305"/>
        <v>0</v>
      </c>
      <c r="AQ328" s="37">
        <f t="shared" si="315"/>
        <v>0</v>
      </c>
      <c r="AR328" s="69" t="s">
        <v>899</v>
      </c>
      <c r="AS328" s="40">
        <f t="shared" si="331"/>
        <v>1</v>
      </c>
      <c r="AT328" s="84">
        <v>1</v>
      </c>
      <c r="AU328" s="40">
        <v>0</v>
      </c>
      <c r="AV328" s="40">
        <f t="shared" ca="1" si="335"/>
        <v>0</v>
      </c>
      <c r="AW328" s="37">
        <f t="shared" si="316"/>
        <v>0</v>
      </c>
      <c r="AX328" s="69" t="s">
        <v>899</v>
      </c>
      <c r="AY328" s="40">
        <f t="shared" si="332"/>
        <v>1</v>
      </c>
      <c r="AZ328" s="84">
        <v>1</v>
      </c>
      <c r="BA328" s="40">
        <v>0</v>
      </c>
      <c r="BB328" s="40">
        <f t="shared" ca="1" si="307"/>
        <v>0</v>
      </c>
      <c r="BC328" s="37">
        <f t="shared" si="317"/>
        <v>0</v>
      </c>
      <c r="BD328" s="69" t="s">
        <v>899</v>
      </c>
      <c r="BE328" s="40">
        <f t="shared" si="326"/>
        <v>1</v>
      </c>
      <c r="BF328" s="84">
        <v>1</v>
      </c>
      <c r="BG328" s="40">
        <v>0</v>
      </c>
      <c r="BH328" s="40">
        <f t="shared" ca="1" si="308"/>
        <v>0</v>
      </c>
      <c r="BI328" s="37">
        <f t="shared" si="318"/>
        <v>0</v>
      </c>
    </row>
    <row r="329" spans="1:61" s="33" customFormat="1" ht="11.25" x14ac:dyDescent="0.2">
      <c r="A329" s="33">
        <f t="shared" si="344"/>
        <v>320</v>
      </c>
      <c r="B329" s="33">
        <f>'TO Filter Summary'!B330</f>
        <v>0</v>
      </c>
      <c r="C329" s="76" t="str">
        <f t="shared" ca="1" si="336"/>
        <v>GPS B - Ephemeris Status</v>
      </c>
      <c r="D329" s="290" t="str">
        <f>'TO Filter Summary'!D330</f>
        <v>B</v>
      </c>
      <c r="E329" s="34" t="str">
        <f t="shared" ca="1" si="337"/>
        <v>External</v>
      </c>
      <c r="F329" s="34">
        <f t="shared" ca="1" si="338"/>
        <v>725</v>
      </c>
      <c r="G329" s="34" t="str">
        <f t="shared" ca="1" si="339"/>
        <v>0x2D5</v>
      </c>
      <c r="H329" s="34" t="str">
        <f t="shared" ca="1" si="333"/>
        <v>0xAD5</v>
      </c>
      <c r="I329" s="117" t="s">
        <v>1393</v>
      </c>
      <c r="J329" s="35">
        <f t="shared" ca="1" si="340"/>
        <v>3248</v>
      </c>
      <c r="K329" s="67">
        <f t="shared" ca="1" si="341"/>
        <v>0</v>
      </c>
      <c r="L329" s="35" t="str">
        <f t="shared" ca="1" si="342"/>
        <v>Async</v>
      </c>
      <c r="M329" s="64">
        <f t="shared" ca="1" si="343"/>
        <v>0</v>
      </c>
      <c r="N329" s="69" t="s">
        <v>899</v>
      </c>
      <c r="O329" s="40">
        <f t="shared" si="327"/>
        <v>1</v>
      </c>
      <c r="P329" s="36">
        <v>1</v>
      </c>
      <c r="Q329" s="40">
        <v>0</v>
      </c>
      <c r="R329" s="40">
        <f t="shared" ca="1" si="328"/>
        <v>0</v>
      </c>
      <c r="S329" s="37">
        <f t="shared" si="311"/>
        <v>0</v>
      </c>
      <c r="T329" s="69" t="s">
        <v>899</v>
      </c>
      <c r="U329" s="40">
        <f t="shared" si="309"/>
        <v>1</v>
      </c>
      <c r="V329" s="84">
        <v>1</v>
      </c>
      <c r="W329" s="40">
        <v>0</v>
      </c>
      <c r="X329" s="40">
        <f t="shared" ca="1" si="302"/>
        <v>0</v>
      </c>
      <c r="Y329" s="37">
        <f t="shared" si="312"/>
        <v>0</v>
      </c>
      <c r="Z329" s="69" t="s">
        <v>899</v>
      </c>
      <c r="AA329" s="40">
        <f t="shared" si="329"/>
        <v>0</v>
      </c>
      <c r="AB329" s="40">
        <v>0</v>
      </c>
      <c r="AC329" s="40">
        <v>0</v>
      </c>
      <c r="AD329" s="40">
        <f t="shared" ca="1" si="303"/>
        <v>0</v>
      </c>
      <c r="AE329" s="37">
        <f t="shared" si="313"/>
        <v>0</v>
      </c>
      <c r="AF329" s="69" t="s">
        <v>899</v>
      </c>
      <c r="AG329" s="40">
        <f t="shared" si="334"/>
        <v>0</v>
      </c>
      <c r="AH329" s="40">
        <v>0</v>
      </c>
      <c r="AI329" s="40">
        <v>0</v>
      </c>
      <c r="AJ329" s="40">
        <f t="shared" ca="1" si="304"/>
        <v>0</v>
      </c>
      <c r="AK329" s="37">
        <f t="shared" si="314"/>
        <v>0</v>
      </c>
      <c r="AL329" s="69" t="s">
        <v>899</v>
      </c>
      <c r="AM329" s="40">
        <f t="shared" si="330"/>
        <v>1</v>
      </c>
      <c r="AN329" s="84">
        <v>1</v>
      </c>
      <c r="AO329" s="40">
        <v>0</v>
      </c>
      <c r="AP329" s="40">
        <f t="shared" ca="1" si="305"/>
        <v>0</v>
      </c>
      <c r="AQ329" s="37">
        <f t="shared" si="315"/>
        <v>0</v>
      </c>
      <c r="AR329" s="69" t="s">
        <v>899</v>
      </c>
      <c r="AS329" s="40">
        <f t="shared" si="331"/>
        <v>1</v>
      </c>
      <c r="AT329" s="84">
        <v>1</v>
      </c>
      <c r="AU329" s="40">
        <v>0</v>
      </c>
      <c r="AV329" s="40">
        <f t="shared" ca="1" si="335"/>
        <v>0</v>
      </c>
      <c r="AW329" s="37">
        <f t="shared" si="316"/>
        <v>0</v>
      </c>
      <c r="AX329" s="69" t="s">
        <v>899</v>
      </c>
      <c r="AY329" s="40">
        <f t="shared" si="332"/>
        <v>1</v>
      </c>
      <c r="AZ329" s="84">
        <v>1</v>
      </c>
      <c r="BA329" s="40">
        <v>0</v>
      </c>
      <c r="BB329" s="40">
        <f t="shared" ca="1" si="307"/>
        <v>0</v>
      </c>
      <c r="BC329" s="37">
        <f t="shared" si="317"/>
        <v>0</v>
      </c>
      <c r="BD329" s="69" t="s">
        <v>899</v>
      </c>
      <c r="BE329" s="40">
        <f t="shared" si="326"/>
        <v>1</v>
      </c>
      <c r="BF329" s="84">
        <v>1</v>
      </c>
      <c r="BG329" s="40">
        <v>0</v>
      </c>
      <c r="BH329" s="40">
        <f t="shared" ca="1" si="308"/>
        <v>0</v>
      </c>
      <c r="BI329" s="37">
        <f t="shared" si="318"/>
        <v>0</v>
      </c>
    </row>
    <row r="330" spans="1:61" s="33" customFormat="1" ht="11.25" x14ac:dyDescent="0.2">
      <c r="A330" s="33">
        <f t="shared" si="344"/>
        <v>321</v>
      </c>
      <c r="B330" s="33">
        <f>'TO Filter Summary'!B331</f>
        <v>0</v>
      </c>
      <c r="C330" s="76" t="str">
        <f t="shared" ca="1" si="336"/>
        <v>GPS B - SV Select Status</v>
      </c>
      <c r="D330" s="290" t="str">
        <f>'TO Filter Summary'!D331</f>
        <v>B</v>
      </c>
      <c r="E330" s="34" t="str">
        <f t="shared" ca="1" si="337"/>
        <v>External</v>
      </c>
      <c r="F330" s="34">
        <f t="shared" ca="1" si="338"/>
        <v>726</v>
      </c>
      <c r="G330" s="34" t="str">
        <f t="shared" ca="1" si="339"/>
        <v>0x2D6</v>
      </c>
      <c r="H330" s="34" t="str">
        <f t="shared" ca="1" si="333"/>
        <v>0xAD6</v>
      </c>
      <c r="I330" s="117" t="s">
        <v>1393</v>
      </c>
      <c r="J330" s="35">
        <f t="shared" ca="1" si="340"/>
        <v>1296</v>
      </c>
      <c r="K330" s="67">
        <f t="shared" ca="1" si="341"/>
        <v>0</v>
      </c>
      <c r="L330" s="35" t="str">
        <f t="shared" ca="1" si="342"/>
        <v>Async</v>
      </c>
      <c r="M330" s="64">
        <f t="shared" ca="1" si="343"/>
        <v>0</v>
      </c>
      <c r="N330" s="69" t="s">
        <v>899</v>
      </c>
      <c r="O330" s="40">
        <f t="shared" si="327"/>
        <v>1</v>
      </c>
      <c r="P330" s="36">
        <v>1</v>
      </c>
      <c r="Q330" s="40">
        <v>0</v>
      </c>
      <c r="R330" s="40">
        <f t="shared" ca="1" si="328"/>
        <v>0</v>
      </c>
      <c r="S330" s="37">
        <f t="shared" si="311"/>
        <v>0</v>
      </c>
      <c r="T330" s="69" t="s">
        <v>899</v>
      </c>
      <c r="U330" s="40">
        <f t="shared" si="309"/>
        <v>1</v>
      </c>
      <c r="V330" s="84">
        <v>1</v>
      </c>
      <c r="W330" s="40">
        <v>0</v>
      </c>
      <c r="X330" s="40">
        <f t="shared" ref="X330:X351" ca="1" si="345">IF(V330="", "", $K330*V330)</f>
        <v>0</v>
      </c>
      <c r="Y330" s="37">
        <f t="shared" si="312"/>
        <v>0</v>
      </c>
      <c r="Z330" s="69" t="s">
        <v>899</v>
      </c>
      <c r="AA330" s="40">
        <f t="shared" si="329"/>
        <v>0</v>
      </c>
      <c r="AB330" s="40">
        <v>0</v>
      </c>
      <c r="AC330" s="40">
        <v>0</v>
      </c>
      <c r="AD330" s="40">
        <f t="shared" ref="AD330:AD351" ca="1" si="346">IF(AB330="", "", $K330*AB330)</f>
        <v>0</v>
      </c>
      <c r="AE330" s="37">
        <f t="shared" si="313"/>
        <v>0</v>
      </c>
      <c r="AF330" s="69" t="s">
        <v>899</v>
      </c>
      <c r="AG330" s="40">
        <f t="shared" si="334"/>
        <v>0</v>
      </c>
      <c r="AH330" s="40">
        <v>0</v>
      </c>
      <c r="AI330" s="40">
        <v>0</v>
      </c>
      <c r="AJ330" s="40">
        <f t="shared" ref="AJ330:AJ351" ca="1" si="347">IF(AH330="", "", $K330*AH330)</f>
        <v>0</v>
      </c>
      <c r="AK330" s="37">
        <f t="shared" si="314"/>
        <v>0</v>
      </c>
      <c r="AL330" s="69" t="s">
        <v>899</v>
      </c>
      <c r="AM330" s="40">
        <f t="shared" si="330"/>
        <v>1</v>
      </c>
      <c r="AN330" s="84">
        <v>1</v>
      </c>
      <c r="AO330" s="40">
        <v>0</v>
      </c>
      <c r="AP330" s="40">
        <f t="shared" ref="AP330:AP351" ca="1" si="348">IF(AN330="", "", $K330*AN330)</f>
        <v>0</v>
      </c>
      <c r="AQ330" s="37">
        <f t="shared" si="315"/>
        <v>0</v>
      </c>
      <c r="AR330" s="69" t="s">
        <v>899</v>
      </c>
      <c r="AS330" s="40">
        <f t="shared" si="331"/>
        <v>1</v>
      </c>
      <c r="AT330" s="84">
        <v>1</v>
      </c>
      <c r="AU330" s="40">
        <v>0</v>
      </c>
      <c r="AV330" s="40">
        <f t="shared" ca="1" si="335"/>
        <v>0</v>
      </c>
      <c r="AW330" s="37">
        <f t="shared" si="316"/>
        <v>0</v>
      </c>
      <c r="AX330" s="69" t="s">
        <v>899</v>
      </c>
      <c r="AY330" s="40">
        <f t="shared" si="332"/>
        <v>1</v>
      </c>
      <c r="AZ330" s="84">
        <v>1</v>
      </c>
      <c r="BA330" s="40">
        <v>0</v>
      </c>
      <c r="BB330" s="40">
        <f t="shared" ref="BB330:BB351" ca="1" si="349">IF(AZ330="", "", $K330*AZ330)</f>
        <v>0</v>
      </c>
      <c r="BC330" s="37">
        <f t="shared" si="317"/>
        <v>0</v>
      </c>
      <c r="BD330" s="69" t="s">
        <v>899</v>
      </c>
      <c r="BE330" s="40">
        <f t="shared" si="326"/>
        <v>1</v>
      </c>
      <c r="BF330" s="84">
        <v>1</v>
      </c>
      <c r="BG330" s="40">
        <v>0</v>
      </c>
      <c r="BH330" s="40">
        <f t="shared" ref="BH330:BH351" ca="1" si="350">IF(BF330="", "", $K330*BF330)</f>
        <v>0</v>
      </c>
      <c r="BI330" s="37">
        <f t="shared" si="318"/>
        <v>0</v>
      </c>
    </row>
    <row r="331" spans="1:61" s="33" customFormat="1" ht="11.25" x14ac:dyDescent="0.2">
      <c r="A331" s="33">
        <f t="shared" si="344"/>
        <v>322</v>
      </c>
      <c r="B331" s="33">
        <f>'TO Filter Summary'!B332</f>
        <v>0</v>
      </c>
      <c r="C331" s="76" t="str">
        <f t="shared" ca="1" si="336"/>
        <v>GPS B - Reserved</v>
      </c>
      <c r="D331" s="290" t="str">
        <f>'TO Filter Summary'!D332</f>
        <v>B</v>
      </c>
      <c r="E331" s="34" t="str">
        <f t="shared" ca="1" si="337"/>
        <v>External</v>
      </c>
      <c r="F331" s="34">
        <f t="shared" ca="1" si="338"/>
        <v>727</v>
      </c>
      <c r="G331" s="34" t="str">
        <f t="shared" ca="1" si="339"/>
        <v>0x2D7</v>
      </c>
      <c r="H331" s="34" t="str">
        <f t="shared" ca="1" si="333"/>
        <v>0xAD7</v>
      </c>
      <c r="I331" s="117" t="s">
        <v>1393</v>
      </c>
      <c r="J331" s="35" t="str">
        <f t="shared" ca="1" si="340"/>
        <v/>
      </c>
      <c r="K331" s="67">
        <f t="shared" ca="1" si="341"/>
        <v>0</v>
      </c>
      <c r="L331" s="35" t="str">
        <f t="shared" ca="1" si="342"/>
        <v>N/A</v>
      </c>
      <c r="M331" s="64">
        <f t="shared" ca="1" si="343"/>
        <v>0</v>
      </c>
      <c r="N331" s="69" t="s">
        <v>899</v>
      </c>
      <c r="O331" s="40">
        <f t="shared" si="327"/>
        <v>0</v>
      </c>
      <c r="P331" s="36">
        <v>0</v>
      </c>
      <c r="Q331" s="40">
        <v>0</v>
      </c>
      <c r="R331" s="40">
        <f t="shared" ca="1" si="328"/>
        <v>0</v>
      </c>
      <c r="S331" s="37">
        <f t="shared" si="311"/>
        <v>0</v>
      </c>
      <c r="T331" s="69" t="s">
        <v>899</v>
      </c>
      <c r="U331" s="40">
        <f t="shared" ref="U331:U351" si="351">IF(V331=0,0,1)</f>
        <v>0</v>
      </c>
      <c r="V331" s="40">
        <v>0</v>
      </c>
      <c r="W331" s="40">
        <v>0</v>
      </c>
      <c r="X331" s="40">
        <f t="shared" ca="1" si="345"/>
        <v>0</v>
      </c>
      <c r="Y331" s="37">
        <f t="shared" si="312"/>
        <v>0</v>
      </c>
      <c r="Z331" s="69" t="s">
        <v>899</v>
      </c>
      <c r="AA331" s="40">
        <f t="shared" si="329"/>
        <v>0</v>
      </c>
      <c r="AB331" s="40">
        <v>0</v>
      </c>
      <c r="AC331" s="40">
        <v>0</v>
      </c>
      <c r="AD331" s="40">
        <f t="shared" ca="1" si="346"/>
        <v>0</v>
      </c>
      <c r="AE331" s="37">
        <f t="shared" si="313"/>
        <v>0</v>
      </c>
      <c r="AF331" s="69" t="s">
        <v>899</v>
      </c>
      <c r="AG331" s="40">
        <f t="shared" si="334"/>
        <v>0</v>
      </c>
      <c r="AH331" s="40">
        <v>0</v>
      </c>
      <c r="AI331" s="40">
        <v>0</v>
      </c>
      <c r="AJ331" s="40">
        <f t="shared" ca="1" si="347"/>
        <v>0</v>
      </c>
      <c r="AK331" s="37">
        <f t="shared" si="314"/>
        <v>0</v>
      </c>
      <c r="AL331" s="69" t="s">
        <v>899</v>
      </c>
      <c r="AM331" s="40">
        <f t="shared" si="330"/>
        <v>0</v>
      </c>
      <c r="AN331" s="40">
        <v>0</v>
      </c>
      <c r="AO331" s="40">
        <v>0</v>
      </c>
      <c r="AP331" s="40">
        <f t="shared" ca="1" si="348"/>
        <v>0</v>
      </c>
      <c r="AQ331" s="37">
        <f t="shared" si="315"/>
        <v>0</v>
      </c>
      <c r="AR331" s="69" t="s">
        <v>899</v>
      </c>
      <c r="AS331" s="40">
        <f t="shared" si="331"/>
        <v>0</v>
      </c>
      <c r="AT331" s="40">
        <v>0</v>
      </c>
      <c r="AU331" s="40">
        <v>0</v>
      </c>
      <c r="AV331" s="40">
        <f t="shared" ca="1" si="335"/>
        <v>0</v>
      </c>
      <c r="AW331" s="37">
        <f t="shared" si="316"/>
        <v>0</v>
      </c>
      <c r="AX331" s="69" t="s">
        <v>899</v>
      </c>
      <c r="AY331" s="40">
        <f t="shared" si="332"/>
        <v>0</v>
      </c>
      <c r="AZ331" s="40">
        <v>0</v>
      </c>
      <c r="BA331" s="40">
        <v>0</v>
      </c>
      <c r="BB331" s="40">
        <f t="shared" ca="1" si="349"/>
        <v>0</v>
      </c>
      <c r="BC331" s="37">
        <f t="shared" si="317"/>
        <v>0</v>
      </c>
      <c r="BD331" s="69" t="s">
        <v>899</v>
      </c>
      <c r="BE331" s="40">
        <f t="shared" si="326"/>
        <v>0</v>
      </c>
      <c r="BF331" s="40">
        <v>0</v>
      </c>
      <c r="BG331" s="40">
        <v>0</v>
      </c>
      <c r="BH331" s="40">
        <f t="shared" ca="1" si="350"/>
        <v>0</v>
      </c>
      <c r="BI331" s="37">
        <f t="shared" si="318"/>
        <v>0</v>
      </c>
    </row>
    <row r="332" spans="1:61" s="33" customFormat="1" ht="11.25" x14ac:dyDescent="0.2">
      <c r="A332" s="33">
        <f t="shared" si="344"/>
        <v>323</v>
      </c>
      <c r="B332" s="33">
        <f>'TO Filter Summary'!B333</f>
        <v>0</v>
      </c>
      <c r="C332" s="76" t="str">
        <f t="shared" ca="1" si="336"/>
        <v>GPS B - FPGA Data</v>
      </c>
      <c r="D332" s="290" t="str">
        <f>'TO Filter Summary'!D333</f>
        <v>B</v>
      </c>
      <c r="E332" s="34" t="str">
        <f t="shared" ca="1" si="337"/>
        <v>External</v>
      </c>
      <c r="F332" s="34">
        <f t="shared" ca="1" si="338"/>
        <v>728</v>
      </c>
      <c r="G332" s="34" t="str">
        <f t="shared" ca="1" si="339"/>
        <v>0x2D8</v>
      </c>
      <c r="H332" s="34" t="str">
        <f t="shared" ca="1" si="333"/>
        <v>0xAD8</v>
      </c>
      <c r="I332" s="117" t="s">
        <v>1393</v>
      </c>
      <c r="J332" s="35">
        <f t="shared" ca="1" si="340"/>
        <v>240</v>
      </c>
      <c r="K332" s="67">
        <f t="shared" ca="1" si="341"/>
        <v>0</v>
      </c>
      <c r="L332" s="35" t="str">
        <f t="shared" ca="1" si="342"/>
        <v>Async</v>
      </c>
      <c r="M332" s="64">
        <f t="shared" ca="1" si="343"/>
        <v>0</v>
      </c>
      <c r="N332" s="69" t="s">
        <v>899</v>
      </c>
      <c r="O332" s="40">
        <f t="shared" si="327"/>
        <v>1</v>
      </c>
      <c r="P332" s="36">
        <v>1</v>
      </c>
      <c r="Q332" s="40">
        <v>0</v>
      </c>
      <c r="R332" s="40">
        <f t="shared" ca="1" si="328"/>
        <v>0</v>
      </c>
      <c r="S332" s="37">
        <f t="shared" ref="S332:S351" si="352">IF($D332="B",0,IF((P332=0), 0, $M332/P332))</f>
        <v>0</v>
      </c>
      <c r="T332" s="69" t="s">
        <v>899</v>
      </c>
      <c r="U332" s="40">
        <f t="shared" si="351"/>
        <v>1</v>
      </c>
      <c r="V332" s="84">
        <v>1</v>
      </c>
      <c r="W332" s="40">
        <v>0</v>
      </c>
      <c r="X332" s="40">
        <f t="shared" ca="1" si="345"/>
        <v>0</v>
      </c>
      <c r="Y332" s="37">
        <f t="shared" ref="Y332:Y351" si="353">IF($D332="B",0,IF((V332=0), 0, $M332/V332))</f>
        <v>0</v>
      </c>
      <c r="Z332" s="69" t="s">
        <v>899</v>
      </c>
      <c r="AA332" s="40">
        <f t="shared" si="329"/>
        <v>0</v>
      </c>
      <c r="AB332" s="40">
        <v>0</v>
      </c>
      <c r="AC332" s="40">
        <v>0</v>
      </c>
      <c r="AD332" s="40">
        <f t="shared" ca="1" si="346"/>
        <v>0</v>
      </c>
      <c r="AE332" s="37">
        <f t="shared" ref="AE332:AE351" si="354">IF($D332="B",0,IF((AB332=0), 0, $M332/AB332))</f>
        <v>0</v>
      </c>
      <c r="AF332" s="69" t="s">
        <v>899</v>
      </c>
      <c r="AG332" s="40">
        <f t="shared" si="334"/>
        <v>0</v>
      </c>
      <c r="AH332" s="40">
        <v>0</v>
      </c>
      <c r="AI332" s="40">
        <v>0</v>
      </c>
      <c r="AJ332" s="40">
        <f t="shared" ca="1" si="347"/>
        <v>0</v>
      </c>
      <c r="AK332" s="37">
        <f t="shared" ref="AK332:AK351" si="355">IF($D332="B",0,IF((AH332=0), 0, $M332/AH332))</f>
        <v>0</v>
      </c>
      <c r="AL332" s="69" t="s">
        <v>899</v>
      </c>
      <c r="AM332" s="40">
        <f t="shared" si="330"/>
        <v>1</v>
      </c>
      <c r="AN332" s="84">
        <v>1</v>
      </c>
      <c r="AO332" s="40">
        <v>0</v>
      </c>
      <c r="AP332" s="40">
        <f t="shared" ca="1" si="348"/>
        <v>0</v>
      </c>
      <c r="AQ332" s="37">
        <f t="shared" ref="AQ332:AQ351" si="356">IF($D332="B",0,IF((AN332=0), 0, $M332/AN332))</f>
        <v>0</v>
      </c>
      <c r="AR332" s="69" t="s">
        <v>899</v>
      </c>
      <c r="AS332" s="40">
        <f t="shared" si="331"/>
        <v>1</v>
      </c>
      <c r="AT332" s="84">
        <v>1</v>
      </c>
      <c r="AU332" s="40">
        <v>0</v>
      </c>
      <c r="AV332" s="40">
        <f t="shared" ca="1" si="335"/>
        <v>0</v>
      </c>
      <c r="AW332" s="37">
        <f t="shared" ref="AW332:AW351" si="357">IF($D332="B",0,IF((AT332=0), 0, $M332/AT332))</f>
        <v>0</v>
      </c>
      <c r="AX332" s="69" t="s">
        <v>899</v>
      </c>
      <c r="AY332" s="40">
        <f t="shared" si="332"/>
        <v>1</v>
      </c>
      <c r="AZ332" s="84">
        <v>1</v>
      </c>
      <c r="BA332" s="40">
        <v>0</v>
      </c>
      <c r="BB332" s="40">
        <f t="shared" ca="1" si="349"/>
        <v>0</v>
      </c>
      <c r="BC332" s="37">
        <f t="shared" ref="BC332:BC351" si="358">IF($D332="B",0,IF((AZ332=0), 0, $M332/AZ332))</f>
        <v>0</v>
      </c>
      <c r="BD332" s="69" t="s">
        <v>899</v>
      </c>
      <c r="BE332" s="40">
        <f t="shared" si="326"/>
        <v>1</v>
      </c>
      <c r="BF332" s="84">
        <v>1</v>
      </c>
      <c r="BG332" s="40">
        <v>0</v>
      </c>
      <c r="BH332" s="40">
        <f t="shared" ca="1" si="350"/>
        <v>0</v>
      </c>
      <c r="BI332" s="37">
        <f t="shared" ref="BI332:BI351" si="359">IF($D332="B",0,IF((BF332=0), 0, $M332/BF332))</f>
        <v>0</v>
      </c>
    </row>
    <row r="333" spans="1:61" s="33" customFormat="1" ht="11.25" x14ac:dyDescent="0.2">
      <c r="A333" s="33">
        <f t="shared" si="344"/>
        <v>324</v>
      </c>
      <c r="B333" s="33">
        <f>'TO Filter Summary'!B334</f>
        <v>0</v>
      </c>
      <c r="C333" s="76" t="str">
        <f t="shared" ca="1" si="336"/>
        <v>GPS B - Memory</v>
      </c>
      <c r="D333" s="290" t="str">
        <f>'TO Filter Summary'!D334</f>
        <v>B</v>
      </c>
      <c r="E333" s="34" t="str">
        <f t="shared" ca="1" si="337"/>
        <v>External</v>
      </c>
      <c r="F333" s="34">
        <f t="shared" ca="1" si="338"/>
        <v>729</v>
      </c>
      <c r="G333" s="34" t="str">
        <f t="shared" ca="1" si="339"/>
        <v>0x2D9</v>
      </c>
      <c r="H333" s="34" t="str">
        <f t="shared" ca="1" si="333"/>
        <v>0xAD9</v>
      </c>
      <c r="I333" s="117" t="s">
        <v>1393</v>
      </c>
      <c r="J333" s="35">
        <f t="shared" ca="1" si="340"/>
        <v>2288</v>
      </c>
      <c r="K333" s="67">
        <f t="shared" ca="1" si="341"/>
        <v>0</v>
      </c>
      <c r="L333" s="35" t="str">
        <f t="shared" ca="1" si="342"/>
        <v>Async</v>
      </c>
      <c r="M333" s="64">
        <f t="shared" ca="1" si="343"/>
        <v>0</v>
      </c>
      <c r="N333" s="69" t="s">
        <v>899</v>
      </c>
      <c r="O333" s="40">
        <f t="shared" si="327"/>
        <v>1</v>
      </c>
      <c r="P333" s="36">
        <v>1</v>
      </c>
      <c r="Q333" s="40">
        <v>0</v>
      </c>
      <c r="R333" s="40">
        <f t="shared" ca="1" si="328"/>
        <v>0</v>
      </c>
      <c r="S333" s="37">
        <f t="shared" si="352"/>
        <v>0</v>
      </c>
      <c r="T333" s="69" t="s">
        <v>899</v>
      </c>
      <c r="U333" s="40">
        <f t="shared" si="351"/>
        <v>1</v>
      </c>
      <c r="V333" s="84">
        <v>1</v>
      </c>
      <c r="W333" s="40">
        <v>0</v>
      </c>
      <c r="X333" s="40">
        <f t="shared" ca="1" si="345"/>
        <v>0</v>
      </c>
      <c r="Y333" s="37">
        <f t="shared" si="353"/>
        <v>0</v>
      </c>
      <c r="Z333" s="69" t="s">
        <v>899</v>
      </c>
      <c r="AA333" s="40">
        <f t="shared" si="329"/>
        <v>0</v>
      </c>
      <c r="AB333" s="40">
        <v>0</v>
      </c>
      <c r="AC333" s="40">
        <v>0</v>
      </c>
      <c r="AD333" s="40">
        <f t="shared" ca="1" si="346"/>
        <v>0</v>
      </c>
      <c r="AE333" s="37">
        <f t="shared" si="354"/>
        <v>0</v>
      </c>
      <c r="AF333" s="69" t="s">
        <v>899</v>
      </c>
      <c r="AG333" s="40">
        <f t="shared" si="334"/>
        <v>0</v>
      </c>
      <c r="AH333" s="40">
        <v>0</v>
      </c>
      <c r="AI333" s="40">
        <v>0</v>
      </c>
      <c r="AJ333" s="40">
        <f t="shared" ca="1" si="347"/>
        <v>0</v>
      </c>
      <c r="AK333" s="37">
        <f t="shared" si="355"/>
        <v>0</v>
      </c>
      <c r="AL333" s="69" t="s">
        <v>899</v>
      </c>
      <c r="AM333" s="40">
        <f t="shared" si="330"/>
        <v>1</v>
      </c>
      <c r="AN333" s="84">
        <v>1</v>
      </c>
      <c r="AO333" s="40">
        <v>0</v>
      </c>
      <c r="AP333" s="40">
        <f t="shared" ca="1" si="348"/>
        <v>0</v>
      </c>
      <c r="AQ333" s="37">
        <f t="shared" si="356"/>
        <v>0</v>
      </c>
      <c r="AR333" s="69" t="s">
        <v>899</v>
      </c>
      <c r="AS333" s="40">
        <f t="shared" si="331"/>
        <v>1</v>
      </c>
      <c r="AT333" s="84">
        <v>1</v>
      </c>
      <c r="AU333" s="40">
        <v>0</v>
      </c>
      <c r="AV333" s="40">
        <f t="shared" ca="1" si="335"/>
        <v>0</v>
      </c>
      <c r="AW333" s="37">
        <f t="shared" si="357"/>
        <v>0</v>
      </c>
      <c r="AX333" s="69" t="s">
        <v>899</v>
      </c>
      <c r="AY333" s="40">
        <f t="shared" si="332"/>
        <v>1</v>
      </c>
      <c r="AZ333" s="84">
        <v>1</v>
      </c>
      <c r="BA333" s="40">
        <v>0</v>
      </c>
      <c r="BB333" s="40">
        <f t="shared" ca="1" si="349"/>
        <v>0</v>
      </c>
      <c r="BC333" s="37">
        <f t="shared" si="358"/>
        <v>0</v>
      </c>
      <c r="BD333" s="69" t="s">
        <v>899</v>
      </c>
      <c r="BE333" s="40">
        <f t="shared" si="326"/>
        <v>1</v>
      </c>
      <c r="BF333" s="84">
        <v>1</v>
      </c>
      <c r="BG333" s="40">
        <v>0</v>
      </c>
      <c r="BH333" s="40">
        <f t="shared" ca="1" si="350"/>
        <v>0</v>
      </c>
      <c r="BI333" s="37">
        <f t="shared" si="359"/>
        <v>0</v>
      </c>
    </row>
    <row r="334" spans="1:61" s="33" customFormat="1" ht="11.25" x14ac:dyDescent="0.2">
      <c r="A334" s="33">
        <f t="shared" si="344"/>
        <v>325</v>
      </c>
      <c r="B334" s="33">
        <f>'TO Filter Summary'!B335</f>
        <v>0</v>
      </c>
      <c r="C334" s="76" t="str">
        <f t="shared" ca="1" si="336"/>
        <v>GPS B - Memory Checksum</v>
      </c>
      <c r="D334" s="290" t="str">
        <f>'TO Filter Summary'!D335</f>
        <v>B</v>
      </c>
      <c r="E334" s="34" t="str">
        <f t="shared" ca="1" si="337"/>
        <v>External</v>
      </c>
      <c r="F334" s="34">
        <f t="shared" ca="1" si="338"/>
        <v>730</v>
      </c>
      <c r="G334" s="34" t="str">
        <f t="shared" ca="1" si="339"/>
        <v>0x2DA</v>
      </c>
      <c r="H334" s="34" t="str">
        <f t="shared" ca="1" si="333"/>
        <v>0xADA</v>
      </c>
      <c r="I334" s="117" t="s">
        <v>1393</v>
      </c>
      <c r="J334" s="35">
        <f t="shared" ca="1" si="340"/>
        <v>272</v>
      </c>
      <c r="K334" s="67">
        <f t="shared" ca="1" si="341"/>
        <v>0</v>
      </c>
      <c r="L334" s="35" t="str">
        <f t="shared" ca="1" si="342"/>
        <v>Async</v>
      </c>
      <c r="M334" s="64">
        <f t="shared" ca="1" si="343"/>
        <v>0</v>
      </c>
      <c r="N334" s="69" t="s">
        <v>899</v>
      </c>
      <c r="O334" s="40">
        <f t="shared" si="327"/>
        <v>1</v>
      </c>
      <c r="P334" s="36">
        <v>1</v>
      </c>
      <c r="Q334" s="40">
        <v>0</v>
      </c>
      <c r="R334" s="40">
        <f t="shared" ca="1" si="328"/>
        <v>0</v>
      </c>
      <c r="S334" s="37">
        <f t="shared" si="352"/>
        <v>0</v>
      </c>
      <c r="T334" s="69" t="s">
        <v>899</v>
      </c>
      <c r="U334" s="40">
        <f t="shared" si="351"/>
        <v>1</v>
      </c>
      <c r="V334" s="84">
        <v>1</v>
      </c>
      <c r="W334" s="40">
        <v>0</v>
      </c>
      <c r="X334" s="40">
        <f t="shared" ca="1" si="345"/>
        <v>0</v>
      </c>
      <c r="Y334" s="37">
        <f t="shared" si="353"/>
        <v>0</v>
      </c>
      <c r="Z334" s="69" t="s">
        <v>899</v>
      </c>
      <c r="AA334" s="40">
        <f t="shared" si="329"/>
        <v>0</v>
      </c>
      <c r="AB334" s="40">
        <v>0</v>
      </c>
      <c r="AC334" s="40">
        <v>0</v>
      </c>
      <c r="AD334" s="40">
        <f t="shared" ca="1" si="346"/>
        <v>0</v>
      </c>
      <c r="AE334" s="37">
        <f t="shared" si="354"/>
        <v>0</v>
      </c>
      <c r="AF334" s="69" t="s">
        <v>899</v>
      </c>
      <c r="AG334" s="40">
        <f t="shared" si="334"/>
        <v>0</v>
      </c>
      <c r="AH334" s="40">
        <v>0</v>
      </c>
      <c r="AI334" s="40">
        <v>0</v>
      </c>
      <c r="AJ334" s="40">
        <f t="shared" ca="1" si="347"/>
        <v>0</v>
      </c>
      <c r="AK334" s="37">
        <f t="shared" si="355"/>
        <v>0</v>
      </c>
      <c r="AL334" s="69" t="s">
        <v>899</v>
      </c>
      <c r="AM334" s="40">
        <f t="shared" si="330"/>
        <v>1</v>
      </c>
      <c r="AN334" s="84">
        <v>1</v>
      </c>
      <c r="AO334" s="40">
        <v>0</v>
      </c>
      <c r="AP334" s="40">
        <f t="shared" ca="1" si="348"/>
        <v>0</v>
      </c>
      <c r="AQ334" s="37">
        <f t="shared" si="356"/>
        <v>0</v>
      </c>
      <c r="AR334" s="69" t="s">
        <v>899</v>
      </c>
      <c r="AS334" s="40">
        <f t="shared" si="331"/>
        <v>1</v>
      </c>
      <c r="AT334" s="84">
        <v>1</v>
      </c>
      <c r="AU334" s="40">
        <v>0</v>
      </c>
      <c r="AV334" s="40">
        <f t="shared" ca="1" si="335"/>
        <v>0</v>
      </c>
      <c r="AW334" s="37">
        <f t="shared" si="357"/>
        <v>0</v>
      </c>
      <c r="AX334" s="69" t="s">
        <v>899</v>
      </c>
      <c r="AY334" s="40">
        <f t="shared" si="332"/>
        <v>1</v>
      </c>
      <c r="AZ334" s="84">
        <v>1</v>
      </c>
      <c r="BA334" s="40">
        <v>0</v>
      </c>
      <c r="BB334" s="40">
        <f t="shared" ca="1" si="349"/>
        <v>0</v>
      </c>
      <c r="BC334" s="37">
        <f t="shared" si="358"/>
        <v>0</v>
      </c>
      <c r="BD334" s="69" t="s">
        <v>899</v>
      </c>
      <c r="BE334" s="40">
        <f t="shared" si="326"/>
        <v>1</v>
      </c>
      <c r="BF334" s="84">
        <v>1</v>
      </c>
      <c r="BG334" s="40">
        <v>0</v>
      </c>
      <c r="BH334" s="40">
        <f t="shared" ca="1" si="350"/>
        <v>0</v>
      </c>
      <c r="BI334" s="37">
        <f t="shared" si="359"/>
        <v>0</v>
      </c>
    </row>
    <row r="335" spans="1:61" s="33" customFormat="1" ht="11.25" x14ac:dyDescent="0.2">
      <c r="A335" s="33">
        <f t="shared" si="344"/>
        <v>326</v>
      </c>
      <c r="B335" s="33">
        <f>'TO Filter Summary'!B336</f>
        <v>0</v>
      </c>
      <c r="C335" s="76" t="str">
        <f t="shared" ca="1" si="336"/>
        <v>GPS B - GEONS Covariance_D Matrix</v>
      </c>
      <c r="D335" s="290" t="str">
        <f>'TO Filter Summary'!D336</f>
        <v>B</v>
      </c>
      <c r="E335" s="34" t="str">
        <f t="shared" ca="1" si="337"/>
        <v>External</v>
      </c>
      <c r="F335" s="34">
        <f t="shared" ca="1" si="338"/>
        <v>731</v>
      </c>
      <c r="G335" s="34" t="str">
        <f t="shared" ca="1" si="339"/>
        <v>0x2DB</v>
      </c>
      <c r="H335" s="34" t="str">
        <f t="shared" ca="1" si="333"/>
        <v>0xADB</v>
      </c>
      <c r="I335" s="117" t="s">
        <v>1393</v>
      </c>
      <c r="J335" s="35">
        <f t="shared" ca="1" si="340"/>
        <v>912</v>
      </c>
      <c r="K335" s="67">
        <f t="shared" ca="1" si="341"/>
        <v>0</v>
      </c>
      <c r="L335" s="35" t="str">
        <f t="shared" ca="1" si="342"/>
        <v>Async</v>
      </c>
      <c r="M335" s="64">
        <f t="shared" ca="1" si="343"/>
        <v>0</v>
      </c>
      <c r="N335" s="69" t="s">
        <v>899</v>
      </c>
      <c r="O335" s="40">
        <f t="shared" si="327"/>
        <v>1</v>
      </c>
      <c r="P335" s="36">
        <v>1</v>
      </c>
      <c r="Q335" s="40">
        <v>0</v>
      </c>
      <c r="R335" s="40">
        <f t="shared" ca="1" si="328"/>
        <v>0</v>
      </c>
      <c r="S335" s="37">
        <f t="shared" si="352"/>
        <v>0</v>
      </c>
      <c r="T335" s="69" t="s">
        <v>899</v>
      </c>
      <c r="U335" s="40">
        <f t="shared" si="351"/>
        <v>1</v>
      </c>
      <c r="V335" s="84">
        <v>1</v>
      </c>
      <c r="W335" s="40">
        <v>0</v>
      </c>
      <c r="X335" s="40">
        <f t="shared" ca="1" si="345"/>
        <v>0</v>
      </c>
      <c r="Y335" s="37">
        <f t="shared" si="353"/>
        <v>0</v>
      </c>
      <c r="Z335" s="69" t="s">
        <v>899</v>
      </c>
      <c r="AA335" s="40">
        <f t="shared" si="329"/>
        <v>0</v>
      </c>
      <c r="AB335" s="40">
        <v>0</v>
      </c>
      <c r="AC335" s="40">
        <v>0</v>
      </c>
      <c r="AD335" s="40">
        <f t="shared" ca="1" si="346"/>
        <v>0</v>
      </c>
      <c r="AE335" s="37">
        <f t="shared" si="354"/>
        <v>0</v>
      </c>
      <c r="AF335" s="69" t="s">
        <v>899</v>
      </c>
      <c r="AG335" s="40">
        <f t="shared" si="334"/>
        <v>0</v>
      </c>
      <c r="AH335" s="40">
        <v>0</v>
      </c>
      <c r="AI335" s="40">
        <v>0</v>
      </c>
      <c r="AJ335" s="40">
        <f t="shared" ca="1" si="347"/>
        <v>0</v>
      </c>
      <c r="AK335" s="37">
        <f t="shared" si="355"/>
        <v>0</v>
      </c>
      <c r="AL335" s="69" t="s">
        <v>899</v>
      </c>
      <c r="AM335" s="40">
        <f t="shared" si="330"/>
        <v>1</v>
      </c>
      <c r="AN335" s="84">
        <v>1</v>
      </c>
      <c r="AO335" s="40">
        <v>0</v>
      </c>
      <c r="AP335" s="40">
        <f t="shared" ca="1" si="348"/>
        <v>0</v>
      </c>
      <c r="AQ335" s="37">
        <f t="shared" si="356"/>
        <v>0</v>
      </c>
      <c r="AR335" s="69" t="s">
        <v>899</v>
      </c>
      <c r="AS335" s="40">
        <f t="shared" si="331"/>
        <v>1</v>
      </c>
      <c r="AT335" s="84">
        <v>1</v>
      </c>
      <c r="AU335" s="40">
        <v>0</v>
      </c>
      <c r="AV335" s="40">
        <f t="shared" ca="1" si="335"/>
        <v>0</v>
      </c>
      <c r="AW335" s="37">
        <f t="shared" si="357"/>
        <v>0</v>
      </c>
      <c r="AX335" s="69" t="s">
        <v>899</v>
      </c>
      <c r="AY335" s="40">
        <f t="shared" si="332"/>
        <v>1</v>
      </c>
      <c r="AZ335" s="84">
        <v>1</v>
      </c>
      <c r="BA335" s="40">
        <v>0</v>
      </c>
      <c r="BB335" s="40">
        <f t="shared" ca="1" si="349"/>
        <v>0</v>
      </c>
      <c r="BC335" s="37">
        <f t="shared" si="358"/>
        <v>0</v>
      </c>
      <c r="BD335" s="69" t="s">
        <v>899</v>
      </c>
      <c r="BE335" s="40">
        <f t="shared" si="326"/>
        <v>1</v>
      </c>
      <c r="BF335" s="84">
        <v>1</v>
      </c>
      <c r="BG335" s="40">
        <v>0</v>
      </c>
      <c r="BH335" s="40">
        <f t="shared" ca="1" si="350"/>
        <v>0</v>
      </c>
      <c r="BI335" s="37">
        <f t="shared" si="359"/>
        <v>0</v>
      </c>
    </row>
    <row r="336" spans="1:61" s="33" customFormat="1" ht="11.25" x14ac:dyDescent="0.2">
      <c r="A336" s="33">
        <f t="shared" si="344"/>
        <v>327</v>
      </c>
      <c r="B336" s="33">
        <f>'TO Filter Summary'!B337</f>
        <v>0</v>
      </c>
      <c r="C336" s="76" t="str">
        <f t="shared" ca="1" si="336"/>
        <v>GPS B - GEONS Covariance_U Matrix</v>
      </c>
      <c r="D336" s="290" t="str">
        <f>'TO Filter Summary'!D337</f>
        <v>B</v>
      </c>
      <c r="E336" s="34" t="str">
        <f t="shared" ca="1" si="337"/>
        <v>External</v>
      </c>
      <c r="F336" s="34">
        <f t="shared" ca="1" si="338"/>
        <v>732</v>
      </c>
      <c r="G336" s="34" t="str">
        <f t="shared" ca="1" si="339"/>
        <v>0x2DC</v>
      </c>
      <c r="H336" s="34" t="str">
        <f t="shared" ca="1" si="333"/>
        <v>0xADC</v>
      </c>
      <c r="I336" s="117" t="s">
        <v>1393</v>
      </c>
      <c r="J336" s="35">
        <f t="shared" ca="1" si="340"/>
        <v>944</v>
      </c>
      <c r="K336" s="67">
        <f t="shared" ca="1" si="341"/>
        <v>0</v>
      </c>
      <c r="L336" s="35" t="str">
        <f t="shared" ca="1" si="342"/>
        <v>Async</v>
      </c>
      <c r="M336" s="64">
        <f t="shared" ca="1" si="343"/>
        <v>0</v>
      </c>
      <c r="N336" s="69" t="s">
        <v>899</v>
      </c>
      <c r="O336" s="40">
        <f t="shared" si="327"/>
        <v>1</v>
      </c>
      <c r="P336" s="36">
        <v>1</v>
      </c>
      <c r="Q336" s="40">
        <v>0</v>
      </c>
      <c r="R336" s="40">
        <f t="shared" ca="1" si="328"/>
        <v>0</v>
      </c>
      <c r="S336" s="37">
        <f t="shared" si="352"/>
        <v>0</v>
      </c>
      <c r="T336" s="69" t="s">
        <v>899</v>
      </c>
      <c r="U336" s="40">
        <f t="shared" si="351"/>
        <v>1</v>
      </c>
      <c r="V336" s="84">
        <v>1</v>
      </c>
      <c r="W336" s="40">
        <v>0</v>
      </c>
      <c r="X336" s="40">
        <f t="shared" ca="1" si="345"/>
        <v>0</v>
      </c>
      <c r="Y336" s="37">
        <f t="shared" si="353"/>
        <v>0</v>
      </c>
      <c r="Z336" s="69" t="s">
        <v>899</v>
      </c>
      <c r="AA336" s="40">
        <f t="shared" si="329"/>
        <v>0</v>
      </c>
      <c r="AB336" s="40">
        <v>0</v>
      </c>
      <c r="AC336" s="40">
        <v>0</v>
      </c>
      <c r="AD336" s="40">
        <f t="shared" ca="1" si="346"/>
        <v>0</v>
      </c>
      <c r="AE336" s="37">
        <f t="shared" si="354"/>
        <v>0</v>
      </c>
      <c r="AF336" s="69" t="s">
        <v>899</v>
      </c>
      <c r="AG336" s="40">
        <f t="shared" si="334"/>
        <v>0</v>
      </c>
      <c r="AH336" s="40">
        <v>0</v>
      </c>
      <c r="AI336" s="40">
        <v>0</v>
      </c>
      <c r="AJ336" s="40">
        <f t="shared" ca="1" si="347"/>
        <v>0</v>
      </c>
      <c r="AK336" s="37">
        <f t="shared" si="355"/>
        <v>0</v>
      </c>
      <c r="AL336" s="69" t="s">
        <v>899</v>
      </c>
      <c r="AM336" s="40">
        <f t="shared" si="330"/>
        <v>1</v>
      </c>
      <c r="AN336" s="84">
        <v>1</v>
      </c>
      <c r="AO336" s="40">
        <v>0</v>
      </c>
      <c r="AP336" s="40">
        <f t="shared" ca="1" si="348"/>
        <v>0</v>
      </c>
      <c r="AQ336" s="37">
        <f t="shared" si="356"/>
        <v>0</v>
      </c>
      <c r="AR336" s="69" t="s">
        <v>899</v>
      </c>
      <c r="AS336" s="40">
        <f t="shared" si="331"/>
        <v>1</v>
      </c>
      <c r="AT336" s="84">
        <v>1</v>
      </c>
      <c r="AU336" s="40">
        <v>0</v>
      </c>
      <c r="AV336" s="40">
        <f t="shared" ca="1" si="335"/>
        <v>0</v>
      </c>
      <c r="AW336" s="37">
        <f t="shared" si="357"/>
        <v>0</v>
      </c>
      <c r="AX336" s="69" t="s">
        <v>899</v>
      </c>
      <c r="AY336" s="40">
        <f t="shared" si="332"/>
        <v>1</v>
      </c>
      <c r="AZ336" s="84">
        <v>1</v>
      </c>
      <c r="BA336" s="40">
        <v>0</v>
      </c>
      <c r="BB336" s="40">
        <f t="shared" ca="1" si="349"/>
        <v>0</v>
      </c>
      <c r="BC336" s="37">
        <f t="shared" si="358"/>
        <v>0</v>
      </c>
      <c r="BD336" s="69" t="s">
        <v>899</v>
      </c>
      <c r="BE336" s="40">
        <f t="shared" si="326"/>
        <v>1</v>
      </c>
      <c r="BF336" s="84">
        <v>1</v>
      </c>
      <c r="BG336" s="40">
        <v>0</v>
      </c>
      <c r="BH336" s="40">
        <f t="shared" ca="1" si="350"/>
        <v>0</v>
      </c>
      <c r="BI336" s="37">
        <f t="shared" si="359"/>
        <v>0</v>
      </c>
    </row>
    <row r="337" spans="1:61" s="33" customFormat="1" ht="11.25" x14ac:dyDescent="0.2">
      <c r="A337" s="33">
        <f t="shared" si="344"/>
        <v>328</v>
      </c>
      <c r="B337" s="33" t="str">
        <f>'TO Filter Summary'!B338</f>
        <v>GPS</v>
      </c>
      <c r="C337" s="76" t="str">
        <f t="shared" ca="1" si="336"/>
        <v>GPS B - GEONS Acceleration</v>
      </c>
      <c r="D337" s="290" t="str">
        <f>'TO Filter Summary'!D338</f>
        <v>B</v>
      </c>
      <c r="E337" s="34" t="str">
        <f t="shared" ca="1" si="337"/>
        <v>External</v>
      </c>
      <c r="F337" s="34">
        <f t="shared" ca="1" si="338"/>
        <v>733</v>
      </c>
      <c r="G337" s="34" t="str">
        <f t="shared" ca="1" si="339"/>
        <v>0x2DD</v>
      </c>
      <c r="H337" s="34" t="str">
        <f t="shared" ca="1" si="333"/>
        <v>0xADD</v>
      </c>
      <c r="I337" s="117" t="s">
        <v>1393</v>
      </c>
      <c r="J337" s="35">
        <f t="shared" ca="1" si="340"/>
        <v>1456</v>
      </c>
      <c r="K337" s="67">
        <f t="shared" ca="1" si="341"/>
        <v>30</v>
      </c>
      <c r="L337" s="35" t="str">
        <f t="shared" ca="1" si="342"/>
        <v>Sync</v>
      </c>
      <c r="M337" s="64">
        <f t="shared" ca="1" si="343"/>
        <v>48.533333333333331</v>
      </c>
      <c r="N337" s="69" t="s">
        <v>899</v>
      </c>
      <c r="O337" s="40">
        <f t="shared" si="327"/>
        <v>0</v>
      </c>
      <c r="P337" s="36">
        <v>0</v>
      </c>
      <c r="Q337" s="40">
        <v>0</v>
      </c>
      <c r="R337" s="40">
        <f t="shared" ca="1" si="328"/>
        <v>0</v>
      </c>
      <c r="S337" s="37">
        <f t="shared" si="352"/>
        <v>0</v>
      </c>
      <c r="T337" s="69" t="s">
        <v>899</v>
      </c>
      <c r="U337" s="40">
        <f t="shared" si="351"/>
        <v>0</v>
      </c>
      <c r="V337" s="84">
        <v>0</v>
      </c>
      <c r="W337" s="40">
        <v>0</v>
      </c>
      <c r="X337" s="40">
        <f t="shared" ca="1" si="345"/>
        <v>0</v>
      </c>
      <c r="Y337" s="37">
        <f t="shared" si="353"/>
        <v>0</v>
      </c>
      <c r="Z337" s="69" t="s">
        <v>899</v>
      </c>
      <c r="AA337" s="40">
        <f t="shared" si="329"/>
        <v>0</v>
      </c>
      <c r="AB337" s="40">
        <v>0</v>
      </c>
      <c r="AC337" s="40">
        <v>0</v>
      </c>
      <c r="AD337" s="40">
        <f t="shared" ca="1" si="346"/>
        <v>0</v>
      </c>
      <c r="AE337" s="37">
        <f t="shared" si="354"/>
        <v>0</v>
      </c>
      <c r="AF337" s="69" t="s">
        <v>899</v>
      </c>
      <c r="AG337" s="40">
        <f t="shared" si="334"/>
        <v>0</v>
      </c>
      <c r="AH337" s="40">
        <v>0</v>
      </c>
      <c r="AI337" s="40">
        <v>0</v>
      </c>
      <c r="AJ337" s="40">
        <f t="shared" ca="1" si="347"/>
        <v>0</v>
      </c>
      <c r="AK337" s="37">
        <f t="shared" si="355"/>
        <v>0</v>
      </c>
      <c r="AL337" s="69" t="s">
        <v>899</v>
      </c>
      <c r="AM337" s="40">
        <f t="shared" si="330"/>
        <v>0</v>
      </c>
      <c r="AN337" s="84">
        <v>0</v>
      </c>
      <c r="AO337" s="40">
        <v>0</v>
      </c>
      <c r="AP337" s="40">
        <f t="shared" ca="1" si="348"/>
        <v>0</v>
      </c>
      <c r="AQ337" s="37">
        <f t="shared" si="356"/>
        <v>0</v>
      </c>
      <c r="AR337" s="69" t="s">
        <v>899</v>
      </c>
      <c r="AS337" s="40">
        <f t="shared" si="331"/>
        <v>0</v>
      </c>
      <c r="AT337" s="84">
        <v>0</v>
      </c>
      <c r="AU337" s="40">
        <v>0</v>
      </c>
      <c r="AV337" s="40">
        <f t="shared" ca="1" si="335"/>
        <v>0</v>
      </c>
      <c r="AW337" s="37">
        <f t="shared" si="357"/>
        <v>0</v>
      </c>
      <c r="AX337" s="69" t="s">
        <v>899</v>
      </c>
      <c r="AY337" s="40">
        <f t="shared" si="332"/>
        <v>0</v>
      </c>
      <c r="AZ337" s="84">
        <v>0</v>
      </c>
      <c r="BA337" s="40">
        <v>0</v>
      </c>
      <c r="BB337" s="40">
        <f t="shared" ca="1" si="349"/>
        <v>0</v>
      </c>
      <c r="BC337" s="37">
        <f t="shared" si="358"/>
        <v>0</v>
      </c>
      <c r="BD337" s="69" t="s">
        <v>899</v>
      </c>
      <c r="BE337" s="40">
        <f t="shared" si="326"/>
        <v>0</v>
      </c>
      <c r="BF337" s="84">
        <v>0</v>
      </c>
      <c r="BG337" s="40">
        <v>0</v>
      </c>
      <c r="BH337" s="40">
        <f t="shared" ca="1" si="350"/>
        <v>0</v>
      </c>
      <c r="BI337" s="37">
        <f t="shared" si="359"/>
        <v>0</v>
      </c>
    </row>
    <row r="338" spans="1:61" s="16" customFormat="1" ht="11.25" x14ac:dyDescent="0.2">
      <c r="A338" s="16">
        <f t="shared" si="344"/>
        <v>329</v>
      </c>
      <c r="B338" s="33" t="str">
        <f>'TO Filter Summary'!B339</f>
        <v>GPS</v>
      </c>
      <c r="C338" s="118" t="str">
        <f t="shared" ca="1" si="336"/>
        <v>GPS B- Acquisition</v>
      </c>
      <c r="D338" s="290" t="str">
        <f>'TO Filter Summary'!D339</f>
        <v>B</v>
      </c>
      <c r="E338" s="117" t="str">
        <f t="shared" ca="1" si="337"/>
        <v>External</v>
      </c>
      <c r="F338" s="117">
        <f t="shared" ca="1" si="338"/>
        <v>734</v>
      </c>
      <c r="G338" s="117" t="str">
        <f t="shared" ca="1" si="339"/>
        <v>0x2DE</v>
      </c>
      <c r="H338" s="117" t="str">
        <f t="shared" ca="1" si="333"/>
        <v>0xADE</v>
      </c>
      <c r="I338" s="117" t="s">
        <v>1393</v>
      </c>
      <c r="J338" s="119">
        <f t="shared" ca="1" si="340"/>
        <v>880</v>
      </c>
      <c r="K338" s="272">
        <f t="shared" ca="1" si="341"/>
        <v>0.5</v>
      </c>
      <c r="L338" s="119" t="str">
        <f t="shared" ca="1" si="342"/>
        <v>Sync</v>
      </c>
      <c r="M338" s="120">
        <f t="shared" ca="1" si="343"/>
        <v>1760</v>
      </c>
      <c r="N338" s="69" t="s">
        <v>899</v>
      </c>
      <c r="O338" s="75">
        <f t="shared" si="327"/>
        <v>1</v>
      </c>
      <c r="P338" s="121">
        <v>20</v>
      </c>
      <c r="Q338" s="75">
        <v>0</v>
      </c>
      <c r="R338" s="75">
        <f t="shared" ca="1" si="328"/>
        <v>10</v>
      </c>
      <c r="S338" s="37">
        <f t="shared" si="352"/>
        <v>0</v>
      </c>
      <c r="T338" s="69" t="s">
        <v>899</v>
      </c>
      <c r="U338" s="75">
        <f t="shared" si="351"/>
        <v>1</v>
      </c>
      <c r="V338" s="273">
        <v>20</v>
      </c>
      <c r="W338" s="75">
        <v>0</v>
      </c>
      <c r="X338" s="75">
        <f t="shared" ca="1" si="345"/>
        <v>10</v>
      </c>
      <c r="Y338" s="37">
        <f t="shared" si="353"/>
        <v>0</v>
      </c>
      <c r="Z338" s="69" t="s">
        <v>899</v>
      </c>
      <c r="AA338" s="75">
        <f t="shared" si="329"/>
        <v>1</v>
      </c>
      <c r="AB338" s="75">
        <v>240</v>
      </c>
      <c r="AC338" s="75">
        <v>0</v>
      </c>
      <c r="AD338" s="75">
        <f t="shared" ca="1" si="346"/>
        <v>120</v>
      </c>
      <c r="AE338" s="37">
        <f t="shared" si="354"/>
        <v>0</v>
      </c>
      <c r="AF338" s="69" t="s">
        <v>899</v>
      </c>
      <c r="AG338" s="75">
        <f t="shared" si="334"/>
        <v>0</v>
      </c>
      <c r="AH338" s="75">
        <v>0</v>
      </c>
      <c r="AI338" s="75">
        <v>0</v>
      </c>
      <c r="AJ338" s="75">
        <f t="shared" ca="1" si="347"/>
        <v>0</v>
      </c>
      <c r="AK338" s="37">
        <f t="shared" si="355"/>
        <v>0</v>
      </c>
      <c r="AL338" s="69" t="s">
        <v>899</v>
      </c>
      <c r="AM338" s="75">
        <f t="shared" si="330"/>
        <v>1</v>
      </c>
      <c r="AN338" s="273">
        <v>240</v>
      </c>
      <c r="AO338" s="75">
        <v>0</v>
      </c>
      <c r="AP338" s="75">
        <f t="shared" ca="1" si="348"/>
        <v>120</v>
      </c>
      <c r="AQ338" s="37">
        <f t="shared" si="356"/>
        <v>0</v>
      </c>
      <c r="AR338" s="69" t="s">
        <v>899</v>
      </c>
      <c r="AS338" s="75">
        <f t="shared" si="331"/>
        <v>1</v>
      </c>
      <c r="AT338" s="273">
        <v>120</v>
      </c>
      <c r="AU338" s="75">
        <v>0</v>
      </c>
      <c r="AV338" s="75">
        <f t="shared" ca="1" si="335"/>
        <v>60</v>
      </c>
      <c r="AW338" s="37">
        <f t="shared" si="357"/>
        <v>0</v>
      </c>
      <c r="AX338" s="69" t="s">
        <v>899</v>
      </c>
      <c r="AY338" s="75">
        <f t="shared" si="332"/>
        <v>1</v>
      </c>
      <c r="AZ338" s="273">
        <v>120</v>
      </c>
      <c r="BA338" s="75">
        <v>0</v>
      </c>
      <c r="BB338" s="75">
        <f t="shared" ca="1" si="349"/>
        <v>60</v>
      </c>
      <c r="BC338" s="37">
        <f t="shared" si="358"/>
        <v>0</v>
      </c>
      <c r="BD338" s="69" t="s">
        <v>899</v>
      </c>
      <c r="BE338" s="75">
        <f t="shared" si="326"/>
        <v>0</v>
      </c>
      <c r="BF338" s="273">
        <v>0</v>
      </c>
      <c r="BG338" s="75">
        <v>0</v>
      </c>
      <c r="BH338" s="75">
        <f t="shared" ca="1" si="350"/>
        <v>0</v>
      </c>
      <c r="BI338" s="37">
        <f t="shared" si="359"/>
        <v>0</v>
      </c>
    </row>
    <row r="339" spans="1:61" s="33" customFormat="1" ht="11.25" x14ac:dyDescent="0.2">
      <c r="A339" s="33">
        <f t="shared" si="344"/>
        <v>330</v>
      </c>
      <c r="B339" s="33" t="str">
        <f>'TO Filter Summary'!B340</f>
        <v>GPS PPBL</v>
      </c>
      <c r="C339" s="76" t="str">
        <f t="shared" ca="1" si="336"/>
        <v>GPS B - PPBL Telemetry</v>
      </c>
      <c r="D339" s="290" t="str">
        <f>'TO Filter Summary'!D340</f>
        <v>B</v>
      </c>
      <c r="E339" s="34" t="str">
        <f t="shared" ca="1" si="337"/>
        <v>External</v>
      </c>
      <c r="F339" s="34">
        <f t="shared" ca="1" si="338"/>
        <v>735</v>
      </c>
      <c r="G339" s="34" t="str">
        <f t="shared" ca="1" si="339"/>
        <v>0x2DF</v>
      </c>
      <c r="H339" s="34" t="str">
        <f t="shared" ca="1" si="333"/>
        <v>0xADF</v>
      </c>
      <c r="I339" s="117" t="s">
        <v>1393</v>
      </c>
      <c r="J339" s="35">
        <f t="shared" ca="1" si="340"/>
        <v>2000</v>
      </c>
      <c r="K339" s="67">
        <f t="shared" ca="1" si="341"/>
        <v>1</v>
      </c>
      <c r="L339" s="35" t="str">
        <f t="shared" ca="1" si="342"/>
        <v>Sync</v>
      </c>
      <c r="M339" s="64">
        <f t="shared" ca="1" si="343"/>
        <v>2000</v>
      </c>
      <c r="N339" s="69" t="s">
        <v>899</v>
      </c>
      <c r="O339" s="40">
        <f t="shared" si="327"/>
        <v>1</v>
      </c>
      <c r="P339" s="36">
        <v>1</v>
      </c>
      <c r="Q339" s="40">
        <v>0</v>
      </c>
      <c r="R339" s="40">
        <f t="shared" ca="1" si="328"/>
        <v>1</v>
      </c>
      <c r="S339" s="37">
        <f t="shared" si="352"/>
        <v>0</v>
      </c>
      <c r="T339" s="69" t="s">
        <v>899</v>
      </c>
      <c r="U339" s="40">
        <f t="shared" si="351"/>
        <v>1</v>
      </c>
      <c r="V339" s="84">
        <v>10</v>
      </c>
      <c r="W339" s="40">
        <v>0</v>
      </c>
      <c r="X339" s="40">
        <f t="shared" ca="1" si="345"/>
        <v>10</v>
      </c>
      <c r="Y339" s="37">
        <f t="shared" si="353"/>
        <v>0</v>
      </c>
      <c r="Z339" s="69" t="s">
        <v>899</v>
      </c>
      <c r="AA339" s="40">
        <f t="shared" si="329"/>
        <v>1</v>
      </c>
      <c r="AB339" s="40">
        <v>10</v>
      </c>
      <c r="AC339" s="40">
        <v>0</v>
      </c>
      <c r="AD339" s="40">
        <f t="shared" ca="1" si="346"/>
        <v>10</v>
      </c>
      <c r="AE339" s="37">
        <f t="shared" si="354"/>
        <v>0</v>
      </c>
      <c r="AF339" s="69" t="s">
        <v>899</v>
      </c>
      <c r="AG339" s="40">
        <f t="shared" si="334"/>
        <v>1</v>
      </c>
      <c r="AH339" s="40">
        <v>10</v>
      </c>
      <c r="AI339" s="40">
        <v>0</v>
      </c>
      <c r="AJ339" s="40">
        <f t="shared" ca="1" si="347"/>
        <v>10</v>
      </c>
      <c r="AK339" s="37">
        <f t="shared" si="355"/>
        <v>0</v>
      </c>
      <c r="AL339" s="69" t="s">
        <v>899</v>
      </c>
      <c r="AM339" s="40">
        <f t="shared" si="330"/>
        <v>1</v>
      </c>
      <c r="AN339" s="84">
        <v>10</v>
      </c>
      <c r="AO339" s="40">
        <v>0</v>
      </c>
      <c r="AP339" s="40">
        <f t="shared" ca="1" si="348"/>
        <v>10</v>
      </c>
      <c r="AQ339" s="37">
        <f t="shared" si="356"/>
        <v>0</v>
      </c>
      <c r="AR339" s="69" t="s">
        <v>899</v>
      </c>
      <c r="AS339" s="40">
        <f t="shared" si="331"/>
        <v>1</v>
      </c>
      <c r="AT339" s="84">
        <v>10</v>
      </c>
      <c r="AU339" s="40">
        <v>0</v>
      </c>
      <c r="AV339" s="40">
        <f t="shared" ca="1" si="335"/>
        <v>10</v>
      </c>
      <c r="AW339" s="37">
        <f t="shared" si="357"/>
        <v>0</v>
      </c>
      <c r="AX339" s="69" t="s">
        <v>899</v>
      </c>
      <c r="AY339" s="40">
        <f t="shared" si="332"/>
        <v>1</v>
      </c>
      <c r="AZ339" s="84">
        <v>10</v>
      </c>
      <c r="BA339" s="40">
        <v>0</v>
      </c>
      <c r="BB339" s="40">
        <f t="shared" ca="1" si="349"/>
        <v>10</v>
      </c>
      <c r="BC339" s="37">
        <f t="shared" si="358"/>
        <v>0</v>
      </c>
      <c r="BD339" s="69" t="s">
        <v>899</v>
      </c>
      <c r="BE339" s="40">
        <f t="shared" si="326"/>
        <v>0</v>
      </c>
      <c r="BF339" s="84">
        <v>0</v>
      </c>
      <c r="BG339" s="40">
        <v>0</v>
      </c>
      <c r="BH339" s="40">
        <f t="shared" ca="1" si="350"/>
        <v>0</v>
      </c>
      <c r="BI339" s="37">
        <f t="shared" si="359"/>
        <v>0</v>
      </c>
    </row>
    <row r="340" spans="1:61" s="16" customFormat="1" ht="11.25" x14ac:dyDescent="0.2">
      <c r="A340" s="16">
        <f t="shared" si="344"/>
        <v>331</v>
      </c>
      <c r="B340" s="33" t="str">
        <f>'TO Filter Summary'!B341</f>
        <v>GPS</v>
      </c>
      <c r="C340" s="118" t="str">
        <f t="shared" ca="1" si="336"/>
        <v>GPS B - Detail</v>
      </c>
      <c r="D340" s="290" t="str">
        <f>'TO Filter Summary'!D341</f>
        <v>B</v>
      </c>
      <c r="E340" s="117" t="str">
        <f t="shared" ca="1" si="337"/>
        <v>External</v>
      </c>
      <c r="F340" s="117">
        <f t="shared" ca="1" si="338"/>
        <v>736</v>
      </c>
      <c r="G340" s="117" t="str">
        <f t="shared" ca="1" si="339"/>
        <v>0x2E0</v>
      </c>
      <c r="H340" s="117" t="str">
        <f t="shared" ca="1" si="333"/>
        <v>0xAE0</v>
      </c>
      <c r="I340" s="117" t="s">
        <v>1393</v>
      </c>
      <c r="J340" s="119">
        <f t="shared" ca="1" si="340"/>
        <v>2256</v>
      </c>
      <c r="K340" s="272">
        <f t="shared" ca="1" si="341"/>
        <v>60</v>
      </c>
      <c r="L340" s="119" t="str">
        <f t="shared" ca="1" si="342"/>
        <v>Sync</v>
      </c>
      <c r="M340" s="120">
        <f t="shared" ca="1" si="343"/>
        <v>37.6</v>
      </c>
      <c r="N340" s="69" t="s">
        <v>899</v>
      </c>
      <c r="O340" s="75">
        <f t="shared" si="327"/>
        <v>1</v>
      </c>
      <c r="P340" s="121">
        <v>1</v>
      </c>
      <c r="Q340" s="75">
        <v>0</v>
      </c>
      <c r="R340" s="75">
        <f t="shared" ca="1" si="328"/>
        <v>60</v>
      </c>
      <c r="S340" s="37">
        <f t="shared" si="352"/>
        <v>0</v>
      </c>
      <c r="T340" s="69" t="s">
        <v>899</v>
      </c>
      <c r="U340" s="75">
        <f t="shared" si="351"/>
        <v>1</v>
      </c>
      <c r="V340" s="273">
        <v>1</v>
      </c>
      <c r="W340" s="75">
        <v>0</v>
      </c>
      <c r="X340" s="75">
        <f t="shared" ca="1" si="345"/>
        <v>60</v>
      </c>
      <c r="Y340" s="37">
        <f t="shared" si="353"/>
        <v>0</v>
      </c>
      <c r="Z340" s="69" t="s">
        <v>899</v>
      </c>
      <c r="AA340" s="75">
        <f t="shared" si="329"/>
        <v>0</v>
      </c>
      <c r="AB340" s="75">
        <v>0</v>
      </c>
      <c r="AC340" s="75">
        <v>0</v>
      </c>
      <c r="AD340" s="75">
        <f t="shared" ca="1" si="346"/>
        <v>0</v>
      </c>
      <c r="AE340" s="37">
        <f t="shared" si="354"/>
        <v>0</v>
      </c>
      <c r="AF340" s="69" t="s">
        <v>899</v>
      </c>
      <c r="AG340" s="75">
        <f t="shared" si="334"/>
        <v>0</v>
      </c>
      <c r="AH340" s="75">
        <v>0</v>
      </c>
      <c r="AI340" s="75">
        <v>0</v>
      </c>
      <c r="AJ340" s="75">
        <f t="shared" ca="1" si="347"/>
        <v>0</v>
      </c>
      <c r="AK340" s="37">
        <f t="shared" si="355"/>
        <v>0</v>
      </c>
      <c r="AL340" s="69" t="s">
        <v>899</v>
      </c>
      <c r="AM340" s="75">
        <f t="shared" si="330"/>
        <v>1</v>
      </c>
      <c r="AN340" s="273">
        <v>2</v>
      </c>
      <c r="AO340" s="75">
        <v>0</v>
      </c>
      <c r="AP340" s="75">
        <f t="shared" ca="1" si="348"/>
        <v>120</v>
      </c>
      <c r="AQ340" s="37">
        <f t="shared" si="356"/>
        <v>0</v>
      </c>
      <c r="AR340" s="69" t="s">
        <v>899</v>
      </c>
      <c r="AS340" s="75">
        <f t="shared" si="331"/>
        <v>1</v>
      </c>
      <c r="AT340" s="273">
        <v>2</v>
      </c>
      <c r="AU340" s="75">
        <v>0</v>
      </c>
      <c r="AV340" s="75">
        <f t="shared" ca="1" si="335"/>
        <v>120</v>
      </c>
      <c r="AW340" s="37">
        <f t="shared" si="357"/>
        <v>0</v>
      </c>
      <c r="AX340" s="69" t="s">
        <v>899</v>
      </c>
      <c r="AY340" s="75">
        <f t="shared" si="332"/>
        <v>1</v>
      </c>
      <c r="AZ340" s="273">
        <v>1</v>
      </c>
      <c r="BA340" s="75">
        <v>0</v>
      </c>
      <c r="BB340" s="75">
        <f t="shared" ca="1" si="349"/>
        <v>60</v>
      </c>
      <c r="BC340" s="37">
        <f t="shared" si="358"/>
        <v>0</v>
      </c>
      <c r="BD340" s="69" t="s">
        <v>899</v>
      </c>
      <c r="BE340" s="75">
        <f t="shared" si="326"/>
        <v>0</v>
      </c>
      <c r="BF340" s="273">
        <v>0</v>
      </c>
      <c r="BG340" s="75">
        <v>0</v>
      </c>
      <c r="BH340" s="75">
        <f t="shared" ca="1" si="350"/>
        <v>0</v>
      </c>
      <c r="BI340" s="37">
        <f t="shared" si="359"/>
        <v>0</v>
      </c>
    </row>
    <row r="341" spans="1:61" s="16" customFormat="1" ht="11.25" x14ac:dyDescent="0.2">
      <c r="A341" s="16">
        <f t="shared" si="344"/>
        <v>332</v>
      </c>
      <c r="B341" s="33" t="str">
        <f>'TO Filter Summary'!B342</f>
        <v>GPS</v>
      </c>
      <c r="C341" s="118" t="str">
        <f t="shared" ca="1" si="336"/>
        <v>GPS B - GEONS Comparison</v>
      </c>
      <c r="D341" s="290" t="str">
        <f>'TO Filter Summary'!D342</f>
        <v>B</v>
      </c>
      <c r="E341" s="117" t="str">
        <f t="shared" ca="1" si="337"/>
        <v>External</v>
      </c>
      <c r="F341" s="117">
        <f t="shared" ca="1" si="338"/>
        <v>737</v>
      </c>
      <c r="G341" s="117" t="str">
        <f t="shared" ca="1" si="339"/>
        <v>0x2E1</v>
      </c>
      <c r="H341" s="117" t="str">
        <f t="shared" ca="1" si="333"/>
        <v>0xAE1</v>
      </c>
      <c r="I341" s="117" t="s">
        <v>1393</v>
      </c>
      <c r="J341" s="119">
        <f t="shared" ca="1" si="340"/>
        <v>880</v>
      </c>
      <c r="K341" s="272">
        <f t="shared" ca="1" si="341"/>
        <v>30</v>
      </c>
      <c r="L341" s="119" t="str">
        <f t="shared" ca="1" si="342"/>
        <v>Sync</v>
      </c>
      <c r="M341" s="120">
        <f t="shared" ca="1" si="343"/>
        <v>29.333333333333332</v>
      </c>
      <c r="N341" s="69" t="s">
        <v>899</v>
      </c>
      <c r="O341" s="75">
        <f t="shared" si="327"/>
        <v>1</v>
      </c>
      <c r="P341" s="121">
        <v>1</v>
      </c>
      <c r="Q341" s="75">
        <v>0</v>
      </c>
      <c r="R341" s="75">
        <f t="shared" ca="1" si="328"/>
        <v>30</v>
      </c>
      <c r="S341" s="37">
        <f t="shared" si="352"/>
        <v>0</v>
      </c>
      <c r="T341" s="69" t="s">
        <v>899</v>
      </c>
      <c r="U341" s="75">
        <f t="shared" si="351"/>
        <v>1</v>
      </c>
      <c r="V341" s="273">
        <v>1</v>
      </c>
      <c r="W341" s="75">
        <v>0</v>
      </c>
      <c r="X341" s="75">
        <f t="shared" ca="1" si="345"/>
        <v>30</v>
      </c>
      <c r="Y341" s="37">
        <f t="shared" si="353"/>
        <v>0</v>
      </c>
      <c r="Z341" s="69" t="s">
        <v>899</v>
      </c>
      <c r="AA341" s="75">
        <f t="shared" si="329"/>
        <v>0</v>
      </c>
      <c r="AB341" s="75">
        <v>0</v>
      </c>
      <c r="AC341" s="75">
        <v>0</v>
      </c>
      <c r="AD341" s="75">
        <f t="shared" ca="1" si="346"/>
        <v>0</v>
      </c>
      <c r="AE341" s="37">
        <f t="shared" si="354"/>
        <v>0</v>
      </c>
      <c r="AF341" s="69" t="s">
        <v>899</v>
      </c>
      <c r="AG341" s="75">
        <f t="shared" si="334"/>
        <v>0</v>
      </c>
      <c r="AH341" s="75">
        <v>0</v>
      </c>
      <c r="AI341" s="75">
        <v>0</v>
      </c>
      <c r="AJ341" s="75">
        <f t="shared" ca="1" si="347"/>
        <v>0</v>
      </c>
      <c r="AK341" s="37">
        <f t="shared" si="355"/>
        <v>0</v>
      </c>
      <c r="AL341" s="69" t="s">
        <v>899</v>
      </c>
      <c r="AM341" s="75">
        <f t="shared" si="330"/>
        <v>1</v>
      </c>
      <c r="AN341" s="273">
        <v>4</v>
      </c>
      <c r="AO341" s="75">
        <v>0</v>
      </c>
      <c r="AP341" s="75">
        <f t="shared" ca="1" si="348"/>
        <v>120</v>
      </c>
      <c r="AQ341" s="37">
        <f t="shared" si="356"/>
        <v>0</v>
      </c>
      <c r="AR341" s="69" t="s">
        <v>899</v>
      </c>
      <c r="AS341" s="75">
        <f t="shared" si="331"/>
        <v>1</v>
      </c>
      <c r="AT341" s="273">
        <v>4</v>
      </c>
      <c r="AU341" s="75">
        <v>0</v>
      </c>
      <c r="AV341" s="75">
        <f t="shared" ca="1" si="335"/>
        <v>120</v>
      </c>
      <c r="AW341" s="37">
        <f t="shared" si="357"/>
        <v>0</v>
      </c>
      <c r="AX341" s="69" t="s">
        <v>899</v>
      </c>
      <c r="AY341" s="75">
        <f t="shared" si="332"/>
        <v>1</v>
      </c>
      <c r="AZ341" s="273">
        <v>4</v>
      </c>
      <c r="BA341" s="75">
        <v>0</v>
      </c>
      <c r="BB341" s="75">
        <f t="shared" ca="1" si="349"/>
        <v>120</v>
      </c>
      <c r="BC341" s="37">
        <f t="shared" si="358"/>
        <v>0</v>
      </c>
      <c r="BD341" s="69" t="s">
        <v>899</v>
      </c>
      <c r="BE341" s="75">
        <f t="shared" si="326"/>
        <v>0</v>
      </c>
      <c r="BF341" s="273">
        <v>0</v>
      </c>
      <c r="BG341" s="75">
        <v>0</v>
      </c>
      <c r="BH341" s="75">
        <f t="shared" ca="1" si="350"/>
        <v>0</v>
      </c>
      <c r="BI341" s="37">
        <f t="shared" si="359"/>
        <v>0</v>
      </c>
    </row>
    <row r="342" spans="1:61" s="33" customFormat="1" ht="11.25" x14ac:dyDescent="0.2">
      <c r="A342" s="33">
        <f t="shared" si="344"/>
        <v>333</v>
      </c>
      <c r="B342" s="33">
        <f>'TO Filter Summary'!B343</f>
        <v>0</v>
      </c>
      <c r="C342" s="76" t="str">
        <f t="shared" ca="1" si="336"/>
        <v>GPS B - GEONS Maneuver</v>
      </c>
      <c r="D342" s="290" t="str">
        <f>'TO Filter Summary'!D343</f>
        <v>B</v>
      </c>
      <c r="E342" s="34" t="str">
        <f t="shared" ca="1" si="337"/>
        <v>External</v>
      </c>
      <c r="F342" s="34">
        <f t="shared" ca="1" si="338"/>
        <v>738</v>
      </c>
      <c r="G342" s="34" t="str">
        <f t="shared" ca="1" si="339"/>
        <v>0x2E2</v>
      </c>
      <c r="H342" s="34" t="str">
        <f t="shared" ca="1" si="333"/>
        <v>0xAE2</v>
      </c>
      <c r="I342" s="117" t="s">
        <v>1393</v>
      </c>
      <c r="J342" s="35">
        <f t="shared" ca="1" si="340"/>
        <v>976</v>
      </c>
      <c r="K342" s="67">
        <f t="shared" ca="1" si="341"/>
        <v>0</v>
      </c>
      <c r="L342" s="35" t="str">
        <f t="shared" ca="1" si="342"/>
        <v>Async</v>
      </c>
      <c r="M342" s="64">
        <f t="shared" ca="1" si="343"/>
        <v>0</v>
      </c>
      <c r="N342" s="69" t="s">
        <v>899</v>
      </c>
      <c r="O342" s="40">
        <f t="shared" si="327"/>
        <v>1</v>
      </c>
      <c r="P342" s="36">
        <v>1</v>
      </c>
      <c r="Q342" s="40">
        <v>0</v>
      </c>
      <c r="R342" s="40">
        <f t="shared" ca="1" si="328"/>
        <v>0</v>
      </c>
      <c r="S342" s="37">
        <f t="shared" si="352"/>
        <v>0</v>
      </c>
      <c r="T342" s="69" t="s">
        <v>899</v>
      </c>
      <c r="U342" s="40">
        <f t="shared" si="351"/>
        <v>0</v>
      </c>
      <c r="V342" s="84">
        <v>0</v>
      </c>
      <c r="W342" s="40">
        <v>0</v>
      </c>
      <c r="X342" s="40">
        <f t="shared" ca="1" si="345"/>
        <v>0</v>
      </c>
      <c r="Y342" s="37">
        <f t="shared" si="353"/>
        <v>0</v>
      </c>
      <c r="Z342" s="69" t="s">
        <v>899</v>
      </c>
      <c r="AA342" s="40">
        <f t="shared" si="329"/>
        <v>0</v>
      </c>
      <c r="AB342" s="40">
        <v>0</v>
      </c>
      <c r="AC342" s="40">
        <v>0</v>
      </c>
      <c r="AD342" s="40">
        <f t="shared" ca="1" si="346"/>
        <v>0</v>
      </c>
      <c r="AE342" s="37">
        <f t="shared" si="354"/>
        <v>0</v>
      </c>
      <c r="AF342" s="69" t="s">
        <v>899</v>
      </c>
      <c r="AG342" s="40">
        <f t="shared" si="334"/>
        <v>0</v>
      </c>
      <c r="AH342" s="40">
        <v>0</v>
      </c>
      <c r="AI342" s="40">
        <v>0</v>
      </c>
      <c r="AJ342" s="40">
        <f t="shared" ca="1" si="347"/>
        <v>0</v>
      </c>
      <c r="AK342" s="37">
        <f t="shared" si="355"/>
        <v>0</v>
      </c>
      <c r="AL342" s="69" t="s">
        <v>899</v>
      </c>
      <c r="AM342" s="40">
        <f t="shared" si="330"/>
        <v>0</v>
      </c>
      <c r="AN342" s="84">
        <v>0</v>
      </c>
      <c r="AO342" s="40">
        <v>0</v>
      </c>
      <c r="AP342" s="40">
        <f t="shared" ca="1" si="348"/>
        <v>0</v>
      </c>
      <c r="AQ342" s="37">
        <f t="shared" si="356"/>
        <v>0</v>
      </c>
      <c r="AR342" s="69" t="s">
        <v>899</v>
      </c>
      <c r="AS342" s="40">
        <f t="shared" si="331"/>
        <v>1</v>
      </c>
      <c r="AT342" s="84">
        <v>1</v>
      </c>
      <c r="AU342" s="40">
        <v>0</v>
      </c>
      <c r="AV342" s="40">
        <f t="shared" ca="1" si="335"/>
        <v>0</v>
      </c>
      <c r="AW342" s="37">
        <f t="shared" si="357"/>
        <v>0</v>
      </c>
      <c r="AX342" s="69" t="s">
        <v>899</v>
      </c>
      <c r="AY342" s="40">
        <f t="shared" si="332"/>
        <v>1</v>
      </c>
      <c r="AZ342" s="84">
        <v>1</v>
      </c>
      <c r="BA342" s="40">
        <v>0</v>
      </c>
      <c r="BB342" s="40">
        <f t="shared" ca="1" si="349"/>
        <v>0</v>
      </c>
      <c r="BC342" s="37">
        <f t="shared" si="358"/>
        <v>0</v>
      </c>
      <c r="BD342" s="69" t="s">
        <v>899</v>
      </c>
      <c r="BE342" s="40">
        <f t="shared" si="326"/>
        <v>1</v>
      </c>
      <c r="BF342" s="84">
        <v>1</v>
      </c>
      <c r="BG342" s="40">
        <v>0</v>
      </c>
      <c r="BH342" s="40">
        <f t="shared" ca="1" si="350"/>
        <v>0</v>
      </c>
      <c r="BI342" s="37">
        <f t="shared" si="359"/>
        <v>0</v>
      </c>
    </row>
    <row r="343" spans="1:61" s="33" customFormat="1" ht="11.25" x14ac:dyDescent="0.2">
      <c r="A343" s="33">
        <f t="shared" si="344"/>
        <v>334</v>
      </c>
      <c r="B343" s="33">
        <f>'TO Filter Summary'!B344</f>
        <v>0</v>
      </c>
      <c r="C343" s="76" t="str">
        <f t="shared" ca="1" si="336"/>
        <v>GPS B - GEONS Operation Parameters</v>
      </c>
      <c r="D343" s="290" t="str">
        <f>'TO Filter Summary'!D344</f>
        <v>B</v>
      </c>
      <c r="E343" s="34" t="str">
        <f t="shared" ca="1" si="337"/>
        <v>External</v>
      </c>
      <c r="F343" s="34">
        <f t="shared" ca="1" si="338"/>
        <v>739</v>
      </c>
      <c r="G343" s="34" t="str">
        <f t="shared" ca="1" si="339"/>
        <v>0x2E3</v>
      </c>
      <c r="H343" s="34" t="str">
        <f t="shared" ca="1" si="333"/>
        <v>0xAE3</v>
      </c>
      <c r="I343" s="117" t="s">
        <v>1393</v>
      </c>
      <c r="J343" s="35">
        <f t="shared" ca="1" si="340"/>
        <v>1488</v>
      </c>
      <c r="K343" s="67">
        <f t="shared" ca="1" si="341"/>
        <v>0</v>
      </c>
      <c r="L343" s="35" t="str">
        <f t="shared" ca="1" si="342"/>
        <v>Async</v>
      </c>
      <c r="M343" s="64">
        <f t="shared" ca="1" si="343"/>
        <v>0</v>
      </c>
      <c r="N343" s="69" t="s">
        <v>899</v>
      </c>
      <c r="O343" s="40">
        <f t="shared" si="327"/>
        <v>1</v>
      </c>
      <c r="P343" s="36">
        <v>1</v>
      </c>
      <c r="Q343" s="40">
        <v>0</v>
      </c>
      <c r="R343" s="40">
        <f t="shared" ca="1" si="328"/>
        <v>0</v>
      </c>
      <c r="S343" s="37">
        <f t="shared" si="352"/>
        <v>0</v>
      </c>
      <c r="T343" s="69" t="s">
        <v>899</v>
      </c>
      <c r="U343" s="40">
        <f t="shared" si="351"/>
        <v>1</v>
      </c>
      <c r="V343" s="84">
        <v>1</v>
      </c>
      <c r="W343" s="40">
        <v>0</v>
      </c>
      <c r="X343" s="40">
        <f t="shared" ca="1" si="345"/>
        <v>0</v>
      </c>
      <c r="Y343" s="37">
        <f t="shared" si="353"/>
        <v>0</v>
      </c>
      <c r="Z343" s="69" t="s">
        <v>899</v>
      </c>
      <c r="AA343" s="40">
        <f t="shared" si="329"/>
        <v>0</v>
      </c>
      <c r="AB343" s="40">
        <v>0</v>
      </c>
      <c r="AC343" s="40">
        <v>0</v>
      </c>
      <c r="AD343" s="40">
        <f t="shared" ca="1" si="346"/>
        <v>0</v>
      </c>
      <c r="AE343" s="37">
        <f t="shared" si="354"/>
        <v>0</v>
      </c>
      <c r="AF343" s="69" t="s">
        <v>899</v>
      </c>
      <c r="AG343" s="40">
        <f t="shared" si="334"/>
        <v>0</v>
      </c>
      <c r="AH343" s="40">
        <v>0</v>
      </c>
      <c r="AI343" s="40">
        <v>0</v>
      </c>
      <c r="AJ343" s="40">
        <f t="shared" ca="1" si="347"/>
        <v>0</v>
      </c>
      <c r="AK343" s="37">
        <f t="shared" si="355"/>
        <v>0</v>
      </c>
      <c r="AL343" s="69" t="s">
        <v>899</v>
      </c>
      <c r="AM343" s="40">
        <f t="shared" si="330"/>
        <v>1</v>
      </c>
      <c r="AN343" s="84">
        <v>1</v>
      </c>
      <c r="AO343" s="40">
        <v>0</v>
      </c>
      <c r="AP343" s="40">
        <f t="shared" ca="1" si="348"/>
        <v>0</v>
      </c>
      <c r="AQ343" s="37">
        <f t="shared" si="356"/>
        <v>0</v>
      </c>
      <c r="AR343" s="69" t="s">
        <v>899</v>
      </c>
      <c r="AS343" s="40">
        <f t="shared" si="331"/>
        <v>1</v>
      </c>
      <c r="AT343" s="84">
        <v>1</v>
      </c>
      <c r="AU343" s="40">
        <v>0</v>
      </c>
      <c r="AV343" s="40">
        <f t="shared" ca="1" si="335"/>
        <v>0</v>
      </c>
      <c r="AW343" s="37">
        <f t="shared" si="357"/>
        <v>0</v>
      </c>
      <c r="AX343" s="69" t="s">
        <v>899</v>
      </c>
      <c r="AY343" s="40">
        <f t="shared" si="332"/>
        <v>1</v>
      </c>
      <c r="AZ343" s="84">
        <v>1</v>
      </c>
      <c r="BA343" s="40">
        <v>0</v>
      </c>
      <c r="BB343" s="40">
        <f t="shared" ca="1" si="349"/>
        <v>0</v>
      </c>
      <c r="BC343" s="37">
        <f t="shared" si="358"/>
        <v>0</v>
      </c>
      <c r="BD343" s="69" t="s">
        <v>899</v>
      </c>
      <c r="BE343" s="40">
        <f t="shared" si="326"/>
        <v>1</v>
      </c>
      <c r="BF343" s="84">
        <v>1</v>
      </c>
      <c r="BG343" s="40">
        <v>0</v>
      </c>
      <c r="BH343" s="40">
        <f t="shared" ca="1" si="350"/>
        <v>0</v>
      </c>
      <c r="BI343" s="37">
        <f t="shared" si="359"/>
        <v>0</v>
      </c>
    </row>
    <row r="344" spans="1:61" s="33" customFormat="1" ht="11.25" x14ac:dyDescent="0.2">
      <c r="A344" s="33">
        <f t="shared" si="344"/>
        <v>335</v>
      </c>
      <c r="B344" s="33">
        <f>'TO Filter Summary'!B345</f>
        <v>0</v>
      </c>
      <c r="C344" s="76" t="str">
        <f t="shared" ca="1" si="336"/>
        <v>GPS B - GEONS Spacecraft Constants</v>
      </c>
      <c r="D344" s="290" t="str">
        <f>'TO Filter Summary'!D345</f>
        <v>B</v>
      </c>
      <c r="E344" s="34" t="str">
        <f t="shared" ca="1" si="337"/>
        <v>External</v>
      </c>
      <c r="F344" s="34">
        <f t="shared" ca="1" si="338"/>
        <v>740</v>
      </c>
      <c r="G344" s="34" t="str">
        <f t="shared" ca="1" si="339"/>
        <v>0x2E4</v>
      </c>
      <c r="H344" s="34" t="str">
        <f t="shared" ca="1" si="333"/>
        <v>0xAE4</v>
      </c>
      <c r="I344" s="117" t="s">
        <v>1393</v>
      </c>
      <c r="J344" s="35">
        <f t="shared" ca="1" si="340"/>
        <v>620</v>
      </c>
      <c r="K344" s="67">
        <f t="shared" ca="1" si="341"/>
        <v>0</v>
      </c>
      <c r="L344" s="35" t="str">
        <f t="shared" ca="1" si="342"/>
        <v>Async</v>
      </c>
      <c r="M344" s="64">
        <f t="shared" ca="1" si="343"/>
        <v>0</v>
      </c>
      <c r="N344" s="69" t="s">
        <v>899</v>
      </c>
      <c r="O344" s="40">
        <f t="shared" si="327"/>
        <v>1</v>
      </c>
      <c r="P344" s="36">
        <v>1</v>
      </c>
      <c r="Q344" s="40">
        <v>0</v>
      </c>
      <c r="R344" s="40">
        <f t="shared" ca="1" si="328"/>
        <v>0</v>
      </c>
      <c r="S344" s="37">
        <f t="shared" si="352"/>
        <v>0</v>
      </c>
      <c r="T344" s="69" t="s">
        <v>899</v>
      </c>
      <c r="U344" s="40">
        <f t="shared" si="351"/>
        <v>1</v>
      </c>
      <c r="V344" s="84">
        <v>1</v>
      </c>
      <c r="W344" s="40">
        <v>0</v>
      </c>
      <c r="X344" s="40">
        <f t="shared" ca="1" si="345"/>
        <v>0</v>
      </c>
      <c r="Y344" s="37">
        <f t="shared" si="353"/>
        <v>0</v>
      </c>
      <c r="Z344" s="69" t="s">
        <v>899</v>
      </c>
      <c r="AA344" s="40">
        <f t="shared" si="329"/>
        <v>0</v>
      </c>
      <c r="AB344" s="40">
        <v>0</v>
      </c>
      <c r="AC344" s="40">
        <v>0</v>
      </c>
      <c r="AD344" s="40">
        <f t="shared" ca="1" si="346"/>
        <v>0</v>
      </c>
      <c r="AE344" s="37">
        <f t="shared" si="354"/>
        <v>0</v>
      </c>
      <c r="AF344" s="69" t="s">
        <v>899</v>
      </c>
      <c r="AG344" s="40">
        <f t="shared" si="334"/>
        <v>0</v>
      </c>
      <c r="AH344" s="40">
        <v>0</v>
      </c>
      <c r="AI344" s="40">
        <v>0</v>
      </c>
      <c r="AJ344" s="40">
        <f t="shared" ca="1" si="347"/>
        <v>0</v>
      </c>
      <c r="AK344" s="37">
        <f t="shared" si="355"/>
        <v>0</v>
      </c>
      <c r="AL344" s="69" t="s">
        <v>899</v>
      </c>
      <c r="AM344" s="40">
        <f t="shared" si="330"/>
        <v>1</v>
      </c>
      <c r="AN344" s="84">
        <v>1</v>
      </c>
      <c r="AO344" s="40">
        <v>0</v>
      </c>
      <c r="AP344" s="40">
        <f t="shared" ca="1" si="348"/>
        <v>0</v>
      </c>
      <c r="AQ344" s="37">
        <f t="shared" si="356"/>
        <v>0</v>
      </c>
      <c r="AR344" s="69" t="s">
        <v>899</v>
      </c>
      <c r="AS344" s="40">
        <f t="shared" si="331"/>
        <v>1</v>
      </c>
      <c r="AT344" s="84">
        <v>1</v>
      </c>
      <c r="AU344" s="40">
        <v>0</v>
      </c>
      <c r="AV344" s="40">
        <f t="shared" ca="1" si="335"/>
        <v>0</v>
      </c>
      <c r="AW344" s="37">
        <f t="shared" si="357"/>
        <v>0</v>
      </c>
      <c r="AX344" s="69" t="s">
        <v>899</v>
      </c>
      <c r="AY344" s="40">
        <f t="shared" si="332"/>
        <v>1</v>
      </c>
      <c r="AZ344" s="84">
        <v>1</v>
      </c>
      <c r="BA344" s="40">
        <v>0</v>
      </c>
      <c r="BB344" s="40">
        <f t="shared" ca="1" si="349"/>
        <v>0</v>
      </c>
      <c r="BC344" s="37">
        <f t="shared" si="358"/>
        <v>0</v>
      </c>
      <c r="BD344" s="69" t="s">
        <v>899</v>
      </c>
      <c r="BE344" s="40">
        <f t="shared" si="326"/>
        <v>1</v>
      </c>
      <c r="BF344" s="84">
        <v>1</v>
      </c>
      <c r="BG344" s="40">
        <v>0</v>
      </c>
      <c r="BH344" s="40">
        <f t="shared" ca="1" si="350"/>
        <v>0</v>
      </c>
      <c r="BI344" s="37">
        <f t="shared" si="359"/>
        <v>0</v>
      </c>
    </row>
    <row r="345" spans="1:61" s="33" customFormat="1" ht="11.25" x14ac:dyDescent="0.2">
      <c r="A345" s="33">
        <f t="shared" si="344"/>
        <v>336</v>
      </c>
      <c r="B345" s="33">
        <f>'TO Filter Summary'!B346</f>
        <v>0</v>
      </c>
      <c r="C345" s="76" t="str">
        <f t="shared" ca="1" si="336"/>
        <v>GPS B - GEONS Coordinate Transformation</v>
      </c>
      <c r="D345" s="290" t="str">
        <f>'TO Filter Summary'!D346</f>
        <v>B</v>
      </c>
      <c r="E345" s="34" t="str">
        <f t="shared" ca="1" si="337"/>
        <v>External</v>
      </c>
      <c r="F345" s="34">
        <f t="shared" ca="1" si="338"/>
        <v>741</v>
      </c>
      <c r="G345" s="34" t="str">
        <f t="shared" ca="1" si="339"/>
        <v>0x2E5</v>
      </c>
      <c r="H345" s="34" t="str">
        <f t="shared" ca="1" si="333"/>
        <v>0xAE5</v>
      </c>
      <c r="I345" s="117" t="s">
        <v>1393</v>
      </c>
      <c r="J345" s="35">
        <f t="shared" ca="1" si="340"/>
        <v>1424</v>
      </c>
      <c r="K345" s="67">
        <f t="shared" ca="1" si="341"/>
        <v>0</v>
      </c>
      <c r="L345" s="35" t="str">
        <f t="shared" ca="1" si="342"/>
        <v>Async</v>
      </c>
      <c r="M345" s="64">
        <f t="shared" ca="1" si="343"/>
        <v>0</v>
      </c>
      <c r="N345" s="69" t="s">
        <v>899</v>
      </c>
      <c r="O345" s="40">
        <f t="shared" si="327"/>
        <v>1</v>
      </c>
      <c r="P345" s="36">
        <v>1</v>
      </c>
      <c r="Q345" s="40">
        <v>0</v>
      </c>
      <c r="R345" s="40">
        <f t="shared" ca="1" si="328"/>
        <v>0</v>
      </c>
      <c r="S345" s="37">
        <f t="shared" si="352"/>
        <v>0</v>
      </c>
      <c r="T345" s="69" t="s">
        <v>899</v>
      </c>
      <c r="U345" s="40">
        <f t="shared" si="351"/>
        <v>1</v>
      </c>
      <c r="V345" s="84">
        <v>1</v>
      </c>
      <c r="W345" s="40">
        <v>0</v>
      </c>
      <c r="X345" s="40">
        <f t="shared" ca="1" si="345"/>
        <v>0</v>
      </c>
      <c r="Y345" s="37">
        <f t="shared" si="353"/>
        <v>0</v>
      </c>
      <c r="Z345" s="69" t="s">
        <v>899</v>
      </c>
      <c r="AA345" s="40">
        <f t="shared" si="329"/>
        <v>0</v>
      </c>
      <c r="AB345" s="40">
        <v>0</v>
      </c>
      <c r="AC345" s="40">
        <v>0</v>
      </c>
      <c r="AD345" s="40">
        <f t="shared" ca="1" si="346"/>
        <v>0</v>
      </c>
      <c r="AE345" s="37">
        <f t="shared" si="354"/>
        <v>0</v>
      </c>
      <c r="AF345" s="69" t="s">
        <v>899</v>
      </c>
      <c r="AG345" s="40">
        <f t="shared" si="334"/>
        <v>0</v>
      </c>
      <c r="AH345" s="40">
        <v>0</v>
      </c>
      <c r="AI345" s="40">
        <v>0</v>
      </c>
      <c r="AJ345" s="40">
        <f t="shared" ca="1" si="347"/>
        <v>0</v>
      </c>
      <c r="AK345" s="37">
        <f t="shared" si="355"/>
        <v>0</v>
      </c>
      <c r="AL345" s="69" t="s">
        <v>899</v>
      </c>
      <c r="AM345" s="40">
        <f t="shared" si="330"/>
        <v>1</v>
      </c>
      <c r="AN345" s="84">
        <v>1</v>
      </c>
      <c r="AO345" s="40">
        <v>0</v>
      </c>
      <c r="AP345" s="40">
        <f t="shared" ca="1" si="348"/>
        <v>0</v>
      </c>
      <c r="AQ345" s="37">
        <f t="shared" si="356"/>
        <v>0</v>
      </c>
      <c r="AR345" s="69" t="s">
        <v>899</v>
      </c>
      <c r="AS345" s="40">
        <f t="shared" si="331"/>
        <v>1</v>
      </c>
      <c r="AT345" s="84">
        <v>1</v>
      </c>
      <c r="AU345" s="40">
        <v>0</v>
      </c>
      <c r="AV345" s="40">
        <f t="shared" ca="1" si="335"/>
        <v>0</v>
      </c>
      <c r="AW345" s="37">
        <f t="shared" si="357"/>
        <v>0</v>
      </c>
      <c r="AX345" s="69" t="s">
        <v>899</v>
      </c>
      <c r="AY345" s="40">
        <f t="shared" si="332"/>
        <v>1</v>
      </c>
      <c r="AZ345" s="84">
        <v>1</v>
      </c>
      <c r="BA345" s="40">
        <v>0</v>
      </c>
      <c r="BB345" s="40">
        <f t="shared" ca="1" si="349"/>
        <v>0</v>
      </c>
      <c r="BC345" s="37">
        <f t="shared" si="358"/>
        <v>0</v>
      </c>
      <c r="BD345" s="69" t="s">
        <v>899</v>
      </c>
      <c r="BE345" s="40">
        <f t="shared" si="326"/>
        <v>1</v>
      </c>
      <c r="BF345" s="84">
        <v>1</v>
      </c>
      <c r="BG345" s="40">
        <v>0</v>
      </c>
      <c r="BH345" s="40">
        <f t="shared" ca="1" si="350"/>
        <v>0</v>
      </c>
      <c r="BI345" s="37">
        <f t="shared" si="359"/>
        <v>0</v>
      </c>
    </row>
    <row r="346" spans="1:61" s="33" customFormat="1" ht="11.25" x14ac:dyDescent="0.2">
      <c r="A346" s="33">
        <f t="shared" si="344"/>
        <v>337</v>
      </c>
      <c r="B346" s="33">
        <f>'TO Filter Summary'!B347</f>
        <v>0</v>
      </c>
      <c r="C346" s="76" t="str">
        <f t="shared" ca="1" si="336"/>
        <v>GPS B - GEONS Measurement Transmitter</v>
      </c>
      <c r="D346" s="290" t="str">
        <f>'TO Filter Summary'!D347</f>
        <v>B</v>
      </c>
      <c r="E346" s="34" t="str">
        <f t="shared" ca="1" si="337"/>
        <v>External</v>
      </c>
      <c r="F346" s="34">
        <f t="shared" ca="1" si="338"/>
        <v>742</v>
      </c>
      <c r="G346" s="34" t="str">
        <f t="shared" ca="1" si="339"/>
        <v>0x2E6</v>
      </c>
      <c r="H346" s="34" t="str">
        <f t="shared" ca="1" si="333"/>
        <v>0xAE6</v>
      </c>
      <c r="I346" s="117" t="s">
        <v>1393</v>
      </c>
      <c r="J346" s="35">
        <f t="shared" ca="1" si="340"/>
        <v>368</v>
      </c>
      <c r="K346" s="67">
        <f t="shared" ca="1" si="341"/>
        <v>0</v>
      </c>
      <c r="L346" s="35" t="str">
        <f t="shared" ca="1" si="342"/>
        <v>Async</v>
      </c>
      <c r="M346" s="64">
        <f t="shared" ca="1" si="343"/>
        <v>0</v>
      </c>
      <c r="N346" s="69" t="s">
        <v>899</v>
      </c>
      <c r="O346" s="40">
        <f t="shared" si="327"/>
        <v>1</v>
      </c>
      <c r="P346" s="36">
        <v>1</v>
      </c>
      <c r="Q346" s="40">
        <v>0</v>
      </c>
      <c r="R346" s="40">
        <f t="shared" ca="1" si="328"/>
        <v>0</v>
      </c>
      <c r="S346" s="37">
        <f t="shared" si="352"/>
        <v>0</v>
      </c>
      <c r="T346" s="69" t="s">
        <v>899</v>
      </c>
      <c r="U346" s="40">
        <f t="shared" si="351"/>
        <v>1</v>
      </c>
      <c r="V346" s="84">
        <v>1</v>
      </c>
      <c r="W346" s="40">
        <v>0</v>
      </c>
      <c r="X346" s="40">
        <f t="shared" ca="1" si="345"/>
        <v>0</v>
      </c>
      <c r="Y346" s="37">
        <f t="shared" si="353"/>
        <v>0</v>
      </c>
      <c r="Z346" s="69" t="s">
        <v>899</v>
      </c>
      <c r="AA346" s="40">
        <f t="shared" si="329"/>
        <v>0</v>
      </c>
      <c r="AB346" s="40">
        <v>0</v>
      </c>
      <c r="AC346" s="40">
        <v>0</v>
      </c>
      <c r="AD346" s="40">
        <f t="shared" ca="1" si="346"/>
        <v>0</v>
      </c>
      <c r="AE346" s="37">
        <f t="shared" si="354"/>
        <v>0</v>
      </c>
      <c r="AF346" s="69" t="s">
        <v>899</v>
      </c>
      <c r="AG346" s="40">
        <f t="shared" si="334"/>
        <v>0</v>
      </c>
      <c r="AH346" s="40">
        <v>0</v>
      </c>
      <c r="AI346" s="40">
        <v>0</v>
      </c>
      <c r="AJ346" s="40">
        <f t="shared" ca="1" si="347"/>
        <v>0</v>
      </c>
      <c r="AK346" s="37">
        <f t="shared" si="355"/>
        <v>0</v>
      </c>
      <c r="AL346" s="69" t="s">
        <v>899</v>
      </c>
      <c r="AM346" s="40">
        <f t="shared" si="330"/>
        <v>1</v>
      </c>
      <c r="AN346" s="84">
        <v>1</v>
      </c>
      <c r="AO346" s="40">
        <v>0</v>
      </c>
      <c r="AP346" s="40">
        <f t="shared" ca="1" si="348"/>
        <v>0</v>
      </c>
      <c r="AQ346" s="37">
        <f t="shared" si="356"/>
        <v>0</v>
      </c>
      <c r="AR346" s="69" t="s">
        <v>899</v>
      </c>
      <c r="AS346" s="40">
        <f t="shared" si="331"/>
        <v>1</v>
      </c>
      <c r="AT346" s="84">
        <v>1</v>
      </c>
      <c r="AU346" s="40">
        <v>0</v>
      </c>
      <c r="AV346" s="40">
        <f t="shared" ca="1" si="335"/>
        <v>0</v>
      </c>
      <c r="AW346" s="37">
        <f t="shared" si="357"/>
        <v>0</v>
      </c>
      <c r="AX346" s="69" t="s">
        <v>899</v>
      </c>
      <c r="AY346" s="40">
        <f t="shared" si="332"/>
        <v>1</v>
      </c>
      <c r="AZ346" s="84">
        <v>1</v>
      </c>
      <c r="BA346" s="40">
        <v>0</v>
      </c>
      <c r="BB346" s="40">
        <f t="shared" ca="1" si="349"/>
        <v>0</v>
      </c>
      <c r="BC346" s="37">
        <f t="shared" si="358"/>
        <v>0</v>
      </c>
      <c r="BD346" s="69" t="s">
        <v>899</v>
      </c>
      <c r="BE346" s="40">
        <f t="shared" si="326"/>
        <v>1</v>
      </c>
      <c r="BF346" s="84">
        <v>1</v>
      </c>
      <c r="BG346" s="40">
        <v>0</v>
      </c>
      <c r="BH346" s="40">
        <f t="shared" ca="1" si="350"/>
        <v>0</v>
      </c>
      <c r="BI346" s="37">
        <f t="shared" si="359"/>
        <v>0</v>
      </c>
    </row>
    <row r="347" spans="1:61" s="33" customFormat="1" ht="11.25" x14ac:dyDescent="0.2">
      <c r="A347" s="33">
        <f t="shared" si="344"/>
        <v>338</v>
      </c>
      <c r="B347" s="33">
        <f>'TO Filter Summary'!B348</f>
        <v>0</v>
      </c>
      <c r="C347" s="76" t="str">
        <f t="shared" ca="1" si="336"/>
        <v>GPS B - GEONS Process Noise</v>
      </c>
      <c r="D347" s="290" t="str">
        <f>'TO Filter Summary'!D348</f>
        <v>B</v>
      </c>
      <c r="E347" s="34" t="str">
        <f t="shared" ca="1" si="337"/>
        <v>External</v>
      </c>
      <c r="F347" s="34">
        <f t="shared" ca="1" si="338"/>
        <v>743</v>
      </c>
      <c r="G347" s="34" t="str">
        <f t="shared" ca="1" si="339"/>
        <v>0x2E7</v>
      </c>
      <c r="H347" s="34" t="str">
        <f t="shared" ca="1" si="333"/>
        <v>0xAE7</v>
      </c>
      <c r="I347" s="117" t="s">
        <v>1393</v>
      </c>
      <c r="J347" s="35">
        <f t="shared" ca="1" si="340"/>
        <v>2576</v>
      </c>
      <c r="K347" s="67">
        <f t="shared" ca="1" si="341"/>
        <v>0</v>
      </c>
      <c r="L347" s="35" t="str">
        <f t="shared" ca="1" si="342"/>
        <v>Async</v>
      </c>
      <c r="M347" s="64">
        <f t="shared" ca="1" si="343"/>
        <v>0</v>
      </c>
      <c r="N347" s="69" t="s">
        <v>899</v>
      </c>
      <c r="O347" s="40">
        <f t="shared" si="327"/>
        <v>1</v>
      </c>
      <c r="P347" s="36">
        <v>1</v>
      </c>
      <c r="Q347" s="40">
        <v>0</v>
      </c>
      <c r="R347" s="40">
        <f t="shared" ca="1" si="328"/>
        <v>0</v>
      </c>
      <c r="S347" s="37">
        <f t="shared" si="352"/>
        <v>0</v>
      </c>
      <c r="T347" s="69" t="s">
        <v>899</v>
      </c>
      <c r="U347" s="40">
        <f t="shared" si="351"/>
        <v>1</v>
      </c>
      <c r="V347" s="84">
        <v>1</v>
      </c>
      <c r="W347" s="40">
        <v>0</v>
      </c>
      <c r="X347" s="40">
        <f t="shared" ca="1" si="345"/>
        <v>0</v>
      </c>
      <c r="Y347" s="37">
        <f t="shared" si="353"/>
        <v>0</v>
      </c>
      <c r="Z347" s="69" t="s">
        <v>899</v>
      </c>
      <c r="AA347" s="40">
        <f t="shared" si="329"/>
        <v>0</v>
      </c>
      <c r="AB347" s="40">
        <v>0</v>
      </c>
      <c r="AC347" s="40">
        <v>0</v>
      </c>
      <c r="AD347" s="40">
        <f t="shared" ca="1" si="346"/>
        <v>0</v>
      </c>
      <c r="AE347" s="37">
        <f t="shared" si="354"/>
        <v>0</v>
      </c>
      <c r="AF347" s="69" t="s">
        <v>899</v>
      </c>
      <c r="AG347" s="40">
        <f t="shared" si="334"/>
        <v>0</v>
      </c>
      <c r="AH347" s="40">
        <v>0</v>
      </c>
      <c r="AI347" s="40">
        <v>0</v>
      </c>
      <c r="AJ347" s="40">
        <f t="shared" ca="1" si="347"/>
        <v>0</v>
      </c>
      <c r="AK347" s="37">
        <f t="shared" si="355"/>
        <v>0</v>
      </c>
      <c r="AL347" s="69" t="s">
        <v>899</v>
      </c>
      <c r="AM347" s="40">
        <f t="shared" si="330"/>
        <v>1</v>
      </c>
      <c r="AN347" s="84">
        <v>1</v>
      </c>
      <c r="AO347" s="40">
        <v>0</v>
      </c>
      <c r="AP347" s="40">
        <f t="shared" ca="1" si="348"/>
        <v>0</v>
      </c>
      <c r="AQ347" s="37">
        <f t="shared" si="356"/>
        <v>0</v>
      </c>
      <c r="AR347" s="69" t="s">
        <v>899</v>
      </c>
      <c r="AS347" s="40">
        <f t="shared" si="331"/>
        <v>1</v>
      </c>
      <c r="AT347" s="84">
        <v>1</v>
      </c>
      <c r="AU347" s="40">
        <v>0</v>
      </c>
      <c r="AV347" s="40">
        <f t="shared" ca="1" si="335"/>
        <v>0</v>
      </c>
      <c r="AW347" s="37">
        <f t="shared" si="357"/>
        <v>0</v>
      </c>
      <c r="AX347" s="69" t="s">
        <v>899</v>
      </c>
      <c r="AY347" s="40">
        <f t="shared" si="332"/>
        <v>1</v>
      </c>
      <c r="AZ347" s="84">
        <v>1</v>
      </c>
      <c r="BA347" s="40">
        <v>0</v>
      </c>
      <c r="BB347" s="40">
        <f t="shared" ca="1" si="349"/>
        <v>0</v>
      </c>
      <c r="BC347" s="37">
        <f t="shared" si="358"/>
        <v>0</v>
      </c>
      <c r="BD347" s="69" t="s">
        <v>899</v>
      </c>
      <c r="BE347" s="40">
        <f t="shared" si="326"/>
        <v>1</v>
      </c>
      <c r="BF347" s="84">
        <v>1</v>
      </c>
      <c r="BG347" s="40">
        <v>0</v>
      </c>
      <c r="BH347" s="40">
        <f t="shared" ca="1" si="350"/>
        <v>0</v>
      </c>
      <c r="BI347" s="37">
        <f t="shared" si="359"/>
        <v>0</v>
      </c>
    </row>
    <row r="348" spans="1:61" s="33" customFormat="1" ht="11.25" x14ac:dyDescent="0.2">
      <c r="A348" s="33">
        <f t="shared" si="344"/>
        <v>339</v>
      </c>
      <c r="B348" s="33">
        <f>'TO Filter Summary'!B349</f>
        <v>0</v>
      </c>
      <c r="C348" s="76" t="str">
        <f t="shared" ca="1" si="336"/>
        <v>GPS B - GEONS Measurement Processing</v>
      </c>
      <c r="D348" s="290" t="str">
        <f>'TO Filter Summary'!D349</f>
        <v>B</v>
      </c>
      <c r="E348" s="34" t="str">
        <f t="shared" ca="1" si="337"/>
        <v>External</v>
      </c>
      <c r="F348" s="34">
        <f t="shared" ca="1" si="338"/>
        <v>744</v>
      </c>
      <c r="G348" s="34" t="str">
        <f t="shared" ca="1" si="339"/>
        <v>0x2E8</v>
      </c>
      <c r="H348" s="34" t="str">
        <f t="shared" ca="1" si="333"/>
        <v>0xAE8</v>
      </c>
      <c r="I348" s="117" t="s">
        <v>1393</v>
      </c>
      <c r="J348" s="35">
        <f t="shared" ca="1" si="340"/>
        <v>688</v>
      </c>
      <c r="K348" s="67">
        <f t="shared" ca="1" si="341"/>
        <v>0</v>
      </c>
      <c r="L348" s="35" t="str">
        <f t="shared" ca="1" si="342"/>
        <v>Async</v>
      </c>
      <c r="M348" s="64">
        <f t="shared" ca="1" si="343"/>
        <v>0</v>
      </c>
      <c r="N348" s="69" t="s">
        <v>899</v>
      </c>
      <c r="O348" s="40">
        <f t="shared" si="327"/>
        <v>1</v>
      </c>
      <c r="P348" s="36">
        <v>1</v>
      </c>
      <c r="Q348" s="40">
        <v>0</v>
      </c>
      <c r="R348" s="40">
        <f t="shared" ca="1" si="328"/>
        <v>0</v>
      </c>
      <c r="S348" s="37">
        <f t="shared" si="352"/>
        <v>0</v>
      </c>
      <c r="T348" s="69" t="s">
        <v>899</v>
      </c>
      <c r="U348" s="40">
        <f t="shared" si="351"/>
        <v>1</v>
      </c>
      <c r="V348" s="84">
        <v>1</v>
      </c>
      <c r="W348" s="40">
        <v>0</v>
      </c>
      <c r="X348" s="40">
        <f t="shared" ca="1" si="345"/>
        <v>0</v>
      </c>
      <c r="Y348" s="37">
        <f t="shared" si="353"/>
        <v>0</v>
      </c>
      <c r="Z348" s="69" t="s">
        <v>899</v>
      </c>
      <c r="AA348" s="40">
        <f t="shared" si="329"/>
        <v>0</v>
      </c>
      <c r="AB348" s="40">
        <v>0</v>
      </c>
      <c r="AC348" s="40">
        <v>0</v>
      </c>
      <c r="AD348" s="40">
        <f t="shared" ca="1" si="346"/>
        <v>0</v>
      </c>
      <c r="AE348" s="37">
        <f t="shared" si="354"/>
        <v>0</v>
      </c>
      <c r="AF348" s="69" t="s">
        <v>899</v>
      </c>
      <c r="AG348" s="40">
        <f t="shared" si="334"/>
        <v>0</v>
      </c>
      <c r="AH348" s="40">
        <v>0</v>
      </c>
      <c r="AI348" s="40">
        <v>0</v>
      </c>
      <c r="AJ348" s="40">
        <f t="shared" ca="1" si="347"/>
        <v>0</v>
      </c>
      <c r="AK348" s="37">
        <f t="shared" si="355"/>
        <v>0</v>
      </c>
      <c r="AL348" s="69" t="s">
        <v>899</v>
      </c>
      <c r="AM348" s="40">
        <f t="shared" si="330"/>
        <v>1</v>
      </c>
      <c r="AN348" s="84">
        <v>1</v>
      </c>
      <c r="AO348" s="40">
        <v>0</v>
      </c>
      <c r="AP348" s="40">
        <f t="shared" ca="1" si="348"/>
        <v>0</v>
      </c>
      <c r="AQ348" s="37">
        <f t="shared" si="356"/>
        <v>0</v>
      </c>
      <c r="AR348" s="69" t="s">
        <v>899</v>
      </c>
      <c r="AS348" s="40">
        <f t="shared" si="331"/>
        <v>1</v>
      </c>
      <c r="AT348" s="84">
        <v>1</v>
      </c>
      <c r="AU348" s="40">
        <v>0</v>
      </c>
      <c r="AV348" s="40">
        <f t="shared" ca="1" si="335"/>
        <v>0</v>
      </c>
      <c r="AW348" s="37">
        <f t="shared" si="357"/>
        <v>0</v>
      </c>
      <c r="AX348" s="69" t="s">
        <v>899</v>
      </c>
      <c r="AY348" s="40">
        <f t="shared" si="332"/>
        <v>1</v>
      </c>
      <c r="AZ348" s="84">
        <v>1</v>
      </c>
      <c r="BA348" s="40">
        <v>0</v>
      </c>
      <c r="BB348" s="40">
        <f t="shared" ca="1" si="349"/>
        <v>0</v>
      </c>
      <c r="BC348" s="37">
        <f t="shared" si="358"/>
        <v>0</v>
      </c>
      <c r="BD348" s="69" t="s">
        <v>899</v>
      </c>
      <c r="BE348" s="40">
        <f t="shared" si="326"/>
        <v>1</v>
      </c>
      <c r="BF348" s="84">
        <v>1</v>
      </c>
      <c r="BG348" s="40">
        <v>0</v>
      </c>
      <c r="BH348" s="40">
        <f t="shared" ca="1" si="350"/>
        <v>0</v>
      </c>
      <c r="BI348" s="37">
        <f t="shared" si="359"/>
        <v>0</v>
      </c>
    </row>
    <row r="349" spans="1:61" s="33" customFormat="1" ht="11.25" x14ac:dyDescent="0.2">
      <c r="A349" s="33">
        <f t="shared" si="344"/>
        <v>340</v>
      </c>
      <c r="B349" s="33">
        <f>'TO Filter Summary'!B350</f>
        <v>0</v>
      </c>
      <c r="C349" s="76" t="str">
        <f t="shared" ca="1" si="336"/>
        <v>GPS B - GEONS Raw</v>
      </c>
      <c r="D349" s="290" t="str">
        <f>'TO Filter Summary'!D350</f>
        <v>B</v>
      </c>
      <c r="E349" s="34" t="str">
        <f t="shared" ca="1" si="337"/>
        <v>External</v>
      </c>
      <c r="F349" s="34">
        <f t="shared" ca="1" si="338"/>
        <v>745</v>
      </c>
      <c r="G349" s="34" t="str">
        <f t="shared" ca="1" si="339"/>
        <v>0x2E9</v>
      </c>
      <c r="H349" s="34" t="str">
        <f t="shared" ca="1" si="333"/>
        <v>0xAE9</v>
      </c>
      <c r="I349" s="117" t="s">
        <v>1393</v>
      </c>
      <c r="J349" s="35">
        <f t="shared" ca="1" si="340"/>
        <v>2288</v>
      </c>
      <c r="K349" s="67">
        <f t="shared" ca="1" si="341"/>
        <v>0</v>
      </c>
      <c r="L349" s="35" t="str">
        <f t="shared" ca="1" si="342"/>
        <v>Async</v>
      </c>
      <c r="M349" s="64">
        <f t="shared" ca="1" si="343"/>
        <v>0</v>
      </c>
      <c r="N349" s="69" t="s">
        <v>899</v>
      </c>
      <c r="O349" s="40">
        <f t="shared" si="327"/>
        <v>1</v>
      </c>
      <c r="P349" s="36">
        <v>1</v>
      </c>
      <c r="Q349" s="40">
        <v>0</v>
      </c>
      <c r="R349" s="40">
        <f t="shared" ca="1" si="328"/>
        <v>0</v>
      </c>
      <c r="S349" s="37">
        <f t="shared" si="352"/>
        <v>0</v>
      </c>
      <c r="T349" s="69" t="s">
        <v>899</v>
      </c>
      <c r="U349" s="40">
        <f t="shared" si="351"/>
        <v>1</v>
      </c>
      <c r="V349" s="84">
        <v>1</v>
      </c>
      <c r="W349" s="40">
        <v>0</v>
      </c>
      <c r="X349" s="40">
        <f t="shared" ca="1" si="345"/>
        <v>0</v>
      </c>
      <c r="Y349" s="37">
        <f t="shared" si="353"/>
        <v>0</v>
      </c>
      <c r="Z349" s="69" t="s">
        <v>899</v>
      </c>
      <c r="AA349" s="40">
        <f t="shared" si="329"/>
        <v>0</v>
      </c>
      <c r="AB349" s="40">
        <v>0</v>
      </c>
      <c r="AC349" s="40">
        <v>0</v>
      </c>
      <c r="AD349" s="40">
        <f t="shared" ca="1" si="346"/>
        <v>0</v>
      </c>
      <c r="AE349" s="37">
        <f t="shared" si="354"/>
        <v>0</v>
      </c>
      <c r="AF349" s="69" t="s">
        <v>899</v>
      </c>
      <c r="AG349" s="40">
        <f t="shared" si="334"/>
        <v>0</v>
      </c>
      <c r="AH349" s="40">
        <v>0</v>
      </c>
      <c r="AI349" s="40">
        <v>0</v>
      </c>
      <c r="AJ349" s="40">
        <f t="shared" ca="1" si="347"/>
        <v>0</v>
      </c>
      <c r="AK349" s="37">
        <f t="shared" si="355"/>
        <v>0</v>
      </c>
      <c r="AL349" s="69" t="s">
        <v>899</v>
      </c>
      <c r="AM349" s="40">
        <f t="shared" si="330"/>
        <v>1</v>
      </c>
      <c r="AN349" s="84">
        <v>1</v>
      </c>
      <c r="AO349" s="40">
        <v>0</v>
      </c>
      <c r="AP349" s="40">
        <f t="shared" ca="1" si="348"/>
        <v>0</v>
      </c>
      <c r="AQ349" s="37">
        <f t="shared" si="356"/>
        <v>0</v>
      </c>
      <c r="AR349" s="69" t="s">
        <v>899</v>
      </c>
      <c r="AS349" s="40">
        <f t="shared" si="331"/>
        <v>1</v>
      </c>
      <c r="AT349" s="84">
        <v>1</v>
      </c>
      <c r="AU349" s="40">
        <v>0</v>
      </c>
      <c r="AV349" s="40">
        <f t="shared" ca="1" si="335"/>
        <v>0</v>
      </c>
      <c r="AW349" s="37">
        <f t="shared" si="357"/>
        <v>0</v>
      </c>
      <c r="AX349" s="69" t="s">
        <v>899</v>
      </c>
      <c r="AY349" s="40">
        <f t="shared" si="332"/>
        <v>1</v>
      </c>
      <c r="AZ349" s="84">
        <v>1</v>
      </c>
      <c r="BA349" s="40">
        <v>0</v>
      </c>
      <c r="BB349" s="40">
        <f t="shared" ca="1" si="349"/>
        <v>0</v>
      </c>
      <c r="BC349" s="37">
        <f t="shared" si="358"/>
        <v>0</v>
      </c>
      <c r="BD349" s="69" t="s">
        <v>899</v>
      </c>
      <c r="BE349" s="40">
        <f t="shared" si="326"/>
        <v>1</v>
      </c>
      <c r="BF349" s="84">
        <v>1</v>
      </c>
      <c r="BG349" s="40">
        <v>0</v>
      </c>
      <c r="BH349" s="40">
        <f t="shared" ca="1" si="350"/>
        <v>0</v>
      </c>
      <c r="BI349" s="37">
        <f t="shared" si="359"/>
        <v>0</v>
      </c>
    </row>
    <row r="350" spans="1:61" s="33" customFormat="1" ht="11.25" x14ac:dyDescent="0.2">
      <c r="A350" s="33">
        <f t="shared" si="344"/>
        <v>341</v>
      </c>
      <c r="B350" s="33">
        <f>'TO Filter Summary'!B351</f>
        <v>0</v>
      </c>
      <c r="C350" s="76" t="str">
        <f t="shared" ca="1" si="336"/>
        <v>GPS B - Configuration Data</v>
      </c>
      <c r="D350" s="290" t="str">
        <f>'TO Filter Summary'!D351</f>
        <v>B</v>
      </c>
      <c r="E350" s="34" t="str">
        <f t="shared" ca="1" si="337"/>
        <v>External</v>
      </c>
      <c r="F350" s="34">
        <f t="shared" ca="1" si="338"/>
        <v>746</v>
      </c>
      <c r="G350" s="34" t="str">
        <f t="shared" ca="1" si="339"/>
        <v>0x2EA</v>
      </c>
      <c r="H350" s="34" t="str">
        <f t="shared" ca="1" si="333"/>
        <v>0xAEA</v>
      </c>
      <c r="I350" s="117" t="s">
        <v>1393</v>
      </c>
      <c r="J350" s="35">
        <f t="shared" ca="1" si="340"/>
        <v>2064</v>
      </c>
      <c r="K350" s="67">
        <f t="shared" ca="1" si="341"/>
        <v>0</v>
      </c>
      <c r="L350" s="35" t="str">
        <f t="shared" ca="1" si="342"/>
        <v>Async</v>
      </c>
      <c r="M350" s="64">
        <f t="shared" ca="1" si="343"/>
        <v>0</v>
      </c>
      <c r="N350" s="69" t="s">
        <v>899</v>
      </c>
      <c r="O350" s="40">
        <f t="shared" si="327"/>
        <v>1</v>
      </c>
      <c r="P350" s="36">
        <v>1</v>
      </c>
      <c r="Q350" s="40">
        <v>0</v>
      </c>
      <c r="R350" s="40">
        <f t="shared" ca="1" si="328"/>
        <v>0</v>
      </c>
      <c r="S350" s="37">
        <f t="shared" si="352"/>
        <v>0</v>
      </c>
      <c r="T350" s="69" t="s">
        <v>899</v>
      </c>
      <c r="U350" s="40">
        <f t="shared" si="351"/>
        <v>1</v>
      </c>
      <c r="V350" s="40">
        <v>1</v>
      </c>
      <c r="W350" s="40">
        <v>0</v>
      </c>
      <c r="X350" s="40">
        <f t="shared" ca="1" si="345"/>
        <v>0</v>
      </c>
      <c r="Y350" s="37">
        <f t="shared" si="353"/>
        <v>0</v>
      </c>
      <c r="Z350" s="69" t="s">
        <v>899</v>
      </c>
      <c r="AA350" s="40">
        <f t="shared" si="329"/>
        <v>1</v>
      </c>
      <c r="AB350" s="40">
        <v>1</v>
      </c>
      <c r="AC350" s="40">
        <v>0</v>
      </c>
      <c r="AD350" s="40">
        <f t="shared" ca="1" si="346"/>
        <v>0</v>
      </c>
      <c r="AE350" s="37">
        <f t="shared" si="354"/>
        <v>0</v>
      </c>
      <c r="AF350" s="69" t="s">
        <v>899</v>
      </c>
      <c r="AG350" s="40">
        <f t="shared" si="334"/>
        <v>1</v>
      </c>
      <c r="AH350" s="40">
        <v>1</v>
      </c>
      <c r="AI350" s="40">
        <v>0</v>
      </c>
      <c r="AJ350" s="40">
        <f t="shared" ca="1" si="347"/>
        <v>0</v>
      </c>
      <c r="AK350" s="37">
        <f t="shared" si="355"/>
        <v>0</v>
      </c>
      <c r="AL350" s="69" t="s">
        <v>899</v>
      </c>
      <c r="AM350" s="40">
        <f t="shared" si="330"/>
        <v>1</v>
      </c>
      <c r="AN350" s="40">
        <v>1</v>
      </c>
      <c r="AO350" s="40">
        <v>0</v>
      </c>
      <c r="AP350" s="40">
        <f t="shared" ca="1" si="348"/>
        <v>0</v>
      </c>
      <c r="AQ350" s="37">
        <f t="shared" si="356"/>
        <v>0</v>
      </c>
      <c r="AR350" s="69" t="s">
        <v>899</v>
      </c>
      <c r="AS350" s="40">
        <f t="shared" si="331"/>
        <v>1</v>
      </c>
      <c r="AT350" s="40">
        <v>1</v>
      </c>
      <c r="AU350" s="40">
        <v>0</v>
      </c>
      <c r="AV350" s="40">
        <f t="shared" ca="1" si="335"/>
        <v>0</v>
      </c>
      <c r="AW350" s="37">
        <f t="shared" si="357"/>
        <v>0</v>
      </c>
      <c r="AX350" s="69" t="s">
        <v>899</v>
      </c>
      <c r="AY350" s="40">
        <f t="shared" si="332"/>
        <v>1</v>
      </c>
      <c r="AZ350" s="40">
        <v>1</v>
      </c>
      <c r="BA350" s="40">
        <v>0</v>
      </c>
      <c r="BB350" s="40">
        <f t="shared" ca="1" si="349"/>
        <v>0</v>
      </c>
      <c r="BC350" s="37">
        <f t="shared" si="358"/>
        <v>0</v>
      </c>
      <c r="BD350" s="69" t="s">
        <v>899</v>
      </c>
      <c r="BE350" s="40">
        <f t="shared" si="326"/>
        <v>1</v>
      </c>
      <c r="BF350" s="40">
        <v>1</v>
      </c>
      <c r="BG350" s="40">
        <v>0</v>
      </c>
      <c r="BH350" s="40">
        <f t="shared" ca="1" si="350"/>
        <v>0</v>
      </c>
      <c r="BI350" s="37">
        <f t="shared" si="359"/>
        <v>0</v>
      </c>
    </row>
    <row r="351" spans="1:61" s="33" customFormat="1" ht="11.25" x14ac:dyDescent="0.2">
      <c r="A351" s="33">
        <f t="shared" si="344"/>
        <v>342</v>
      </c>
      <c r="B351" s="33">
        <f>'TO Filter Summary'!B352</f>
        <v>0</v>
      </c>
      <c r="C351" s="76" t="str">
        <f t="shared" ca="1" si="336"/>
        <v>GPS B - Event</v>
      </c>
      <c r="D351" s="290" t="str">
        <f>'TO Filter Summary'!D352</f>
        <v>B</v>
      </c>
      <c r="E351" s="34" t="str">
        <f t="shared" ca="1" si="337"/>
        <v>External</v>
      </c>
      <c r="F351" s="34">
        <f t="shared" ca="1" si="338"/>
        <v>747</v>
      </c>
      <c r="G351" s="34" t="str">
        <f t="shared" ca="1" si="339"/>
        <v>0x2EB</v>
      </c>
      <c r="H351" s="34" t="str">
        <f t="shared" ref="H351" ca="1" si="360">CONCATENATE("0x",DEC2HEX(F351+2048))</f>
        <v>0xAEB</v>
      </c>
      <c r="I351" s="117" t="s">
        <v>1393</v>
      </c>
      <c r="J351" s="35">
        <f t="shared" ca="1" si="340"/>
        <v>1200</v>
      </c>
      <c r="K351" s="67">
        <f t="shared" ca="1" si="341"/>
        <v>0</v>
      </c>
      <c r="L351" s="35" t="str">
        <f t="shared" ca="1" si="342"/>
        <v>Async</v>
      </c>
      <c r="M351" s="64">
        <f t="shared" ca="1" si="343"/>
        <v>0</v>
      </c>
      <c r="N351" s="69" t="s">
        <v>899</v>
      </c>
      <c r="O351" s="40">
        <f t="shared" si="327"/>
        <v>1</v>
      </c>
      <c r="P351" s="36">
        <v>1</v>
      </c>
      <c r="Q351" s="40">
        <v>0</v>
      </c>
      <c r="R351" s="40">
        <f t="shared" ca="1" si="328"/>
        <v>0</v>
      </c>
      <c r="S351" s="37">
        <f t="shared" si="352"/>
        <v>0</v>
      </c>
      <c r="T351" s="69" t="s">
        <v>899</v>
      </c>
      <c r="U351" s="40">
        <f t="shared" si="351"/>
        <v>1</v>
      </c>
      <c r="V351" s="84">
        <v>1</v>
      </c>
      <c r="W351" s="40">
        <v>0</v>
      </c>
      <c r="X351" s="40">
        <f t="shared" ca="1" si="345"/>
        <v>0</v>
      </c>
      <c r="Y351" s="37">
        <f t="shared" si="353"/>
        <v>0</v>
      </c>
      <c r="Z351" s="69" t="s">
        <v>899</v>
      </c>
      <c r="AA351" s="40">
        <f t="shared" si="329"/>
        <v>0</v>
      </c>
      <c r="AB351" s="40">
        <v>0</v>
      </c>
      <c r="AC351" s="40">
        <v>0</v>
      </c>
      <c r="AD351" s="40">
        <f t="shared" ca="1" si="346"/>
        <v>0</v>
      </c>
      <c r="AE351" s="37">
        <f t="shared" si="354"/>
        <v>0</v>
      </c>
      <c r="AF351" s="69" t="s">
        <v>899</v>
      </c>
      <c r="AG351" s="40">
        <f t="shared" si="334"/>
        <v>0</v>
      </c>
      <c r="AH351" s="40">
        <v>0</v>
      </c>
      <c r="AI351" s="40">
        <v>0</v>
      </c>
      <c r="AJ351" s="40">
        <f t="shared" ca="1" si="347"/>
        <v>0</v>
      </c>
      <c r="AK351" s="37">
        <f t="shared" si="355"/>
        <v>0</v>
      </c>
      <c r="AL351" s="69" t="s">
        <v>899</v>
      </c>
      <c r="AM351" s="40">
        <f t="shared" si="330"/>
        <v>1</v>
      </c>
      <c r="AN351" s="84">
        <v>1</v>
      </c>
      <c r="AO351" s="40">
        <v>0</v>
      </c>
      <c r="AP351" s="40">
        <f t="shared" ca="1" si="348"/>
        <v>0</v>
      </c>
      <c r="AQ351" s="37">
        <f t="shared" si="356"/>
        <v>0</v>
      </c>
      <c r="AR351" s="69" t="s">
        <v>899</v>
      </c>
      <c r="AS351" s="40">
        <f t="shared" si="331"/>
        <v>1</v>
      </c>
      <c r="AT351" s="84">
        <v>1</v>
      </c>
      <c r="AU351" s="40">
        <v>0</v>
      </c>
      <c r="AV351" s="40">
        <f t="shared" ca="1" si="335"/>
        <v>0</v>
      </c>
      <c r="AW351" s="37">
        <f t="shared" si="357"/>
        <v>0</v>
      </c>
      <c r="AX351" s="69" t="s">
        <v>899</v>
      </c>
      <c r="AY351" s="40">
        <f t="shared" si="332"/>
        <v>1</v>
      </c>
      <c r="AZ351" s="84">
        <v>1</v>
      </c>
      <c r="BA351" s="40">
        <v>0</v>
      </c>
      <c r="BB351" s="40">
        <f t="shared" ca="1" si="349"/>
        <v>0</v>
      </c>
      <c r="BC351" s="37">
        <f t="shared" si="358"/>
        <v>0</v>
      </c>
      <c r="BD351" s="69" t="s">
        <v>899</v>
      </c>
      <c r="BE351" s="40">
        <f t="shared" si="326"/>
        <v>1</v>
      </c>
      <c r="BF351" s="84">
        <v>1</v>
      </c>
      <c r="BG351" s="40">
        <v>0</v>
      </c>
      <c r="BH351" s="40">
        <f t="shared" ca="1" si="350"/>
        <v>0</v>
      </c>
      <c r="BI351" s="37">
        <f t="shared" si="359"/>
        <v>0</v>
      </c>
    </row>
    <row r="352" spans="1:61" x14ac:dyDescent="0.2">
      <c r="E352"/>
      <c r="J352"/>
      <c r="K352"/>
      <c r="L352"/>
    </row>
    <row r="456" spans="2:2" x14ac:dyDescent="0.2">
      <c r="B456" s="33">
        <f>'TO Filter Summary'!B233</f>
        <v>0</v>
      </c>
    </row>
    <row r="457" spans="2:2" x14ac:dyDescent="0.2">
      <c r="B457" s="33">
        <f>'TO Filter Summary'!B458</f>
        <v>0</v>
      </c>
    </row>
    <row r="458" spans="2:2" x14ac:dyDescent="0.2">
      <c r="B458" s="33">
        <f>'TO Filter Summary'!B234</f>
        <v>0</v>
      </c>
    </row>
    <row r="459" spans="2:2" x14ac:dyDescent="0.2">
      <c r="B459" s="33">
        <f>'TO Filter Summary'!B460</f>
        <v>0</v>
      </c>
    </row>
    <row r="460" spans="2:2" x14ac:dyDescent="0.2">
      <c r="B460" s="33" t="str">
        <f>'TO Filter Summary'!B235</f>
        <v>GPS</v>
      </c>
    </row>
    <row r="461" spans="2:2" x14ac:dyDescent="0.2">
      <c r="B461" s="33">
        <f>'TO Filter Summary'!B462</f>
        <v>0</v>
      </c>
    </row>
    <row r="462" spans="2:2" x14ac:dyDescent="0.2">
      <c r="B462" s="33" t="str">
        <f>'TO Filter Summary'!B236</f>
        <v>GPS</v>
      </c>
    </row>
    <row r="463" spans="2:2" x14ac:dyDescent="0.2">
      <c r="B463" s="33">
        <f>'TO Filter Summary'!B464</f>
        <v>0</v>
      </c>
    </row>
    <row r="464" spans="2:2" x14ac:dyDescent="0.2">
      <c r="B464" s="33" t="str">
        <f>'TO Filter Summary'!B237</f>
        <v>GPS</v>
      </c>
    </row>
    <row r="465" spans="2:2" x14ac:dyDescent="0.2">
      <c r="B465" s="33">
        <f>'TO Filter Summary'!B466</f>
        <v>0</v>
      </c>
    </row>
    <row r="466" spans="2:2" x14ac:dyDescent="0.2">
      <c r="B466" s="33" t="str">
        <f>'TO Filter Summary'!B238</f>
        <v>GPS</v>
      </c>
    </row>
    <row r="467" spans="2:2" x14ac:dyDescent="0.2">
      <c r="B467" s="33">
        <f>'TO Filter Summary'!B468</f>
        <v>0</v>
      </c>
    </row>
    <row r="468" spans="2:2" x14ac:dyDescent="0.2">
      <c r="B468" s="33" t="str">
        <f>'TO Filter Summary'!B239</f>
        <v>GPS</v>
      </c>
    </row>
    <row r="469" spans="2:2" x14ac:dyDescent="0.2">
      <c r="B469" s="33">
        <f>'TO Filter Summary'!B470</f>
        <v>0</v>
      </c>
    </row>
    <row r="470" spans="2:2" x14ac:dyDescent="0.2">
      <c r="B470" s="33" t="str">
        <f>'TO Filter Summary'!B240</f>
        <v>GPS</v>
      </c>
    </row>
    <row r="471" spans="2:2" x14ac:dyDescent="0.2">
      <c r="B471" s="33">
        <f>'TO Filter Summary'!B472</f>
        <v>0</v>
      </c>
    </row>
    <row r="472" spans="2:2" x14ac:dyDescent="0.2">
      <c r="B472" s="33" t="str">
        <f>'TO Filter Summary'!B241</f>
        <v>GPS</v>
      </c>
    </row>
    <row r="473" spans="2:2" x14ac:dyDescent="0.2">
      <c r="B473" s="33">
        <f>'TO Filter Summary'!B474</f>
        <v>0</v>
      </c>
    </row>
    <row r="474" spans="2:2" x14ac:dyDescent="0.2">
      <c r="B474" s="33" t="str">
        <f>'TO Filter Summary'!B242</f>
        <v>GPS</v>
      </c>
    </row>
    <row r="475" spans="2:2" x14ac:dyDescent="0.2">
      <c r="B475" s="33">
        <f>'TO Filter Summary'!B476</f>
        <v>0</v>
      </c>
    </row>
    <row r="476" spans="2:2" x14ac:dyDescent="0.2">
      <c r="B476" s="33" t="str">
        <f>'TO Filter Summary'!B243</f>
        <v>GPS</v>
      </c>
    </row>
    <row r="477" spans="2:2" x14ac:dyDescent="0.2">
      <c r="B477" s="33">
        <f>'TO Filter Summary'!B478</f>
        <v>0</v>
      </c>
    </row>
    <row r="478" spans="2:2" x14ac:dyDescent="0.2">
      <c r="B478" s="33" t="str">
        <f>'TO Filter Summary'!B244</f>
        <v>GPS</v>
      </c>
    </row>
    <row r="479" spans="2:2" x14ac:dyDescent="0.2">
      <c r="B479" s="33">
        <f>'TO Filter Summary'!B480</f>
        <v>0</v>
      </c>
    </row>
    <row r="480" spans="2:2" x14ac:dyDescent="0.2">
      <c r="B480" s="33" t="str">
        <f>'TO Filter Summary'!B245</f>
        <v>GPS</v>
      </c>
    </row>
    <row r="481" spans="2:2" x14ac:dyDescent="0.2">
      <c r="B481" s="33">
        <f>'TO Filter Summary'!B482</f>
        <v>0</v>
      </c>
    </row>
    <row r="482" spans="2:2" x14ac:dyDescent="0.2">
      <c r="B482" s="33">
        <f>'TO Filter Summary'!B246</f>
        <v>0</v>
      </c>
    </row>
    <row r="483" spans="2:2" x14ac:dyDescent="0.2">
      <c r="B483" s="33">
        <f>'TO Filter Summary'!B484</f>
        <v>0</v>
      </c>
    </row>
    <row r="484" spans="2:2" x14ac:dyDescent="0.2">
      <c r="B484" s="33" t="str">
        <f>'TO Filter Summary'!B247</f>
        <v>GPS</v>
      </c>
    </row>
    <row r="485" spans="2:2" x14ac:dyDescent="0.2">
      <c r="B485" s="33">
        <f>'TO Filter Summary'!B486</f>
        <v>0</v>
      </c>
    </row>
    <row r="486" spans="2:2" x14ac:dyDescent="0.2">
      <c r="B486" s="33" t="str">
        <f>'TO Filter Summary'!B248</f>
        <v>GPS</v>
      </c>
    </row>
    <row r="487" spans="2:2" x14ac:dyDescent="0.2">
      <c r="B487" s="33">
        <f>'TO Filter Summary'!B488</f>
        <v>0</v>
      </c>
    </row>
    <row r="488" spans="2:2" x14ac:dyDescent="0.2">
      <c r="B488" s="33" t="str">
        <f>'TO Filter Summary'!B249</f>
        <v>GPS</v>
      </c>
    </row>
    <row r="489" spans="2:2" x14ac:dyDescent="0.2">
      <c r="B489" s="33">
        <f>'TO Filter Summary'!B490</f>
        <v>0</v>
      </c>
    </row>
    <row r="490" spans="2:2" x14ac:dyDescent="0.2">
      <c r="B490" s="33" t="str">
        <f>'TO Filter Summary'!B250</f>
        <v>GPS</v>
      </c>
    </row>
    <row r="491" spans="2:2" x14ac:dyDescent="0.2">
      <c r="B491" s="33">
        <f>'TO Filter Summary'!B492</f>
        <v>0</v>
      </c>
    </row>
    <row r="492" spans="2:2" x14ac:dyDescent="0.2">
      <c r="B492" s="33">
        <f>'TO Filter Summary'!B251</f>
        <v>0</v>
      </c>
    </row>
    <row r="493" spans="2:2" x14ac:dyDescent="0.2">
      <c r="B493" s="33">
        <f>'TO Filter Summary'!B494</f>
        <v>0</v>
      </c>
    </row>
    <row r="494" spans="2:2" x14ac:dyDescent="0.2">
      <c r="B494" s="33">
        <f>'TO Filter Summary'!B252</f>
        <v>0</v>
      </c>
    </row>
    <row r="495" spans="2:2" x14ac:dyDescent="0.2">
      <c r="B495" s="33">
        <f>'TO Filter Summary'!B496</f>
        <v>0</v>
      </c>
    </row>
    <row r="496" spans="2:2" x14ac:dyDescent="0.2">
      <c r="B496" s="33">
        <f>'TO Filter Summary'!B253</f>
        <v>0</v>
      </c>
    </row>
    <row r="497" spans="2:2" x14ac:dyDescent="0.2">
      <c r="B497" s="33">
        <f>'TO Filter Summary'!B498</f>
        <v>0</v>
      </c>
    </row>
    <row r="498" spans="2:2" x14ac:dyDescent="0.2">
      <c r="B498" s="33">
        <f>'TO Filter Summary'!B499</f>
        <v>0</v>
      </c>
    </row>
    <row r="499" spans="2:2" x14ac:dyDescent="0.2">
      <c r="B499" s="33">
        <f>'TO Filter Summary'!B500</f>
        <v>0</v>
      </c>
    </row>
    <row r="500" spans="2:2" x14ac:dyDescent="0.2">
      <c r="B500" s="33">
        <f>'TO Filter Summary'!B501</f>
        <v>0</v>
      </c>
    </row>
    <row r="501" spans="2:2" x14ac:dyDescent="0.2">
      <c r="B501" s="33">
        <f>'TO Filter Summary'!B502</f>
        <v>0</v>
      </c>
    </row>
    <row r="502" spans="2:2" x14ac:dyDescent="0.2">
      <c r="B502" s="33">
        <f>'TO Filter Summary'!B503</f>
        <v>0</v>
      </c>
    </row>
    <row r="503" spans="2:2" x14ac:dyDescent="0.2">
      <c r="B503" s="33">
        <f>'TO Filter Summary'!B504</f>
        <v>0</v>
      </c>
    </row>
    <row r="504" spans="2:2" x14ac:dyDescent="0.2">
      <c r="B504" s="33">
        <f>'TO Filter Summary'!B505</f>
        <v>0</v>
      </c>
    </row>
    <row r="505" spans="2:2" x14ac:dyDescent="0.2">
      <c r="B505" s="33">
        <f>'TO Filter Summary'!B506</f>
        <v>0</v>
      </c>
    </row>
    <row r="506" spans="2:2" x14ac:dyDescent="0.2">
      <c r="B506" s="33">
        <f>'TO Filter Summary'!B507</f>
        <v>0</v>
      </c>
    </row>
    <row r="507" spans="2:2" x14ac:dyDescent="0.2">
      <c r="B507" s="33">
        <f>'TO Filter Summary'!B508</f>
        <v>0</v>
      </c>
    </row>
    <row r="508" spans="2:2" x14ac:dyDescent="0.2">
      <c r="B508" s="33">
        <f>'TO Filter Summary'!B509</f>
        <v>0</v>
      </c>
    </row>
    <row r="509" spans="2:2" x14ac:dyDescent="0.2">
      <c r="B509" s="33">
        <f>'TO Filter Summary'!B510</f>
        <v>0</v>
      </c>
    </row>
    <row r="510" spans="2:2" x14ac:dyDescent="0.2">
      <c r="B510" s="33">
        <f>'TO Filter Summary'!B511</f>
        <v>0</v>
      </c>
    </row>
    <row r="511" spans="2:2" x14ac:dyDescent="0.2">
      <c r="B511" s="33">
        <f>'TO Filter Summary'!B512</f>
        <v>0</v>
      </c>
    </row>
    <row r="512" spans="2:2" x14ac:dyDescent="0.2">
      <c r="B512" s="33">
        <f>'TO Filter Summary'!B513</f>
        <v>0</v>
      </c>
    </row>
    <row r="513" spans="2:2" x14ac:dyDescent="0.2">
      <c r="B513" s="33">
        <f>'TO Filter Summary'!B514</f>
        <v>0</v>
      </c>
    </row>
    <row r="514" spans="2:2" x14ac:dyDescent="0.2">
      <c r="B514" s="296"/>
    </row>
    <row r="515" spans="2:2" x14ac:dyDescent="0.2">
      <c r="B515" s="300"/>
    </row>
    <row r="516" spans="2:2" x14ac:dyDescent="0.2">
      <c r="B516" s="300"/>
    </row>
    <row r="517" spans="2:2" x14ac:dyDescent="0.2">
      <c r="B517" s="300"/>
    </row>
    <row r="518" spans="2:2" x14ac:dyDescent="0.2">
      <c r="B518" s="300"/>
    </row>
    <row r="519" spans="2:2" x14ac:dyDescent="0.2">
      <c r="B519" s="300"/>
    </row>
    <row r="520" spans="2:2" x14ac:dyDescent="0.2">
      <c r="B520" s="300"/>
    </row>
    <row r="521" spans="2:2" x14ac:dyDescent="0.2">
      <c r="B521" s="300"/>
    </row>
    <row r="522" spans="2:2" x14ac:dyDescent="0.2">
      <c r="B522" s="300"/>
    </row>
    <row r="523" spans="2:2" x14ac:dyDescent="0.2">
      <c r="B523" s="300"/>
    </row>
    <row r="524" spans="2:2" x14ac:dyDescent="0.2">
      <c r="B524" s="300"/>
    </row>
    <row r="525" spans="2:2" x14ac:dyDescent="0.2">
      <c r="B525" s="300"/>
    </row>
    <row r="526" spans="2:2" x14ac:dyDescent="0.2">
      <c r="B526" s="300"/>
    </row>
    <row r="527" spans="2:2" x14ac:dyDescent="0.2">
      <c r="B527" s="300"/>
    </row>
    <row r="528" spans="2:2" x14ac:dyDescent="0.2">
      <c r="B528" s="300"/>
    </row>
    <row r="529" spans="2:2" x14ac:dyDescent="0.2">
      <c r="B529" s="300"/>
    </row>
    <row r="530" spans="2:2" x14ac:dyDescent="0.2">
      <c r="B530" s="300"/>
    </row>
    <row r="531" spans="2:2" x14ac:dyDescent="0.2">
      <c r="B531" s="300"/>
    </row>
    <row r="532" spans="2:2" x14ac:dyDescent="0.2">
      <c r="B532" s="300"/>
    </row>
    <row r="533" spans="2:2" x14ac:dyDescent="0.2">
      <c r="B533" s="300"/>
    </row>
    <row r="534" spans="2:2" x14ac:dyDescent="0.2">
      <c r="B534" s="300"/>
    </row>
    <row r="535" spans="2:2" x14ac:dyDescent="0.2">
      <c r="B535" s="300"/>
    </row>
    <row r="536" spans="2:2" x14ac:dyDescent="0.2">
      <c r="B536" s="300"/>
    </row>
    <row r="537" spans="2:2" x14ac:dyDescent="0.2">
      <c r="B537" s="300"/>
    </row>
    <row r="538" spans="2:2" x14ac:dyDescent="0.2">
      <c r="B538" s="300"/>
    </row>
    <row r="539" spans="2:2" x14ac:dyDescent="0.2">
      <c r="B539" s="300"/>
    </row>
    <row r="540" spans="2:2" x14ac:dyDescent="0.2">
      <c r="B540" s="300"/>
    </row>
    <row r="541" spans="2:2" x14ac:dyDescent="0.2">
      <c r="B541" s="300"/>
    </row>
    <row r="542" spans="2:2" x14ac:dyDescent="0.2">
      <c r="B542" s="300"/>
    </row>
    <row r="543" spans="2:2" x14ac:dyDescent="0.2">
      <c r="B543" s="300"/>
    </row>
    <row r="544" spans="2:2" x14ac:dyDescent="0.2">
      <c r="B544" s="300"/>
    </row>
    <row r="545" spans="2:2" x14ac:dyDescent="0.2">
      <c r="B545" s="300"/>
    </row>
    <row r="546" spans="2:2" x14ac:dyDescent="0.2">
      <c r="B546" s="300"/>
    </row>
    <row r="547" spans="2:2" x14ac:dyDescent="0.2">
      <c r="B547" s="300"/>
    </row>
    <row r="548" spans="2:2" x14ac:dyDescent="0.2">
      <c r="B548" s="300"/>
    </row>
    <row r="549" spans="2:2" x14ac:dyDescent="0.2">
      <c r="B549" s="300"/>
    </row>
    <row r="550" spans="2:2" x14ac:dyDescent="0.2">
      <c r="B550" s="300"/>
    </row>
    <row r="551" spans="2:2" x14ac:dyDescent="0.2">
      <c r="B551" s="300"/>
    </row>
    <row r="552" spans="2:2" x14ac:dyDescent="0.2">
      <c r="B552" s="300"/>
    </row>
    <row r="553" spans="2:2" x14ac:dyDescent="0.2">
      <c r="B553" s="300"/>
    </row>
    <row r="554" spans="2:2" x14ac:dyDescent="0.2">
      <c r="B554" s="300"/>
    </row>
    <row r="555" spans="2:2" x14ac:dyDescent="0.2">
      <c r="B555" s="300"/>
    </row>
    <row r="556" spans="2:2" x14ac:dyDescent="0.2">
      <c r="B556" s="300"/>
    </row>
    <row r="557" spans="2:2" x14ac:dyDescent="0.2">
      <c r="B557" s="300"/>
    </row>
    <row r="558" spans="2:2" x14ac:dyDescent="0.2">
      <c r="B558" s="300"/>
    </row>
    <row r="559" spans="2:2" x14ac:dyDescent="0.2">
      <c r="B559" s="300"/>
    </row>
    <row r="560" spans="2:2" x14ac:dyDescent="0.2">
      <c r="B560" s="300"/>
    </row>
    <row r="561" spans="2:2" x14ac:dyDescent="0.2">
      <c r="B561" s="300"/>
    </row>
    <row r="562" spans="2:2" x14ac:dyDescent="0.2">
      <c r="B562" s="300"/>
    </row>
    <row r="563" spans="2:2" x14ac:dyDescent="0.2">
      <c r="B563" s="300"/>
    </row>
    <row r="564" spans="2:2" x14ac:dyDescent="0.2">
      <c r="B564" s="300"/>
    </row>
    <row r="565" spans="2:2" x14ac:dyDescent="0.2">
      <c r="B565" s="300"/>
    </row>
    <row r="566" spans="2:2" x14ac:dyDescent="0.2">
      <c r="B566" s="300"/>
    </row>
    <row r="567" spans="2:2" x14ac:dyDescent="0.2">
      <c r="B567" s="300"/>
    </row>
    <row r="568" spans="2:2" x14ac:dyDescent="0.2">
      <c r="B568" s="300"/>
    </row>
    <row r="569" spans="2:2" x14ac:dyDescent="0.2">
      <c r="B569" s="300"/>
    </row>
    <row r="570" spans="2:2" x14ac:dyDescent="0.2">
      <c r="B570" s="300"/>
    </row>
    <row r="571" spans="2:2" x14ac:dyDescent="0.2">
      <c r="B571" s="300"/>
    </row>
    <row r="572" spans="2:2" x14ac:dyDescent="0.2">
      <c r="B572" s="300"/>
    </row>
    <row r="573" spans="2:2" x14ac:dyDescent="0.2">
      <c r="B573" s="300"/>
    </row>
    <row r="574" spans="2:2" x14ac:dyDescent="0.2">
      <c r="B574" s="300"/>
    </row>
    <row r="575" spans="2:2" x14ac:dyDescent="0.2">
      <c r="B575" s="300"/>
    </row>
    <row r="576" spans="2:2" x14ac:dyDescent="0.2">
      <c r="B576" s="300"/>
    </row>
    <row r="577" spans="2:2" x14ac:dyDescent="0.2">
      <c r="B577" s="300"/>
    </row>
    <row r="578" spans="2:2" x14ac:dyDescent="0.2">
      <c r="B578" s="300"/>
    </row>
    <row r="579" spans="2:2" x14ac:dyDescent="0.2">
      <c r="B579" s="300"/>
    </row>
    <row r="580" spans="2:2" x14ac:dyDescent="0.2">
      <c r="B580" s="300"/>
    </row>
    <row r="581" spans="2:2" x14ac:dyDescent="0.2">
      <c r="B581" s="300"/>
    </row>
    <row r="582" spans="2:2" x14ac:dyDescent="0.2">
      <c r="B582" s="300"/>
    </row>
    <row r="583" spans="2:2" x14ac:dyDescent="0.2">
      <c r="B583" s="300"/>
    </row>
    <row r="584" spans="2:2" x14ac:dyDescent="0.2">
      <c r="B584" s="300"/>
    </row>
    <row r="585" spans="2:2" x14ac:dyDescent="0.2">
      <c r="B585" s="300"/>
    </row>
    <row r="586" spans="2:2" x14ac:dyDescent="0.2">
      <c r="B586" s="300"/>
    </row>
    <row r="587" spans="2:2" x14ac:dyDescent="0.2">
      <c r="B587" s="300"/>
    </row>
    <row r="588" spans="2:2" x14ac:dyDescent="0.2">
      <c r="B588" s="300"/>
    </row>
    <row r="589" spans="2:2" x14ac:dyDescent="0.2">
      <c r="B589" s="300"/>
    </row>
    <row r="590" spans="2:2" x14ac:dyDescent="0.2">
      <c r="B590" s="300"/>
    </row>
    <row r="591" spans="2:2" x14ac:dyDescent="0.2">
      <c r="B591" s="300"/>
    </row>
    <row r="592" spans="2:2" x14ac:dyDescent="0.2">
      <c r="B592" s="300"/>
    </row>
    <row r="593" spans="2:2" x14ac:dyDescent="0.2">
      <c r="B593" s="300"/>
    </row>
    <row r="594" spans="2:2" x14ac:dyDescent="0.2">
      <c r="B594" s="300"/>
    </row>
    <row r="595" spans="2:2" x14ac:dyDescent="0.2">
      <c r="B595" s="300"/>
    </row>
    <row r="596" spans="2:2" x14ac:dyDescent="0.2">
      <c r="B596" s="300"/>
    </row>
    <row r="597" spans="2:2" x14ac:dyDescent="0.2">
      <c r="B597" s="300"/>
    </row>
    <row r="598" spans="2:2" x14ac:dyDescent="0.2">
      <c r="B598" s="300"/>
    </row>
    <row r="599" spans="2:2" x14ac:dyDescent="0.2">
      <c r="B599" s="300"/>
    </row>
    <row r="600" spans="2:2" x14ac:dyDescent="0.2">
      <c r="B600" s="300"/>
    </row>
    <row r="601" spans="2:2" x14ac:dyDescent="0.2">
      <c r="B601" s="300"/>
    </row>
    <row r="602" spans="2:2" x14ac:dyDescent="0.2">
      <c r="B602" s="300"/>
    </row>
    <row r="603" spans="2:2" x14ac:dyDescent="0.2">
      <c r="B603" s="300"/>
    </row>
    <row r="604" spans="2:2" x14ac:dyDescent="0.2">
      <c r="B604" s="300"/>
    </row>
    <row r="605" spans="2:2" x14ac:dyDescent="0.2">
      <c r="B605" s="300"/>
    </row>
    <row r="606" spans="2:2" x14ac:dyDescent="0.2">
      <c r="B606" s="300"/>
    </row>
    <row r="607" spans="2:2" x14ac:dyDescent="0.2">
      <c r="B607" s="300"/>
    </row>
    <row r="608" spans="2:2" x14ac:dyDescent="0.2">
      <c r="B608" s="300"/>
    </row>
    <row r="609" spans="2:2" x14ac:dyDescent="0.2">
      <c r="B609" s="300"/>
    </row>
    <row r="610" spans="2:2" x14ac:dyDescent="0.2">
      <c r="B610" s="300"/>
    </row>
    <row r="611" spans="2:2" x14ac:dyDescent="0.2">
      <c r="B611" s="300"/>
    </row>
    <row r="612" spans="2:2" x14ac:dyDescent="0.2">
      <c r="B612" s="300"/>
    </row>
    <row r="613" spans="2:2" x14ac:dyDescent="0.2">
      <c r="B613" s="300"/>
    </row>
    <row r="614" spans="2:2" x14ac:dyDescent="0.2">
      <c r="B614" s="300"/>
    </row>
    <row r="615" spans="2:2" x14ac:dyDescent="0.2">
      <c r="B615" s="300"/>
    </row>
    <row r="616" spans="2:2" x14ac:dyDescent="0.2">
      <c r="B616" s="300"/>
    </row>
    <row r="617" spans="2:2" x14ac:dyDescent="0.2">
      <c r="B617" s="300"/>
    </row>
  </sheetData>
  <mergeCells count="23">
    <mergeCell ref="AL1:AQ1"/>
    <mergeCell ref="AL2:AQ2"/>
    <mergeCell ref="AL3:AQ3"/>
    <mergeCell ref="AX3:BC3"/>
    <mergeCell ref="AR1:AW1"/>
    <mergeCell ref="AR2:AW2"/>
    <mergeCell ref="AR3:AW3"/>
    <mergeCell ref="BD1:BI1"/>
    <mergeCell ref="BD2:BI2"/>
    <mergeCell ref="BD3:BI3"/>
    <mergeCell ref="AX1:BC1"/>
    <mergeCell ref="AX2:BC2"/>
    <mergeCell ref="AF3:AK3"/>
    <mergeCell ref="C1:S1"/>
    <mergeCell ref="C2:S2"/>
    <mergeCell ref="N3:S3"/>
    <mergeCell ref="Z1:AE1"/>
    <mergeCell ref="Z2:AE2"/>
    <mergeCell ref="Z3:AE3"/>
    <mergeCell ref="D3:D8"/>
    <mergeCell ref="T3:Y3"/>
    <mergeCell ref="AF1:AK1"/>
    <mergeCell ref="AF2:AK2"/>
  </mergeCells>
  <phoneticPr fontId="7" type="noConversion"/>
  <conditionalFormatting sqref="BH11:BH351 AP11:AP351 BB11:BB351 AV11:AV351 AD11:AD351 X11:X351 AJ11:AJ351 R11:R351">
    <cfRule type="cellIs" dxfId="2" priority="7255" stopIfTrue="1" operator="equal">
      <formula>0</formula>
    </cfRule>
    <cfRule type="cellIs" dxfId="1" priority="7256" stopIfTrue="1" operator="notEqual">
      <formula>0</formula>
    </cfRule>
  </conditionalFormatting>
  <conditionalFormatting sqref="K11:K351">
    <cfRule type="cellIs" dxfId="0" priority="68" operator="between">
      <formula>0.099</formula>
      <formula>0.001</formula>
    </cfRule>
  </conditionalFormatting>
  <dataValidations count="1">
    <dataValidation type="list" allowBlank="1" showInputMessage="1" showErrorMessage="1" sqref="BD11:BD351 AX11:AX351 AL11:AL351 AR11:AR351 N11:N351 Z11:Z351 T11:T351 AF11:AF351">
      <formula1>"Time, Count, N/A"</formula1>
    </dataValidation>
  </dataValidations>
  <pageMargins left="0.75" right="0.75" top="1" bottom="1" header="0.5" footer="0.5"/>
  <pageSetup paperSize="17" scale="86" fitToHeight="20" orientation="landscape"/>
  <headerFooter alignWithMargins="0"/>
  <ignoredErrors>
    <ignoredError sqref="M311 M312:M318 M320:M340" formula="1"/>
  </ignoredError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pageSetUpPr fitToPage="1"/>
  </sheetPr>
  <dimension ref="A1:AR696"/>
  <sheetViews>
    <sheetView workbookViewId="0">
      <pane xSplit="12" ySplit="11" topLeftCell="M111" activePane="bottomRight" state="frozen"/>
      <selection activeCell="C15" sqref="C15"/>
      <selection pane="topRight" activeCell="C15" sqref="C15"/>
      <selection pane="bottomLeft" activeCell="C15" sqref="C15"/>
      <selection pane="bottomRight" activeCell="I112" sqref="I112:I113"/>
    </sheetView>
  </sheetViews>
  <sheetFormatPr defaultColWidth="9.140625" defaultRowHeight="12.75" x14ac:dyDescent="0.2"/>
  <cols>
    <col min="1" max="1" width="5.140625" customWidth="1"/>
    <col min="2" max="2" width="6.7109375" style="300" customWidth="1"/>
    <col min="3" max="3" width="34.42578125" customWidth="1"/>
    <col min="4" max="4" width="7.85546875" customWidth="1"/>
    <col min="5" max="5" width="9.140625" style="300" customWidth="1"/>
    <col min="6" max="7" width="6" customWidth="1"/>
    <col min="8" max="8" width="7.28515625" customWidth="1"/>
    <col min="9" max="9" width="7.140625" customWidth="1"/>
    <col min="10" max="10" width="10.7109375" customWidth="1"/>
    <col min="11" max="11" width="5.42578125" customWidth="1"/>
    <col min="12" max="12" width="8.7109375" customWidth="1"/>
    <col min="13" max="15" width="7.42578125" customWidth="1"/>
    <col min="16" max="16" width="8.7109375" customWidth="1"/>
    <col min="17" max="19" width="7.42578125" customWidth="1"/>
    <col min="20" max="20" width="8.42578125" customWidth="1"/>
    <col min="21" max="23" width="7.42578125" customWidth="1"/>
    <col min="24" max="24" width="8.7109375" customWidth="1"/>
    <col min="25" max="27" width="7.42578125" customWidth="1"/>
    <col min="28" max="28" width="8.42578125" customWidth="1"/>
    <col min="29" max="31" width="7.42578125" customWidth="1"/>
    <col min="32" max="32" width="8.7109375" customWidth="1"/>
    <col min="33" max="35" width="7.42578125" customWidth="1"/>
    <col min="36" max="36" width="8.42578125" customWidth="1"/>
    <col min="37" max="39" width="7.42578125" customWidth="1"/>
    <col min="40" max="40" width="8.7109375" customWidth="1"/>
    <col min="41" max="43" width="7.42578125" customWidth="1"/>
    <col min="44" max="44" width="8.42578125" customWidth="1"/>
  </cols>
  <sheetData>
    <row r="1" spans="1:44" x14ac:dyDescent="0.2">
      <c r="A1" s="405" t="s">
        <v>220</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5"/>
      <c r="AN1" s="405"/>
      <c r="AO1" s="405"/>
      <c r="AP1" s="405"/>
      <c r="AQ1" s="405"/>
      <c r="AR1" s="405"/>
    </row>
    <row r="2" spans="1:44" x14ac:dyDescent="0.2">
      <c r="A2" s="405"/>
      <c r="B2" s="405"/>
      <c r="C2" s="405"/>
      <c r="D2" s="405"/>
      <c r="E2" s="405"/>
      <c r="F2" s="405"/>
      <c r="G2" s="405"/>
      <c r="H2" s="405"/>
      <c r="I2" s="405"/>
      <c r="J2" s="405"/>
      <c r="K2" s="405"/>
      <c r="L2" s="405"/>
      <c r="M2" s="405"/>
      <c r="N2" s="405"/>
      <c r="O2" s="405"/>
      <c r="P2" s="405"/>
      <c r="Q2" s="405"/>
      <c r="R2" s="405"/>
      <c r="S2" s="405"/>
      <c r="T2" s="405"/>
      <c r="U2" s="405"/>
      <c r="V2" s="405"/>
      <c r="W2" s="405"/>
      <c r="X2" s="405"/>
      <c r="Y2" s="405"/>
      <c r="Z2" s="405"/>
      <c r="AA2" s="405"/>
      <c r="AB2" s="405"/>
      <c r="AC2" s="405"/>
      <c r="AD2" s="405"/>
      <c r="AE2" s="405"/>
      <c r="AF2" s="405"/>
      <c r="AG2" s="405"/>
      <c r="AH2" s="405"/>
      <c r="AI2" s="405"/>
      <c r="AJ2" s="405"/>
      <c r="AK2" s="405"/>
      <c r="AL2" s="405"/>
      <c r="AM2" s="405"/>
      <c r="AN2" s="405"/>
      <c r="AO2" s="405"/>
      <c r="AP2" s="405"/>
      <c r="AQ2" s="405"/>
      <c r="AR2" s="405"/>
    </row>
    <row r="3" spans="1:44" ht="13.5" thickBot="1" x14ac:dyDescent="0.25">
      <c r="A3" s="302"/>
      <c r="B3" s="353"/>
      <c r="C3" s="302"/>
      <c r="D3" s="302"/>
      <c r="E3" s="354"/>
      <c r="F3" s="302"/>
      <c r="G3" s="302"/>
      <c r="H3" s="302"/>
      <c r="I3" s="303"/>
      <c r="J3" s="302"/>
      <c r="K3" s="302"/>
      <c r="L3" s="302"/>
      <c r="M3" s="302"/>
      <c r="N3" s="302"/>
      <c r="O3" s="302"/>
      <c r="P3" s="302"/>
      <c r="Q3" s="302"/>
      <c r="R3" s="302"/>
      <c r="S3" s="302"/>
      <c r="T3" s="302"/>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row>
    <row r="4" spans="1:44" ht="13.5" thickTop="1" x14ac:dyDescent="0.2">
      <c r="A4" s="304"/>
      <c r="B4" s="304"/>
      <c r="C4" s="304"/>
      <c r="D4" s="304"/>
      <c r="E4" s="304"/>
      <c r="F4" s="304"/>
      <c r="G4" s="305"/>
      <c r="H4" s="305"/>
      <c r="I4" s="306"/>
      <c r="J4" s="304"/>
      <c r="K4" s="304"/>
      <c r="L4" s="304"/>
      <c r="M4" s="401" t="s">
        <v>1103</v>
      </c>
      <c r="N4" s="402"/>
      <c r="O4" s="402"/>
      <c r="P4" s="402"/>
      <c r="Q4" s="402"/>
      <c r="R4" s="402"/>
      <c r="S4" s="402"/>
      <c r="T4" s="403"/>
      <c r="U4" s="401" t="s">
        <v>1467</v>
      </c>
      <c r="V4" s="402"/>
      <c r="W4" s="402"/>
      <c r="X4" s="402"/>
      <c r="Y4" s="402"/>
      <c r="Z4" s="402"/>
      <c r="AA4" s="402"/>
      <c r="AB4" s="403"/>
      <c r="AC4" s="401" t="s">
        <v>1104</v>
      </c>
      <c r="AD4" s="402"/>
      <c r="AE4" s="402"/>
      <c r="AF4" s="402"/>
      <c r="AG4" s="402"/>
      <c r="AH4" s="402"/>
      <c r="AI4" s="402"/>
      <c r="AJ4" s="403"/>
      <c r="AK4" s="401" t="s">
        <v>1105</v>
      </c>
      <c r="AL4" s="402"/>
      <c r="AM4" s="402"/>
      <c r="AN4" s="402"/>
      <c r="AO4" s="402"/>
      <c r="AP4" s="402"/>
      <c r="AQ4" s="402"/>
      <c r="AR4" s="403"/>
    </row>
    <row r="5" spans="1:44" ht="13.5" thickBot="1" x14ac:dyDescent="0.25">
      <c r="A5" s="307"/>
      <c r="B5" s="307"/>
      <c r="C5" s="307"/>
      <c r="D5" s="307"/>
      <c r="E5" s="307"/>
      <c r="F5" s="307"/>
      <c r="G5" s="307"/>
      <c r="H5" s="307"/>
      <c r="I5" s="316"/>
      <c r="J5" s="317"/>
      <c r="K5" s="318"/>
      <c r="L5" s="319"/>
      <c r="M5" s="433" t="s">
        <v>926</v>
      </c>
      <c r="N5" s="434"/>
      <c r="O5" s="434"/>
      <c r="P5" s="434"/>
      <c r="Q5" s="434"/>
      <c r="R5" s="434"/>
      <c r="S5" s="434"/>
      <c r="T5" s="338">
        <f ca="1">SUMIF(S12:S695, "SCHK", T12:T695)/1000</f>
        <v>37.958296666666655</v>
      </c>
      <c r="U5" s="433" t="s">
        <v>926</v>
      </c>
      <c r="V5" s="434"/>
      <c r="W5" s="434"/>
      <c r="X5" s="434"/>
      <c r="Y5" s="434"/>
      <c r="Z5" s="434"/>
      <c r="AA5" s="434"/>
      <c r="AB5" s="338">
        <f ca="1">SUMIF(AA12:AA695, "SCHK", AB12:AB695)/1000</f>
        <v>14.123390000000004</v>
      </c>
      <c r="AC5" s="433" t="s">
        <v>926</v>
      </c>
      <c r="AD5" s="434"/>
      <c r="AE5" s="434"/>
      <c r="AF5" s="434"/>
      <c r="AG5" s="434"/>
      <c r="AH5" s="434"/>
      <c r="AI5" s="434"/>
      <c r="AJ5" s="338">
        <f ca="1">SUMIF(AI12:AI695, "SCHK", AJ12:AJ695)/1000</f>
        <v>14.334216666666677</v>
      </c>
      <c r="AK5" s="433" t="s">
        <v>926</v>
      </c>
      <c r="AL5" s="434"/>
      <c r="AM5" s="434"/>
      <c r="AN5" s="434"/>
      <c r="AO5" s="434"/>
      <c r="AP5" s="434"/>
      <c r="AQ5" s="434"/>
      <c r="AR5" s="338">
        <f ca="1">SUMIF(AQ12:AQ695, "SCHK", AR12:AR695)/1000</f>
        <v>14.079550000000006</v>
      </c>
    </row>
    <row r="6" spans="1:44" ht="14.25" thickTop="1" thickBot="1" x14ac:dyDescent="0.25">
      <c r="A6" s="307"/>
      <c r="B6" s="307"/>
      <c r="C6" s="307"/>
      <c r="D6" s="307"/>
      <c r="E6" s="307"/>
      <c r="F6" s="307"/>
      <c r="G6" s="307"/>
      <c r="H6" s="307"/>
      <c r="I6" s="316"/>
      <c r="J6" s="317"/>
      <c r="K6" s="318"/>
      <c r="L6" s="319"/>
      <c r="M6" s="339" t="s">
        <v>935</v>
      </c>
      <c r="N6" s="340"/>
      <c r="O6" s="340"/>
      <c r="P6" s="340"/>
      <c r="Q6" s="340"/>
      <c r="R6" s="340"/>
      <c r="S6" s="340"/>
      <c r="T6" s="342">
        <f ca="1">40-T5</f>
        <v>2.041703333333345</v>
      </c>
      <c r="U6" s="339" t="s">
        <v>935</v>
      </c>
      <c r="V6" s="340"/>
      <c r="W6" s="340"/>
      <c r="X6" s="340"/>
      <c r="Y6" s="340"/>
      <c r="Z6" s="340"/>
      <c r="AA6" s="340"/>
      <c r="AB6" s="342">
        <f ca="1">16-AB5</f>
        <v>1.8766099999999959</v>
      </c>
      <c r="AC6" s="339" t="s">
        <v>935</v>
      </c>
      <c r="AD6" s="340"/>
      <c r="AE6" s="340"/>
      <c r="AF6" s="340"/>
      <c r="AG6" s="340"/>
      <c r="AH6" s="340"/>
      <c r="AI6" s="340"/>
      <c r="AJ6" s="342">
        <f ca="1">16-AJ5</f>
        <v>1.665783333333323</v>
      </c>
      <c r="AK6" s="339" t="s">
        <v>935</v>
      </c>
      <c r="AL6" s="340"/>
      <c r="AM6" s="340"/>
      <c r="AN6" s="340"/>
      <c r="AO6" s="340"/>
      <c r="AP6" s="340"/>
      <c r="AQ6" s="340"/>
      <c r="AR6" s="342">
        <f ca="1">16-AR5</f>
        <v>1.9204499999999936</v>
      </c>
    </row>
    <row r="7" spans="1:44" ht="14.25" thickTop="1" thickBot="1" x14ac:dyDescent="0.25">
      <c r="A7" s="307"/>
      <c r="B7" s="307"/>
      <c r="C7" s="307"/>
      <c r="D7" s="307"/>
      <c r="E7" s="307"/>
      <c r="F7" s="307"/>
      <c r="G7" s="307"/>
      <c r="H7" s="307"/>
      <c r="I7" s="316"/>
      <c r="J7" s="317"/>
      <c r="K7" s="318"/>
      <c r="L7" s="319"/>
      <c r="M7" s="339" t="s">
        <v>934</v>
      </c>
      <c r="N7" s="340"/>
      <c r="O7" s="343"/>
      <c r="P7" s="340"/>
      <c r="Q7" s="340"/>
      <c r="R7" s="340"/>
      <c r="S7" s="341"/>
      <c r="T7" s="344">
        <f ca="1">T6/40</f>
        <v>5.1042583333333627E-2</v>
      </c>
      <c r="U7" s="339" t="s">
        <v>934</v>
      </c>
      <c r="V7" s="340"/>
      <c r="W7" s="343"/>
      <c r="X7" s="340"/>
      <c r="Y7" s="340"/>
      <c r="Z7" s="340"/>
      <c r="AA7" s="341"/>
      <c r="AB7" s="344">
        <f ca="1">AB6/40</f>
        <v>4.6915249999999895E-2</v>
      </c>
      <c r="AC7" s="339" t="s">
        <v>934</v>
      </c>
      <c r="AD7" s="340"/>
      <c r="AE7" s="343"/>
      <c r="AF7" s="340"/>
      <c r="AG7" s="340"/>
      <c r="AH7" s="340"/>
      <c r="AI7" s="341"/>
      <c r="AJ7" s="344">
        <f ca="1">AJ6/40</f>
        <v>4.1644583333333075E-2</v>
      </c>
      <c r="AK7" s="339" t="s">
        <v>934</v>
      </c>
      <c r="AL7" s="340"/>
      <c r="AM7" s="343"/>
      <c r="AN7" s="340"/>
      <c r="AO7" s="340"/>
      <c r="AP7" s="340"/>
      <c r="AQ7" s="341"/>
      <c r="AR7" s="344">
        <f ca="1">AR6/40</f>
        <v>4.8011249999999839E-2</v>
      </c>
    </row>
    <row r="8" spans="1:44" ht="14.25" customHeight="1" thickTop="1" thickBot="1" x14ac:dyDescent="0.25">
      <c r="A8" s="307"/>
      <c r="B8" s="307"/>
      <c r="C8" s="307"/>
      <c r="D8" s="307"/>
      <c r="E8" s="307"/>
      <c r="F8" s="307"/>
      <c r="G8" s="307"/>
      <c r="H8" s="307"/>
      <c r="I8" s="316"/>
      <c r="J8" s="317"/>
      <c r="K8" s="318"/>
      <c r="L8" s="319"/>
      <c r="M8" s="433" t="s">
        <v>927</v>
      </c>
      <c r="N8" s="434"/>
      <c r="O8" s="434"/>
      <c r="P8" s="434"/>
      <c r="Q8" s="434"/>
      <c r="R8" s="434"/>
      <c r="S8" s="434"/>
      <c r="T8" s="338">
        <f ca="1">SUMIF(S15:S696, "SCAD", T15:T696)/1000</f>
        <v>15.848000000000001</v>
      </c>
      <c r="U8" s="433" t="s">
        <v>927</v>
      </c>
      <c r="V8" s="434"/>
      <c r="W8" s="434"/>
      <c r="X8" s="434"/>
      <c r="Y8" s="434"/>
      <c r="Z8" s="434"/>
      <c r="AA8" s="434"/>
      <c r="AB8" s="338">
        <f>SUMIF(AA15:AA696, "SCAD", AB15:AB696)/1000</f>
        <v>0</v>
      </c>
      <c r="AC8" s="433" t="s">
        <v>927</v>
      </c>
      <c r="AD8" s="434"/>
      <c r="AE8" s="434"/>
      <c r="AF8" s="434"/>
      <c r="AG8" s="434"/>
      <c r="AH8" s="434"/>
      <c r="AI8" s="434"/>
      <c r="AJ8" s="338">
        <f>SUMIF(AI15:AI696, "SCAD", AJ15:AJ696)/1000</f>
        <v>0</v>
      </c>
      <c r="AK8" s="433" t="s">
        <v>927</v>
      </c>
      <c r="AL8" s="434"/>
      <c r="AM8" s="434"/>
      <c r="AN8" s="434"/>
      <c r="AO8" s="434"/>
      <c r="AP8" s="434"/>
      <c r="AQ8" s="434"/>
      <c r="AR8" s="338">
        <f>SUMIF(AQ15:AQ696, "SCAD", AR15:AR696)/1000</f>
        <v>0</v>
      </c>
    </row>
    <row r="9" spans="1:44" ht="14.25" customHeight="1" thickTop="1" thickBot="1" x14ac:dyDescent="0.25">
      <c r="A9" s="307"/>
      <c r="B9" s="307"/>
      <c r="C9" s="307"/>
      <c r="D9" s="307"/>
      <c r="E9" s="307"/>
      <c r="F9" s="307"/>
      <c r="G9" s="307"/>
      <c r="H9" s="307"/>
      <c r="I9" s="320"/>
      <c r="J9" s="321"/>
      <c r="K9" s="322"/>
      <c r="L9" s="323"/>
      <c r="M9" s="435" t="s">
        <v>51</v>
      </c>
      <c r="N9" s="436"/>
      <c r="O9" s="436"/>
      <c r="P9" s="436"/>
      <c r="Q9" s="436"/>
      <c r="R9" s="436"/>
      <c r="S9" s="436"/>
      <c r="T9" s="324">
        <f ca="1">(4/((SUM(T5:T8)/8)/1000))/60</f>
        <v>9.5410101619942616</v>
      </c>
      <c r="U9" s="435" t="s">
        <v>51</v>
      </c>
      <c r="V9" s="436"/>
      <c r="W9" s="436"/>
      <c r="X9" s="436"/>
      <c r="Y9" s="436"/>
      <c r="Z9" s="436"/>
      <c r="AA9" s="436"/>
      <c r="AB9" s="324">
        <f ca="1">(4/((SUM(AB5:AB8)/8)/1000))/60</f>
        <v>33.235878985111064</v>
      </c>
      <c r="AC9" s="435" t="s">
        <v>51</v>
      </c>
      <c r="AD9" s="436"/>
      <c r="AE9" s="436"/>
      <c r="AF9" s="436"/>
      <c r="AG9" s="436"/>
      <c r="AH9" s="436"/>
      <c r="AI9" s="436"/>
      <c r="AJ9" s="324">
        <f ca="1">(4/((SUM(AJ5:AJ8)/8)/1000))/60</f>
        <v>33.246799015073968</v>
      </c>
      <c r="AK9" s="435" t="s">
        <v>51</v>
      </c>
      <c r="AL9" s="436"/>
      <c r="AM9" s="436"/>
      <c r="AN9" s="436"/>
      <c r="AO9" s="436"/>
      <c r="AP9" s="436"/>
      <c r="AQ9" s="436"/>
      <c r="AR9" s="324">
        <f ca="1">(4/((SUM(AR5:AR8)/8)/1000))/60</f>
        <v>33.233609138536302</v>
      </c>
    </row>
    <row r="10" spans="1:44" ht="45.75" thickTop="1" x14ac:dyDescent="0.2">
      <c r="A10" s="301">
        <f>'Telemetry ApIDs'!C1</f>
        <v>342</v>
      </c>
      <c r="B10" s="301" t="s">
        <v>1408</v>
      </c>
      <c r="C10" s="308" t="s">
        <v>42</v>
      </c>
      <c r="D10" s="309" t="s">
        <v>43</v>
      </c>
      <c r="E10" s="310" t="s">
        <v>1468</v>
      </c>
      <c r="F10" s="310" t="s">
        <v>44</v>
      </c>
      <c r="G10" s="310" t="s">
        <v>45</v>
      </c>
      <c r="H10" s="310" t="s">
        <v>1159</v>
      </c>
      <c r="I10" s="311" t="s">
        <v>46</v>
      </c>
      <c r="J10" s="312" t="s">
        <v>808</v>
      </c>
      <c r="K10" s="310" t="s">
        <v>47</v>
      </c>
      <c r="L10" s="313" t="s">
        <v>48</v>
      </c>
      <c r="M10" s="308" t="s">
        <v>52</v>
      </c>
      <c r="N10" s="310" t="s">
        <v>53</v>
      </c>
      <c r="O10" s="310" t="s">
        <v>54</v>
      </c>
      <c r="P10" s="333" t="s">
        <v>807</v>
      </c>
      <c r="Q10" s="310" t="s">
        <v>55</v>
      </c>
      <c r="R10" s="310" t="s">
        <v>56</v>
      </c>
      <c r="S10" s="310" t="s">
        <v>932</v>
      </c>
      <c r="T10" s="313" t="s">
        <v>50</v>
      </c>
      <c r="U10" s="308" t="s">
        <v>52</v>
      </c>
      <c r="V10" s="310" t="s">
        <v>53</v>
      </c>
      <c r="W10" s="310" t="s">
        <v>54</v>
      </c>
      <c r="X10" s="333" t="s">
        <v>807</v>
      </c>
      <c r="Y10" s="310" t="s">
        <v>55</v>
      </c>
      <c r="Z10" s="310" t="s">
        <v>56</v>
      </c>
      <c r="AA10" s="310" t="s">
        <v>932</v>
      </c>
      <c r="AB10" s="313" t="s">
        <v>50</v>
      </c>
      <c r="AC10" s="308" t="s">
        <v>52</v>
      </c>
      <c r="AD10" s="310" t="s">
        <v>53</v>
      </c>
      <c r="AE10" s="310" t="s">
        <v>54</v>
      </c>
      <c r="AF10" s="333" t="s">
        <v>807</v>
      </c>
      <c r="AG10" s="310" t="s">
        <v>55</v>
      </c>
      <c r="AH10" s="310" t="s">
        <v>56</v>
      </c>
      <c r="AI10" s="310" t="s">
        <v>932</v>
      </c>
      <c r="AJ10" s="313" t="s">
        <v>50</v>
      </c>
      <c r="AK10" s="308" t="s">
        <v>52</v>
      </c>
      <c r="AL10" s="310" t="s">
        <v>53</v>
      </c>
      <c r="AM10" s="310" t="s">
        <v>54</v>
      </c>
      <c r="AN10" s="333" t="s">
        <v>807</v>
      </c>
      <c r="AO10" s="310" t="s">
        <v>55</v>
      </c>
      <c r="AP10" s="310" t="s">
        <v>56</v>
      </c>
      <c r="AQ10" s="310" t="s">
        <v>932</v>
      </c>
      <c r="AR10" s="313" t="s">
        <v>50</v>
      </c>
    </row>
    <row r="11" spans="1:44" ht="45.75" customHeight="1" thickBot="1" x14ac:dyDescent="0.25">
      <c r="A11" s="330" t="s">
        <v>918</v>
      </c>
      <c r="B11" s="330"/>
      <c r="C11" s="337" t="s">
        <v>933</v>
      </c>
      <c r="D11" s="329"/>
      <c r="E11" s="355"/>
      <c r="F11" s="326" t="s">
        <v>913</v>
      </c>
      <c r="G11" s="326"/>
      <c r="H11" s="326"/>
      <c r="I11" s="327"/>
      <c r="J11" s="328"/>
      <c r="K11" s="326"/>
      <c r="L11" s="331"/>
      <c r="M11" s="332" t="s">
        <v>914</v>
      </c>
      <c r="N11" s="326" t="s">
        <v>901</v>
      </c>
      <c r="O11" s="326" t="s">
        <v>902</v>
      </c>
      <c r="P11" s="330"/>
      <c r="Q11" s="326" t="s">
        <v>903</v>
      </c>
      <c r="R11" s="326" t="s">
        <v>917</v>
      </c>
      <c r="S11" s="326"/>
      <c r="T11" s="331"/>
      <c r="U11" s="332" t="s">
        <v>915</v>
      </c>
      <c r="V11" s="326" t="s">
        <v>904</v>
      </c>
      <c r="W11" s="326" t="s">
        <v>906</v>
      </c>
      <c r="X11" s="330"/>
      <c r="Y11" s="326" t="s">
        <v>905</v>
      </c>
      <c r="Z11" s="326" t="s">
        <v>928</v>
      </c>
      <c r="AA11" s="326"/>
      <c r="AB11" s="331"/>
      <c r="AC11" s="332" t="s">
        <v>916</v>
      </c>
      <c r="AD11" s="326" t="s">
        <v>907</v>
      </c>
      <c r="AE11" s="326" t="s">
        <v>908</v>
      </c>
      <c r="AF11" s="330"/>
      <c r="AG11" s="326" t="s">
        <v>909</v>
      </c>
      <c r="AH11" s="326" t="s">
        <v>929</v>
      </c>
      <c r="AI11" s="326"/>
      <c r="AJ11" s="331"/>
      <c r="AK11" s="332" t="s">
        <v>930</v>
      </c>
      <c r="AL11" s="326" t="s">
        <v>910</v>
      </c>
      <c r="AM11" s="326" t="s">
        <v>911</v>
      </c>
      <c r="AN11" s="330"/>
      <c r="AO11" s="326" t="s">
        <v>912</v>
      </c>
      <c r="AP11" s="326" t="s">
        <v>931</v>
      </c>
      <c r="AQ11" s="326"/>
      <c r="AR11" s="331"/>
    </row>
    <row r="12" spans="1:44" ht="13.5" thickTop="1" x14ac:dyDescent="0.2">
      <c r="A12" s="430">
        <v>1</v>
      </c>
      <c r="B12" s="430" t="str">
        <f>'TO Filter Summary'!B11</f>
        <v>FSW</v>
      </c>
      <c r="C12" s="431" t="s">
        <v>0</v>
      </c>
      <c r="D12" s="425" t="s">
        <v>34</v>
      </c>
      <c r="E12" s="425" t="str">
        <f>'TO Filter Summary'!D11</f>
        <v>No</v>
      </c>
      <c r="F12" s="411">
        <f ca="1">IF($A12="","", VLOOKUP(CONCATENATE("Observatory", $A12), Type_DB, 4, 0))</f>
        <v>0</v>
      </c>
      <c r="G12" s="425" t="str">
        <f ca="1">IF($A12="","", VLOOKUP(CONCATENATE("Observatory", $A12), Type_DB, 5, 0))</f>
        <v>0x000</v>
      </c>
      <c r="H12" s="425" t="str">
        <f ca="1">CONCATENATE("0x",DEC2HEX(F12+2048))</f>
        <v>0x800</v>
      </c>
      <c r="I12" s="427">
        <f ca="1">IF($A12="","", VLOOKUP(CONCATENATE("Observatory", $A12), Type_DB, 12, 0))</f>
        <v>1248</v>
      </c>
      <c r="J12" s="429">
        <f ca="1">IF($A12="","", VLOOKUP(CONCATENATE("Observatory", $A12), Type_DB, 15, 0))</f>
        <v>5</v>
      </c>
      <c r="K12" s="429" t="str">
        <f ca="1">IF($A12="","", VLOOKUP(CONCATENATE("Observatory", $A12), Type_DB, 8, 0))</f>
        <v>Sync</v>
      </c>
      <c r="L12" s="429">
        <f ca="1">IF($A12="","", VLOOKUP(CONCATENATE("Observatory", $A12), Type_DB, 16, 0))</f>
        <v>249.6</v>
      </c>
      <c r="M12" s="334" t="s">
        <v>899</v>
      </c>
      <c r="N12" s="335">
        <v>1</v>
      </c>
      <c r="O12" s="335">
        <v>3</v>
      </c>
      <c r="P12" s="336">
        <f ca="1">IF(M12="Count", INDIRECT(CONCATENATE("$J", ROW()))*O12, "")</f>
        <v>15</v>
      </c>
      <c r="Q12" s="335">
        <v>0</v>
      </c>
      <c r="R12" s="345">
        <f>IF(S12="","",IF(S12="SCHK",0,(IF(S12="SCEV",1,(IF(S12="SCAD",2,IF(S12="SCHR",3,0)))))))</f>
        <v>0</v>
      </c>
      <c r="S12" s="335" t="s">
        <v>923</v>
      </c>
      <c r="T12" s="357">
        <f ca="1">IF(AND(M12&lt;&gt;"N/A", O12&lt;&gt;0),IF($E12="B",0,$L12/O12), 0)</f>
        <v>83.2</v>
      </c>
      <c r="U12" s="334" t="s">
        <v>899</v>
      </c>
      <c r="V12" s="335">
        <v>1</v>
      </c>
      <c r="W12" s="335">
        <v>12</v>
      </c>
      <c r="X12" s="336">
        <f ca="1">IF(U12="Count", INDIRECT(CONCATENATE("$J", ROW()))*W12, "")</f>
        <v>60</v>
      </c>
      <c r="Y12" s="335">
        <v>0</v>
      </c>
      <c r="Z12" s="345">
        <f>IF(AA12="","",IF(AA12="SCHK",0,(IF(AA12="SCEV",1,(IF(AA12="SCAD",2,IF(AA12="SCHR",3,0)))))))</f>
        <v>0</v>
      </c>
      <c r="AA12" s="335" t="s">
        <v>923</v>
      </c>
      <c r="AB12" s="357">
        <f ca="1">IF(AND(U12&lt;&gt;"N/A", W12&lt;&gt;0),IF($E12="B",0,$L12/W12), 0)</f>
        <v>20.8</v>
      </c>
      <c r="AC12" s="334" t="s">
        <v>899</v>
      </c>
      <c r="AD12" s="335">
        <v>1</v>
      </c>
      <c r="AE12" s="335">
        <v>12</v>
      </c>
      <c r="AF12" s="336">
        <f ca="1">IF(AC12="Count", INDIRECT(CONCATENATE("$J", ROW()))*AE12, "")</f>
        <v>60</v>
      </c>
      <c r="AG12" s="335">
        <v>0</v>
      </c>
      <c r="AH12" s="345">
        <f>IF(AI12="","",IF(AI12="SCHK",0,(IF(AI12="SCEV",1,(IF(AI12="SCAD",2,IF(AI12="SCHR",3,0)))))))</f>
        <v>0</v>
      </c>
      <c r="AI12" s="335" t="s">
        <v>923</v>
      </c>
      <c r="AJ12" s="357">
        <f ca="1">IF(AND(AC12&lt;&gt;"N/A", AE12&lt;&gt;0),IF($E12="B",0,$L12/AE12), 0)</f>
        <v>20.8</v>
      </c>
      <c r="AK12" s="334" t="s">
        <v>899</v>
      </c>
      <c r="AL12" s="335">
        <v>1</v>
      </c>
      <c r="AM12" s="335">
        <v>12</v>
      </c>
      <c r="AN12" s="336">
        <f ca="1">IF(AK12="Count", INDIRECT(CONCATENATE("$J", ROW()))*AM12, "")</f>
        <v>60</v>
      </c>
      <c r="AO12" s="335">
        <v>0</v>
      </c>
      <c r="AP12" s="345">
        <f>IF(AQ12="","",IF(AQ12="SCHK",0,(IF(AQ12="SCEV",1,(IF(AQ12="SCAD",2,IF(AQ12="SCHR",3,0)))))))</f>
        <v>0</v>
      </c>
      <c r="AQ12" s="335" t="s">
        <v>923</v>
      </c>
      <c r="AR12" s="357">
        <f ca="1">IF(AND(AK12&lt;&gt;"N/A", AM12&lt;&gt;0),IF($E12="B",0,$L12/AM12), 0)</f>
        <v>20.8</v>
      </c>
    </row>
    <row r="13" spans="1:44" ht="13.5" thickBot="1" x14ac:dyDescent="0.25">
      <c r="A13" s="430"/>
      <c r="B13" s="430"/>
      <c r="C13" s="432"/>
      <c r="D13" s="426"/>
      <c r="E13" s="426"/>
      <c r="F13" s="412"/>
      <c r="G13" s="426"/>
      <c r="H13" s="437"/>
      <c r="I13" s="428"/>
      <c r="J13" s="422"/>
      <c r="K13" s="422"/>
      <c r="L13" s="438"/>
      <c r="M13" s="347" t="s">
        <v>31</v>
      </c>
      <c r="N13" s="346"/>
      <c r="O13" s="346"/>
      <c r="P13" s="346" t="str">
        <f ca="1">IF(M13="Count", INDIRECT(CONCATENATE("$J", ROW()))*O13, "")</f>
        <v/>
      </c>
      <c r="Q13" s="346"/>
      <c r="R13" s="346" t="str">
        <f>IF(S13="","",IF(S13="SCHK",0,(IF(S13="SCEV",1,(IF(S13="SCAD",2,IF(S13="SCHR",3,0)))))))</f>
        <v/>
      </c>
      <c r="S13" s="346"/>
      <c r="T13" s="359">
        <f t="shared" ref="T13:T76" si="0">IF(AND(M13&lt;&gt;"N/A", O13&lt;&gt;0),IF($E13="B",0,$L13/O13), 0)</f>
        <v>0</v>
      </c>
      <c r="U13" s="347" t="s">
        <v>31</v>
      </c>
      <c r="V13" s="346"/>
      <c r="W13" s="346"/>
      <c r="X13" s="346" t="str">
        <f ca="1">IF(U13="Count", INDIRECT(CONCATENATE("$J", ROW()))*W13, "")</f>
        <v/>
      </c>
      <c r="Y13" s="346"/>
      <c r="Z13" s="346" t="str">
        <f>IF(AA13="","",IF(AA13="SCHK",0,(IF(AA13="SCEV",1,(IF(AA13="SCAD",2,IF(AA13="SCHR",3,0)))))))</f>
        <v/>
      </c>
      <c r="AA13" s="346"/>
      <c r="AB13" s="359">
        <f t="shared" ref="AB13:AB76" si="1">IF(AND(U13&lt;&gt;"N/A", W13&lt;&gt;0),IF($E13="B",0,$L13/W13), 0)</f>
        <v>0</v>
      </c>
      <c r="AC13" s="347" t="s">
        <v>31</v>
      </c>
      <c r="AD13" s="346"/>
      <c r="AE13" s="346"/>
      <c r="AF13" s="346" t="str">
        <f ca="1">IF(AC13="Count", INDIRECT(CONCATENATE("$J", ROW()))*AE13, "")</f>
        <v/>
      </c>
      <c r="AG13" s="346"/>
      <c r="AH13" s="346" t="str">
        <f>IF(AI13="","",IF(AI13="SCHK",0,(IF(AI13="SCEV",1,(IF(AI13="SCAD",2,IF(AI13="SCHR",3,0)))))))</f>
        <v/>
      </c>
      <c r="AI13" s="346"/>
      <c r="AJ13" s="359">
        <f t="shared" ref="AJ13:AJ76" si="2">IF(AND(AC13&lt;&gt;"N/A", AE13&lt;&gt;0),IF($E13="B",0,$L13/AE13), 0)</f>
        <v>0</v>
      </c>
      <c r="AK13" s="347" t="s">
        <v>31</v>
      </c>
      <c r="AL13" s="346"/>
      <c r="AM13" s="346"/>
      <c r="AN13" s="346" t="str">
        <f ca="1">IF(AK13="Count", INDIRECT(CONCATENATE("$J", ROW()))*AM13, "")</f>
        <v/>
      </c>
      <c r="AO13" s="346"/>
      <c r="AP13" s="346" t="str">
        <f>IF(AQ13="","",IF(AQ13="SCHK",0,(IF(AQ13="SCEV",1,(IF(AQ13="SCAD",2,IF(AQ13="SCHR",3,0)))))))</f>
        <v/>
      </c>
      <c r="AQ13" s="346"/>
      <c r="AR13" s="359">
        <f t="shared" ref="AR13:AR76" si="3">IF(AND(AK13&lt;&gt;"N/A", AM13&lt;&gt;0),IF($E13="B",0,$L13/AM13), 0)</f>
        <v>0</v>
      </c>
    </row>
    <row r="14" spans="1:44" x14ac:dyDescent="0.2">
      <c r="A14" s="430">
        <f>IF(AND(A12&lt;&gt;A$10, A12&lt;&gt;""), A12+1, "")</f>
        <v>2</v>
      </c>
      <c r="B14" s="445" t="str">
        <f>'TO Filter Summary'!B12</f>
        <v>FSW</v>
      </c>
      <c r="C14" s="414" t="s">
        <v>1</v>
      </c>
      <c r="D14" s="409" t="s">
        <v>34</v>
      </c>
      <c r="E14" s="409" t="str">
        <f>'TO Filter Summary'!D12</f>
        <v>No</v>
      </c>
      <c r="F14" s="416">
        <f ca="1">IF($A14="","", VLOOKUP(CONCATENATE("Observatory", $A14), Type_DB, 4, 0))</f>
        <v>1</v>
      </c>
      <c r="G14" s="409" t="str">
        <f ca="1">IF($A14="","", VLOOKUP(CONCATENATE("Observatory", $A14), Type_DB, 5, 0))</f>
        <v>0x001</v>
      </c>
      <c r="H14" s="409" t="str">
        <f ca="1">CONCATENATE("0x",DEC2HEX(F14+2048))</f>
        <v>0x801</v>
      </c>
      <c r="I14" s="419">
        <f ca="1">IF($A14="","", VLOOKUP(CONCATENATE("Observatory", $A14), Type_DB, 12, 0))</f>
        <v>2784</v>
      </c>
      <c r="J14" s="421">
        <f ca="1">IF($A14="","", VLOOKUP(CONCATENATE("Observatory", $A14), Type_DB, 15, 0))</f>
        <v>5</v>
      </c>
      <c r="K14" s="421" t="str">
        <f ca="1">IF($A14="","", VLOOKUP(CONCATENATE("Observatory", $A14), Type_DB, 8, 0))</f>
        <v>Sync</v>
      </c>
      <c r="L14" s="423">
        <f ca="1">IF($A14="","", VLOOKUP(CONCATENATE("Observatory", $A14), Type_DB, 16, 0))</f>
        <v>556.79999999999995</v>
      </c>
      <c r="M14" s="348" t="s">
        <v>899</v>
      </c>
      <c r="N14" s="349">
        <v>1</v>
      </c>
      <c r="O14" s="349">
        <v>3</v>
      </c>
      <c r="P14" s="350">
        <f ca="1">IF(M14="Count", INDIRECT(CONCATENATE("$J", ROW()))*O14, "")</f>
        <v>15</v>
      </c>
      <c r="Q14" s="349">
        <v>0</v>
      </c>
      <c r="R14" s="349">
        <f>IF(S14="","",IF(S14="SCHK",0,(IF(S14="SCEV",1,(IF(S14="SCAD",2,IF(S14="SCHR",3,0)))))))</f>
        <v>0</v>
      </c>
      <c r="S14" s="349" t="s">
        <v>923</v>
      </c>
      <c r="T14" s="360">
        <f t="shared" ca="1" si="0"/>
        <v>185.6</v>
      </c>
      <c r="U14" s="348" t="s">
        <v>899</v>
      </c>
      <c r="V14" s="349">
        <v>1</v>
      </c>
      <c r="W14" s="349">
        <v>12</v>
      </c>
      <c r="X14" s="350">
        <f ca="1">IF(U14="Count", INDIRECT(CONCATENATE("$J", ROW()))*W14, "")</f>
        <v>60</v>
      </c>
      <c r="Y14" s="349">
        <v>0</v>
      </c>
      <c r="Z14" s="349">
        <f>IF(AA14="","",IF(AA14="SCHK",0,(IF(AA14="SCEV",1,(IF(AA14="SCAD",2,IF(AA14="SCHR",3,0)))))))</f>
        <v>0</v>
      </c>
      <c r="AA14" s="349" t="s">
        <v>923</v>
      </c>
      <c r="AB14" s="360">
        <f t="shared" ca="1" si="1"/>
        <v>46.4</v>
      </c>
      <c r="AC14" s="348" t="s">
        <v>899</v>
      </c>
      <c r="AD14" s="349">
        <v>1</v>
      </c>
      <c r="AE14" s="349">
        <v>12</v>
      </c>
      <c r="AF14" s="350">
        <f ca="1">IF(AC14="Count", INDIRECT(CONCATENATE("$J", ROW()))*AE14, "")</f>
        <v>60</v>
      </c>
      <c r="AG14" s="349">
        <v>0</v>
      </c>
      <c r="AH14" s="349">
        <f>IF(AI14="","",IF(AI14="SCHK",0,(IF(AI14="SCEV",1,(IF(AI14="SCAD",2,IF(AI14="SCHR",3,0)))))))</f>
        <v>0</v>
      </c>
      <c r="AI14" s="349" t="s">
        <v>923</v>
      </c>
      <c r="AJ14" s="360">
        <f t="shared" ca="1" si="2"/>
        <v>46.4</v>
      </c>
      <c r="AK14" s="348" t="s">
        <v>899</v>
      </c>
      <c r="AL14" s="349">
        <v>1</v>
      </c>
      <c r="AM14" s="349">
        <v>12</v>
      </c>
      <c r="AN14" s="350">
        <f ca="1">IF(AK14="Count", INDIRECT(CONCATENATE("$J", ROW()))*AM14, "")</f>
        <v>60</v>
      </c>
      <c r="AO14" s="349">
        <v>0</v>
      </c>
      <c r="AP14" s="349">
        <f>IF(AQ14="","",IF(AQ14="SCHK",0,(IF(AQ14="SCEV",1,(IF(AQ14="SCAD",2,IF(AQ14="SCHR",3,0)))))))</f>
        <v>0</v>
      </c>
      <c r="AQ14" s="349" t="s">
        <v>923</v>
      </c>
      <c r="AR14" s="360">
        <f t="shared" ca="1" si="3"/>
        <v>46.4</v>
      </c>
    </row>
    <row r="15" spans="1:44" ht="13.5" thickBot="1" x14ac:dyDescent="0.25">
      <c r="A15" s="430"/>
      <c r="B15" s="445"/>
      <c r="C15" s="415"/>
      <c r="D15" s="413"/>
      <c r="E15" s="413"/>
      <c r="F15" s="417"/>
      <c r="G15" s="418"/>
      <c r="H15" s="418"/>
      <c r="I15" s="420"/>
      <c r="J15" s="422"/>
      <c r="K15" s="422"/>
      <c r="L15" s="424"/>
      <c r="M15" s="351" t="s">
        <v>31</v>
      </c>
      <c r="N15" s="352"/>
      <c r="O15" s="352"/>
      <c r="P15" s="352" t="str">
        <f ca="1">IF(M15="Count", INDIRECT(CONCATENATE("$J", ROW()))*O15, "")</f>
        <v/>
      </c>
      <c r="Q15" s="352"/>
      <c r="R15" s="352" t="str">
        <f>IF(S15="","",IF(S15="SCHK",0,(IF(S15="SCEV",1,(IF(S15="SCAD",2,IF(S15="SCHR",3,0)))))))</f>
        <v/>
      </c>
      <c r="S15" s="352"/>
      <c r="T15" s="361">
        <f t="shared" si="0"/>
        <v>0</v>
      </c>
      <c r="U15" s="351" t="s">
        <v>31</v>
      </c>
      <c r="V15" s="352"/>
      <c r="W15" s="352"/>
      <c r="X15" s="352" t="str">
        <f ca="1">IF(U15="Count", INDIRECT(CONCATENATE("$J", ROW()))*W15, "")</f>
        <v/>
      </c>
      <c r="Y15" s="352"/>
      <c r="Z15" s="352" t="str">
        <f>IF(AA15="","",IF(AA15="SCHK",0,(IF(AA15="SCEV",1,(IF(AA15="SCAD",2,IF(AA15="SCHR",3,0)))))))</f>
        <v/>
      </c>
      <c r="AA15" s="352"/>
      <c r="AB15" s="361">
        <f t="shared" si="1"/>
        <v>0</v>
      </c>
      <c r="AC15" s="351" t="s">
        <v>31</v>
      </c>
      <c r="AD15" s="352"/>
      <c r="AE15" s="352"/>
      <c r="AF15" s="352" t="str">
        <f ca="1">IF(AC15="Count", INDIRECT(CONCATENATE("$J", ROW()))*AE15, "")</f>
        <v/>
      </c>
      <c r="AG15" s="352"/>
      <c r="AH15" s="352" t="str">
        <f>IF(AI15="","",IF(AI15="SCHK",0,(IF(AI15="SCEV",1,(IF(AI15="SCAD",2,IF(AI15="SCHR",3,0)))))))</f>
        <v/>
      </c>
      <c r="AI15" s="352"/>
      <c r="AJ15" s="361">
        <f t="shared" si="2"/>
        <v>0</v>
      </c>
      <c r="AK15" s="351" t="s">
        <v>31</v>
      </c>
      <c r="AL15" s="352"/>
      <c r="AM15" s="352"/>
      <c r="AN15" s="352" t="str">
        <f ca="1">IF(AK15="Count", INDIRECT(CONCATENATE("$J", ROW()))*AM15, "")</f>
        <v/>
      </c>
      <c r="AO15" s="352"/>
      <c r="AP15" s="352" t="str">
        <f>IF(AQ15="","",IF(AQ15="SCHK",0,(IF(AQ15="SCEV",1,(IF(AQ15="SCAD",2,IF(AQ15="SCHR",3,0)))))))</f>
        <v/>
      </c>
      <c r="AQ15" s="352"/>
      <c r="AR15" s="361">
        <f t="shared" si="3"/>
        <v>0</v>
      </c>
    </row>
    <row r="16" spans="1:44" x14ac:dyDescent="0.2">
      <c r="A16" s="430">
        <f t="shared" ref="A16" si="4">IF(AND(A14&lt;&gt;A$10, A14&lt;&gt;""), A14+1, "")</f>
        <v>3</v>
      </c>
      <c r="B16" s="430" t="str">
        <f>'TO Filter Summary'!B13</f>
        <v>FSW</v>
      </c>
      <c r="C16" s="414" t="s">
        <v>2</v>
      </c>
      <c r="D16" s="409" t="s">
        <v>34</v>
      </c>
      <c r="E16" s="409" t="str">
        <f>'TO Filter Summary'!D13</f>
        <v>No</v>
      </c>
      <c r="F16" s="416">
        <f ca="1">IF($A16="","", VLOOKUP(CONCATENATE("Observatory", $A16), Type_DB, 4, 0))</f>
        <v>3</v>
      </c>
      <c r="G16" s="409" t="str">
        <f ca="1">IF($A16="","", VLOOKUP(CONCATENATE("Observatory", $A16), Type_DB, 5, 0))</f>
        <v>0x003</v>
      </c>
      <c r="H16" s="409" t="str">
        <f t="shared" ref="H16" ca="1" si="5">CONCATENATE("0x",DEC2HEX(F16+2048))</f>
        <v>0x803</v>
      </c>
      <c r="I16" s="419">
        <f ca="1">IF($A16="","", VLOOKUP(CONCATENATE("Observatory", $A16), Type_DB, 12, 0))</f>
        <v>320</v>
      </c>
      <c r="J16" s="421">
        <f ca="1">IF($A16="","", VLOOKUP(CONCATENATE("Observatory", $A16), Type_DB, 15, 0))</f>
        <v>5</v>
      </c>
      <c r="K16" s="421" t="str">
        <f ca="1">IF($A16="","", VLOOKUP(CONCATENATE("Observatory", $A16), Type_DB, 8, 0))</f>
        <v>Sync</v>
      </c>
      <c r="L16" s="423">
        <f ca="1">IF($A16="","", VLOOKUP(CONCATENATE("Observatory", $A16), Type_DB, 16, 0))</f>
        <v>64</v>
      </c>
      <c r="M16" s="348" t="s">
        <v>899</v>
      </c>
      <c r="N16" s="349">
        <v>1</v>
      </c>
      <c r="O16" s="349">
        <v>3</v>
      </c>
      <c r="P16" s="350">
        <f t="shared" ref="P16:P79" ca="1" si="6">IF(M16="Count", INDIRECT(CONCATENATE("$J", ROW()))*O16, "")</f>
        <v>15</v>
      </c>
      <c r="Q16" s="349">
        <v>0</v>
      </c>
      <c r="R16" s="349">
        <f t="shared" ref="R16:R79" si="7">IF(S16="","",IF(S16="SCHK",0,(IF(S16="SCEV",1,(IF(S16="SCAD",2,IF(S16="SCHR",3,0)))))))</f>
        <v>0</v>
      </c>
      <c r="S16" s="349" t="s">
        <v>923</v>
      </c>
      <c r="T16" s="360">
        <f t="shared" ca="1" si="0"/>
        <v>21.333333333333332</v>
      </c>
      <c r="U16" s="348" t="s">
        <v>899</v>
      </c>
      <c r="V16" s="349">
        <v>1</v>
      </c>
      <c r="W16" s="349">
        <v>12</v>
      </c>
      <c r="X16" s="350">
        <f t="shared" ref="X16:X79" ca="1" si="8">IF(U16="Count", INDIRECT(CONCATENATE("$J", ROW()))*W16, "")</f>
        <v>60</v>
      </c>
      <c r="Y16" s="349">
        <v>0</v>
      </c>
      <c r="Z16" s="349">
        <f t="shared" ref="Z16:Z79" si="9">IF(AA16="","",IF(AA16="SCHK",0,(IF(AA16="SCEV",1,(IF(AA16="SCAD",2,IF(AA16="SCHR",3,0)))))))</f>
        <v>0</v>
      </c>
      <c r="AA16" s="349" t="s">
        <v>923</v>
      </c>
      <c r="AB16" s="360">
        <f t="shared" ca="1" si="1"/>
        <v>5.333333333333333</v>
      </c>
      <c r="AC16" s="348" t="s">
        <v>899</v>
      </c>
      <c r="AD16" s="349">
        <v>1</v>
      </c>
      <c r="AE16" s="349">
        <v>12</v>
      </c>
      <c r="AF16" s="350">
        <f t="shared" ref="AF16:AF79" ca="1" si="10">IF(AC16="Count", INDIRECT(CONCATENATE("$J", ROW()))*AE16, "")</f>
        <v>60</v>
      </c>
      <c r="AG16" s="349">
        <v>0</v>
      </c>
      <c r="AH16" s="349">
        <f t="shared" ref="AH16:AH79" si="11">IF(AI16="","",IF(AI16="SCHK",0,(IF(AI16="SCEV",1,(IF(AI16="SCAD",2,IF(AI16="SCHR",3,0)))))))</f>
        <v>0</v>
      </c>
      <c r="AI16" s="349" t="s">
        <v>923</v>
      </c>
      <c r="AJ16" s="360">
        <f t="shared" ca="1" si="2"/>
        <v>5.333333333333333</v>
      </c>
      <c r="AK16" s="348" t="s">
        <v>899</v>
      </c>
      <c r="AL16" s="349">
        <v>1</v>
      </c>
      <c r="AM16" s="349">
        <v>12</v>
      </c>
      <c r="AN16" s="350">
        <f t="shared" ref="AN16:AN79" ca="1" si="12">IF(AK16="Count", INDIRECT(CONCATENATE("$J", ROW()))*AM16, "")</f>
        <v>60</v>
      </c>
      <c r="AO16" s="349">
        <v>0</v>
      </c>
      <c r="AP16" s="349">
        <f t="shared" ref="AP16:AP79" si="13">IF(AQ16="","",IF(AQ16="SCHK",0,(IF(AQ16="SCEV",1,(IF(AQ16="SCAD",2,IF(AQ16="SCHR",3,0)))))))</f>
        <v>0</v>
      </c>
      <c r="AQ16" s="349" t="s">
        <v>923</v>
      </c>
      <c r="AR16" s="360">
        <f t="shared" ca="1" si="3"/>
        <v>5.333333333333333</v>
      </c>
    </row>
    <row r="17" spans="1:44" ht="13.5" thickBot="1" x14ac:dyDescent="0.25">
      <c r="A17" s="430"/>
      <c r="B17" s="430"/>
      <c r="C17" s="415"/>
      <c r="D17" s="413"/>
      <c r="E17" s="413"/>
      <c r="F17" s="417"/>
      <c r="G17" s="418"/>
      <c r="H17" s="418"/>
      <c r="I17" s="420"/>
      <c r="J17" s="422"/>
      <c r="K17" s="422"/>
      <c r="L17" s="424"/>
      <c r="M17" s="351" t="s">
        <v>31</v>
      </c>
      <c r="N17" s="352"/>
      <c r="O17" s="352"/>
      <c r="P17" s="352" t="str">
        <f t="shared" ca="1" si="6"/>
        <v/>
      </c>
      <c r="Q17" s="352"/>
      <c r="R17" s="352" t="str">
        <f t="shared" si="7"/>
        <v/>
      </c>
      <c r="S17" s="352"/>
      <c r="T17" s="361">
        <f t="shared" si="0"/>
        <v>0</v>
      </c>
      <c r="U17" s="351" t="s">
        <v>31</v>
      </c>
      <c r="V17" s="352"/>
      <c r="W17" s="352"/>
      <c r="X17" s="352" t="str">
        <f t="shared" ca="1" si="8"/>
        <v/>
      </c>
      <c r="Y17" s="352"/>
      <c r="Z17" s="352" t="str">
        <f t="shared" si="9"/>
        <v/>
      </c>
      <c r="AA17" s="352"/>
      <c r="AB17" s="361">
        <f t="shared" si="1"/>
        <v>0</v>
      </c>
      <c r="AC17" s="351" t="s">
        <v>31</v>
      </c>
      <c r="AD17" s="352"/>
      <c r="AE17" s="352"/>
      <c r="AF17" s="352" t="str">
        <f t="shared" ca="1" si="10"/>
        <v/>
      </c>
      <c r="AG17" s="352"/>
      <c r="AH17" s="352" t="str">
        <f t="shared" si="11"/>
        <v/>
      </c>
      <c r="AI17" s="352"/>
      <c r="AJ17" s="361">
        <f t="shared" si="2"/>
        <v>0</v>
      </c>
      <c r="AK17" s="351" t="s">
        <v>31</v>
      </c>
      <c r="AL17" s="352"/>
      <c r="AM17" s="352"/>
      <c r="AN17" s="352" t="str">
        <f t="shared" ca="1" si="12"/>
        <v/>
      </c>
      <c r="AO17" s="352"/>
      <c r="AP17" s="352" t="str">
        <f t="shared" si="13"/>
        <v/>
      </c>
      <c r="AQ17" s="352"/>
      <c r="AR17" s="361">
        <f t="shared" si="3"/>
        <v>0</v>
      </c>
    </row>
    <row r="18" spans="1:44" x14ac:dyDescent="0.2">
      <c r="A18" s="430">
        <f t="shared" ref="A18" si="14">IF(AND(A16&lt;&gt;A$10, A16&lt;&gt;""), A16+1, "")</f>
        <v>4</v>
      </c>
      <c r="B18" s="430" t="str">
        <f>'TO Filter Summary'!B14</f>
        <v>FSW</v>
      </c>
      <c r="C18" s="414" t="s">
        <v>3</v>
      </c>
      <c r="D18" s="409" t="s">
        <v>34</v>
      </c>
      <c r="E18" s="409" t="str">
        <f>'TO Filter Summary'!D14</f>
        <v>No</v>
      </c>
      <c r="F18" s="416">
        <f ca="1">IF($A18="","", VLOOKUP(CONCATENATE("Observatory", $A18), Type_DB, 4, 0))</f>
        <v>4</v>
      </c>
      <c r="G18" s="409" t="str">
        <f ca="1">IF($A18="","", VLOOKUP(CONCATENATE("Observatory", $A18), Type_DB, 5, 0))</f>
        <v>0x004</v>
      </c>
      <c r="H18" s="409" t="str">
        <f t="shared" ref="H18" ca="1" si="15">CONCATENATE("0x",DEC2HEX(F18+2048))</f>
        <v>0x804</v>
      </c>
      <c r="I18" s="419">
        <f ca="1">IF($A18="","", VLOOKUP(CONCATENATE("Observatory", $A18), Type_DB, 12, 0))</f>
        <v>2016</v>
      </c>
      <c r="J18" s="421">
        <f ca="1">IF($A18="","", VLOOKUP(CONCATENATE("Observatory", $A18), Type_DB, 15, 0))</f>
        <v>5</v>
      </c>
      <c r="K18" s="421" t="str">
        <f ca="1">IF($A18="","", VLOOKUP(CONCATENATE("Observatory", $A18), Type_DB, 8, 0))</f>
        <v>Sync</v>
      </c>
      <c r="L18" s="423">
        <f ca="1">IF($A18="","", VLOOKUP(CONCATENATE("Observatory", $A18), Type_DB, 16, 0))</f>
        <v>403.2</v>
      </c>
      <c r="M18" s="348" t="s">
        <v>899</v>
      </c>
      <c r="N18" s="349">
        <v>1</v>
      </c>
      <c r="O18" s="349">
        <v>3</v>
      </c>
      <c r="P18" s="350">
        <f t="shared" ca="1" si="6"/>
        <v>15</v>
      </c>
      <c r="Q18" s="349">
        <v>0</v>
      </c>
      <c r="R18" s="349">
        <f t="shared" si="7"/>
        <v>0</v>
      </c>
      <c r="S18" s="349" t="s">
        <v>923</v>
      </c>
      <c r="T18" s="360">
        <f t="shared" ca="1" si="0"/>
        <v>134.4</v>
      </c>
      <c r="U18" s="348" t="s">
        <v>899</v>
      </c>
      <c r="V18" s="349">
        <v>1</v>
      </c>
      <c r="W18" s="349">
        <v>12</v>
      </c>
      <c r="X18" s="350">
        <f t="shared" ca="1" si="8"/>
        <v>60</v>
      </c>
      <c r="Y18" s="349">
        <v>0</v>
      </c>
      <c r="Z18" s="349">
        <f t="shared" si="9"/>
        <v>0</v>
      </c>
      <c r="AA18" s="349" t="s">
        <v>923</v>
      </c>
      <c r="AB18" s="360">
        <f t="shared" ca="1" si="1"/>
        <v>33.6</v>
      </c>
      <c r="AC18" s="348" t="s">
        <v>899</v>
      </c>
      <c r="AD18" s="349">
        <v>1</v>
      </c>
      <c r="AE18" s="349">
        <v>12</v>
      </c>
      <c r="AF18" s="350">
        <f t="shared" ca="1" si="10"/>
        <v>60</v>
      </c>
      <c r="AG18" s="349">
        <v>0</v>
      </c>
      <c r="AH18" s="349">
        <f t="shared" si="11"/>
        <v>0</v>
      </c>
      <c r="AI18" s="349" t="s">
        <v>923</v>
      </c>
      <c r="AJ18" s="360">
        <f t="shared" ca="1" si="2"/>
        <v>33.6</v>
      </c>
      <c r="AK18" s="348" t="s">
        <v>899</v>
      </c>
      <c r="AL18" s="349">
        <v>1</v>
      </c>
      <c r="AM18" s="349">
        <v>12</v>
      </c>
      <c r="AN18" s="350">
        <f t="shared" ca="1" si="12"/>
        <v>60</v>
      </c>
      <c r="AO18" s="349">
        <v>0</v>
      </c>
      <c r="AP18" s="349">
        <f t="shared" si="13"/>
        <v>0</v>
      </c>
      <c r="AQ18" s="349" t="s">
        <v>923</v>
      </c>
      <c r="AR18" s="360">
        <f t="shared" ca="1" si="3"/>
        <v>33.6</v>
      </c>
    </row>
    <row r="19" spans="1:44" ht="13.5" thickBot="1" x14ac:dyDescent="0.25">
      <c r="A19" s="430"/>
      <c r="B19" s="430"/>
      <c r="C19" s="415"/>
      <c r="D19" s="413"/>
      <c r="E19" s="413"/>
      <c r="F19" s="417"/>
      <c r="G19" s="418"/>
      <c r="H19" s="418"/>
      <c r="I19" s="420"/>
      <c r="J19" s="422"/>
      <c r="K19" s="422"/>
      <c r="L19" s="424"/>
      <c r="M19" s="351" t="s">
        <v>31</v>
      </c>
      <c r="N19" s="352"/>
      <c r="O19" s="352"/>
      <c r="P19" s="352" t="str">
        <f t="shared" ca="1" si="6"/>
        <v/>
      </c>
      <c r="Q19" s="352"/>
      <c r="R19" s="352" t="str">
        <f t="shared" si="7"/>
        <v/>
      </c>
      <c r="S19" s="352"/>
      <c r="T19" s="361">
        <f t="shared" si="0"/>
        <v>0</v>
      </c>
      <c r="U19" s="351" t="s">
        <v>31</v>
      </c>
      <c r="V19" s="352"/>
      <c r="W19" s="352"/>
      <c r="X19" s="352" t="str">
        <f t="shared" ca="1" si="8"/>
        <v/>
      </c>
      <c r="Y19" s="352"/>
      <c r="Z19" s="352" t="str">
        <f t="shared" si="9"/>
        <v/>
      </c>
      <c r="AA19" s="352"/>
      <c r="AB19" s="361">
        <f t="shared" si="1"/>
        <v>0</v>
      </c>
      <c r="AC19" s="351" t="s">
        <v>31</v>
      </c>
      <c r="AD19" s="352"/>
      <c r="AE19" s="352"/>
      <c r="AF19" s="352" t="str">
        <f t="shared" ca="1" si="10"/>
        <v/>
      </c>
      <c r="AG19" s="352"/>
      <c r="AH19" s="352" t="str">
        <f t="shared" si="11"/>
        <v/>
      </c>
      <c r="AI19" s="352"/>
      <c r="AJ19" s="361">
        <f t="shared" si="2"/>
        <v>0</v>
      </c>
      <c r="AK19" s="351" t="s">
        <v>31</v>
      </c>
      <c r="AL19" s="352"/>
      <c r="AM19" s="352"/>
      <c r="AN19" s="352" t="str">
        <f t="shared" ca="1" si="12"/>
        <v/>
      </c>
      <c r="AO19" s="352"/>
      <c r="AP19" s="352" t="str">
        <f t="shared" si="13"/>
        <v/>
      </c>
      <c r="AQ19" s="352"/>
      <c r="AR19" s="361">
        <f t="shared" si="3"/>
        <v>0</v>
      </c>
    </row>
    <row r="20" spans="1:44" x14ac:dyDescent="0.2">
      <c r="A20" s="430">
        <f t="shared" ref="A20" si="16">IF(AND(A18&lt;&gt;A$10, A18&lt;&gt;""), A18+1, "")</f>
        <v>5</v>
      </c>
      <c r="B20" s="430" t="str">
        <f>'TO Filter Summary'!B15</f>
        <v>FSW</v>
      </c>
      <c r="C20" s="414" t="s">
        <v>4</v>
      </c>
      <c r="D20" s="409" t="s">
        <v>34</v>
      </c>
      <c r="E20" s="409" t="str">
        <f>'TO Filter Summary'!D15</f>
        <v>No</v>
      </c>
      <c r="F20" s="416">
        <f ca="1">IF($A20="","", VLOOKUP(CONCATENATE("Observatory", $A20), Type_DB, 4, 0))</f>
        <v>5</v>
      </c>
      <c r="G20" s="409" t="str">
        <f ca="1">IF($A20="","", VLOOKUP(CONCATENATE("Observatory", $A20), Type_DB, 5, 0))</f>
        <v>0x005</v>
      </c>
      <c r="H20" s="409" t="str">
        <f t="shared" ref="H20" ca="1" si="17">CONCATENATE("0x",DEC2HEX(F20+2048))</f>
        <v>0x805</v>
      </c>
      <c r="I20" s="419">
        <f ca="1">IF($A20="","", VLOOKUP(CONCATENATE("Observatory", $A20), Type_DB, 12, 0))</f>
        <v>352</v>
      </c>
      <c r="J20" s="421">
        <f ca="1">IF($A20="","", VLOOKUP(CONCATENATE("Observatory", $A20), Type_DB, 15, 0))</f>
        <v>5</v>
      </c>
      <c r="K20" s="421" t="str">
        <f ca="1">IF($A20="","", VLOOKUP(CONCATENATE("Observatory", $A20), Type_DB, 8, 0))</f>
        <v>Sync</v>
      </c>
      <c r="L20" s="423">
        <f ca="1">IF($A20="","", VLOOKUP(CONCATENATE("Observatory", $A20), Type_DB, 16, 0))</f>
        <v>70.400000000000006</v>
      </c>
      <c r="M20" s="348" t="s">
        <v>899</v>
      </c>
      <c r="N20" s="349">
        <v>1</v>
      </c>
      <c r="O20" s="349">
        <v>3</v>
      </c>
      <c r="P20" s="350">
        <f t="shared" ca="1" si="6"/>
        <v>15</v>
      </c>
      <c r="Q20" s="349">
        <v>0</v>
      </c>
      <c r="R20" s="349">
        <f t="shared" si="7"/>
        <v>0</v>
      </c>
      <c r="S20" s="349" t="s">
        <v>923</v>
      </c>
      <c r="T20" s="360">
        <f t="shared" ca="1" si="0"/>
        <v>23.466666666666669</v>
      </c>
      <c r="U20" s="348" t="s">
        <v>899</v>
      </c>
      <c r="V20" s="349">
        <v>1</v>
      </c>
      <c r="W20" s="349">
        <v>12</v>
      </c>
      <c r="X20" s="350">
        <f t="shared" ca="1" si="8"/>
        <v>60</v>
      </c>
      <c r="Y20" s="349">
        <v>0</v>
      </c>
      <c r="Z20" s="349">
        <f t="shared" si="9"/>
        <v>0</v>
      </c>
      <c r="AA20" s="349" t="s">
        <v>923</v>
      </c>
      <c r="AB20" s="360">
        <f t="shared" ca="1" si="1"/>
        <v>5.8666666666666671</v>
      </c>
      <c r="AC20" s="348" t="s">
        <v>899</v>
      </c>
      <c r="AD20" s="349">
        <v>1</v>
      </c>
      <c r="AE20" s="349">
        <v>12</v>
      </c>
      <c r="AF20" s="350">
        <f t="shared" ca="1" si="10"/>
        <v>60</v>
      </c>
      <c r="AG20" s="349">
        <v>0</v>
      </c>
      <c r="AH20" s="349">
        <f t="shared" si="11"/>
        <v>0</v>
      </c>
      <c r="AI20" s="349" t="s">
        <v>923</v>
      </c>
      <c r="AJ20" s="360">
        <f t="shared" ca="1" si="2"/>
        <v>5.8666666666666671</v>
      </c>
      <c r="AK20" s="348" t="s">
        <v>899</v>
      </c>
      <c r="AL20" s="349">
        <v>1</v>
      </c>
      <c r="AM20" s="349">
        <v>12</v>
      </c>
      <c r="AN20" s="350">
        <f t="shared" ca="1" si="12"/>
        <v>60</v>
      </c>
      <c r="AO20" s="349">
        <v>0</v>
      </c>
      <c r="AP20" s="349">
        <f t="shared" si="13"/>
        <v>0</v>
      </c>
      <c r="AQ20" s="349" t="s">
        <v>923</v>
      </c>
      <c r="AR20" s="360">
        <f t="shared" ca="1" si="3"/>
        <v>5.8666666666666671</v>
      </c>
    </row>
    <row r="21" spans="1:44" ht="13.5" thickBot="1" x14ac:dyDescent="0.25">
      <c r="A21" s="430"/>
      <c r="B21" s="430"/>
      <c r="C21" s="415"/>
      <c r="D21" s="413"/>
      <c r="E21" s="413"/>
      <c r="F21" s="417"/>
      <c r="G21" s="418"/>
      <c r="H21" s="418"/>
      <c r="I21" s="420"/>
      <c r="J21" s="422"/>
      <c r="K21" s="422"/>
      <c r="L21" s="424"/>
      <c r="M21" s="351" t="s">
        <v>31</v>
      </c>
      <c r="N21" s="352"/>
      <c r="O21" s="352"/>
      <c r="P21" s="352" t="str">
        <f t="shared" ca="1" si="6"/>
        <v/>
      </c>
      <c r="Q21" s="352"/>
      <c r="R21" s="352" t="str">
        <f t="shared" si="7"/>
        <v/>
      </c>
      <c r="S21" s="352"/>
      <c r="T21" s="361">
        <f t="shared" si="0"/>
        <v>0</v>
      </c>
      <c r="U21" s="351" t="s">
        <v>31</v>
      </c>
      <c r="V21" s="352"/>
      <c r="W21" s="352"/>
      <c r="X21" s="352" t="str">
        <f t="shared" ca="1" si="8"/>
        <v/>
      </c>
      <c r="Y21" s="352"/>
      <c r="Z21" s="352" t="str">
        <f t="shared" si="9"/>
        <v/>
      </c>
      <c r="AA21" s="352"/>
      <c r="AB21" s="361">
        <f t="shared" si="1"/>
        <v>0</v>
      </c>
      <c r="AC21" s="351" t="s">
        <v>31</v>
      </c>
      <c r="AD21" s="352"/>
      <c r="AE21" s="352"/>
      <c r="AF21" s="352" t="str">
        <f t="shared" ca="1" si="10"/>
        <v/>
      </c>
      <c r="AG21" s="352"/>
      <c r="AH21" s="352" t="str">
        <f t="shared" si="11"/>
        <v/>
      </c>
      <c r="AI21" s="352"/>
      <c r="AJ21" s="361">
        <f t="shared" si="2"/>
        <v>0</v>
      </c>
      <c r="AK21" s="351" t="s">
        <v>31</v>
      </c>
      <c r="AL21" s="352"/>
      <c r="AM21" s="352"/>
      <c r="AN21" s="352" t="str">
        <f t="shared" ca="1" si="12"/>
        <v/>
      </c>
      <c r="AO21" s="352"/>
      <c r="AP21" s="352" t="str">
        <f t="shared" si="13"/>
        <v/>
      </c>
      <c r="AQ21" s="352"/>
      <c r="AR21" s="361">
        <f t="shared" si="3"/>
        <v>0</v>
      </c>
    </row>
    <row r="22" spans="1:44" x14ac:dyDescent="0.2">
      <c r="A22" s="430">
        <f t="shared" ref="A22" si="18">IF(AND(A20&lt;&gt;A$10, A20&lt;&gt;""), A20+1, "")</f>
        <v>6</v>
      </c>
      <c r="B22" s="430">
        <f>'TO Filter Summary'!B16</f>
        <v>0</v>
      </c>
      <c r="C22" s="414" t="s">
        <v>8</v>
      </c>
      <c r="D22" s="409" t="s">
        <v>34</v>
      </c>
      <c r="E22" s="409">
        <f>'TO Filter Summary'!D16</f>
        <v>0</v>
      </c>
      <c r="F22" s="416">
        <f ca="1">IF($A22="","", VLOOKUP(CONCATENATE("Observatory", $A22), Type_DB, 4, 0))</f>
        <v>6</v>
      </c>
      <c r="G22" s="409" t="str">
        <f ca="1">IF($A22="","", VLOOKUP(CONCATENATE("Observatory", $A22), Type_DB, 5, 0))</f>
        <v>0x006</v>
      </c>
      <c r="H22" s="409" t="str">
        <f t="shared" ref="H22" ca="1" si="19">CONCATENATE("0x",DEC2HEX(F22+2048))</f>
        <v>0x806</v>
      </c>
      <c r="I22" s="419">
        <f ca="1">IF($A22="","", VLOOKUP(CONCATENATE("Observatory", $A22), Type_DB, 12, 0))</f>
        <v>1696</v>
      </c>
      <c r="J22" s="421">
        <f ca="1">IF($A22="","", VLOOKUP(CONCATENATE("Observatory", $A22), Type_DB, 15, 0))</f>
        <v>0</v>
      </c>
      <c r="K22" s="421" t="str">
        <f ca="1">IF($A22="","", VLOOKUP(CONCATENATE("Observatory", $A22), Type_DB, 8, 0))</f>
        <v>Async</v>
      </c>
      <c r="L22" s="423">
        <f ca="1">IF($A22="","", VLOOKUP(CONCATENATE("Observatory", $A22), Type_DB, 16, 0))</f>
        <v>0</v>
      </c>
      <c r="M22" s="348" t="s">
        <v>899</v>
      </c>
      <c r="N22" s="349">
        <v>1</v>
      </c>
      <c r="O22" s="349">
        <v>1</v>
      </c>
      <c r="P22" s="350">
        <f t="shared" ca="1" si="6"/>
        <v>0</v>
      </c>
      <c r="Q22" s="349">
        <v>0</v>
      </c>
      <c r="R22" s="349">
        <f t="shared" si="7"/>
        <v>0</v>
      </c>
      <c r="S22" s="349" t="s">
        <v>923</v>
      </c>
      <c r="T22" s="360">
        <f t="shared" ca="1" si="0"/>
        <v>0</v>
      </c>
      <c r="U22" s="348" t="s">
        <v>899</v>
      </c>
      <c r="V22" s="349">
        <v>1</v>
      </c>
      <c r="W22" s="349">
        <v>1</v>
      </c>
      <c r="X22" s="350">
        <f t="shared" ca="1" si="8"/>
        <v>0</v>
      </c>
      <c r="Y22" s="349">
        <v>0</v>
      </c>
      <c r="Z22" s="349">
        <f t="shared" si="9"/>
        <v>0</v>
      </c>
      <c r="AA22" s="349" t="s">
        <v>923</v>
      </c>
      <c r="AB22" s="360">
        <f t="shared" ca="1" si="1"/>
        <v>0</v>
      </c>
      <c r="AC22" s="348" t="s">
        <v>899</v>
      </c>
      <c r="AD22" s="349">
        <v>1</v>
      </c>
      <c r="AE22" s="349">
        <v>1</v>
      </c>
      <c r="AF22" s="350">
        <f t="shared" ca="1" si="10"/>
        <v>0</v>
      </c>
      <c r="AG22" s="349">
        <v>0</v>
      </c>
      <c r="AH22" s="349">
        <f t="shared" si="11"/>
        <v>0</v>
      </c>
      <c r="AI22" s="349" t="s">
        <v>923</v>
      </c>
      <c r="AJ22" s="360">
        <f t="shared" ca="1" si="2"/>
        <v>0</v>
      </c>
      <c r="AK22" s="348" t="s">
        <v>899</v>
      </c>
      <c r="AL22" s="349">
        <v>1</v>
      </c>
      <c r="AM22" s="349">
        <v>1</v>
      </c>
      <c r="AN22" s="350">
        <f t="shared" ca="1" si="12"/>
        <v>0</v>
      </c>
      <c r="AO22" s="349">
        <v>0</v>
      </c>
      <c r="AP22" s="349">
        <f t="shared" si="13"/>
        <v>0</v>
      </c>
      <c r="AQ22" s="349" t="s">
        <v>923</v>
      </c>
      <c r="AR22" s="360">
        <f t="shared" ca="1" si="3"/>
        <v>0</v>
      </c>
    </row>
    <row r="23" spans="1:44" ht="13.5" thickBot="1" x14ac:dyDescent="0.25">
      <c r="A23" s="430"/>
      <c r="B23" s="430"/>
      <c r="C23" s="415"/>
      <c r="D23" s="413"/>
      <c r="E23" s="413"/>
      <c r="F23" s="417"/>
      <c r="G23" s="418"/>
      <c r="H23" s="418"/>
      <c r="I23" s="420"/>
      <c r="J23" s="422"/>
      <c r="K23" s="422"/>
      <c r="L23" s="424"/>
      <c r="M23" s="351" t="s">
        <v>31</v>
      </c>
      <c r="N23" s="352"/>
      <c r="O23" s="352"/>
      <c r="P23" s="352" t="str">
        <f t="shared" ca="1" si="6"/>
        <v/>
      </c>
      <c r="Q23" s="352"/>
      <c r="R23" s="352" t="str">
        <f t="shared" si="7"/>
        <v/>
      </c>
      <c r="S23" s="352"/>
      <c r="T23" s="361">
        <f t="shared" si="0"/>
        <v>0</v>
      </c>
      <c r="U23" s="351" t="s">
        <v>31</v>
      </c>
      <c r="V23" s="352"/>
      <c r="W23" s="352"/>
      <c r="X23" s="352" t="str">
        <f t="shared" ca="1" si="8"/>
        <v/>
      </c>
      <c r="Y23" s="352"/>
      <c r="Z23" s="352" t="str">
        <f t="shared" si="9"/>
        <v/>
      </c>
      <c r="AA23" s="352"/>
      <c r="AB23" s="361">
        <f t="shared" si="1"/>
        <v>0</v>
      </c>
      <c r="AC23" s="351" t="s">
        <v>31</v>
      </c>
      <c r="AD23" s="352"/>
      <c r="AE23" s="352"/>
      <c r="AF23" s="352" t="str">
        <f t="shared" ca="1" si="10"/>
        <v/>
      </c>
      <c r="AG23" s="352"/>
      <c r="AH23" s="352" t="str">
        <f t="shared" si="11"/>
        <v/>
      </c>
      <c r="AI23" s="352"/>
      <c r="AJ23" s="361">
        <f t="shared" si="2"/>
        <v>0</v>
      </c>
      <c r="AK23" s="351" t="s">
        <v>31</v>
      </c>
      <c r="AL23" s="352"/>
      <c r="AM23" s="352"/>
      <c r="AN23" s="352" t="str">
        <f t="shared" ca="1" si="12"/>
        <v/>
      </c>
      <c r="AO23" s="352"/>
      <c r="AP23" s="352" t="str">
        <f t="shared" si="13"/>
        <v/>
      </c>
      <c r="AQ23" s="352"/>
      <c r="AR23" s="361">
        <f t="shared" si="3"/>
        <v>0</v>
      </c>
    </row>
    <row r="24" spans="1:44" x14ac:dyDescent="0.2">
      <c r="A24" s="430">
        <f t="shared" ref="A24" si="20">IF(AND(A22&lt;&gt;A$10, A22&lt;&gt;""), A22+1, "")</f>
        <v>7</v>
      </c>
      <c r="B24" s="430">
        <f>'TO Filter Summary'!B17</f>
        <v>0</v>
      </c>
      <c r="C24" s="414" t="s">
        <v>7</v>
      </c>
      <c r="D24" s="409" t="s">
        <v>34</v>
      </c>
      <c r="E24" s="409">
        <f>'TO Filter Summary'!D17</f>
        <v>0</v>
      </c>
      <c r="F24" s="416">
        <f ca="1">IF($A24="","", VLOOKUP(CONCATENATE("Observatory", $A24), Type_DB, 4, 0))</f>
        <v>8</v>
      </c>
      <c r="G24" s="409" t="str">
        <f ca="1">IF($A24="","", VLOOKUP(CONCATENATE("Observatory", $A24), Type_DB, 5, 0))</f>
        <v>0x008</v>
      </c>
      <c r="H24" s="409" t="str">
        <f t="shared" ref="H24" ca="1" si="21">CONCATENATE("0x",DEC2HEX(F24+2048))</f>
        <v>0x808</v>
      </c>
      <c r="I24" s="419">
        <f ca="1">IF($A24="","", VLOOKUP(CONCATENATE("Observatory", $A24), Type_DB, 12, 0))</f>
        <v>1344</v>
      </c>
      <c r="J24" s="421">
        <f ca="1">IF($A24="","", VLOOKUP(CONCATENATE("Observatory", $A24), Type_DB, 15, 0))</f>
        <v>0</v>
      </c>
      <c r="K24" s="421" t="str">
        <f ca="1">IF($A24="","", VLOOKUP(CONCATENATE("Observatory", $A24), Type_DB, 8, 0))</f>
        <v>Async</v>
      </c>
      <c r="L24" s="423">
        <f ca="1">IF($A24="","", VLOOKUP(CONCATENATE("Observatory", $A24), Type_DB, 16, 0))</f>
        <v>0</v>
      </c>
      <c r="M24" s="348" t="s">
        <v>899</v>
      </c>
      <c r="N24" s="349">
        <v>1</v>
      </c>
      <c r="O24" s="349">
        <v>1</v>
      </c>
      <c r="P24" s="350">
        <f t="shared" ca="1" si="6"/>
        <v>0</v>
      </c>
      <c r="Q24" s="349">
        <v>0</v>
      </c>
      <c r="R24" s="349">
        <f t="shared" si="7"/>
        <v>1</v>
      </c>
      <c r="S24" s="349" t="s">
        <v>924</v>
      </c>
      <c r="T24" s="360">
        <f t="shared" ca="1" si="0"/>
        <v>0</v>
      </c>
      <c r="U24" s="348" t="s">
        <v>899</v>
      </c>
      <c r="V24" s="349">
        <v>1</v>
      </c>
      <c r="W24" s="349">
        <v>1</v>
      </c>
      <c r="X24" s="350">
        <f t="shared" ca="1" si="8"/>
        <v>0</v>
      </c>
      <c r="Y24" s="349">
        <v>0</v>
      </c>
      <c r="Z24" s="349">
        <f t="shared" si="9"/>
        <v>1</v>
      </c>
      <c r="AA24" s="349" t="s">
        <v>924</v>
      </c>
      <c r="AB24" s="360">
        <f t="shared" ca="1" si="1"/>
        <v>0</v>
      </c>
      <c r="AC24" s="348" t="s">
        <v>899</v>
      </c>
      <c r="AD24" s="349">
        <v>1</v>
      </c>
      <c r="AE24" s="349">
        <v>1</v>
      </c>
      <c r="AF24" s="350">
        <f t="shared" ca="1" si="10"/>
        <v>0</v>
      </c>
      <c r="AG24" s="349">
        <v>0</v>
      </c>
      <c r="AH24" s="349">
        <f t="shared" si="11"/>
        <v>1</v>
      </c>
      <c r="AI24" s="349" t="s">
        <v>924</v>
      </c>
      <c r="AJ24" s="360">
        <f t="shared" ca="1" si="2"/>
        <v>0</v>
      </c>
      <c r="AK24" s="348" t="s">
        <v>899</v>
      </c>
      <c r="AL24" s="349">
        <v>1</v>
      </c>
      <c r="AM24" s="349">
        <v>1</v>
      </c>
      <c r="AN24" s="350">
        <f t="shared" ca="1" si="12"/>
        <v>0</v>
      </c>
      <c r="AO24" s="349">
        <v>0</v>
      </c>
      <c r="AP24" s="349">
        <f t="shared" si="13"/>
        <v>1</v>
      </c>
      <c r="AQ24" s="349" t="s">
        <v>924</v>
      </c>
      <c r="AR24" s="360">
        <f t="shared" ca="1" si="3"/>
        <v>0</v>
      </c>
    </row>
    <row r="25" spans="1:44" ht="13.5" thickBot="1" x14ac:dyDescent="0.25">
      <c r="A25" s="430"/>
      <c r="B25" s="430"/>
      <c r="C25" s="415"/>
      <c r="D25" s="413"/>
      <c r="E25" s="413"/>
      <c r="F25" s="417"/>
      <c r="G25" s="418"/>
      <c r="H25" s="418"/>
      <c r="I25" s="420"/>
      <c r="J25" s="422"/>
      <c r="K25" s="422"/>
      <c r="L25" s="424"/>
      <c r="M25" s="351" t="s">
        <v>31</v>
      </c>
      <c r="N25" s="352"/>
      <c r="O25" s="352"/>
      <c r="P25" s="352" t="str">
        <f t="shared" ca="1" si="6"/>
        <v/>
      </c>
      <c r="Q25" s="352"/>
      <c r="R25" s="352" t="str">
        <f t="shared" si="7"/>
        <v/>
      </c>
      <c r="S25" s="352"/>
      <c r="T25" s="361">
        <f t="shared" si="0"/>
        <v>0</v>
      </c>
      <c r="U25" s="351" t="s">
        <v>31</v>
      </c>
      <c r="V25" s="352"/>
      <c r="W25" s="352"/>
      <c r="X25" s="352" t="str">
        <f t="shared" ca="1" si="8"/>
        <v/>
      </c>
      <c r="Y25" s="352"/>
      <c r="Z25" s="352" t="str">
        <f t="shared" si="9"/>
        <v/>
      </c>
      <c r="AA25" s="352"/>
      <c r="AB25" s="361">
        <f t="shared" si="1"/>
        <v>0</v>
      </c>
      <c r="AC25" s="351" t="s">
        <v>31</v>
      </c>
      <c r="AD25" s="352"/>
      <c r="AE25" s="352"/>
      <c r="AF25" s="352" t="str">
        <f t="shared" ca="1" si="10"/>
        <v/>
      </c>
      <c r="AG25" s="352"/>
      <c r="AH25" s="352" t="str">
        <f t="shared" si="11"/>
        <v/>
      </c>
      <c r="AI25" s="352"/>
      <c r="AJ25" s="361">
        <f t="shared" si="2"/>
        <v>0</v>
      </c>
      <c r="AK25" s="351" t="s">
        <v>31</v>
      </c>
      <c r="AL25" s="352"/>
      <c r="AM25" s="352"/>
      <c r="AN25" s="352" t="str">
        <f t="shared" ca="1" si="12"/>
        <v/>
      </c>
      <c r="AO25" s="352"/>
      <c r="AP25" s="352" t="str">
        <f t="shared" si="13"/>
        <v/>
      </c>
      <c r="AQ25" s="352"/>
      <c r="AR25" s="361">
        <f t="shared" si="3"/>
        <v>0</v>
      </c>
    </row>
    <row r="26" spans="1:44" x14ac:dyDescent="0.2">
      <c r="A26" s="430">
        <f t="shared" ref="A26" si="22">IF(AND(A24&lt;&gt;A$10, A24&lt;&gt;""), A24+1, "")</f>
        <v>8</v>
      </c>
      <c r="B26" s="430">
        <f>'TO Filter Summary'!B18</f>
        <v>0</v>
      </c>
      <c r="C26" s="414" t="s">
        <v>6</v>
      </c>
      <c r="D26" s="409" t="s">
        <v>34</v>
      </c>
      <c r="E26" s="409">
        <f>'TO Filter Summary'!D18</f>
        <v>0</v>
      </c>
      <c r="F26" s="416">
        <f ca="1">IF($A26="","", VLOOKUP(CONCATENATE("Observatory", $A26), Type_DB, 4, 0))</f>
        <v>10</v>
      </c>
      <c r="G26" s="409" t="str">
        <f ca="1">IF($A26="","", VLOOKUP(CONCATENATE("Observatory", $A26), Type_DB, 5, 0))</f>
        <v>0x00A</v>
      </c>
      <c r="H26" s="409" t="str">
        <f t="shared" ref="H26" ca="1" si="23">CONCATENATE("0x",DEC2HEX(F26+2048))</f>
        <v>0x80A</v>
      </c>
      <c r="I26" s="419">
        <f ca="1">IF($A26="","", VLOOKUP(CONCATENATE("Observatory", $A26), Type_DB, 12, 0))</f>
        <v>6976</v>
      </c>
      <c r="J26" s="421">
        <f ca="1">IF($A26="","", VLOOKUP(CONCATENATE("Observatory", $A26), Type_DB, 15, 0))</f>
        <v>0</v>
      </c>
      <c r="K26" s="421" t="str">
        <f ca="1">IF($A26="","", VLOOKUP(CONCATENATE("Observatory", $A26), Type_DB, 8, 0))</f>
        <v>Async</v>
      </c>
      <c r="L26" s="423">
        <f ca="1">IF($A26="","", VLOOKUP(CONCATENATE("Observatory", $A26), Type_DB, 16, 0))</f>
        <v>0</v>
      </c>
      <c r="M26" s="348" t="s">
        <v>899</v>
      </c>
      <c r="N26" s="349">
        <v>1</v>
      </c>
      <c r="O26" s="349">
        <v>1</v>
      </c>
      <c r="P26" s="350">
        <f t="shared" ca="1" si="6"/>
        <v>0</v>
      </c>
      <c r="Q26" s="349">
        <v>0</v>
      </c>
      <c r="R26" s="349">
        <f t="shared" si="7"/>
        <v>0</v>
      </c>
      <c r="S26" s="349" t="s">
        <v>923</v>
      </c>
      <c r="T26" s="360">
        <f t="shared" ca="1" si="0"/>
        <v>0</v>
      </c>
      <c r="U26" s="348" t="s">
        <v>899</v>
      </c>
      <c r="V26" s="349">
        <v>1</v>
      </c>
      <c r="W26" s="349">
        <v>1</v>
      </c>
      <c r="X26" s="350">
        <f t="shared" ca="1" si="8"/>
        <v>0</v>
      </c>
      <c r="Y26" s="349">
        <v>0</v>
      </c>
      <c r="Z26" s="349">
        <f t="shared" si="9"/>
        <v>0</v>
      </c>
      <c r="AA26" s="349" t="s">
        <v>923</v>
      </c>
      <c r="AB26" s="360">
        <f t="shared" ca="1" si="1"/>
        <v>0</v>
      </c>
      <c r="AC26" s="348" t="s">
        <v>899</v>
      </c>
      <c r="AD26" s="349">
        <v>1</v>
      </c>
      <c r="AE26" s="349">
        <v>1</v>
      </c>
      <c r="AF26" s="350">
        <f t="shared" ca="1" si="10"/>
        <v>0</v>
      </c>
      <c r="AG26" s="349">
        <v>0</v>
      </c>
      <c r="AH26" s="349">
        <f t="shared" si="11"/>
        <v>0</v>
      </c>
      <c r="AI26" s="349" t="s">
        <v>923</v>
      </c>
      <c r="AJ26" s="360">
        <f t="shared" ca="1" si="2"/>
        <v>0</v>
      </c>
      <c r="AK26" s="348" t="s">
        <v>899</v>
      </c>
      <c r="AL26" s="349">
        <v>1</v>
      </c>
      <c r="AM26" s="349">
        <v>1</v>
      </c>
      <c r="AN26" s="350">
        <f t="shared" ca="1" si="12"/>
        <v>0</v>
      </c>
      <c r="AO26" s="349">
        <v>0</v>
      </c>
      <c r="AP26" s="349">
        <f t="shared" si="13"/>
        <v>0</v>
      </c>
      <c r="AQ26" s="349" t="s">
        <v>923</v>
      </c>
      <c r="AR26" s="360">
        <f t="shared" ca="1" si="3"/>
        <v>0</v>
      </c>
    </row>
    <row r="27" spans="1:44" ht="13.5" thickBot="1" x14ac:dyDescent="0.25">
      <c r="A27" s="430"/>
      <c r="B27" s="430"/>
      <c r="C27" s="415"/>
      <c r="D27" s="413"/>
      <c r="E27" s="413"/>
      <c r="F27" s="417"/>
      <c r="G27" s="418"/>
      <c r="H27" s="418"/>
      <c r="I27" s="420"/>
      <c r="J27" s="422"/>
      <c r="K27" s="422"/>
      <c r="L27" s="424"/>
      <c r="M27" s="351" t="s">
        <v>31</v>
      </c>
      <c r="N27" s="352"/>
      <c r="O27" s="352"/>
      <c r="P27" s="352" t="str">
        <f t="shared" ca="1" si="6"/>
        <v/>
      </c>
      <c r="Q27" s="352"/>
      <c r="R27" s="352" t="str">
        <f t="shared" si="7"/>
        <v/>
      </c>
      <c r="S27" s="352"/>
      <c r="T27" s="361">
        <f t="shared" si="0"/>
        <v>0</v>
      </c>
      <c r="U27" s="351" t="s">
        <v>31</v>
      </c>
      <c r="V27" s="352"/>
      <c r="W27" s="352"/>
      <c r="X27" s="352" t="str">
        <f t="shared" ca="1" si="8"/>
        <v/>
      </c>
      <c r="Y27" s="352"/>
      <c r="Z27" s="352" t="str">
        <f t="shared" si="9"/>
        <v/>
      </c>
      <c r="AA27" s="352"/>
      <c r="AB27" s="361">
        <f t="shared" si="1"/>
        <v>0</v>
      </c>
      <c r="AC27" s="351" t="s">
        <v>31</v>
      </c>
      <c r="AD27" s="352"/>
      <c r="AE27" s="352"/>
      <c r="AF27" s="352" t="str">
        <f t="shared" ca="1" si="10"/>
        <v/>
      </c>
      <c r="AG27" s="352"/>
      <c r="AH27" s="352" t="str">
        <f t="shared" si="11"/>
        <v/>
      </c>
      <c r="AI27" s="352"/>
      <c r="AJ27" s="361">
        <f t="shared" si="2"/>
        <v>0</v>
      </c>
      <c r="AK27" s="351" t="s">
        <v>31</v>
      </c>
      <c r="AL27" s="352"/>
      <c r="AM27" s="352"/>
      <c r="AN27" s="352" t="str">
        <f t="shared" ca="1" si="12"/>
        <v/>
      </c>
      <c r="AO27" s="352"/>
      <c r="AP27" s="352" t="str">
        <f t="shared" si="13"/>
        <v/>
      </c>
      <c r="AQ27" s="352"/>
      <c r="AR27" s="361">
        <f t="shared" si="3"/>
        <v>0</v>
      </c>
    </row>
    <row r="28" spans="1:44" x14ac:dyDescent="0.2">
      <c r="A28" s="430">
        <f t="shared" ref="A28" si="24">IF(AND(A26&lt;&gt;A$10, A26&lt;&gt;""), A26+1, "")</f>
        <v>9</v>
      </c>
      <c r="B28" s="430" t="str">
        <f>'TO Filter Summary'!B19</f>
        <v>FSW</v>
      </c>
      <c r="C28" s="414" t="s">
        <v>5</v>
      </c>
      <c r="D28" s="409" t="s">
        <v>34</v>
      </c>
      <c r="E28" s="409" t="str">
        <f>'TO Filter Summary'!D19</f>
        <v>No</v>
      </c>
      <c r="F28" s="416">
        <f ca="1">IF($A28="","", VLOOKUP(CONCATENATE("Observatory", $A28), Type_DB, 4, 0))</f>
        <v>11</v>
      </c>
      <c r="G28" s="409" t="str">
        <f ca="1">IF($A28="","", VLOOKUP(CONCATENATE("Observatory", $A28), Type_DB, 5, 0))</f>
        <v>0x00B</v>
      </c>
      <c r="H28" s="409" t="str">
        <f t="shared" ref="H28" ca="1" si="25">CONCATENATE("0x",DEC2HEX(F28+2048))</f>
        <v>0x80B</v>
      </c>
      <c r="I28" s="419">
        <f ca="1">IF($A28="","", VLOOKUP(CONCATENATE("Observatory", $A28), Type_DB, 12, 0))</f>
        <v>1600</v>
      </c>
      <c r="J28" s="421">
        <f ca="1">IF($A28="","", VLOOKUP(CONCATENATE("Observatory", $A28), Type_DB, 15, 0))</f>
        <v>5</v>
      </c>
      <c r="K28" s="421" t="str">
        <f ca="1">IF($A28="","", VLOOKUP(CONCATENATE("Observatory", $A28), Type_DB, 8, 0))</f>
        <v>Sync</v>
      </c>
      <c r="L28" s="423">
        <f ca="1">IF($A28="","", VLOOKUP(CONCATENATE("Observatory", $A28), Type_DB, 16, 0))</f>
        <v>320</v>
      </c>
      <c r="M28" s="348" t="s">
        <v>899</v>
      </c>
      <c r="N28" s="349">
        <v>1</v>
      </c>
      <c r="O28" s="349">
        <v>3</v>
      </c>
      <c r="P28" s="350">
        <f t="shared" ca="1" si="6"/>
        <v>15</v>
      </c>
      <c r="Q28" s="349">
        <v>0</v>
      </c>
      <c r="R28" s="349">
        <f t="shared" si="7"/>
        <v>0</v>
      </c>
      <c r="S28" s="349" t="s">
        <v>923</v>
      </c>
      <c r="T28" s="360">
        <f t="shared" ca="1" si="0"/>
        <v>106.66666666666667</v>
      </c>
      <c r="U28" s="348" t="s">
        <v>899</v>
      </c>
      <c r="V28" s="349">
        <v>1</v>
      </c>
      <c r="W28" s="349">
        <v>12</v>
      </c>
      <c r="X28" s="350">
        <f t="shared" ca="1" si="8"/>
        <v>60</v>
      </c>
      <c r="Y28" s="349">
        <v>0</v>
      </c>
      <c r="Z28" s="349">
        <f t="shared" si="9"/>
        <v>0</v>
      </c>
      <c r="AA28" s="349" t="s">
        <v>923</v>
      </c>
      <c r="AB28" s="360">
        <f t="shared" ca="1" si="1"/>
        <v>26.666666666666668</v>
      </c>
      <c r="AC28" s="348" t="s">
        <v>899</v>
      </c>
      <c r="AD28" s="349">
        <v>1</v>
      </c>
      <c r="AE28" s="349">
        <v>12</v>
      </c>
      <c r="AF28" s="350">
        <f t="shared" ca="1" si="10"/>
        <v>60</v>
      </c>
      <c r="AG28" s="349">
        <v>0</v>
      </c>
      <c r="AH28" s="349">
        <f t="shared" si="11"/>
        <v>0</v>
      </c>
      <c r="AI28" s="349" t="s">
        <v>923</v>
      </c>
      <c r="AJ28" s="360">
        <f t="shared" ca="1" si="2"/>
        <v>26.666666666666668</v>
      </c>
      <c r="AK28" s="348" t="s">
        <v>899</v>
      </c>
      <c r="AL28" s="349">
        <v>1</v>
      </c>
      <c r="AM28" s="349">
        <v>12</v>
      </c>
      <c r="AN28" s="350">
        <f t="shared" ca="1" si="12"/>
        <v>60</v>
      </c>
      <c r="AO28" s="349">
        <v>0</v>
      </c>
      <c r="AP28" s="349">
        <f t="shared" si="13"/>
        <v>0</v>
      </c>
      <c r="AQ28" s="349" t="s">
        <v>923</v>
      </c>
      <c r="AR28" s="360">
        <f t="shared" ca="1" si="3"/>
        <v>26.666666666666668</v>
      </c>
    </row>
    <row r="29" spans="1:44" ht="13.5" thickBot="1" x14ac:dyDescent="0.25">
      <c r="A29" s="430"/>
      <c r="B29" s="430"/>
      <c r="C29" s="415"/>
      <c r="D29" s="413"/>
      <c r="E29" s="413"/>
      <c r="F29" s="417"/>
      <c r="G29" s="418"/>
      <c r="H29" s="418"/>
      <c r="I29" s="420"/>
      <c r="J29" s="422"/>
      <c r="K29" s="422"/>
      <c r="L29" s="424"/>
      <c r="M29" s="351" t="s">
        <v>31</v>
      </c>
      <c r="N29" s="352"/>
      <c r="O29" s="352"/>
      <c r="P29" s="352" t="str">
        <f t="shared" ca="1" si="6"/>
        <v/>
      </c>
      <c r="Q29" s="352"/>
      <c r="R29" s="352" t="str">
        <f t="shared" si="7"/>
        <v/>
      </c>
      <c r="S29" s="352"/>
      <c r="T29" s="361">
        <f t="shared" si="0"/>
        <v>0</v>
      </c>
      <c r="U29" s="351" t="s">
        <v>31</v>
      </c>
      <c r="V29" s="352"/>
      <c r="W29" s="352"/>
      <c r="X29" s="352" t="str">
        <f t="shared" ca="1" si="8"/>
        <v/>
      </c>
      <c r="Y29" s="352"/>
      <c r="Z29" s="352" t="str">
        <f t="shared" si="9"/>
        <v/>
      </c>
      <c r="AA29" s="352"/>
      <c r="AB29" s="361">
        <f t="shared" si="1"/>
        <v>0</v>
      </c>
      <c r="AC29" s="351" t="s">
        <v>31</v>
      </c>
      <c r="AD29" s="352"/>
      <c r="AE29" s="352"/>
      <c r="AF29" s="352" t="str">
        <f t="shared" ca="1" si="10"/>
        <v/>
      </c>
      <c r="AG29" s="352"/>
      <c r="AH29" s="352" t="str">
        <f t="shared" si="11"/>
        <v/>
      </c>
      <c r="AI29" s="352"/>
      <c r="AJ29" s="361">
        <f t="shared" si="2"/>
        <v>0</v>
      </c>
      <c r="AK29" s="351" t="s">
        <v>31</v>
      </c>
      <c r="AL29" s="352"/>
      <c r="AM29" s="352"/>
      <c r="AN29" s="352" t="str">
        <f t="shared" ca="1" si="12"/>
        <v/>
      </c>
      <c r="AO29" s="352"/>
      <c r="AP29" s="352" t="str">
        <f t="shared" si="13"/>
        <v/>
      </c>
      <c r="AQ29" s="352"/>
      <c r="AR29" s="361">
        <f t="shared" si="3"/>
        <v>0</v>
      </c>
    </row>
    <row r="30" spans="1:44" x14ac:dyDescent="0.2">
      <c r="A30" s="430">
        <f t="shared" ref="A30" si="26">IF(AND(A28&lt;&gt;A$10, A28&lt;&gt;""), A28+1, "")</f>
        <v>10</v>
      </c>
      <c r="B30" s="430">
        <f>'TO Filter Summary'!B20</f>
        <v>0</v>
      </c>
      <c r="C30" s="414" t="s">
        <v>129</v>
      </c>
      <c r="D30" s="409" t="s">
        <v>34</v>
      </c>
      <c r="E30" s="409">
        <f>'TO Filter Summary'!D20</f>
        <v>0</v>
      </c>
      <c r="F30" s="416">
        <f ca="1">IF($A30="","", VLOOKUP(CONCATENATE("Observatory", $A30), Type_DB, 4, 0))</f>
        <v>12</v>
      </c>
      <c r="G30" s="409" t="str">
        <f ca="1">IF($A30="","", VLOOKUP(CONCATENATE("Observatory", $A30), Type_DB, 5, 0))</f>
        <v>0x00C</v>
      </c>
      <c r="H30" s="409" t="str">
        <f t="shared" ref="H30" ca="1" si="27">CONCATENATE("0x",DEC2HEX(F30+2048))</f>
        <v>0x80C</v>
      </c>
      <c r="I30" s="419">
        <f ca="1">IF($A30="","", VLOOKUP(CONCATENATE("Observatory", $A30), Type_DB, 12, 0))</f>
        <v>1408</v>
      </c>
      <c r="J30" s="421">
        <f ca="1">IF($A30="","", VLOOKUP(CONCATENATE("Observatory", $A30), Type_DB, 15, 0))</f>
        <v>0</v>
      </c>
      <c r="K30" s="421" t="str">
        <f ca="1">IF($A30="","", VLOOKUP(CONCATENATE("Observatory", $A30), Type_DB, 8, 0))</f>
        <v>Async</v>
      </c>
      <c r="L30" s="423">
        <f ca="1">IF($A30="","", VLOOKUP(CONCATENATE("Observatory", $A30), Type_DB, 16, 0))</f>
        <v>0</v>
      </c>
      <c r="M30" s="348" t="s">
        <v>899</v>
      </c>
      <c r="N30" s="349">
        <v>1</v>
      </c>
      <c r="O30" s="349">
        <v>1</v>
      </c>
      <c r="P30" s="350">
        <f t="shared" ca="1" si="6"/>
        <v>0</v>
      </c>
      <c r="Q30" s="349">
        <v>0</v>
      </c>
      <c r="R30" s="349">
        <f t="shared" si="7"/>
        <v>0</v>
      </c>
      <c r="S30" s="349" t="s">
        <v>923</v>
      </c>
      <c r="T30" s="360">
        <f t="shared" ca="1" si="0"/>
        <v>0</v>
      </c>
      <c r="U30" s="348" t="s">
        <v>899</v>
      </c>
      <c r="V30" s="349">
        <v>1</v>
      </c>
      <c r="W30" s="349">
        <v>1</v>
      </c>
      <c r="X30" s="350">
        <f t="shared" ca="1" si="8"/>
        <v>0</v>
      </c>
      <c r="Y30" s="349">
        <v>0</v>
      </c>
      <c r="Z30" s="349">
        <f t="shared" si="9"/>
        <v>0</v>
      </c>
      <c r="AA30" s="349" t="s">
        <v>923</v>
      </c>
      <c r="AB30" s="360">
        <f t="shared" ca="1" si="1"/>
        <v>0</v>
      </c>
      <c r="AC30" s="348" t="s">
        <v>899</v>
      </c>
      <c r="AD30" s="349">
        <v>1</v>
      </c>
      <c r="AE30" s="349">
        <v>1</v>
      </c>
      <c r="AF30" s="350">
        <f t="shared" ca="1" si="10"/>
        <v>0</v>
      </c>
      <c r="AG30" s="349">
        <v>0</v>
      </c>
      <c r="AH30" s="349">
        <f t="shared" si="11"/>
        <v>0</v>
      </c>
      <c r="AI30" s="349" t="s">
        <v>923</v>
      </c>
      <c r="AJ30" s="360">
        <f t="shared" ca="1" si="2"/>
        <v>0</v>
      </c>
      <c r="AK30" s="348" t="s">
        <v>899</v>
      </c>
      <c r="AL30" s="349">
        <v>1</v>
      </c>
      <c r="AM30" s="349">
        <v>1</v>
      </c>
      <c r="AN30" s="350">
        <f t="shared" ca="1" si="12"/>
        <v>0</v>
      </c>
      <c r="AO30" s="349">
        <v>0</v>
      </c>
      <c r="AP30" s="349">
        <f t="shared" si="13"/>
        <v>0</v>
      </c>
      <c r="AQ30" s="349" t="s">
        <v>923</v>
      </c>
      <c r="AR30" s="360">
        <f t="shared" ca="1" si="3"/>
        <v>0</v>
      </c>
    </row>
    <row r="31" spans="1:44" ht="13.5" thickBot="1" x14ac:dyDescent="0.25">
      <c r="A31" s="430"/>
      <c r="B31" s="430"/>
      <c r="C31" s="415"/>
      <c r="D31" s="413"/>
      <c r="E31" s="413"/>
      <c r="F31" s="417"/>
      <c r="G31" s="418"/>
      <c r="H31" s="418"/>
      <c r="I31" s="420"/>
      <c r="J31" s="422"/>
      <c r="K31" s="422"/>
      <c r="L31" s="424"/>
      <c r="M31" s="351" t="s">
        <v>31</v>
      </c>
      <c r="N31" s="352"/>
      <c r="O31" s="352"/>
      <c r="P31" s="352" t="str">
        <f t="shared" ca="1" si="6"/>
        <v/>
      </c>
      <c r="Q31" s="352"/>
      <c r="R31" s="352" t="str">
        <f t="shared" si="7"/>
        <v/>
      </c>
      <c r="S31" s="352"/>
      <c r="T31" s="361">
        <f t="shared" si="0"/>
        <v>0</v>
      </c>
      <c r="U31" s="351" t="s">
        <v>31</v>
      </c>
      <c r="V31" s="352"/>
      <c r="W31" s="352"/>
      <c r="X31" s="352" t="str">
        <f t="shared" ca="1" si="8"/>
        <v/>
      </c>
      <c r="Y31" s="352"/>
      <c r="Z31" s="352" t="str">
        <f t="shared" si="9"/>
        <v/>
      </c>
      <c r="AA31" s="352"/>
      <c r="AB31" s="361">
        <f t="shared" si="1"/>
        <v>0</v>
      </c>
      <c r="AC31" s="351" t="s">
        <v>31</v>
      </c>
      <c r="AD31" s="352"/>
      <c r="AE31" s="352"/>
      <c r="AF31" s="352" t="str">
        <f t="shared" ca="1" si="10"/>
        <v/>
      </c>
      <c r="AG31" s="352"/>
      <c r="AH31" s="352" t="str">
        <f t="shared" si="11"/>
        <v/>
      </c>
      <c r="AI31" s="352"/>
      <c r="AJ31" s="361">
        <f t="shared" si="2"/>
        <v>0</v>
      </c>
      <c r="AK31" s="351" t="s">
        <v>31</v>
      </c>
      <c r="AL31" s="352"/>
      <c r="AM31" s="352"/>
      <c r="AN31" s="352" t="str">
        <f t="shared" ca="1" si="12"/>
        <v/>
      </c>
      <c r="AO31" s="352"/>
      <c r="AP31" s="352" t="str">
        <f t="shared" si="13"/>
        <v/>
      </c>
      <c r="AQ31" s="352"/>
      <c r="AR31" s="361">
        <f t="shared" si="3"/>
        <v>0</v>
      </c>
    </row>
    <row r="32" spans="1:44" x14ac:dyDescent="0.2">
      <c r="A32" s="430">
        <f t="shared" ref="A32" si="28">IF(AND(A30&lt;&gt;A$10, A30&lt;&gt;""), A30+1, "")</f>
        <v>11</v>
      </c>
      <c r="B32" s="430">
        <f>'TO Filter Summary'!B21</f>
        <v>0</v>
      </c>
      <c r="C32" s="414" t="s">
        <v>9</v>
      </c>
      <c r="D32" s="409" t="s">
        <v>34</v>
      </c>
      <c r="E32" s="409">
        <f>'TO Filter Summary'!D21</f>
        <v>0</v>
      </c>
      <c r="F32" s="416">
        <f ca="1">IF($A32="","", VLOOKUP(CONCATENATE("Observatory", $A32), Type_DB, 4, 0))</f>
        <v>15</v>
      </c>
      <c r="G32" s="409" t="str">
        <f ca="1">IF($A32="","", VLOOKUP(CONCATENATE("Observatory", $A32), Type_DB, 5, 0))</f>
        <v>0x00F</v>
      </c>
      <c r="H32" s="409" t="str">
        <f t="shared" ref="H32" ca="1" si="29">CONCATENATE("0x",DEC2HEX(F32+2048))</f>
        <v>0x80F</v>
      </c>
      <c r="I32" s="419">
        <f ca="1">IF($A32="","", VLOOKUP(CONCATENATE("Observatory", $A32), Type_DB, 12, 0))</f>
        <v>608</v>
      </c>
      <c r="J32" s="421">
        <f ca="1">IF($A32="","", VLOOKUP(CONCATENATE("Observatory", $A32), Type_DB, 15, 0))</f>
        <v>0</v>
      </c>
      <c r="K32" s="421" t="str">
        <f ca="1">IF($A32="","", VLOOKUP(CONCATENATE("Observatory", $A32), Type_DB, 8, 0))</f>
        <v>Async</v>
      </c>
      <c r="L32" s="423">
        <f ca="1">IF($A32="","", VLOOKUP(CONCATENATE("Observatory", $A32), Type_DB, 16, 0))</f>
        <v>0</v>
      </c>
      <c r="M32" s="348" t="s">
        <v>899</v>
      </c>
      <c r="N32" s="349">
        <v>1</v>
      </c>
      <c r="O32" s="349">
        <v>1</v>
      </c>
      <c r="P32" s="350">
        <f t="shared" ca="1" si="6"/>
        <v>0</v>
      </c>
      <c r="Q32" s="349">
        <v>0</v>
      </c>
      <c r="R32" s="349">
        <f t="shared" si="7"/>
        <v>0</v>
      </c>
      <c r="S32" s="349" t="s">
        <v>923</v>
      </c>
      <c r="T32" s="360">
        <f t="shared" ca="1" si="0"/>
        <v>0</v>
      </c>
      <c r="U32" s="348" t="s">
        <v>899</v>
      </c>
      <c r="V32" s="349">
        <v>1</v>
      </c>
      <c r="W32" s="349">
        <v>1</v>
      </c>
      <c r="X32" s="350">
        <f t="shared" ca="1" si="8"/>
        <v>0</v>
      </c>
      <c r="Y32" s="349">
        <v>0</v>
      </c>
      <c r="Z32" s="349">
        <f t="shared" si="9"/>
        <v>0</v>
      </c>
      <c r="AA32" s="349" t="s">
        <v>923</v>
      </c>
      <c r="AB32" s="360">
        <f t="shared" ca="1" si="1"/>
        <v>0</v>
      </c>
      <c r="AC32" s="348" t="s">
        <v>899</v>
      </c>
      <c r="AD32" s="349">
        <v>1</v>
      </c>
      <c r="AE32" s="349">
        <v>1</v>
      </c>
      <c r="AF32" s="350">
        <f t="shared" ca="1" si="10"/>
        <v>0</v>
      </c>
      <c r="AG32" s="349">
        <v>0</v>
      </c>
      <c r="AH32" s="349">
        <f t="shared" si="11"/>
        <v>0</v>
      </c>
      <c r="AI32" s="349" t="s">
        <v>923</v>
      </c>
      <c r="AJ32" s="360">
        <f t="shared" ca="1" si="2"/>
        <v>0</v>
      </c>
      <c r="AK32" s="348" t="s">
        <v>899</v>
      </c>
      <c r="AL32" s="349">
        <v>1</v>
      </c>
      <c r="AM32" s="349">
        <v>1</v>
      </c>
      <c r="AN32" s="350">
        <f t="shared" ca="1" si="12"/>
        <v>0</v>
      </c>
      <c r="AO32" s="349">
        <v>0</v>
      </c>
      <c r="AP32" s="349">
        <f t="shared" si="13"/>
        <v>0</v>
      </c>
      <c r="AQ32" s="349" t="s">
        <v>923</v>
      </c>
      <c r="AR32" s="360">
        <f t="shared" ca="1" si="3"/>
        <v>0</v>
      </c>
    </row>
    <row r="33" spans="1:44" ht="13.5" thickBot="1" x14ac:dyDescent="0.25">
      <c r="A33" s="430"/>
      <c r="B33" s="430"/>
      <c r="C33" s="415"/>
      <c r="D33" s="413"/>
      <c r="E33" s="413"/>
      <c r="F33" s="417"/>
      <c r="G33" s="418"/>
      <c r="H33" s="418"/>
      <c r="I33" s="420"/>
      <c r="J33" s="422"/>
      <c r="K33" s="422"/>
      <c r="L33" s="424"/>
      <c r="M33" s="351" t="s">
        <v>31</v>
      </c>
      <c r="N33" s="352"/>
      <c r="O33" s="352"/>
      <c r="P33" s="352" t="str">
        <f t="shared" ca="1" si="6"/>
        <v/>
      </c>
      <c r="Q33" s="352"/>
      <c r="R33" s="352" t="str">
        <f t="shared" si="7"/>
        <v/>
      </c>
      <c r="S33" s="352"/>
      <c r="T33" s="361">
        <f t="shared" si="0"/>
        <v>0</v>
      </c>
      <c r="U33" s="351" t="s">
        <v>31</v>
      </c>
      <c r="V33" s="352"/>
      <c r="W33" s="352"/>
      <c r="X33" s="352" t="str">
        <f t="shared" ca="1" si="8"/>
        <v/>
      </c>
      <c r="Y33" s="352"/>
      <c r="Z33" s="352" t="str">
        <f t="shared" si="9"/>
        <v/>
      </c>
      <c r="AA33" s="352"/>
      <c r="AB33" s="361">
        <f t="shared" si="1"/>
        <v>0</v>
      </c>
      <c r="AC33" s="351" t="s">
        <v>31</v>
      </c>
      <c r="AD33" s="352"/>
      <c r="AE33" s="352"/>
      <c r="AF33" s="352" t="str">
        <f t="shared" ca="1" si="10"/>
        <v/>
      </c>
      <c r="AG33" s="352"/>
      <c r="AH33" s="352" t="str">
        <f t="shared" si="11"/>
        <v/>
      </c>
      <c r="AI33" s="352"/>
      <c r="AJ33" s="361">
        <f t="shared" si="2"/>
        <v>0</v>
      </c>
      <c r="AK33" s="351" t="s">
        <v>31</v>
      </c>
      <c r="AL33" s="352"/>
      <c r="AM33" s="352"/>
      <c r="AN33" s="352" t="str">
        <f t="shared" ca="1" si="12"/>
        <v/>
      </c>
      <c r="AO33" s="352"/>
      <c r="AP33" s="352" t="str">
        <f t="shared" si="13"/>
        <v/>
      </c>
      <c r="AQ33" s="352"/>
      <c r="AR33" s="361">
        <f t="shared" si="3"/>
        <v>0</v>
      </c>
    </row>
    <row r="34" spans="1:44" x14ac:dyDescent="0.2">
      <c r="A34" s="430">
        <f t="shared" ref="A34" si="30">IF(AND(A32&lt;&gt;A$10, A32&lt;&gt;""), A32+1, "")</f>
        <v>12</v>
      </c>
      <c r="B34" s="430">
        <f>'TO Filter Summary'!B22</f>
        <v>0</v>
      </c>
      <c r="C34" s="414" t="s">
        <v>10</v>
      </c>
      <c r="D34" s="409" t="s">
        <v>34</v>
      </c>
      <c r="E34" s="409">
        <f>'TO Filter Summary'!D22</f>
        <v>0</v>
      </c>
      <c r="F34" s="416">
        <f ca="1">IF($A34="","", VLOOKUP(CONCATENATE("Observatory", $A34), Type_DB, 4, 0))</f>
        <v>16</v>
      </c>
      <c r="G34" s="409" t="str">
        <f ca="1">IF($A34="","", VLOOKUP(CONCATENATE("Observatory", $A34), Type_DB, 5, 0))</f>
        <v>0x010</v>
      </c>
      <c r="H34" s="409" t="str">
        <f t="shared" ref="H34" ca="1" si="31">CONCATENATE("0x",DEC2HEX(F34+2048))</f>
        <v>0x810</v>
      </c>
      <c r="I34" s="419">
        <f ca="1">IF($A34="","", VLOOKUP(CONCATENATE("Observatory", $A34), Type_DB, 12, 0))</f>
        <v>1888</v>
      </c>
      <c r="J34" s="421">
        <f ca="1">IF($A34="","", VLOOKUP(CONCATENATE("Observatory", $A34), Type_DB, 15, 0))</f>
        <v>0</v>
      </c>
      <c r="K34" s="421" t="str">
        <f ca="1">IF($A34="","", VLOOKUP(CONCATENATE("Observatory", $A34), Type_DB, 8, 0))</f>
        <v>Async</v>
      </c>
      <c r="L34" s="423">
        <f ca="1">IF($A34="","", VLOOKUP(CONCATENATE("Observatory", $A34), Type_DB, 16, 0))</f>
        <v>0</v>
      </c>
      <c r="M34" s="348" t="s">
        <v>899</v>
      </c>
      <c r="N34" s="349">
        <v>1</v>
      </c>
      <c r="O34" s="349">
        <v>1</v>
      </c>
      <c r="P34" s="350">
        <f t="shared" ca="1" si="6"/>
        <v>0</v>
      </c>
      <c r="Q34" s="349">
        <v>0</v>
      </c>
      <c r="R34" s="349">
        <f t="shared" si="7"/>
        <v>0</v>
      </c>
      <c r="S34" s="349" t="s">
        <v>923</v>
      </c>
      <c r="T34" s="360">
        <f t="shared" ca="1" si="0"/>
        <v>0</v>
      </c>
      <c r="U34" s="348" t="s">
        <v>899</v>
      </c>
      <c r="V34" s="349">
        <v>1</v>
      </c>
      <c r="W34" s="349">
        <v>1</v>
      </c>
      <c r="X34" s="350">
        <f t="shared" ca="1" si="8"/>
        <v>0</v>
      </c>
      <c r="Y34" s="349">
        <v>0</v>
      </c>
      <c r="Z34" s="349">
        <f t="shared" si="9"/>
        <v>0</v>
      </c>
      <c r="AA34" s="349" t="s">
        <v>923</v>
      </c>
      <c r="AB34" s="360">
        <f t="shared" ca="1" si="1"/>
        <v>0</v>
      </c>
      <c r="AC34" s="348" t="s">
        <v>899</v>
      </c>
      <c r="AD34" s="349">
        <v>1</v>
      </c>
      <c r="AE34" s="349">
        <v>1</v>
      </c>
      <c r="AF34" s="350">
        <f t="shared" ca="1" si="10"/>
        <v>0</v>
      </c>
      <c r="AG34" s="349">
        <v>0</v>
      </c>
      <c r="AH34" s="349">
        <f t="shared" si="11"/>
        <v>0</v>
      </c>
      <c r="AI34" s="349" t="s">
        <v>923</v>
      </c>
      <c r="AJ34" s="360">
        <f t="shared" ca="1" si="2"/>
        <v>0</v>
      </c>
      <c r="AK34" s="348" t="s">
        <v>899</v>
      </c>
      <c r="AL34" s="349">
        <v>1</v>
      </c>
      <c r="AM34" s="349">
        <v>1</v>
      </c>
      <c r="AN34" s="350">
        <f t="shared" ca="1" si="12"/>
        <v>0</v>
      </c>
      <c r="AO34" s="349">
        <v>0</v>
      </c>
      <c r="AP34" s="349">
        <f t="shared" si="13"/>
        <v>0</v>
      </c>
      <c r="AQ34" s="349" t="s">
        <v>923</v>
      </c>
      <c r="AR34" s="360">
        <f t="shared" ca="1" si="3"/>
        <v>0</v>
      </c>
    </row>
    <row r="35" spans="1:44" ht="13.5" thickBot="1" x14ac:dyDescent="0.25">
      <c r="A35" s="430"/>
      <c r="B35" s="430"/>
      <c r="C35" s="415"/>
      <c r="D35" s="413"/>
      <c r="E35" s="413"/>
      <c r="F35" s="417"/>
      <c r="G35" s="418"/>
      <c r="H35" s="418"/>
      <c r="I35" s="420"/>
      <c r="J35" s="422"/>
      <c r="K35" s="422"/>
      <c r="L35" s="424"/>
      <c r="M35" s="351" t="s">
        <v>31</v>
      </c>
      <c r="N35" s="352"/>
      <c r="O35" s="352"/>
      <c r="P35" s="352" t="str">
        <f t="shared" ca="1" si="6"/>
        <v/>
      </c>
      <c r="Q35" s="352"/>
      <c r="R35" s="352" t="str">
        <f t="shared" si="7"/>
        <v/>
      </c>
      <c r="S35" s="352"/>
      <c r="T35" s="361">
        <f t="shared" si="0"/>
        <v>0</v>
      </c>
      <c r="U35" s="351" t="s">
        <v>31</v>
      </c>
      <c r="V35" s="352"/>
      <c r="W35" s="352"/>
      <c r="X35" s="352" t="str">
        <f t="shared" ca="1" si="8"/>
        <v/>
      </c>
      <c r="Y35" s="352"/>
      <c r="Z35" s="352" t="str">
        <f t="shared" si="9"/>
        <v/>
      </c>
      <c r="AA35" s="352"/>
      <c r="AB35" s="361">
        <f t="shared" si="1"/>
        <v>0</v>
      </c>
      <c r="AC35" s="351" t="s">
        <v>31</v>
      </c>
      <c r="AD35" s="352"/>
      <c r="AE35" s="352"/>
      <c r="AF35" s="352" t="str">
        <f t="shared" ca="1" si="10"/>
        <v/>
      </c>
      <c r="AG35" s="352"/>
      <c r="AH35" s="352" t="str">
        <f t="shared" si="11"/>
        <v/>
      </c>
      <c r="AI35" s="352"/>
      <c r="AJ35" s="361">
        <f t="shared" si="2"/>
        <v>0</v>
      </c>
      <c r="AK35" s="351" t="s">
        <v>31</v>
      </c>
      <c r="AL35" s="352"/>
      <c r="AM35" s="352"/>
      <c r="AN35" s="352" t="str">
        <f t="shared" ca="1" si="12"/>
        <v/>
      </c>
      <c r="AO35" s="352"/>
      <c r="AP35" s="352" t="str">
        <f t="shared" si="13"/>
        <v/>
      </c>
      <c r="AQ35" s="352"/>
      <c r="AR35" s="361">
        <f t="shared" si="3"/>
        <v>0</v>
      </c>
    </row>
    <row r="36" spans="1:44" x14ac:dyDescent="0.2">
      <c r="A36" s="430">
        <f t="shared" ref="A36" si="32">IF(AND(A34&lt;&gt;A$10, A34&lt;&gt;""), A34+1, "")</f>
        <v>13</v>
      </c>
      <c r="B36" s="430" t="str">
        <f>'TO Filter Summary'!B23</f>
        <v>RF</v>
      </c>
      <c r="C36" s="414" t="s">
        <v>771</v>
      </c>
      <c r="D36" s="409" t="s">
        <v>27</v>
      </c>
      <c r="E36" s="409" t="str">
        <f>'TO Filter Summary'!D23</f>
        <v>AB</v>
      </c>
      <c r="F36" s="416">
        <f ca="1">IF($A36="","", VLOOKUP(CONCATENATE("Observatory", $A36), Type_DB, 4, 0))</f>
        <v>110</v>
      </c>
      <c r="G36" s="409" t="str">
        <f ca="1">IF($A36="","", VLOOKUP(CONCATENATE("Observatory", $A36), Type_DB, 5, 0))</f>
        <v>0x06E</v>
      </c>
      <c r="H36" s="409" t="str">
        <f t="shared" ref="H36" ca="1" si="33">CONCATENATE("0x",DEC2HEX(F36+2048))</f>
        <v>0x86E</v>
      </c>
      <c r="I36" s="419">
        <f ca="1">IF($A36="","", VLOOKUP(CONCATENATE("Observatory", $A36), Type_DB, 12, 0))</f>
        <v>384</v>
      </c>
      <c r="J36" s="421">
        <f ca="1">IF($A36="","", VLOOKUP(CONCATENATE("Observatory", $A36), Type_DB, 15, 0))</f>
        <v>0.5</v>
      </c>
      <c r="K36" s="421" t="str">
        <f ca="1">IF($A36="","", VLOOKUP(CONCATENATE("Observatory", $A36), Type_DB, 8, 0))</f>
        <v>Sync</v>
      </c>
      <c r="L36" s="423">
        <f ca="1">IF($A36="","", VLOOKUP(CONCATENATE("Observatory", $A36), Type_DB, 16, 0))</f>
        <v>768</v>
      </c>
      <c r="M36" s="348" t="s">
        <v>899</v>
      </c>
      <c r="N36" s="349">
        <v>1</v>
      </c>
      <c r="O36" s="349">
        <v>2</v>
      </c>
      <c r="P36" s="350">
        <f t="shared" ca="1" si="6"/>
        <v>1</v>
      </c>
      <c r="Q36" s="349">
        <v>0</v>
      </c>
      <c r="R36" s="349">
        <f t="shared" si="7"/>
        <v>0</v>
      </c>
      <c r="S36" s="349" t="s">
        <v>923</v>
      </c>
      <c r="T36" s="360">
        <f t="shared" ca="1" si="0"/>
        <v>384</v>
      </c>
      <c r="U36" s="348" t="s">
        <v>899</v>
      </c>
      <c r="V36" s="349">
        <v>1</v>
      </c>
      <c r="W36" s="349">
        <v>2</v>
      </c>
      <c r="X36" s="350">
        <f t="shared" ca="1" si="8"/>
        <v>1</v>
      </c>
      <c r="Y36" s="349">
        <v>0</v>
      </c>
      <c r="Z36" s="349">
        <f t="shared" si="9"/>
        <v>0</v>
      </c>
      <c r="AA36" s="349" t="s">
        <v>923</v>
      </c>
      <c r="AB36" s="360">
        <f t="shared" ca="1" si="1"/>
        <v>384</v>
      </c>
      <c r="AC36" s="348" t="s">
        <v>899</v>
      </c>
      <c r="AD36" s="349">
        <v>1</v>
      </c>
      <c r="AE36" s="349">
        <v>2</v>
      </c>
      <c r="AF36" s="350">
        <f t="shared" ca="1" si="10"/>
        <v>1</v>
      </c>
      <c r="AG36" s="349">
        <v>0</v>
      </c>
      <c r="AH36" s="349">
        <f t="shared" si="11"/>
        <v>0</v>
      </c>
      <c r="AI36" s="349" t="s">
        <v>923</v>
      </c>
      <c r="AJ36" s="360">
        <f t="shared" ca="1" si="2"/>
        <v>384</v>
      </c>
      <c r="AK36" s="348" t="s">
        <v>899</v>
      </c>
      <c r="AL36" s="349">
        <v>1</v>
      </c>
      <c r="AM36" s="349">
        <v>2</v>
      </c>
      <c r="AN36" s="350">
        <f t="shared" ca="1" si="12"/>
        <v>1</v>
      </c>
      <c r="AO36" s="349">
        <v>0</v>
      </c>
      <c r="AP36" s="349">
        <f t="shared" si="13"/>
        <v>0</v>
      </c>
      <c r="AQ36" s="349" t="s">
        <v>923</v>
      </c>
      <c r="AR36" s="360">
        <f t="shared" ca="1" si="3"/>
        <v>384</v>
      </c>
    </row>
    <row r="37" spans="1:44" ht="13.5" thickBot="1" x14ac:dyDescent="0.25">
      <c r="A37" s="430"/>
      <c r="B37" s="430"/>
      <c r="C37" s="415"/>
      <c r="D37" s="413"/>
      <c r="E37" s="413"/>
      <c r="F37" s="417"/>
      <c r="G37" s="418"/>
      <c r="H37" s="418"/>
      <c r="I37" s="420"/>
      <c r="J37" s="422"/>
      <c r="K37" s="422"/>
      <c r="L37" s="424"/>
      <c r="M37" s="351" t="s">
        <v>31</v>
      </c>
      <c r="N37" s="352"/>
      <c r="O37" s="352"/>
      <c r="P37" s="352" t="str">
        <f t="shared" ca="1" si="6"/>
        <v/>
      </c>
      <c r="Q37" s="352"/>
      <c r="R37" s="352" t="str">
        <f t="shared" si="7"/>
        <v/>
      </c>
      <c r="S37" s="352"/>
      <c r="T37" s="361">
        <f t="shared" si="0"/>
        <v>0</v>
      </c>
      <c r="U37" s="351" t="s">
        <v>31</v>
      </c>
      <c r="V37" s="352"/>
      <c r="W37" s="352"/>
      <c r="X37" s="352" t="str">
        <f t="shared" ca="1" si="8"/>
        <v/>
      </c>
      <c r="Y37" s="352"/>
      <c r="Z37" s="352" t="str">
        <f t="shared" si="9"/>
        <v/>
      </c>
      <c r="AA37" s="352"/>
      <c r="AB37" s="361">
        <f t="shared" si="1"/>
        <v>0</v>
      </c>
      <c r="AC37" s="351" t="s">
        <v>31</v>
      </c>
      <c r="AD37" s="352"/>
      <c r="AE37" s="352"/>
      <c r="AF37" s="352" t="str">
        <f t="shared" ca="1" si="10"/>
        <v/>
      </c>
      <c r="AG37" s="352"/>
      <c r="AH37" s="352" t="str">
        <f t="shared" si="11"/>
        <v/>
      </c>
      <c r="AI37" s="352"/>
      <c r="AJ37" s="361">
        <f t="shared" si="2"/>
        <v>0</v>
      </c>
      <c r="AK37" s="351" t="s">
        <v>31</v>
      </c>
      <c r="AL37" s="352"/>
      <c r="AM37" s="352"/>
      <c r="AN37" s="352" t="str">
        <f t="shared" ca="1" si="12"/>
        <v/>
      </c>
      <c r="AO37" s="352"/>
      <c r="AP37" s="352" t="str">
        <f t="shared" si="13"/>
        <v/>
      </c>
      <c r="AQ37" s="352"/>
      <c r="AR37" s="361">
        <f t="shared" si="3"/>
        <v>0</v>
      </c>
    </row>
    <row r="38" spans="1:44" x14ac:dyDescent="0.2">
      <c r="A38" s="430">
        <f t="shared" ref="A38" si="34">IF(AND(A36&lt;&gt;A$10, A36&lt;&gt;""), A36+1, "")</f>
        <v>14</v>
      </c>
      <c r="B38" s="430" t="str">
        <f>'TO Filter Summary'!B24</f>
        <v>RF</v>
      </c>
      <c r="C38" s="414" t="s">
        <v>132</v>
      </c>
      <c r="D38" s="409" t="s">
        <v>27</v>
      </c>
      <c r="E38" s="409" t="str">
        <f>'TO Filter Summary'!D24</f>
        <v>AB</v>
      </c>
      <c r="F38" s="416">
        <f ca="1">IF($A38="","", VLOOKUP(CONCATENATE("Observatory", $A38), Type_DB, 4, 0))</f>
        <v>111</v>
      </c>
      <c r="G38" s="409" t="str">
        <f ca="1">IF($A38="","", VLOOKUP(CONCATENATE("Observatory", $A38), Type_DB, 5, 0))</f>
        <v>0x06F</v>
      </c>
      <c r="H38" s="409" t="str">
        <f t="shared" ref="H38" ca="1" si="35">CONCATENATE("0x",DEC2HEX(F38+2048))</f>
        <v>0x86F</v>
      </c>
      <c r="I38" s="419">
        <f ca="1">IF($A38="","", VLOOKUP(CONCATENATE("Observatory", $A38), Type_DB, 12, 0))</f>
        <v>2192</v>
      </c>
      <c r="J38" s="421">
        <f ca="1">IF($A38="","", VLOOKUP(CONCATENATE("Observatory", $A38), Type_DB, 15, 0))</f>
        <v>1</v>
      </c>
      <c r="K38" s="421" t="str">
        <f ca="1">IF($A38="","", VLOOKUP(CONCATENATE("Observatory", $A38), Type_DB, 8, 0))</f>
        <v>Sync</v>
      </c>
      <c r="L38" s="423">
        <f ca="1">IF($A38="","", VLOOKUP(CONCATENATE("Observatory", $A38), Type_DB, 16, 0))</f>
        <v>2192</v>
      </c>
      <c r="M38" s="348" t="s">
        <v>899</v>
      </c>
      <c r="N38" s="349">
        <v>1</v>
      </c>
      <c r="O38" s="349">
        <v>2</v>
      </c>
      <c r="P38" s="350">
        <f t="shared" ca="1" si="6"/>
        <v>2</v>
      </c>
      <c r="Q38" s="349">
        <v>0</v>
      </c>
      <c r="R38" s="349">
        <f t="shared" si="7"/>
        <v>0</v>
      </c>
      <c r="S38" s="349" t="s">
        <v>923</v>
      </c>
      <c r="T38" s="360">
        <f t="shared" ca="1" si="0"/>
        <v>1096</v>
      </c>
      <c r="U38" s="348" t="s">
        <v>899</v>
      </c>
      <c r="V38" s="349">
        <v>1</v>
      </c>
      <c r="W38" s="349">
        <v>2</v>
      </c>
      <c r="X38" s="350">
        <f t="shared" ca="1" si="8"/>
        <v>2</v>
      </c>
      <c r="Y38" s="349">
        <v>0</v>
      </c>
      <c r="Z38" s="349">
        <f t="shared" si="9"/>
        <v>0</v>
      </c>
      <c r="AA38" s="349" t="s">
        <v>923</v>
      </c>
      <c r="AB38" s="360">
        <f t="shared" ca="1" si="1"/>
        <v>1096</v>
      </c>
      <c r="AC38" s="348" t="s">
        <v>899</v>
      </c>
      <c r="AD38" s="349">
        <v>1</v>
      </c>
      <c r="AE38" s="349">
        <v>2</v>
      </c>
      <c r="AF38" s="350">
        <f t="shared" ca="1" si="10"/>
        <v>2</v>
      </c>
      <c r="AG38" s="349">
        <v>0</v>
      </c>
      <c r="AH38" s="349">
        <f t="shared" si="11"/>
        <v>0</v>
      </c>
      <c r="AI38" s="349" t="s">
        <v>923</v>
      </c>
      <c r="AJ38" s="360">
        <f t="shared" ca="1" si="2"/>
        <v>1096</v>
      </c>
      <c r="AK38" s="348" t="s">
        <v>899</v>
      </c>
      <c r="AL38" s="349">
        <v>1</v>
      </c>
      <c r="AM38" s="349">
        <v>2</v>
      </c>
      <c r="AN38" s="350">
        <f t="shared" ca="1" si="12"/>
        <v>2</v>
      </c>
      <c r="AO38" s="349">
        <v>0</v>
      </c>
      <c r="AP38" s="349">
        <f t="shared" si="13"/>
        <v>0</v>
      </c>
      <c r="AQ38" s="349" t="s">
        <v>923</v>
      </c>
      <c r="AR38" s="360">
        <f t="shared" ca="1" si="3"/>
        <v>1096</v>
      </c>
    </row>
    <row r="39" spans="1:44" ht="13.5" thickBot="1" x14ac:dyDescent="0.25">
      <c r="A39" s="430"/>
      <c r="B39" s="430"/>
      <c r="C39" s="415"/>
      <c r="D39" s="413"/>
      <c r="E39" s="413"/>
      <c r="F39" s="417"/>
      <c r="G39" s="418"/>
      <c r="H39" s="418"/>
      <c r="I39" s="420"/>
      <c r="J39" s="422"/>
      <c r="K39" s="422"/>
      <c r="L39" s="424"/>
      <c r="M39" s="351" t="s">
        <v>31</v>
      </c>
      <c r="N39" s="352"/>
      <c r="O39" s="352"/>
      <c r="P39" s="352" t="str">
        <f t="shared" ca="1" si="6"/>
        <v/>
      </c>
      <c r="Q39" s="352"/>
      <c r="R39" s="352" t="str">
        <f t="shared" si="7"/>
        <v/>
      </c>
      <c r="S39" s="352"/>
      <c r="T39" s="361">
        <f t="shared" si="0"/>
        <v>0</v>
      </c>
      <c r="U39" s="351" t="s">
        <v>31</v>
      </c>
      <c r="V39" s="352"/>
      <c r="W39" s="352"/>
      <c r="X39" s="352" t="str">
        <f t="shared" ca="1" si="8"/>
        <v/>
      </c>
      <c r="Y39" s="352"/>
      <c r="Z39" s="352" t="str">
        <f t="shared" si="9"/>
        <v/>
      </c>
      <c r="AA39" s="352"/>
      <c r="AB39" s="361">
        <f t="shared" si="1"/>
        <v>0</v>
      </c>
      <c r="AC39" s="351" t="s">
        <v>31</v>
      </c>
      <c r="AD39" s="352"/>
      <c r="AE39" s="352"/>
      <c r="AF39" s="352" t="str">
        <f t="shared" ca="1" si="10"/>
        <v/>
      </c>
      <c r="AG39" s="352"/>
      <c r="AH39" s="352" t="str">
        <f t="shared" si="11"/>
        <v/>
      </c>
      <c r="AI39" s="352"/>
      <c r="AJ39" s="361">
        <f t="shared" si="2"/>
        <v>0</v>
      </c>
      <c r="AK39" s="351" t="s">
        <v>31</v>
      </c>
      <c r="AL39" s="352"/>
      <c r="AM39" s="352"/>
      <c r="AN39" s="352" t="str">
        <f t="shared" ca="1" si="12"/>
        <v/>
      </c>
      <c r="AO39" s="352"/>
      <c r="AP39" s="352" t="str">
        <f t="shared" si="13"/>
        <v/>
      </c>
      <c r="AQ39" s="352"/>
      <c r="AR39" s="361">
        <f t="shared" si="3"/>
        <v>0</v>
      </c>
    </row>
    <row r="40" spans="1:44" x14ac:dyDescent="0.2">
      <c r="A40" s="430">
        <f t="shared" ref="A40" si="36">IF(AND(A38&lt;&gt;A$10, A38&lt;&gt;""), A38+1, "")</f>
        <v>15</v>
      </c>
      <c r="B40" s="430" t="str">
        <f>'TO Filter Summary'!B25</f>
        <v>RF</v>
      </c>
      <c r="C40" s="414" t="s">
        <v>772</v>
      </c>
      <c r="D40" s="409" t="s">
        <v>27</v>
      </c>
      <c r="E40" s="409" t="str">
        <f>'TO Filter Summary'!D25</f>
        <v>AB</v>
      </c>
      <c r="F40" s="416">
        <f ca="1">IF($A40="","", VLOOKUP(CONCATENATE("Observatory", $A40), Type_DB, 4, 0))</f>
        <v>113</v>
      </c>
      <c r="G40" s="409" t="str">
        <f ca="1">IF($A40="","", VLOOKUP(CONCATENATE("Observatory", $A40), Type_DB, 5, 0))</f>
        <v>0x071</v>
      </c>
      <c r="H40" s="409" t="str">
        <f t="shared" ref="H40" ca="1" si="37">CONCATENATE("0x",DEC2HEX(F40+2048))</f>
        <v>0x871</v>
      </c>
      <c r="I40" s="419">
        <f ca="1">IF($A40="","", VLOOKUP(CONCATENATE("Observatory", $A40), Type_DB, 12, 0))</f>
        <v>384</v>
      </c>
      <c r="J40" s="421">
        <f ca="1">IF($A40="","", VLOOKUP(CONCATENATE("Observatory", $A40), Type_DB, 15, 0))</f>
        <v>0.5</v>
      </c>
      <c r="K40" s="421" t="str">
        <f ca="1">IF($A40="","", VLOOKUP(CONCATENATE("Observatory", $A40), Type_DB, 8, 0))</f>
        <v>Sync</v>
      </c>
      <c r="L40" s="423">
        <f ca="1">IF($A40="","", VLOOKUP(CONCATENATE("Observatory", $A40), Type_DB, 16, 0))</f>
        <v>768</v>
      </c>
      <c r="M40" s="348" t="s">
        <v>899</v>
      </c>
      <c r="N40" s="349">
        <v>1</v>
      </c>
      <c r="O40" s="349">
        <v>2</v>
      </c>
      <c r="P40" s="350">
        <f t="shared" ca="1" si="6"/>
        <v>1</v>
      </c>
      <c r="Q40" s="349">
        <v>0</v>
      </c>
      <c r="R40" s="349">
        <f t="shared" si="7"/>
        <v>0</v>
      </c>
      <c r="S40" s="349" t="s">
        <v>923</v>
      </c>
      <c r="T40" s="360">
        <f t="shared" ca="1" si="0"/>
        <v>384</v>
      </c>
      <c r="U40" s="348" t="s">
        <v>899</v>
      </c>
      <c r="V40" s="349">
        <v>1</v>
      </c>
      <c r="W40" s="349">
        <v>2</v>
      </c>
      <c r="X40" s="350">
        <f t="shared" ca="1" si="8"/>
        <v>1</v>
      </c>
      <c r="Y40" s="349">
        <v>0</v>
      </c>
      <c r="Z40" s="349">
        <f t="shared" si="9"/>
        <v>0</v>
      </c>
      <c r="AA40" s="349" t="s">
        <v>923</v>
      </c>
      <c r="AB40" s="360">
        <f t="shared" ca="1" si="1"/>
        <v>384</v>
      </c>
      <c r="AC40" s="348" t="s">
        <v>899</v>
      </c>
      <c r="AD40" s="349">
        <v>1</v>
      </c>
      <c r="AE40" s="349">
        <v>2</v>
      </c>
      <c r="AF40" s="350">
        <f t="shared" ca="1" si="10"/>
        <v>1</v>
      </c>
      <c r="AG40" s="349">
        <v>0</v>
      </c>
      <c r="AH40" s="349">
        <f t="shared" si="11"/>
        <v>0</v>
      </c>
      <c r="AI40" s="349" t="s">
        <v>923</v>
      </c>
      <c r="AJ40" s="360">
        <f t="shared" ca="1" si="2"/>
        <v>384</v>
      </c>
      <c r="AK40" s="348" t="s">
        <v>899</v>
      </c>
      <c r="AL40" s="349">
        <v>1</v>
      </c>
      <c r="AM40" s="349">
        <v>2</v>
      </c>
      <c r="AN40" s="350">
        <f t="shared" ca="1" si="12"/>
        <v>1</v>
      </c>
      <c r="AO40" s="349">
        <v>0</v>
      </c>
      <c r="AP40" s="349">
        <f t="shared" si="13"/>
        <v>0</v>
      </c>
      <c r="AQ40" s="349" t="s">
        <v>923</v>
      </c>
      <c r="AR40" s="360">
        <f t="shared" ca="1" si="3"/>
        <v>384</v>
      </c>
    </row>
    <row r="41" spans="1:44" ht="13.5" thickBot="1" x14ac:dyDescent="0.25">
      <c r="A41" s="430"/>
      <c r="B41" s="430"/>
      <c r="C41" s="415"/>
      <c r="D41" s="413"/>
      <c r="E41" s="413"/>
      <c r="F41" s="417"/>
      <c r="G41" s="418"/>
      <c r="H41" s="418"/>
      <c r="I41" s="420"/>
      <c r="J41" s="422"/>
      <c r="K41" s="422"/>
      <c r="L41" s="424"/>
      <c r="M41" s="351" t="s">
        <v>31</v>
      </c>
      <c r="N41" s="352"/>
      <c r="O41" s="352"/>
      <c r="P41" s="352" t="str">
        <f t="shared" ca="1" si="6"/>
        <v/>
      </c>
      <c r="Q41" s="352"/>
      <c r="R41" s="352" t="str">
        <f t="shared" si="7"/>
        <v/>
      </c>
      <c r="S41" s="352"/>
      <c r="T41" s="361">
        <f t="shared" si="0"/>
        <v>0</v>
      </c>
      <c r="U41" s="351" t="s">
        <v>31</v>
      </c>
      <c r="V41" s="352"/>
      <c r="W41" s="352"/>
      <c r="X41" s="352" t="str">
        <f t="shared" ca="1" si="8"/>
        <v/>
      </c>
      <c r="Y41" s="352"/>
      <c r="Z41" s="352" t="str">
        <f t="shared" si="9"/>
        <v/>
      </c>
      <c r="AA41" s="352"/>
      <c r="AB41" s="361">
        <f t="shared" si="1"/>
        <v>0</v>
      </c>
      <c r="AC41" s="351" t="s">
        <v>31</v>
      </c>
      <c r="AD41" s="352"/>
      <c r="AE41" s="352"/>
      <c r="AF41" s="352" t="str">
        <f t="shared" ca="1" si="10"/>
        <v/>
      </c>
      <c r="AG41" s="352"/>
      <c r="AH41" s="352" t="str">
        <f t="shared" si="11"/>
        <v/>
      </c>
      <c r="AI41" s="352"/>
      <c r="AJ41" s="361">
        <f t="shared" si="2"/>
        <v>0</v>
      </c>
      <c r="AK41" s="351" t="s">
        <v>31</v>
      </c>
      <c r="AL41" s="352"/>
      <c r="AM41" s="352"/>
      <c r="AN41" s="352" t="str">
        <f t="shared" ca="1" si="12"/>
        <v/>
      </c>
      <c r="AO41" s="352"/>
      <c r="AP41" s="352" t="str">
        <f t="shared" si="13"/>
        <v/>
      </c>
      <c r="AQ41" s="352"/>
      <c r="AR41" s="361">
        <f t="shared" si="3"/>
        <v>0</v>
      </c>
    </row>
    <row r="42" spans="1:44" x14ac:dyDescent="0.2">
      <c r="A42" s="430">
        <f t="shared" ref="A42" si="38">IF(AND(A40&lt;&gt;A$10, A40&lt;&gt;""), A40+1, "")</f>
        <v>16</v>
      </c>
      <c r="B42" s="430">
        <f>'TO Filter Summary'!B26</f>
        <v>0</v>
      </c>
      <c r="C42" s="414" t="s">
        <v>71</v>
      </c>
      <c r="D42" s="409" t="s">
        <v>27</v>
      </c>
      <c r="E42" s="409">
        <f>'TO Filter Summary'!D26</f>
        <v>0</v>
      </c>
      <c r="F42" s="416">
        <f ca="1">IF($A42="","", VLOOKUP(CONCATENATE("Observatory", $A42), Type_DB, 4, 0))</f>
        <v>120</v>
      </c>
      <c r="G42" s="409" t="str">
        <f ca="1">IF($A42="","", VLOOKUP(CONCATENATE("Observatory", $A42), Type_DB, 5, 0))</f>
        <v>0x078</v>
      </c>
      <c r="H42" s="409" t="str">
        <f t="shared" ref="H42" ca="1" si="39">CONCATENATE("0x",DEC2HEX(F42+2048))</f>
        <v>0x878</v>
      </c>
      <c r="I42" s="419">
        <f ca="1">IF($A42="","", VLOOKUP(CONCATENATE("Observatory", $A42), Type_DB, 12, 0))</f>
        <v>2144</v>
      </c>
      <c r="J42" s="421">
        <f ca="1">IF($A42="","", VLOOKUP(CONCATENATE("Observatory", $A42), Type_DB, 15, 0))</f>
        <v>0</v>
      </c>
      <c r="K42" s="421" t="str">
        <f ca="1">IF($A42="","", VLOOKUP(CONCATENATE("Observatory", $A42), Type_DB, 8, 0))</f>
        <v>Async</v>
      </c>
      <c r="L42" s="423">
        <f ca="1">IF($A42="","", VLOOKUP(CONCATENATE("Observatory", $A42), Type_DB, 16, 0))</f>
        <v>0</v>
      </c>
      <c r="M42" s="348" t="s">
        <v>899</v>
      </c>
      <c r="N42" s="349">
        <v>1</v>
      </c>
      <c r="O42" s="349">
        <v>1</v>
      </c>
      <c r="P42" s="350">
        <f t="shared" ca="1" si="6"/>
        <v>0</v>
      </c>
      <c r="Q42" s="349">
        <v>0</v>
      </c>
      <c r="R42" s="349">
        <f t="shared" si="7"/>
        <v>3</v>
      </c>
      <c r="S42" s="349" t="s">
        <v>1370</v>
      </c>
      <c r="T42" s="360">
        <f t="shared" ca="1" si="0"/>
        <v>0</v>
      </c>
      <c r="U42" s="348" t="s">
        <v>899</v>
      </c>
      <c r="V42" s="349">
        <v>1</v>
      </c>
      <c r="W42" s="349">
        <v>1</v>
      </c>
      <c r="X42" s="350">
        <f t="shared" ca="1" si="8"/>
        <v>0</v>
      </c>
      <c r="Y42" s="349">
        <v>0</v>
      </c>
      <c r="Z42" s="349">
        <f t="shared" si="9"/>
        <v>3</v>
      </c>
      <c r="AA42" s="349" t="s">
        <v>1370</v>
      </c>
      <c r="AB42" s="360">
        <f t="shared" ca="1" si="1"/>
        <v>0</v>
      </c>
      <c r="AC42" s="348" t="s">
        <v>899</v>
      </c>
      <c r="AD42" s="349">
        <v>1</v>
      </c>
      <c r="AE42" s="349">
        <v>1</v>
      </c>
      <c r="AF42" s="350">
        <f t="shared" ca="1" si="10"/>
        <v>0</v>
      </c>
      <c r="AG42" s="349">
        <v>0</v>
      </c>
      <c r="AH42" s="349">
        <f t="shared" si="11"/>
        <v>3</v>
      </c>
      <c r="AI42" s="349" t="s">
        <v>1370</v>
      </c>
      <c r="AJ42" s="360">
        <f t="shared" ca="1" si="2"/>
        <v>0</v>
      </c>
      <c r="AK42" s="348" t="s">
        <v>899</v>
      </c>
      <c r="AL42" s="349">
        <v>1</v>
      </c>
      <c r="AM42" s="349">
        <v>1</v>
      </c>
      <c r="AN42" s="350">
        <f t="shared" ca="1" si="12"/>
        <v>0</v>
      </c>
      <c r="AO42" s="349">
        <v>0</v>
      </c>
      <c r="AP42" s="349">
        <f t="shared" si="13"/>
        <v>3</v>
      </c>
      <c r="AQ42" s="349" t="s">
        <v>1370</v>
      </c>
      <c r="AR42" s="360">
        <f t="shared" ca="1" si="3"/>
        <v>0</v>
      </c>
    </row>
    <row r="43" spans="1:44" ht="13.5" thickBot="1" x14ac:dyDescent="0.25">
      <c r="A43" s="430"/>
      <c r="B43" s="430"/>
      <c r="C43" s="415"/>
      <c r="D43" s="413"/>
      <c r="E43" s="413"/>
      <c r="F43" s="417"/>
      <c r="G43" s="418"/>
      <c r="H43" s="418"/>
      <c r="I43" s="420"/>
      <c r="J43" s="422"/>
      <c r="K43" s="422"/>
      <c r="L43" s="424"/>
      <c r="M43" s="351" t="s">
        <v>31</v>
      </c>
      <c r="N43" s="352"/>
      <c r="O43" s="352"/>
      <c r="P43" s="352" t="str">
        <f t="shared" ca="1" si="6"/>
        <v/>
      </c>
      <c r="Q43" s="352"/>
      <c r="R43" s="352" t="str">
        <f t="shared" si="7"/>
        <v/>
      </c>
      <c r="S43" s="352"/>
      <c r="T43" s="361">
        <f t="shared" si="0"/>
        <v>0</v>
      </c>
      <c r="U43" s="351" t="s">
        <v>31</v>
      </c>
      <c r="V43" s="352"/>
      <c r="W43" s="352"/>
      <c r="X43" s="352" t="str">
        <f t="shared" ca="1" si="8"/>
        <v/>
      </c>
      <c r="Y43" s="352"/>
      <c r="Z43" s="352" t="str">
        <f t="shared" si="9"/>
        <v/>
      </c>
      <c r="AA43" s="352"/>
      <c r="AB43" s="361">
        <f t="shared" si="1"/>
        <v>0</v>
      </c>
      <c r="AC43" s="351" t="s">
        <v>31</v>
      </c>
      <c r="AD43" s="352"/>
      <c r="AE43" s="352"/>
      <c r="AF43" s="352" t="str">
        <f t="shared" ca="1" si="10"/>
        <v/>
      </c>
      <c r="AG43" s="352"/>
      <c r="AH43" s="352" t="str">
        <f t="shared" si="11"/>
        <v/>
      </c>
      <c r="AI43" s="352"/>
      <c r="AJ43" s="361">
        <f t="shared" si="2"/>
        <v>0</v>
      </c>
      <c r="AK43" s="351" t="s">
        <v>31</v>
      </c>
      <c r="AL43" s="352"/>
      <c r="AM43" s="352"/>
      <c r="AN43" s="352" t="str">
        <f t="shared" ca="1" si="12"/>
        <v/>
      </c>
      <c r="AO43" s="352"/>
      <c r="AP43" s="352" t="str">
        <f t="shared" si="13"/>
        <v/>
      </c>
      <c r="AQ43" s="352"/>
      <c r="AR43" s="361">
        <f t="shared" si="3"/>
        <v>0</v>
      </c>
    </row>
    <row r="44" spans="1:44" x14ac:dyDescent="0.2">
      <c r="A44" s="430">
        <f t="shared" ref="A44" si="40">IF(AND(A42&lt;&gt;A$10, A42&lt;&gt;""), A42+1, "")</f>
        <v>17</v>
      </c>
      <c r="B44" s="430" t="str">
        <f>'TO Filter Summary'!B27</f>
        <v>RF</v>
      </c>
      <c r="C44" s="414" t="s">
        <v>133</v>
      </c>
      <c r="D44" s="409" t="s">
        <v>27</v>
      </c>
      <c r="E44" s="409" t="str">
        <f>'TO Filter Summary'!D27</f>
        <v>AB</v>
      </c>
      <c r="F44" s="416">
        <f ca="1">IF($A44="","", VLOOKUP(CONCATENATE("Observatory", $A44), Type_DB, 4, 0))</f>
        <v>121</v>
      </c>
      <c r="G44" s="409" t="str">
        <f ca="1">IF($A44="","", VLOOKUP(CONCATENATE("Observatory", $A44), Type_DB, 5, 0))</f>
        <v>0x079</v>
      </c>
      <c r="H44" s="409" t="str">
        <f t="shared" ref="H44" ca="1" si="41">CONCATENATE("0x",DEC2HEX(F44+2048))</f>
        <v>0x879</v>
      </c>
      <c r="I44" s="419">
        <f ca="1">IF($A44="","", VLOOKUP(CONCATENATE("Observatory", $A44), Type_DB, 12, 0))</f>
        <v>2192</v>
      </c>
      <c r="J44" s="421">
        <f ca="1">IF($A44="","", VLOOKUP(CONCATENATE("Observatory", $A44), Type_DB, 15, 0))</f>
        <v>1</v>
      </c>
      <c r="K44" s="421" t="str">
        <f ca="1">IF($A44="","", VLOOKUP(CONCATENATE("Observatory", $A44), Type_DB, 8, 0))</f>
        <v>Sync</v>
      </c>
      <c r="L44" s="423">
        <f ca="1">IF($A44="","", VLOOKUP(CONCATENATE("Observatory", $A44), Type_DB, 16, 0))</f>
        <v>2192</v>
      </c>
      <c r="M44" s="348" t="s">
        <v>899</v>
      </c>
      <c r="N44" s="349">
        <v>1</v>
      </c>
      <c r="O44" s="349">
        <v>2</v>
      </c>
      <c r="P44" s="350">
        <f t="shared" ca="1" si="6"/>
        <v>2</v>
      </c>
      <c r="Q44" s="349">
        <v>0</v>
      </c>
      <c r="R44" s="349">
        <f t="shared" si="7"/>
        <v>0</v>
      </c>
      <c r="S44" s="349" t="s">
        <v>923</v>
      </c>
      <c r="T44" s="360">
        <f t="shared" ca="1" si="0"/>
        <v>1096</v>
      </c>
      <c r="U44" s="348" t="s">
        <v>899</v>
      </c>
      <c r="V44" s="349">
        <v>1</v>
      </c>
      <c r="W44" s="349">
        <v>2</v>
      </c>
      <c r="X44" s="350">
        <f t="shared" ca="1" si="8"/>
        <v>2</v>
      </c>
      <c r="Y44" s="349">
        <v>0</v>
      </c>
      <c r="Z44" s="349">
        <f t="shared" si="9"/>
        <v>0</v>
      </c>
      <c r="AA44" s="349" t="s">
        <v>923</v>
      </c>
      <c r="AB44" s="360">
        <f t="shared" ca="1" si="1"/>
        <v>1096</v>
      </c>
      <c r="AC44" s="348" t="s">
        <v>899</v>
      </c>
      <c r="AD44" s="349">
        <v>1</v>
      </c>
      <c r="AE44" s="349">
        <v>2</v>
      </c>
      <c r="AF44" s="350">
        <f t="shared" ca="1" si="10"/>
        <v>2</v>
      </c>
      <c r="AG44" s="349">
        <v>0</v>
      </c>
      <c r="AH44" s="349">
        <f t="shared" si="11"/>
        <v>0</v>
      </c>
      <c r="AI44" s="349" t="s">
        <v>923</v>
      </c>
      <c r="AJ44" s="360">
        <f t="shared" ca="1" si="2"/>
        <v>1096</v>
      </c>
      <c r="AK44" s="348" t="s">
        <v>899</v>
      </c>
      <c r="AL44" s="349">
        <v>1</v>
      </c>
      <c r="AM44" s="349">
        <v>2</v>
      </c>
      <c r="AN44" s="350">
        <f t="shared" ca="1" si="12"/>
        <v>2</v>
      </c>
      <c r="AO44" s="349">
        <v>0</v>
      </c>
      <c r="AP44" s="349">
        <f t="shared" si="13"/>
        <v>0</v>
      </c>
      <c r="AQ44" s="349" t="s">
        <v>923</v>
      </c>
      <c r="AR44" s="360">
        <f t="shared" ca="1" si="3"/>
        <v>1096</v>
      </c>
    </row>
    <row r="45" spans="1:44" ht="13.5" thickBot="1" x14ac:dyDescent="0.25">
      <c r="A45" s="430"/>
      <c r="B45" s="430"/>
      <c r="C45" s="415"/>
      <c r="D45" s="413"/>
      <c r="E45" s="413"/>
      <c r="F45" s="417"/>
      <c r="G45" s="418"/>
      <c r="H45" s="418"/>
      <c r="I45" s="420"/>
      <c r="J45" s="422"/>
      <c r="K45" s="422"/>
      <c r="L45" s="424"/>
      <c r="M45" s="351" t="s">
        <v>31</v>
      </c>
      <c r="N45" s="352"/>
      <c r="O45" s="352"/>
      <c r="P45" s="352" t="str">
        <f t="shared" ca="1" si="6"/>
        <v/>
      </c>
      <c r="Q45" s="352"/>
      <c r="R45" s="352" t="str">
        <f t="shared" si="7"/>
        <v/>
      </c>
      <c r="S45" s="352"/>
      <c r="T45" s="361">
        <f t="shared" si="0"/>
        <v>0</v>
      </c>
      <c r="U45" s="351" t="s">
        <v>31</v>
      </c>
      <c r="V45" s="352"/>
      <c r="W45" s="352"/>
      <c r="X45" s="352" t="str">
        <f t="shared" ca="1" si="8"/>
        <v/>
      </c>
      <c r="Y45" s="352"/>
      <c r="Z45" s="352" t="str">
        <f t="shared" si="9"/>
        <v/>
      </c>
      <c r="AA45" s="352"/>
      <c r="AB45" s="361">
        <f t="shared" si="1"/>
        <v>0</v>
      </c>
      <c r="AC45" s="351" t="s">
        <v>31</v>
      </c>
      <c r="AD45" s="352"/>
      <c r="AE45" s="352"/>
      <c r="AF45" s="352" t="str">
        <f t="shared" ca="1" si="10"/>
        <v/>
      </c>
      <c r="AG45" s="352"/>
      <c r="AH45" s="352" t="str">
        <f t="shared" si="11"/>
        <v/>
      </c>
      <c r="AI45" s="352"/>
      <c r="AJ45" s="361">
        <f t="shared" si="2"/>
        <v>0</v>
      </c>
      <c r="AK45" s="351" t="s">
        <v>31</v>
      </c>
      <c r="AL45" s="352"/>
      <c r="AM45" s="352"/>
      <c r="AN45" s="352" t="str">
        <f t="shared" ca="1" si="12"/>
        <v/>
      </c>
      <c r="AO45" s="352"/>
      <c r="AP45" s="352" t="str">
        <f t="shared" si="13"/>
        <v/>
      </c>
      <c r="AQ45" s="352"/>
      <c r="AR45" s="361">
        <f t="shared" si="3"/>
        <v>0</v>
      </c>
    </row>
    <row r="46" spans="1:44" x14ac:dyDescent="0.2">
      <c r="A46" s="430">
        <f t="shared" ref="A46" si="42">IF(AND(A44&lt;&gt;A$10, A44&lt;&gt;""), A44+1, "")</f>
        <v>18</v>
      </c>
      <c r="B46" s="430" t="str">
        <f>'TO Filter Summary'!B28</f>
        <v>RF</v>
      </c>
      <c r="C46" s="414" t="s">
        <v>773</v>
      </c>
      <c r="D46" s="409" t="s">
        <v>27</v>
      </c>
      <c r="E46" s="409" t="str">
        <f>'TO Filter Summary'!D28</f>
        <v>AB</v>
      </c>
      <c r="F46" s="416">
        <f ca="1">IF($A46="","", VLOOKUP(CONCATENATE("Observatory", $A46), Type_DB, 4, 0))</f>
        <v>122</v>
      </c>
      <c r="G46" s="409" t="str">
        <f ca="1">IF($A46="","", VLOOKUP(CONCATENATE("Observatory", $A46), Type_DB, 5, 0))</f>
        <v>0x07A</v>
      </c>
      <c r="H46" s="409" t="str">
        <f t="shared" ref="H46" ca="1" si="43">CONCATENATE("0x",DEC2HEX(F46+2048))</f>
        <v>0x87A</v>
      </c>
      <c r="I46" s="419">
        <f ca="1">IF($A46="","", VLOOKUP(CONCATENATE("Observatory", $A46), Type_DB, 12, 0))</f>
        <v>384</v>
      </c>
      <c r="J46" s="421">
        <f ca="1">IF($A46="","", VLOOKUP(CONCATENATE("Observatory", $A46), Type_DB, 15, 0))</f>
        <v>0.5</v>
      </c>
      <c r="K46" s="421" t="str">
        <f ca="1">IF($A46="","", VLOOKUP(CONCATENATE("Observatory", $A46), Type_DB, 8, 0))</f>
        <v>Sync</v>
      </c>
      <c r="L46" s="423">
        <f ca="1">IF($A46="","", VLOOKUP(CONCATENATE("Observatory", $A46), Type_DB, 16, 0))</f>
        <v>768</v>
      </c>
      <c r="M46" s="348" t="s">
        <v>899</v>
      </c>
      <c r="N46" s="349">
        <v>1</v>
      </c>
      <c r="O46" s="349">
        <v>2</v>
      </c>
      <c r="P46" s="350">
        <f t="shared" ca="1" si="6"/>
        <v>1</v>
      </c>
      <c r="Q46" s="349">
        <v>0</v>
      </c>
      <c r="R46" s="349">
        <f t="shared" si="7"/>
        <v>0</v>
      </c>
      <c r="S46" s="349" t="s">
        <v>923</v>
      </c>
      <c r="T46" s="360">
        <f t="shared" ca="1" si="0"/>
        <v>384</v>
      </c>
      <c r="U46" s="348" t="s">
        <v>899</v>
      </c>
      <c r="V46" s="349">
        <v>1</v>
      </c>
      <c r="W46" s="349">
        <v>2</v>
      </c>
      <c r="X46" s="350">
        <f t="shared" ca="1" si="8"/>
        <v>1</v>
      </c>
      <c r="Y46" s="349">
        <v>0</v>
      </c>
      <c r="Z46" s="349">
        <f t="shared" si="9"/>
        <v>0</v>
      </c>
      <c r="AA46" s="349" t="s">
        <v>923</v>
      </c>
      <c r="AB46" s="360">
        <f t="shared" ca="1" si="1"/>
        <v>384</v>
      </c>
      <c r="AC46" s="348" t="s">
        <v>899</v>
      </c>
      <c r="AD46" s="349">
        <v>1</v>
      </c>
      <c r="AE46" s="349">
        <v>2</v>
      </c>
      <c r="AF46" s="350">
        <f t="shared" ca="1" si="10"/>
        <v>1</v>
      </c>
      <c r="AG46" s="349">
        <v>0</v>
      </c>
      <c r="AH46" s="349">
        <f t="shared" si="11"/>
        <v>0</v>
      </c>
      <c r="AI46" s="349" t="s">
        <v>923</v>
      </c>
      <c r="AJ46" s="360">
        <f t="shared" ca="1" si="2"/>
        <v>384</v>
      </c>
      <c r="AK46" s="348" t="s">
        <v>899</v>
      </c>
      <c r="AL46" s="349">
        <v>1</v>
      </c>
      <c r="AM46" s="349">
        <v>2</v>
      </c>
      <c r="AN46" s="350">
        <f t="shared" ca="1" si="12"/>
        <v>1</v>
      </c>
      <c r="AO46" s="349">
        <v>0</v>
      </c>
      <c r="AP46" s="349">
        <f t="shared" si="13"/>
        <v>0</v>
      </c>
      <c r="AQ46" s="349" t="s">
        <v>923</v>
      </c>
      <c r="AR46" s="360">
        <f t="shared" ca="1" si="3"/>
        <v>384</v>
      </c>
    </row>
    <row r="47" spans="1:44" ht="13.5" thickBot="1" x14ac:dyDescent="0.25">
      <c r="A47" s="430"/>
      <c r="B47" s="430"/>
      <c r="C47" s="415"/>
      <c r="D47" s="413"/>
      <c r="E47" s="413"/>
      <c r="F47" s="417"/>
      <c r="G47" s="418"/>
      <c r="H47" s="418"/>
      <c r="I47" s="420"/>
      <c r="J47" s="422"/>
      <c r="K47" s="422"/>
      <c r="L47" s="424"/>
      <c r="M47" s="351" t="s">
        <v>31</v>
      </c>
      <c r="N47" s="352"/>
      <c r="O47" s="352"/>
      <c r="P47" s="352" t="str">
        <f t="shared" ca="1" si="6"/>
        <v/>
      </c>
      <c r="Q47" s="352"/>
      <c r="R47" s="352" t="str">
        <f t="shared" si="7"/>
        <v/>
      </c>
      <c r="S47" s="352"/>
      <c r="T47" s="361">
        <f t="shared" si="0"/>
        <v>0</v>
      </c>
      <c r="U47" s="351" t="s">
        <v>31</v>
      </c>
      <c r="V47" s="352"/>
      <c r="W47" s="352"/>
      <c r="X47" s="352" t="str">
        <f t="shared" ca="1" si="8"/>
        <v/>
      </c>
      <c r="Y47" s="352"/>
      <c r="Z47" s="352" t="str">
        <f t="shared" si="9"/>
        <v/>
      </c>
      <c r="AA47" s="352"/>
      <c r="AB47" s="361">
        <f t="shared" si="1"/>
        <v>0</v>
      </c>
      <c r="AC47" s="351" t="s">
        <v>31</v>
      </c>
      <c r="AD47" s="352"/>
      <c r="AE47" s="352"/>
      <c r="AF47" s="352" t="str">
        <f t="shared" ca="1" si="10"/>
        <v/>
      </c>
      <c r="AG47" s="352"/>
      <c r="AH47" s="352" t="str">
        <f t="shared" si="11"/>
        <v/>
      </c>
      <c r="AI47" s="352"/>
      <c r="AJ47" s="361">
        <f t="shared" si="2"/>
        <v>0</v>
      </c>
      <c r="AK47" s="351" t="s">
        <v>31</v>
      </c>
      <c r="AL47" s="352"/>
      <c r="AM47" s="352"/>
      <c r="AN47" s="352" t="str">
        <f t="shared" ca="1" si="12"/>
        <v/>
      </c>
      <c r="AO47" s="352"/>
      <c r="AP47" s="352" t="str">
        <f t="shared" si="13"/>
        <v/>
      </c>
      <c r="AQ47" s="352"/>
      <c r="AR47" s="361">
        <f t="shared" si="3"/>
        <v>0</v>
      </c>
    </row>
    <row r="48" spans="1:44" x14ac:dyDescent="0.2">
      <c r="A48" s="430">
        <f t="shared" ref="A48" si="44">IF(AND(A46&lt;&gt;A$10, A46&lt;&gt;""), A46+1, "")</f>
        <v>19</v>
      </c>
      <c r="B48" s="430" t="str">
        <f>'TO Filter Summary'!B29</f>
        <v>RF</v>
      </c>
      <c r="C48" s="414" t="s">
        <v>774</v>
      </c>
      <c r="D48" s="409" t="s">
        <v>27</v>
      </c>
      <c r="E48" s="409" t="str">
        <f>'TO Filter Summary'!D29</f>
        <v>AB</v>
      </c>
      <c r="F48" s="416">
        <f ca="1">IF($A48="","", VLOOKUP(CONCATENATE("Observatory", $A48), Type_DB, 4, 0))</f>
        <v>123</v>
      </c>
      <c r="G48" s="409" t="str">
        <f ca="1">IF($A48="","", VLOOKUP(CONCATENATE("Observatory", $A48), Type_DB, 5, 0))</f>
        <v>0x07B</v>
      </c>
      <c r="H48" s="409" t="str">
        <f t="shared" ref="H48" ca="1" si="45">CONCATENATE("0x",DEC2HEX(F48+2048))</f>
        <v>0x87B</v>
      </c>
      <c r="I48" s="419">
        <f ca="1">IF($A48="","", VLOOKUP(CONCATENATE("Observatory", $A48), Type_DB, 12, 0))</f>
        <v>384</v>
      </c>
      <c r="J48" s="421">
        <f ca="1">IF($A48="","", VLOOKUP(CONCATENATE("Observatory", $A48), Type_DB, 15, 0))</f>
        <v>0.5</v>
      </c>
      <c r="K48" s="421" t="str">
        <f ca="1">IF($A48="","", VLOOKUP(CONCATENATE("Observatory", $A48), Type_DB, 8, 0))</f>
        <v>Sync</v>
      </c>
      <c r="L48" s="423">
        <f ca="1">IF($A48="","", VLOOKUP(CONCATENATE("Observatory", $A48), Type_DB, 16, 0))</f>
        <v>768</v>
      </c>
      <c r="M48" s="348" t="s">
        <v>899</v>
      </c>
      <c r="N48" s="349">
        <v>1</v>
      </c>
      <c r="O48" s="349">
        <v>2</v>
      </c>
      <c r="P48" s="350">
        <f t="shared" ca="1" si="6"/>
        <v>1</v>
      </c>
      <c r="Q48" s="349">
        <v>0</v>
      </c>
      <c r="R48" s="349">
        <f t="shared" si="7"/>
        <v>0</v>
      </c>
      <c r="S48" s="349" t="s">
        <v>923</v>
      </c>
      <c r="T48" s="360">
        <f t="shared" ca="1" si="0"/>
        <v>384</v>
      </c>
      <c r="U48" s="348" t="s">
        <v>899</v>
      </c>
      <c r="V48" s="349">
        <v>1</v>
      </c>
      <c r="W48" s="349">
        <v>2</v>
      </c>
      <c r="X48" s="350">
        <f t="shared" ca="1" si="8"/>
        <v>1</v>
      </c>
      <c r="Y48" s="349">
        <v>0</v>
      </c>
      <c r="Z48" s="349">
        <f t="shared" si="9"/>
        <v>0</v>
      </c>
      <c r="AA48" s="349" t="s">
        <v>923</v>
      </c>
      <c r="AB48" s="360">
        <f t="shared" ca="1" si="1"/>
        <v>384</v>
      </c>
      <c r="AC48" s="348" t="s">
        <v>899</v>
      </c>
      <c r="AD48" s="349">
        <v>1</v>
      </c>
      <c r="AE48" s="349">
        <v>2</v>
      </c>
      <c r="AF48" s="350">
        <f t="shared" ca="1" si="10"/>
        <v>1</v>
      </c>
      <c r="AG48" s="349">
        <v>0</v>
      </c>
      <c r="AH48" s="349">
        <f t="shared" si="11"/>
        <v>0</v>
      </c>
      <c r="AI48" s="349" t="s">
        <v>923</v>
      </c>
      <c r="AJ48" s="360">
        <f t="shared" ca="1" si="2"/>
        <v>384</v>
      </c>
      <c r="AK48" s="348" t="s">
        <v>899</v>
      </c>
      <c r="AL48" s="349">
        <v>1</v>
      </c>
      <c r="AM48" s="349">
        <v>2</v>
      </c>
      <c r="AN48" s="350">
        <f t="shared" ca="1" si="12"/>
        <v>1</v>
      </c>
      <c r="AO48" s="349">
        <v>0</v>
      </c>
      <c r="AP48" s="349">
        <f t="shared" si="13"/>
        <v>0</v>
      </c>
      <c r="AQ48" s="349" t="s">
        <v>923</v>
      </c>
      <c r="AR48" s="360">
        <f t="shared" ca="1" si="3"/>
        <v>384</v>
      </c>
    </row>
    <row r="49" spans="1:44" ht="13.5" thickBot="1" x14ac:dyDescent="0.25">
      <c r="A49" s="430"/>
      <c r="B49" s="430"/>
      <c r="C49" s="415"/>
      <c r="D49" s="413"/>
      <c r="E49" s="413"/>
      <c r="F49" s="417"/>
      <c r="G49" s="418"/>
      <c r="H49" s="418"/>
      <c r="I49" s="420"/>
      <c r="J49" s="422"/>
      <c r="K49" s="422"/>
      <c r="L49" s="424"/>
      <c r="M49" s="351" t="s">
        <v>31</v>
      </c>
      <c r="N49" s="352"/>
      <c r="O49" s="352"/>
      <c r="P49" s="352" t="str">
        <f t="shared" ca="1" si="6"/>
        <v/>
      </c>
      <c r="Q49" s="352"/>
      <c r="R49" s="352" t="str">
        <f t="shared" si="7"/>
        <v/>
      </c>
      <c r="S49" s="352"/>
      <c r="T49" s="361">
        <f t="shared" si="0"/>
        <v>0</v>
      </c>
      <c r="U49" s="351" t="s">
        <v>31</v>
      </c>
      <c r="V49" s="352"/>
      <c r="W49" s="352"/>
      <c r="X49" s="352" t="str">
        <f t="shared" ca="1" si="8"/>
        <v/>
      </c>
      <c r="Y49" s="352"/>
      <c r="Z49" s="352" t="str">
        <f t="shared" si="9"/>
        <v/>
      </c>
      <c r="AA49" s="352"/>
      <c r="AB49" s="361">
        <f t="shared" si="1"/>
        <v>0</v>
      </c>
      <c r="AC49" s="351" t="s">
        <v>31</v>
      </c>
      <c r="AD49" s="352"/>
      <c r="AE49" s="352"/>
      <c r="AF49" s="352" t="str">
        <f t="shared" ca="1" si="10"/>
        <v/>
      </c>
      <c r="AG49" s="352"/>
      <c r="AH49" s="352" t="str">
        <f t="shared" si="11"/>
        <v/>
      </c>
      <c r="AI49" s="352"/>
      <c r="AJ49" s="361">
        <f t="shared" si="2"/>
        <v>0</v>
      </c>
      <c r="AK49" s="351" t="s">
        <v>31</v>
      </c>
      <c r="AL49" s="352"/>
      <c r="AM49" s="352"/>
      <c r="AN49" s="352" t="str">
        <f t="shared" ca="1" si="12"/>
        <v/>
      </c>
      <c r="AO49" s="352"/>
      <c r="AP49" s="352" t="str">
        <f t="shared" si="13"/>
        <v/>
      </c>
      <c r="AQ49" s="352"/>
      <c r="AR49" s="361">
        <f t="shared" si="3"/>
        <v>0</v>
      </c>
    </row>
    <row r="50" spans="1:44" x14ac:dyDescent="0.2">
      <c r="A50" s="430">
        <f t="shared" ref="A50" si="46">IF(AND(A48&lt;&gt;A$10, A48&lt;&gt;""), A48+1, "")</f>
        <v>20</v>
      </c>
      <c r="B50" s="430" t="str">
        <f>'TO Filter Summary'!B30</f>
        <v>FSW</v>
      </c>
      <c r="C50" s="414" t="s">
        <v>123</v>
      </c>
      <c r="D50" s="409" t="s">
        <v>34</v>
      </c>
      <c r="E50" s="409" t="str">
        <f>'TO Filter Summary'!D30</f>
        <v>No</v>
      </c>
      <c r="F50" s="416">
        <f ca="1">IF($A50="","", VLOOKUP(CONCATENATE("Observatory", $A50), Type_DB, 4, 0))</f>
        <v>128</v>
      </c>
      <c r="G50" s="409" t="str">
        <f ca="1">IF($A50="","", VLOOKUP(CONCATENATE("Observatory", $A50), Type_DB, 5, 0))</f>
        <v>0x080</v>
      </c>
      <c r="H50" s="409" t="str">
        <f t="shared" ref="H50" ca="1" si="47">CONCATENATE("0x",DEC2HEX(F50+2048))</f>
        <v>0x880</v>
      </c>
      <c r="I50" s="419">
        <f ca="1">IF($A50="","", VLOOKUP(CONCATENATE("Observatory", $A50), Type_DB, 12, 0))</f>
        <v>128</v>
      </c>
      <c r="J50" s="421">
        <f ca="1">IF($A50="","", VLOOKUP(CONCATENATE("Observatory", $A50), Type_DB, 15, 0))</f>
        <v>5</v>
      </c>
      <c r="K50" s="421" t="str">
        <f ca="1">IF($A50="","", VLOOKUP(CONCATENATE("Observatory", $A50), Type_DB, 8, 0))</f>
        <v>Sync</v>
      </c>
      <c r="L50" s="423">
        <f ca="1">IF($A50="","", VLOOKUP(CONCATENATE("Observatory", $A50), Type_DB, 16, 0))</f>
        <v>25.6</v>
      </c>
      <c r="M50" s="348" t="s">
        <v>899</v>
      </c>
      <c r="N50" s="349">
        <v>0</v>
      </c>
      <c r="O50" s="349">
        <v>0</v>
      </c>
      <c r="P50" s="350">
        <f t="shared" ca="1" si="6"/>
        <v>0</v>
      </c>
      <c r="Q50" s="349">
        <v>0</v>
      </c>
      <c r="R50" s="349">
        <f t="shared" si="7"/>
        <v>0</v>
      </c>
      <c r="S50" s="349" t="s">
        <v>923</v>
      </c>
      <c r="T50" s="360">
        <f t="shared" si="0"/>
        <v>0</v>
      </c>
      <c r="U50" s="348" t="s">
        <v>899</v>
      </c>
      <c r="V50" s="349">
        <v>0</v>
      </c>
      <c r="W50" s="349">
        <v>0</v>
      </c>
      <c r="X50" s="350">
        <f t="shared" ref="X50:X51" ca="1" si="48">IF(U50="Count", INDIRECT(CONCATENATE("$J", ROW()))*W50, "")</f>
        <v>0</v>
      </c>
      <c r="Y50" s="349">
        <v>0</v>
      </c>
      <c r="Z50" s="349">
        <f t="shared" ref="Z50:Z51" si="49">IF(AA50="","",IF(AA50="SCHK",0,(IF(AA50="SCEV",1,(IF(AA50="SCAD",2,IF(AA50="SCHR",3,0)))))))</f>
        <v>0</v>
      </c>
      <c r="AA50" s="349" t="s">
        <v>923</v>
      </c>
      <c r="AB50" s="360">
        <f t="shared" ref="AB50:AB51" si="50">IF(AND(U50&lt;&gt;"N/A", W50&lt;&gt;0),IF($E50="B",0,$L50/W50), 0)</f>
        <v>0</v>
      </c>
      <c r="AC50" s="348" t="s">
        <v>899</v>
      </c>
      <c r="AD50" s="349">
        <v>0</v>
      </c>
      <c r="AE50" s="349">
        <v>0</v>
      </c>
      <c r="AF50" s="350">
        <f t="shared" ca="1" si="10"/>
        <v>0</v>
      </c>
      <c r="AG50" s="349">
        <v>0</v>
      </c>
      <c r="AH50" s="349">
        <f t="shared" si="11"/>
        <v>0</v>
      </c>
      <c r="AI50" s="349" t="s">
        <v>923</v>
      </c>
      <c r="AJ50" s="360">
        <f t="shared" si="2"/>
        <v>0</v>
      </c>
      <c r="AK50" s="348" t="s">
        <v>899</v>
      </c>
      <c r="AL50" s="349">
        <v>0</v>
      </c>
      <c r="AM50" s="349">
        <v>0</v>
      </c>
      <c r="AN50" s="350">
        <f t="shared" ca="1" si="12"/>
        <v>0</v>
      </c>
      <c r="AO50" s="349">
        <v>0</v>
      </c>
      <c r="AP50" s="349">
        <f t="shared" si="13"/>
        <v>0</v>
      </c>
      <c r="AQ50" s="349" t="s">
        <v>923</v>
      </c>
      <c r="AR50" s="360">
        <f t="shared" si="3"/>
        <v>0</v>
      </c>
    </row>
    <row r="51" spans="1:44" ht="13.5" thickBot="1" x14ac:dyDescent="0.25">
      <c r="A51" s="430"/>
      <c r="B51" s="430"/>
      <c r="C51" s="415"/>
      <c r="D51" s="413"/>
      <c r="E51" s="413"/>
      <c r="F51" s="417"/>
      <c r="G51" s="418"/>
      <c r="H51" s="418"/>
      <c r="I51" s="420"/>
      <c r="J51" s="422"/>
      <c r="K51" s="422"/>
      <c r="L51" s="424"/>
      <c r="M51" s="351" t="s">
        <v>31</v>
      </c>
      <c r="N51" s="352"/>
      <c r="O51" s="352"/>
      <c r="P51" s="352" t="str">
        <f t="shared" ca="1" si="6"/>
        <v/>
      </c>
      <c r="Q51" s="352"/>
      <c r="R51" s="352" t="str">
        <f t="shared" si="7"/>
        <v/>
      </c>
      <c r="S51" s="352"/>
      <c r="T51" s="361">
        <f t="shared" si="0"/>
        <v>0</v>
      </c>
      <c r="U51" s="351" t="s">
        <v>31</v>
      </c>
      <c r="V51" s="352"/>
      <c r="W51" s="352"/>
      <c r="X51" s="352" t="str">
        <f t="shared" ca="1" si="48"/>
        <v/>
      </c>
      <c r="Y51" s="352"/>
      <c r="Z51" s="352" t="str">
        <f t="shared" si="49"/>
        <v/>
      </c>
      <c r="AA51" s="352"/>
      <c r="AB51" s="361">
        <f t="shared" si="50"/>
        <v>0</v>
      </c>
      <c r="AC51" s="351" t="s">
        <v>31</v>
      </c>
      <c r="AD51" s="352"/>
      <c r="AE51" s="352"/>
      <c r="AF51" s="352" t="str">
        <f t="shared" ca="1" si="10"/>
        <v/>
      </c>
      <c r="AG51" s="352"/>
      <c r="AH51" s="352" t="str">
        <f t="shared" si="11"/>
        <v/>
      </c>
      <c r="AI51" s="352"/>
      <c r="AJ51" s="361">
        <f t="shared" si="2"/>
        <v>0</v>
      </c>
      <c r="AK51" s="351" t="s">
        <v>31</v>
      </c>
      <c r="AL51" s="352"/>
      <c r="AM51" s="352"/>
      <c r="AN51" s="352" t="str">
        <f t="shared" ca="1" si="12"/>
        <v/>
      </c>
      <c r="AO51" s="352"/>
      <c r="AP51" s="352" t="str">
        <f t="shared" si="13"/>
        <v/>
      </c>
      <c r="AQ51" s="352"/>
      <c r="AR51" s="361">
        <f t="shared" si="3"/>
        <v>0</v>
      </c>
    </row>
    <row r="52" spans="1:44" x14ac:dyDescent="0.2">
      <c r="A52" s="430">
        <f t="shared" ref="A52" si="51">IF(AND(A50&lt;&gt;A$10, A50&lt;&gt;""), A50+1, "")</f>
        <v>21</v>
      </c>
      <c r="B52" s="430">
        <f>'TO Filter Summary'!B31</f>
        <v>0</v>
      </c>
      <c r="C52" s="414" t="s">
        <v>372</v>
      </c>
      <c r="D52" s="409" t="s">
        <v>34</v>
      </c>
      <c r="E52" s="409">
        <f>'TO Filter Summary'!D31</f>
        <v>0</v>
      </c>
      <c r="F52" s="416">
        <f ca="1">IF($A52="","", VLOOKUP(CONCATENATE("Observatory", $A52), Type_DB, 4, 0))</f>
        <v>129</v>
      </c>
      <c r="G52" s="409" t="str">
        <f ca="1">IF($A52="","", VLOOKUP(CONCATENATE("Observatory", $A52), Type_DB, 5, 0))</f>
        <v>0x081</v>
      </c>
      <c r="H52" s="409" t="str">
        <f t="shared" ref="H52" ca="1" si="52">CONCATENATE("0x",DEC2HEX(F52+2048))</f>
        <v>0x881</v>
      </c>
      <c r="I52" s="419">
        <f ca="1">IF($A52="","", VLOOKUP(CONCATENATE("Observatory", $A52), Type_DB, 12, 0))</f>
        <v>70</v>
      </c>
      <c r="J52" s="421">
        <f ca="1">IF($A52="","", VLOOKUP(CONCATENATE("Observatory", $A52), Type_DB, 15, 0))</f>
        <v>0</v>
      </c>
      <c r="K52" s="421" t="str">
        <f ca="1">IF($A52="","", VLOOKUP(CONCATENATE("Observatory", $A52), Type_DB, 8, 0))</f>
        <v>Async</v>
      </c>
      <c r="L52" s="423">
        <f ca="1">IF($A52="","", VLOOKUP(CONCATENATE("Observatory", $A52), Type_DB, 16, 0))</f>
        <v>0</v>
      </c>
      <c r="M52" s="348" t="s">
        <v>899</v>
      </c>
      <c r="N52" s="349">
        <v>0</v>
      </c>
      <c r="O52" s="349">
        <v>0</v>
      </c>
      <c r="P52" s="350">
        <f t="shared" ca="1" si="6"/>
        <v>0</v>
      </c>
      <c r="Q52" s="349">
        <v>0</v>
      </c>
      <c r="R52" s="349">
        <f t="shared" si="7"/>
        <v>0</v>
      </c>
      <c r="S52" s="349" t="s">
        <v>923</v>
      </c>
      <c r="T52" s="360">
        <f t="shared" si="0"/>
        <v>0</v>
      </c>
      <c r="U52" s="348" t="s">
        <v>899</v>
      </c>
      <c r="V52" s="349">
        <v>0</v>
      </c>
      <c r="W52" s="349">
        <v>0</v>
      </c>
      <c r="X52" s="350">
        <f t="shared" ref="X52:X55" ca="1" si="53">IF(U52="Count", INDIRECT(CONCATENATE("$J", ROW()))*W52, "")</f>
        <v>0</v>
      </c>
      <c r="Y52" s="349">
        <v>0</v>
      </c>
      <c r="Z52" s="349">
        <f t="shared" ref="Z52:Z55" si="54">IF(AA52="","",IF(AA52="SCHK",0,(IF(AA52="SCEV",1,(IF(AA52="SCAD",2,IF(AA52="SCHR",3,0)))))))</f>
        <v>0</v>
      </c>
      <c r="AA52" s="349" t="s">
        <v>923</v>
      </c>
      <c r="AB52" s="360">
        <f t="shared" ref="AB52:AB55" si="55">IF(AND(U52&lt;&gt;"N/A", W52&lt;&gt;0),IF($E52="B",0,$L52/W52), 0)</f>
        <v>0</v>
      </c>
      <c r="AC52" s="348" t="s">
        <v>899</v>
      </c>
      <c r="AD52" s="349">
        <v>0</v>
      </c>
      <c r="AE52" s="349">
        <v>0</v>
      </c>
      <c r="AF52" s="350">
        <f t="shared" ca="1" si="10"/>
        <v>0</v>
      </c>
      <c r="AG52" s="349">
        <v>0</v>
      </c>
      <c r="AH52" s="349">
        <f t="shared" si="11"/>
        <v>0</v>
      </c>
      <c r="AI52" s="349" t="s">
        <v>923</v>
      </c>
      <c r="AJ52" s="360">
        <f t="shared" si="2"/>
        <v>0</v>
      </c>
      <c r="AK52" s="348" t="s">
        <v>899</v>
      </c>
      <c r="AL52" s="349">
        <v>0</v>
      </c>
      <c r="AM52" s="349">
        <v>0</v>
      </c>
      <c r="AN52" s="350">
        <f t="shared" ca="1" si="12"/>
        <v>0</v>
      </c>
      <c r="AO52" s="349">
        <v>0</v>
      </c>
      <c r="AP52" s="349">
        <f t="shared" si="13"/>
        <v>0</v>
      </c>
      <c r="AQ52" s="349" t="s">
        <v>923</v>
      </c>
      <c r="AR52" s="360">
        <f t="shared" si="3"/>
        <v>0</v>
      </c>
    </row>
    <row r="53" spans="1:44" ht="13.5" thickBot="1" x14ac:dyDescent="0.25">
      <c r="A53" s="430"/>
      <c r="B53" s="430"/>
      <c r="C53" s="415"/>
      <c r="D53" s="413"/>
      <c r="E53" s="413"/>
      <c r="F53" s="417"/>
      <c r="G53" s="418"/>
      <c r="H53" s="418"/>
      <c r="I53" s="420"/>
      <c r="J53" s="422"/>
      <c r="K53" s="422"/>
      <c r="L53" s="424"/>
      <c r="M53" s="351" t="s">
        <v>31</v>
      </c>
      <c r="N53" s="352"/>
      <c r="O53" s="352"/>
      <c r="P53" s="352" t="str">
        <f t="shared" ca="1" si="6"/>
        <v/>
      </c>
      <c r="Q53" s="352"/>
      <c r="R53" s="352" t="str">
        <f t="shared" si="7"/>
        <v/>
      </c>
      <c r="S53" s="352"/>
      <c r="T53" s="361">
        <f t="shared" si="0"/>
        <v>0</v>
      </c>
      <c r="U53" s="351" t="s">
        <v>31</v>
      </c>
      <c r="V53" s="352"/>
      <c r="W53" s="352"/>
      <c r="X53" s="352" t="str">
        <f t="shared" ca="1" si="53"/>
        <v/>
      </c>
      <c r="Y53" s="352"/>
      <c r="Z53" s="352" t="str">
        <f t="shared" si="54"/>
        <v/>
      </c>
      <c r="AA53" s="352"/>
      <c r="AB53" s="361">
        <f t="shared" si="55"/>
        <v>0</v>
      </c>
      <c r="AC53" s="351" t="s">
        <v>31</v>
      </c>
      <c r="AD53" s="352"/>
      <c r="AE53" s="352"/>
      <c r="AF53" s="352" t="str">
        <f t="shared" ca="1" si="10"/>
        <v/>
      </c>
      <c r="AG53" s="352"/>
      <c r="AH53" s="352" t="str">
        <f t="shared" si="11"/>
        <v/>
      </c>
      <c r="AI53" s="352"/>
      <c r="AJ53" s="361">
        <f t="shared" si="2"/>
        <v>0</v>
      </c>
      <c r="AK53" s="351" t="s">
        <v>31</v>
      </c>
      <c r="AL53" s="352"/>
      <c r="AM53" s="352"/>
      <c r="AN53" s="352" t="str">
        <f t="shared" ca="1" si="12"/>
        <v/>
      </c>
      <c r="AO53" s="352"/>
      <c r="AP53" s="352" t="str">
        <f t="shared" si="13"/>
        <v/>
      </c>
      <c r="AQ53" s="352"/>
      <c r="AR53" s="361">
        <f t="shared" si="3"/>
        <v>0</v>
      </c>
    </row>
    <row r="54" spans="1:44" x14ac:dyDescent="0.2">
      <c r="A54" s="430">
        <f t="shared" ref="A54" si="56">IF(AND(A52&lt;&gt;A$10, A52&lt;&gt;""), A52+1, "")</f>
        <v>22</v>
      </c>
      <c r="B54" s="430" t="str">
        <f>'TO Filter Summary'!B32</f>
        <v>FSW</v>
      </c>
      <c r="C54" s="414" t="s">
        <v>124</v>
      </c>
      <c r="D54" s="409" t="s">
        <v>34</v>
      </c>
      <c r="E54" s="409" t="str">
        <f>'TO Filter Summary'!D32</f>
        <v>No</v>
      </c>
      <c r="F54" s="416">
        <f ca="1">IF($A54="","", VLOOKUP(CONCATENATE("Observatory", $A54), Type_DB, 4, 0))</f>
        <v>132</v>
      </c>
      <c r="G54" s="409" t="str">
        <f ca="1">IF($A54="","", VLOOKUP(CONCATENATE("Observatory", $A54), Type_DB, 5, 0))</f>
        <v>0x084</v>
      </c>
      <c r="H54" s="409" t="str">
        <f t="shared" ref="H54" ca="1" si="57">CONCATENATE("0x",DEC2HEX(F54+2048))</f>
        <v>0x884</v>
      </c>
      <c r="I54" s="419">
        <f ca="1">IF($A54="","", VLOOKUP(CONCATENATE("Observatory", $A54), Type_DB, 12, 0))</f>
        <v>224</v>
      </c>
      <c r="J54" s="421">
        <f ca="1">IF($A54="","", VLOOKUP(CONCATENATE("Observatory", $A54), Type_DB, 15, 0))</f>
        <v>5</v>
      </c>
      <c r="K54" s="421" t="str">
        <f ca="1">IF($A54="","", VLOOKUP(CONCATENATE("Observatory", $A54), Type_DB, 8, 0))</f>
        <v>Sync</v>
      </c>
      <c r="L54" s="423">
        <f ca="1">IF($A54="","", VLOOKUP(CONCATENATE("Observatory", $A54), Type_DB, 16, 0))</f>
        <v>44.8</v>
      </c>
      <c r="M54" s="348" t="s">
        <v>899</v>
      </c>
      <c r="N54" s="349">
        <v>0</v>
      </c>
      <c r="O54" s="349">
        <v>0</v>
      </c>
      <c r="P54" s="350">
        <f t="shared" ca="1" si="6"/>
        <v>0</v>
      </c>
      <c r="Q54" s="349">
        <v>0</v>
      </c>
      <c r="R54" s="349">
        <f t="shared" si="7"/>
        <v>0</v>
      </c>
      <c r="S54" s="349" t="s">
        <v>923</v>
      </c>
      <c r="T54" s="360">
        <f t="shared" si="0"/>
        <v>0</v>
      </c>
      <c r="U54" s="348" t="s">
        <v>899</v>
      </c>
      <c r="V54" s="349">
        <v>0</v>
      </c>
      <c r="W54" s="349">
        <v>0</v>
      </c>
      <c r="X54" s="350">
        <f t="shared" ca="1" si="53"/>
        <v>0</v>
      </c>
      <c r="Y54" s="349">
        <v>0</v>
      </c>
      <c r="Z54" s="349">
        <f t="shared" si="54"/>
        <v>0</v>
      </c>
      <c r="AA54" s="349" t="s">
        <v>923</v>
      </c>
      <c r="AB54" s="360">
        <f t="shared" si="55"/>
        <v>0</v>
      </c>
      <c r="AC54" s="348" t="s">
        <v>899</v>
      </c>
      <c r="AD54" s="349">
        <v>0</v>
      </c>
      <c r="AE54" s="349">
        <v>0</v>
      </c>
      <c r="AF54" s="350">
        <f t="shared" ca="1" si="10"/>
        <v>0</v>
      </c>
      <c r="AG54" s="349">
        <v>0</v>
      </c>
      <c r="AH54" s="349">
        <f t="shared" si="11"/>
        <v>0</v>
      </c>
      <c r="AI54" s="349" t="s">
        <v>923</v>
      </c>
      <c r="AJ54" s="360">
        <f t="shared" si="2"/>
        <v>0</v>
      </c>
      <c r="AK54" s="348" t="s">
        <v>899</v>
      </c>
      <c r="AL54" s="349">
        <v>0</v>
      </c>
      <c r="AM54" s="349">
        <v>0</v>
      </c>
      <c r="AN54" s="350">
        <f t="shared" ca="1" si="12"/>
        <v>0</v>
      </c>
      <c r="AO54" s="349">
        <v>0</v>
      </c>
      <c r="AP54" s="349">
        <f t="shared" si="13"/>
        <v>0</v>
      </c>
      <c r="AQ54" s="349" t="s">
        <v>923</v>
      </c>
      <c r="AR54" s="360">
        <f t="shared" si="3"/>
        <v>0</v>
      </c>
    </row>
    <row r="55" spans="1:44" ht="13.5" thickBot="1" x14ac:dyDescent="0.25">
      <c r="A55" s="430"/>
      <c r="B55" s="430"/>
      <c r="C55" s="415"/>
      <c r="D55" s="413"/>
      <c r="E55" s="413"/>
      <c r="F55" s="417"/>
      <c r="G55" s="418"/>
      <c r="H55" s="418"/>
      <c r="I55" s="420"/>
      <c r="J55" s="422"/>
      <c r="K55" s="422"/>
      <c r="L55" s="424"/>
      <c r="M55" s="351" t="s">
        <v>31</v>
      </c>
      <c r="N55" s="352"/>
      <c r="O55" s="352"/>
      <c r="P55" s="352" t="str">
        <f t="shared" ca="1" si="6"/>
        <v/>
      </c>
      <c r="Q55" s="352"/>
      <c r="R55" s="352" t="str">
        <f t="shared" si="7"/>
        <v/>
      </c>
      <c r="S55" s="352"/>
      <c r="T55" s="361">
        <f t="shared" si="0"/>
        <v>0</v>
      </c>
      <c r="U55" s="351" t="s">
        <v>31</v>
      </c>
      <c r="V55" s="352"/>
      <c r="W55" s="352"/>
      <c r="X55" s="352" t="str">
        <f t="shared" ca="1" si="53"/>
        <v/>
      </c>
      <c r="Y55" s="352"/>
      <c r="Z55" s="352" t="str">
        <f t="shared" si="54"/>
        <v/>
      </c>
      <c r="AA55" s="352"/>
      <c r="AB55" s="361">
        <f t="shared" si="55"/>
        <v>0</v>
      </c>
      <c r="AC55" s="351" t="s">
        <v>31</v>
      </c>
      <c r="AD55" s="352"/>
      <c r="AE55" s="352"/>
      <c r="AF55" s="352" t="str">
        <f t="shared" ca="1" si="10"/>
        <v/>
      </c>
      <c r="AG55" s="352"/>
      <c r="AH55" s="352" t="str">
        <f t="shared" si="11"/>
        <v/>
      </c>
      <c r="AI55" s="352"/>
      <c r="AJ55" s="361">
        <f t="shared" si="2"/>
        <v>0</v>
      </c>
      <c r="AK55" s="351" t="s">
        <v>31</v>
      </c>
      <c r="AL55" s="352"/>
      <c r="AM55" s="352"/>
      <c r="AN55" s="352" t="str">
        <f t="shared" ca="1" si="12"/>
        <v/>
      </c>
      <c r="AO55" s="352"/>
      <c r="AP55" s="352" t="str">
        <f t="shared" si="13"/>
        <v/>
      </c>
      <c r="AQ55" s="352"/>
      <c r="AR55" s="361">
        <f t="shared" si="3"/>
        <v>0</v>
      </c>
    </row>
    <row r="56" spans="1:44" x14ac:dyDescent="0.2">
      <c r="A56" s="430">
        <f t="shared" ref="A56" si="58">IF(AND(A54&lt;&gt;A$10, A54&lt;&gt;""), A54+1, "")</f>
        <v>23</v>
      </c>
      <c r="B56" s="430" t="str">
        <f>'TO Filter Summary'!B33</f>
        <v>FSW</v>
      </c>
      <c r="C56" s="414" t="s">
        <v>85</v>
      </c>
      <c r="D56" s="409" t="s">
        <v>34</v>
      </c>
      <c r="E56" s="409" t="str">
        <f>'TO Filter Summary'!D33</f>
        <v>No</v>
      </c>
      <c r="F56" s="416">
        <f ca="1">IF($A56="","", VLOOKUP(CONCATENATE("Observatory", $A56), Type_DB, 4, 0))</f>
        <v>135</v>
      </c>
      <c r="G56" s="409" t="str">
        <f ca="1">IF($A56="","", VLOOKUP(CONCATENATE("Observatory", $A56), Type_DB, 5, 0))</f>
        <v>0x087</v>
      </c>
      <c r="H56" s="409" t="str">
        <f t="shared" ref="H56" ca="1" si="59">CONCATENATE("0x",DEC2HEX(F56+2048))</f>
        <v>0x887</v>
      </c>
      <c r="I56" s="419">
        <f ca="1">IF($A56="","", VLOOKUP(CONCATENATE("Observatory", $A56), Type_DB, 12, 0))</f>
        <v>736</v>
      </c>
      <c r="J56" s="421">
        <f ca="1">IF($A56="","", VLOOKUP(CONCATENATE("Observatory", $A56), Type_DB, 15, 0))</f>
        <v>5</v>
      </c>
      <c r="K56" s="421" t="str">
        <f ca="1">IF($A56="","", VLOOKUP(CONCATENATE("Observatory", $A56), Type_DB, 8, 0))</f>
        <v>Sync</v>
      </c>
      <c r="L56" s="423">
        <f ca="1">IF($A56="","", VLOOKUP(CONCATENATE("Observatory", $A56), Type_DB, 16, 0))</f>
        <v>147.19999999999999</v>
      </c>
      <c r="M56" s="348" t="s">
        <v>899</v>
      </c>
      <c r="N56" s="349">
        <v>1</v>
      </c>
      <c r="O56" s="349">
        <v>3</v>
      </c>
      <c r="P56" s="350">
        <f t="shared" ca="1" si="6"/>
        <v>15</v>
      </c>
      <c r="Q56" s="349">
        <v>0</v>
      </c>
      <c r="R56" s="349">
        <f t="shared" si="7"/>
        <v>0</v>
      </c>
      <c r="S56" s="349" t="s">
        <v>923</v>
      </c>
      <c r="T56" s="360">
        <f t="shared" ca="1" si="0"/>
        <v>49.066666666666663</v>
      </c>
      <c r="U56" s="348" t="s">
        <v>899</v>
      </c>
      <c r="V56" s="349">
        <v>1</v>
      </c>
      <c r="W56" s="349">
        <v>6</v>
      </c>
      <c r="X56" s="350">
        <f t="shared" ca="1" si="8"/>
        <v>30</v>
      </c>
      <c r="Y56" s="349">
        <v>0</v>
      </c>
      <c r="Z56" s="349">
        <f t="shared" si="9"/>
        <v>0</v>
      </c>
      <c r="AA56" s="349" t="s">
        <v>923</v>
      </c>
      <c r="AB56" s="360">
        <f t="shared" ca="1" si="1"/>
        <v>24.533333333333331</v>
      </c>
      <c r="AC56" s="348" t="s">
        <v>899</v>
      </c>
      <c r="AD56" s="349">
        <v>1</v>
      </c>
      <c r="AE56" s="349">
        <v>6</v>
      </c>
      <c r="AF56" s="350">
        <f t="shared" ca="1" si="10"/>
        <v>30</v>
      </c>
      <c r="AG56" s="349">
        <v>0</v>
      </c>
      <c r="AH56" s="349">
        <f t="shared" si="11"/>
        <v>0</v>
      </c>
      <c r="AI56" s="349" t="s">
        <v>923</v>
      </c>
      <c r="AJ56" s="360">
        <f t="shared" ca="1" si="2"/>
        <v>24.533333333333331</v>
      </c>
      <c r="AK56" s="348" t="s">
        <v>899</v>
      </c>
      <c r="AL56" s="349">
        <v>1</v>
      </c>
      <c r="AM56" s="349">
        <v>12</v>
      </c>
      <c r="AN56" s="350">
        <f t="shared" ca="1" si="12"/>
        <v>60</v>
      </c>
      <c r="AO56" s="349">
        <v>0</v>
      </c>
      <c r="AP56" s="349">
        <f t="shared" si="13"/>
        <v>0</v>
      </c>
      <c r="AQ56" s="349" t="s">
        <v>923</v>
      </c>
      <c r="AR56" s="360">
        <f t="shared" ca="1" si="3"/>
        <v>12.266666666666666</v>
      </c>
    </row>
    <row r="57" spans="1:44" ht="13.5" thickBot="1" x14ac:dyDescent="0.25">
      <c r="A57" s="430"/>
      <c r="B57" s="430"/>
      <c r="C57" s="415"/>
      <c r="D57" s="413"/>
      <c r="E57" s="413"/>
      <c r="F57" s="417"/>
      <c r="G57" s="418"/>
      <c r="H57" s="418"/>
      <c r="I57" s="420"/>
      <c r="J57" s="422"/>
      <c r="K57" s="422"/>
      <c r="L57" s="424"/>
      <c r="M57" s="351" t="s">
        <v>31</v>
      </c>
      <c r="N57" s="352"/>
      <c r="O57" s="352"/>
      <c r="P57" s="352" t="str">
        <f t="shared" ca="1" si="6"/>
        <v/>
      </c>
      <c r="Q57" s="352"/>
      <c r="R57" s="352" t="str">
        <f t="shared" si="7"/>
        <v/>
      </c>
      <c r="S57" s="352"/>
      <c r="T57" s="361">
        <f t="shared" si="0"/>
        <v>0</v>
      </c>
      <c r="U57" s="351" t="s">
        <v>31</v>
      </c>
      <c r="V57" s="352"/>
      <c r="W57" s="352"/>
      <c r="X57" s="352" t="str">
        <f t="shared" ca="1" si="8"/>
        <v/>
      </c>
      <c r="Y57" s="352"/>
      <c r="Z57" s="352" t="str">
        <f t="shared" si="9"/>
        <v/>
      </c>
      <c r="AA57" s="352"/>
      <c r="AB57" s="361">
        <f t="shared" si="1"/>
        <v>0</v>
      </c>
      <c r="AC57" s="351" t="s">
        <v>31</v>
      </c>
      <c r="AD57" s="352"/>
      <c r="AE57" s="352"/>
      <c r="AF57" s="352" t="str">
        <f t="shared" ca="1" si="10"/>
        <v/>
      </c>
      <c r="AG57" s="352"/>
      <c r="AH57" s="352" t="str">
        <f t="shared" si="11"/>
        <v/>
      </c>
      <c r="AI57" s="352"/>
      <c r="AJ57" s="361">
        <f t="shared" si="2"/>
        <v>0</v>
      </c>
      <c r="AK57" s="351" t="s">
        <v>31</v>
      </c>
      <c r="AL57" s="352"/>
      <c r="AM57" s="352"/>
      <c r="AN57" s="352" t="str">
        <f t="shared" ca="1" si="12"/>
        <v/>
      </c>
      <c r="AO57" s="352"/>
      <c r="AP57" s="352" t="str">
        <f t="shared" si="13"/>
        <v/>
      </c>
      <c r="AQ57" s="352"/>
      <c r="AR57" s="361">
        <f t="shared" si="3"/>
        <v>0</v>
      </c>
    </row>
    <row r="58" spans="1:44" x14ac:dyDescent="0.2">
      <c r="A58" s="430">
        <f t="shared" ref="A58" si="60">IF(AND(A56&lt;&gt;A$10, A56&lt;&gt;""), A56+1, "")</f>
        <v>24</v>
      </c>
      <c r="B58" s="430" t="str">
        <f>'TO Filter Summary'!B34</f>
        <v>FSW</v>
      </c>
      <c r="C58" s="414" t="s">
        <v>86</v>
      </c>
      <c r="D58" s="409" t="s">
        <v>34</v>
      </c>
      <c r="E58" s="409" t="str">
        <f>'TO Filter Summary'!D34</f>
        <v>No</v>
      </c>
      <c r="F58" s="416">
        <f ca="1">IF($A58="","", VLOOKUP(CONCATENATE("Observatory", $A58), Type_DB, 4, 0))</f>
        <v>138</v>
      </c>
      <c r="G58" s="409" t="str">
        <f ca="1">IF($A58="","", VLOOKUP(CONCATENATE("Observatory", $A58), Type_DB, 5, 0))</f>
        <v>0x08A</v>
      </c>
      <c r="H58" s="409" t="str">
        <f t="shared" ref="H58" ca="1" si="61">CONCATENATE("0x",DEC2HEX(F58+2048))</f>
        <v>0x88A</v>
      </c>
      <c r="I58" s="419">
        <f ca="1">IF($A58="","", VLOOKUP(CONCATENATE("Observatory", $A58), Type_DB, 12, 0))</f>
        <v>176</v>
      </c>
      <c r="J58" s="421">
        <f ca="1">IF($A58="","", VLOOKUP(CONCATENATE("Observatory", $A58), Type_DB, 15, 0))</f>
        <v>5</v>
      </c>
      <c r="K58" s="421" t="str">
        <f ca="1">IF($A58="","", VLOOKUP(CONCATENATE("Observatory", $A58), Type_DB, 8, 0))</f>
        <v>Sync</v>
      </c>
      <c r="L58" s="423">
        <f ca="1">IF($A58="","", VLOOKUP(CONCATENATE("Observatory", $A58), Type_DB, 16, 0))</f>
        <v>35.200000000000003</v>
      </c>
      <c r="M58" s="348" t="s">
        <v>899</v>
      </c>
      <c r="N58" s="349">
        <v>1</v>
      </c>
      <c r="O58" s="349">
        <v>3</v>
      </c>
      <c r="P58" s="350">
        <f t="shared" ca="1" si="6"/>
        <v>15</v>
      </c>
      <c r="Q58" s="349">
        <v>0</v>
      </c>
      <c r="R58" s="349">
        <f t="shared" si="7"/>
        <v>0</v>
      </c>
      <c r="S58" s="349" t="s">
        <v>923</v>
      </c>
      <c r="T58" s="360">
        <f t="shared" ca="1" si="0"/>
        <v>11.733333333333334</v>
      </c>
      <c r="U58" s="348" t="s">
        <v>899</v>
      </c>
      <c r="V58" s="349">
        <v>1</v>
      </c>
      <c r="W58" s="349">
        <v>6</v>
      </c>
      <c r="X58" s="350">
        <f t="shared" ca="1" si="8"/>
        <v>30</v>
      </c>
      <c r="Y58" s="349">
        <v>0</v>
      </c>
      <c r="Z58" s="349">
        <f t="shared" si="9"/>
        <v>0</v>
      </c>
      <c r="AA58" s="349" t="s">
        <v>923</v>
      </c>
      <c r="AB58" s="360">
        <f t="shared" ca="1" si="1"/>
        <v>5.8666666666666671</v>
      </c>
      <c r="AC58" s="348" t="s">
        <v>899</v>
      </c>
      <c r="AD58" s="349">
        <v>1</v>
      </c>
      <c r="AE58" s="349">
        <v>6</v>
      </c>
      <c r="AF58" s="350">
        <f t="shared" ca="1" si="10"/>
        <v>30</v>
      </c>
      <c r="AG58" s="349">
        <v>0</v>
      </c>
      <c r="AH58" s="349">
        <f t="shared" si="11"/>
        <v>0</v>
      </c>
      <c r="AI58" s="349" t="s">
        <v>923</v>
      </c>
      <c r="AJ58" s="360">
        <f t="shared" ca="1" si="2"/>
        <v>5.8666666666666671</v>
      </c>
      <c r="AK58" s="348" t="s">
        <v>899</v>
      </c>
      <c r="AL58" s="349">
        <v>1</v>
      </c>
      <c r="AM58" s="349">
        <v>12</v>
      </c>
      <c r="AN58" s="350">
        <f t="shared" ca="1" si="12"/>
        <v>60</v>
      </c>
      <c r="AO58" s="349">
        <v>0</v>
      </c>
      <c r="AP58" s="349">
        <f t="shared" si="13"/>
        <v>0</v>
      </c>
      <c r="AQ58" s="349" t="s">
        <v>923</v>
      </c>
      <c r="AR58" s="360">
        <f t="shared" ca="1" si="3"/>
        <v>2.9333333333333336</v>
      </c>
    </row>
    <row r="59" spans="1:44" ht="13.5" thickBot="1" x14ac:dyDescent="0.25">
      <c r="A59" s="430"/>
      <c r="B59" s="430"/>
      <c r="C59" s="415"/>
      <c r="D59" s="413"/>
      <c r="E59" s="413"/>
      <c r="F59" s="417"/>
      <c r="G59" s="418"/>
      <c r="H59" s="418"/>
      <c r="I59" s="420"/>
      <c r="J59" s="422"/>
      <c r="K59" s="422"/>
      <c r="L59" s="424"/>
      <c r="M59" s="351" t="s">
        <v>31</v>
      </c>
      <c r="N59" s="352"/>
      <c r="O59" s="352"/>
      <c r="P59" s="352" t="str">
        <f t="shared" ca="1" si="6"/>
        <v/>
      </c>
      <c r="Q59" s="352"/>
      <c r="R59" s="352" t="str">
        <f t="shared" si="7"/>
        <v/>
      </c>
      <c r="S59" s="352"/>
      <c r="T59" s="361">
        <f t="shared" si="0"/>
        <v>0</v>
      </c>
      <c r="U59" s="351" t="s">
        <v>31</v>
      </c>
      <c r="V59" s="352"/>
      <c r="W59" s="352"/>
      <c r="X59" s="352" t="str">
        <f t="shared" ca="1" si="8"/>
        <v/>
      </c>
      <c r="Y59" s="352"/>
      <c r="Z59" s="352" t="str">
        <f t="shared" si="9"/>
        <v/>
      </c>
      <c r="AA59" s="352"/>
      <c r="AB59" s="361">
        <f t="shared" si="1"/>
        <v>0</v>
      </c>
      <c r="AC59" s="351" t="s">
        <v>31</v>
      </c>
      <c r="AD59" s="352"/>
      <c r="AE59" s="352"/>
      <c r="AF59" s="352" t="str">
        <f t="shared" ca="1" si="10"/>
        <v/>
      </c>
      <c r="AG59" s="352"/>
      <c r="AH59" s="352" t="str">
        <f t="shared" si="11"/>
        <v/>
      </c>
      <c r="AI59" s="352"/>
      <c r="AJ59" s="361">
        <f t="shared" si="2"/>
        <v>0</v>
      </c>
      <c r="AK59" s="351" t="s">
        <v>31</v>
      </c>
      <c r="AL59" s="352"/>
      <c r="AM59" s="352"/>
      <c r="AN59" s="352" t="str">
        <f t="shared" ca="1" si="12"/>
        <v/>
      </c>
      <c r="AO59" s="352"/>
      <c r="AP59" s="352" t="str">
        <f t="shared" si="13"/>
        <v/>
      </c>
      <c r="AQ59" s="352"/>
      <c r="AR59" s="361">
        <f t="shared" si="3"/>
        <v>0</v>
      </c>
    </row>
    <row r="60" spans="1:44" x14ac:dyDescent="0.2">
      <c r="A60" s="430">
        <f t="shared" ref="A60" si="62">IF(AND(A58&lt;&gt;A$10, A58&lt;&gt;""), A58+1, "")</f>
        <v>25</v>
      </c>
      <c r="B60" s="430">
        <f>'TO Filter Summary'!B35</f>
        <v>0</v>
      </c>
      <c r="C60" s="414" t="s">
        <v>87</v>
      </c>
      <c r="D60" s="409" t="s">
        <v>34</v>
      </c>
      <c r="E60" s="409">
        <f>'TO Filter Summary'!D35</f>
        <v>0</v>
      </c>
      <c r="F60" s="416">
        <f ca="1">IF($A60="","", VLOOKUP(CONCATENATE("Observatory", $A60), Type_DB, 4, 0))</f>
        <v>139</v>
      </c>
      <c r="G60" s="409" t="str">
        <f ca="1">IF($A60="","", VLOOKUP(CONCATENATE("Observatory", $A60), Type_DB, 5, 0))</f>
        <v>0x08B</v>
      </c>
      <c r="H60" s="409" t="str">
        <f t="shared" ref="H60" ca="1" si="63">CONCATENATE("0x",DEC2HEX(F60+2048))</f>
        <v>0x88B</v>
      </c>
      <c r="I60" s="419">
        <f ca="1">IF($A60="","", VLOOKUP(CONCATENATE("Observatory", $A60), Type_DB, 12, 0))</f>
        <v>736</v>
      </c>
      <c r="J60" s="421">
        <f ca="1">IF($A60="","", VLOOKUP(CONCATENATE("Observatory", $A60), Type_DB, 15, 0))</f>
        <v>0</v>
      </c>
      <c r="K60" s="421" t="str">
        <f ca="1">IF($A60="","", VLOOKUP(CONCATENATE("Observatory", $A60), Type_DB, 8, 0))</f>
        <v>Async</v>
      </c>
      <c r="L60" s="423">
        <f ca="1">IF($A60="","", VLOOKUP(CONCATENATE("Observatory", $A60), Type_DB, 16, 0))</f>
        <v>0</v>
      </c>
      <c r="M60" s="348" t="s">
        <v>899</v>
      </c>
      <c r="N60" s="349">
        <v>1</v>
      </c>
      <c r="O60" s="349">
        <v>1</v>
      </c>
      <c r="P60" s="350">
        <f t="shared" ca="1" si="6"/>
        <v>0</v>
      </c>
      <c r="Q60" s="349">
        <v>0</v>
      </c>
      <c r="R60" s="349">
        <f t="shared" si="7"/>
        <v>0</v>
      </c>
      <c r="S60" s="349" t="s">
        <v>923</v>
      </c>
      <c r="T60" s="360">
        <f t="shared" ca="1" si="0"/>
        <v>0</v>
      </c>
      <c r="U60" s="348" t="s">
        <v>899</v>
      </c>
      <c r="V60" s="349">
        <v>1</v>
      </c>
      <c r="W60" s="349">
        <v>1</v>
      </c>
      <c r="X60" s="350">
        <f t="shared" ca="1" si="8"/>
        <v>0</v>
      </c>
      <c r="Y60" s="349">
        <v>0</v>
      </c>
      <c r="Z60" s="349">
        <f t="shared" si="9"/>
        <v>0</v>
      </c>
      <c r="AA60" s="349" t="s">
        <v>923</v>
      </c>
      <c r="AB60" s="360">
        <f t="shared" ca="1" si="1"/>
        <v>0</v>
      </c>
      <c r="AC60" s="348" t="s">
        <v>899</v>
      </c>
      <c r="AD60" s="349">
        <v>1</v>
      </c>
      <c r="AE60" s="349">
        <v>1</v>
      </c>
      <c r="AF60" s="350">
        <f t="shared" ca="1" si="10"/>
        <v>0</v>
      </c>
      <c r="AG60" s="349">
        <v>0</v>
      </c>
      <c r="AH60" s="349">
        <f t="shared" si="11"/>
        <v>0</v>
      </c>
      <c r="AI60" s="349" t="s">
        <v>923</v>
      </c>
      <c r="AJ60" s="360">
        <f t="shared" ca="1" si="2"/>
        <v>0</v>
      </c>
      <c r="AK60" s="348" t="s">
        <v>899</v>
      </c>
      <c r="AL60" s="349">
        <v>1</v>
      </c>
      <c r="AM60" s="349">
        <v>1</v>
      </c>
      <c r="AN60" s="350">
        <f t="shared" ca="1" si="12"/>
        <v>0</v>
      </c>
      <c r="AO60" s="349">
        <v>0</v>
      </c>
      <c r="AP60" s="349">
        <f t="shared" si="13"/>
        <v>0</v>
      </c>
      <c r="AQ60" s="349" t="s">
        <v>923</v>
      </c>
      <c r="AR60" s="360">
        <f t="shared" ca="1" si="3"/>
        <v>0</v>
      </c>
    </row>
    <row r="61" spans="1:44" ht="13.5" thickBot="1" x14ac:dyDescent="0.25">
      <c r="A61" s="430"/>
      <c r="B61" s="430"/>
      <c r="C61" s="415"/>
      <c r="D61" s="413"/>
      <c r="E61" s="413"/>
      <c r="F61" s="417"/>
      <c r="G61" s="418"/>
      <c r="H61" s="418"/>
      <c r="I61" s="420"/>
      <c r="J61" s="422"/>
      <c r="K61" s="422"/>
      <c r="L61" s="424"/>
      <c r="M61" s="351" t="s">
        <v>31</v>
      </c>
      <c r="N61" s="352"/>
      <c r="O61" s="352"/>
      <c r="P61" s="352" t="str">
        <f t="shared" ca="1" si="6"/>
        <v/>
      </c>
      <c r="Q61" s="352"/>
      <c r="R61" s="352" t="str">
        <f t="shared" si="7"/>
        <v/>
      </c>
      <c r="S61" s="352"/>
      <c r="T61" s="361">
        <f t="shared" si="0"/>
        <v>0</v>
      </c>
      <c r="U61" s="351" t="s">
        <v>31</v>
      </c>
      <c r="V61" s="352"/>
      <c r="W61" s="352"/>
      <c r="X61" s="352" t="str">
        <f t="shared" ca="1" si="8"/>
        <v/>
      </c>
      <c r="Y61" s="352"/>
      <c r="Z61" s="352" t="str">
        <f t="shared" si="9"/>
        <v/>
      </c>
      <c r="AA61" s="352"/>
      <c r="AB61" s="361">
        <f t="shared" si="1"/>
        <v>0</v>
      </c>
      <c r="AC61" s="351" t="s">
        <v>31</v>
      </c>
      <c r="AD61" s="352"/>
      <c r="AE61" s="352"/>
      <c r="AF61" s="352" t="str">
        <f t="shared" ca="1" si="10"/>
        <v/>
      </c>
      <c r="AG61" s="352"/>
      <c r="AH61" s="352" t="str">
        <f t="shared" si="11"/>
        <v/>
      </c>
      <c r="AI61" s="352"/>
      <c r="AJ61" s="361">
        <f t="shared" si="2"/>
        <v>0</v>
      </c>
      <c r="AK61" s="351" t="s">
        <v>31</v>
      </c>
      <c r="AL61" s="352"/>
      <c r="AM61" s="352"/>
      <c r="AN61" s="352" t="str">
        <f t="shared" ca="1" si="12"/>
        <v/>
      </c>
      <c r="AO61" s="352"/>
      <c r="AP61" s="352" t="str">
        <f t="shared" si="13"/>
        <v/>
      </c>
      <c r="AQ61" s="352"/>
      <c r="AR61" s="361">
        <f t="shared" si="3"/>
        <v>0</v>
      </c>
    </row>
    <row r="62" spans="1:44" x14ac:dyDescent="0.2">
      <c r="A62" s="430">
        <f t="shared" ref="A62" si="64">IF(AND(A60&lt;&gt;A$10, A60&lt;&gt;""), A60+1, "")</f>
        <v>26</v>
      </c>
      <c r="B62" s="430">
        <f>'TO Filter Summary'!B36</f>
        <v>0</v>
      </c>
      <c r="C62" s="414" t="s">
        <v>88</v>
      </c>
      <c r="D62" s="409" t="s">
        <v>34</v>
      </c>
      <c r="E62" s="409">
        <f>'TO Filter Summary'!D36</f>
        <v>0</v>
      </c>
      <c r="F62" s="416">
        <f ca="1">IF($A62="","", VLOOKUP(CONCATENATE("Observatory", $A62), Type_DB, 4, 0))</f>
        <v>140</v>
      </c>
      <c r="G62" s="409" t="str">
        <f ca="1">IF($A62="","", VLOOKUP(CONCATENATE("Observatory", $A62), Type_DB, 5, 0))</f>
        <v>0x08C</v>
      </c>
      <c r="H62" s="409" t="str">
        <f t="shared" ref="H62" ca="1" si="65">CONCATENATE("0x",DEC2HEX(F62+2048))</f>
        <v>0x88C</v>
      </c>
      <c r="I62" s="419">
        <f ca="1">IF($A62="","", VLOOKUP(CONCATENATE("Observatory", $A62), Type_DB, 12, 0))</f>
        <v>12224</v>
      </c>
      <c r="J62" s="421">
        <f ca="1">IF($A62="","", VLOOKUP(CONCATENATE("Observatory", $A62), Type_DB, 15, 0))</f>
        <v>0</v>
      </c>
      <c r="K62" s="421" t="str">
        <f ca="1">IF($A62="","", VLOOKUP(CONCATENATE("Observatory", $A62), Type_DB, 8, 0))</f>
        <v>Async</v>
      </c>
      <c r="L62" s="423">
        <f ca="1">IF($A62="","", VLOOKUP(CONCATENATE("Observatory", $A62), Type_DB, 16, 0))</f>
        <v>0</v>
      </c>
      <c r="M62" s="348" t="s">
        <v>899</v>
      </c>
      <c r="N62" s="349">
        <v>1</v>
      </c>
      <c r="O62" s="349">
        <v>1</v>
      </c>
      <c r="P62" s="350">
        <f t="shared" ca="1" si="6"/>
        <v>0</v>
      </c>
      <c r="Q62" s="349">
        <v>0</v>
      </c>
      <c r="R62" s="349">
        <f t="shared" si="7"/>
        <v>0</v>
      </c>
      <c r="S62" s="349" t="s">
        <v>923</v>
      </c>
      <c r="T62" s="360">
        <f t="shared" ca="1" si="0"/>
        <v>0</v>
      </c>
      <c r="U62" s="348" t="s">
        <v>899</v>
      </c>
      <c r="V62" s="349">
        <v>1</v>
      </c>
      <c r="W62" s="349">
        <v>1</v>
      </c>
      <c r="X62" s="350">
        <f t="shared" ca="1" si="8"/>
        <v>0</v>
      </c>
      <c r="Y62" s="349">
        <v>0</v>
      </c>
      <c r="Z62" s="349">
        <f t="shared" si="9"/>
        <v>0</v>
      </c>
      <c r="AA62" s="349" t="s">
        <v>923</v>
      </c>
      <c r="AB62" s="360">
        <f t="shared" ca="1" si="1"/>
        <v>0</v>
      </c>
      <c r="AC62" s="348" t="s">
        <v>899</v>
      </c>
      <c r="AD62" s="349">
        <v>1</v>
      </c>
      <c r="AE62" s="349">
        <v>1</v>
      </c>
      <c r="AF62" s="350">
        <f t="shared" ca="1" si="10"/>
        <v>0</v>
      </c>
      <c r="AG62" s="349">
        <v>0</v>
      </c>
      <c r="AH62" s="349">
        <f t="shared" si="11"/>
        <v>0</v>
      </c>
      <c r="AI62" s="349" t="s">
        <v>923</v>
      </c>
      <c r="AJ62" s="360">
        <f t="shared" ca="1" si="2"/>
        <v>0</v>
      </c>
      <c r="AK62" s="348" t="s">
        <v>899</v>
      </c>
      <c r="AL62" s="349">
        <v>1</v>
      </c>
      <c r="AM62" s="349">
        <v>1</v>
      </c>
      <c r="AN62" s="350">
        <f t="shared" ca="1" si="12"/>
        <v>0</v>
      </c>
      <c r="AO62" s="349">
        <v>0</v>
      </c>
      <c r="AP62" s="349">
        <f t="shared" si="13"/>
        <v>0</v>
      </c>
      <c r="AQ62" s="349" t="s">
        <v>923</v>
      </c>
      <c r="AR62" s="360">
        <f t="shared" ca="1" si="3"/>
        <v>0</v>
      </c>
    </row>
    <row r="63" spans="1:44" s="68" customFormat="1" ht="13.5" thickBot="1" x14ac:dyDescent="0.25">
      <c r="A63" s="430"/>
      <c r="B63" s="430"/>
      <c r="C63" s="415"/>
      <c r="D63" s="413"/>
      <c r="E63" s="413"/>
      <c r="F63" s="417"/>
      <c r="G63" s="418"/>
      <c r="H63" s="418"/>
      <c r="I63" s="420"/>
      <c r="J63" s="422"/>
      <c r="K63" s="422"/>
      <c r="L63" s="424"/>
      <c r="M63" s="351" t="s">
        <v>31</v>
      </c>
      <c r="N63" s="352"/>
      <c r="O63" s="352"/>
      <c r="P63" s="352" t="str">
        <f t="shared" ca="1" si="6"/>
        <v/>
      </c>
      <c r="Q63" s="352"/>
      <c r="R63" s="352" t="str">
        <f t="shared" si="7"/>
        <v/>
      </c>
      <c r="S63" s="352"/>
      <c r="T63" s="361">
        <f t="shared" si="0"/>
        <v>0</v>
      </c>
      <c r="U63" s="351" t="s">
        <v>31</v>
      </c>
      <c r="V63" s="352"/>
      <c r="W63" s="352"/>
      <c r="X63" s="352" t="str">
        <f t="shared" ca="1" si="8"/>
        <v/>
      </c>
      <c r="Y63" s="352"/>
      <c r="Z63" s="352" t="str">
        <f t="shared" si="9"/>
        <v/>
      </c>
      <c r="AA63" s="352"/>
      <c r="AB63" s="361">
        <f t="shared" si="1"/>
        <v>0</v>
      </c>
      <c r="AC63" s="351" t="s">
        <v>31</v>
      </c>
      <c r="AD63" s="352"/>
      <c r="AE63" s="352"/>
      <c r="AF63" s="352" t="str">
        <f t="shared" ca="1" si="10"/>
        <v/>
      </c>
      <c r="AG63" s="352"/>
      <c r="AH63" s="352" t="str">
        <f t="shared" si="11"/>
        <v/>
      </c>
      <c r="AI63" s="352"/>
      <c r="AJ63" s="361">
        <f t="shared" si="2"/>
        <v>0</v>
      </c>
      <c r="AK63" s="351" t="s">
        <v>31</v>
      </c>
      <c r="AL63" s="352"/>
      <c r="AM63" s="352"/>
      <c r="AN63" s="352" t="str">
        <f t="shared" ca="1" si="12"/>
        <v/>
      </c>
      <c r="AO63" s="352"/>
      <c r="AP63" s="352" t="str">
        <f t="shared" si="13"/>
        <v/>
      </c>
      <c r="AQ63" s="352"/>
      <c r="AR63" s="361">
        <f t="shared" si="3"/>
        <v>0</v>
      </c>
    </row>
    <row r="64" spans="1:44" s="68" customFormat="1" x14ac:dyDescent="0.2">
      <c r="A64" s="430">
        <f t="shared" ref="A64" si="66">IF(AND(A62&lt;&gt;A$10, A62&lt;&gt;""), A62+1, "")</f>
        <v>27</v>
      </c>
      <c r="B64" s="430">
        <f>'TO Filter Summary'!B37</f>
        <v>0</v>
      </c>
      <c r="C64" s="414" t="s">
        <v>89</v>
      </c>
      <c r="D64" s="409" t="s">
        <v>34</v>
      </c>
      <c r="E64" s="409">
        <f>'TO Filter Summary'!D37</f>
        <v>0</v>
      </c>
      <c r="F64" s="416">
        <f ca="1">IF($A64="","", VLOOKUP(CONCATENATE("Observatory", $A64), Type_DB, 4, 0))</f>
        <v>141</v>
      </c>
      <c r="G64" s="409" t="str">
        <f ca="1">IF($A64="","", VLOOKUP(CONCATENATE("Observatory", $A64), Type_DB, 5, 0))</f>
        <v>0x08D</v>
      </c>
      <c r="H64" s="409" t="str">
        <f t="shared" ref="H64" ca="1" si="67">CONCATENATE("0x",DEC2HEX(F64+2048))</f>
        <v>0x88D</v>
      </c>
      <c r="I64" s="419">
        <f ca="1">IF($A64="","", VLOOKUP(CONCATENATE("Observatory", $A64), Type_DB, 12, 0))</f>
        <v>33728</v>
      </c>
      <c r="J64" s="421">
        <f ca="1">IF($A64="","", VLOOKUP(CONCATENATE("Observatory", $A64), Type_DB, 15, 0))</f>
        <v>0</v>
      </c>
      <c r="K64" s="421" t="str">
        <f ca="1">IF($A64="","", VLOOKUP(CONCATENATE("Observatory", $A64), Type_DB, 8, 0))</f>
        <v>Async</v>
      </c>
      <c r="L64" s="423">
        <f ca="1">IF($A64="","", VLOOKUP(CONCATENATE("Observatory", $A64), Type_DB, 16, 0))</f>
        <v>0</v>
      </c>
      <c r="M64" s="348" t="s">
        <v>899</v>
      </c>
      <c r="N64" s="349">
        <v>1</v>
      </c>
      <c r="O64" s="349">
        <v>1</v>
      </c>
      <c r="P64" s="350">
        <f t="shared" ca="1" si="6"/>
        <v>0</v>
      </c>
      <c r="Q64" s="349">
        <v>0</v>
      </c>
      <c r="R64" s="349">
        <f t="shared" si="7"/>
        <v>0</v>
      </c>
      <c r="S64" s="349" t="s">
        <v>923</v>
      </c>
      <c r="T64" s="360">
        <f t="shared" ca="1" si="0"/>
        <v>0</v>
      </c>
      <c r="U64" s="348" t="s">
        <v>899</v>
      </c>
      <c r="V64" s="349">
        <v>1</v>
      </c>
      <c r="W64" s="349">
        <v>1</v>
      </c>
      <c r="X64" s="350">
        <f t="shared" ca="1" si="8"/>
        <v>0</v>
      </c>
      <c r="Y64" s="349">
        <v>0</v>
      </c>
      <c r="Z64" s="349">
        <f t="shared" si="9"/>
        <v>0</v>
      </c>
      <c r="AA64" s="349" t="s">
        <v>923</v>
      </c>
      <c r="AB64" s="360">
        <f t="shared" ca="1" si="1"/>
        <v>0</v>
      </c>
      <c r="AC64" s="348" t="s">
        <v>899</v>
      </c>
      <c r="AD64" s="349">
        <v>1</v>
      </c>
      <c r="AE64" s="349">
        <v>1</v>
      </c>
      <c r="AF64" s="350">
        <f t="shared" ca="1" si="10"/>
        <v>0</v>
      </c>
      <c r="AG64" s="349">
        <v>0</v>
      </c>
      <c r="AH64" s="349">
        <f t="shared" si="11"/>
        <v>0</v>
      </c>
      <c r="AI64" s="349" t="s">
        <v>923</v>
      </c>
      <c r="AJ64" s="360">
        <f t="shared" ca="1" si="2"/>
        <v>0</v>
      </c>
      <c r="AK64" s="348" t="s">
        <v>899</v>
      </c>
      <c r="AL64" s="349">
        <v>1</v>
      </c>
      <c r="AM64" s="349">
        <v>1</v>
      </c>
      <c r="AN64" s="350">
        <f t="shared" ca="1" si="12"/>
        <v>0</v>
      </c>
      <c r="AO64" s="349">
        <v>0</v>
      </c>
      <c r="AP64" s="349">
        <f t="shared" si="13"/>
        <v>0</v>
      </c>
      <c r="AQ64" s="349" t="s">
        <v>923</v>
      </c>
      <c r="AR64" s="360">
        <f t="shared" ca="1" si="3"/>
        <v>0</v>
      </c>
    </row>
    <row r="65" spans="1:44" s="68" customFormat="1" ht="13.5" thickBot="1" x14ac:dyDescent="0.25">
      <c r="A65" s="430"/>
      <c r="B65" s="430"/>
      <c r="C65" s="415"/>
      <c r="D65" s="413"/>
      <c r="E65" s="413"/>
      <c r="F65" s="417"/>
      <c r="G65" s="418"/>
      <c r="H65" s="418"/>
      <c r="I65" s="420"/>
      <c r="J65" s="422"/>
      <c r="K65" s="422"/>
      <c r="L65" s="424"/>
      <c r="M65" s="351" t="s">
        <v>31</v>
      </c>
      <c r="N65" s="352"/>
      <c r="O65" s="352"/>
      <c r="P65" s="352" t="str">
        <f t="shared" ca="1" si="6"/>
        <v/>
      </c>
      <c r="Q65" s="352"/>
      <c r="R65" s="352" t="str">
        <f t="shared" si="7"/>
        <v/>
      </c>
      <c r="S65" s="352"/>
      <c r="T65" s="361">
        <f t="shared" si="0"/>
        <v>0</v>
      </c>
      <c r="U65" s="351" t="s">
        <v>31</v>
      </c>
      <c r="V65" s="352"/>
      <c r="W65" s="352"/>
      <c r="X65" s="352" t="str">
        <f t="shared" ca="1" si="8"/>
        <v/>
      </c>
      <c r="Y65" s="352"/>
      <c r="Z65" s="352" t="str">
        <f t="shared" si="9"/>
        <v/>
      </c>
      <c r="AA65" s="352"/>
      <c r="AB65" s="361">
        <f t="shared" si="1"/>
        <v>0</v>
      </c>
      <c r="AC65" s="351" t="s">
        <v>31</v>
      </c>
      <c r="AD65" s="352"/>
      <c r="AE65" s="352"/>
      <c r="AF65" s="352" t="str">
        <f t="shared" ca="1" si="10"/>
        <v/>
      </c>
      <c r="AG65" s="352"/>
      <c r="AH65" s="352" t="str">
        <f t="shared" si="11"/>
        <v/>
      </c>
      <c r="AI65" s="352"/>
      <c r="AJ65" s="361">
        <f t="shared" si="2"/>
        <v>0</v>
      </c>
      <c r="AK65" s="351" t="s">
        <v>31</v>
      </c>
      <c r="AL65" s="352"/>
      <c r="AM65" s="352"/>
      <c r="AN65" s="352" t="str">
        <f t="shared" ca="1" si="12"/>
        <v/>
      </c>
      <c r="AO65" s="352"/>
      <c r="AP65" s="352" t="str">
        <f t="shared" si="13"/>
        <v/>
      </c>
      <c r="AQ65" s="352"/>
      <c r="AR65" s="361">
        <f t="shared" si="3"/>
        <v>0</v>
      </c>
    </row>
    <row r="66" spans="1:44" x14ac:dyDescent="0.2">
      <c r="A66" s="430">
        <f t="shared" ref="A66" si="68">IF(AND(A64&lt;&gt;A$10, A64&lt;&gt;""), A64+1, "")</f>
        <v>28</v>
      </c>
      <c r="B66" s="430">
        <f>'TO Filter Summary'!B38</f>
        <v>0</v>
      </c>
      <c r="C66" s="414" t="s">
        <v>1229</v>
      </c>
      <c r="D66" s="409" t="s">
        <v>34</v>
      </c>
      <c r="E66" s="409">
        <f>'TO Filter Summary'!D38</f>
        <v>0</v>
      </c>
      <c r="F66" s="416">
        <f ca="1">IF($A66="","", VLOOKUP(CONCATENATE("Observatory", $A66), Type_DB, 4, 0))</f>
        <v>142</v>
      </c>
      <c r="G66" s="409" t="str">
        <f ca="1">IF($A66="","", VLOOKUP(CONCATENATE("Observatory", $A66), Type_DB, 5, 0))</f>
        <v>0x08E</v>
      </c>
      <c r="H66" s="409" t="str">
        <f t="shared" ref="H66" ca="1" si="69">CONCATENATE("0x",DEC2HEX(F66+2048))</f>
        <v>0x88E</v>
      </c>
      <c r="I66" s="419">
        <f ca="1">IF($A66="","", VLOOKUP(CONCATENATE("Observatory", $A66), Type_DB, 12, 0))</f>
        <v>2400</v>
      </c>
      <c r="J66" s="421">
        <f ca="1">IF($A66="","", VLOOKUP(CONCATENATE("Observatory", $A66), Type_DB, 15, 0))</f>
        <v>0</v>
      </c>
      <c r="K66" s="421" t="str">
        <f ca="1">IF($A66="","", VLOOKUP(CONCATENATE("Observatory", $A66), Type_DB, 8, 0))</f>
        <v>Async</v>
      </c>
      <c r="L66" s="423">
        <f ca="1">IF($A66="","", VLOOKUP(CONCATENATE("Observatory", $A66), Type_DB, 16, 0))</f>
        <v>0</v>
      </c>
      <c r="M66" s="348" t="s">
        <v>899</v>
      </c>
      <c r="N66" s="349">
        <v>1</v>
      </c>
      <c r="O66" s="349">
        <v>1</v>
      </c>
      <c r="P66" s="350">
        <f t="shared" ca="1" si="6"/>
        <v>0</v>
      </c>
      <c r="Q66" s="349">
        <v>0</v>
      </c>
      <c r="R66" s="349">
        <f t="shared" si="7"/>
        <v>0</v>
      </c>
      <c r="S66" s="349" t="s">
        <v>923</v>
      </c>
      <c r="T66" s="360">
        <f t="shared" ca="1" si="0"/>
        <v>0</v>
      </c>
      <c r="U66" s="348" t="s">
        <v>899</v>
      </c>
      <c r="V66" s="349">
        <v>1</v>
      </c>
      <c r="W66" s="349">
        <v>1</v>
      </c>
      <c r="X66" s="350">
        <f t="shared" ca="1" si="8"/>
        <v>0</v>
      </c>
      <c r="Y66" s="349">
        <v>0</v>
      </c>
      <c r="Z66" s="349">
        <f t="shared" si="9"/>
        <v>0</v>
      </c>
      <c r="AA66" s="349" t="s">
        <v>923</v>
      </c>
      <c r="AB66" s="360">
        <f t="shared" ca="1" si="1"/>
        <v>0</v>
      </c>
      <c r="AC66" s="348" t="s">
        <v>899</v>
      </c>
      <c r="AD66" s="349">
        <v>1</v>
      </c>
      <c r="AE66" s="349">
        <v>1</v>
      </c>
      <c r="AF66" s="350">
        <f t="shared" ca="1" si="10"/>
        <v>0</v>
      </c>
      <c r="AG66" s="349">
        <v>0</v>
      </c>
      <c r="AH66" s="349">
        <f t="shared" si="11"/>
        <v>0</v>
      </c>
      <c r="AI66" s="349" t="s">
        <v>923</v>
      </c>
      <c r="AJ66" s="360">
        <f t="shared" ca="1" si="2"/>
        <v>0</v>
      </c>
      <c r="AK66" s="348" t="s">
        <v>899</v>
      </c>
      <c r="AL66" s="349">
        <v>1</v>
      </c>
      <c r="AM66" s="349">
        <v>1</v>
      </c>
      <c r="AN66" s="350">
        <f t="shared" ca="1" si="12"/>
        <v>0</v>
      </c>
      <c r="AO66" s="349">
        <v>0</v>
      </c>
      <c r="AP66" s="349">
        <f t="shared" si="13"/>
        <v>0</v>
      </c>
      <c r="AQ66" s="349" t="s">
        <v>923</v>
      </c>
      <c r="AR66" s="360">
        <f t="shared" ca="1" si="3"/>
        <v>0</v>
      </c>
    </row>
    <row r="67" spans="1:44" ht="13.5" thickBot="1" x14ac:dyDescent="0.25">
      <c r="A67" s="430"/>
      <c r="B67" s="430"/>
      <c r="C67" s="415"/>
      <c r="D67" s="413"/>
      <c r="E67" s="413"/>
      <c r="F67" s="417"/>
      <c r="G67" s="418"/>
      <c r="H67" s="418"/>
      <c r="I67" s="420"/>
      <c r="J67" s="422"/>
      <c r="K67" s="422"/>
      <c r="L67" s="424"/>
      <c r="M67" s="351" t="s">
        <v>31</v>
      </c>
      <c r="N67" s="352"/>
      <c r="O67" s="352"/>
      <c r="P67" s="352" t="str">
        <f t="shared" ca="1" si="6"/>
        <v/>
      </c>
      <c r="Q67" s="352"/>
      <c r="R67" s="352" t="str">
        <f t="shared" si="7"/>
        <v/>
      </c>
      <c r="S67" s="352"/>
      <c r="T67" s="361">
        <f t="shared" si="0"/>
        <v>0</v>
      </c>
      <c r="U67" s="351" t="s">
        <v>31</v>
      </c>
      <c r="V67" s="352"/>
      <c r="W67" s="352"/>
      <c r="X67" s="352" t="str">
        <f t="shared" ca="1" si="8"/>
        <v/>
      </c>
      <c r="Y67" s="352"/>
      <c r="Z67" s="352" t="str">
        <f t="shared" si="9"/>
        <v/>
      </c>
      <c r="AA67" s="352"/>
      <c r="AB67" s="361">
        <f t="shared" si="1"/>
        <v>0</v>
      </c>
      <c r="AC67" s="351" t="s">
        <v>31</v>
      </c>
      <c r="AD67" s="352"/>
      <c r="AE67" s="352"/>
      <c r="AF67" s="352" t="str">
        <f t="shared" ca="1" si="10"/>
        <v/>
      </c>
      <c r="AG67" s="352"/>
      <c r="AH67" s="352" t="str">
        <f t="shared" si="11"/>
        <v/>
      </c>
      <c r="AI67" s="352"/>
      <c r="AJ67" s="361">
        <f t="shared" si="2"/>
        <v>0</v>
      </c>
      <c r="AK67" s="351" t="s">
        <v>31</v>
      </c>
      <c r="AL67" s="352"/>
      <c r="AM67" s="352"/>
      <c r="AN67" s="352" t="str">
        <f t="shared" ca="1" si="12"/>
        <v/>
      </c>
      <c r="AO67" s="352"/>
      <c r="AP67" s="352" t="str">
        <f t="shared" si="13"/>
        <v/>
      </c>
      <c r="AQ67" s="352"/>
      <c r="AR67" s="361">
        <f t="shared" si="3"/>
        <v>0</v>
      </c>
    </row>
    <row r="68" spans="1:44" x14ac:dyDescent="0.2">
      <c r="A68" s="430">
        <f t="shared" ref="A68" si="70">IF(AND(A66&lt;&gt;A$10, A66&lt;&gt;""), A66+1, "")</f>
        <v>29</v>
      </c>
      <c r="B68" s="430" t="str">
        <f>'TO Filter Summary'!B39</f>
        <v>GMI</v>
      </c>
      <c r="C68" s="414" t="s">
        <v>90</v>
      </c>
      <c r="D68" s="409" t="s">
        <v>27</v>
      </c>
      <c r="E68" s="409" t="str">
        <f>'TO Filter Summary'!D39</f>
        <v>No</v>
      </c>
      <c r="F68" s="416">
        <f ca="1">IF($A68="","", VLOOKUP(CONCATENATE("Observatory", $A68), Type_DB, 4, 0))</f>
        <v>144</v>
      </c>
      <c r="G68" s="409" t="str">
        <f ca="1">IF($A68="","", VLOOKUP(CONCATENATE("Observatory", $A68), Type_DB, 5, 0))</f>
        <v>0x090</v>
      </c>
      <c r="H68" s="409" t="str">
        <f t="shared" ref="H68" ca="1" si="71">CONCATENATE("0x",DEC2HEX(F68+2048))</f>
        <v>0x890</v>
      </c>
      <c r="I68" s="419">
        <f ca="1">IF($A68="","", VLOOKUP(CONCATENATE("Observatory", $A68), Type_DB, 12, 0))</f>
        <v>4096</v>
      </c>
      <c r="J68" s="421">
        <f ca="1">IF($A68="","", VLOOKUP(CONCATENATE("Observatory", $A68), Type_DB, 15, 0))</f>
        <v>2</v>
      </c>
      <c r="K68" s="421" t="str">
        <f ca="1">IF($A68="","", VLOOKUP(CONCATENATE("Observatory", $A68), Type_DB, 8, 0))</f>
        <v>Sync</v>
      </c>
      <c r="L68" s="423">
        <f ca="1">IF($A68="","", VLOOKUP(CONCATENATE("Observatory", $A68), Type_DB, 16, 0))</f>
        <v>2048</v>
      </c>
      <c r="M68" s="348" t="s">
        <v>899</v>
      </c>
      <c r="N68" s="349">
        <v>0</v>
      </c>
      <c r="O68" s="349">
        <v>0</v>
      </c>
      <c r="P68" s="350">
        <f t="shared" ca="1" si="6"/>
        <v>0</v>
      </c>
      <c r="Q68" s="349">
        <v>0</v>
      </c>
      <c r="R68" s="349">
        <f t="shared" si="7"/>
        <v>0</v>
      </c>
      <c r="S68" s="349" t="s">
        <v>923</v>
      </c>
      <c r="T68" s="360">
        <f t="shared" si="0"/>
        <v>0</v>
      </c>
      <c r="U68" s="348" t="s">
        <v>899</v>
      </c>
      <c r="V68" s="349">
        <v>0</v>
      </c>
      <c r="W68" s="349">
        <v>0</v>
      </c>
      <c r="X68" s="350">
        <f t="shared" ca="1" si="8"/>
        <v>0</v>
      </c>
      <c r="Y68" s="349">
        <v>0</v>
      </c>
      <c r="Z68" s="349">
        <f t="shared" si="9"/>
        <v>0</v>
      </c>
      <c r="AA68" s="349" t="s">
        <v>923</v>
      </c>
      <c r="AB68" s="360">
        <f t="shared" si="1"/>
        <v>0</v>
      </c>
      <c r="AC68" s="348" t="s">
        <v>899</v>
      </c>
      <c r="AD68" s="349">
        <v>0</v>
      </c>
      <c r="AE68" s="349">
        <v>0</v>
      </c>
      <c r="AF68" s="350">
        <f t="shared" ca="1" si="10"/>
        <v>0</v>
      </c>
      <c r="AG68" s="349">
        <v>0</v>
      </c>
      <c r="AH68" s="349">
        <f t="shared" si="11"/>
        <v>0</v>
      </c>
      <c r="AI68" s="349" t="s">
        <v>923</v>
      </c>
      <c r="AJ68" s="360">
        <f t="shared" si="2"/>
        <v>0</v>
      </c>
      <c r="AK68" s="348" t="s">
        <v>899</v>
      </c>
      <c r="AL68" s="349">
        <v>0</v>
      </c>
      <c r="AM68" s="349">
        <v>0</v>
      </c>
      <c r="AN68" s="350">
        <f t="shared" ca="1" si="12"/>
        <v>0</v>
      </c>
      <c r="AO68" s="349">
        <v>0</v>
      </c>
      <c r="AP68" s="349">
        <f t="shared" si="13"/>
        <v>0</v>
      </c>
      <c r="AQ68" s="349" t="s">
        <v>923</v>
      </c>
      <c r="AR68" s="360">
        <f t="shared" si="3"/>
        <v>0</v>
      </c>
    </row>
    <row r="69" spans="1:44" ht="13.5" thickBot="1" x14ac:dyDescent="0.25">
      <c r="A69" s="430"/>
      <c r="B69" s="430"/>
      <c r="C69" s="415"/>
      <c r="D69" s="413"/>
      <c r="E69" s="413"/>
      <c r="F69" s="417"/>
      <c r="G69" s="418"/>
      <c r="H69" s="418"/>
      <c r="I69" s="420"/>
      <c r="J69" s="422"/>
      <c r="K69" s="422"/>
      <c r="L69" s="424"/>
      <c r="M69" s="351" t="s">
        <v>31</v>
      </c>
      <c r="N69" s="352"/>
      <c r="O69" s="352"/>
      <c r="P69" s="352" t="str">
        <f t="shared" ca="1" si="6"/>
        <v/>
      </c>
      <c r="Q69" s="352"/>
      <c r="R69" s="352" t="str">
        <f t="shared" si="7"/>
        <v/>
      </c>
      <c r="S69" s="352"/>
      <c r="T69" s="361">
        <f t="shared" si="0"/>
        <v>0</v>
      </c>
      <c r="U69" s="351" t="s">
        <v>31</v>
      </c>
      <c r="V69" s="352"/>
      <c r="W69" s="352"/>
      <c r="X69" s="352" t="str">
        <f t="shared" ca="1" si="8"/>
        <v/>
      </c>
      <c r="Y69" s="352"/>
      <c r="Z69" s="352" t="str">
        <f t="shared" si="9"/>
        <v/>
      </c>
      <c r="AA69" s="352"/>
      <c r="AB69" s="361">
        <f t="shared" si="1"/>
        <v>0</v>
      </c>
      <c r="AC69" s="351" t="s">
        <v>31</v>
      </c>
      <c r="AD69" s="352"/>
      <c r="AE69" s="352"/>
      <c r="AF69" s="352" t="str">
        <f t="shared" ca="1" si="10"/>
        <v/>
      </c>
      <c r="AG69" s="352"/>
      <c r="AH69" s="352" t="str">
        <f t="shared" si="11"/>
        <v/>
      </c>
      <c r="AI69" s="352"/>
      <c r="AJ69" s="361">
        <f t="shared" si="2"/>
        <v>0</v>
      </c>
      <c r="AK69" s="351" t="s">
        <v>31</v>
      </c>
      <c r="AL69" s="352"/>
      <c r="AM69" s="352"/>
      <c r="AN69" s="352" t="str">
        <f t="shared" ca="1" si="12"/>
        <v/>
      </c>
      <c r="AO69" s="352"/>
      <c r="AP69" s="352" t="str">
        <f t="shared" si="13"/>
        <v/>
      </c>
      <c r="AQ69" s="352"/>
      <c r="AR69" s="361">
        <f t="shared" si="3"/>
        <v>0</v>
      </c>
    </row>
    <row r="70" spans="1:44" x14ac:dyDescent="0.2">
      <c r="A70" s="430">
        <f t="shared" ref="A70" si="72">IF(AND(A68&lt;&gt;A$10, A68&lt;&gt;""), A68+1, "")</f>
        <v>30</v>
      </c>
      <c r="B70" s="430" t="str">
        <f>'TO Filter Summary'!B40</f>
        <v>GMI</v>
      </c>
      <c r="C70" s="414" t="s">
        <v>91</v>
      </c>
      <c r="D70" s="409" t="s">
        <v>27</v>
      </c>
      <c r="E70" s="409" t="str">
        <f>'TO Filter Summary'!D40</f>
        <v>No</v>
      </c>
      <c r="F70" s="416">
        <f ca="1">IF($A70="","", VLOOKUP(CONCATENATE("Observatory", $A70), Type_DB, 4, 0))</f>
        <v>145</v>
      </c>
      <c r="G70" s="409" t="str">
        <f ca="1">IF($A70="","", VLOOKUP(CONCATENATE("Observatory", $A70), Type_DB, 5, 0))</f>
        <v>0x091</v>
      </c>
      <c r="H70" s="409" t="str">
        <f t="shared" ref="H70" ca="1" si="73">CONCATENATE("0x",DEC2HEX(F70+2048))</f>
        <v>0x891</v>
      </c>
      <c r="I70" s="419">
        <f ca="1">IF($A70="","", VLOOKUP(CONCATENATE("Observatory", $A70), Type_DB, 12, 0))</f>
        <v>4096</v>
      </c>
      <c r="J70" s="421">
        <f ca="1">IF($A70="","", VLOOKUP(CONCATENATE("Observatory", $A70), Type_DB, 15, 0))</f>
        <v>2</v>
      </c>
      <c r="K70" s="421" t="str">
        <f ca="1">IF($A70="","", VLOOKUP(CONCATENATE("Observatory", $A70), Type_DB, 8, 0))</f>
        <v>Sync</v>
      </c>
      <c r="L70" s="423">
        <f ca="1">IF($A70="","", VLOOKUP(CONCATENATE("Observatory", $A70), Type_DB, 16, 0))</f>
        <v>2048</v>
      </c>
      <c r="M70" s="348" t="s">
        <v>899</v>
      </c>
      <c r="N70" s="349">
        <v>0</v>
      </c>
      <c r="O70" s="349">
        <v>0</v>
      </c>
      <c r="P70" s="350">
        <f t="shared" ca="1" si="6"/>
        <v>0</v>
      </c>
      <c r="Q70" s="349">
        <v>0</v>
      </c>
      <c r="R70" s="349">
        <f t="shared" si="7"/>
        <v>0</v>
      </c>
      <c r="S70" s="349" t="s">
        <v>923</v>
      </c>
      <c r="T70" s="360">
        <f t="shared" si="0"/>
        <v>0</v>
      </c>
      <c r="U70" s="348" t="s">
        <v>899</v>
      </c>
      <c r="V70" s="349">
        <v>0</v>
      </c>
      <c r="W70" s="349">
        <v>0</v>
      </c>
      <c r="X70" s="350">
        <f t="shared" ca="1" si="8"/>
        <v>0</v>
      </c>
      <c r="Y70" s="349">
        <v>0</v>
      </c>
      <c r="Z70" s="349">
        <f t="shared" si="9"/>
        <v>0</v>
      </c>
      <c r="AA70" s="349" t="s">
        <v>923</v>
      </c>
      <c r="AB70" s="360">
        <f t="shared" si="1"/>
        <v>0</v>
      </c>
      <c r="AC70" s="348" t="s">
        <v>899</v>
      </c>
      <c r="AD70" s="349">
        <v>0</v>
      </c>
      <c r="AE70" s="349">
        <v>0</v>
      </c>
      <c r="AF70" s="350">
        <f t="shared" ca="1" si="10"/>
        <v>0</v>
      </c>
      <c r="AG70" s="349">
        <v>0</v>
      </c>
      <c r="AH70" s="349">
        <f t="shared" si="11"/>
        <v>0</v>
      </c>
      <c r="AI70" s="349" t="s">
        <v>923</v>
      </c>
      <c r="AJ70" s="360">
        <f t="shared" si="2"/>
        <v>0</v>
      </c>
      <c r="AK70" s="348" t="s">
        <v>899</v>
      </c>
      <c r="AL70" s="349">
        <v>0</v>
      </c>
      <c r="AM70" s="349">
        <v>0</v>
      </c>
      <c r="AN70" s="350">
        <f t="shared" ca="1" si="12"/>
        <v>0</v>
      </c>
      <c r="AO70" s="349">
        <v>0</v>
      </c>
      <c r="AP70" s="349">
        <f t="shared" si="13"/>
        <v>0</v>
      </c>
      <c r="AQ70" s="349" t="s">
        <v>923</v>
      </c>
      <c r="AR70" s="360">
        <f t="shared" si="3"/>
        <v>0</v>
      </c>
    </row>
    <row r="71" spans="1:44" ht="13.5" thickBot="1" x14ac:dyDescent="0.25">
      <c r="A71" s="430"/>
      <c r="B71" s="430"/>
      <c r="C71" s="415"/>
      <c r="D71" s="413"/>
      <c r="E71" s="413"/>
      <c r="F71" s="417"/>
      <c r="G71" s="418"/>
      <c r="H71" s="418"/>
      <c r="I71" s="420"/>
      <c r="J71" s="422"/>
      <c r="K71" s="422"/>
      <c r="L71" s="424"/>
      <c r="M71" s="351" t="s">
        <v>31</v>
      </c>
      <c r="N71" s="352"/>
      <c r="O71" s="352"/>
      <c r="P71" s="352" t="str">
        <f t="shared" ca="1" si="6"/>
        <v/>
      </c>
      <c r="Q71" s="352"/>
      <c r="R71" s="352" t="str">
        <f t="shared" si="7"/>
        <v/>
      </c>
      <c r="S71" s="352"/>
      <c r="T71" s="361">
        <f t="shared" si="0"/>
        <v>0</v>
      </c>
      <c r="U71" s="351" t="s">
        <v>31</v>
      </c>
      <c r="V71" s="352"/>
      <c r="W71" s="352"/>
      <c r="X71" s="352" t="str">
        <f t="shared" ca="1" si="8"/>
        <v/>
      </c>
      <c r="Y71" s="352"/>
      <c r="Z71" s="352" t="str">
        <f t="shared" si="9"/>
        <v/>
      </c>
      <c r="AA71" s="352"/>
      <c r="AB71" s="361">
        <f t="shared" si="1"/>
        <v>0</v>
      </c>
      <c r="AC71" s="351" t="s">
        <v>31</v>
      </c>
      <c r="AD71" s="352"/>
      <c r="AE71" s="352"/>
      <c r="AF71" s="352" t="str">
        <f t="shared" ca="1" si="10"/>
        <v/>
      </c>
      <c r="AG71" s="352"/>
      <c r="AH71" s="352" t="str">
        <f t="shared" si="11"/>
        <v/>
      </c>
      <c r="AI71" s="352"/>
      <c r="AJ71" s="361">
        <f t="shared" si="2"/>
        <v>0</v>
      </c>
      <c r="AK71" s="351" t="s">
        <v>31</v>
      </c>
      <c r="AL71" s="352"/>
      <c r="AM71" s="352"/>
      <c r="AN71" s="352" t="str">
        <f t="shared" ca="1" si="12"/>
        <v/>
      </c>
      <c r="AO71" s="352"/>
      <c r="AP71" s="352" t="str">
        <f t="shared" si="13"/>
        <v/>
      </c>
      <c r="AQ71" s="352"/>
      <c r="AR71" s="361">
        <f t="shared" si="3"/>
        <v>0</v>
      </c>
    </row>
    <row r="72" spans="1:44" x14ac:dyDescent="0.2">
      <c r="A72" s="430">
        <f t="shared" ref="A72" si="74">IF(AND(A70&lt;&gt;A$10, A70&lt;&gt;""), A70+1, "")</f>
        <v>31</v>
      </c>
      <c r="B72" s="430" t="str">
        <f>'TO Filter Summary'!B41</f>
        <v>GMI</v>
      </c>
      <c r="C72" s="414" t="s">
        <v>92</v>
      </c>
      <c r="D72" s="409" t="s">
        <v>27</v>
      </c>
      <c r="E72" s="409" t="str">
        <f>'TO Filter Summary'!D41</f>
        <v>No</v>
      </c>
      <c r="F72" s="416">
        <f ca="1">IF($A72="","", VLOOKUP(CONCATENATE("Observatory", $A72), Type_DB, 4, 0))</f>
        <v>146</v>
      </c>
      <c r="G72" s="409" t="str">
        <f ca="1">IF($A72="","", VLOOKUP(CONCATENATE("Observatory", $A72), Type_DB, 5, 0))</f>
        <v>0x092</v>
      </c>
      <c r="H72" s="409" t="str">
        <f t="shared" ref="H72" ca="1" si="75">CONCATENATE("0x",DEC2HEX(F72+2048))</f>
        <v>0x892</v>
      </c>
      <c r="I72" s="419">
        <f ca="1">IF($A72="","", VLOOKUP(CONCATENATE("Observatory", $A72), Type_DB, 12, 0))</f>
        <v>7168</v>
      </c>
      <c r="J72" s="421">
        <f ca="1">IF($A72="","", VLOOKUP(CONCATENATE("Observatory", $A72), Type_DB, 15, 0))</f>
        <v>0.2</v>
      </c>
      <c r="K72" s="421" t="str">
        <f ca="1">IF($A72="","", VLOOKUP(CONCATENATE("Observatory", $A72), Type_DB, 8, 0))</f>
        <v>Sync</v>
      </c>
      <c r="L72" s="423">
        <f ca="1">IF($A72="","", VLOOKUP(CONCATENATE("Observatory", $A72), Type_DB, 16, 0))</f>
        <v>35840</v>
      </c>
      <c r="M72" s="348" t="s">
        <v>899</v>
      </c>
      <c r="N72" s="349">
        <v>0</v>
      </c>
      <c r="O72" s="349">
        <v>0</v>
      </c>
      <c r="P72" s="350">
        <f t="shared" ca="1" si="6"/>
        <v>0</v>
      </c>
      <c r="Q72" s="349">
        <v>0</v>
      </c>
      <c r="R72" s="349">
        <f t="shared" si="7"/>
        <v>0</v>
      </c>
      <c r="S72" s="349" t="s">
        <v>923</v>
      </c>
      <c r="T72" s="360">
        <f t="shared" si="0"/>
        <v>0</v>
      </c>
      <c r="U72" s="348" t="s">
        <v>899</v>
      </c>
      <c r="V72" s="349">
        <v>0</v>
      </c>
      <c r="W72" s="349">
        <v>0</v>
      </c>
      <c r="X72" s="350">
        <f t="shared" ca="1" si="8"/>
        <v>0</v>
      </c>
      <c r="Y72" s="349">
        <v>0</v>
      </c>
      <c r="Z72" s="349">
        <f t="shared" si="9"/>
        <v>0</v>
      </c>
      <c r="AA72" s="349" t="s">
        <v>923</v>
      </c>
      <c r="AB72" s="360">
        <f t="shared" si="1"/>
        <v>0</v>
      </c>
      <c r="AC72" s="348" t="s">
        <v>899</v>
      </c>
      <c r="AD72" s="349">
        <v>0</v>
      </c>
      <c r="AE72" s="349">
        <v>0</v>
      </c>
      <c r="AF72" s="350">
        <f t="shared" ca="1" si="10"/>
        <v>0</v>
      </c>
      <c r="AG72" s="349">
        <v>0</v>
      </c>
      <c r="AH72" s="349">
        <f t="shared" si="11"/>
        <v>0</v>
      </c>
      <c r="AI72" s="349" t="s">
        <v>923</v>
      </c>
      <c r="AJ72" s="360">
        <f t="shared" si="2"/>
        <v>0</v>
      </c>
      <c r="AK72" s="348" t="s">
        <v>899</v>
      </c>
      <c r="AL72" s="349">
        <v>0</v>
      </c>
      <c r="AM72" s="349">
        <v>0</v>
      </c>
      <c r="AN72" s="350">
        <f t="shared" ca="1" si="12"/>
        <v>0</v>
      </c>
      <c r="AO72" s="349">
        <v>0</v>
      </c>
      <c r="AP72" s="349">
        <f t="shared" si="13"/>
        <v>0</v>
      </c>
      <c r="AQ72" s="349" t="s">
        <v>923</v>
      </c>
      <c r="AR72" s="360">
        <f t="shared" si="3"/>
        <v>0</v>
      </c>
    </row>
    <row r="73" spans="1:44" ht="13.5" thickBot="1" x14ac:dyDescent="0.25">
      <c r="A73" s="430"/>
      <c r="B73" s="430"/>
      <c r="C73" s="415"/>
      <c r="D73" s="413"/>
      <c r="E73" s="413"/>
      <c r="F73" s="417"/>
      <c r="G73" s="418"/>
      <c r="H73" s="418"/>
      <c r="I73" s="420"/>
      <c r="J73" s="422"/>
      <c r="K73" s="422"/>
      <c r="L73" s="424"/>
      <c r="M73" s="351" t="s">
        <v>31</v>
      </c>
      <c r="N73" s="352"/>
      <c r="O73" s="352"/>
      <c r="P73" s="352" t="str">
        <f t="shared" ca="1" si="6"/>
        <v/>
      </c>
      <c r="Q73" s="352"/>
      <c r="R73" s="352" t="str">
        <f t="shared" si="7"/>
        <v/>
      </c>
      <c r="S73" s="352"/>
      <c r="T73" s="361">
        <f t="shared" si="0"/>
        <v>0</v>
      </c>
      <c r="U73" s="351" t="s">
        <v>31</v>
      </c>
      <c r="V73" s="352"/>
      <c r="W73" s="352"/>
      <c r="X73" s="352" t="str">
        <f t="shared" ca="1" si="8"/>
        <v/>
      </c>
      <c r="Y73" s="352"/>
      <c r="Z73" s="352" t="str">
        <f t="shared" si="9"/>
        <v/>
      </c>
      <c r="AA73" s="352"/>
      <c r="AB73" s="361">
        <f t="shared" si="1"/>
        <v>0</v>
      </c>
      <c r="AC73" s="351" t="s">
        <v>31</v>
      </c>
      <c r="AD73" s="352"/>
      <c r="AE73" s="352"/>
      <c r="AF73" s="352" t="str">
        <f t="shared" ca="1" si="10"/>
        <v/>
      </c>
      <c r="AG73" s="352"/>
      <c r="AH73" s="352" t="str">
        <f t="shared" si="11"/>
        <v/>
      </c>
      <c r="AI73" s="352"/>
      <c r="AJ73" s="361">
        <f t="shared" si="2"/>
        <v>0</v>
      </c>
      <c r="AK73" s="351" t="s">
        <v>31</v>
      </c>
      <c r="AL73" s="352"/>
      <c r="AM73" s="352"/>
      <c r="AN73" s="352" t="str">
        <f t="shared" ca="1" si="12"/>
        <v/>
      </c>
      <c r="AO73" s="352"/>
      <c r="AP73" s="352" t="str">
        <f t="shared" si="13"/>
        <v/>
      </c>
      <c r="AQ73" s="352"/>
      <c r="AR73" s="361">
        <f t="shared" si="3"/>
        <v>0</v>
      </c>
    </row>
    <row r="74" spans="1:44" x14ac:dyDescent="0.2">
      <c r="A74" s="430">
        <f t="shared" ref="A74" si="76">IF(AND(A72&lt;&gt;A$10, A72&lt;&gt;""), A72+1, "")</f>
        <v>32</v>
      </c>
      <c r="B74" s="430" t="str">
        <f>'TO Filter Summary'!B42</f>
        <v>GMI</v>
      </c>
      <c r="C74" s="414" t="s">
        <v>94</v>
      </c>
      <c r="D74" s="409" t="s">
        <v>27</v>
      </c>
      <c r="E74" s="409" t="str">
        <f>'TO Filter Summary'!D42</f>
        <v>No</v>
      </c>
      <c r="F74" s="416">
        <f ca="1">IF($A74="","", VLOOKUP(CONCATENATE("Observatory", $A74), Type_DB, 4, 0))</f>
        <v>148</v>
      </c>
      <c r="G74" s="409" t="str">
        <f ca="1">IF($A74="","", VLOOKUP(CONCATENATE("Observatory", $A74), Type_DB, 5, 0))</f>
        <v>0x094</v>
      </c>
      <c r="H74" s="409" t="str">
        <f t="shared" ref="H74" ca="1" si="77">CONCATENATE("0x",DEC2HEX(F74+2048))</f>
        <v>0x894</v>
      </c>
      <c r="I74" s="419">
        <f ca="1">IF($A74="","", VLOOKUP(CONCATENATE("Observatory", $A74), Type_DB, 12, 0))</f>
        <v>7168</v>
      </c>
      <c r="J74" s="421">
        <f ca="1">IF($A74="","", VLOOKUP(CONCATENATE("Observatory", $A74), Type_DB, 15, 0))</f>
        <v>0.2</v>
      </c>
      <c r="K74" s="421" t="str">
        <f ca="1">IF($A74="","", VLOOKUP(CONCATENATE("Observatory", $A74), Type_DB, 8, 0))</f>
        <v>Sync</v>
      </c>
      <c r="L74" s="423">
        <f ca="1">IF($A74="","", VLOOKUP(CONCATENATE("Observatory", $A74), Type_DB, 16, 0))</f>
        <v>35840</v>
      </c>
      <c r="M74" s="348" t="s">
        <v>899</v>
      </c>
      <c r="N74" s="349">
        <v>0</v>
      </c>
      <c r="O74" s="349">
        <v>0</v>
      </c>
      <c r="P74" s="350">
        <f t="shared" ca="1" si="6"/>
        <v>0</v>
      </c>
      <c r="Q74" s="349">
        <v>0</v>
      </c>
      <c r="R74" s="349">
        <f t="shared" si="7"/>
        <v>0</v>
      </c>
      <c r="S74" s="349" t="s">
        <v>923</v>
      </c>
      <c r="T74" s="360">
        <f t="shared" si="0"/>
        <v>0</v>
      </c>
      <c r="U74" s="348" t="s">
        <v>899</v>
      </c>
      <c r="V74" s="349">
        <v>0</v>
      </c>
      <c r="W74" s="349">
        <v>0</v>
      </c>
      <c r="X74" s="350">
        <f t="shared" ca="1" si="8"/>
        <v>0</v>
      </c>
      <c r="Y74" s="349">
        <v>0</v>
      </c>
      <c r="Z74" s="349">
        <f t="shared" si="9"/>
        <v>0</v>
      </c>
      <c r="AA74" s="349" t="s">
        <v>923</v>
      </c>
      <c r="AB74" s="360">
        <f t="shared" si="1"/>
        <v>0</v>
      </c>
      <c r="AC74" s="348" t="s">
        <v>899</v>
      </c>
      <c r="AD74" s="349">
        <v>0</v>
      </c>
      <c r="AE74" s="349">
        <v>0</v>
      </c>
      <c r="AF74" s="350">
        <f t="shared" ca="1" si="10"/>
        <v>0</v>
      </c>
      <c r="AG74" s="349">
        <v>0</v>
      </c>
      <c r="AH74" s="349">
        <f t="shared" si="11"/>
        <v>0</v>
      </c>
      <c r="AI74" s="349" t="s">
        <v>923</v>
      </c>
      <c r="AJ74" s="360">
        <f t="shared" si="2"/>
        <v>0</v>
      </c>
      <c r="AK74" s="348" t="s">
        <v>899</v>
      </c>
      <c r="AL74" s="349">
        <v>0</v>
      </c>
      <c r="AM74" s="349">
        <v>0</v>
      </c>
      <c r="AN74" s="350">
        <f t="shared" ca="1" si="12"/>
        <v>0</v>
      </c>
      <c r="AO74" s="349">
        <v>0</v>
      </c>
      <c r="AP74" s="349">
        <f t="shared" si="13"/>
        <v>0</v>
      </c>
      <c r="AQ74" s="349" t="s">
        <v>923</v>
      </c>
      <c r="AR74" s="360">
        <f t="shared" si="3"/>
        <v>0</v>
      </c>
    </row>
    <row r="75" spans="1:44" ht="13.5" thickBot="1" x14ac:dyDescent="0.25">
      <c r="A75" s="430"/>
      <c r="B75" s="430"/>
      <c r="C75" s="415"/>
      <c r="D75" s="413"/>
      <c r="E75" s="413"/>
      <c r="F75" s="417"/>
      <c r="G75" s="418"/>
      <c r="H75" s="418"/>
      <c r="I75" s="420"/>
      <c r="J75" s="422"/>
      <c r="K75" s="422"/>
      <c r="L75" s="424"/>
      <c r="M75" s="351" t="s">
        <v>31</v>
      </c>
      <c r="N75" s="352"/>
      <c r="O75" s="352"/>
      <c r="P75" s="352" t="str">
        <f t="shared" ca="1" si="6"/>
        <v/>
      </c>
      <c r="Q75" s="352"/>
      <c r="R75" s="352" t="str">
        <f t="shared" si="7"/>
        <v/>
      </c>
      <c r="S75" s="352"/>
      <c r="T75" s="361">
        <f t="shared" si="0"/>
        <v>0</v>
      </c>
      <c r="U75" s="351" t="s">
        <v>31</v>
      </c>
      <c r="V75" s="352"/>
      <c r="W75" s="352"/>
      <c r="X75" s="352" t="str">
        <f t="shared" ca="1" si="8"/>
        <v/>
      </c>
      <c r="Y75" s="352"/>
      <c r="Z75" s="352" t="str">
        <f t="shared" si="9"/>
        <v/>
      </c>
      <c r="AA75" s="352"/>
      <c r="AB75" s="361">
        <f t="shared" si="1"/>
        <v>0</v>
      </c>
      <c r="AC75" s="351" t="s">
        <v>31</v>
      </c>
      <c r="AD75" s="352"/>
      <c r="AE75" s="352"/>
      <c r="AF75" s="352" t="str">
        <f t="shared" ca="1" si="10"/>
        <v/>
      </c>
      <c r="AG75" s="352"/>
      <c r="AH75" s="352" t="str">
        <f t="shared" si="11"/>
        <v/>
      </c>
      <c r="AI75" s="352"/>
      <c r="AJ75" s="361">
        <f t="shared" si="2"/>
        <v>0</v>
      </c>
      <c r="AK75" s="351" t="s">
        <v>31</v>
      </c>
      <c r="AL75" s="352"/>
      <c r="AM75" s="352"/>
      <c r="AN75" s="352" t="str">
        <f t="shared" ca="1" si="12"/>
        <v/>
      </c>
      <c r="AO75" s="352"/>
      <c r="AP75" s="352" t="str">
        <f t="shared" si="13"/>
        <v/>
      </c>
      <c r="AQ75" s="352"/>
      <c r="AR75" s="361">
        <f t="shared" si="3"/>
        <v>0</v>
      </c>
    </row>
    <row r="76" spans="1:44" x14ac:dyDescent="0.2">
      <c r="A76" s="430">
        <f t="shared" ref="A76" si="78">IF(AND(A74&lt;&gt;A$10, A74&lt;&gt;""), A74+1, "")</f>
        <v>33</v>
      </c>
      <c r="B76" s="430" t="str">
        <f>'TO Filter Summary'!B43</f>
        <v>GMI</v>
      </c>
      <c r="C76" s="414" t="s">
        <v>95</v>
      </c>
      <c r="D76" s="409" t="s">
        <v>27</v>
      </c>
      <c r="E76" s="409" t="str">
        <f>'TO Filter Summary'!D43</f>
        <v>No</v>
      </c>
      <c r="F76" s="416">
        <f ca="1">IF($A76="","", VLOOKUP(CONCATENATE("Observatory", $A76), Type_DB, 4, 0))</f>
        <v>149</v>
      </c>
      <c r="G76" s="409" t="str">
        <f ca="1">IF($A76="","", VLOOKUP(CONCATENATE("Observatory", $A76), Type_DB, 5, 0))</f>
        <v>0x095</v>
      </c>
      <c r="H76" s="409" t="str">
        <f t="shared" ref="H76" ca="1" si="79">CONCATENATE("0x",DEC2HEX(F76+2048))</f>
        <v>0x895</v>
      </c>
      <c r="I76" s="419">
        <f ca="1">IF($A76="","", VLOOKUP(CONCATENATE("Observatory", $A76), Type_DB, 12, 0))</f>
        <v>7168</v>
      </c>
      <c r="J76" s="421">
        <f ca="1">IF($A76="","", VLOOKUP(CONCATENATE("Observatory", $A76), Type_DB, 15, 0))</f>
        <v>0.2</v>
      </c>
      <c r="K76" s="421" t="str">
        <f ca="1">IF($A76="","", VLOOKUP(CONCATENATE("Observatory", $A76), Type_DB, 8, 0))</f>
        <v>Sync</v>
      </c>
      <c r="L76" s="423">
        <f ca="1">IF($A76="","", VLOOKUP(CONCATENATE("Observatory", $A76), Type_DB, 16, 0))</f>
        <v>35840</v>
      </c>
      <c r="M76" s="348" t="s">
        <v>899</v>
      </c>
      <c r="N76" s="349">
        <v>0</v>
      </c>
      <c r="O76" s="349">
        <v>0</v>
      </c>
      <c r="P76" s="350">
        <f t="shared" ca="1" si="6"/>
        <v>0</v>
      </c>
      <c r="Q76" s="349">
        <v>0</v>
      </c>
      <c r="R76" s="349">
        <f t="shared" si="7"/>
        <v>0</v>
      </c>
      <c r="S76" s="349" t="s">
        <v>923</v>
      </c>
      <c r="T76" s="360">
        <f t="shared" si="0"/>
        <v>0</v>
      </c>
      <c r="U76" s="348" t="s">
        <v>899</v>
      </c>
      <c r="V76" s="349">
        <v>0</v>
      </c>
      <c r="W76" s="349">
        <v>0</v>
      </c>
      <c r="X76" s="350">
        <f t="shared" ca="1" si="8"/>
        <v>0</v>
      </c>
      <c r="Y76" s="349">
        <v>0</v>
      </c>
      <c r="Z76" s="349">
        <f t="shared" si="9"/>
        <v>0</v>
      </c>
      <c r="AA76" s="349" t="s">
        <v>923</v>
      </c>
      <c r="AB76" s="360">
        <f t="shared" si="1"/>
        <v>0</v>
      </c>
      <c r="AC76" s="348" t="s">
        <v>899</v>
      </c>
      <c r="AD76" s="349">
        <v>0</v>
      </c>
      <c r="AE76" s="349">
        <v>0</v>
      </c>
      <c r="AF76" s="350">
        <f t="shared" ca="1" si="10"/>
        <v>0</v>
      </c>
      <c r="AG76" s="349">
        <v>0</v>
      </c>
      <c r="AH76" s="349">
        <f t="shared" si="11"/>
        <v>0</v>
      </c>
      <c r="AI76" s="349" t="s">
        <v>923</v>
      </c>
      <c r="AJ76" s="360">
        <f t="shared" si="2"/>
        <v>0</v>
      </c>
      <c r="AK76" s="348" t="s">
        <v>899</v>
      </c>
      <c r="AL76" s="349">
        <v>0</v>
      </c>
      <c r="AM76" s="349">
        <v>0</v>
      </c>
      <c r="AN76" s="350">
        <f t="shared" ca="1" si="12"/>
        <v>0</v>
      </c>
      <c r="AO76" s="349">
        <v>0</v>
      </c>
      <c r="AP76" s="349">
        <f t="shared" si="13"/>
        <v>0</v>
      </c>
      <c r="AQ76" s="349" t="s">
        <v>923</v>
      </c>
      <c r="AR76" s="360">
        <f t="shared" si="3"/>
        <v>0</v>
      </c>
    </row>
    <row r="77" spans="1:44" ht="13.5" thickBot="1" x14ac:dyDescent="0.25">
      <c r="A77" s="430"/>
      <c r="B77" s="430"/>
      <c r="C77" s="415"/>
      <c r="D77" s="413"/>
      <c r="E77" s="413"/>
      <c r="F77" s="417"/>
      <c r="G77" s="418"/>
      <c r="H77" s="418"/>
      <c r="I77" s="420"/>
      <c r="J77" s="422"/>
      <c r="K77" s="422"/>
      <c r="L77" s="424"/>
      <c r="M77" s="351" t="s">
        <v>31</v>
      </c>
      <c r="N77" s="352"/>
      <c r="O77" s="352"/>
      <c r="P77" s="352" t="str">
        <f t="shared" ca="1" si="6"/>
        <v/>
      </c>
      <c r="Q77" s="352"/>
      <c r="R77" s="352" t="str">
        <f t="shared" si="7"/>
        <v/>
      </c>
      <c r="S77" s="352"/>
      <c r="T77" s="361">
        <f t="shared" ref="T77" si="80">IF(AND(M77&lt;&gt;"N/A", O77&lt;&gt;0),IF($E77="B",0,$L77/O77), 0)</f>
        <v>0</v>
      </c>
      <c r="U77" s="351" t="s">
        <v>31</v>
      </c>
      <c r="V77" s="352"/>
      <c r="W77" s="352"/>
      <c r="X77" s="352" t="str">
        <f t="shared" ca="1" si="8"/>
        <v/>
      </c>
      <c r="Y77" s="352"/>
      <c r="Z77" s="352" t="str">
        <f t="shared" si="9"/>
        <v/>
      </c>
      <c r="AA77" s="352"/>
      <c r="AB77" s="361">
        <f t="shared" ref="AB77" si="81">IF(AND(U77&lt;&gt;"N/A", W77&lt;&gt;0),IF($E77="B",0,$L77/W77), 0)</f>
        <v>0</v>
      </c>
      <c r="AC77" s="351" t="s">
        <v>31</v>
      </c>
      <c r="AD77" s="352"/>
      <c r="AE77" s="352"/>
      <c r="AF77" s="352" t="str">
        <f t="shared" ca="1" si="10"/>
        <v/>
      </c>
      <c r="AG77" s="352"/>
      <c r="AH77" s="352" t="str">
        <f t="shared" si="11"/>
        <v/>
      </c>
      <c r="AI77" s="352"/>
      <c r="AJ77" s="361">
        <f t="shared" ref="AJ77" si="82">IF(AND(AC77&lt;&gt;"N/A", AE77&lt;&gt;0),IF($E77="B",0,$L77/AE77), 0)</f>
        <v>0</v>
      </c>
      <c r="AK77" s="351" t="s">
        <v>31</v>
      </c>
      <c r="AL77" s="352"/>
      <c r="AM77" s="352"/>
      <c r="AN77" s="352" t="str">
        <f t="shared" ca="1" si="12"/>
        <v/>
      </c>
      <c r="AO77" s="352"/>
      <c r="AP77" s="352" t="str">
        <f t="shared" si="13"/>
        <v/>
      </c>
      <c r="AQ77" s="352"/>
      <c r="AR77" s="361">
        <f t="shared" ref="AR77" si="83">IF(AND(AK77&lt;&gt;"N/A", AM77&lt;&gt;0),IF($E77="B",0,$L77/AM77), 0)</f>
        <v>0</v>
      </c>
    </row>
    <row r="78" spans="1:44" x14ac:dyDescent="0.2">
      <c r="A78" s="430">
        <f t="shared" ref="A78" si="84">IF(AND(A76&lt;&gt;A$10, A76&lt;&gt;""), A76+1, "")</f>
        <v>34</v>
      </c>
      <c r="B78" s="430" t="str">
        <f>'TO Filter Summary'!B44</f>
        <v>FSW</v>
      </c>
      <c r="C78" s="414" t="s">
        <v>59</v>
      </c>
      <c r="D78" s="409" t="s">
        <v>34</v>
      </c>
      <c r="E78" s="409" t="str">
        <f>'TO Filter Summary'!D44</f>
        <v>No</v>
      </c>
      <c r="F78" s="416">
        <f ca="1">IF($A78="","", VLOOKUP(CONCATENATE("Observatory", $A78), Type_DB, 4, 0))</f>
        <v>153</v>
      </c>
      <c r="G78" s="409" t="str">
        <f ca="1">IF($A78="","", VLOOKUP(CONCATENATE("Observatory", $A78), Type_DB, 5, 0))</f>
        <v>0x099</v>
      </c>
      <c r="H78" s="409" t="str">
        <f t="shared" ref="H78" ca="1" si="85">CONCATENATE("0x",DEC2HEX(F78+2048))</f>
        <v>0x899</v>
      </c>
      <c r="I78" s="419">
        <f ca="1">IF($A78="","", VLOOKUP(CONCATENATE("Observatory", $A78), Type_DB, 12, 0))</f>
        <v>544</v>
      </c>
      <c r="J78" s="421">
        <f ca="1">IF($A78="","", VLOOKUP(CONCATENATE("Observatory", $A78), Type_DB, 15, 0))</f>
        <v>5</v>
      </c>
      <c r="K78" s="421" t="str">
        <f ca="1">IF($A78="","", VLOOKUP(CONCATENATE("Observatory", $A78), Type_DB, 8, 0))</f>
        <v>Sync</v>
      </c>
      <c r="L78" s="423">
        <f ca="1">IF($A78="","", VLOOKUP(CONCATENATE("Observatory", $A78), Type_DB, 16, 0))</f>
        <v>108.8</v>
      </c>
      <c r="M78" s="348" t="s">
        <v>899</v>
      </c>
      <c r="N78" s="349">
        <v>1</v>
      </c>
      <c r="O78" s="349">
        <v>3</v>
      </c>
      <c r="P78" s="350">
        <f t="shared" ca="1" si="6"/>
        <v>15</v>
      </c>
      <c r="Q78" s="349">
        <v>0</v>
      </c>
      <c r="R78" s="349">
        <f t="shared" si="7"/>
        <v>0</v>
      </c>
      <c r="S78" s="349" t="s">
        <v>923</v>
      </c>
      <c r="T78" s="360">
        <f t="shared" ref="T78:T140" ca="1" si="86">IF(AND(M78&lt;&gt;"N/A", O78&lt;&gt;0),IF($E78="B",0,$L78/O78), 0)</f>
        <v>36.266666666666666</v>
      </c>
      <c r="U78" s="348" t="s">
        <v>899</v>
      </c>
      <c r="V78" s="349">
        <v>1</v>
      </c>
      <c r="W78" s="349">
        <v>6</v>
      </c>
      <c r="X78" s="350">
        <f t="shared" ca="1" si="8"/>
        <v>30</v>
      </c>
      <c r="Y78" s="349">
        <v>0</v>
      </c>
      <c r="Z78" s="349">
        <f t="shared" si="9"/>
        <v>0</v>
      </c>
      <c r="AA78" s="349" t="s">
        <v>923</v>
      </c>
      <c r="AB78" s="360">
        <f t="shared" ref="AB78:AB140" ca="1" si="87">IF(AND(U78&lt;&gt;"N/A", W78&lt;&gt;0),IF($E78="B",0,$L78/W78), 0)</f>
        <v>18.133333333333333</v>
      </c>
      <c r="AC78" s="348" t="s">
        <v>899</v>
      </c>
      <c r="AD78" s="349">
        <v>1</v>
      </c>
      <c r="AE78" s="349">
        <v>6</v>
      </c>
      <c r="AF78" s="350">
        <f t="shared" ca="1" si="10"/>
        <v>30</v>
      </c>
      <c r="AG78" s="349">
        <v>0</v>
      </c>
      <c r="AH78" s="349">
        <f t="shared" si="11"/>
        <v>0</v>
      </c>
      <c r="AI78" s="349" t="s">
        <v>923</v>
      </c>
      <c r="AJ78" s="360">
        <f t="shared" ref="AJ78:AJ140" ca="1" si="88">IF(AND(AC78&lt;&gt;"N/A", AE78&lt;&gt;0),IF($E78="B",0,$L78/AE78), 0)</f>
        <v>18.133333333333333</v>
      </c>
      <c r="AK78" s="348" t="s">
        <v>899</v>
      </c>
      <c r="AL78" s="349">
        <v>1</v>
      </c>
      <c r="AM78" s="349">
        <v>12</v>
      </c>
      <c r="AN78" s="350">
        <f t="shared" ca="1" si="12"/>
        <v>60</v>
      </c>
      <c r="AO78" s="349">
        <v>0</v>
      </c>
      <c r="AP78" s="349">
        <f t="shared" si="13"/>
        <v>0</v>
      </c>
      <c r="AQ78" s="349" t="s">
        <v>923</v>
      </c>
      <c r="AR78" s="360">
        <f t="shared" ref="AR78:AR140" ca="1" si="89">IF(AND(AK78&lt;&gt;"N/A", AM78&lt;&gt;0),IF($E78="B",0,$L78/AM78), 0)</f>
        <v>9.0666666666666664</v>
      </c>
    </row>
    <row r="79" spans="1:44" ht="13.5" thickBot="1" x14ac:dyDescent="0.25">
      <c r="A79" s="430"/>
      <c r="B79" s="430"/>
      <c r="C79" s="415"/>
      <c r="D79" s="413"/>
      <c r="E79" s="413"/>
      <c r="F79" s="417"/>
      <c r="G79" s="418"/>
      <c r="H79" s="418"/>
      <c r="I79" s="420"/>
      <c r="J79" s="422"/>
      <c r="K79" s="422"/>
      <c r="L79" s="424"/>
      <c r="M79" s="351" t="s">
        <v>31</v>
      </c>
      <c r="N79" s="352"/>
      <c r="O79" s="352"/>
      <c r="P79" s="352" t="str">
        <f t="shared" ca="1" si="6"/>
        <v/>
      </c>
      <c r="Q79" s="352"/>
      <c r="R79" s="352" t="str">
        <f t="shared" si="7"/>
        <v/>
      </c>
      <c r="S79" s="352"/>
      <c r="T79" s="361">
        <f t="shared" si="86"/>
        <v>0</v>
      </c>
      <c r="U79" s="351" t="s">
        <v>31</v>
      </c>
      <c r="V79" s="352"/>
      <c r="W79" s="352"/>
      <c r="X79" s="352" t="str">
        <f t="shared" ca="1" si="8"/>
        <v/>
      </c>
      <c r="Y79" s="352"/>
      <c r="Z79" s="352" t="str">
        <f t="shared" si="9"/>
        <v/>
      </c>
      <c r="AA79" s="352"/>
      <c r="AB79" s="361">
        <f t="shared" si="87"/>
        <v>0</v>
      </c>
      <c r="AC79" s="351" t="s">
        <v>31</v>
      </c>
      <c r="AD79" s="352"/>
      <c r="AE79" s="352"/>
      <c r="AF79" s="352" t="str">
        <f t="shared" ca="1" si="10"/>
        <v/>
      </c>
      <c r="AG79" s="352"/>
      <c r="AH79" s="352" t="str">
        <f t="shared" si="11"/>
        <v/>
      </c>
      <c r="AI79" s="352"/>
      <c r="AJ79" s="361">
        <f t="shared" si="88"/>
        <v>0</v>
      </c>
      <c r="AK79" s="351" t="s">
        <v>31</v>
      </c>
      <c r="AL79" s="352"/>
      <c r="AM79" s="352"/>
      <c r="AN79" s="352" t="str">
        <f t="shared" ca="1" si="12"/>
        <v/>
      </c>
      <c r="AO79" s="352"/>
      <c r="AP79" s="352" t="str">
        <f t="shared" si="13"/>
        <v/>
      </c>
      <c r="AQ79" s="352"/>
      <c r="AR79" s="361">
        <f t="shared" si="89"/>
        <v>0</v>
      </c>
    </row>
    <row r="80" spans="1:44" x14ac:dyDescent="0.2">
      <c r="A80" s="430">
        <f t="shared" ref="A80" si="90">IF(AND(A78&lt;&gt;A$10, A78&lt;&gt;""), A78+1, "")</f>
        <v>35</v>
      </c>
      <c r="B80" s="430">
        <f>'TO Filter Summary'!B45</f>
        <v>0</v>
      </c>
      <c r="C80" s="414" t="s">
        <v>60</v>
      </c>
      <c r="D80" s="409" t="s">
        <v>34</v>
      </c>
      <c r="E80" s="409">
        <f>'TO Filter Summary'!D45</f>
        <v>0</v>
      </c>
      <c r="F80" s="416">
        <f ca="1">IF($A80="","", VLOOKUP(CONCATENATE("Observatory", $A80), Type_DB, 4, 0))</f>
        <v>154</v>
      </c>
      <c r="G80" s="409" t="str">
        <f ca="1">IF($A80="","", VLOOKUP(CONCATENATE("Observatory", $A80), Type_DB, 5, 0))</f>
        <v>0x09A</v>
      </c>
      <c r="H80" s="409" t="str">
        <f t="shared" ref="H80" ca="1" si="91">CONCATENATE("0x",DEC2HEX(F80+2048))</f>
        <v>0x89A</v>
      </c>
      <c r="I80" s="419">
        <f ca="1">IF($A80="","", VLOOKUP(CONCATENATE("Observatory", $A80), Type_DB, 12, 0))</f>
        <v>18096</v>
      </c>
      <c r="J80" s="421">
        <f ca="1">IF($A80="","", VLOOKUP(CONCATENATE("Observatory", $A80), Type_DB, 15, 0))</f>
        <v>0</v>
      </c>
      <c r="K80" s="421" t="str">
        <f ca="1">IF($A80="","", VLOOKUP(CONCATENATE("Observatory", $A80), Type_DB, 8, 0))</f>
        <v>Async</v>
      </c>
      <c r="L80" s="423">
        <f ca="1">IF($A80="","", VLOOKUP(CONCATENATE("Observatory", $A80), Type_DB, 16, 0))</f>
        <v>0</v>
      </c>
      <c r="M80" s="348" t="s">
        <v>899</v>
      </c>
      <c r="N80" s="349">
        <v>1</v>
      </c>
      <c r="O80" s="349">
        <v>1</v>
      </c>
      <c r="P80" s="350">
        <f t="shared" ref="P80:P143" ca="1" si="92">IF(M80="Count", INDIRECT(CONCATENATE("$J", ROW()))*O80, "")</f>
        <v>0</v>
      </c>
      <c r="Q80" s="349">
        <v>0</v>
      </c>
      <c r="R80" s="349">
        <f t="shared" ref="R80:R143" si="93">IF(S80="","",IF(S80="SCHK",0,(IF(S80="SCEV",1,(IF(S80="SCAD",2,IF(S80="SCHR",3,0)))))))</f>
        <v>0</v>
      </c>
      <c r="S80" s="349" t="s">
        <v>923</v>
      </c>
      <c r="T80" s="360">
        <f t="shared" ca="1" si="86"/>
        <v>0</v>
      </c>
      <c r="U80" s="348" t="s">
        <v>899</v>
      </c>
      <c r="V80" s="349">
        <v>1</v>
      </c>
      <c r="W80" s="349">
        <v>1</v>
      </c>
      <c r="X80" s="350">
        <f t="shared" ref="X80:X143" ca="1" si="94">IF(U80="Count", INDIRECT(CONCATENATE("$J", ROW()))*W80, "")</f>
        <v>0</v>
      </c>
      <c r="Y80" s="349">
        <v>0</v>
      </c>
      <c r="Z80" s="349">
        <f t="shared" ref="Z80:Z143" si="95">IF(AA80="","",IF(AA80="SCHK",0,(IF(AA80="SCEV",1,(IF(AA80="SCAD",2,IF(AA80="SCHR",3,0)))))))</f>
        <v>0</v>
      </c>
      <c r="AA80" s="349" t="s">
        <v>923</v>
      </c>
      <c r="AB80" s="360">
        <f t="shared" ca="1" si="87"/>
        <v>0</v>
      </c>
      <c r="AC80" s="348" t="s">
        <v>899</v>
      </c>
      <c r="AD80" s="349">
        <v>1</v>
      </c>
      <c r="AE80" s="349">
        <v>1</v>
      </c>
      <c r="AF80" s="350">
        <f t="shared" ref="AF80:AF143" ca="1" si="96">IF(AC80="Count", INDIRECT(CONCATENATE("$J", ROW()))*AE80, "")</f>
        <v>0</v>
      </c>
      <c r="AG80" s="349">
        <v>0</v>
      </c>
      <c r="AH80" s="349">
        <f t="shared" ref="AH80:AH143" si="97">IF(AI80="","",IF(AI80="SCHK",0,(IF(AI80="SCEV",1,(IF(AI80="SCAD",2,IF(AI80="SCHR",3,0)))))))</f>
        <v>0</v>
      </c>
      <c r="AI80" s="349" t="s">
        <v>923</v>
      </c>
      <c r="AJ80" s="360">
        <f t="shared" ca="1" si="88"/>
        <v>0</v>
      </c>
      <c r="AK80" s="348" t="s">
        <v>899</v>
      </c>
      <c r="AL80" s="349">
        <v>1</v>
      </c>
      <c r="AM80" s="349">
        <v>1</v>
      </c>
      <c r="AN80" s="350">
        <f t="shared" ref="AN80:AN143" ca="1" si="98">IF(AK80="Count", INDIRECT(CONCATENATE("$J", ROW()))*AM80, "")</f>
        <v>0</v>
      </c>
      <c r="AO80" s="349">
        <v>0</v>
      </c>
      <c r="AP80" s="349">
        <f t="shared" ref="AP80:AP143" si="99">IF(AQ80="","",IF(AQ80="SCHK",0,(IF(AQ80="SCEV",1,(IF(AQ80="SCAD",2,IF(AQ80="SCHR",3,0)))))))</f>
        <v>0</v>
      </c>
      <c r="AQ80" s="349" t="s">
        <v>923</v>
      </c>
      <c r="AR80" s="360">
        <f t="shared" ca="1" si="89"/>
        <v>0</v>
      </c>
    </row>
    <row r="81" spans="1:44" ht="13.5" thickBot="1" x14ac:dyDescent="0.25">
      <c r="A81" s="430"/>
      <c r="B81" s="430"/>
      <c r="C81" s="415"/>
      <c r="D81" s="413"/>
      <c r="E81" s="413"/>
      <c r="F81" s="417"/>
      <c r="G81" s="418"/>
      <c r="H81" s="418"/>
      <c r="I81" s="420"/>
      <c r="J81" s="422"/>
      <c r="K81" s="422"/>
      <c r="L81" s="424"/>
      <c r="M81" s="351" t="s">
        <v>31</v>
      </c>
      <c r="N81" s="352"/>
      <c r="O81" s="352"/>
      <c r="P81" s="352" t="str">
        <f t="shared" ca="1" si="92"/>
        <v/>
      </c>
      <c r="Q81" s="352"/>
      <c r="R81" s="352" t="str">
        <f t="shared" si="93"/>
        <v/>
      </c>
      <c r="S81" s="352"/>
      <c r="T81" s="361">
        <f t="shared" si="86"/>
        <v>0</v>
      </c>
      <c r="U81" s="351" t="s">
        <v>31</v>
      </c>
      <c r="V81" s="352"/>
      <c r="W81" s="352"/>
      <c r="X81" s="352" t="str">
        <f t="shared" ca="1" si="94"/>
        <v/>
      </c>
      <c r="Y81" s="352"/>
      <c r="Z81" s="352" t="str">
        <f t="shared" si="95"/>
        <v/>
      </c>
      <c r="AA81" s="352"/>
      <c r="AB81" s="361">
        <f t="shared" si="87"/>
        <v>0</v>
      </c>
      <c r="AC81" s="351" t="s">
        <v>31</v>
      </c>
      <c r="AD81" s="352"/>
      <c r="AE81" s="352"/>
      <c r="AF81" s="352" t="str">
        <f t="shared" ca="1" si="96"/>
        <v/>
      </c>
      <c r="AG81" s="352"/>
      <c r="AH81" s="352" t="str">
        <f t="shared" si="97"/>
        <v/>
      </c>
      <c r="AI81" s="352"/>
      <c r="AJ81" s="361">
        <f t="shared" si="88"/>
        <v>0</v>
      </c>
      <c r="AK81" s="351" t="s">
        <v>31</v>
      </c>
      <c r="AL81" s="352"/>
      <c r="AM81" s="352"/>
      <c r="AN81" s="352" t="str">
        <f t="shared" ca="1" si="98"/>
        <v/>
      </c>
      <c r="AO81" s="352"/>
      <c r="AP81" s="352" t="str">
        <f t="shared" si="99"/>
        <v/>
      </c>
      <c r="AQ81" s="352"/>
      <c r="AR81" s="361">
        <f t="shared" si="89"/>
        <v>0</v>
      </c>
    </row>
    <row r="82" spans="1:44" x14ac:dyDescent="0.2">
      <c r="A82" s="430">
        <f t="shared" ref="A82" si="100">IF(AND(A80&lt;&gt;A$10, A80&lt;&gt;""), A80+1, "")</f>
        <v>36</v>
      </c>
      <c r="B82" s="430" t="str">
        <f>'TO Filter Summary'!B46</f>
        <v>FSW</v>
      </c>
      <c r="C82" s="414" t="s">
        <v>11</v>
      </c>
      <c r="D82" s="409" t="s">
        <v>34</v>
      </c>
      <c r="E82" s="409" t="str">
        <f>'TO Filter Summary'!D46</f>
        <v>No</v>
      </c>
      <c r="F82" s="416">
        <f ca="1">IF($A82="","", VLOOKUP(CONCATENATE("Observatory", $A82), Type_DB, 4, 0))</f>
        <v>155</v>
      </c>
      <c r="G82" s="409" t="str">
        <f ca="1">IF($A82="","", VLOOKUP(CONCATENATE("Observatory", $A82), Type_DB, 5, 0))</f>
        <v>0x09B</v>
      </c>
      <c r="H82" s="409" t="str">
        <f t="shared" ref="H82" ca="1" si="101">CONCATENATE("0x",DEC2HEX(F82+2048))</f>
        <v>0x89B</v>
      </c>
      <c r="I82" s="419">
        <f ca="1">IF($A82="","", VLOOKUP(CONCATENATE("Observatory", $A82), Type_DB, 12, 0))</f>
        <v>192</v>
      </c>
      <c r="J82" s="421">
        <f ca="1">IF($A82="","", VLOOKUP(CONCATENATE("Observatory", $A82), Type_DB, 15, 0))</f>
        <v>5</v>
      </c>
      <c r="K82" s="421" t="str">
        <f ca="1">IF($A82="","", VLOOKUP(CONCATENATE("Observatory", $A82), Type_DB, 8, 0))</f>
        <v>Sync</v>
      </c>
      <c r="L82" s="423">
        <f ca="1">IF($A82="","", VLOOKUP(CONCATENATE("Observatory", $A82), Type_DB, 16, 0))</f>
        <v>38.4</v>
      </c>
      <c r="M82" s="348" t="s">
        <v>899</v>
      </c>
      <c r="N82" s="349">
        <v>1</v>
      </c>
      <c r="O82" s="349">
        <v>3</v>
      </c>
      <c r="P82" s="350">
        <f t="shared" ca="1" si="92"/>
        <v>15</v>
      </c>
      <c r="Q82" s="349">
        <v>0</v>
      </c>
      <c r="R82" s="349">
        <f t="shared" si="93"/>
        <v>0</v>
      </c>
      <c r="S82" s="349" t="s">
        <v>923</v>
      </c>
      <c r="T82" s="360">
        <f t="shared" ca="1" si="86"/>
        <v>12.799999999999999</v>
      </c>
      <c r="U82" s="348" t="s">
        <v>899</v>
      </c>
      <c r="V82" s="349">
        <v>1</v>
      </c>
      <c r="W82" s="349">
        <v>6</v>
      </c>
      <c r="X82" s="350">
        <f t="shared" ca="1" si="94"/>
        <v>30</v>
      </c>
      <c r="Y82" s="349">
        <v>0</v>
      </c>
      <c r="Z82" s="349">
        <f t="shared" si="95"/>
        <v>0</v>
      </c>
      <c r="AA82" s="349" t="s">
        <v>923</v>
      </c>
      <c r="AB82" s="360">
        <f t="shared" ca="1" si="87"/>
        <v>6.3999999999999995</v>
      </c>
      <c r="AC82" s="348" t="s">
        <v>899</v>
      </c>
      <c r="AD82" s="349">
        <v>1</v>
      </c>
      <c r="AE82" s="349">
        <v>6</v>
      </c>
      <c r="AF82" s="350">
        <f t="shared" ca="1" si="96"/>
        <v>30</v>
      </c>
      <c r="AG82" s="349">
        <v>0</v>
      </c>
      <c r="AH82" s="349">
        <f t="shared" si="97"/>
        <v>0</v>
      </c>
      <c r="AI82" s="349" t="s">
        <v>923</v>
      </c>
      <c r="AJ82" s="360">
        <f t="shared" ca="1" si="88"/>
        <v>6.3999999999999995</v>
      </c>
      <c r="AK82" s="348" t="s">
        <v>899</v>
      </c>
      <c r="AL82" s="349">
        <v>1</v>
      </c>
      <c r="AM82" s="349">
        <v>12</v>
      </c>
      <c r="AN82" s="350">
        <f t="shared" ca="1" si="98"/>
        <v>60</v>
      </c>
      <c r="AO82" s="349">
        <v>0</v>
      </c>
      <c r="AP82" s="349">
        <f t="shared" si="99"/>
        <v>0</v>
      </c>
      <c r="AQ82" s="349" t="s">
        <v>923</v>
      </c>
      <c r="AR82" s="360">
        <f t="shared" ca="1" si="89"/>
        <v>3.1999999999999997</v>
      </c>
    </row>
    <row r="83" spans="1:44" ht="13.5" thickBot="1" x14ac:dyDescent="0.25">
      <c r="A83" s="430"/>
      <c r="B83" s="430"/>
      <c r="C83" s="415"/>
      <c r="D83" s="413"/>
      <c r="E83" s="413"/>
      <c r="F83" s="417"/>
      <c r="G83" s="418"/>
      <c r="H83" s="418"/>
      <c r="I83" s="420"/>
      <c r="J83" s="422"/>
      <c r="K83" s="422"/>
      <c r="L83" s="424"/>
      <c r="M83" s="351" t="s">
        <v>31</v>
      </c>
      <c r="N83" s="352"/>
      <c r="O83" s="352"/>
      <c r="P83" s="352" t="str">
        <f t="shared" ca="1" si="92"/>
        <v/>
      </c>
      <c r="Q83" s="352"/>
      <c r="R83" s="352" t="str">
        <f t="shared" si="93"/>
        <v/>
      </c>
      <c r="S83" s="352"/>
      <c r="T83" s="361">
        <f t="shared" si="86"/>
        <v>0</v>
      </c>
      <c r="U83" s="351" t="s">
        <v>31</v>
      </c>
      <c r="V83" s="352"/>
      <c r="W83" s="352"/>
      <c r="X83" s="352" t="str">
        <f t="shared" ca="1" si="94"/>
        <v/>
      </c>
      <c r="Y83" s="352"/>
      <c r="Z83" s="352" t="str">
        <f t="shared" si="95"/>
        <v/>
      </c>
      <c r="AA83" s="352"/>
      <c r="AB83" s="361">
        <f t="shared" si="87"/>
        <v>0</v>
      </c>
      <c r="AC83" s="351" t="s">
        <v>31</v>
      </c>
      <c r="AD83" s="352"/>
      <c r="AE83" s="352"/>
      <c r="AF83" s="352" t="str">
        <f t="shared" ca="1" si="96"/>
        <v/>
      </c>
      <c r="AG83" s="352"/>
      <c r="AH83" s="352" t="str">
        <f t="shared" si="97"/>
        <v/>
      </c>
      <c r="AI83" s="352"/>
      <c r="AJ83" s="361">
        <f t="shared" si="88"/>
        <v>0</v>
      </c>
      <c r="AK83" s="351" t="s">
        <v>31</v>
      </c>
      <c r="AL83" s="352"/>
      <c r="AM83" s="352"/>
      <c r="AN83" s="352" t="str">
        <f t="shared" ca="1" si="98"/>
        <v/>
      </c>
      <c r="AO83" s="352"/>
      <c r="AP83" s="352" t="str">
        <f t="shared" si="99"/>
        <v/>
      </c>
      <c r="AQ83" s="352"/>
      <c r="AR83" s="361">
        <f t="shared" si="89"/>
        <v>0</v>
      </c>
    </row>
    <row r="84" spans="1:44" x14ac:dyDescent="0.2">
      <c r="A84" s="430">
        <f t="shared" ref="A84" si="102">IF(AND(A82&lt;&gt;A$10, A82&lt;&gt;""), A82+1, "")</f>
        <v>37</v>
      </c>
      <c r="B84" s="430" t="str">
        <f>'TO Filter Summary'!B47</f>
        <v>FSW</v>
      </c>
      <c r="C84" s="414" t="s">
        <v>1171</v>
      </c>
      <c r="D84" s="409" t="s">
        <v>34</v>
      </c>
      <c r="E84" s="409" t="str">
        <f>'TO Filter Summary'!D47</f>
        <v>No</v>
      </c>
      <c r="F84" s="416">
        <f ca="1">IF($A84="","", VLOOKUP(CONCATENATE("Observatory", $A84), Type_DB, 4, 0))</f>
        <v>156</v>
      </c>
      <c r="G84" s="409" t="str">
        <f ca="1">IF($A84="","", VLOOKUP(CONCATENATE("Observatory", $A84), Type_DB, 5, 0))</f>
        <v>0x09C</v>
      </c>
      <c r="H84" s="409" t="str">
        <f t="shared" ref="H84" ca="1" si="103">CONCATENATE("0x",DEC2HEX(F84+2048))</f>
        <v>0x89C</v>
      </c>
      <c r="I84" s="419">
        <f ca="1">IF($A84="","", VLOOKUP(CONCATENATE("Observatory", $A84), Type_DB, 12, 0))</f>
        <v>448</v>
      </c>
      <c r="J84" s="421">
        <f ca="1">IF($A84="","", VLOOKUP(CONCATENATE("Observatory", $A84), Type_DB, 15, 0))</f>
        <v>5</v>
      </c>
      <c r="K84" s="421" t="str">
        <f ca="1">IF($A84="","", VLOOKUP(CONCATENATE("Observatory", $A84), Type_DB, 8, 0))</f>
        <v>Sync</v>
      </c>
      <c r="L84" s="423">
        <f ca="1">IF($A84="","", VLOOKUP(CONCATENATE("Observatory", $A84), Type_DB, 16, 0))</f>
        <v>89.6</v>
      </c>
      <c r="M84" s="348" t="s">
        <v>899</v>
      </c>
      <c r="N84" s="349">
        <v>0</v>
      </c>
      <c r="O84" s="349">
        <v>0</v>
      </c>
      <c r="P84" s="350">
        <f t="shared" ca="1" si="92"/>
        <v>0</v>
      </c>
      <c r="Q84" s="349">
        <v>0</v>
      </c>
      <c r="R84" s="349">
        <f t="shared" si="93"/>
        <v>0</v>
      </c>
      <c r="S84" s="349" t="s">
        <v>923</v>
      </c>
      <c r="T84" s="360">
        <f t="shared" si="86"/>
        <v>0</v>
      </c>
      <c r="U84" s="348" t="s">
        <v>899</v>
      </c>
      <c r="V84" s="349">
        <v>0</v>
      </c>
      <c r="W84" s="349">
        <v>0</v>
      </c>
      <c r="X84" s="350">
        <f t="shared" ca="1" si="94"/>
        <v>0</v>
      </c>
      <c r="Y84" s="349">
        <v>0</v>
      </c>
      <c r="Z84" s="349">
        <f t="shared" si="95"/>
        <v>0</v>
      </c>
      <c r="AA84" s="349" t="s">
        <v>923</v>
      </c>
      <c r="AB84" s="360">
        <f t="shared" si="87"/>
        <v>0</v>
      </c>
      <c r="AC84" s="348" t="s">
        <v>899</v>
      </c>
      <c r="AD84" s="349">
        <v>0</v>
      </c>
      <c r="AE84" s="349">
        <v>0</v>
      </c>
      <c r="AF84" s="350">
        <f t="shared" ca="1" si="96"/>
        <v>0</v>
      </c>
      <c r="AG84" s="349">
        <v>0</v>
      </c>
      <c r="AH84" s="349">
        <f t="shared" si="97"/>
        <v>0</v>
      </c>
      <c r="AI84" s="349" t="s">
        <v>923</v>
      </c>
      <c r="AJ84" s="360">
        <f t="shared" si="88"/>
        <v>0</v>
      </c>
      <c r="AK84" s="348" t="s">
        <v>899</v>
      </c>
      <c r="AL84" s="349">
        <v>0</v>
      </c>
      <c r="AM84" s="349">
        <v>0</v>
      </c>
      <c r="AN84" s="350">
        <f t="shared" ca="1" si="98"/>
        <v>0</v>
      </c>
      <c r="AO84" s="349">
        <v>0</v>
      </c>
      <c r="AP84" s="349">
        <f t="shared" si="99"/>
        <v>0</v>
      </c>
      <c r="AQ84" s="349" t="s">
        <v>923</v>
      </c>
      <c r="AR84" s="360">
        <f t="shared" si="89"/>
        <v>0</v>
      </c>
    </row>
    <row r="85" spans="1:44" ht="13.5" thickBot="1" x14ac:dyDescent="0.25">
      <c r="A85" s="430"/>
      <c r="B85" s="430"/>
      <c r="C85" s="415"/>
      <c r="D85" s="413"/>
      <c r="E85" s="413"/>
      <c r="F85" s="417"/>
      <c r="G85" s="418"/>
      <c r="H85" s="418"/>
      <c r="I85" s="420"/>
      <c r="J85" s="422"/>
      <c r="K85" s="422"/>
      <c r="L85" s="424"/>
      <c r="M85" s="351" t="s">
        <v>31</v>
      </c>
      <c r="N85" s="352"/>
      <c r="O85" s="352"/>
      <c r="P85" s="352" t="str">
        <f t="shared" ca="1" si="92"/>
        <v/>
      </c>
      <c r="Q85" s="352"/>
      <c r="R85" s="352" t="str">
        <f t="shared" si="93"/>
        <v/>
      </c>
      <c r="S85" s="352"/>
      <c r="T85" s="361">
        <f t="shared" si="86"/>
        <v>0</v>
      </c>
      <c r="U85" s="351" t="s">
        <v>31</v>
      </c>
      <c r="V85" s="352"/>
      <c r="W85" s="352"/>
      <c r="X85" s="352" t="str">
        <f t="shared" ca="1" si="94"/>
        <v/>
      </c>
      <c r="Y85" s="352"/>
      <c r="Z85" s="352" t="str">
        <f t="shared" si="95"/>
        <v/>
      </c>
      <c r="AA85" s="352"/>
      <c r="AB85" s="361">
        <f t="shared" si="87"/>
        <v>0</v>
      </c>
      <c r="AC85" s="351" t="s">
        <v>31</v>
      </c>
      <c r="AD85" s="352"/>
      <c r="AE85" s="352"/>
      <c r="AF85" s="352" t="str">
        <f t="shared" ca="1" si="96"/>
        <v/>
      </c>
      <c r="AG85" s="352"/>
      <c r="AH85" s="352" t="str">
        <f t="shared" si="97"/>
        <v/>
      </c>
      <c r="AI85" s="352"/>
      <c r="AJ85" s="361">
        <f t="shared" si="88"/>
        <v>0</v>
      </c>
      <c r="AK85" s="351" t="s">
        <v>31</v>
      </c>
      <c r="AL85" s="352"/>
      <c r="AM85" s="352"/>
      <c r="AN85" s="352" t="str">
        <f t="shared" ca="1" si="98"/>
        <v/>
      </c>
      <c r="AO85" s="352"/>
      <c r="AP85" s="352" t="str">
        <f t="shared" si="99"/>
        <v/>
      </c>
      <c r="AQ85" s="352"/>
      <c r="AR85" s="361">
        <f t="shared" si="89"/>
        <v>0</v>
      </c>
    </row>
    <row r="86" spans="1:44" x14ac:dyDescent="0.2">
      <c r="A86" s="430">
        <f t="shared" ref="A86" si="104">IF(AND(A84&lt;&gt;A$10, A84&lt;&gt;""), A84+1, "")</f>
        <v>38</v>
      </c>
      <c r="B86" s="430" t="str">
        <f>'TO Filter Summary'!B48</f>
        <v>FSW</v>
      </c>
      <c r="C86" s="414" t="s">
        <v>1172</v>
      </c>
      <c r="D86" s="409" t="s">
        <v>34</v>
      </c>
      <c r="E86" s="409" t="str">
        <f>'TO Filter Summary'!D48</f>
        <v>No</v>
      </c>
      <c r="F86" s="416">
        <f ca="1">IF($A86="","", VLOOKUP(CONCATENATE("Observatory", $A86), Type_DB, 4, 0))</f>
        <v>157</v>
      </c>
      <c r="G86" s="409" t="str">
        <f ca="1">IF($A86="","", VLOOKUP(CONCATENATE("Observatory", $A86), Type_DB, 5, 0))</f>
        <v>0x09D</v>
      </c>
      <c r="H86" s="409" t="str">
        <f t="shared" ref="H86" ca="1" si="105">CONCATENATE("0x",DEC2HEX(F86+2048))</f>
        <v>0x89D</v>
      </c>
      <c r="I86" s="419">
        <f ca="1">IF($A86="","", VLOOKUP(CONCATENATE("Observatory", $A86), Type_DB, 12, 0))</f>
        <v>480</v>
      </c>
      <c r="J86" s="421">
        <f ca="1">IF($A86="","", VLOOKUP(CONCATENATE("Observatory", $A86), Type_DB, 15, 0))</f>
        <v>5</v>
      </c>
      <c r="K86" s="421" t="str">
        <f ca="1">IF($A86="","", VLOOKUP(CONCATENATE("Observatory", $A86), Type_DB, 8, 0))</f>
        <v>Sync</v>
      </c>
      <c r="L86" s="423">
        <f ca="1">IF($A86="","", VLOOKUP(CONCATENATE("Observatory", $A86), Type_DB, 16, 0))</f>
        <v>96</v>
      </c>
      <c r="M86" s="348" t="s">
        <v>899</v>
      </c>
      <c r="N86" s="349">
        <v>0</v>
      </c>
      <c r="O86" s="349">
        <v>0</v>
      </c>
      <c r="P86" s="350">
        <f t="shared" ca="1" si="92"/>
        <v>0</v>
      </c>
      <c r="Q86" s="349">
        <v>0</v>
      </c>
      <c r="R86" s="349">
        <f t="shared" si="93"/>
        <v>0</v>
      </c>
      <c r="S86" s="349" t="s">
        <v>923</v>
      </c>
      <c r="T86" s="360">
        <f t="shared" si="86"/>
        <v>0</v>
      </c>
      <c r="U86" s="348" t="s">
        <v>899</v>
      </c>
      <c r="V86" s="349">
        <v>0</v>
      </c>
      <c r="W86" s="349">
        <v>0</v>
      </c>
      <c r="X86" s="350">
        <f t="shared" ca="1" si="94"/>
        <v>0</v>
      </c>
      <c r="Y86" s="349">
        <v>0</v>
      </c>
      <c r="Z86" s="349">
        <f t="shared" si="95"/>
        <v>0</v>
      </c>
      <c r="AA86" s="349" t="s">
        <v>923</v>
      </c>
      <c r="AB86" s="360">
        <f t="shared" si="87"/>
        <v>0</v>
      </c>
      <c r="AC86" s="348" t="s">
        <v>899</v>
      </c>
      <c r="AD86" s="349">
        <v>0</v>
      </c>
      <c r="AE86" s="349">
        <v>0</v>
      </c>
      <c r="AF86" s="350">
        <f t="shared" ca="1" si="96"/>
        <v>0</v>
      </c>
      <c r="AG86" s="349">
        <v>0</v>
      </c>
      <c r="AH86" s="349">
        <f t="shared" si="97"/>
        <v>0</v>
      </c>
      <c r="AI86" s="349" t="s">
        <v>923</v>
      </c>
      <c r="AJ86" s="360">
        <f t="shared" si="88"/>
        <v>0</v>
      </c>
      <c r="AK86" s="348" t="s">
        <v>899</v>
      </c>
      <c r="AL86" s="349">
        <v>0</v>
      </c>
      <c r="AM86" s="349">
        <v>0</v>
      </c>
      <c r="AN86" s="350">
        <f t="shared" ca="1" si="98"/>
        <v>0</v>
      </c>
      <c r="AO86" s="349">
        <v>0</v>
      </c>
      <c r="AP86" s="349">
        <f t="shared" si="99"/>
        <v>0</v>
      </c>
      <c r="AQ86" s="349" t="s">
        <v>923</v>
      </c>
      <c r="AR86" s="360">
        <f t="shared" si="89"/>
        <v>0</v>
      </c>
    </row>
    <row r="87" spans="1:44" ht="13.5" thickBot="1" x14ac:dyDescent="0.25">
      <c r="A87" s="430"/>
      <c r="B87" s="430"/>
      <c r="C87" s="415"/>
      <c r="D87" s="413"/>
      <c r="E87" s="413"/>
      <c r="F87" s="417"/>
      <c r="G87" s="418"/>
      <c r="H87" s="418"/>
      <c r="I87" s="420"/>
      <c r="J87" s="422"/>
      <c r="K87" s="422"/>
      <c r="L87" s="424"/>
      <c r="M87" s="351" t="s">
        <v>31</v>
      </c>
      <c r="N87" s="352"/>
      <c r="O87" s="352"/>
      <c r="P87" s="352" t="str">
        <f t="shared" ca="1" si="92"/>
        <v/>
      </c>
      <c r="Q87" s="352"/>
      <c r="R87" s="352" t="str">
        <f t="shared" si="93"/>
        <v/>
      </c>
      <c r="S87" s="352"/>
      <c r="T87" s="361">
        <f t="shared" si="86"/>
        <v>0</v>
      </c>
      <c r="U87" s="351" t="s">
        <v>31</v>
      </c>
      <c r="V87" s="352"/>
      <c r="W87" s="352"/>
      <c r="X87" s="352" t="str">
        <f t="shared" ca="1" si="94"/>
        <v/>
      </c>
      <c r="Y87" s="352"/>
      <c r="Z87" s="352" t="str">
        <f t="shared" si="95"/>
        <v/>
      </c>
      <c r="AA87" s="352"/>
      <c r="AB87" s="361">
        <f t="shared" si="87"/>
        <v>0</v>
      </c>
      <c r="AC87" s="351" t="s">
        <v>31</v>
      </c>
      <c r="AD87" s="352"/>
      <c r="AE87" s="352"/>
      <c r="AF87" s="352" t="str">
        <f t="shared" ca="1" si="96"/>
        <v/>
      </c>
      <c r="AG87" s="352"/>
      <c r="AH87" s="352" t="str">
        <f t="shared" si="97"/>
        <v/>
      </c>
      <c r="AI87" s="352"/>
      <c r="AJ87" s="361">
        <f t="shared" si="88"/>
        <v>0</v>
      </c>
      <c r="AK87" s="351" t="s">
        <v>31</v>
      </c>
      <c r="AL87" s="352"/>
      <c r="AM87" s="352"/>
      <c r="AN87" s="352" t="str">
        <f t="shared" ca="1" si="98"/>
        <v/>
      </c>
      <c r="AO87" s="352"/>
      <c r="AP87" s="352" t="str">
        <f t="shared" si="99"/>
        <v/>
      </c>
      <c r="AQ87" s="352"/>
      <c r="AR87" s="361">
        <f t="shared" si="89"/>
        <v>0</v>
      </c>
    </row>
    <row r="88" spans="1:44" x14ac:dyDescent="0.2">
      <c r="A88" s="430">
        <f t="shared" ref="A88" si="106">IF(AND(A86&lt;&gt;A$10, A86&lt;&gt;""), A86+1, "")</f>
        <v>39</v>
      </c>
      <c r="B88" s="430" t="str">
        <f>'TO Filter Summary'!B49</f>
        <v>FSW</v>
      </c>
      <c r="C88" s="414" t="s">
        <v>1168</v>
      </c>
      <c r="D88" s="409" t="s">
        <v>34</v>
      </c>
      <c r="E88" s="409" t="str">
        <f>'TO Filter Summary'!D49</f>
        <v>No</v>
      </c>
      <c r="F88" s="416">
        <f ca="1">IF($A88="","", VLOOKUP(CONCATENATE("Observatory", $A88), Type_DB, 4, 0))</f>
        <v>158</v>
      </c>
      <c r="G88" s="409" t="str">
        <f ca="1">IF($A88="","", VLOOKUP(CONCATENATE("Observatory", $A88), Type_DB, 5, 0))</f>
        <v>0x09E</v>
      </c>
      <c r="H88" s="409" t="str">
        <f t="shared" ref="H88" ca="1" si="107">CONCATENATE("0x",DEC2HEX(F88+2048))</f>
        <v>0x89E</v>
      </c>
      <c r="I88" s="419">
        <f ca="1">IF($A88="","", VLOOKUP(CONCATENATE("Observatory", $A88), Type_DB, 12, 0))</f>
        <v>3384</v>
      </c>
      <c r="J88" s="421">
        <f ca="1">IF($A88="","", VLOOKUP(CONCATENATE("Observatory", $A88), Type_DB, 15, 0))</f>
        <v>5</v>
      </c>
      <c r="K88" s="421" t="str">
        <f ca="1">IF($A88="","", VLOOKUP(CONCATENATE("Observatory", $A88), Type_DB, 8, 0))</f>
        <v>Sync</v>
      </c>
      <c r="L88" s="423">
        <f ca="1">IF($A88="","", VLOOKUP(CONCATENATE("Observatory", $A88), Type_DB, 16, 0))</f>
        <v>676.8</v>
      </c>
      <c r="M88" s="348" t="s">
        <v>899</v>
      </c>
      <c r="N88" s="349">
        <v>0</v>
      </c>
      <c r="O88" s="349">
        <v>0</v>
      </c>
      <c r="P88" s="350">
        <f t="shared" ca="1" si="92"/>
        <v>0</v>
      </c>
      <c r="Q88" s="349">
        <v>0</v>
      </c>
      <c r="R88" s="349">
        <f t="shared" si="93"/>
        <v>0</v>
      </c>
      <c r="S88" s="349" t="s">
        <v>923</v>
      </c>
      <c r="T88" s="360">
        <f t="shared" si="86"/>
        <v>0</v>
      </c>
      <c r="U88" s="348" t="s">
        <v>899</v>
      </c>
      <c r="V88" s="349">
        <v>0</v>
      </c>
      <c r="W88" s="349">
        <v>0</v>
      </c>
      <c r="X88" s="350">
        <f t="shared" ca="1" si="94"/>
        <v>0</v>
      </c>
      <c r="Y88" s="349">
        <v>0</v>
      </c>
      <c r="Z88" s="349">
        <f t="shared" si="95"/>
        <v>0</v>
      </c>
      <c r="AA88" s="349" t="s">
        <v>923</v>
      </c>
      <c r="AB88" s="360">
        <f t="shared" si="87"/>
        <v>0</v>
      </c>
      <c r="AC88" s="348" t="s">
        <v>899</v>
      </c>
      <c r="AD88" s="349">
        <v>0</v>
      </c>
      <c r="AE88" s="349">
        <v>0</v>
      </c>
      <c r="AF88" s="350">
        <f t="shared" ca="1" si="96"/>
        <v>0</v>
      </c>
      <c r="AG88" s="349">
        <v>0</v>
      </c>
      <c r="AH88" s="349">
        <f t="shared" si="97"/>
        <v>0</v>
      </c>
      <c r="AI88" s="349" t="s">
        <v>923</v>
      </c>
      <c r="AJ88" s="360">
        <f t="shared" si="88"/>
        <v>0</v>
      </c>
      <c r="AK88" s="348" t="s">
        <v>899</v>
      </c>
      <c r="AL88" s="349">
        <v>0</v>
      </c>
      <c r="AM88" s="349">
        <v>0</v>
      </c>
      <c r="AN88" s="350">
        <f t="shared" ca="1" si="98"/>
        <v>0</v>
      </c>
      <c r="AO88" s="349">
        <v>0</v>
      </c>
      <c r="AP88" s="349">
        <f t="shared" si="99"/>
        <v>0</v>
      </c>
      <c r="AQ88" s="349" t="s">
        <v>923</v>
      </c>
      <c r="AR88" s="360">
        <f t="shared" si="89"/>
        <v>0</v>
      </c>
    </row>
    <row r="89" spans="1:44" ht="13.5" thickBot="1" x14ac:dyDescent="0.25">
      <c r="A89" s="430"/>
      <c r="B89" s="430"/>
      <c r="C89" s="415"/>
      <c r="D89" s="413"/>
      <c r="E89" s="413"/>
      <c r="F89" s="417"/>
      <c r="G89" s="418"/>
      <c r="H89" s="418"/>
      <c r="I89" s="420"/>
      <c r="J89" s="422"/>
      <c r="K89" s="422"/>
      <c r="L89" s="424"/>
      <c r="M89" s="351" t="s">
        <v>31</v>
      </c>
      <c r="N89" s="352"/>
      <c r="O89" s="352"/>
      <c r="P89" s="352" t="str">
        <f t="shared" ca="1" si="92"/>
        <v/>
      </c>
      <c r="Q89" s="352"/>
      <c r="R89" s="352" t="str">
        <f t="shared" si="93"/>
        <v/>
      </c>
      <c r="S89" s="352"/>
      <c r="T89" s="361">
        <f t="shared" si="86"/>
        <v>0</v>
      </c>
      <c r="U89" s="351" t="s">
        <v>31</v>
      </c>
      <c r="V89" s="352"/>
      <c r="W89" s="352"/>
      <c r="X89" s="352" t="str">
        <f t="shared" ca="1" si="94"/>
        <v/>
      </c>
      <c r="Y89" s="352"/>
      <c r="Z89" s="352" t="str">
        <f t="shared" si="95"/>
        <v/>
      </c>
      <c r="AA89" s="352"/>
      <c r="AB89" s="361">
        <f t="shared" si="87"/>
        <v>0</v>
      </c>
      <c r="AC89" s="351" t="s">
        <v>31</v>
      </c>
      <c r="AD89" s="352"/>
      <c r="AE89" s="352"/>
      <c r="AF89" s="352" t="str">
        <f t="shared" ca="1" si="96"/>
        <v/>
      </c>
      <c r="AG89" s="352"/>
      <c r="AH89" s="352" t="str">
        <f t="shared" si="97"/>
        <v/>
      </c>
      <c r="AI89" s="352"/>
      <c r="AJ89" s="361">
        <f t="shared" si="88"/>
        <v>0</v>
      </c>
      <c r="AK89" s="351" t="s">
        <v>31</v>
      </c>
      <c r="AL89" s="352"/>
      <c r="AM89" s="352"/>
      <c r="AN89" s="352" t="str">
        <f t="shared" ca="1" si="98"/>
        <v/>
      </c>
      <c r="AO89" s="352"/>
      <c r="AP89" s="352" t="str">
        <f t="shared" si="99"/>
        <v/>
      </c>
      <c r="AQ89" s="352"/>
      <c r="AR89" s="361">
        <f t="shared" si="89"/>
        <v>0</v>
      </c>
    </row>
    <row r="90" spans="1:44" x14ac:dyDescent="0.2">
      <c r="A90" s="430">
        <f t="shared" ref="A90" si="108">IF(AND(A88&lt;&gt;A$10, A88&lt;&gt;""), A88+1, "")</f>
        <v>40</v>
      </c>
      <c r="B90" s="430" t="str">
        <f>'TO Filter Summary'!B50</f>
        <v>FSW</v>
      </c>
      <c r="C90" s="414" t="s">
        <v>1169</v>
      </c>
      <c r="D90" s="409" t="s">
        <v>34</v>
      </c>
      <c r="E90" s="409" t="str">
        <f>'TO Filter Summary'!D50</f>
        <v>No</v>
      </c>
      <c r="F90" s="416">
        <f ca="1">IF($A90="","", VLOOKUP(CONCATENATE("Observatory", $A90), Type_DB, 4, 0))</f>
        <v>159</v>
      </c>
      <c r="G90" s="409" t="str">
        <f ca="1">IF($A90="","", VLOOKUP(CONCATENATE("Observatory", $A90), Type_DB, 5, 0))</f>
        <v>0x09F</v>
      </c>
      <c r="H90" s="409" t="str">
        <f t="shared" ref="H90" ca="1" si="109">CONCATENATE("0x",DEC2HEX(F90+2048))</f>
        <v>0x89F</v>
      </c>
      <c r="I90" s="419">
        <f ca="1">IF($A90="","", VLOOKUP(CONCATENATE("Observatory", $A90), Type_DB, 12, 0))</f>
        <v>352</v>
      </c>
      <c r="J90" s="421">
        <f ca="1">IF($A90="","", VLOOKUP(CONCATENATE("Observatory", $A90), Type_DB, 15, 0))</f>
        <v>5</v>
      </c>
      <c r="K90" s="421" t="str">
        <f ca="1">IF($A90="","", VLOOKUP(CONCATENATE("Observatory", $A90), Type_DB, 8, 0))</f>
        <v>Sync</v>
      </c>
      <c r="L90" s="423">
        <f ca="1">IF($A90="","", VLOOKUP(CONCATENATE("Observatory", $A90), Type_DB, 16, 0))</f>
        <v>70.400000000000006</v>
      </c>
      <c r="M90" s="348" t="s">
        <v>899</v>
      </c>
      <c r="N90" s="349">
        <v>0</v>
      </c>
      <c r="O90" s="349">
        <v>0</v>
      </c>
      <c r="P90" s="350">
        <f t="shared" ca="1" si="92"/>
        <v>0</v>
      </c>
      <c r="Q90" s="349">
        <v>0</v>
      </c>
      <c r="R90" s="349">
        <f t="shared" si="93"/>
        <v>0</v>
      </c>
      <c r="S90" s="349" t="s">
        <v>923</v>
      </c>
      <c r="T90" s="360">
        <f t="shared" si="86"/>
        <v>0</v>
      </c>
      <c r="U90" s="348" t="s">
        <v>899</v>
      </c>
      <c r="V90" s="349">
        <v>0</v>
      </c>
      <c r="W90" s="349">
        <v>0</v>
      </c>
      <c r="X90" s="350">
        <f t="shared" ca="1" si="94"/>
        <v>0</v>
      </c>
      <c r="Y90" s="349">
        <v>0</v>
      </c>
      <c r="Z90" s="349">
        <f t="shared" si="95"/>
        <v>0</v>
      </c>
      <c r="AA90" s="349" t="s">
        <v>923</v>
      </c>
      <c r="AB90" s="360">
        <f t="shared" si="87"/>
        <v>0</v>
      </c>
      <c r="AC90" s="348" t="s">
        <v>899</v>
      </c>
      <c r="AD90" s="349">
        <v>0</v>
      </c>
      <c r="AE90" s="349">
        <v>0</v>
      </c>
      <c r="AF90" s="350">
        <f t="shared" ca="1" si="96"/>
        <v>0</v>
      </c>
      <c r="AG90" s="349">
        <v>0</v>
      </c>
      <c r="AH90" s="349">
        <f t="shared" si="97"/>
        <v>0</v>
      </c>
      <c r="AI90" s="349" t="s">
        <v>923</v>
      </c>
      <c r="AJ90" s="360">
        <f t="shared" si="88"/>
        <v>0</v>
      </c>
      <c r="AK90" s="348" t="s">
        <v>899</v>
      </c>
      <c r="AL90" s="349">
        <v>0</v>
      </c>
      <c r="AM90" s="349">
        <v>0</v>
      </c>
      <c r="AN90" s="350">
        <f t="shared" ca="1" si="98"/>
        <v>0</v>
      </c>
      <c r="AO90" s="349">
        <v>0</v>
      </c>
      <c r="AP90" s="349">
        <f t="shared" si="99"/>
        <v>0</v>
      </c>
      <c r="AQ90" s="349" t="s">
        <v>923</v>
      </c>
      <c r="AR90" s="360">
        <f t="shared" si="89"/>
        <v>0</v>
      </c>
    </row>
    <row r="91" spans="1:44" ht="13.5" thickBot="1" x14ac:dyDescent="0.25">
      <c r="A91" s="430"/>
      <c r="B91" s="430"/>
      <c r="C91" s="415"/>
      <c r="D91" s="413"/>
      <c r="E91" s="413"/>
      <c r="F91" s="417"/>
      <c r="G91" s="418"/>
      <c r="H91" s="418"/>
      <c r="I91" s="420"/>
      <c r="J91" s="422"/>
      <c r="K91" s="422"/>
      <c r="L91" s="424"/>
      <c r="M91" s="351" t="s">
        <v>31</v>
      </c>
      <c r="N91" s="352"/>
      <c r="O91" s="352"/>
      <c r="P91" s="352" t="str">
        <f t="shared" ca="1" si="92"/>
        <v/>
      </c>
      <c r="Q91" s="352"/>
      <c r="R91" s="352" t="str">
        <f t="shared" si="93"/>
        <v/>
      </c>
      <c r="S91" s="352"/>
      <c r="T91" s="361">
        <f t="shared" si="86"/>
        <v>0</v>
      </c>
      <c r="U91" s="351" t="s">
        <v>31</v>
      </c>
      <c r="V91" s="352"/>
      <c r="W91" s="352"/>
      <c r="X91" s="352" t="str">
        <f t="shared" ca="1" si="94"/>
        <v/>
      </c>
      <c r="Y91" s="352"/>
      <c r="Z91" s="352" t="str">
        <f t="shared" si="95"/>
        <v/>
      </c>
      <c r="AA91" s="352"/>
      <c r="AB91" s="361">
        <f t="shared" si="87"/>
        <v>0</v>
      </c>
      <c r="AC91" s="351" t="s">
        <v>31</v>
      </c>
      <c r="AD91" s="352"/>
      <c r="AE91" s="352"/>
      <c r="AF91" s="352" t="str">
        <f t="shared" ca="1" si="96"/>
        <v/>
      </c>
      <c r="AG91" s="352"/>
      <c r="AH91" s="352" t="str">
        <f t="shared" si="97"/>
        <v/>
      </c>
      <c r="AI91" s="352"/>
      <c r="AJ91" s="361">
        <f t="shared" si="88"/>
        <v>0</v>
      </c>
      <c r="AK91" s="351" t="s">
        <v>31</v>
      </c>
      <c r="AL91" s="352"/>
      <c r="AM91" s="352"/>
      <c r="AN91" s="352" t="str">
        <f t="shared" ca="1" si="98"/>
        <v/>
      </c>
      <c r="AO91" s="352"/>
      <c r="AP91" s="352" t="str">
        <f t="shared" si="99"/>
        <v/>
      </c>
      <c r="AQ91" s="352"/>
      <c r="AR91" s="361">
        <f t="shared" si="89"/>
        <v>0</v>
      </c>
    </row>
    <row r="92" spans="1:44" x14ac:dyDescent="0.2">
      <c r="A92" s="430">
        <f t="shared" ref="A92" si="110">IF(AND(A90&lt;&gt;A$10, A90&lt;&gt;""), A90+1, "")</f>
        <v>41</v>
      </c>
      <c r="B92" s="430" t="str">
        <f>'TO Filter Summary'!B51</f>
        <v>FSW</v>
      </c>
      <c r="C92" s="414" t="s">
        <v>1170</v>
      </c>
      <c r="D92" s="409" t="s">
        <v>34</v>
      </c>
      <c r="E92" s="409" t="str">
        <f>'TO Filter Summary'!D51</f>
        <v>No</v>
      </c>
      <c r="F92" s="416">
        <f ca="1">IF($A92="","", VLOOKUP(CONCATENATE("Observatory", $A92), Type_DB, 4, 0))</f>
        <v>160</v>
      </c>
      <c r="G92" s="409" t="str">
        <f ca="1">IF($A92="","", VLOOKUP(CONCATENATE("Observatory", $A92), Type_DB, 5, 0))</f>
        <v>0x0A0</v>
      </c>
      <c r="H92" s="409" t="str">
        <f t="shared" ref="H92" ca="1" si="111">CONCATENATE("0x",DEC2HEX(F92+2048))</f>
        <v>0x8A0</v>
      </c>
      <c r="I92" s="419">
        <f ca="1">IF($A92="","", VLOOKUP(CONCATENATE("Observatory", $A92), Type_DB, 12, 0))</f>
        <v>904</v>
      </c>
      <c r="J92" s="421">
        <f ca="1">IF($A92="","", VLOOKUP(CONCATENATE("Observatory", $A92), Type_DB, 15, 0))</f>
        <v>0.1</v>
      </c>
      <c r="K92" s="421" t="str">
        <f ca="1">IF($A92="","", VLOOKUP(CONCATENATE("Observatory", $A92), Type_DB, 8, 0))</f>
        <v>Sync</v>
      </c>
      <c r="L92" s="423">
        <f ca="1">IF($A92="","", VLOOKUP(CONCATENATE("Observatory", $A92), Type_DB, 16, 0))</f>
        <v>9040</v>
      </c>
      <c r="M92" s="348" t="s">
        <v>899</v>
      </c>
      <c r="N92" s="349">
        <v>0</v>
      </c>
      <c r="O92" s="349">
        <v>0</v>
      </c>
      <c r="P92" s="350">
        <f t="shared" ca="1" si="92"/>
        <v>0</v>
      </c>
      <c r="Q92" s="349">
        <v>0</v>
      </c>
      <c r="R92" s="349">
        <f t="shared" si="93"/>
        <v>0</v>
      </c>
      <c r="S92" s="349" t="s">
        <v>923</v>
      </c>
      <c r="T92" s="360">
        <f t="shared" si="86"/>
        <v>0</v>
      </c>
      <c r="U92" s="348" t="s">
        <v>899</v>
      </c>
      <c r="V92" s="349">
        <v>0</v>
      </c>
      <c r="W92" s="349">
        <v>0</v>
      </c>
      <c r="X92" s="350">
        <f t="shared" ca="1" si="94"/>
        <v>0</v>
      </c>
      <c r="Y92" s="349">
        <v>0</v>
      </c>
      <c r="Z92" s="349">
        <f t="shared" si="95"/>
        <v>0</v>
      </c>
      <c r="AA92" s="349" t="s">
        <v>923</v>
      </c>
      <c r="AB92" s="360">
        <f t="shared" si="87"/>
        <v>0</v>
      </c>
      <c r="AC92" s="348" t="s">
        <v>899</v>
      </c>
      <c r="AD92" s="349">
        <v>1</v>
      </c>
      <c r="AE92" s="349">
        <v>10</v>
      </c>
      <c r="AF92" s="350">
        <f t="shared" ca="1" si="96"/>
        <v>1</v>
      </c>
      <c r="AG92" s="349">
        <v>0</v>
      </c>
      <c r="AH92" s="349">
        <f t="shared" si="97"/>
        <v>0</v>
      </c>
      <c r="AI92" s="349" t="s">
        <v>923</v>
      </c>
      <c r="AJ92" s="360">
        <f t="shared" ca="1" si="88"/>
        <v>904</v>
      </c>
      <c r="AK92" s="348" t="s">
        <v>899</v>
      </c>
      <c r="AL92" s="349">
        <v>0</v>
      </c>
      <c r="AM92" s="349">
        <v>0</v>
      </c>
      <c r="AN92" s="350">
        <f t="shared" ca="1" si="98"/>
        <v>0</v>
      </c>
      <c r="AO92" s="349">
        <v>0</v>
      </c>
      <c r="AP92" s="349">
        <f t="shared" si="99"/>
        <v>0</v>
      </c>
      <c r="AQ92" s="349" t="s">
        <v>923</v>
      </c>
      <c r="AR92" s="360">
        <f t="shared" si="89"/>
        <v>0</v>
      </c>
    </row>
    <row r="93" spans="1:44" ht="13.5" thickBot="1" x14ac:dyDescent="0.25">
      <c r="A93" s="430"/>
      <c r="B93" s="430"/>
      <c r="C93" s="415"/>
      <c r="D93" s="413"/>
      <c r="E93" s="413"/>
      <c r="F93" s="417"/>
      <c r="G93" s="418"/>
      <c r="H93" s="418"/>
      <c r="I93" s="420"/>
      <c r="J93" s="422"/>
      <c r="K93" s="422"/>
      <c r="L93" s="424"/>
      <c r="M93" s="351" t="s">
        <v>31</v>
      </c>
      <c r="N93" s="352"/>
      <c r="O93" s="352"/>
      <c r="P93" s="352" t="str">
        <f t="shared" ca="1" si="92"/>
        <v/>
      </c>
      <c r="Q93" s="352"/>
      <c r="R93" s="352" t="str">
        <f t="shared" si="93"/>
        <v/>
      </c>
      <c r="S93" s="352"/>
      <c r="T93" s="361">
        <f t="shared" si="86"/>
        <v>0</v>
      </c>
      <c r="U93" s="351" t="s">
        <v>31</v>
      </c>
      <c r="V93" s="352"/>
      <c r="W93" s="352"/>
      <c r="X93" s="352" t="str">
        <f t="shared" ca="1" si="94"/>
        <v/>
      </c>
      <c r="Y93" s="352"/>
      <c r="Z93" s="352" t="str">
        <f t="shared" si="95"/>
        <v/>
      </c>
      <c r="AA93" s="352"/>
      <c r="AB93" s="361">
        <f t="shared" si="87"/>
        <v>0</v>
      </c>
      <c r="AC93" s="351" t="s">
        <v>31</v>
      </c>
      <c r="AD93" s="352"/>
      <c r="AE93" s="352"/>
      <c r="AF93" s="352" t="str">
        <f t="shared" ca="1" si="96"/>
        <v/>
      </c>
      <c r="AG93" s="352"/>
      <c r="AH93" s="352" t="str">
        <f t="shared" si="97"/>
        <v/>
      </c>
      <c r="AI93" s="352"/>
      <c r="AJ93" s="361">
        <f t="shared" si="88"/>
        <v>0</v>
      </c>
      <c r="AK93" s="351" t="s">
        <v>31</v>
      </c>
      <c r="AL93" s="352"/>
      <c r="AM93" s="352"/>
      <c r="AN93" s="352" t="str">
        <f t="shared" ca="1" si="98"/>
        <v/>
      </c>
      <c r="AO93" s="352"/>
      <c r="AP93" s="352" t="str">
        <f t="shared" si="99"/>
        <v/>
      </c>
      <c r="AQ93" s="352"/>
      <c r="AR93" s="361">
        <f t="shared" si="89"/>
        <v>0</v>
      </c>
    </row>
    <row r="94" spans="1:44" x14ac:dyDescent="0.2">
      <c r="A94" s="430">
        <f t="shared" ref="A94" si="112">IF(AND(A92&lt;&gt;A$10, A92&lt;&gt;""), A92+1, "")</f>
        <v>42</v>
      </c>
      <c r="B94" s="430" t="str">
        <f>'TO Filter Summary'!B52</f>
        <v>FSW</v>
      </c>
      <c r="C94" s="414" t="s">
        <v>1173</v>
      </c>
      <c r="D94" s="409" t="s">
        <v>34</v>
      </c>
      <c r="E94" s="409" t="str">
        <f>'TO Filter Summary'!D52</f>
        <v>No</v>
      </c>
      <c r="F94" s="416">
        <f ca="1">IF($A94="","", VLOOKUP(CONCATENATE("Observatory", $A94), Type_DB, 4, 0))</f>
        <v>161</v>
      </c>
      <c r="G94" s="409" t="str">
        <f ca="1">IF($A94="","", VLOOKUP(CONCATENATE("Observatory", $A94), Type_DB, 5, 0))</f>
        <v>0x0A1</v>
      </c>
      <c r="H94" s="409" t="str">
        <f t="shared" ref="H94" ca="1" si="113">CONCATENATE("0x",DEC2HEX(F94+2048))</f>
        <v>0x8A1</v>
      </c>
      <c r="I94" s="419">
        <f ca="1">IF($A94="","", VLOOKUP(CONCATENATE("Observatory", $A94), Type_DB, 12, 0))</f>
        <v>480</v>
      </c>
      <c r="J94" s="421">
        <f ca="1">IF($A94="","", VLOOKUP(CONCATENATE("Observatory", $A94), Type_DB, 15, 0))</f>
        <v>5</v>
      </c>
      <c r="K94" s="421" t="str">
        <f ca="1">IF($A94="","", VLOOKUP(CONCATENATE("Observatory", $A94), Type_DB, 8, 0))</f>
        <v>Sync</v>
      </c>
      <c r="L94" s="423">
        <f ca="1">IF($A94="","", VLOOKUP(CONCATENATE("Observatory", $A94), Type_DB, 16, 0))</f>
        <v>96</v>
      </c>
      <c r="M94" s="348" t="s">
        <v>899</v>
      </c>
      <c r="N94" s="349">
        <v>0</v>
      </c>
      <c r="O94" s="349">
        <v>0</v>
      </c>
      <c r="P94" s="350">
        <f t="shared" ca="1" si="92"/>
        <v>0</v>
      </c>
      <c r="Q94" s="349">
        <v>0</v>
      </c>
      <c r="R94" s="349">
        <f t="shared" si="93"/>
        <v>0</v>
      </c>
      <c r="S94" s="349" t="s">
        <v>923</v>
      </c>
      <c r="T94" s="360">
        <f t="shared" si="86"/>
        <v>0</v>
      </c>
      <c r="U94" s="348" t="s">
        <v>899</v>
      </c>
      <c r="V94" s="349">
        <v>0</v>
      </c>
      <c r="W94" s="349">
        <v>0</v>
      </c>
      <c r="X94" s="350">
        <f t="shared" ca="1" si="94"/>
        <v>0</v>
      </c>
      <c r="Y94" s="349">
        <v>0</v>
      </c>
      <c r="Z94" s="349">
        <f t="shared" si="95"/>
        <v>0</v>
      </c>
      <c r="AA94" s="349" t="s">
        <v>923</v>
      </c>
      <c r="AB94" s="360">
        <f t="shared" si="87"/>
        <v>0</v>
      </c>
      <c r="AC94" s="348" t="s">
        <v>899</v>
      </c>
      <c r="AD94" s="349">
        <v>0</v>
      </c>
      <c r="AE94" s="349">
        <v>0</v>
      </c>
      <c r="AF94" s="350">
        <f t="shared" ca="1" si="96"/>
        <v>0</v>
      </c>
      <c r="AG94" s="349">
        <v>0</v>
      </c>
      <c r="AH94" s="349">
        <f t="shared" si="97"/>
        <v>0</v>
      </c>
      <c r="AI94" s="349" t="s">
        <v>923</v>
      </c>
      <c r="AJ94" s="360">
        <f t="shared" si="88"/>
        <v>0</v>
      </c>
      <c r="AK94" s="348" t="s">
        <v>899</v>
      </c>
      <c r="AL94" s="349">
        <v>0</v>
      </c>
      <c r="AM94" s="349">
        <v>0</v>
      </c>
      <c r="AN94" s="350">
        <f t="shared" ca="1" si="98"/>
        <v>0</v>
      </c>
      <c r="AO94" s="349">
        <v>0</v>
      </c>
      <c r="AP94" s="349">
        <f t="shared" si="99"/>
        <v>0</v>
      </c>
      <c r="AQ94" s="349" t="s">
        <v>923</v>
      </c>
      <c r="AR94" s="360">
        <f t="shared" si="89"/>
        <v>0</v>
      </c>
    </row>
    <row r="95" spans="1:44" ht="13.5" thickBot="1" x14ac:dyDescent="0.25">
      <c r="A95" s="430"/>
      <c r="B95" s="430"/>
      <c r="C95" s="415"/>
      <c r="D95" s="413"/>
      <c r="E95" s="413"/>
      <c r="F95" s="417"/>
      <c r="G95" s="418"/>
      <c r="H95" s="418"/>
      <c r="I95" s="420"/>
      <c r="J95" s="422"/>
      <c r="K95" s="422"/>
      <c r="L95" s="424"/>
      <c r="M95" s="351" t="s">
        <v>31</v>
      </c>
      <c r="N95" s="352"/>
      <c r="O95" s="352"/>
      <c r="P95" s="352" t="str">
        <f t="shared" ca="1" si="92"/>
        <v/>
      </c>
      <c r="Q95" s="352"/>
      <c r="R95" s="352" t="str">
        <f t="shared" si="93"/>
        <v/>
      </c>
      <c r="S95" s="352"/>
      <c r="T95" s="361">
        <f t="shared" si="86"/>
        <v>0</v>
      </c>
      <c r="U95" s="351" t="s">
        <v>31</v>
      </c>
      <c r="V95" s="352"/>
      <c r="W95" s="352"/>
      <c r="X95" s="352" t="str">
        <f t="shared" ca="1" si="94"/>
        <v/>
      </c>
      <c r="Y95" s="352"/>
      <c r="Z95" s="352" t="str">
        <f t="shared" si="95"/>
        <v/>
      </c>
      <c r="AA95" s="352"/>
      <c r="AB95" s="361">
        <f t="shared" si="87"/>
        <v>0</v>
      </c>
      <c r="AC95" s="351" t="s">
        <v>31</v>
      </c>
      <c r="AD95" s="352"/>
      <c r="AE95" s="352"/>
      <c r="AF95" s="352" t="str">
        <f t="shared" ca="1" si="96"/>
        <v/>
      </c>
      <c r="AG95" s="352"/>
      <c r="AH95" s="352" t="str">
        <f t="shared" si="97"/>
        <v/>
      </c>
      <c r="AI95" s="352"/>
      <c r="AJ95" s="361">
        <f t="shared" si="88"/>
        <v>0</v>
      </c>
      <c r="AK95" s="351" t="s">
        <v>31</v>
      </c>
      <c r="AL95" s="352"/>
      <c r="AM95" s="352"/>
      <c r="AN95" s="352" t="str">
        <f t="shared" ca="1" si="98"/>
        <v/>
      </c>
      <c r="AO95" s="352"/>
      <c r="AP95" s="352" t="str">
        <f t="shared" si="99"/>
        <v/>
      </c>
      <c r="AQ95" s="352"/>
      <c r="AR95" s="361">
        <f t="shared" si="89"/>
        <v>0</v>
      </c>
    </row>
    <row r="96" spans="1:44" x14ac:dyDescent="0.2">
      <c r="A96" s="430">
        <f t="shared" ref="A96" si="114">IF(AND(A94&lt;&gt;A$10, A94&lt;&gt;""), A94+1, "")</f>
        <v>43</v>
      </c>
      <c r="B96" s="430">
        <f>'TO Filter Summary'!B53</f>
        <v>0</v>
      </c>
      <c r="C96" s="414" t="s">
        <v>33</v>
      </c>
      <c r="D96" s="409" t="s">
        <v>34</v>
      </c>
      <c r="E96" s="409">
        <f>'TO Filter Summary'!D53</f>
        <v>0</v>
      </c>
      <c r="F96" s="416">
        <f ca="1">IF($A96="","", VLOOKUP(CONCATENATE("Observatory", $A96), Type_DB, 4, 0))</f>
        <v>162</v>
      </c>
      <c r="G96" s="409" t="str">
        <f ca="1">IF($A96="","", VLOOKUP(CONCATENATE("Observatory", $A96), Type_DB, 5, 0))</f>
        <v>0x0A2</v>
      </c>
      <c r="H96" s="409" t="str">
        <f t="shared" ref="H96" ca="1" si="115">CONCATENATE("0x",DEC2HEX(F96+2048))</f>
        <v>0x8A2</v>
      </c>
      <c r="I96" s="419" t="str">
        <f ca="1">IF($A96="","", VLOOKUP(CONCATENATE("Observatory", $A96), Type_DB, 12, 0))</f>
        <v/>
      </c>
      <c r="J96" s="421">
        <f ca="1">IF($A96="","", VLOOKUP(CONCATENATE("Observatory", $A96), Type_DB, 15, 0))</f>
        <v>0</v>
      </c>
      <c r="K96" s="421" t="str">
        <f ca="1">IF($A96="","", VLOOKUP(CONCATENATE("Observatory", $A96), Type_DB, 8, 0))</f>
        <v>N/A</v>
      </c>
      <c r="L96" s="423">
        <f ca="1">IF($A96="","", VLOOKUP(CONCATENATE("Observatory", $A96), Type_DB, 16, 0))</f>
        <v>0</v>
      </c>
      <c r="M96" s="348" t="s">
        <v>899</v>
      </c>
      <c r="N96" s="349">
        <v>0</v>
      </c>
      <c r="O96" s="349">
        <v>0</v>
      </c>
      <c r="P96" s="350">
        <f t="shared" ca="1" si="92"/>
        <v>0</v>
      </c>
      <c r="Q96" s="349">
        <v>0</v>
      </c>
      <c r="R96" s="349">
        <f t="shared" si="93"/>
        <v>0</v>
      </c>
      <c r="S96" s="349" t="s">
        <v>923</v>
      </c>
      <c r="T96" s="360">
        <f t="shared" si="86"/>
        <v>0</v>
      </c>
      <c r="U96" s="348" t="s">
        <v>899</v>
      </c>
      <c r="V96" s="349">
        <v>0</v>
      </c>
      <c r="W96" s="349">
        <v>0</v>
      </c>
      <c r="X96" s="350">
        <f t="shared" ca="1" si="94"/>
        <v>0</v>
      </c>
      <c r="Y96" s="349">
        <v>0</v>
      </c>
      <c r="Z96" s="349">
        <f t="shared" si="95"/>
        <v>0</v>
      </c>
      <c r="AA96" s="349" t="s">
        <v>923</v>
      </c>
      <c r="AB96" s="360">
        <f t="shared" si="87"/>
        <v>0</v>
      </c>
      <c r="AC96" s="348" t="s">
        <v>899</v>
      </c>
      <c r="AD96" s="349">
        <v>0</v>
      </c>
      <c r="AE96" s="349">
        <v>0</v>
      </c>
      <c r="AF96" s="350">
        <f t="shared" ca="1" si="96"/>
        <v>0</v>
      </c>
      <c r="AG96" s="349">
        <v>0</v>
      </c>
      <c r="AH96" s="349">
        <f t="shared" si="97"/>
        <v>0</v>
      </c>
      <c r="AI96" s="349" t="s">
        <v>923</v>
      </c>
      <c r="AJ96" s="360">
        <f t="shared" si="88"/>
        <v>0</v>
      </c>
      <c r="AK96" s="348" t="s">
        <v>899</v>
      </c>
      <c r="AL96" s="349">
        <v>0</v>
      </c>
      <c r="AM96" s="349">
        <v>0</v>
      </c>
      <c r="AN96" s="350">
        <f t="shared" ca="1" si="98"/>
        <v>0</v>
      </c>
      <c r="AO96" s="349">
        <v>0</v>
      </c>
      <c r="AP96" s="349">
        <f t="shared" si="99"/>
        <v>0</v>
      </c>
      <c r="AQ96" s="349" t="s">
        <v>923</v>
      </c>
      <c r="AR96" s="360">
        <f t="shared" si="89"/>
        <v>0</v>
      </c>
    </row>
    <row r="97" spans="1:44" ht="13.5" thickBot="1" x14ac:dyDescent="0.25">
      <c r="A97" s="430"/>
      <c r="B97" s="430"/>
      <c r="C97" s="415"/>
      <c r="D97" s="413"/>
      <c r="E97" s="413"/>
      <c r="F97" s="417"/>
      <c r="G97" s="418"/>
      <c r="H97" s="418"/>
      <c r="I97" s="420"/>
      <c r="J97" s="422"/>
      <c r="K97" s="422"/>
      <c r="L97" s="424"/>
      <c r="M97" s="351" t="s">
        <v>31</v>
      </c>
      <c r="N97" s="352"/>
      <c r="O97" s="352"/>
      <c r="P97" s="352" t="str">
        <f t="shared" ca="1" si="92"/>
        <v/>
      </c>
      <c r="Q97" s="352"/>
      <c r="R97" s="352" t="str">
        <f t="shared" si="93"/>
        <v/>
      </c>
      <c r="S97" s="352"/>
      <c r="T97" s="361">
        <f t="shared" si="86"/>
        <v>0</v>
      </c>
      <c r="U97" s="351" t="s">
        <v>31</v>
      </c>
      <c r="V97" s="352"/>
      <c r="W97" s="352"/>
      <c r="X97" s="352" t="str">
        <f t="shared" ca="1" si="94"/>
        <v/>
      </c>
      <c r="Y97" s="352"/>
      <c r="Z97" s="352" t="str">
        <f t="shared" si="95"/>
        <v/>
      </c>
      <c r="AA97" s="352"/>
      <c r="AB97" s="361">
        <f t="shared" si="87"/>
        <v>0</v>
      </c>
      <c r="AC97" s="351" t="s">
        <v>31</v>
      </c>
      <c r="AD97" s="352"/>
      <c r="AE97" s="352"/>
      <c r="AF97" s="352" t="str">
        <f t="shared" ca="1" si="96"/>
        <v/>
      </c>
      <c r="AG97" s="352"/>
      <c r="AH97" s="352" t="str">
        <f t="shared" si="97"/>
        <v/>
      </c>
      <c r="AI97" s="352"/>
      <c r="AJ97" s="361">
        <f t="shared" si="88"/>
        <v>0</v>
      </c>
      <c r="AK97" s="351" t="s">
        <v>31</v>
      </c>
      <c r="AL97" s="352"/>
      <c r="AM97" s="352"/>
      <c r="AN97" s="352" t="str">
        <f t="shared" ca="1" si="98"/>
        <v/>
      </c>
      <c r="AO97" s="352"/>
      <c r="AP97" s="352" t="str">
        <f t="shared" si="99"/>
        <v/>
      </c>
      <c r="AQ97" s="352"/>
      <c r="AR97" s="361">
        <f t="shared" si="89"/>
        <v>0</v>
      </c>
    </row>
    <row r="98" spans="1:44" x14ac:dyDescent="0.2">
      <c r="A98" s="430">
        <f t="shared" ref="A98" si="116">IF(AND(A96&lt;&gt;A$10, A96&lt;&gt;""), A96+1, "")</f>
        <v>44</v>
      </c>
      <c r="B98" s="430">
        <f>'TO Filter Summary'!B54</f>
        <v>0</v>
      </c>
      <c r="C98" s="414" t="s">
        <v>33</v>
      </c>
      <c r="D98" s="409" t="s">
        <v>34</v>
      </c>
      <c r="E98" s="409">
        <f>'TO Filter Summary'!D54</f>
        <v>0</v>
      </c>
      <c r="F98" s="416">
        <f ca="1">IF($A98="","", VLOOKUP(CONCATENATE("Observatory", $A98), Type_DB, 4, 0))</f>
        <v>163</v>
      </c>
      <c r="G98" s="409" t="str">
        <f ca="1">IF($A98="","", VLOOKUP(CONCATENATE("Observatory", $A98), Type_DB, 5, 0))</f>
        <v>0x0A3</v>
      </c>
      <c r="H98" s="409" t="str">
        <f t="shared" ref="H98" ca="1" si="117">CONCATENATE("0x",DEC2HEX(F98+2048))</f>
        <v>0x8A3</v>
      </c>
      <c r="I98" s="419" t="str">
        <f ca="1">IF($A98="","", VLOOKUP(CONCATENATE("Observatory", $A98), Type_DB, 12, 0))</f>
        <v/>
      </c>
      <c r="J98" s="421">
        <f ca="1">IF($A98="","", VLOOKUP(CONCATENATE("Observatory", $A98), Type_DB, 15, 0))</f>
        <v>0</v>
      </c>
      <c r="K98" s="421" t="str">
        <f ca="1">IF($A98="","", VLOOKUP(CONCATENATE("Observatory", $A98), Type_DB, 8, 0))</f>
        <v>N/A</v>
      </c>
      <c r="L98" s="423">
        <f ca="1">IF($A98="","", VLOOKUP(CONCATENATE("Observatory", $A98), Type_DB, 16, 0))</f>
        <v>0</v>
      </c>
      <c r="M98" s="348" t="s">
        <v>899</v>
      </c>
      <c r="N98" s="349">
        <v>0</v>
      </c>
      <c r="O98" s="349">
        <v>0</v>
      </c>
      <c r="P98" s="350">
        <f t="shared" ca="1" si="92"/>
        <v>0</v>
      </c>
      <c r="Q98" s="349">
        <v>0</v>
      </c>
      <c r="R98" s="349">
        <f t="shared" si="93"/>
        <v>0</v>
      </c>
      <c r="S98" s="349" t="s">
        <v>923</v>
      </c>
      <c r="T98" s="360">
        <f t="shared" si="86"/>
        <v>0</v>
      </c>
      <c r="U98" s="348" t="s">
        <v>899</v>
      </c>
      <c r="V98" s="349">
        <v>0</v>
      </c>
      <c r="W98" s="349">
        <v>0</v>
      </c>
      <c r="X98" s="350">
        <f t="shared" ca="1" si="94"/>
        <v>0</v>
      </c>
      <c r="Y98" s="349">
        <v>0</v>
      </c>
      <c r="Z98" s="349">
        <f t="shared" si="95"/>
        <v>0</v>
      </c>
      <c r="AA98" s="349" t="s">
        <v>923</v>
      </c>
      <c r="AB98" s="360">
        <f t="shared" si="87"/>
        <v>0</v>
      </c>
      <c r="AC98" s="348" t="s">
        <v>899</v>
      </c>
      <c r="AD98" s="349">
        <v>0</v>
      </c>
      <c r="AE98" s="349">
        <v>0</v>
      </c>
      <c r="AF98" s="350">
        <f t="shared" ca="1" si="96"/>
        <v>0</v>
      </c>
      <c r="AG98" s="349">
        <v>0</v>
      </c>
      <c r="AH98" s="349">
        <f t="shared" si="97"/>
        <v>0</v>
      </c>
      <c r="AI98" s="349" t="s">
        <v>923</v>
      </c>
      <c r="AJ98" s="360">
        <f t="shared" si="88"/>
        <v>0</v>
      </c>
      <c r="AK98" s="348" t="s">
        <v>899</v>
      </c>
      <c r="AL98" s="349">
        <v>0</v>
      </c>
      <c r="AM98" s="349">
        <v>0</v>
      </c>
      <c r="AN98" s="350">
        <f t="shared" ca="1" si="98"/>
        <v>0</v>
      </c>
      <c r="AO98" s="349">
        <v>0</v>
      </c>
      <c r="AP98" s="349">
        <f t="shared" si="99"/>
        <v>0</v>
      </c>
      <c r="AQ98" s="349" t="s">
        <v>923</v>
      </c>
      <c r="AR98" s="360">
        <f t="shared" si="89"/>
        <v>0</v>
      </c>
    </row>
    <row r="99" spans="1:44" ht="13.5" thickBot="1" x14ac:dyDescent="0.25">
      <c r="A99" s="430"/>
      <c r="B99" s="430"/>
      <c r="C99" s="415"/>
      <c r="D99" s="413"/>
      <c r="E99" s="413"/>
      <c r="F99" s="417"/>
      <c r="G99" s="418"/>
      <c r="H99" s="418"/>
      <c r="I99" s="420"/>
      <c r="J99" s="422"/>
      <c r="K99" s="422"/>
      <c r="L99" s="424"/>
      <c r="M99" s="351" t="s">
        <v>31</v>
      </c>
      <c r="N99" s="352"/>
      <c r="O99" s="352"/>
      <c r="P99" s="352" t="str">
        <f t="shared" ca="1" si="92"/>
        <v/>
      </c>
      <c r="Q99" s="352"/>
      <c r="R99" s="352" t="str">
        <f t="shared" si="93"/>
        <v/>
      </c>
      <c r="S99" s="352"/>
      <c r="T99" s="361">
        <f t="shared" si="86"/>
        <v>0</v>
      </c>
      <c r="U99" s="351" t="s">
        <v>31</v>
      </c>
      <c r="V99" s="352"/>
      <c r="W99" s="352"/>
      <c r="X99" s="352" t="str">
        <f t="shared" ca="1" si="94"/>
        <v/>
      </c>
      <c r="Y99" s="352"/>
      <c r="Z99" s="352" t="str">
        <f t="shared" si="95"/>
        <v/>
      </c>
      <c r="AA99" s="352"/>
      <c r="AB99" s="361">
        <f t="shared" si="87"/>
        <v>0</v>
      </c>
      <c r="AC99" s="351" t="s">
        <v>31</v>
      </c>
      <c r="AD99" s="352"/>
      <c r="AE99" s="352"/>
      <c r="AF99" s="352" t="str">
        <f t="shared" ca="1" si="96"/>
        <v/>
      </c>
      <c r="AG99" s="352"/>
      <c r="AH99" s="352" t="str">
        <f t="shared" si="97"/>
        <v/>
      </c>
      <c r="AI99" s="352"/>
      <c r="AJ99" s="361">
        <f t="shared" si="88"/>
        <v>0</v>
      </c>
      <c r="AK99" s="351" t="s">
        <v>31</v>
      </c>
      <c r="AL99" s="352"/>
      <c r="AM99" s="352"/>
      <c r="AN99" s="352" t="str">
        <f t="shared" ca="1" si="98"/>
        <v/>
      </c>
      <c r="AO99" s="352"/>
      <c r="AP99" s="352" t="str">
        <f t="shared" si="99"/>
        <v/>
      </c>
      <c r="AQ99" s="352"/>
      <c r="AR99" s="361">
        <f t="shared" si="89"/>
        <v>0</v>
      </c>
    </row>
    <row r="100" spans="1:44" x14ac:dyDescent="0.2">
      <c r="A100" s="430">
        <f t="shared" ref="A100" si="118">IF(AND(A98&lt;&gt;A$10, A98&lt;&gt;""), A98+1, "")</f>
        <v>45</v>
      </c>
      <c r="B100" s="430" t="str">
        <f>'TO Filter Summary'!B55</f>
        <v>FSW</v>
      </c>
      <c r="C100" s="414" t="s">
        <v>99</v>
      </c>
      <c r="D100" s="409" t="s">
        <v>34</v>
      </c>
      <c r="E100" s="409" t="str">
        <f>'TO Filter Summary'!D55</f>
        <v>No</v>
      </c>
      <c r="F100" s="416">
        <f ca="1">IF($A100="","", VLOOKUP(CONCATENATE("Observatory", $A100), Type_DB, 4, 0))</f>
        <v>164</v>
      </c>
      <c r="G100" s="409" t="str">
        <f ca="1">IF($A100="","", VLOOKUP(CONCATENATE("Observatory", $A100), Type_DB, 5, 0))</f>
        <v>0x0A4</v>
      </c>
      <c r="H100" s="409" t="str">
        <f t="shared" ref="H100" ca="1" si="119">CONCATENATE("0x",DEC2HEX(F100+2048))</f>
        <v>0x8A4</v>
      </c>
      <c r="I100" s="419">
        <f ca="1">IF($A100="","", VLOOKUP(CONCATENATE("Observatory", $A100), Type_DB, 12, 0))</f>
        <v>544</v>
      </c>
      <c r="J100" s="421">
        <f ca="1">IF($A100="","", VLOOKUP(CONCATENATE("Observatory", $A100), Type_DB, 15, 0))</f>
        <v>5</v>
      </c>
      <c r="K100" s="421" t="str">
        <f ca="1">IF($A100="","", VLOOKUP(CONCATENATE("Observatory", $A100), Type_DB, 8, 0))</f>
        <v>Sync</v>
      </c>
      <c r="L100" s="423">
        <f ca="1">IF($A100="","", VLOOKUP(CONCATENATE("Observatory", $A100), Type_DB, 16, 0))</f>
        <v>108.8</v>
      </c>
      <c r="M100" s="348" t="s">
        <v>899</v>
      </c>
      <c r="N100" s="349">
        <v>1</v>
      </c>
      <c r="O100" s="349">
        <v>3</v>
      </c>
      <c r="P100" s="350">
        <f t="shared" ca="1" si="92"/>
        <v>15</v>
      </c>
      <c r="Q100" s="349">
        <v>0</v>
      </c>
      <c r="R100" s="349">
        <f t="shared" si="93"/>
        <v>0</v>
      </c>
      <c r="S100" s="349" t="s">
        <v>923</v>
      </c>
      <c r="T100" s="360">
        <f t="shared" ca="1" si="86"/>
        <v>36.266666666666666</v>
      </c>
      <c r="U100" s="348" t="s">
        <v>899</v>
      </c>
      <c r="V100" s="349">
        <v>1</v>
      </c>
      <c r="W100" s="349">
        <v>6</v>
      </c>
      <c r="X100" s="350">
        <f t="shared" ca="1" si="94"/>
        <v>30</v>
      </c>
      <c r="Y100" s="349">
        <v>0</v>
      </c>
      <c r="Z100" s="349">
        <f t="shared" si="95"/>
        <v>0</v>
      </c>
      <c r="AA100" s="349" t="s">
        <v>923</v>
      </c>
      <c r="AB100" s="360">
        <f t="shared" ca="1" si="87"/>
        <v>18.133333333333333</v>
      </c>
      <c r="AC100" s="348" t="s">
        <v>899</v>
      </c>
      <c r="AD100" s="349">
        <v>1</v>
      </c>
      <c r="AE100" s="349">
        <v>6</v>
      </c>
      <c r="AF100" s="350">
        <f t="shared" ca="1" si="96"/>
        <v>30</v>
      </c>
      <c r="AG100" s="349">
        <v>0</v>
      </c>
      <c r="AH100" s="349">
        <f t="shared" si="97"/>
        <v>0</v>
      </c>
      <c r="AI100" s="349" t="s">
        <v>923</v>
      </c>
      <c r="AJ100" s="360">
        <f t="shared" ca="1" si="88"/>
        <v>18.133333333333333</v>
      </c>
      <c r="AK100" s="348" t="s">
        <v>899</v>
      </c>
      <c r="AL100" s="349">
        <v>1</v>
      </c>
      <c r="AM100" s="349">
        <v>12</v>
      </c>
      <c r="AN100" s="350">
        <f t="shared" ca="1" si="98"/>
        <v>60</v>
      </c>
      <c r="AO100" s="349">
        <v>0</v>
      </c>
      <c r="AP100" s="349">
        <f t="shared" si="99"/>
        <v>0</v>
      </c>
      <c r="AQ100" s="349" t="s">
        <v>923</v>
      </c>
      <c r="AR100" s="360">
        <f t="shared" ca="1" si="89"/>
        <v>9.0666666666666664</v>
      </c>
    </row>
    <row r="101" spans="1:44" ht="13.5" thickBot="1" x14ac:dyDescent="0.25">
      <c r="A101" s="430"/>
      <c r="B101" s="430"/>
      <c r="C101" s="415"/>
      <c r="D101" s="413"/>
      <c r="E101" s="413"/>
      <c r="F101" s="417"/>
      <c r="G101" s="418"/>
      <c r="H101" s="418"/>
      <c r="I101" s="420"/>
      <c r="J101" s="422"/>
      <c r="K101" s="422"/>
      <c r="L101" s="424"/>
      <c r="M101" s="351" t="s">
        <v>31</v>
      </c>
      <c r="N101" s="352"/>
      <c r="O101" s="352"/>
      <c r="P101" s="352" t="str">
        <f t="shared" ca="1" si="92"/>
        <v/>
      </c>
      <c r="Q101" s="352"/>
      <c r="R101" s="352" t="str">
        <f t="shared" si="93"/>
        <v/>
      </c>
      <c r="S101" s="352"/>
      <c r="T101" s="361">
        <f t="shared" si="86"/>
        <v>0</v>
      </c>
      <c r="U101" s="351" t="s">
        <v>31</v>
      </c>
      <c r="V101" s="352"/>
      <c r="W101" s="352"/>
      <c r="X101" s="352" t="str">
        <f t="shared" ca="1" si="94"/>
        <v/>
      </c>
      <c r="Y101" s="352"/>
      <c r="Z101" s="352" t="str">
        <f t="shared" si="95"/>
        <v/>
      </c>
      <c r="AA101" s="352"/>
      <c r="AB101" s="361">
        <f t="shared" si="87"/>
        <v>0</v>
      </c>
      <c r="AC101" s="351" t="s">
        <v>31</v>
      </c>
      <c r="AD101" s="352"/>
      <c r="AE101" s="352"/>
      <c r="AF101" s="352" t="str">
        <f t="shared" ca="1" si="96"/>
        <v/>
      </c>
      <c r="AG101" s="352"/>
      <c r="AH101" s="352" t="str">
        <f t="shared" si="97"/>
        <v/>
      </c>
      <c r="AI101" s="352"/>
      <c r="AJ101" s="361">
        <f t="shared" si="88"/>
        <v>0</v>
      </c>
      <c r="AK101" s="351" t="s">
        <v>31</v>
      </c>
      <c r="AL101" s="352"/>
      <c r="AM101" s="352"/>
      <c r="AN101" s="352" t="str">
        <f t="shared" ca="1" si="98"/>
        <v/>
      </c>
      <c r="AO101" s="352"/>
      <c r="AP101" s="352" t="str">
        <f t="shared" si="99"/>
        <v/>
      </c>
      <c r="AQ101" s="352"/>
      <c r="AR101" s="361">
        <f t="shared" si="89"/>
        <v>0</v>
      </c>
    </row>
    <row r="102" spans="1:44" x14ac:dyDescent="0.2">
      <c r="A102" s="430">
        <f t="shared" ref="A102" si="120">IF(AND(A100&lt;&gt;A$10, A100&lt;&gt;""), A100+1, "")</f>
        <v>46</v>
      </c>
      <c r="B102" s="430" t="str">
        <f>'TO Filter Summary'!B56</f>
        <v>FSW</v>
      </c>
      <c r="C102" s="414" t="s">
        <v>98</v>
      </c>
      <c r="D102" s="409" t="s">
        <v>34</v>
      </c>
      <c r="E102" s="409" t="str">
        <f>'TO Filter Summary'!D56</f>
        <v>No</v>
      </c>
      <c r="F102" s="416">
        <f ca="1">IF($A102="","", VLOOKUP(CONCATENATE("Observatory", $A102), Type_DB, 4, 0))</f>
        <v>167</v>
      </c>
      <c r="G102" s="409" t="str">
        <f ca="1">IF($A102="","", VLOOKUP(CONCATENATE("Observatory", $A102), Type_DB, 5, 0))</f>
        <v>0x0A7</v>
      </c>
      <c r="H102" s="409" t="str">
        <f t="shared" ref="H102" ca="1" si="121">CONCATENATE("0x",DEC2HEX(F102+2048))</f>
        <v>0x8A7</v>
      </c>
      <c r="I102" s="419">
        <f ca="1">IF($A102="","", VLOOKUP(CONCATENATE("Observatory", $A102), Type_DB, 12, 0))</f>
        <v>1344</v>
      </c>
      <c r="J102" s="421">
        <f ca="1">IF($A102="","", VLOOKUP(CONCATENATE("Observatory", $A102), Type_DB, 15, 0))</f>
        <v>5</v>
      </c>
      <c r="K102" s="421" t="str">
        <f ca="1">IF($A102="","", VLOOKUP(CONCATENATE("Observatory", $A102), Type_DB, 8, 0))</f>
        <v>Sync</v>
      </c>
      <c r="L102" s="423">
        <f ca="1">IF($A102="","", VLOOKUP(CONCATENATE("Observatory", $A102), Type_DB, 16, 0))</f>
        <v>268.8</v>
      </c>
      <c r="M102" s="348" t="s">
        <v>899</v>
      </c>
      <c r="N102" s="349">
        <v>1</v>
      </c>
      <c r="O102" s="349">
        <v>2</v>
      </c>
      <c r="P102" s="350">
        <f t="shared" ca="1" si="92"/>
        <v>10</v>
      </c>
      <c r="Q102" s="349">
        <v>0</v>
      </c>
      <c r="R102" s="349">
        <f t="shared" si="93"/>
        <v>0</v>
      </c>
      <c r="S102" s="349" t="s">
        <v>923</v>
      </c>
      <c r="T102" s="360">
        <f t="shared" ca="1" si="86"/>
        <v>134.4</v>
      </c>
      <c r="U102" s="348" t="s">
        <v>899</v>
      </c>
      <c r="V102" s="349">
        <v>1</v>
      </c>
      <c r="W102" s="349">
        <v>3</v>
      </c>
      <c r="X102" s="350">
        <f t="shared" ca="1" si="94"/>
        <v>15</v>
      </c>
      <c r="Y102" s="349">
        <v>0</v>
      </c>
      <c r="Z102" s="349">
        <f t="shared" si="95"/>
        <v>0</v>
      </c>
      <c r="AA102" s="349" t="s">
        <v>923</v>
      </c>
      <c r="AB102" s="360">
        <f t="shared" ca="1" si="87"/>
        <v>89.600000000000009</v>
      </c>
      <c r="AC102" s="348" t="s">
        <v>899</v>
      </c>
      <c r="AD102" s="349">
        <v>1</v>
      </c>
      <c r="AE102" s="349">
        <v>3</v>
      </c>
      <c r="AF102" s="350">
        <f t="shared" ca="1" si="96"/>
        <v>15</v>
      </c>
      <c r="AG102" s="349">
        <v>0</v>
      </c>
      <c r="AH102" s="349">
        <f t="shared" si="97"/>
        <v>0</v>
      </c>
      <c r="AI102" s="349" t="s">
        <v>923</v>
      </c>
      <c r="AJ102" s="360">
        <f t="shared" ca="1" si="88"/>
        <v>89.600000000000009</v>
      </c>
      <c r="AK102" s="348" t="s">
        <v>899</v>
      </c>
      <c r="AL102" s="349">
        <v>1</v>
      </c>
      <c r="AM102" s="349">
        <v>3</v>
      </c>
      <c r="AN102" s="350">
        <f t="shared" ca="1" si="98"/>
        <v>15</v>
      </c>
      <c r="AO102" s="349">
        <v>0</v>
      </c>
      <c r="AP102" s="349">
        <f t="shared" si="99"/>
        <v>0</v>
      </c>
      <c r="AQ102" s="349" t="s">
        <v>923</v>
      </c>
      <c r="AR102" s="360">
        <f t="shared" ca="1" si="89"/>
        <v>89.600000000000009</v>
      </c>
    </row>
    <row r="103" spans="1:44" ht="13.5" thickBot="1" x14ac:dyDescent="0.25">
      <c r="A103" s="430"/>
      <c r="B103" s="430"/>
      <c r="C103" s="415"/>
      <c r="D103" s="413"/>
      <c r="E103" s="413"/>
      <c r="F103" s="417"/>
      <c r="G103" s="418"/>
      <c r="H103" s="418"/>
      <c r="I103" s="420"/>
      <c r="J103" s="422"/>
      <c r="K103" s="422"/>
      <c r="L103" s="424"/>
      <c r="M103" s="351" t="s">
        <v>31</v>
      </c>
      <c r="N103" s="352"/>
      <c r="O103" s="352"/>
      <c r="P103" s="352" t="str">
        <f t="shared" ca="1" si="92"/>
        <v/>
      </c>
      <c r="Q103" s="352"/>
      <c r="R103" s="352" t="str">
        <f t="shared" si="93"/>
        <v/>
      </c>
      <c r="S103" s="352"/>
      <c r="T103" s="361">
        <f t="shared" si="86"/>
        <v>0</v>
      </c>
      <c r="U103" s="351" t="s">
        <v>31</v>
      </c>
      <c r="V103" s="352"/>
      <c r="W103" s="352"/>
      <c r="X103" s="352" t="str">
        <f t="shared" ca="1" si="94"/>
        <v/>
      </c>
      <c r="Y103" s="352"/>
      <c r="Z103" s="352" t="str">
        <f t="shared" si="95"/>
        <v/>
      </c>
      <c r="AA103" s="352"/>
      <c r="AB103" s="361">
        <f t="shared" si="87"/>
        <v>0</v>
      </c>
      <c r="AC103" s="351" t="s">
        <v>31</v>
      </c>
      <c r="AD103" s="352"/>
      <c r="AE103" s="352"/>
      <c r="AF103" s="352" t="str">
        <f t="shared" ca="1" si="96"/>
        <v/>
      </c>
      <c r="AG103" s="352"/>
      <c r="AH103" s="352" t="str">
        <f t="shared" si="97"/>
        <v/>
      </c>
      <c r="AI103" s="352"/>
      <c r="AJ103" s="361">
        <f t="shared" si="88"/>
        <v>0</v>
      </c>
      <c r="AK103" s="351" t="s">
        <v>31</v>
      </c>
      <c r="AL103" s="352"/>
      <c r="AM103" s="352"/>
      <c r="AN103" s="352" t="str">
        <f t="shared" ca="1" si="98"/>
        <v/>
      </c>
      <c r="AO103" s="352"/>
      <c r="AP103" s="352" t="str">
        <f t="shared" si="99"/>
        <v/>
      </c>
      <c r="AQ103" s="352"/>
      <c r="AR103" s="361">
        <f t="shared" si="89"/>
        <v>0</v>
      </c>
    </row>
    <row r="104" spans="1:44" x14ac:dyDescent="0.2">
      <c r="A104" s="430">
        <f t="shared" ref="A104" si="122">IF(AND(A102&lt;&gt;A$10, A102&lt;&gt;""), A102+1, "")</f>
        <v>47</v>
      </c>
      <c r="B104" s="430" t="str">
        <f>'TO Filter Summary'!B57</f>
        <v>FSW</v>
      </c>
      <c r="C104" s="414" t="s">
        <v>100</v>
      </c>
      <c r="D104" s="409" t="s">
        <v>34</v>
      </c>
      <c r="E104" s="409" t="str">
        <f>'TO Filter Summary'!D57</f>
        <v>No</v>
      </c>
      <c r="F104" s="416">
        <f ca="1">IF($A104="","", VLOOKUP(CONCATENATE("Observatory", $A104), Type_DB, 4, 0))</f>
        <v>170</v>
      </c>
      <c r="G104" s="409" t="str">
        <f ca="1">IF($A104="","", VLOOKUP(CONCATENATE("Observatory", $A104), Type_DB, 5, 0))</f>
        <v>0x0AA</v>
      </c>
      <c r="H104" s="409" t="str">
        <f t="shared" ref="H104" ca="1" si="123">CONCATENATE("0x",DEC2HEX(F104+2048))</f>
        <v>0x8AA</v>
      </c>
      <c r="I104" s="419">
        <f ca="1">IF($A104="","", VLOOKUP(CONCATENATE("Observatory", $A104), Type_DB, 12, 0))</f>
        <v>1120</v>
      </c>
      <c r="J104" s="421">
        <f ca="1">IF($A104="","", VLOOKUP(CONCATENATE("Observatory", $A104), Type_DB, 15, 0))</f>
        <v>5</v>
      </c>
      <c r="K104" s="421" t="str">
        <f ca="1">IF($A104="","", VLOOKUP(CONCATENATE("Observatory", $A104), Type_DB, 8, 0))</f>
        <v>Sync</v>
      </c>
      <c r="L104" s="423">
        <f ca="1">IF($A104="","", VLOOKUP(CONCATENATE("Observatory", $A104), Type_DB, 16, 0))</f>
        <v>224</v>
      </c>
      <c r="M104" s="348" t="s">
        <v>899</v>
      </c>
      <c r="N104" s="349">
        <v>1</v>
      </c>
      <c r="O104" s="349">
        <v>2</v>
      </c>
      <c r="P104" s="350">
        <f t="shared" ca="1" si="92"/>
        <v>10</v>
      </c>
      <c r="Q104" s="349">
        <v>0</v>
      </c>
      <c r="R104" s="349">
        <f t="shared" si="93"/>
        <v>0</v>
      </c>
      <c r="S104" s="349" t="s">
        <v>923</v>
      </c>
      <c r="T104" s="360">
        <f t="shared" ca="1" si="86"/>
        <v>112</v>
      </c>
      <c r="U104" s="348" t="s">
        <v>899</v>
      </c>
      <c r="V104" s="349">
        <v>1</v>
      </c>
      <c r="W104" s="349">
        <v>3</v>
      </c>
      <c r="X104" s="350">
        <f t="shared" ca="1" si="94"/>
        <v>15</v>
      </c>
      <c r="Y104" s="349">
        <v>0</v>
      </c>
      <c r="Z104" s="349">
        <f t="shared" si="95"/>
        <v>0</v>
      </c>
      <c r="AA104" s="349" t="s">
        <v>923</v>
      </c>
      <c r="AB104" s="360">
        <f t="shared" ca="1" si="87"/>
        <v>74.666666666666671</v>
      </c>
      <c r="AC104" s="348" t="s">
        <v>899</v>
      </c>
      <c r="AD104" s="349">
        <v>1</v>
      </c>
      <c r="AE104" s="349">
        <v>3</v>
      </c>
      <c r="AF104" s="350">
        <f t="shared" ca="1" si="96"/>
        <v>15</v>
      </c>
      <c r="AG104" s="349">
        <v>0</v>
      </c>
      <c r="AH104" s="349">
        <f t="shared" si="97"/>
        <v>0</v>
      </c>
      <c r="AI104" s="349" t="s">
        <v>923</v>
      </c>
      <c r="AJ104" s="360">
        <f t="shared" ca="1" si="88"/>
        <v>74.666666666666671</v>
      </c>
      <c r="AK104" s="348" t="s">
        <v>899</v>
      </c>
      <c r="AL104" s="349">
        <v>1</v>
      </c>
      <c r="AM104" s="349">
        <v>3</v>
      </c>
      <c r="AN104" s="350">
        <f t="shared" ca="1" si="98"/>
        <v>15</v>
      </c>
      <c r="AO104" s="349">
        <v>0</v>
      </c>
      <c r="AP104" s="349">
        <f t="shared" si="99"/>
        <v>0</v>
      </c>
      <c r="AQ104" s="349" t="s">
        <v>923</v>
      </c>
      <c r="AR104" s="360">
        <f t="shared" ca="1" si="89"/>
        <v>74.666666666666671</v>
      </c>
    </row>
    <row r="105" spans="1:44" ht="13.5" thickBot="1" x14ac:dyDescent="0.25">
      <c r="A105" s="430"/>
      <c r="B105" s="430"/>
      <c r="C105" s="415"/>
      <c r="D105" s="413"/>
      <c r="E105" s="413"/>
      <c r="F105" s="417"/>
      <c r="G105" s="418"/>
      <c r="H105" s="418"/>
      <c r="I105" s="420"/>
      <c r="J105" s="422"/>
      <c r="K105" s="422"/>
      <c r="L105" s="424"/>
      <c r="M105" s="351" t="s">
        <v>31</v>
      </c>
      <c r="N105" s="352"/>
      <c r="O105" s="352"/>
      <c r="P105" s="352" t="str">
        <f t="shared" ca="1" si="92"/>
        <v/>
      </c>
      <c r="Q105" s="352"/>
      <c r="R105" s="352" t="str">
        <f t="shared" si="93"/>
        <v/>
      </c>
      <c r="S105" s="352"/>
      <c r="T105" s="361">
        <f t="shared" si="86"/>
        <v>0</v>
      </c>
      <c r="U105" s="351" t="s">
        <v>31</v>
      </c>
      <c r="V105" s="352"/>
      <c r="W105" s="352"/>
      <c r="X105" s="352" t="str">
        <f t="shared" ca="1" si="94"/>
        <v/>
      </c>
      <c r="Y105" s="352"/>
      <c r="Z105" s="352" t="str">
        <f t="shared" si="95"/>
        <v/>
      </c>
      <c r="AA105" s="352"/>
      <c r="AB105" s="361">
        <f t="shared" si="87"/>
        <v>0</v>
      </c>
      <c r="AC105" s="351" t="s">
        <v>31</v>
      </c>
      <c r="AD105" s="352"/>
      <c r="AE105" s="352"/>
      <c r="AF105" s="352" t="str">
        <f t="shared" ca="1" si="96"/>
        <v/>
      </c>
      <c r="AG105" s="352"/>
      <c r="AH105" s="352" t="str">
        <f t="shared" si="97"/>
        <v/>
      </c>
      <c r="AI105" s="352"/>
      <c r="AJ105" s="361">
        <f t="shared" si="88"/>
        <v>0</v>
      </c>
      <c r="AK105" s="351" t="s">
        <v>31</v>
      </c>
      <c r="AL105" s="352"/>
      <c r="AM105" s="352"/>
      <c r="AN105" s="352" t="str">
        <f t="shared" ca="1" si="98"/>
        <v/>
      </c>
      <c r="AO105" s="352"/>
      <c r="AP105" s="352" t="str">
        <f t="shared" si="99"/>
        <v/>
      </c>
      <c r="AQ105" s="352"/>
      <c r="AR105" s="361">
        <f t="shared" si="89"/>
        <v>0</v>
      </c>
    </row>
    <row r="106" spans="1:44" x14ac:dyDescent="0.2">
      <c r="A106" s="430">
        <f t="shared" ref="A106" si="124">IF(AND(A104&lt;&gt;A$10, A104&lt;&gt;""), A104+1, "")</f>
        <v>48</v>
      </c>
      <c r="B106" s="430" t="str">
        <f>'TO Filter Summary'!B58</f>
        <v>FSW</v>
      </c>
      <c r="C106" s="414" t="s">
        <v>130</v>
      </c>
      <c r="D106" s="409" t="s">
        <v>34</v>
      </c>
      <c r="E106" s="409" t="str">
        <f>'TO Filter Summary'!D58</f>
        <v>No</v>
      </c>
      <c r="F106" s="416">
        <f ca="1">IF($A106="","", VLOOKUP(CONCATENATE("Observatory", $A106), Type_DB, 4, 0))</f>
        <v>173</v>
      </c>
      <c r="G106" s="409" t="str">
        <f ca="1">IF($A106="","", VLOOKUP(CONCATENATE("Observatory", $A106), Type_DB, 5, 0))</f>
        <v>0x0AD</v>
      </c>
      <c r="H106" s="409" t="str">
        <f t="shared" ref="H106" ca="1" si="125">CONCATENATE("0x",DEC2HEX(F106+2048))</f>
        <v>0x8AD</v>
      </c>
      <c r="I106" s="419">
        <f ca="1">IF($A106="","", VLOOKUP(CONCATENATE("Observatory", $A106), Type_DB, 12, 0))</f>
        <v>1632</v>
      </c>
      <c r="J106" s="421">
        <f ca="1">IF($A106="","", VLOOKUP(CONCATENATE("Observatory", $A106), Type_DB, 15, 0))</f>
        <v>5</v>
      </c>
      <c r="K106" s="421" t="str">
        <f ca="1">IF($A106="","", VLOOKUP(CONCATENATE("Observatory", $A106), Type_DB, 8, 0))</f>
        <v>Sync</v>
      </c>
      <c r="L106" s="423">
        <f ca="1">IF($A106="","", VLOOKUP(CONCATENATE("Observatory", $A106), Type_DB, 16, 0))</f>
        <v>326.39999999999998</v>
      </c>
      <c r="M106" s="348" t="s">
        <v>899</v>
      </c>
      <c r="N106" s="349">
        <v>1</v>
      </c>
      <c r="O106" s="349">
        <v>2</v>
      </c>
      <c r="P106" s="350">
        <f t="shared" ca="1" si="92"/>
        <v>10</v>
      </c>
      <c r="Q106" s="349">
        <v>0</v>
      </c>
      <c r="R106" s="349">
        <f t="shared" si="93"/>
        <v>0</v>
      </c>
      <c r="S106" s="349" t="s">
        <v>923</v>
      </c>
      <c r="T106" s="360">
        <f t="shared" ca="1" si="86"/>
        <v>163.19999999999999</v>
      </c>
      <c r="U106" s="348" t="s">
        <v>899</v>
      </c>
      <c r="V106" s="349">
        <v>1</v>
      </c>
      <c r="W106" s="349">
        <v>3</v>
      </c>
      <c r="X106" s="350">
        <f t="shared" ca="1" si="94"/>
        <v>15</v>
      </c>
      <c r="Y106" s="349">
        <v>0</v>
      </c>
      <c r="Z106" s="349">
        <f t="shared" si="95"/>
        <v>0</v>
      </c>
      <c r="AA106" s="349" t="s">
        <v>923</v>
      </c>
      <c r="AB106" s="360">
        <f t="shared" ca="1" si="87"/>
        <v>108.8</v>
      </c>
      <c r="AC106" s="348" t="s">
        <v>899</v>
      </c>
      <c r="AD106" s="349">
        <v>1</v>
      </c>
      <c r="AE106" s="349">
        <v>3</v>
      </c>
      <c r="AF106" s="350">
        <f t="shared" ca="1" si="96"/>
        <v>15</v>
      </c>
      <c r="AG106" s="349">
        <v>0</v>
      </c>
      <c r="AH106" s="349">
        <f t="shared" si="97"/>
        <v>0</v>
      </c>
      <c r="AI106" s="349" t="s">
        <v>923</v>
      </c>
      <c r="AJ106" s="360">
        <f t="shared" ca="1" si="88"/>
        <v>108.8</v>
      </c>
      <c r="AK106" s="348" t="s">
        <v>899</v>
      </c>
      <c r="AL106" s="349">
        <v>1</v>
      </c>
      <c r="AM106" s="349">
        <v>3</v>
      </c>
      <c r="AN106" s="350">
        <f t="shared" ca="1" si="98"/>
        <v>15</v>
      </c>
      <c r="AO106" s="349">
        <v>0</v>
      </c>
      <c r="AP106" s="349">
        <f t="shared" si="99"/>
        <v>0</v>
      </c>
      <c r="AQ106" s="349" t="s">
        <v>923</v>
      </c>
      <c r="AR106" s="360">
        <f t="shared" ca="1" si="89"/>
        <v>108.8</v>
      </c>
    </row>
    <row r="107" spans="1:44" ht="13.5" thickBot="1" x14ac:dyDescent="0.25">
      <c r="A107" s="430"/>
      <c r="B107" s="430"/>
      <c r="C107" s="415"/>
      <c r="D107" s="413"/>
      <c r="E107" s="413"/>
      <c r="F107" s="417"/>
      <c r="G107" s="418"/>
      <c r="H107" s="418"/>
      <c r="I107" s="420"/>
      <c r="J107" s="422"/>
      <c r="K107" s="422"/>
      <c r="L107" s="424"/>
      <c r="M107" s="351" t="s">
        <v>31</v>
      </c>
      <c r="N107" s="352"/>
      <c r="O107" s="352"/>
      <c r="P107" s="352" t="str">
        <f t="shared" ca="1" si="92"/>
        <v/>
      </c>
      <c r="Q107" s="352"/>
      <c r="R107" s="352" t="str">
        <f t="shared" si="93"/>
        <v/>
      </c>
      <c r="S107" s="352"/>
      <c r="T107" s="361">
        <f t="shared" si="86"/>
        <v>0</v>
      </c>
      <c r="U107" s="351" t="s">
        <v>31</v>
      </c>
      <c r="V107" s="352"/>
      <c r="W107" s="352"/>
      <c r="X107" s="352" t="str">
        <f t="shared" ca="1" si="94"/>
        <v/>
      </c>
      <c r="Y107" s="352"/>
      <c r="Z107" s="352" t="str">
        <f t="shared" si="95"/>
        <v/>
      </c>
      <c r="AA107" s="352"/>
      <c r="AB107" s="361">
        <f t="shared" si="87"/>
        <v>0</v>
      </c>
      <c r="AC107" s="351" t="s">
        <v>31</v>
      </c>
      <c r="AD107" s="352"/>
      <c r="AE107" s="352"/>
      <c r="AF107" s="352" t="str">
        <f t="shared" ca="1" si="96"/>
        <v/>
      </c>
      <c r="AG107" s="352"/>
      <c r="AH107" s="352" t="str">
        <f t="shared" si="97"/>
        <v/>
      </c>
      <c r="AI107" s="352"/>
      <c r="AJ107" s="361">
        <f t="shared" si="88"/>
        <v>0</v>
      </c>
      <c r="AK107" s="351" t="s">
        <v>31</v>
      </c>
      <c r="AL107" s="352"/>
      <c r="AM107" s="352"/>
      <c r="AN107" s="352" t="str">
        <f t="shared" ca="1" si="98"/>
        <v/>
      </c>
      <c r="AO107" s="352"/>
      <c r="AP107" s="352" t="str">
        <f t="shared" si="99"/>
        <v/>
      </c>
      <c r="AQ107" s="352"/>
      <c r="AR107" s="361">
        <f t="shared" si="89"/>
        <v>0</v>
      </c>
    </row>
    <row r="108" spans="1:44" x14ac:dyDescent="0.2">
      <c r="A108" s="430">
        <f t="shared" ref="A108" si="126">IF(AND(A106&lt;&gt;A$10, A106&lt;&gt;""), A106+1, "")</f>
        <v>49</v>
      </c>
      <c r="B108" s="430" t="str">
        <f>'TO Filter Summary'!B59</f>
        <v>FSW</v>
      </c>
      <c r="C108" s="414" t="s">
        <v>1230</v>
      </c>
      <c r="D108" s="409" t="s">
        <v>34</v>
      </c>
      <c r="E108" s="409" t="str">
        <f>'TO Filter Summary'!D59</f>
        <v>No</v>
      </c>
      <c r="F108" s="416">
        <f ca="1">IF($A108="","", VLOOKUP(CONCATENATE("Observatory", $A108), Type_DB, 4, 0))</f>
        <v>174</v>
      </c>
      <c r="G108" s="409" t="str">
        <f ca="1">IF($A108="","", VLOOKUP(CONCATENATE("Observatory", $A108), Type_DB, 5, 0))</f>
        <v>0x0AE</v>
      </c>
      <c r="H108" s="409" t="str">
        <f t="shared" ref="H108" ca="1" si="127">CONCATENATE("0x",DEC2HEX(F108+2048))</f>
        <v>0x8AE</v>
      </c>
      <c r="I108" s="419">
        <f ca="1">IF($A108="","", VLOOKUP(CONCATENATE("Observatory", $A108), Type_DB, 12, 0))</f>
        <v>9760</v>
      </c>
      <c r="J108" s="421">
        <f ca="1">IF($A108="","", VLOOKUP(CONCATENATE("Observatory", $A108), Type_DB, 15, 0))</f>
        <v>1</v>
      </c>
      <c r="K108" s="421" t="str">
        <f ca="1">IF($A108="","", VLOOKUP(CONCATENATE("Observatory", $A108), Type_DB, 8, 0))</f>
        <v>Sync</v>
      </c>
      <c r="L108" s="423">
        <f ca="1">IF($A108="","", VLOOKUP(CONCATENATE("Observatory", $A108), Type_DB, 16, 0))</f>
        <v>9760</v>
      </c>
      <c r="M108" s="348" t="s">
        <v>899</v>
      </c>
      <c r="N108" s="349">
        <v>1</v>
      </c>
      <c r="O108" s="349">
        <v>15</v>
      </c>
      <c r="P108" s="350">
        <f t="shared" ca="1" si="92"/>
        <v>15</v>
      </c>
      <c r="Q108" s="349">
        <v>0</v>
      </c>
      <c r="R108" s="349">
        <f t="shared" si="93"/>
        <v>0</v>
      </c>
      <c r="S108" s="349" t="s">
        <v>923</v>
      </c>
      <c r="T108" s="360">
        <f t="shared" ca="1" si="86"/>
        <v>650.66666666666663</v>
      </c>
      <c r="U108" s="348" t="s">
        <v>899</v>
      </c>
      <c r="V108" s="349">
        <v>1</v>
      </c>
      <c r="W108" s="349">
        <v>30</v>
      </c>
      <c r="X108" s="350">
        <f t="shared" ca="1" si="94"/>
        <v>30</v>
      </c>
      <c r="Y108" s="349">
        <v>0</v>
      </c>
      <c r="Z108" s="349">
        <f t="shared" si="95"/>
        <v>0</v>
      </c>
      <c r="AA108" s="349" t="s">
        <v>923</v>
      </c>
      <c r="AB108" s="360">
        <f t="shared" ca="1" si="87"/>
        <v>325.33333333333331</v>
      </c>
      <c r="AC108" s="348" t="s">
        <v>899</v>
      </c>
      <c r="AD108" s="349">
        <v>1</v>
      </c>
      <c r="AE108" s="349">
        <v>30</v>
      </c>
      <c r="AF108" s="350">
        <f t="shared" ca="1" si="96"/>
        <v>30</v>
      </c>
      <c r="AG108" s="349">
        <v>0</v>
      </c>
      <c r="AH108" s="349">
        <f t="shared" si="97"/>
        <v>0</v>
      </c>
      <c r="AI108" s="349" t="s">
        <v>923</v>
      </c>
      <c r="AJ108" s="360">
        <f t="shared" ca="1" si="88"/>
        <v>325.33333333333331</v>
      </c>
      <c r="AK108" s="348" t="s">
        <v>899</v>
      </c>
      <c r="AL108" s="349">
        <v>1</v>
      </c>
      <c r="AM108" s="349">
        <v>30</v>
      </c>
      <c r="AN108" s="350">
        <f t="shared" ca="1" si="98"/>
        <v>30</v>
      </c>
      <c r="AO108" s="349">
        <v>0</v>
      </c>
      <c r="AP108" s="349">
        <f t="shared" si="99"/>
        <v>0</v>
      </c>
      <c r="AQ108" s="349" t="s">
        <v>923</v>
      </c>
      <c r="AR108" s="360">
        <f t="shared" ca="1" si="89"/>
        <v>325.33333333333331</v>
      </c>
    </row>
    <row r="109" spans="1:44" ht="13.5" thickBot="1" x14ac:dyDescent="0.25">
      <c r="A109" s="430"/>
      <c r="B109" s="430"/>
      <c r="C109" s="415"/>
      <c r="D109" s="413"/>
      <c r="E109" s="413"/>
      <c r="F109" s="417"/>
      <c r="G109" s="418"/>
      <c r="H109" s="418"/>
      <c r="I109" s="420"/>
      <c r="J109" s="422"/>
      <c r="K109" s="422"/>
      <c r="L109" s="424"/>
      <c r="M109" s="351" t="s">
        <v>31</v>
      </c>
      <c r="N109" s="352"/>
      <c r="O109" s="352"/>
      <c r="P109" s="352" t="str">
        <f t="shared" ca="1" si="92"/>
        <v/>
      </c>
      <c r="Q109" s="352"/>
      <c r="R109" s="352" t="str">
        <f t="shared" si="93"/>
        <v/>
      </c>
      <c r="S109" s="352"/>
      <c r="T109" s="361">
        <f t="shared" si="86"/>
        <v>0</v>
      </c>
      <c r="U109" s="351" t="s">
        <v>31</v>
      </c>
      <c r="V109" s="352"/>
      <c r="W109" s="352"/>
      <c r="X109" s="352" t="str">
        <f t="shared" ca="1" si="94"/>
        <v/>
      </c>
      <c r="Y109" s="352"/>
      <c r="Z109" s="352" t="str">
        <f t="shared" si="95"/>
        <v/>
      </c>
      <c r="AA109" s="352"/>
      <c r="AB109" s="361">
        <f t="shared" si="87"/>
        <v>0</v>
      </c>
      <c r="AC109" s="351" t="s">
        <v>31</v>
      </c>
      <c r="AD109" s="352"/>
      <c r="AE109" s="352"/>
      <c r="AF109" s="352" t="str">
        <f t="shared" ca="1" si="96"/>
        <v/>
      </c>
      <c r="AG109" s="352"/>
      <c r="AH109" s="352" t="str">
        <f t="shared" si="97"/>
        <v/>
      </c>
      <c r="AI109" s="352"/>
      <c r="AJ109" s="361">
        <f t="shared" si="88"/>
        <v>0</v>
      </c>
      <c r="AK109" s="351" t="s">
        <v>31</v>
      </c>
      <c r="AL109" s="352"/>
      <c r="AM109" s="352"/>
      <c r="AN109" s="352" t="str">
        <f t="shared" ca="1" si="98"/>
        <v/>
      </c>
      <c r="AO109" s="352"/>
      <c r="AP109" s="352" t="str">
        <f t="shared" si="99"/>
        <v/>
      </c>
      <c r="AQ109" s="352"/>
      <c r="AR109" s="361">
        <f t="shared" si="89"/>
        <v>0</v>
      </c>
    </row>
    <row r="110" spans="1:44" x14ac:dyDescent="0.2">
      <c r="A110" s="430">
        <f t="shared" ref="A110" si="128">IF(AND(A108&lt;&gt;A$10, A108&lt;&gt;""), A108+1, "")</f>
        <v>50</v>
      </c>
      <c r="B110" s="430" t="str">
        <f>'TO Filter Summary'!B60</f>
        <v>FSW</v>
      </c>
      <c r="C110" s="414" t="s">
        <v>374</v>
      </c>
      <c r="D110" s="409" t="s">
        <v>34</v>
      </c>
      <c r="E110" s="409" t="str">
        <f>'TO Filter Summary'!D60</f>
        <v>No</v>
      </c>
      <c r="F110" s="416">
        <f ca="1">IF($A110="","", VLOOKUP(CONCATENATE("Observatory", $A110), Type_DB, 4, 0))</f>
        <v>176</v>
      </c>
      <c r="G110" s="409" t="str">
        <f ca="1">IF($A110="","", VLOOKUP(CONCATENATE("Observatory", $A110), Type_DB, 5, 0))</f>
        <v>0x0B0</v>
      </c>
      <c r="H110" s="409" t="str">
        <f t="shared" ref="H110" ca="1" si="129">CONCATENATE("0x",DEC2HEX(F110+2048))</f>
        <v>0x8B0</v>
      </c>
      <c r="I110" s="419">
        <f ca="1">IF($A110="","", VLOOKUP(CONCATENATE("Observatory", $A110), Type_DB, 12, 0))</f>
        <v>3360</v>
      </c>
      <c r="J110" s="421">
        <f ca="1">IF($A110="","", VLOOKUP(CONCATENATE("Observatory", $A110), Type_DB, 15, 0))</f>
        <v>5</v>
      </c>
      <c r="K110" s="421" t="str">
        <f ca="1">IF($A110="","", VLOOKUP(CONCATENATE("Observatory", $A110), Type_DB, 8, 0))</f>
        <v>Sync</v>
      </c>
      <c r="L110" s="423">
        <f ca="1">IF($A110="","", VLOOKUP(CONCATENATE("Observatory", $A110), Type_DB, 16, 0))</f>
        <v>672</v>
      </c>
      <c r="M110" s="348" t="s">
        <v>899</v>
      </c>
      <c r="N110" s="349">
        <v>1</v>
      </c>
      <c r="O110" s="349">
        <v>3</v>
      </c>
      <c r="P110" s="350">
        <f t="shared" ca="1" si="92"/>
        <v>15</v>
      </c>
      <c r="Q110" s="349">
        <v>0</v>
      </c>
      <c r="R110" s="349">
        <f t="shared" si="93"/>
        <v>0</v>
      </c>
      <c r="S110" s="349" t="s">
        <v>923</v>
      </c>
      <c r="T110" s="360">
        <f t="shared" ca="1" si="86"/>
        <v>224</v>
      </c>
      <c r="U110" s="348" t="s">
        <v>899</v>
      </c>
      <c r="V110" s="349">
        <v>1</v>
      </c>
      <c r="W110" s="349">
        <v>6</v>
      </c>
      <c r="X110" s="350">
        <f t="shared" ca="1" si="94"/>
        <v>30</v>
      </c>
      <c r="Y110" s="349">
        <v>0</v>
      </c>
      <c r="Z110" s="349">
        <f t="shared" si="95"/>
        <v>0</v>
      </c>
      <c r="AA110" s="349" t="s">
        <v>923</v>
      </c>
      <c r="AB110" s="360">
        <f t="shared" ca="1" si="87"/>
        <v>112</v>
      </c>
      <c r="AC110" s="348" t="s">
        <v>899</v>
      </c>
      <c r="AD110" s="349">
        <v>1</v>
      </c>
      <c r="AE110" s="349">
        <v>6</v>
      </c>
      <c r="AF110" s="350">
        <f t="shared" ca="1" si="96"/>
        <v>30</v>
      </c>
      <c r="AG110" s="349">
        <v>0</v>
      </c>
      <c r="AH110" s="349">
        <f t="shared" si="97"/>
        <v>0</v>
      </c>
      <c r="AI110" s="349" t="s">
        <v>923</v>
      </c>
      <c r="AJ110" s="360">
        <f t="shared" ca="1" si="88"/>
        <v>112</v>
      </c>
      <c r="AK110" s="348" t="s">
        <v>899</v>
      </c>
      <c r="AL110" s="349">
        <v>1</v>
      </c>
      <c r="AM110" s="349">
        <v>12</v>
      </c>
      <c r="AN110" s="350">
        <f t="shared" ca="1" si="98"/>
        <v>60</v>
      </c>
      <c r="AO110" s="349">
        <v>0</v>
      </c>
      <c r="AP110" s="349">
        <f t="shared" si="99"/>
        <v>0</v>
      </c>
      <c r="AQ110" s="349" t="s">
        <v>923</v>
      </c>
      <c r="AR110" s="360">
        <f t="shared" ca="1" si="89"/>
        <v>56</v>
      </c>
    </row>
    <row r="111" spans="1:44" ht="13.5" thickBot="1" x14ac:dyDescent="0.25">
      <c r="A111" s="430"/>
      <c r="B111" s="430"/>
      <c r="C111" s="415"/>
      <c r="D111" s="413"/>
      <c r="E111" s="413"/>
      <c r="F111" s="417"/>
      <c r="G111" s="418"/>
      <c r="H111" s="418"/>
      <c r="I111" s="420"/>
      <c r="J111" s="422"/>
      <c r="K111" s="422"/>
      <c r="L111" s="424"/>
      <c r="M111" s="351" t="s">
        <v>31</v>
      </c>
      <c r="N111" s="352"/>
      <c r="O111" s="352"/>
      <c r="P111" s="352" t="str">
        <f t="shared" ca="1" si="92"/>
        <v/>
      </c>
      <c r="Q111" s="352"/>
      <c r="R111" s="352" t="str">
        <f t="shared" si="93"/>
        <v/>
      </c>
      <c r="S111" s="352"/>
      <c r="T111" s="361">
        <f t="shared" si="86"/>
        <v>0</v>
      </c>
      <c r="U111" s="351" t="s">
        <v>31</v>
      </c>
      <c r="V111" s="352"/>
      <c r="W111" s="352"/>
      <c r="X111" s="352" t="str">
        <f t="shared" ca="1" si="94"/>
        <v/>
      </c>
      <c r="Y111" s="352"/>
      <c r="Z111" s="352" t="str">
        <f t="shared" si="95"/>
        <v/>
      </c>
      <c r="AA111" s="352"/>
      <c r="AB111" s="361">
        <f t="shared" si="87"/>
        <v>0</v>
      </c>
      <c r="AC111" s="351" t="s">
        <v>31</v>
      </c>
      <c r="AD111" s="352"/>
      <c r="AE111" s="352"/>
      <c r="AF111" s="352" t="str">
        <f t="shared" ca="1" si="96"/>
        <v/>
      </c>
      <c r="AG111" s="352"/>
      <c r="AH111" s="352" t="str">
        <f t="shared" si="97"/>
        <v/>
      </c>
      <c r="AI111" s="352"/>
      <c r="AJ111" s="361">
        <f t="shared" si="88"/>
        <v>0</v>
      </c>
      <c r="AK111" s="351" t="s">
        <v>31</v>
      </c>
      <c r="AL111" s="352"/>
      <c r="AM111" s="352"/>
      <c r="AN111" s="352" t="str">
        <f t="shared" ca="1" si="98"/>
        <v/>
      </c>
      <c r="AO111" s="352"/>
      <c r="AP111" s="352" t="str">
        <f t="shared" si="99"/>
        <v/>
      </c>
      <c r="AQ111" s="352"/>
      <c r="AR111" s="361">
        <f t="shared" si="89"/>
        <v>0</v>
      </c>
    </row>
    <row r="112" spans="1:44" x14ac:dyDescent="0.2">
      <c r="A112" s="430">
        <f t="shared" ref="A112" si="130">IF(AND(A110&lt;&gt;A$10, A110&lt;&gt;""), A110+1, "")</f>
        <v>51</v>
      </c>
      <c r="B112" s="430">
        <f>'TO Filter Summary'!B61</f>
        <v>0</v>
      </c>
      <c r="C112" s="414" t="s">
        <v>375</v>
      </c>
      <c r="D112" s="409" t="s">
        <v>34</v>
      </c>
      <c r="E112" s="409">
        <f>'TO Filter Summary'!D61</f>
        <v>0</v>
      </c>
      <c r="F112" s="416">
        <f ca="1">IF($A112="","", VLOOKUP(CONCATENATE("Observatory", $A112), Type_DB, 4, 0))</f>
        <v>177</v>
      </c>
      <c r="G112" s="409" t="str">
        <f ca="1">IF($A112="","", VLOOKUP(CONCATENATE("Observatory", $A112), Type_DB, 5, 0))</f>
        <v>0x0B1</v>
      </c>
      <c r="H112" s="409" t="str">
        <f t="shared" ref="H112" ca="1" si="131">CONCATENATE("0x",DEC2HEX(F112+2048))</f>
        <v>0x8B1</v>
      </c>
      <c r="I112" s="419">
        <f ca="1">IF($A112="","", VLOOKUP(CONCATENATE("Observatory", $A112), Type_DB, 12, 0))</f>
        <v>3552</v>
      </c>
      <c r="J112" s="421">
        <f ca="1">IF($A112="","", VLOOKUP(CONCATENATE("Observatory", $A112), Type_DB, 15, 0))</f>
        <v>0</v>
      </c>
      <c r="K112" s="421" t="str">
        <f ca="1">IF($A112="","", VLOOKUP(CONCATENATE("Observatory", $A112), Type_DB, 8, 0))</f>
        <v>Async</v>
      </c>
      <c r="L112" s="423">
        <f ca="1">IF($A112="","", VLOOKUP(CONCATENATE("Observatory", $A112), Type_DB, 16, 0))</f>
        <v>0</v>
      </c>
      <c r="M112" s="348" t="s">
        <v>899</v>
      </c>
      <c r="N112" s="349">
        <v>1</v>
      </c>
      <c r="O112" s="349">
        <v>1</v>
      </c>
      <c r="P112" s="350">
        <f t="shared" ca="1" si="92"/>
        <v>0</v>
      </c>
      <c r="Q112" s="349">
        <v>0</v>
      </c>
      <c r="R112" s="349">
        <f t="shared" si="93"/>
        <v>0</v>
      </c>
      <c r="S112" s="349" t="s">
        <v>923</v>
      </c>
      <c r="T112" s="360">
        <f t="shared" ca="1" si="86"/>
        <v>0</v>
      </c>
      <c r="U112" s="348" t="s">
        <v>899</v>
      </c>
      <c r="V112" s="349">
        <v>1</v>
      </c>
      <c r="W112" s="349">
        <v>1</v>
      </c>
      <c r="X112" s="350">
        <f t="shared" ca="1" si="94"/>
        <v>0</v>
      </c>
      <c r="Y112" s="349">
        <v>0</v>
      </c>
      <c r="Z112" s="349">
        <f t="shared" si="95"/>
        <v>0</v>
      </c>
      <c r="AA112" s="349" t="s">
        <v>923</v>
      </c>
      <c r="AB112" s="360">
        <f t="shared" ca="1" si="87"/>
        <v>0</v>
      </c>
      <c r="AC112" s="348" t="s">
        <v>899</v>
      </c>
      <c r="AD112" s="349">
        <v>1</v>
      </c>
      <c r="AE112" s="349">
        <v>1</v>
      </c>
      <c r="AF112" s="350">
        <f t="shared" ca="1" si="96"/>
        <v>0</v>
      </c>
      <c r="AG112" s="349">
        <v>0</v>
      </c>
      <c r="AH112" s="349">
        <f t="shared" si="97"/>
        <v>0</v>
      </c>
      <c r="AI112" s="349" t="s">
        <v>923</v>
      </c>
      <c r="AJ112" s="360">
        <f t="shared" ca="1" si="88"/>
        <v>0</v>
      </c>
      <c r="AK112" s="348" t="s">
        <v>899</v>
      </c>
      <c r="AL112" s="349">
        <v>1</v>
      </c>
      <c r="AM112" s="349">
        <v>1</v>
      </c>
      <c r="AN112" s="350">
        <f t="shared" ca="1" si="98"/>
        <v>0</v>
      </c>
      <c r="AO112" s="349">
        <v>0</v>
      </c>
      <c r="AP112" s="349">
        <f t="shared" si="99"/>
        <v>0</v>
      </c>
      <c r="AQ112" s="349" t="s">
        <v>923</v>
      </c>
      <c r="AR112" s="360">
        <f t="shared" ca="1" si="89"/>
        <v>0</v>
      </c>
    </row>
    <row r="113" spans="1:44" ht="13.5" thickBot="1" x14ac:dyDescent="0.25">
      <c r="A113" s="430"/>
      <c r="B113" s="430"/>
      <c r="C113" s="415"/>
      <c r="D113" s="413"/>
      <c r="E113" s="413"/>
      <c r="F113" s="417"/>
      <c r="G113" s="418"/>
      <c r="H113" s="418"/>
      <c r="I113" s="420"/>
      <c r="J113" s="422"/>
      <c r="K113" s="422"/>
      <c r="L113" s="424"/>
      <c r="M113" s="351" t="s">
        <v>31</v>
      </c>
      <c r="N113" s="352"/>
      <c r="O113" s="352"/>
      <c r="P113" s="352" t="str">
        <f t="shared" ca="1" si="92"/>
        <v/>
      </c>
      <c r="Q113" s="352"/>
      <c r="R113" s="352" t="str">
        <f t="shared" si="93"/>
        <v/>
      </c>
      <c r="S113" s="352"/>
      <c r="T113" s="361">
        <f t="shared" si="86"/>
        <v>0</v>
      </c>
      <c r="U113" s="351" t="s">
        <v>31</v>
      </c>
      <c r="V113" s="352"/>
      <c r="W113" s="352"/>
      <c r="X113" s="352" t="str">
        <f t="shared" ca="1" si="94"/>
        <v/>
      </c>
      <c r="Y113" s="352"/>
      <c r="Z113" s="352" t="str">
        <f t="shared" si="95"/>
        <v/>
      </c>
      <c r="AA113" s="352"/>
      <c r="AB113" s="361">
        <f t="shared" si="87"/>
        <v>0</v>
      </c>
      <c r="AC113" s="351" t="s">
        <v>31</v>
      </c>
      <c r="AD113" s="352"/>
      <c r="AE113" s="352"/>
      <c r="AF113" s="352" t="str">
        <f t="shared" ca="1" si="96"/>
        <v/>
      </c>
      <c r="AG113" s="352"/>
      <c r="AH113" s="352" t="str">
        <f t="shared" si="97"/>
        <v/>
      </c>
      <c r="AI113" s="352"/>
      <c r="AJ113" s="361">
        <f t="shared" si="88"/>
        <v>0</v>
      </c>
      <c r="AK113" s="351" t="s">
        <v>31</v>
      </c>
      <c r="AL113" s="352"/>
      <c r="AM113" s="352"/>
      <c r="AN113" s="352" t="str">
        <f t="shared" ca="1" si="98"/>
        <v/>
      </c>
      <c r="AO113" s="352"/>
      <c r="AP113" s="352" t="str">
        <f t="shared" si="99"/>
        <v/>
      </c>
      <c r="AQ113" s="352"/>
      <c r="AR113" s="361">
        <f t="shared" si="89"/>
        <v>0</v>
      </c>
    </row>
    <row r="114" spans="1:44" x14ac:dyDescent="0.2">
      <c r="A114" s="430">
        <f t="shared" ref="A114" si="132">IF(AND(A112&lt;&gt;A$10, A112&lt;&gt;""), A112+1, "")</f>
        <v>52</v>
      </c>
      <c r="B114" s="430">
        <f>'TO Filter Summary'!B62</f>
        <v>0</v>
      </c>
      <c r="C114" s="414" t="s">
        <v>468</v>
      </c>
      <c r="D114" s="409" t="s">
        <v>34</v>
      </c>
      <c r="E114" s="409">
        <f>'TO Filter Summary'!D62</f>
        <v>0</v>
      </c>
      <c r="F114" s="416">
        <f ca="1">IF($A114="","", VLOOKUP(CONCATENATE("Observatory", $A114), Type_DB, 4, 0))</f>
        <v>179</v>
      </c>
      <c r="G114" s="409" t="str">
        <f ca="1">IF($A114="","", VLOOKUP(CONCATENATE("Observatory", $A114), Type_DB, 5, 0))</f>
        <v>0x0B3</v>
      </c>
      <c r="H114" s="409" t="str">
        <f t="shared" ref="H114" ca="1" si="133">CONCATENATE("0x",DEC2HEX(F114+2048))</f>
        <v>0x8B3</v>
      </c>
      <c r="I114" s="419">
        <f ca="1">IF($A114="","", VLOOKUP(CONCATENATE("Observatory", $A114), Type_DB, 12, 0))</f>
        <v>2880</v>
      </c>
      <c r="J114" s="421">
        <f ca="1">IF($A114="","", VLOOKUP(CONCATENATE("Observatory", $A114), Type_DB, 15, 0))</f>
        <v>0</v>
      </c>
      <c r="K114" s="421" t="str">
        <f ca="1">IF($A114="","", VLOOKUP(CONCATENATE("Observatory", $A114), Type_DB, 8, 0))</f>
        <v>Async</v>
      </c>
      <c r="L114" s="423">
        <f ca="1">IF($A114="","", VLOOKUP(CONCATENATE("Observatory", $A114), Type_DB, 16, 0))</f>
        <v>0</v>
      </c>
      <c r="M114" s="348" t="s">
        <v>899</v>
      </c>
      <c r="N114" s="349">
        <v>1</v>
      </c>
      <c r="O114" s="349">
        <v>1</v>
      </c>
      <c r="P114" s="350">
        <f t="shared" ca="1" si="92"/>
        <v>0</v>
      </c>
      <c r="Q114" s="349">
        <v>0</v>
      </c>
      <c r="R114" s="349">
        <f t="shared" si="93"/>
        <v>0</v>
      </c>
      <c r="S114" s="349" t="s">
        <v>923</v>
      </c>
      <c r="T114" s="360">
        <f t="shared" ca="1" si="86"/>
        <v>0</v>
      </c>
      <c r="U114" s="348" t="s">
        <v>899</v>
      </c>
      <c r="V114" s="349">
        <v>1</v>
      </c>
      <c r="W114" s="349">
        <v>1</v>
      </c>
      <c r="X114" s="350">
        <f t="shared" ca="1" si="94"/>
        <v>0</v>
      </c>
      <c r="Y114" s="349">
        <v>0</v>
      </c>
      <c r="Z114" s="349">
        <f t="shared" si="95"/>
        <v>0</v>
      </c>
      <c r="AA114" s="349" t="s">
        <v>923</v>
      </c>
      <c r="AB114" s="360">
        <f t="shared" ca="1" si="87"/>
        <v>0</v>
      </c>
      <c r="AC114" s="348" t="s">
        <v>899</v>
      </c>
      <c r="AD114" s="349">
        <v>1</v>
      </c>
      <c r="AE114" s="349">
        <v>1</v>
      </c>
      <c r="AF114" s="350">
        <f t="shared" ca="1" si="96"/>
        <v>0</v>
      </c>
      <c r="AG114" s="349">
        <v>0</v>
      </c>
      <c r="AH114" s="349">
        <f t="shared" si="97"/>
        <v>0</v>
      </c>
      <c r="AI114" s="349" t="s">
        <v>923</v>
      </c>
      <c r="AJ114" s="360">
        <f t="shared" ca="1" si="88"/>
        <v>0</v>
      </c>
      <c r="AK114" s="348" t="s">
        <v>899</v>
      </c>
      <c r="AL114" s="349">
        <v>1</v>
      </c>
      <c r="AM114" s="349">
        <v>1</v>
      </c>
      <c r="AN114" s="350">
        <f t="shared" ca="1" si="98"/>
        <v>0</v>
      </c>
      <c r="AO114" s="349">
        <v>0</v>
      </c>
      <c r="AP114" s="349">
        <f t="shared" si="99"/>
        <v>0</v>
      </c>
      <c r="AQ114" s="349" t="s">
        <v>923</v>
      </c>
      <c r="AR114" s="360">
        <f t="shared" ca="1" si="89"/>
        <v>0</v>
      </c>
    </row>
    <row r="115" spans="1:44" ht="13.5" thickBot="1" x14ac:dyDescent="0.25">
      <c r="A115" s="430"/>
      <c r="B115" s="430"/>
      <c r="C115" s="415"/>
      <c r="D115" s="413"/>
      <c r="E115" s="413"/>
      <c r="F115" s="417"/>
      <c r="G115" s="418"/>
      <c r="H115" s="418"/>
      <c r="I115" s="420"/>
      <c r="J115" s="422"/>
      <c r="K115" s="422"/>
      <c r="L115" s="424"/>
      <c r="M115" s="351" t="s">
        <v>31</v>
      </c>
      <c r="N115" s="352"/>
      <c r="O115" s="352"/>
      <c r="P115" s="352" t="str">
        <f t="shared" ca="1" si="92"/>
        <v/>
      </c>
      <c r="Q115" s="352"/>
      <c r="R115" s="352" t="str">
        <f t="shared" si="93"/>
        <v/>
      </c>
      <c r="S115" s="352"/>
      <c r="T115" s="361">
        <f t="shared" si="86"/>
        <v>0</v>
      </c>
      <c r="U115" s="351" t="s">
        <v>31</v>
      </c>
      <c r="V115" s="352"/>
      <c r="W115" s="352"/>
      <c r="X115" s="352" t="str">
        <f t="shared" ca="1" si="94"/>
        <v/>
      </c>
      <c r="Y115" s="352"/>
      <c r="Z115" s="352" t="str">
        <f t="shared" si="95"/>
        <v/>
      </c>
      <c r="AA115" s="352"/>
      <c r="AB115" s="361">
        <f t="shared" si="87"/>
        <v>0</v>
      </c>
      <c r="AC115" s="351" t="s">
        <v>31</v>
      </c>
      <c r="AD115" s="352"/>
      <c r="AE115" s="352"/>
      <c r="AF115" s="352" t="str">
        <f t="shared" ca="1" si="96"/>
        <v/>
      </c>
      <c r="AG115" s="352"/>
      <c r="AH115" s="352" t="str">
        <f t="shared" si="97"/>
        <v/>
      </c>
      <c r="AI115" s="352"/>
      <c r="AJ115" s="361">
        <f t="shared" si="88"/>
        <v>0</v>
      </c>
      <c r="AK115" s="351" t="s">
        <v>31</v>
      </c>
      <c r="AL115" s="352"/>
      <c r="AM115" s="352"/>
      <c r="AN115" s="352" t="str">
        <f t="shared" ca="1" si="98"/>
        <v/>
      </c>
      <c r="AO115" s="352"/>
      <c r="AP115" s="352" t="str">
        <f t="shared" si="99"/>
        <v/>
      </c>
      <c r="AQ115" s="352"/>
      <c r="AR115" s="361">
        <f t="shared" si="89"/>
        <v>0</v>
      </c>
    </row>
    <row r="116" spans="1:44" x14ac:dyDescent="0.2">
      <c r="A116" s="430">
        <f t="shared" ref="A116" si="134">IF(AND(A114&lt;&gt;A$10, A114&lt;&gt;""), A114+1, "")</f>
        <v>53</v>
      </c>
      <c r="B116" s="430" t="str">
        <f>'TO Filter Summary'!B63</f>
        <v>FSW</v>
      </c>
      <c r="C116" s="414" t="s">
        <v>131</v>
      </c>
      <c r="D116" s="409" t="s">
        <v>34</v>
      </c>
      <c r="E116" s="409" t="str">
        <f>'TO Filter Summary'!D63</f>
        <v>No</v>
      </c>
      <c r="F116" s="416">
        <f ca="1">IF($A116="","", VLOOKUP(CONCATENATE("Observatory", $A116), Type_DB, 4, 0))</f>
        <v>184</v>
      </c>
      <c r="G116" s="409" t="str">
        <f ca="1">IF($A116="","", VLOOKUP(CONCATENATE("Observatory", $A116), Type_DB, 5, 0))</f>
        <v>0x0B8</v>
      </c>
      <c r="H116" s="409" t="str">
        <f t="shared" ref="H116" ca="1" si="135">CONCATENATE("0x",DEC2HEX(F116+2048))</f>
        <v>0x8B8</v>
      </c>
      <c r="I116" s="419">
        <f ca="1">IF($A116="","", VLOOKUP(CONCATENATE("Observatory", $A116), Type_DB, 12, 0))</f>
        <v>3776</v>
      </c>
      <c r="J116" s="421">
        <f ca="1">IF($A116="","", VLOOKUP(CONCATENATE("Observatory", $A116), Type_DB, 15, 0))</f>
        <v>5</v>
      </c>
      <c r="K116" s="421" t="str">
        <f ca="1">IF($A116="","", VLOOKUP(CONCATENATE("Observatory", $A116), Type_DB, 8, 0))</f>
        <v>Sync</v>
      </c>
      <c r="L116" s="423">
        <f ca="1">IF($A116="","", VLOOKUP(CONCATENATE("Observatory", $A116), Type_DB, 16, 0))</f>
        <v>755.2</v>
      </c>
      <c r="M116" s="348" t="s">
        <v>899</v>
      </c>
      <c r="N116" s="349">
        <v>1</v>
      </c>
      <c r="O116" s="349">
        <v>3</v>
      </c>
      <c r="P116" s="350">
        <f t="shared" ca="1" si="92"/>
        <v>15</v>
      </c>
      <c r="Q116" s="349">
        <v>0</v>
      </c>
      <c r="R116" s="349">
        <f t="shared" si="93"/>
        <v>0</v>
      </c>
      <c r="S116" s="349" t="s">
        <v>923</v>
      </c>
      <c r="T116" s="360">
        <f t="shared" ca="1" si="86"/>
        <v>251.73333333333335</v>
      </c>
      <c r="U116" s="348" t="s">
        <v>899</v>
      </c>
      <c r="V116" s="349">
        <v>1</v>
      </c>
      <c r="W116" s="349">
        <v>6</v>
      </c>
      <c r="X116" s="350">
        <f t="shared" ca="1" si="94"/>
        <v>30</v>
      </c>
      <c r="Y116" s="349">
        <v>0</v>
      </c>
      <c r="Z116" s="349">
        <f t="shared" si="95"/>
        <v>0</v>
      </c>
      <c r="AA116" s="349" t="s">
        <v>923</v>
      </c>
      <c r="AB116" s="360">
        <f t="shared" ca="1" si="87"/>
        <v>125.86666666666667</v>
      </c>
      <c r="AC116" s="348" t="s">
        <v>899</v>
      </c>
      <c r="AD116" s="349">
        <v>1</v>
      </c>
      <c r="AE116" s="349">
        <v>6</v>
      </c>
      <c r="AF116" s="350">
        <f t="shared" ca="1" si="96"/>
        <v>30</v>
      </c>
      <c r="AG116" s="349">
        <v>0</v>
      </c>
      <c r="AH116" s="349">
        <f t="shared" si="97"/>
        <v>0</v>
      </c>
      <c r="AI116" s="349" t="s">
        <v>923</v>
      </c>
      <c r="AJ116" s="360">
        <f t="shared" ca="1" si="88"/>
        <v>125.86666666666667</v>
      </c>
      <c r="AK116" s="348" t="s">
        <v>899</v>
      </c>
      <c r="AL116" s="349">
        <v>1</v>
      </c>
      <c r="AM116" s="349">
        <v>12</v>
      </c>
      <c r="AN116" s="350">
        <f t="shared" ca="1" si="98"/>
        <v>60</v>
      </c>
      <c r="AO116" s="349">
        <v>0</v>
      </c>
      <c r="AP116" s="349">
        <f t="shared" si="99"/>
        <v>0</v>
      </c>
      <c r="AQ116" s="349" t="s">
        <v>923</v>
      </c>
      <c r="AR116" s="360">
        <f t="shared" ca="1" si="89"/>
        <v>62.933333333333337</v>
      </c>
    </row>
    <row r="117" spans="1:44" ht="13.5" thickBot="1" x14ac:dyDescent="0.25">
      <c r="A117" s="430"/>
      <c r="B117" s="430"/>
      <c r="C117" s="415"/>
      <c r="D117" s="413"/>
      <c r="E117" s="413"/>
      <c r="F117" s="417"/>
      <c r="G117" s="418"/>
      <c r="H117" s="418"/>
      <c r="I117" s="420"/>
      <c r="J117" s="422"/>
      <c r="K117" s="422"/>
      <c r="L117" s="424"/>
      <c r="M117" s="351" t="s">
        <v>31</v>
      </c>
      <c r="N117" s="352"/>
      <c r="O117" s="352"/>
      <c r="P117" s="352" t="str">
        <f t="shared" ca="1" si="92"/>
        <v/>
      </c>
      <c r="Q117" s="352"/>
      <c r="R117" s="352" t="str">
        <f t="shared" si="93"/>
        <v/>
      </c>
      <c r="S117" s="352"/>
      <c r="T117" s="361">
        <f t="shared" si="86"/>
        <v>0</v>
      </c>
      <c r="U117" s="351" t="s">
        <v>31</v>
      </c>
      <c r="V117" s="352"/>
      <c r="W117" s="352"/>
      <c r="X117" s="352" t="str">
        <f t="shared" ca="1" si="94"/>
        <v/>
      </c>
      <c r="Y117" s="352"/>
      <c r="Z117" s="352" t="str">
        <f t="shared" si="95"/>
        <v/>
      </c>
      <c r="AA117" s="352"/>
      <c r="AB117" s="361">
        <f t="shared" si="87"/>
        <v>0</v>
      </c>
      <c r="AC117" s="351" t="s">
        <v>31</v>
      </c>
      <c r="AD117" s="352"/>
      <c r="AE117" s="352"/>
      <c r="AF117" s="352" t="str">
        <f t="shared" ca="1" si="96"/>
        <v/>
      </c>
      <c r="AG117" s="352"/>
      <c r="AH117" s="352" t="str">
        <f t="shared" si="97"/>
        <v/>
      </c>
      <c r="AI117" s="352"/>
      <c r="AJ117" s="361">
        <f t="shared" si="88"/>
        <v>0</v>
      </c>
      <c r="AK117" s="351" t="s">
        <v>31</v>
      </c>
      <c r="AL117" s="352"/>
      <c r="AM117" s="352"/>
      <c r="AN117" s="352" t="str">
        <f t="shared" ca="1" si="98"/>
        <v/>
      </c>
      <c r="AO117" s="352"/>
      <c r="AP117" s="352" t="str">
        <f t="shared" si="99"/>
        <v/>
      </c>
      <c r="AQ117" s="352"/>
      <c r="AR117" s="361">
        <f t="shared" si="89"/>
        <v>0</v>
      </c>
    </row>
    <row r="118" spans="1:44" x14ac:dyDescent="0.2">
      <c r="A118" s="430">
        <f t="shared" ref="A118" si="136">IF(AND(A116&lt;&gt;A$10, A116&lt;&gt;""), A116+1, "")</f>
        <v>54</v>
      </c>
      <c r="B118" s="430" t="str">
        <f>'TO Filter Summary'!B64</f>
        <v>FSW</v>
      </c>
      <c r="C118" s="414" t="s">
        <v>101</v>
      </c>
      <c r="D118" s="409" t="s">
        <v>34</v>
      </c>
      <c r="E118" s="409" t="str">
        <f>'TO Filter Summary'!D64</f>
        <v>No</v>
      </c>
      <c r="F118" s="416">
        <f ca="1">IF($A118="","", VLOOKUP(CONCATENATE("Observatory", $A118), Type_DB, 4, 0))</f>
        <v>187</v>
      </c>
      <c r="G118" s="409" t="str">
        <f ca="1">IF($A118="","", VLOOKUP(CONCATENATE("Observatory", $A118), Type_DB, 5, 0))</f>
        <v>0x0BB</v>
      </c>
      <c r="H118" s="409" t="str">
        <f t="shared" ref="H118" ca="1" si="137">CONCATENATE("0x",DEC2HEX(F118+2048))</f>
        <v>0x8BB</v>
      </c>
      <c r="I118" s="419">
        <f ca="1">IF($A118="","", VLOOKUP(CONCATENATE("Observatory", $A118), Type_DB, 12, 0))</f>
        <v>512</v>
      </c>
      <c r="J118" s="421">
        <f ca="1">IF($A118="","", VLOOKUP(CONCATENATE("Observatory", $A118), Type_DB, 15, 0))</f>
        <v>5</v>
      </c>
      <c r="K118" s="421" t="str">
        <f ca="1">IF($A118="","", VLOOKUP(CONCATENATE("Observatory", $A118), Type_DB, 8, 0))</f>
        <v>Sync</v>
      </c>
      <c r="L118" s="423">
        <f ca="1">IF($A118="","", VLOOKUP(CONCATENATE("Observatory", $A118), Type_DB, 16, 0))</f>
        <v>102.4</v>
      </c>
      <c r="M118" s="348" t="s">
        <v>899</v>
      </c>
      <c r="N118" s="349">
        <v>1</v>
      </c>
      <c r="O118" s="349">
        <v>3</v>
      </c>
      <c r="P118" s="350">
        <f t="shared" ca="1" si="92"/>
        <v>15</v>
      </c>
      <c r="Q118" s="349">
        <v>0</v>
      </c>
      <c r="R118" s="349">
        <f t="shared" si="93"/>
        <v>0</v>
      </c>
      <c r="S118" s="349" t="s">
        <v>923</v>
      </c>
      <c r="T118" s="360">
        <f t="shared" ca="1" si="86"/>
        <v>34.133333333333333</v>
      </c>
      <c r="U118" s="348" t="s">
        <v>899</v>
      </c>
      <c r="V118" s="349">
        <v>1</v>
      </c>
      <c r="W118" s="349">
        <v>6</v>
      </c>
      <c r="X118" s="350">
        <f t="shared" ca="1" si="94"/>
        <v>30</v>
      </c>
      <c r="Y118" s="349">
        <v>0</v>
      </c>
      <c r="Z118" s="349">
        <f t="shared" si="95"/>
        <v>0</v>
      </c>
      <c r="AA118" s="349" t="s">
        <v>923</v>
      </c>
      <c r="AB118" s="360">
        <f t="shared" ca="1" si="87"/>
        <v>17.066666666666666</v>
      </c>
      <c r="AC118" s="348" t="s">
        <v>899</v>
      </c>
      <c r="AD118" s="349">
        <v>1</v>
      </c>
      <c r="AE118" s="349">
        <v>6</v>
      </c>
      <c r="AF118" s="350">
        <f t="shared" ca="1" si="96"/>
        <v>30</v>
      </c>
      <c r="AG118" s="349">
        <v>0</v>
      </c>
      <c r="AH118" s="349">
        <f t="shared" si="97"/>
        <v>0</v>
      </c>
      <c r="AI118" s="349" t="s">
        <v>923</v>
      </c>
      <c r="AJ118" s="360">
        <f t="shared" ca="1" si="88"/>
        <v>17.066666666666666</v>
      </c>
      <c r="AK118" s="348" t="s">
        <v>899</v>
      </c>
      <c r="AL118" s="349">
        <v>1</v>
      </c>
      <c r="AM118" s="349">
        <v>12</v>
      </c>
      <c r="AN118" s="350">
        <f t="shared" ca="1" si="98"/>
        <v>60</v>
      </c>
      <c r="AO118" s="349">
        <v>0</v>
      </c>
      <c r="AP118" s="349">
        <f t="shared" si="99"/>
        <v>0</v>
      </c>
      <c r="AQ118" s="349" t="s">
        <v>923</v>
      </c>
      <c r="AR118" s="360">
        <f t="shared" ca="1" si="89"/>
        <v>8.5333333333333332</v>
      </c>
    </row>
    <row r="119" spans="1:44" ht="13.5" thickBot="1" x14ac:dyDescent="0.25">
      <c r="A119" s="430"/>
      <c r="B119" s="430"/>
      <c r="C119" s="415"/>
      <c r="D119" s="413"/>
      <c r="E119" s="413"/>
      <c r="F119" s="417"/>
      <c r="G119" s="418"/>
      <c r="H119" s="418"/>
      <c r="I119" s="420"/>
      <c r="J119" s="422"/>
      <c r="K119" s="422"/>
      <c r="L119" s="424"/>
      <c r="M119" s="351" t="s">
        <v>31</v>
      </c>
      <c r="N119" s="352"/>
      <c r="O119" s="352"/>
      <c r="P119" s="352" t="str">
        <f t="shared" ca="1" si="92"/>
        <v/>
      </c>
      <c r="Q119" s="352"/>
      <c r="R119" s="352" t="str">
        <f t="shared" si="93"/>
        <v/>
      </c>
      <c r="S119" s="352"/>
      <c r="T119" s="361">
        <f t="shared" si="86"/>
        <v>0</v>
      </c>
      <c r="U119" s="351" t="s">
        <v>31</v>
      </c>
      <c r="V119" s="352"/>
      <c r="W119" s="352"/>
      <c r="X119" s="352" t="str">
        <f t="shared" ca="1" si="94"/>
        <v/>
      </c>
      <c r="Y119" s="352"/>
      <c r="Z119" s="352" t="str">
        <f t="shared" si="95"/>
        <v/>
      </c>
      <c r="AA119" s="352"/>
      <c r="AB119" s="361">
        <f t="shared" si="87"/>
        <v>0</v>
      </c>
      <c r="AC119" s="351" t="s">
        <v>31</v>
      </c>
      <c r="AD119" s="352"/>
      <c r="AE119" s="352"/>
      <c r="AF119" s="352" t="str">
        <f t="shared" ca="1" si="96"/>
        <v/>
      </c>
      <c r="AG119" s="352"/>
      <c r="AH119" s="352" t="str">
        <f t="shared" si="97"/>
        <v/>
      </c>
      <c r="AI119" s="352"/>
      <c r="AJ119" s="361">
        <f t="shared" si="88"/>
        <v>0</v>
      </c>
      <c r="AK119" s="351" t="s">
        <v>31</v>
      </c>
      <c r="AL119" s="352"/>
      <c r="AM119" s="352"/>
      <c r="AN119" s="352" t="str">
        <f t="shared" ca="1" si="98"/>
        <v/>
      </c>
      <c r="AO119" s="352"/>
      <c r="AP119" s="352" t="str">
        <f t="shared" si="99"/>
        <v/>
      </c>
      <c r="AQ119" s="352"/>
      <c r="AR119" s="361">
        <f t="shared" si="89"/>
        <v>0</v>
      </c>
    </row>
    <row r="120" spans="1:44" x14ac:dyDescent="0.2">
      <c r="A120" s="430">
        <f t="shared" ref="A120" si="138">IF(AND(A118&lt;&gt;A$10, A118&lt;&gt;""), A118+1, "")</f>
        <v>55</v>
      </c>
      <c r="B120" s="430" t="str">
        <f>'TO Filter Summary'!B65</f>
        <v>FSW</v>
      </c>
      <c r="C120" s="414" t="s">
        <v>102</v>
      </c>
      <c r="D120" s="409" t="s">
        <v>34</v>
      </c>
      <c r="E120" s="409" t="str">
        <f>'TO Filter Summary'!D65</f>
        <v>No</v>
      </c>
      <c r="F120" s="416">
        <f ca="1">IF($A120="","", VLOOKUP(CONCATENATE("Observatory", $A120), Type_DB, 4, 0))</f>
        <v>188</v>
      </c>
      <c r="G120" s="409" t="str">
        <f ca="1">IF($A120="","", VLOOKUP(CONCATENATE("Observatory", $A120), Type_DB, 5, 0))</f>
        <v>0x0BC</v>
      </c>
      <c r="H120" s="409" t="str">
        <f t="shared" ref="H120" ca="1" si="139">CONCATENATE("0x",DEC2HEX(F120+2048))</f>
        <v>0x8BC</v>
      </c>
      <c r="I120" s="419">
        <f ca="1">IF($A120="","", VLOOKUP(CONCATENATE("Observatory", $A120), Type_DB, 12, 0))</f>
        <v>2208</v>
      </c>
      <c r="J120" s="421">
        <f ca="1">IF($A120="","", VLOOKUP(CONCATENATE("Observatory", $A120), Type_DB, 15, 0))</f>
        <v>0.05</v>
      </c>
      <c r="K120" s="421" t="str">
        <f ca="1">IF($A120="","", VLOOKUP(CONCATENATE("Observatory", $A120), Type_DB, 8, 0))</f>
        <v>Sync</v>
      </c>
      <c r="L120" s="423">
        <f ca="1">IF($A120="","", VLOOKUP(CONCATENATE("Observatory", $A120), Type_DB, 16, 0))</f>
        <v>44160</v>
      </c>
      <c r="M120" s="348" t="s">
        <v>899</v>
      </c>
      <c r="N120" s="349">
        <v>0</v>
      </c>
      <c r="O120" s="349">
        <v>0</v>
      </c>
      <c r="P120" s="350">
        <f t="shared" ca="1" si="92"/>
        <v>0</v>
      </c>
      <c r="Q120" s="349">
        <v>0</v>
      </c>
      <c r="R120" s="349">
        <f t="shared" si="93"/>
        <v>0</v>
      </c>
      <c r="S120" s="349" t="s">
        <v>923</v>
      </c>
      <c r="T120" s="360">
        <f t="shared" si="86"/>
        <v>0</v>
      </c>
      <c r="U120" s="348" t="s">
        <v>899</v>
      </c>
      <c r="V120" s="349">
        <v>0</v>
      </c>
      <c r="W120" s="349">
        <v>0</v>
      </c>
      <c r="X120" s="350">
        <f t="shared" ca="1" si="94"/>
        <v>0</v>
      </c>
      <c r="Y120" s="349">
        <v>0</v>
      </c>
      <c r="Z120" s="349">
        <f t="shared" si="95"/>
        <v>0</v>
      </c>
      <c r="AA120" s="349" t="s">
        <v>923</v>
      </c>
      <c r="AB120" s="360">
        <f t="shared" si="87"/>
        <v>0</v>
      </c>
      <c r="AC120" s="348" t="s">
        <v>899</v>
      </c>
      <c r="AD120" s="349">
        <v>0</v>
      </c>
      <c r="AE120" s="349">
        <v>0</v>
      </c>
      <c r="AF120" s="350">
        <f t="shared" ca="1" si="96"/>
        <v>0</v>
      </c>
      <c r="AG120" s="349">
        <v>0</v>
      </c>
      <c r="AH120" s="349">
        <f t="shared" si="97"/>
        <v>0</v>
      </c>
      <c r="AI120" s="349" t="s">
        <v>923</v>
      </c>
      <c r="AJ120" s="360">
        <f t="shared" si="88"/>
        <v>0</v>
      </c>
      <c r="AK120" s="348" t="s">
        <v>899</v>
      </c>
      <c r="AL120" s="349">
        <v>0</v>
      </c>
      <c r="AM120" s="349">
        <v>0</v>
      </c>
      <c r="AN120" s="350">
        <f t="shared" ca="1" si="98"/>
        <v>0</v>
      </c>
      <c r="AO120" s="349">
        <v>0</v>
      </c>
      <c r="AP120" s="349">
        <f t="shared" si="99"/>
        <v>0</v>
      </c>
      <c r="AQ120" s="349" t="s">
        <v>923</v>
      </c>
      <c r="AR120" s="360">
        <f t="shared" si="89"/>
        <v>0</v>
      </c>
    </row>
    <row r="121" spans="1:44" ht="13.5" thickBot="1" x14ac:dyDescent="0.25">
      <c r="A121" s="430"/>
      <c r="B121" s="430"/>
      <c r="C121" s="415"/>
      <c r="D121" s="413"/>
      <c r="E121" s="413"/>
      <c r="F121" s="417"/>
      <c r="G121" s="418"/>
      <c r="H121" s="418"/>
      <c r="I121" s="420"/>
      <c r="J121" s="422"/>
      <c r="K121" s="422"/>
      <c r="L121" s="424"/>
      <c r="M121" s="351" t="s">
        <v>31</v>
      </c>
      <c r="N121" s="352"/>
      <c r="O121" s="352"/>
      <c r="P121" s="352" t="str">
        <f t="shared" ca="1" si="92"/>
        <v/>
      </c>
      <c r="Q121" s="352"/>
      <c r="R121" s="352" t="str">
        <f t="shared" si="93"/>
        <v/>
      </c>
      <c r="S121" s="352"/>
      <c r="T121" s="361">
        <f t="shared" si="86"/>
        <v>0</v>
      </c>
      <c r="U121" s="351" t="s">
        <v>31</v>
      </c>
      <c r="V121" s="352"/>
      <c r="W121" s="352"/>
      <c r="X121" s="352" t="str">
        <f t="shared" ca="1" si="94"/>
        <v/>
      </c>
      <c r="Y121" s="352"/>
      <c r="Z121" s="352" t="str">
        <f t="shared" si="95"/>
        <v/>
      </c>
      <c r="AA121" s="352"/>
      <c r="AB121" s="361">
        <f t="shared" si="87"/>
        <v>0</v>
      </c>
      <c r="AC121" s="351" t="s">
        <v>31</v>
      </c>
      <c r="AD121" s="352"/>
      <c r="AE121" s="352"/>
      <c r="AF121" s="352" t="str">
        <f t="shared" ca="1" si="96"/>
        <v/>
      </c>
      <c r="AG121" s="352"/>
      <c r="AH121" s="352" t="str">
        <f t="shared" si="97"/>
        <v/>
      </c>
      <c r="AI121" s="352"/>
      <c r="AJ121" s="361">
        <f t="shared" si="88"/>
        <v>0</v>
      </c>
      <c r="AK121" s="351" t="s">
        <v>31</v>
      </c>
      <c r="AL121" s="352"/>
      <c r="AM121" s="352"/>
      <c r="AN121" s="352" t="str">
        <f t="shared" ca="1" si="98"/>
        <v/>
      </c>
      <c r="AO121" s="352"/>
      <c r="AP121" s="352" t="str">
        <f t="shared" si="99"/>
        <v/>
      </c>
      <c r="AQ121" s="352"/>
      <c r="AR121" s="361">
        <f t="shared" si="89"/>
        <v>0</v>
      </c>
    </row>
    <row r="122" spans="1:44" x14ac:dyDescent="0.2">
      <c r="A122" s="430">
        <f t="shared" ref="A122" si="140">IF(AND(A120&lt;&gt;A$10, A120&lt;&gt;""), A120+1, "")</f>
        <v>56</v>
      </c>
      <c r="B122" s="430" t="str">
        <f>'TO Filter Summary'!B66</f>
        <v>FSW</v>
      </c>
      <c r="C122" s="414" t="s">
        <v>103</v>
      </c>
      <c r="D122" s="409" t="s">
        <v>34</v>
      </c>
      <c r="E122" s="409" t="str">
        <f>'TO Filter Summary'!D66</f>
        <v>No</v>
      </c>
      <c r="F122" s="416">
        <f ca="1">IF($A122="","", VLOOKUP(CONCATENATE("Observatory", $A122), Type_DB, 4, 0))</f>
        <v>189</v>
      </c>
      <c r="G122" s="409" t="str">
        <f ca="1">IF($A122="","", VLOOKUP(CONCATENATE("Observatory", $A122), Type_DB, 5, 0))</f>
        <v>0x0BD</v>
      </c>
      <c r="H122" s="409" t="str">
        <f t="shared" ref="H122" ca="1" si="141">CONCATENATE("0x",DEC2HEX(F122+2048))</f>
        <v>0x8BD</v>
      </c>
      <c r="I122" s="419">
        <f ca="1">IF($A122="","", VLOOKUP(CONCATENATE("Observatory", $A122), Type_DB, 12, 0))</f>
        <v>2208</v>
      </c>
      <c r="J122" s="421">
        <f ca="1">IF($A122="","", VLOOKUP(CONCATENATE("Observatory", $A122), Type_DB, 15, 0))</f>
        <v>0.05</v>
      </c>
      <c r="K122" s="421" t="str">
        <f ca="1">IF($A122="","", VLOOKUP(CONCATENATE("Observatory", $A122), Type_DB, 8, 0))</f>
        <v>Sync</v>
      </c>
      <c r="L122" s="423">
        <f ca="1">IF($A122="","", VLOOKUP(CONCATENATE("Observatory", $A122), Type_DB, 16, 0))</f>
        <v>44160</v>
      </c>
      <c r="M122" s="348" t="s">
        <v>899</v>
      </c>
      <c r="N122" s="349">
        <v>0</v>
      </c>
      <c r="O122" s="349">
        <v>0</v>
      </c>
      <c r="P122" s="350">
        <f t="shared" ca="1" si="92"/>
        <v>0</v>
      </c>
      <c r="Q122" s="349">
        <v>0</v>
      </c>
      <c r="R122" s="349">
        <f t="shared" si="93"/>
        <v>0</v>
      </c>
      <c r="S122" s="349" t="s">
        <v>923</v>
      </c>
      <c r="T122" s="360">
        <f t="shared" si="86"/>
        <v>0</v>
      </c>
      <c r="U122" s="348" t="s">
        <v>899</v>
      </c>
      <c r="V122" s="349">
        <v>0</v>
      </c>
      <c r="W122" s="349">
        <v>0</v>
      </c>
      <c r="X122" s="350">
        <f t="shared" ca="1" si="94"/>
        <v>0</v>
      </c>
      <c r="Y122" s="349">
        <v>0</v>
      </c>
      <c r="Z122" s="349">
        <f t="shared" si="95"/>
        <v>0</v>
      </c>
      <c r="AA122" s="349" t="s">
        <v>923</v>
      </c>
      <c r="AB122" s="360">
        <f t="shared" si="87"/>
        <v>0</v>
      </c>
      <c r="AC122" s="348" t="s">
        <v>899</v>
      </c>
      <c r="AD122" s="349">
        <v>0</v>
      </c>
      <c r="AE122" s="349">
        <v>0</v>
      </c>
      <c r="AF122" s="350">
        <f t="shared" ca="1" si="96"/>
        <v>0</v>
      </c>
      <c r="AG122" s="349">
        <v>0</v>
      </c>
      <c r="AH122" s="349">
        <f t="shared" si="97"/>
        <v>0</v>
      </c>
      <c r="AI122" s="349" t="s">
        <v>923</v>
      </c>
      <c r="AJ122" s="360">
        <f t="shared" si="88"/>
        <v>0</v>
      </c>
      <c r="AK122" s="348" t="s">
        <v>899</v>
      </c>
      <c r="AL122" s="349">
        <v>0</v>
      </c>
      <c r="AM122" s="349">
        <v>0</v>
      </c>
      <c r="AN122" s="350">
        <f t="shared" ca="1" si="98"/>
        <v>0</v>
      </c>
      <c r="AO122" s="349">
        <v>0</v>
      </c>
      <c r="AP122" s="349">
        <f t="shared" si="99"/>
        <v>0</v>
      </c>
      <c r="AQ122" s="349" t="s">
        <v>923</v>
      </c>
      <c r="AR122" s="360">
        <f t="shared" si="89"/>
        <v>0</v>
      </c>
    </row>
    <row r="123" spans="1:44" ht="13.5" thickBot="1" x14ac:dyDescent="0.25">
      <c r="A123" s="430"/>
      <c r="B123" s="430"/>
      <c r="C123" s="415"/>
      <c r="D123" s="413"/>
      <c r="E123" s="413"/>
      <c r="F123" s="417"/>
      <c r="G123" s="418"/>
      <c r="H123" s="418"/>
      <c r="I123" s="420"/>
      <c r="J123" s="422"/>
      <c r="K123" s="422"/>
      <c r="L123" s="424"/>
      <c r="M123" s="351" t="s">
        <v>31</v>
      </c>
      <c r="N123" s="352"/>
      <c r="O123" s="352"/>
      <c r="P123" s="352" t="str">
        <f t="shared" ca="1" si="92"/>
        <v/>
      </c>
      <c r="Q123" s="352"/>
      <c r="R123" s="352" t="str">
        <f t="shared" si="93"/>
        <v/>
      </c>
      <c r="S123" s="352"/>
      <c r="T123" s="361">
        <f t="shared" si="86"/>
        <v>0</v>
      </c>
      <c r="U123" s="351" t="s">
        <v>31</v>
      </c>
      <c r="V123" s="352"/>
      <c r="W123" s="352"/>
      <c r="X123" s="352" t="str">
        <f t="shared" ca="1" si="94"/>
        <v/>
      </c>
      <c r="Y123" s="352"/>
      <c r="Z123" s="352" t="str">
        <f t="shared" si="95"/>
        <v/>
      </c>
      <c r="AA123" s="352"/>
      <c r="AB123" s="361">
        <f t="shared" si="87"/>
        <v>0</v>
      </c>
      <c r="AC123" s="351" t="s">
        <v>31</v>
      </c>
      <c r="AD123" s="352"/>
      <c r="AE123" s="352"/>
      <c r="AF123" s="352" t="str">
        <f t="shared" ca="1" si="96"/>
        <v/>
      </c>
      <c r="AG123" s="352"/>
      <c r="AH123" s="352" t="str">
        <f t="shared" si="97"/>
        <v/>
      </c>
      <c r="AI123" s="352"/>
      <c r="AJ123" s="361">
        <f t="shared" si="88"/>
        <v>0</v>
      </c>
      <c r="AK123" s="351" t="s">
        <v>31</v>
      </c>
      <c r="AL123" s="352"/>
      <c r="AM123" s="352"/>
      <c r="AN123" s="352" t="str">
        <f t="shared" ca="1" si="98"/>
        <v/>
      </c>
      <c r="AO123" s="352"/>
      <c r="AP123" s="352" t="str">
        <f t="shared" si="99"/>
        <v/>
      </c>
      <c r="AQ123" s="352"/>
      <c r="AR123" s="361">
        <f t="shared" si="89"/>
        <v>0</v>
      </c>
    </row>
    <row r="124" spans="1:44" x14ac:dyDescent="0.2">
      <c r="A124" s="430">
        <f t="shared" ref="A124" si="142">IF(AND(A122&lt;&gt;A$10, A122&lt;&gt;""), A122+1, "")</f>
        <v>57</v>
      </c>
      <c r="B124" s="430" t="str">
        <f>'TO Filter Summary'!B67</f>
        <v>FSW</v>
      </c>
      <c r="C124" s="414" t="s">
        <v>104</v>
      </c>
      <c r="D124" s="409" t="s">
        <v>34</v>
      </c>
      <c r="E124" s="409" t="str">
        <f>'TO Filter Summary'!D67</f>
        <v>No</v>
      </c>
      <c r="F124" s="416">
        <f ca="1">IF($A124="","", VLOOKUP(CONCATENATE("Observatory", $A124), Type_DB, 4, 0))</f>
        <v>190</v>
      </c>
      <c r="G124" s="409" t="str">
        <f ca="1">IF($A124="","", VLOOKUP(CONCATENATE("Observatory", $A124), Type_DB, 5, 0))</f>
        <v>0x0BE</v>
      </c>
      <c r="H124" s="409" t="str">
        <f t="shared" ref="H124" ca="1" si="143">CONCATENATE("0x",DEC2HEX(F124+2048))</f>
        <v>0x8BE</v>
      </c>
      <c r="I124" s="419">
        <f ca="1">IF($A124="","", VLOOKUP(CONCATENATE("Observatory", $A124), Type_DB, 12, 0))</f>
        <v>2208</v>
      </c>
      <c r="J124" s="421">
        <f ca="1">IF($A124="","", VLOOKUP(CONCATENATE("Observatory", $A124), Type_DB, 15, 0))</f>
        <v>0.05</v>
      </c>
      <c r="K124" s="421" t="str">
        <f ca="1">IF($A124="","", VLOOKUP(CONCATENATE("Observatory", $A124), Type_DB, 8, 0))</f>
        <v>Sync</v>
      </c>
      <c r="L124" s="423">
        <f ca="1">IF($A124="","", VLOOKUP(CONCATENATE("Observatory", $A124), Type_DB, 16, 0))</f>
        <v>44160</v>
      </c>
      <c r="M124" s="348" t="s">
        <v>899</v>
      </c>
      <c r="N124" s="349">
        <v>0</v>
      </c>
      <c r="O124" s="349">
        <v>0</v>
      </c>
      <c r="P124" s="350">
        <f t="shared" ca="1" si="92"/>
        <v>0</v>
      </c>
      <c r="Q124" s="349">
        <v>0</v>
      </c>
      <c r="R124" s="349">
        <f t="shared" si="93"/>
        <v>0</v>
      </c>
      <c r="S124" s="349" t="s">
        <v>923</v>
      </c>
      <c r="T124" s="360">
        <f t="shared" si="86"/>
        <v>0</v>
      </c>
      <c r="U124" s="348" t="s">
        <v>899</v>
      </c>
      <c r="V124" s="349">
        <v>0</v>
      </c>
      <c r="W124" s="349">
        <v>0</v>
      </c>
      <c r="X124" s="350">
        <f t="shared" ca="1" si="94"/>
        <v>0</v>
      </c>
      <c r="Y124" s="349">
        <v>0</v>
      </c>
      <c r="Z124" s="349">
        <f t="shared" si="95"/>
        <v>0</v>
      </c>
      <c r="AA124" s="349" t="s">
        <v>923</v>
      </c>
      <c r="AB124" s="360">
        <f t="shared" si="87"/>
        <v>0</v>
      </c>
      <c r="AC124" s="348" t="s">
        <v>899</v>
      </c>
      <c r="AD124" s="349">
        <v>0</v>
      </c>
      <c r="AE124" s="349">
        <v>0</v>
      </c>
      <c r="AF124" s="350">
        <f t="shared" ca="1" si="96"/>
        <v>0</v>
      </c>
      <c r="AG124" s="349">
        <v>0</v>
      </c>
      <c r="AH124" s="349">
        <f t="shared" si="97"/>
        <v>0</v>
      </c>
      <c r="AI124" s="349" t="s">
        <v>923</v>
      </c>
      <c r="AJ124" s="360">
        <f t="shared" si="88"/>
        <v>0</v>
      </c>
      <c r="AK124" s="348" t="s">
        <v>899</v>
      </c>
      <c r="AL124" s="349">
        <v>0</v>
      </c>
      <c r="AM124" s="349">
        <v>0</v>
      </c>
      <c r="AN124" s="350">
        <f t="shared" ca="1" si="98"/>
        <v>0</v>
      </c>
      <c r="AO124" s="349">
        <v>0</v>
      </c>
      <c r="AP124" s="349">
        <f t="shared" si="99"/>
        <v>0</v>
      </c>
      <c r="AQ124" s="349" t="s">
        <v>923</v>
      </c>
      <c r="AR124" s="360">
        <f t="shared" si="89"/>
        <v>0</v>
      </c>
    </row>
    <row r="125" spans="1:44" ht="13.5" thickBot="1" x14ac:dyDescent="0.25">
      <c r="A125" s="430"/>
      <c r="B125" s="430"/>
      <c r="C125" s="415"/>
      <c r="D125" s="413"/>
      <c r="E125" s="413"/>
      <c r="F125" s="417"/>
      <c r="G125" s="418"/>
      <c r="H125" s="418"/>
      <c r="I125" s="420"/>
      <c r="J125" s="422"/>
      <c r="K125" s="422"/>
      <c r="L125" s="424"/>
      <c r="M125" s="351" t="s">
        <v>31</v>
      </c>
      <c r="N125" s="352"/>
      <c r="O125" s="352"/>
      <c r="P125" s="352" t="str">
        <f t="shared" ca="1" si="92"/>
        <v/>
      </c>
      <c r="Q125" s="352"/>
      <c r="R125" s="352" t="str">
        <f t="shared" si="93"/>
        <v/>
      </c>
      <c r="S125" s="352"/>
      <c r="T125" s="361">
        <f t="shared" si="86"/>
        <v>0</v>
      </c>
      <c r="U125" s="351" t="s">
        <v>31</v>
      </c>
      <c r="V125" s="352"/>
      <c r="W125" s="352"/>
      <c r="X125" s="352" t="str">
        <f t="shared" ca="1" si="94"/>
        <v/>
      </c>
      <c r="Y125" s="352"/>
      <c r="Z125" s="352" t="str">
        <f t="shared" si="95"/>
        <v/>
      </c>
      <c r="AA125" s="352"/>
      <c r="AB125" s="361">
        <f t="shared" si="87"/>
        <v>0</v>
      </c>
      <c r="AC125" s="351" t="s">
        <v>31</v>
      </c>
      <c r="AD125" s="352"/>
      <c r="AE125" s="352"/>
      <c r="AF125" s="352" t="str">
        <f t="shared" ca="1" si="96"/>
        <v/>
      </c>
      <c r="AG125" s="352"/>
      <c r="AH125" s="352" t="str">
        <f t="shared" si="97"/>
        <v/>
      </c>
      <c r="AI125" s="352"/>
      <c r="AJ125" s="361">
        <f t="shared" si="88"/>
        <v>0</v>
      </c>
      <c r="AK125" s="351" t="s">
        <v>31</v>
      </c>
      <c r="AL125" s="352"/>
      <c r="AM125" s="352"/>
      <c r="AN125" s="352" t="str">
        <f t="shared" ca="1" si="98"/>
        <v/>
      </c>
      <c r="AO125" s="352"/>
      <c r="AP125" s="352" t="str">
        <f t="shared" si="99"/>
        <v/>
      </c>
      <c r="AQ125" s="352"/>
      <c r="AR125" s="361">
        <f t="shared" si="89"/>
        <v>0</v>
      </c>
    </row>
    <row r="126" spans="1:44" x14ac:dyDescent="0.2">
      <c r="A126" s="430">
        <f t="shared" ref="A126" si="144">IF(AND(A124&lt;&gt;A$10, A124&lt;&gt;""), A124+1, "")</f>
        <v>58</v>
      </c>
      <c r="B126" s="430" t="str">
        <f>'TO Filter Summary'!B68</f>
        <v>FSW</v>
      </c>
      <c r="C126" s="414" t="s">
        <v>105</v>
      </c>
      <c r="D126" s="409" t="s">
        <v>34</v>
      </c>
      <c r="E126" s="409" t="str">
        <f>'TO Filter Summary'!D68</f>
        <v>No</v>
      </c>
      <c r="F126" s="416">
        <f ca="1">IF($A126="","", VLOOKUP(CONCATENATE("Observatory", $A126), Type_DB, 4, 0))</f>
        <v>191</v>
      </c>
      <c r="G126" s="409" t="str">
        <f ca="1">IF($A126="","", VLOOKUP(CONCATENATE("Observatory", $A126), Type_DB, 5, 0))</f>
        <v>0x0BF</v>
      </c>
      <c r="H126" s="409" t="str">
        <f t="shared" ref="H126" ca="1" si="145">CONCATENATE("0x",DEC2HEX(F126+2048))</f>
        <v>0x8BF</v>
      </c>
      <c r="I126" s="419">
        <f ca="1">IF($A126="","", VLOOKUP(CONCATENATE("Observatory", $A126), Type_DB, 12, 0))</f>
        <v>2208</v>
      </c>
      <c r="J126" s="421">
        <f ca="1">IF($A126="","", VLOOKUP(CONCATENATE("Observatory", $A126), Type_DB, 15, 0))</f>
        <v>0.05</v>
      </c>
      <c r="K126" s="421" t="str">
        <f ca="1">IF($A126="","", VLOOKUP(CONCATENATE("Observatory", $A126), Type_DB, 8, 0))</f>
        <v>Sync</v>
      </c>
      <c r="L126" s="423">
        <f ca="1">IF($A126="","", VLOOKUP(CONCATENATE("Observatory", $A126), Type_DB, 16, 0))</f>
        <v>44160</v>
      </c>
      <c r="M126" s="348" t="s">
        <v>899</v>
      </c>
      <c r="N126" s="349">
        <v>0</v>
      </c>
      <c r="O126" s="349">
        <v>0</v>
      </c>
      <c r="P126" s="350">
        <f t="shared" ca="1" si="92"/>
        <v>0</v>
      </c>
      <c r="Q126" s="349">
        <v>0</v>
      </c>
      <c r="R126" s="349">
        <f t="shared" si="93"/>
        <v>0</v>
      </c>
      <c r="S126" s="349" t="s">
        <v>923</v>
      </c>
      <c r="T126" s="360">
        <f t="shared" si="86"/>
        <v>0</v>
      </c>
      <c r="U126" s="348" t="s">
        <v>899</v>
      </c>
      <c r="V126" s="349">
        <v>0</v>
      </c>
      <c r="W126" s="349">
        <v>0</v>
      </c>
      <c r="X126" s="350">
        <f t="shared" ca="1" si="94"/>
        <v>0</v>
      </c>
      <c r="Y126" s="349">
        <v>0</v>
      </c>
      <c r="Z126" s="349">
        <f t="shared" si="95"/>
        <v>0</v>
      </c>
      <c r="AA126" s="349" t="s">
        <v>923</v>
      </c>
      <c r="AB126" s="360">
        <f t="shared" si="87"/>
        <v>0</v>
      </c>
      <c r="AC126" s="348" t="s">
        <v>899</v>
      </c>
      <c r="AD126" s="349">
        <v>0</v>
      </c>
      <c r="AE126" s="349">
        <v>0</v>
      </c>
      <c r="AF126" s="350">
        <f t="shared" ca="1" si="96"/>
        <v>0</v>
      </c>
      <c r="AG126" s="349">
        <v>0</v>
      </c>
      <c r="AH126" s="349">
        <f t="shared" si="97"/>
        <v>0</v>
      </c>
      <c r="AI126" s="349" t="s">
        <v>923</v>
      </c>
      <c r="AJ126" s="360">
        <f t="shared" si="88"/>
        <v>0</v>
      </c>
      <c r="AK126" s="348" t="s">
        <v>899</v>
      </c>
      <c r="AL126" s="349">
        <v>0</v>
      </c>
      <c r="AM126" s="349">
        <v>0</v>
      </c>
      <c r="AN126" s="350">
        <f t="shared" ca="1" si="98"/>
        <v>0</v>
      </c>
      <c r="AO126" s="349">
        <v>0</v>
      </c>
      <c r="AP126" s="349">
        <f t="shared" si="99"/>
        <v>0</v>
      </c>
      <c r="AQ126" s="349" t="s">
        <v>923</v>
      </c>
      <c r="AR126" s="360">
        <f t="shared" si="89"/>
        <v>0</v>
      </c>
    </row>
    <row r="127" spans="1:44" ht="13.5" thickBot="1" x14ac:dyDescent="0.25">
      <c r="A127" s="430"/>
      <c r="B127" s="430"/>
      <c r="C127" s="415"/>
      <c r="D127" s="413"/>
      <c r="E127" s="413"/>
      <c r="F127" s="417"/>
      <c r="G127" s="418"/>
      <c r="H127" s="418"/>
      <c r="I127" s="420"/>
      <c r="J127" s="422"/>
      <c r="K127" s="422"/>
      <c r="L127" s="424"/>
      <c r="M127" s="351" t="s">
        <v>31</v>
      </c>
      <c r="N127" s="352"/>
      <c r="O127" s="352"/>
      <c r="P127" s="352" t="str">
        <f t="shared" ca="1" si="92"/>
        <v/>
      </c>
      <c r="Q127" s="352"/>
      <c r="R127" s="352" t="str">
        <f t="shared" si="93"/>
        <v/>
      </c>
      <c r="S127" s="352"/>
      <c r="T127" s="361">
        <f t="shared" si="86"/>
        <v>0</v>
      </c>
      <c r="U127" s="351" t="s">
        <v>31</v>
      </c>
      <c r="V127" s="352"/>
      <c r="W127" s="352"/>
      <c r="X127" s="352" t="str">
        <f t="shared" ca="1" si="94"/>
        <v/>
      </c>
      <c r="Y127" s="352"/>
      <c r="Z127" s="352" t="str">
        <f t="shared" si="95"/>
        <v/>
      </c>
      <c r="AA127" s="352"/>
      <c r="AB127" s="361">
        <f t="shared" si="87"/>
        <v>0</v>
      </c>
      <c r="AC127" s="351" t="s">
        <v>31</v>
      </c>
      <c r="AD127" s="352"/>
      <c r="AE127" s="352"/>
      <c r="AF127" s="352" t="str">
        <f t="shared" ca="1" si="96"/>
        <v/>
      </c>
      <c r="AG127" s="352"/>
      <c r="AH127" s="352" t="str">
        <f t="shared" si="97"/>
        <v/>
      </c>
      <c r="AI127" s="352"/>
      <c r="AJ127" s="361">
        <f t="shared" si="88"/>
        <v>0</v>
      </c>
      <c r="AK127" s="351" t="s">
        <v>31</v>
      </c>
      <c r="AL127" s="352"/>
      <c r="AM127" s="352"/>
      <c r="AN127" s="352" t="str">
        <f t="shared" ca="1" si="98"/>
        <v/>
      </c>
      <c r="AO127" s="352"/>
      <c r="AP127" s="352" t="str">
        <f t="shared" si="99"/>
        <v/>
      </c>
      <c r="AQ127" s="352"/>
      <c r="AR127" s="361">
        <f t="shared" si="89"/>
        <v>0</v>
      </c>
    </row>
    <row r="128" spans="1:44" x14ac:dyDescent="0.2">
      <c r="A128" s="430">
        <f t="shared" ref="A128" si="146">IF(AND(A126&lt;&gt;A$10, A126&lt;&gt;""), A126+1, "")</f>
        <v>59</v>
      </c>
      <c r="B128" s="430" t="str">
        <f>'TO Filter Summary'!B69</f>
        <v>IRU</v>
      </c>
      <c r="C128" s="414" t="s">
        <v>1176</v>
      </c>
      <c r="D128" s="409" t="s">
        <v>34</v>
      </c>
      <c r="E128" s="409" t="str">
        <f>'TO Filter Summary'!D69</f>
        <v>No</v>
      </c>
      <c r="F128" s="416">
        <f ca="1">IF($A128="","", VLOOKUP(CONCATENATE("Observatory", $A128), Type_DB, 4, 0))</f>
        <v>250</v>
      </c>
      <c r="G128" s="409" t="str">
        <f ca="1">IF($A128="","", VLOOKUP(CONCATENATE("Observatory", $A128), Type_DB, 5, 0))</f>
        <v>0x0FA</v>
      </c>
      <c r="H128" s="409" t="str">
        <f t="shared" ref="H128" ca="1" si="147">CONCATENATE("0x",DEC2HEX(F128+2048))</f>
        <v>0x8FA</v>
      </c>
      <c r="I128" s="419">
        <f ca="1">IF($A128="","", VLOOKUP(CONCATENATE("Observatory", $A128), Type_DB, 12, 0))</f>
        <v>176</v>
      </c>
      <c r="J128" s="421">
        <f ca="1">IF($A128="","", VLOOKUP(CONCATENATE("Observatory", $A128), Type_DB, 15, 0))</f>
        <v>1</v>
      </c>
      <c r="K128" s="421" t="str">
        <f ca="1">IF($A128="","", VLOOKUP(CONCATENATE("Observatory", $A128), Type_DB, 8, 0))</f>
        <v>Sync</v>
      </c>
      <c r="L128" s="423">
        <f ca="1">IF($A128="","", VLOOKUP(CONCATENATE("Observatory", $A128), Type_DB, 16, 0))</f>
        <v>176</v>
      </c>
      <c r="M128" s="348" t="s">
        <v>899</v>
      </c>
      <c r="N128" s="349">
        <v>0</v>
      </c>
      <c r="O128" s="349">
        <v>0</v>
      </c>
      <c r="P128" s="350">
        <f t="shared" ca="1" si="92"/>
        <v>0</v>
      </c>
      <c r="Q128" s="349">
        <v>0</v>
      </c>
      <c r="R128" s="349">
        <f t="shared" si="93"/>
        <v>0</v>
      </c>
      <c r="S128" s="349" t="s">
        <v>923</v>
      </c>
      <c r="T128" s="360">
        <f t="shared" si="86"/>
        <v>0</v>
      </c>
      <c r="U128" s="348" t="s">
        <v>899</v>
      </c>
      <c r="V128" s="349">
        <v>0</v>
      </c>
      <c r="W128" s="349">
        <v>0</v>
      </c>
      <c r="X128" s="350">
        <f t="shared" ca="1" si="94"/>
        <v>0</v>
      </c>
      <c r="Y128" s="349">
        <v>0</v>
      </c>
      <c r="Z128" s="349">
        <f t="shared" si="95"/>
        <v>0</v>
      </c>
      <c r="AA128" s="349" t="s">
        <v>923</v>
      </c>
      <c r="AB128" s="360">
        <f t="shared" si="87"/>
        <v>0</v>
      </c>
      <c r="AC128" s="348" t="s">
        <v>899</v>
      </c>
      <c r="AD128" s="349">
        <v>0</v>
      </c>
      <c r="AE128" s="349">
        <v>0</v>
      </c>
      <c r="AF128" s="350">
        <f t="shared" ca="1" si="96"/>
        <v>0</v>
      </c>
      <c r="AG128" s="349">
        <v>0</v>
      </c>
      <c r="AH128" s="349">
        <f t="shared" si="97"/>
        <v>0</v>
      </c>
      <c r="AI128" s="349" t="s">
        <v>923</v>
      </c>
      <c r="AJ128" s="360">
        <f t="shared" si="88"/>
        <v>0</v>
      </c>
      <c r="AK128" s="348" t="s">
        <v>899</v>
      </c>
      <c r="AL128" s="349">
        <v>0</v>
      </c>
      <c r="AM128" s="349">
        <v>0</v>
      </c>
      <c r="AN128" s="350">
        <f t="shared" ca="1" si="98"/>
        <v>0</v>
      </c>
      <c r="AO128" s="349">
        <v>0</v>
      </c>
      <c r="AP128" s="349">
        <f t="shared" si="99"/>
        <v>0</v>
      </c>
      <c r="AQ128" s="349" t="s">
        <v>923</v>
      </c>
      <c r="AR128" s="360">
        <f t="shared" si="89"/>
        <v>0</v>
      </c>
    </row>
    <row r="129" spans="1:44" ht="13.5" thickBot="1" x14ac:dyDescent="0.25">
      <c r="A129" s="430"/>
      <c r="B129" s="430"/>
      <c r="C129" s="415"/>
      <c r="D129" s="413"/>
      <c r="E129" s="413"/>
      <c r="F129" s="417"/>
      <c r="G129" s="418"/>
      <c r="H129" s="418"/>
      <c r="I129" s="420"/>
      <c r="J129" s="422"/>
      <c r="K129" s="422"/>
      <c r="L129" s="424"/>
      <c r="M129" s="351" t="s">
        <v>31</v>
      </c>
      <c r="N129" s="352"/>
      <c r="O129" s="352"/>
      <c r="P129" s="352" t="str">
        <f t="shared" ca="1" si="92"/>
        <v/>
      </c>
      <c r="Q129" s="352"/>
      <c r="R129" s="352" t="str">
        <f t="shared" si="93"/>
        <v/>
      </c>
      <c r="S129" s="352"/>
      <c r="T129" s="361">
        <f t="shared" si="86"/>
        <v>0</v>
      </c>
      <c r="U129" s="351" t="s">
        <v>31</v>
      </c>
      <c r="V129" s="352"/>
      <c r="W129" s="352"/>
      <c r="X129" s="352" t="str">
        <f t="shared" ca="1" si="94"/>
        <v/>
      </c>
      <c r="Y129" s="352"/>
      <c r="Z129" s="352" t="str">
        <f t="shared" si="95"/>
        <v/>
      </c>
      <c r="AA129" s="352"/>
      <c r="AB129" s="361">
        <f t="shared" si="87"/>
        <v>0</v>
      </c>
      <c r="AC129" s="351" t="s">
        <v>31</v>
      </c>
      <c r="AD129" s="352"/>
      <c r="AE129" s="352"/>
      <c r="AF129" s="352" t="str">
        <f t="shared" ca="1" si="96"/>
        <v/>
      </c>
      <c r="AG129" s="352"/>
      <c r="AH129" s="352" t="str">
        <f t="shared" si="97"/>
        <v/>
      </c>
      <c r="AI129" s="352"/>
      <c r="AJ129" s="361">
        <f t="shared" si="88"/>
        <v>0</v>
      </c>
      <c r="AK129" s="351" t="s">
        <v>31</v>
      </c>
      <c r="AL129" s="352"/>
      <c r="AM129" s="352"/>
      <c r="AN129" s="352" t="str">
        <f t="shared" ca="1" si="98"/>
        <v/>
      </c>
      <c r="AO129" s="352"/>
      <c r="AP129" s="352" t="str">
        <f t="shared" si="99"/>
        <v/>
      </c>
      <c r="AQ129" s="352"/>
      <c r="AR129" s="361">
        <f t="shared" si="89"/>
        <v>0</v>
      </c>
    </row>
    <row r="130" spans="1:44" x14ac:dyDescent="0.2">
      <c r="A130" s="430">
        <f t="shared" ref="A130" si="148">IF(AND(A128&lt;&gt;A$10, A128&lt;&gt;""), A128+1, "")</f>
        <v>60</v>
      </c>
      <c r="B130" s="430" t="str">
        <f>'TO Filter Summary'!B70</f>
        <v>FSW</v>
      </c>
      <c r="C130" s="414" t="s">
        <v>1177</v>
      </c>
      <c r="D130" s="409" t="s">
        <v>34</v>
      </c>
      <c r="E130" s="409" t="str">
        <f>'TO Filter Summary'!D70</f>
        <v>No</v>
      </c>
      <c r="F130" s="416">
        <f ca="1">IF($A130="","", VLOOKUP(CONCATENATE("Observatory", $A130), Type_DB, 4, 0))</f>
        <v>251</v>
      </c>
      <c r="G130" s="409" t="str">
        <f ca="1">IF($A130="","", VLOOKUP(CONCATENATE("Observatory", $A130), Type_DB, 5, 0))</f>
        <v>0x0FB</v>
      </c>
      <c r="H130" s="409" t="str">
        <f t="shared" ref="H130" ca="1" si="149">CONCATENATE("0x",DEC2HEX(F130+2048))</f>
        <v>0x8FB</v>
      </c>
      <c r="I130" s="419">
        <f ca="1">IF($A130="","", VLOOKUP(CONCATENATE("Observatory", $A130), Type_DB, 12, 0))</f>
        <v>288</v>
      </c>
      <c r="J130" s="421">
        <f ca="1">IF($A130="","", VLOOKUP(CONCATENATE("Observatory", $A130), Type_DB, 15, 0))</f>
        <v>0.1</v>
      </c>
      <c r="K130" s="421" t="str">
        <f ca="1">IF($A130="","", VLOOKUP(CONCATENATE("Observatory", $A130), Type_DB, 8, 0))</f>
        <v>Sync</v>
      </c>
      <c r="L130" s="423">
        <f ca="1">IF($A130="","", VLOOKUP(CONCATENATE("Observatory", $A130), Type_DB, 16, 0))</f>
        <v>2880</v>
      </c>
      <c r="M130" s="348" t="s">
        <v>899</v>
      </c>
      <c r="N130" s="349">
        <v>0</v>
      </c>
      <c r="O130" s="349">
        <v>0</v>
      </c>
      <c r="P130" s="350">
        <f t="shared" ca="1" si="92"/>
        <v>0</v>
      </c>
      <c r="Q130" s="349">
        <v>0</v>
      </c>
      <c r="R130" s="349">
        <f t="shared" si="93"/>
        <v>0</v>
      </c>
      <c r="S130" s="349" t="s">
        <v>923</v>
      </c>
      <c r="T130" s="360">
        <f t="shared" si="86"/>
        <v>0</v>
      </c>
      <c r="U130" s="348" t="s">
        <v>899</v>
      </c>
      <c r="V130" s="349">
        <v>0</v>
      </c>
      <c r="W130" s="349">
        <v>0</v>
      </c>
      <c r="X130" s="350">
        <f t="shared" ca="1" si="94"/>
        <v>0</v>
      </c>
      <c r="Y130" s="349">
        <v>0</v>
      </c>
      <c r="Z130" s="349">
        <f t="shared" si="95"/>
        <v>0</v>
      </c>
      <c r="AA130" s="349" t="s">
        <v>923</v>
      </c>
      <c r="AB130" s="360">
        <f t="shared" si="87"/>
        <v>0</v>
      </c>
      <c r="AC130" s="348" t="s">
        <v>899</v>
      </c>
      <c r="AD130" s="349">
        <v>0</v>
      </c>
      <c r="AE130" s="349">
        <v>0</v>
      </c>
      <c r="AF130" s="350">
        <f t="shared" ca="1" si="96"/>
        <v>0</v>
      </c>
      <c r="AG130" s="349">
        <v>0</v>
      </c>
      <c r="AH130" s="349">
        <f t="shared" si="97"/>
        <v>0</v>
      </c>
      <c r="AI130" s="349" t="s">
        <v>923</v>
      </c>
      <c r="AJ130" s="360">
        <f t="shared" si="88"/>
        <v>0</v>
      </c>
      <c r="AK130" s="348" t="s">
        <v>899</v>
      </c>
      <c r="AL130" s="349">
        <v>0</v>
      </c>
      <c r="AM130" s="349">
        <v>0</v>
      </c>
      <c r="AN130" s="350">
        <f t="shared" ca="1" si="98"/>
        <v>0</v>
      </c>
      <c r="AO130" s="349">
        <v>0</v>
      </c>
      <c r="AP130" s="349">
        <f t="shared" si="99"/>
        <v>0</v>
      </c>
      <c r="AQ130" s="349" t="s">
        <v>923</v>
      </c>
      <c r="AR130" s="360">
        <f t="shared" si="89"/>
        <v>0</v>
      </c>
    </row>
    <row r="131" spans="1:44" ht="13.5" thickBot="1" x14ac:dyDescent="0.25">
      <c r="A131" s="430"/>
      <c r="B131" s="430"/>
      <c r="C131" s="415"/>
      <c r="D131" s="413"/>
      <c r="E131" s="413"/>
      <c r="F131" s="417"/>
      <c r="G131" s="418"/>
      <c r="H131" s="418"/>
      <c r="I131" s="420"/>
      <c r="J131" s="422"/>
      <c r="K131" s="422"/>
      <c r="L131" s="424"/>
      <c r="M131" s="351" t="s">
        <v>31</v>
      </c>
      <c r="N131" s="352"/>
      <c r="O131" s="352"/>
      <c r="P131" s="352" t="str">
        <f t="shared" ca="1" si="92"/>
        <v/>
      </c>
      <c r="Q131" s="352"/>
      <c r="R131" s="352" t="str">
        <f t="shared" si="93"/>
        <v/>
      </c>
      <c r="S131" s="352"/>
      <c r="T131" s="361">
        <f t="shared" si="86"/>
        <v>0</v>
      </c>
      <c r="U131" s="351" t="s">
        <v>31</v>
      </c>
      <c r="V131" s="352"/>
      <c r="W131" s="352"/>
      <c r="X131" s="352" t="str">
        <f t="shared" ca="1" si="94"/>
        <v/>
      </c>
      <c r="Y131" s="352"/>
      <c r="Z131" s="352" t="str">
        <f t="shared" si="95"/>
        <v/>
      </c>
      <c r="AA131" s="352"/>
      <c r="AB131" s="361">
        <f t="shared" si="87"/>
        <v>0</v>
      </c>
      <c r="AC131" s="351" t="s">
        <v>31</v>
      </c>
      <c r="AD131" s="352"/>
      <c r="AE131" s="352"/>
      <c r="AF131" s="352" t="str">
        <f t="shared" ca="1" si="96"/>
        <v/>
      </c>
      <c r="AG131" s="352"/>
      <c r="AH131" s="352" t="str">
        <f t="shared" si="97"/>
        <v/>
      </c>
      <c r="AI131" s="352"/>
      <c r="AJ131" s="361">
        <f t="shared" si="88"/>
        <v>0</v>
      </c>
      <c r="AK131" s="351" t="s">
        <v>31</v>
      </c>
      <c r="AL131" s="352"/>
      <c r="AM131" s="352"/>
      <c r="AN131" s="352" t="str">
        <f t="shared" ca="1" si="98"/>
        <v/>
      </c>
      <c r="AO131" s="352"/>
      <c r="AP131" s="352" t="str">
        <f t="shared" si="99"/>
        <v/>
      </c>
      <c r="AQ131" s="352"/>
      <c r="AR131" s="361">
        <f t="shared" si="89"/>
        <v>0</v>
      </c>
    </row>
    <row r="132" spans="1:44" x14ac:dyDescent="0.2">
      <c r="A132" s="430">
        <f t="shared" ref="A132" si="150">IF(AND(A130&lt;&gt;A$10, A130&lt;&gt;""), A130+1, "")</f>
        <v>61</v>
      </c>
      <c r="B132" s="430" t="str">
        <f>'TO Filter Summary'!B71</f>
        <v>FSW</v>
      </c>
      <c r="C132" s="414" t="s">
        <v>1178</v>
      </c>
      <c r="D132" s="409" t="s">
        <v>34</v>
      </c>
      <c r="E132" s="409" t="str">
        <f>'TO Filter Summary'!D71</f>
        <v>No</v>
      </c>
      <c r="F132" s="416">
        <f ca="1">IF($A132="","", VLOOKUP(CONCATENATE("Observatory", $A132), Type_DB, 4, 0))</f>
        <v>252</v>
      </c>
      <c r="G132" s="409" t="str">
        <f ca="1">IF($A132="","", VLOOKUP(CONCATENATE("Observatory", $A132), Type_DB, 5, 0))</f>
        <v>0x0FC</v>
      </c>
      <c r="H132" s="409" t="str">
        <f t="shared" ref="H132" ca="1" si="151">CONCATENATE("0x",DEC2HEX(F132+2048))</f>
        <v>0x8FC</v>
      </c>
      <c r="I132" s="419">
        <f ca="1">IF($A132="","", VLOOKUP(CONCATENATE("Observatory", $A132), Type_DB, 12, 0))</f>
        <v>384</v>
      </c>
      <c r="J132" s="421">
        <f ca="1">IF($A132="","", VLOOKUP(CONCATENATE("Observatory", $A132), Type_DB, 15, 0))</f>
        <v>1</v>
      </c>
      <c r="K132" s="421" t="str">
        <f ca="1">IF($A132="","", VLOOKUP(CONCATENATE("Observatory", $A132), Type_DB, 8, 0))</f>
        <v>Sync</v>
      </c>
      <c r="L132" s="423">
        <f ca="1">IF($A132="","", VLOOKUP(CONCATENATE("Observatory", $A132), Type_DB, 16, 0))</f>
        <v>384</v>
      </c>
      <c r="M132" s="348" t="s">
        <v>899</v>
      </c>
      <c r="N132" s="349">
        <v>0</v>
      </c>
      <c r="O132" s="349">
        <v>0</v>
      </c>
      <c r="P132" s="350">
        <f t="shared" ca="1" si="92"/>
        <v>0</v>
      </c>
      <c r="Q132" s="349">
        <v>0</v>
      </c>
      <c r="R132" s="349">
        <f t="shared" si="93"/>
        <v>0</v>
      </c>
      <c r="S132" s="349" t="s">
        <v>923</v>
      </c>
      <c r="T132" s="360">
        <f t="shared" si="86"/>
        <v>0</v>
      </c>
      <c r="U132" s="348" t="s">
        <v>899</v>
      </c>
      <c r="V132" s="349">
        <v>0</v>
      </c>
      <c r="W132" s="349">
        <v>0</v>
      </c>
      <c r="X132" s="350">
        <f t="shared" ca="1" si="94"/>
        <v>0</v>
      </c>
      <c r="Y132" s="349">
        <v>0</v>
      </c>
      <c r="Z132" s="349">
        <f t="shared" si="95"/>
        <v>0</v>
      </c>
      <c r="AA132" s="349" t="s">
        <v>923</v>
      </c>
      <c r="AB132" s="360">
        <f t="shared" si="87"/>
        <v>0</v>
      </c>
      <c r="AC132" s="348" t="s">
        <v>899</v>
      </c>
      <c r="AD132" s="349">
        <v>0</v>
      </c>
      <c r="AE132" s="349">
        <v>0</v>
      </c>
      <c r="AF132" s="350">
        <f t="shared" ca="1" si="96"/>
        <v>0</v>
      </c>
      <c r="AG132" s="349">
        <v>0</v>
      </c>
      <c r="AH132" s="349">
        <f t="shared" si="97"/>
        <v>0</v>
      </c>
      <c r="AI132" s="349" t="s">
        <v>923</v>
      </c>
      <c r="AJ132" s="360">
        <f t="shared" si="88"/>
        <v>0</v>
      </c>
      <c r="AK132" s="348" t="s">
        <v>899</v>
      </c>
      <c r="AL132" s="349">
        <v>0</v>
      </c>
      <c r="AM132" s="349">
        <v>0</v>
      </c>
      <c r="AN132" s="350">
        <f t="shared" ca="1" si="98"/>
        <v>0</v>
      </c>
      <c r="AO132" s="349">
        <v>0</v>
      </c>
      <c r="AP132" s="349">
        <f t="shared" si="99"/>
        <v>0</v>
      </c>
      <c r="AQ132" s="349" t="s">
        <v>923</v>
      </c>
      <c r="AR132" s="360">
        <f t="shared" si="89"/>
        <v>0</v>
      </c>
    </row>
    <row r="133" spans="1:44" ht="13.5" thickBot="1" x14ac:dyDescent="0.25">
      <c r="A133" s="430"/>
      <c r="B133" s="430"/>
      <c r="C133" s="415"/>
      <c r="D133" s="413"/>
      <c r="E133" s="413"/>
      <c r="F133" s="417"/>
      <c r="G133" s="418"/>
      <c r="H133" s="418"/>
      <c r="I133" s="420"/>
      <c r="J133" s="422"/>
      <c r="K133" s="422"/>
      <c r="L133" s="424"/>
      <c r="M133" s="351" t="s">
        <v>31</v>
      </c>
      <c r="N133" s="352"/>
      <c r="O133" s="352"/>
      <c r="P133" s="352" t="str">
        <f t="shared" ca="1" si="92"/>
        <v/>
      </c>
      <c r="Q133" s="352"/>
      <c r="R133" s="352" t="str">
        <f t="shared" si="93"/>
        <v/>
      </c>
      <c r="S133" s="352"/>
      <c r="T133" s="361">
        <f t="shared" si="86"/>
        <v>0</v>
      </c>
      <c r="U133" s="351" t="s">
        <v>31</v>
      </c>
      <c r="V133" s="352"/>
      <c r="W133" s="352"/>
      <c r="X133" s="352" t="str">
        <f t="shared" ca="1" si="94"/>
        <v/>
      </c>
      <c r="Y133" s="352"/>
      <c r="Z133" s="352" t="str">
        <f t="shared" si="95"/>
        <v/>
      </c>
      <c r="AA133" s="352"/>
      <c r="AB133" s="361">
        <f t="shared" si="87"/>
        <v>0</v>
      </c>
      <c r="AC133" s="351" t="s">
        <v>31</v>
      </c>
      <c r="AD133" s="352"/>
      <c r="AE133" s="352"/>
      <c r="AF133" s="352" t="str">
        <f t="shared" ca="1" si="96"/>
        <v/>
      </c>
      <c r="AG133" s="352"/>
      <c r="AH133" s="352" t="str">
        <f t="shared" si="97"/>
        <v/>
      </c>
      <c r="AI133" s="352"/>
      <c r="AJ133" s="361">
        <f t="shared" si="88"/>
        <v>0</v>
      </c>
      <c r="AK133" s="351" t="s">
        <v>31</v>
      </c>
      <c r="AL133" s="352"/>
      <c r="AM133" s="352"/>
      <c r="AN133" s="352" t="str">
        <f t="shared" ca="1" si="98"/>
        <v/>
      </c>
      <c r="AO133" s="352"/>
      <c r="AP133" s="352" t="str">
        <f t="shared" si="99"/>
        <v/>
      </c>
      <c r="AQ133" s="352"/>
      <c r="AR133" s="361">
        <f t="shared" si="89"/>
        <v>0</v>
      </c>
    </row>
    <row r="134" spans="1:44" x14ac:dyDescent="0.2">
      <c r="A134" s="430">
        <f t="shared" ref="A134" si="152">IF(AND(A132&lt;&gt;A$10, A132&lt;&gt;""), A132+1, "")</f>
        <v>62</v>
      </c>
      <c r="B134" s="430" t="str">
        <f>'TO Filter Summary'!B72</f>
        <v>IRU</v>
      </c>
      <c r="C134" s="414" t="s">
        <v>1179</v>
      </c>
      <c r="D134" s="409" t="s">
        <v>34</v>
      </c>
      <c r="E134" s="409" t="str">
        <f>'TO Filter Summary'!D72</f>
        <v>No</v>
      </c>
      <c r="F134" s="416">
        <f ca="1">IF($A134="","", VLOOKUP(CONCATENATE("Observatory", $A134), Type_DB, 4, 0))</f>
        <v>253</v>
      </c>
      <c r="G134" s="409" t="str">
        <f ca="1">IF($A134="","", VLOOKUP(CONCATENATE("Observatory", $A134), Type_DB, 5, 0))</f>
        <v>0x0FD</v>
      </c>
      <c r="H134" s="409" t="str">
        <f t="shared" ref="H134" ca="1" si="153">CONCATENATE("0x",DEC2HEX(F134+2048))</f>
        <v>0x8FD</v>
      </c>
      <c r="I134" s="419">
        <f ca="1">IF($A134="","", VLOOKUP(CONCATENATE("Observatory", $A134), Type_DB, 12, 0))</f>
        <v>176</v>
      </c>
      <c r="J134" s="421">
        <f ca="1">IF($A134="","", VLOOKUP(CONCATENATE("Observatory", $A134), Type_DB, 15, 0))</f>
        <v>1</v>
      </c>
      <c r="K134" s="421" t="str">
        <f ca="1">IF($A134="","", VLOOKUP(CONCATENATE("Observatory", $A134), Type_DB, 8, 0))</f>
        <v>Sync</v>
      </c>
      <c r="L134" s="423">
        <f ca="1">IF($A134="","", VLOOKUP(CONCATENATE("Observatory", $A134), Type_DB, 16, 0))</f>
        <v>176</v>
      </c>
      <c r="M134" s="348" t="s">
        <v>899</v>
      </c>
      <c r="N134" s="349">
        <v>0</v>
      </c>
      <c r="O134" s="349">
        <v>0</v>
      </c>
      <c r="P134" s="350">
        <f t="shared" ca="1" si="92"/>
        <v>0</v>
      </c>
      <c r="Q134" s="349">
        <v>0</v>
      </c>
      <c r="R134" s="349">
        <f t="shared" si="93"/>
        <v>0</v>
      </c>
      <c r="S134" s="349" t="s">
        <v>923</v>
      </c>
      <c r="T134" s="360">
        <f t="shared" si="86"/>
        <v>0</v>
      </c>
      <c r="U134" s="348" t="s">
        <v>899</v>
      </c>
      <c r="V134" s="349">
        <v>0</v>
      </c>
      <c r="W134" s="349">
        <v>0</v>
      </c>
      <c r="X134" s="350">
        <f t="shared" ca="1" si="94"/>
        <v>0</v>
      </c>
      <c r="Y134" s="349">
        <v>0</v>
      </c>
      <c r="Z134" s="349">
        <f t="shared" si="95"/>
        <v>0</v>
      </c>
      <c r="AA134" s="349" t="s">
        <v>923</v>
      </c>
      <c r="AB134" s="360">
        <f t="shared" si="87"/>
        <v>0</v>
      </c>
      <c r="AC134" s="348" t="s">
        <v>899</v>
      </c>
      <c r="AD134" s="349">
        <v>0</v>
      </c>
      <c r="AE134" s="349">
        <v>0</v>
      </c>
      <c r="AF134" s="350">
        <f t="shared" ca="1" si="96"/>
        <v>0</v>
      </c>
      <c r="AG134" s="349">
        <v>0</v>
      </c>
      <c r="AH134" s="349">
        <f t="shared" si="97"/>
        <v>0</v>
      </c>
      <c r="AI134" s="349" t="s">
        <v>923</v>
      </c>
      <c r="AJ134" s="360">
        <f t="shared" si="88"/>
        <v>0</v>
      </c>
      <c r="AK134" s="348" t="s">
        <v>899</v>
      </c>
      <c r="AL134" s="349">
        <v>0</v>
      </c>
      <c r="AM134" s="349">
        <v>0</v>
      </c>
      <c r="AN134" s="350">
        <f t="shared" ca="1" si="98"/>
        <v>0</v>
      </c>
      <c r="AO134" s="349">
        <v>0</v>
      </c>
      <c r="AP134" s="349">
        <f t="shared" si="99"/>
        <v>0</v>
      </c>
      <c r="AQ134" s="349" t="s">
        <v>923</v>
      </c>
      <c r="AR134" s="360">
        <f t="shared" si="89"/>
        <v>0</v>
      </c>
    </row>
    <row r="135" spans="1:44" ht="13.5" thickBot="1" x14ac:dyDescent="0.25">
      <c r="A135" s="430"/>
      <c r="B135" s="430"/>
      <c r="C135" s="415"/>
      <c r="D135" s="413"/>
      <c r="E135" s="413"/>
      <c r="F135" s="417"/>
      <c r="G135" s="418"/>
      <c r="H135" s="418"/>
      <c r="I135" s="420"/>
      <c r="J135" s="422"/>
      <c r="K135" s="422"/>
      <c r="L135" s="424"/>
      <c r="M135" s="351" t="s">
        <v>31</v>
      </c>
      <c r="N135" s="352"/>
      <c r="O135" s="352"/>
      <c r="P135" s="352" t="str">
        <f t="shared" ca="1" si="92"/>
        <v/>
      </c>
      <c r="Q135" s="352"/>
      <c r="R135" s="352" t="str">
        <f t="shared" si="93"/>
        <v/>
      </c>
      <c r="S135" s="352"/>
      <c r="T135" s="361">
        <f t="shared" si="86"/>
        <v>0</v>
      </c>
      <c r="U135" s="351" t="s">
        <v>31</v>
      </c>
      <c r="V135" s="352"/>
      <c r="W135" s="352"/>
      <c r="X135" s="352" t="str">
        <f t="shared" ca="1" si="94"/>
        <v/>
      </c>
      <c r="Y135" s="352"/>
      <c r="Z135" s="352" t="str">
        <f t="shared" si="95"/>
        <v/>
      </c>
      <c r="AA135" s="352"/>
      <c r="AB135" s="361">
        <f t="shared" si="87"/>
        <v>0</v>
      </c>
      <c r="AC135" s="351" t="s">
        <v>31</v>
      </c>
      <c r="AD135" s="352"/>
      <c r="AE135" s="352"/>
      <c r="AF135" s="352" t="str">
        <f t="shared" ca="1" si="96"/>
        <v/>
      </c>
      <c r="AG135" s="352"/>
      <c r="AH135" s="352" t="str">
        <f t="shared" si="97"/>
        <v/>
      </c>
      <c r="AI135" s="352"/>
      <c r="AJ135" s="361">
        <f t="shared" si="88"/>
        <v>0</v>
      </c>
      <c r="AK135" s="351" t="s">
        <v>31</v>
      </c>
      <c r="AL135" s="352"/>
      <c r="AM135" s="352"/>
      <c r="AN135" s="352" t="str">
        <f t="shared" ca="1" si="98"/>
        <v/>
      </c>
      <c r="AO135" s="352"/>
      <c r="AP135" s="352" t="str">
        <f t="shared" si="99"/>
        <v/>
      </c>
      <c r="AQ135" s="352"/>
      <c r="AR135" s="361">
        <f t="shared" si="89"/>
        <v>0</v>
      </c>
    </row>
    <row r="136" spans="1:44" x14ac:dyDescent="0.2">
      <c r="A136" s="430">
        <f t="shared" ref="A136" si="154">IF(AND(A134&lt;&gt;A$10, A134&lt;&gt;""), A134+1, "")</f>
        <v>63</v>
      </c>
      <c r="B136" s="430" t="str">
        <f>'TO Filter Summary'!B73</f>
        <v>FSW</v>
      </c>
      <c r="C136" s="414" t="s">
        <v>1180</v>
      </c>
      <c r="D136" s="409" t="s">
        <v>34</v>
      </c>
      <c r="E136" s="409" t="str">
        <f>'TO Filter Summary'!D73</f>
        <v>No</v>
      </c>
      <c r="F136" s="416">
        <f ca="1">IF($A136="","", VLOOKUP(CONCATENATE("Observatory", $A136), Type_DB, 4, 0))</f>
        <v>254</v>
      </c>
      <c r="G136" s="409" t="str">
        <f ca="1">IF($A136="","", VLOOKUP(CONCATENATE("Observatory", $A136), Type_DB, 5, 0))</f>
        <v>0x0FE</v>
      </c>
      <c r="H136" s="409" t="str">
        <f t="shared" ref="H136" ca="1" si="155">CONCATENATE("0x",DEC2HEX(F136+2048))</f>
        <v>0x8FE</v>
      </c>
      <c r="I136" s="419">
        <f ca="1">IF($A136="","", VLOOKUP(CONCATENATE("Observatory", $A136), Type_DB, 12, 0))</f>
        <v>288</v>
      </c>
      <c r="J136" s="421">
        <f ca="1">IF($A136="","", VLOOKUP(CONCATENATE("Observatory", $A136), Type_DB, 15, 0))</f>
        <v>0.1</v>
      </c>
      <c r="K136" s="421" t="str">
        <f ca="1">IF($A136="","", VLOOKUP(CONCATENATE("Observatory", $A136), Type_DB, 8, 0))</f>
        <v>Sync</v>
      </c>
      <c r="L136" s="423">
        <f ca="1">IF($A136="","", VLOOKUP(CONCATENATE("Observatory", $A136), Type_DB, 16, 0))</f>
        <v>2880</v>
      </c>
      <c r="M136" s="348" t="s">
        <v>899</v>
      </c>
      <c r="N136" s="349">
        <v>0</v>
      </c>
      <c r="O136" s="349">
        <v>0</v>
      </c>
      <c r="P136" s="350">
        <f t="shared" ca="1" si="92"/>
        <v>0</v>
      </c>
      <c r="Q136" s="349">
        <v>0</v>
      </c>
      <c r="R136" s="349">
        <f t="shared" si="93"/>
        <v>0</v>
      </c>
      <c r="S136" s="349" t="s">
        <v>923</v>
      </c>
      <c r="T136" s="360">
        <f t="shared" si="86"/>
        <v>0</v>
      </c>
      <c r="U136" s="348" t="s">
        <v>899</v>
      </c>
      <c r="V136" s="349">
        <v>0</v>
      </c>
      <c r="W136" s="349">
        <v>0</v>
      </c>
      <c r="X136" s="350">
        <f t="shared" ca="1" si="94"/>
        <v>0</v>
      </c>
      <c r="Y136" s="349">
        <v>0</v>
      </c>
      <c r="Z136" s="349">
        <f t="shared" si="95"/>
        <v>0</v>
      </c>
      <c r="AA136" s="349" t="s">
        <v>923</v>
      </c>
      <c r="AB136" s="360">
        <f t="shared" si="87"/>
        <v>0</v>
      </c>
      <c r="AC136" s="348" t="s">
        <v>899</v>
      </c>
      <c r="AD136" s="349">
        <v>0</v>
      </c>
      <c r="AE136" s="349">
        <v>0</v>
      </c>
      <c r="AF136" s="350">
        <f t="shared" ca="1" si="96"/>
        <v>0</v>
      </c>
      <c r="AG136" s="349">
        <v>0</v>
      </c>
      <c r="AH136" s="349">
        <f t="shared" si="97"/>
        <v>0</v>
      </c>
      <c r="AI136" s="349" t="s">
        <v>923</v>
      </c>
      <c r="AJ136" s="360">
        <f t="shared" si="88"/>
        <v>0</v>
      </c>
      <c r="AK136" s="348" t="s">
        <v>899</v>
      </c>
      <c r="AL136" s="349">
        <v>0</v>
      </c>
      <c r="AM136" s="349">
        <v>0</v>
      </c>
      <c r="AN136" s="350">
        <f t="shared" ca="1" si="98"/>
        <v>0</v>
      </c>
      <c r="AO136" s="349">
        <v>0</v>
      </c>
      <c r="AP136" s="349">
        <f t="shared" si="99"/>
        <v>0</v>
      </c>
      <c r="AQ136" s="349" t="s">
        <v>923</v>
      </c>
      <c r="AR136" s="360">
        <f t="shared" si="89"/>
        <v>0</v>
      </c>
    </row>
    <row r="137" spans="1:44" ht="13.5" thickBot="1" x14ac:dyDescent="0.25">
      <c r="A137" s="430"/>
      <c r="B137" s="430"/>
      <c r="C137" s="415"/>
      <c r="D137" s="413"/>
      <c r="E137" s="413"/>
      <c r="F137" s="417"/>
      <c r="G137" s="418"/>
      <c r="H137" s="418"/>
      <c r="I137" s="420"/>
      <c r="J137" s="422"/>
      <c r="K137" s="422"/>
      <c r="L137" s="424"/>
      <c r="M137" s="351" t="s">
        <v>31</v>
      </c>
      <c r="N137" s="352"/>
      <c r="O137" s="352"/>
      <c r="P137" s="352" t="str">
        <f t="shared" ca="1" si="92"/>
        <v/>
      </c>
      <c r="Q137" s="352"/>
      <c r="R137" s="352" t="str">
        <f t="shared" si="93"/>
        <v/>
      </c>
      <c r="S137" s="352"/>
      <c r="T137" s="361">
        <f t="shared" si="86"/>
        <v>0</v>
      </c>
      <c r="U137" s="351" t="s">
        <v>31</v>
      </c>
      <c r="V137" s="352"/>
      <c r="W137" s="352"/>
      <c r="X137" s="352" t="str">
        <f t="shared" ca="1" si="94"/>
        <v/>
      </c>
      <c r="Y137" s="352"/>
      <c r="Z137" s="352" t="str">
        <f t="shared" si="95"/>
        <v/>
      </c>
      <c r="AA137" s="352"/>
      <c r="AB137" s="361">
        <f t="shared" si="87"/>
        <v>0</v>
      </c>
      <c r="AC137" s="351" t="s">
        <v>31</v>
      </c>
      <c r="AD137" s="352"/>
      <c r="AE137" s="352"/>
      <c r="AF137" s="352" t="str">
        <f t="shared" ca="1" si="96"/>
        <v/>
      </c>
      <c r="AG137" s="352"/>
      <c r="AH137" s="352" t="str">
        <f t="shared" si="97"/>
        <v/>
      </c>
      <c r="AI137" s="352"/>
      <c r="AJ137" s="361">
        <f t="shared" si="88"/>
        <v>0</v>
      </c>
      <c r="AK137" s="351" t="s">
        <v>31</v>
      </c>
      <c r="AL137" s="352"/>
      <c r="AM137" s="352"/>
      <c r="AN137" s="352" t="str">
        <f t="shared" ca="1" si="98"/>
        <v/>
      </c>
      <c r="AO137" s="352"/>
      <c r="AP137" s="352" t="str">
        <f t="shared" si="99"/>
        <v/>
      </c>
      <c r="AQ137" s="352"/>
      <c r="AR137" s="361">
        <f t="shared" si="89"/>
        <v>0</v>
      </c>
    </row>
    <row r="138" spans="1:44" x14ac:dyDescent="0.2">
      <c r="A138" s="430">
        <f t="shared" ref="A138" si="156">IF(AND(A136&lt;&gt;A$10, A136&lt;&gt;""), A136+1, "")</f>
        <v>64</v>
      </c>
      <c r="B138" s="430" t="str">
        <f>'TO Filter Summary'!B74</f>
        <v>FSW</v>
      </c>
      <c r="C138" s="414" t="s">
        <v>1181</v>
      </c>
      <c r="D138" s="409" t="s">
        <v>34</v>
      </c>
      <c r="E138" s="409" t="str">
        <f>'TO Filter Summary'!D74</f>
        <v>No</v>
      </c>
      <c r="F138" s="416">
        <f ca="1">IF($A138="","", VLOOKUP(CONCATENATE("Observatory", $A138), Type_DB, 4, 0))</f>
        <v>255</v>
      </c>
      <c r="G138" s="409" t="str">
        <f ca="1">IF($A138="","", VLOOKUP(CONCATENATE("Observatory", $A138), Type_DB, 5, 0))</f>
        <v>0x0FF</v>
      </c>
      <c r="H138" s="409" t="str">
        <f t="shared" ref="H138" ca="1" si="157">CONCATENATE("0x",DEC2HEX(F138+2048))</f>
        <v>0x8FF</v>
      </c>
      <c r="I138" s="419">
        <f ca="1">IF($A138="","", VLOOKUP(CONCATENATE("Observatory", $A138), Type_DB, 12, 0))</f>
        <v>384</v>
      </c>
      <c r="J138" s="421">
        <f ca="1">IF($A138="","", VLOOKUP(CONCATENATE("Observatory", $A138), Type_DB, 15, 0))</f>
        <v>1</v>
      </c>
      <c r="K138" s="421" t="str">
        <f ca="1">IF($A138="","", VLOOKUP(CONCATENATE("Observatory", $A138), Type_DB, 8, 0))</f>
        <v>Sync</v>
      </c>
      <c r="L138" s="423">
        <f ca="1">IF($A138="","", VLOOKUP(CONCATENATE("Observatory", $A138), Type_DB, 16, 0))</f>
        <v>384</v>
      </c>
      <c r="M138" s="348" t="s">
        <v>899</v>
      </c>
      <c r="N138" s="349">
        <v>0</v>
      </c>
      <c r="O138" s="349">
        <v>0</v>
      </c>
      <c r="P138" s="350">
        <f t="shared" ca="1" si="92"/>
        <v>0</v>
      </c>
      <c r="Q138" s="349">
        <v>0</v>
      </c>
      <c r="R138" s="349">
        <f t="shared" si="93"/>
        <v>0</v>
      </c>
      <c r="S138" s="349" t="s">
        <v>923</v>
      </c>
      <c r="T138" s="360">
        <f t="shared" si="86"/>
        <v>0</v>
      </c>
      <c r="U138" s="348" t="s">
        <v>899</v>
      </c>
      <c r="V138" s="349">
        <v>0</v>
      </c>
      <c r="W138" s="349">
        <v>0</v>
      </c>
      <c r="X138" s="350">
        <f t="shared" ca="1" si="94"/>
        <v>0</v>
      </c>
      <c r="Y138" s="349">
        <v>0</v>
      </c>
      <c r="Z138" s="349">
        <f t="shared" si="95"/>
        <v>0</v>
      </c>
      <c r="AA138" s="349" t="s">
        <v>923</v>
      </c>
      <c r="AB138" s="360">
        <f t="shared" si="87"/>
        <v>0</v>
      </c>
      <c r="AC138" s="348" t="s">
        <v>899</v>
      </c>
      <c r="AD138" s="349">
        <v>0</v>
      </c>
      <c r="AE138" s="349">
        <v>0</v>
      </c>
      <c r="AF138" s="350">
        <f t="shared" ca="1" si="96"/>
        <v>0</v>
      </c>
      <c r="AG138" s="349">
        <v>0</v>
      </c>
      <c r="AH138" s="349">
        <f t="shared" si="97"/>
        <v>0</v>
      </c>
      <c r="AI138" s="349" t="s">
        <v>923</v>
      </c>
      <c r="AJ138" s="360">
        <f t="shared" si="88"/>
        <v>0</v>
      </c>
      <c r="AK138" s="348" t="s">
        <v>899</v>
      </c>
      <c r="AL138" s="349">
        <v>0</v>
      </c>
      <c r="AM138" s="349">
        <v>0</v>
      </c>
      <c r="AN138" s="350">
        <f t="shared" ca="1" si="98"/>
        <v>0</v>
      </c>
      <c r="AO138" s="349">
        <v>0</v>
      </c>
      <c r="AP138" s="349">
        <f t="shared" si="99"/>
        <v>0</v>
      </c>
      <c r="AQ138" s="349" t="s">
        <v>923</v>
      </c>
      <c r="AR138" s="360">
        <f t="shared" si="89"/>
        <v>0</v>
      </c>
    </row>
    <row r="139" spans="1:44" ht="13.5" thickBot="1" x14ac:dyDescent="0.25">
      <c r="A139" s="430"/>
      <c r="B139" s="430"/>
      <c r="C139" s="415"/>
      <c r="D139" s="413"/>
      <c r="E139" s="413"/>
      <c r="F139" s="417"/>
      <c r="G139" s="418"/>
      <c r="H139" s="418"/>
      <c r="I139" s="420"/>
      <c r="J139" s="422"/>
      <c r="K139" s="422"/>
      <c r="L139" s="424"/>
      <c r="M139" s="351" t="s">
        <v>31</v>
      </c>
      <c r="N139" s="352"/>
      <c r="O139" s="352"/>
      <c r="P139" s="352" t="str">
        <f t="shared" ca="1" si="92"/>
        <v/>
      </c>
      <c r="Q139" s="352"/>
      <c r="R139" s="352" t="str">
        <f t="shared" si="93"/>
        <v/>
      </c>
      <c r="S139" s="352"/>
      <c r="T139" s="361">
        <f t="shared" si="86"/>
        <v>0</v>
      </c>
      <c r="U139" s="351" t="s">
        <v>31</v>
      </c>
      <c r="V139" s="352"/>
      <c r="W139" s="352"/>
      <c r="X139" s="352" t="str">
        <f t="shared" ca="1" si="94"/>
        <v/>
      </c>
      <c r="Y139" s="352"/>
      <c r="Z139" s="352" t="str">
        <f t="shared" si="95"/>
        <v/>
      </c>
      <c r="AA139" s="352"/>
      <c r="AB139" s="361">
        <f t="shared" si="87"/>
        <v>0</v>
      </c>
      <c r="AC139" s="351" t="s">
        <v>31</v>
      </c>
      <c r="AD139" s="352"/>
      <c r="AE139" s="352"/>
      <c r="AF139" s="352" t="str">
        <f t="shared" ca="1" si="96"/>
        <v/>
      </c>
      <c r="AG139" s="352"/>
      <c r="AH139" s="352" t="str">
        <f t="shared" si="97"/>
        <v/>
      </c>
      <c r="AI139" s="352"/>
      <c r="AJ139" s="361">
        <f t="shared" si="88"/>
        <v>0</v>
      </c>
      <c r="AK139" s="351" t="s">
        <v>31</v>
      </c>
      <c r="AL139" s="352"/>
      <c r="AM139" s="352"/>
      <c r="AN139" s="352" t="str">
        <f t="shared" ca="1" si="98"/>
        <v/>
      </c>
      <c r="AO139" s="352"/>
      <c r="AP139" s="352" t="str">
        <f t="shared" si="99"/>
        <v/>
      </c>
      <c r="AQ139" s="352"/>
      <c r="AR139" s="361">
        <f t="shared" si="89"/>
        <v>0</v>
      </c>
    </row>
    <row r="140" spans="1:44" x14ac:dyDescent="0.2">
      <c r="A140" s="430">
        <f t="shared" ref="A140" si="158">IF(AND(A138&lt;&gt;A$10, A138&lt;&gt;""), A138+1, "")</f>
        <v>65</v>
      </c>
      <c r="B140" s="430">
        <f>'TO Filter Summary'!B75</f>
        <v>0</v>
      </c>
      <c r="C140" s="414" t="s">
        <v>33</v>
      </c>
      <c r="D140" s="409" t="s">
        <v>34</v>
      </c>
      <c r="E140" s="409">
        <f>'TO Filter Summary'!D75</f>
        <v>0</v>
      </c>
      <c r="F140" s="416">
        <f ca="1">IF($A140="","", VLOOKUP(CONCATENATE("Observatory", $A140), Type_DB, 4, 0))</f>
        <v>400</v>
      </c>
      <c r="G140" s="409" t="str">
        <f ca="1">IF($A140="","", VLOOKUP(CONCATENATE("Observatory", $A140), Type_DB, 5, 0))</f>
        <v>0x190</v>
      </c>
      <c r="H140" s="409" t="str">
        <f t="shared" ref="H140" ca="1" si="159">CONCATENATE("0x",DEC2HEX(F140+2048))</f>
        <v>0x990</v>
      </c>
      <c r="I140" s="419" t="str">
        <f ca="1">IF($A140="","", VLOOKUP(CONCATENATE("Observatory", $A140), Type_DB, 12, 0))</f>
        <v/>
      </c>
      <c r="J140" s="421">
        <f ca="1">IF($A140="","", VLOOKUP(CONCATENATE("Observatory", $A140), Type_DB, 15, 0))</f>
        <v>0</v>
      </c>
      <c r="K140" s="421" t="str">
        <f ca="1">IF($A140="","", VLOOKUP(CONCATENATE("Observatory", $A140), Type_DB, 8, 0))</f>
        <v>N/A</v>
      </c>
      <c r="L140" s="423">
        <f ca="1">IF($A140="","", VLOOKUP(CONCATENATE("Observatory", $A140), Type_DB, 16, 0))</f>
        <v>0</v>
      </c>
      <c r="M140" s="348" t="s">
        <v>899</v>
      </c>
      <c r="N140" s="349">
        <v>0</v>
      </c>
      <c r="O140" s="349">
        <v>0</v>
      </c>
      <c r="P140" s="350">
        <f t="shared" ca="1" si="92"/>
        <v>0</v>
      </c>
      <c r="Q140" s="349">
        <v>0</v>
      </c>
      <c r="R140" s="349">
        <f t="shared" si="93"/>
        <v>0</v>
      </c>
      <c r="S140" s="349" t="s">
        <v>923</v>
      </c>
      <c r="T140" s="360">
        <f t="shared" si="86"/>
        <v>0</v>
      </c>
      <c r="U140" s="348" t="s">
        <v>899</v>
      </c>
      <c r="V140" s="349">
        <v>0</v>
      </c>
      <c r="W140" s="349">
        <v>0</v>
      </c>
      <c r="X140" s="350">
        <f t="shared" ca="1" si="94"/>
        <v>0</v>
      </c>
      <c r="Y140" s="349">
        <v>0</v>
      </c>
      <c r="Z140" s="349">
        <f t="shared" si="95"/>
        <v>0</v>
      </c>
      <c r="AA140" s="349" t="s">
        <v>923</v>
      </c>
      <c r="AB140" s="360">
        <f t="shared" si="87"/>
        <v>0</v>
      </c>
      <c r="AC140" s="348" t="s">
        <v>899</v>
      </c>
      <c r="AD140" s="349">
        <v>0</v>
      </c>
      <c r="AE140" s="349">
        <v>0</v>
      </c>
      <c r="AF140" s="350">
        <f t="shared" ca="1" si="96"/>
        <v>0</v>
      </c>
      <c r="AG140" s="349">
        <v>0</v>
      </c>
      <c r="AH140" s="349">
        <f t="shared" si="97"/>
        <v>0</v>
      </c>
      <c r="AI140" s="349" t="s">
        <v>923</v>
      </c>
      <c r="AJ140" s="360">
        <f t="shared" si="88"/>
        <v>0</v>
      </c>
      <c r="AK140" s="348" t="s">
        <v>899</v>
      </c>
      <c r="AL140" s="349">
        <v>0</v>
      </c>
      <c r="AM140" s="349">
        <v>0</v>
      </c>
      <c r="AN140" s="350">
        <f t="shared" ca="1" si="98"/>
        <v>0</v>
      </c>
      <c r="AO140" s="349">
        <v>0</v>
      </c>
      <c r="AP140" s="349">
        <f t="shared" si="99"/>
        <v>0</v>
      </c>
      <c r="AQ140" s="349" t="s">
        <v>923</v>
      </c>
      <c r="AR140" s="360">
        <f t="shared" si="89"/>
        <v>0</v>
      </c>
    </row>
    <row r="141" spans="1:44" ht="13.5" thickBot="1" x14ac:dyDescent="0.25">
      <c r="A141" s="430"/>
      <c r="B141" s="430"/>
      <c r="C141" s="415"/>
      <c r="D141" s="413"/>
      <c r="E141" s="413"/>
      <c r="F141" s="417"/>
      <c r="G141" s="418"/>
      <c r="H141" s="418"/>
      <c r="I141" s="420"/>
      <c r="J141" s="422"/>
      <c r="K141" s="422"/>
      <c r="L141" s="424"/>
      <c r="M141" s="351" t="s">
        <v>31</v>
      </c>
      <c r="N141" s="352"/>
      <c r="O141" s="352"/>
      <c r="P141" s="352" t="str">
        <f t="shared" ca="1" si="92"/>
        <v/>
      </c>
      <c r="Q141" s="352"/>
      <c r="R141" s="352" t="str">
        <f t="shared" si="93"/>
        <v/>
      </c>
      <c r="S141" s="352"/>
      <c r="T141" s="361">
        <f t="shared" ref="T141:T159" si="160">IF(AND(M141&lt;&gt;"N/A", O141&lt;&gt;0),IF($E141="B",0,$L141/O141), 0)</f>
        <v>0</v>
      </c>
      <c r="U141" s="351" t="s">
        <v>31</v>
      </c>
      <c r="V141" s="352"/>
      <c r="W141" s="352"/>
      <c r="X141" s="352" t="str">
        <f t="shared" ca="1" si="94"/>
        <v/>
      </c>
      <c r="Y141" s="352"/>
      <c r="Z141" s="352" t="str">
        <f t="shared" si="95"/>
        <v/>
      </c>
      <c r="AA141" s="352"/>
      <c r="AB141" s="361">
        <f t="shared" ref="AB141:AB159" si="161">IF(AND(U141&lt;&gt;"N/A", W141&lt;&gt;0),IF($E141="B",0,$L141/W141), 0)</f>
        <v>0</v>
      </c>
      <c r="AC141" s="351" t="s">
        <v>31</v>
      </c>
      <c r="AD141" s="352"/>
      <c r="AE141" s="352"/>
      <c r="AF141" s="352" t="str">
        <f t="shared" ca="1" si="96"/>
        <v/>
      </c>
      <c r="AG141" s="352"/>
      <c r="AH141" s="352" t="str">
        <f t="shared" si="97"/>
        <v/>
      </c>
      <c r="AI141" s="352"/>
      <c r="AJ141" s="361">
        <f t="shared" ref="AJ141:AJ159" si="162">IF(AND(AC141&lt;&gt;"N/A", AE141&lt;&gt;0),IF($E141="B",0,$L141/AE141), 0)</f>
        <v>0</v>
      </c>
      <c r="AK141" s="351" t="s">
        <v>31</v>
      </c>
      <c r="AL141" s="352"/>
      <c r="AM141" s="352"/>
      <c r="AN141" s="352" t="str">
        <f t="shared" ca="1" si="98"/>
        <v/>
      </c>
      <c r="AO141" s="352"/>
      <c r="AP141" s="352" t="str">
        <f t="shared" si="99"/>
        <v/>
      </c>
      <c r="AQ141" s="352"/>
      <c r="AR141" s="361">
        <f t="shared" ref="AR141:AR159" si="163">IF(AND(AK141&lt;&gt;"N/A", AM141&lt;&gt;0),IF($E141="B",0,$L141/AM141), 0)</f>
        <v>0</v>
      </c>
    </row>
    <row r="142" spans="1:44" x14ac:dyDescent="0.2">
      <c r="A142" s="430">
        <f t="shared" ref="A142" si="164">IF(AND(A140&lt;&gt;A$10, A140&lt;&gt;""), A140+1, "")</f>
        <v>66</v>
      </c>
      <c r="B142" s="430">
        <f>'TO Filter Summary'!B76</f>
        <v>0</v>
      </c>
      <c r="C142" s="414" t="s">
        <v>33</v>
      </c>
      <c r="D142" s="409" t="s">
        <v>34</v>
      </c>
      <c r="E142" s="409">
        <f>'TO Filter Summary'!D76</f>
        <v>0</v>
      </c>
      <c r="F142" s="416">
        <f ca="1">IF($A142="","", VLOOKUP(CONCATENATE("Observatory", $A142), Type_DB, 4, 0))</f>
        <v>401</v>
      </c>
      <c r="G142" s="409" t="str">
        <f ca="1">IF($A142="","", VLOOKUP(CONCATENATE("Observatory", $A142), Type_DB, 5, 0))</f>
        <v>0x191</v>
      </c>
      <c r="H142" s="409" t="str">
        <f t="shared" ref="H142" ca="1" si="165">CONCATENATE("0x",DEC2HEX(F142+2048))</f>
        <v>0x991</v>
      </c>
      <c r="I142" s="419" t="str">
        <f ca="1">IF($A142="","", VLOOKUP(CONCATENATE("Observatory", $A142), Type_DB, 12, 0))</f>
        <v/>
      </c>
      <c r="J142" s="421">
        <f ca="1">IF($A142="","", VLOOKUP(CONCATENATE("Observatory", $A142), Type_DB, 15, 0))</f>
        <v>0</v>
      </c>
      <c r="K142" s="421" t="str">
        <f ca="1">IF($A142="","", VLOOKUP(CONCATENATE("Observatory", $A142), Type_DB, 8, 0))</f>
        <v>N/A</v>
      </c>
      <c r="L142" s="423">
        <f ca="1">IF($A142="","", VLOOKUP(CONCATENATE("Observatory", $A142), Type_DB, 16, 0))</f>
        <v>0</v>
      </c>
      <c r="M142" s="348" t="s">
        <v>899</v>
      </c>
      <c r="N142" s="349">
        <v>0</v>
      </c>
      <c r="O142" s="349">
        <v>0</v>
      </c>
      <c r="P142" s="350">
        <f t="shared" ca="1" si="92"/>
        <v>0</v>
      </c>
      <c r="Q142" s="349">
        <v>0</v>
      </c>
      <c r="R142" s="349">
        <f t="shared" si="93"/>
        <v>0</v>
      </c>
      <c r="S142" s="349" t="s">
        <v>923</v>
      </c>
      <c r="T142" s="360">
        <f t="shared" si="160"/>
        <v>0</v>
      </c>
      <c r="U142" s="348" t="s">
        <v>899</v>
      </c>
      <c r="V142" s="349">
        <v>0</v>
      </c>
      <c r="W142" s="349">
        <v>0</v>
      </c>
      <c r="X142" s="350">
        <f t="shared" ca="1" si="94"/>
        <v>0</v>
      </c>
      <c r="Y142" s="349">
        <v>0</v>
      </c>
      <c r="Z142" s="349">
        <f t="shared" si="95"/>
        <v>0</v>
      </c>
      <c r="AA142" s="349" t="s">
        <v>923</v>
      </c>
      <c r="AB142" s="360">
        <f t="shared" si="161"/>
        <v>0</v>
      </c>
      <c r="AC142" s="348" t="s">
        <v>899</v>
      </c>
      <c r="AD142" s="349">
        <v>0</v>
      </c>
      <c r="AE142" s="349">
        <v>0</v>
      </c>
      <c r="AF142" s="350">
        <f t="shared" ca="1" si="96"/>
        <v>0</v>
      </c>
      <c r="AG142" s="349">
        <v>0</v>
      </c>
      <c r="AH142" s="349">
        <f t="shared" si="97"/>
        <v>0</v>
      </c>
      <c r="AI142" s="349" t="s">
        <v>923</v>
      </c>
      <c r="AJ142" s="360">
        <f t="shared" si="162"/>
        <v>0</v>
      </c>
      <c r="AK142" s="348" t="s">
        <v>899</v>
      </c>
      <c r="AL142" s="349">
        <v>0</v>
      </c>
      <c r="AM142" s="349">
        <v>0</v>
      </c>
      <c r="AN142" s="350">
        <f t="shared" ca="1" si="98"/>
        <v>0</v>
      </c>
      <c r="AO142" s="349">
        <v>0</v>
      </c>
      <c r="AP142" s="349">
        <f t="shared" si="99"/>
        <v>0</v>
      </c>
      <c r="AQ142" s="349" t="s">
        <v>923</v>
      </c>
      <c r="AR142" s="360">
        <f t="shared" si="163"/>
        <v>0</v>
      </c>
    </row>
    <row r="143" spans="1:44" ht="13.5" thickBot="1" x14ac:dyDescent="0.25">
      <c r="A143" s="430"/>
      <c r="B143" s="430"/>
      <c r="C143" s="415"/>
      <c r="D143" s="413"/>
      <c r="E143" s="413"/>
      <c r="F143" s="417"/>
      <c r="G143" s="418"/>
      <c r="H143" s="418"/>
      <c r="I143" s="420"/>
      <c r="J143" s="422"/>
      <c r="K143" s="422"/>
      <c r="L143" s="424"/>
      <c r="M143" s="351" t="s">
        <v>31</v>
      </c>
      <c r="N143" s="352"/>
      <c r="O143" s="352"/>
      <c r="P143" s="352" t="str">
        <f t="shared" ca="1" si="92"/>
        <v/>
      </c>
      <c r="Q143" s="352"/>
      <c r="R143" s="352" t="str">
        <f t="shared" si="93"/>
        <v/>
      </c>
      <c r="S143" s="352"/>
      <c r="T143" s="361">
        <f t="shared" si="160"/>
        <v>0</v>
      </c>
      <c r="U143" s="351" t="s">
        <v>31</v>
      </c>
      <c r="V143" s="352"/>
      <c r="W143" s="352"/>
      <c r="X143" s="352" t="str">
        <f t="shared" ca="1" si="94"/>
        <v/>
      </c>
      <c r="Y143" s="352"/>
      <c r="Z143" s="352" t="str">
        <f t="shared" si="95"/>
        <v/>
      </c>
      <c r="AA143" s="352"/>
      <c r="AB143" s="361">
        <f t="shared" si="161"/>
        <v>0</v>
      </c>
      <c r="AC143" s="351" t="s">
        <v>31</v>
      </c>
      <c r="AD143" s="352"/>
      <c r="AE143" s="352"/>
      <c r="AF143" s="352" t="str">
        <f t="shared" ca="1" si="96"/>
        <v/>
      </c>
      <c r="AG143" s="352"/>
      <c r="AH143" s="352" t="str">
        <f t="shared" si="97"/>
        <v/>
      </c>
      <c r="AI143" s="352"/>
      <c r="AJ143" s="361">
        <f t="shared" si="162"/>
        <v>0</v>
      </c>
      <c r="AK143" s="351" t="s">
        <v>31</v>
      </c>
      <c r="AL143" s="352"/>
      <c r="AM143" s="352"/>
      <c r="AN143" s="352" t="str">
        <f t="shared" ca="1" si="98"/>
        <v/>
      </c>
      <c r="AO143" s="352"/>
      <c r="AP143" s="352" t="str">
        <f t="shared" si="99"/>
        <v/>
      </c>
      <c r="AQ143" s="352"/>
      <c r="AR143" s="361">
        <f t="shared" si="163"/>
        <v>0</v>
      </c>
    </row>
    <row r="144" spans="1:44" x14ac:dyDescent="0.2">
      <c r="A144" s="430">
        <f t="shared" ref="A144" si="166">IF(AND(A142&lt;&gt;A$10, A142&lt;&gt;""), A142+1, "")</f>
        <v>67</v>
      </c>
      <c r="B144" s="430">
        <f>'TO Filter Summary'!B77</f>
        <v>0</v>
      </c>
      <c r="C144" s="414" t="s">
        <v>33</v>
      </c>
      <c r="D144" s="409" t="s">
        <v>34</v>
      </c>
      <c r="E144" s="409">
        <f>'TO Filter Summary'!D77</f>
        <v>0</v>
      </c>
      <c r="F144" s="416">
        <f ca="1">IF($A144="","", VLOOKUP(CONCATENATE("Observatory", $A144), Type_DB, 4, 0))</f>
        <v>402</v>
      </c>
      <c r="G144" s="409" t="str">
        <f ca="1">IF($A144="","", VLOOKUP(CONCATENATE("Observatory", $A144), Type_DB, 5, 0))</f>
        <v>0x192</v>
      </c>
      <c r="H144" s="409" t="str">
        <f t="shared" ref="H144" ca="1" si="167">CONCATENATE("0x",DEC2HEX(F144+2048))</f>
        <v>0x992</v>
      </c>
      <c r="I144" s="419" t="str">
        <f ca="1">IF($A144="","", VLOOKUP(CONCATENATE("Observatory", $A144), Type_DB, 12, 0))</f>
        <v/>
      </c>
      <c r="J144" s="421">
        <f ca="1">IF($A144="","", VLOOKUP(CONCATENATE("Observatory", $A144), Type_DB, 15, 0))</f>
        <v>0</v>
      </c>
      <c r="K144" s="421" t="str">
        <f ca="1">IF($A144="","", VLOOKUP(CONCATENATE("Observatory", $A144), Type_DB, 8, 0))</f>
        <v>N/A</v>
      </c>
      <c r="L144" s="423">
        <f ca="1">IF($A144="","", VLOOKUP(CONCATENATE("Observatory", $A144), Type_DB, 16, 0))</f>
        <v>0</v>
      </c>
      <c r="M144" s="348" t="s">
        <v>899</v>
      </c>
      <c r="N144" s="349">
        <v>0</v>
      </c>
      <c r="O144" s="349">
        <v>0</v>
      </c>
      <c r="P144" s="350">
        <f t="shared" ref="P144:P159" ca="1" si="168">IF(M144="Count", INDIRECT(CONCATENATE("$J", ROW()))*O144, "")</f>
        <v>0</v>
      </c>
      <c r="Q144" s="349">
        <v>0</v>
      </c>
      <c r="R144" s="349">
        <f t="shared" ref="R144:R159" si="169">IF(S144="","",IF(S144="SCHK",0,(IF(S144="SCEV",1,(IF(S144="SCAD",2,IF(S144="SCHR",3,0)))))))</f>
        <v>0</v>
      </c>
      <c r="S144" s="349" t="s">
        <v>923</v>
      </c>
      <c r="T144" s="360">
        <f t="shared" si="160"/>
        <v>0</v>
      </c>
      <c r="U144" s="348" t="s">
        <v>899</v>
      </c>
      <c r="V144" s="349">
        <v>0</v>
      </c>
      <c r="W144" s="349">
        <v>0</v>
      </c>
      <c r="X144" s="350">
        <f t="shared" ref="X144:X159" ca="1" si="170">IF(U144="Count", INDIRECT(CONCATENATE("$J", ROW()))*W144, "")</f>
        <v>0</v>
      </c>
      <c r="Y144" s="349">
        <v>0</v>
      </c>
      <c r="Z144" s="349">
        <f t="shared" ref="Z144:Z159" si="171">IF(AA144="","",IF(AA144="SCHK",0,(IF(AA144="SCEV",1,(IF(AA144="SCAD",2,IF(AA144="SCHR",3,0)))))))</f>
        <v>0</v>
      </c>
      <c r="AA144" s="349" t="s">
        <v>923</v>
      </c>
      <c r="AB144" s="360">
        <f t="shared" si="161"/>
        <v>0</v>
      </c>
      <c r="AC144" s="348" t="s">
        <v>899</v>
      </c>
      <c r="AD144" s="349">
        <v>0</v>
      </c>
      <c r="AE144" s="349">
        <v>0</v>
      </c>
      <c r="AF144" s="350">
        <f t="shared" ref="AF144:AF159" ca="1" si="172">IF(AC144="Count", INDIRECT(CONCATENATE("$J", ROW()))*AE144, "")</f>
        <v>0</v>
      </c>
      <c r="AG144" s="349">
        <v>0</v>
      </c>
      <c r="AH144" s="349">
        <f t="shared" ref="AH144:AH159" si="173">IF(AI144="","",IF(AI144="SCHK",0,(IF(AI144="SCEV",1,(IF(AI144="SCAD",2,IF(AI144="SCHR",3,0)))))))</f>
        <v>0</v>
      </c>
      <c r="AI144" s="349" t="s">
        <v>923</v>
      </c>
      <c r="AJ144" s="360">
        <f t="shared" si="162"/>
        <v>0</v>
      </c>
      <c r="AK144" s="348" t="s">
        <v>899</v>
      </c>
      <c r="AL144" s="349">
        <v>0</v>
      </c>
      <c r="AM144" s="349">
        <v>0</v>
      </c>
      <c r="AN144" s="350">
        <f t="shared" ref="AN144:AN159" ca="1" si="174">IF(AK144="Count", INDIRECT(CONCATENATE("$J", ROW()))*AM144, "")</f>
        <v>0</v>
      </c>
      <c r="AO144" s="349">
        <v>0</v>
      </c>
      <c r="AP144" s="349">
        <f t="shared" ref="AP144:AP159" si="175">IF(AQ144="","",IF(AQ144="SCHK",0,(IF(AQ144="SCEV",1,(IF(AQ144="SCAD",2,IF(AQ144="SCHR",3,0)))))))</f>
        <v>0</v>
      </c>
      <c r="AQ144" s="349" t="s">
        <v>923</v>
      </c>
      <c r="AR144" s="360">
        <f t="shared" si="163"/>
        <v>0</v>
      </c>
    </row>
    <row r="145" spans="1:44" ht="13.5" thickBot="1" x14ac:dyDescent="0.25">
      <c r="A145" s="430"/>
      <c r="B145" s="430"/>
      <c r="C145" s="415"/>
      <c r="D145" s="413"/>
      <c r="E145" s="413"/>
      <c r="F145" s="417"/>
      <c r="G145" s="418"/>
      <c r="H145" s="418"/>
      <c r="I145" s="420"/>
      <c r="J145" s="422"/>
      <c r="K145" s="422"/>
      <c r="L145" s="424"/>
      <c r="M145" s="351" t="s">
        <v>31</v>
      </c>
      <c r="N145" s="352"/>
      <c r="O145" s="352"/>
      <c r="P145" s="352" t="str">
        <f t="shared" ca="1" si="168"/>
        <v/>
      </c>
      <c r="Q145" s="352"/>
      <c r="R145" s="352" t="str">
        <f t="shared" si="169"/>
        <v/>
      </c>
      <c r="S145" s="352"/>
      <c r="T145" s="361">
        <f t="shared" si="160"/>
        <v>0</v>
      </c>
      <c r="U145" s="351" t="s">
        <v>31</v>
      </c>
      <c r="V145" s="352"/>
      <c r="W145" s="352"/>
      <c r="X145" s="352" t="str">
        <f t="shared" ca="1" si="170"/>
        <v/>
      </c>
      <c r="Y145" s="352"/>
      <c r="Z145" s="352" t="str">
        <f t="shared" si="171"/>
        <v/>
      </c>
      <c r="AA145" s="352"/>
      <c r="AB145" s="361">
        <f t="shared" si="161"/>
        <v>0</v>
      </c>
      <c r="AC145" s="351" t="s">
        <v>31</v>
      </c>
      <c r="AD145" s="352"/>
      <c r="AE145" s="352"/>
      <c r="AF145" s="352" t="str">
        <f t="shared" ca="1" si="172"/>
        <v/>
      </c>
      <c r="AG145" s="352"/>
      <c r="AH145" s="352" t="str">
        <f t="shared" si="173"/>
        <v/>
      </c>
      <c r="AI145" s="352"/>
      <c r="AJ145" s="361">
        <f t="shared" si="162"/>
        <v>0</v>
      </c>
      <c r="AK145" s="351" t="s">
        <v>31</v>
      </c>
      <c r="AL145" s="352"/>
      <c r="AM145" s="352"/>
      <c r="AN145" s="352" t="str">
        <f t="shared" ca="1" si="174"/>
        <v/>
      </c>
      <c r="AO145" s="352"/>
      <c r="AP145" s="352" t="str">
        <f t="shared" si="175"/>
        <v/>
      </c>
      <c r="AQ145" s="352"/>
      <c r="AR145" s="361">
        <f t="shared" si="163"/>
        <v>0</v>
      </c>
    </row>
    <row r="146" spans="1:44" x14ac:dyDescent="0.2">
      <c r="A146" s="430">
        <f t="shared" ref="A146" si="176">IF(AND(A144&lt;&gt;A$10, A144&lt;&gt;""), A144+1, "")</f>
        <v>68</v>
      </c>
      <c r="B146" s="430">
        <f>'TO Filter Summary'!B78</f>
        <v>0</v>
      </c>
      <c r="C146" s="414" t="s">
        <v>33</v>
      </c>
      <c r="D146" s="409" t="s">
        <v>34</v>
      </c>
      <c r="E146" s="409">
        <f>'TO Filter Summary'!D78</f>
        <v>0</v>
      </c>
      <c r="F146" s="416">
        <f ca="1">IF($A146="","", VLOOKUP(CONCATENATE("Observatory", $A146), Type_DB, 4, 0))</f>
        <v>403</v>
      </c>
      <c r="G146" s="409" t="str">
        <f ca="1">IF($A146="","", VLOOKUP(CONCATENATE("Observatory", $A146), Type_DB, 5, 0))</f>
        <v>0x193</v>
      </c>
      <c r="H146" s="409" t="str">
        <f t="shared" ref="H146" ca="1" si="177">CONCATENATE("0x",DEC2HEX(F146+2048))</f>
        <v>0x993</v>
      </c>
      <c r="I146" s="419" t="str">
        <f ca="1">IF($A146="","", VLOOKUP(CONCATENATE("Observatory", $A146), Type_DB, 12, 0))</f>
        <v/>
      </c>
      <c r="J146" s="421">
        <f ca="1">IF($A146="","", VLOOKUP(CONCATENATE("Observatory", $A146), Type_DB, 15, 0))</f>
        <v>0</v>
      </c>
      <c r="K146" s="421" t="str">
        <f ca="1">IF($A146="","", VLOOKUP(CONCATENATE("Observatory", $A146), Type_DB, 8, 0))</f>
        <v>N/A</v>
      </c>
      <c r="L146" s="423">
        <f ca="1">IF($A146="","", VLOOKUP(CONCATENATE("Observatory", $A146), Type_DB, 16, 0))</f>
        <v>0</v>
      </c>
      <c r="M146" s="348" t="s">
        <v>899</v>
      </c>
      <c r="N146" s="349">
        <v>0</v>
      </c>
      <c r="O146" s="349">
        <v>0</v>
      </c>
      <c r="P146" s="350">
        <f t="shared" ca="1" si="168"/>
        <v>0</v>
      </c>
      <c r="Q146" s="349">
        <v>0</v>
      </c>
      <c r="R146" s="349">
        <f t="shared" si="169"/>
        <v>0</v>
      </c>
      <c r="S146" s="349" t="s">
        <v>923</v>
      </c>
      <c r="T146" s="360">
        <f t="shared" si="160"/>
        <v>0</v>
      </c>
      <c r="U146" s="348" t="s">
        <v>899</v>
      </c>
      <c r="V146" s="349">
        <v>0</v>
      </c>
      <c r="W146" s="349">
        <v>0</v>
      </c>
      <c r="X146" s="350">
        <f t="shared" ca="1" si="170"/>
        <v>0</v>
      </c>
      <c r="Y146" s="349">
        <v>0</v>
      </c>
      <c r="Z146" s="349">
        <f t="shared" si="171"/>
        <v>0</v>
      </c>
      <c r="AA146" s="349" t="s">
        <v>923</v>
      </c>
      <c r="AB146" s="360">
        <f t="shared" si="161"/>
        <v>0</v>
      </c>
      <c r="AC146" s="348" t="s">
        <v>899</v>
      </c>
      <c r="AD146" s="349">
        <v>0</v>
      </c>
      <c r="AE146" s="349">
        <v>0</v>
      </c>
      <c r="AF146" s="350">
        <f t="shared" ca="1" si="172"/>
        <v>0</v>
      </c>
      <c r="AG146" s="349">
        <v>0</v>
      </c>
      <c r="AH146" s="349">
        <f t="shared" si="173"/>
        <v>0</v>
      </c>
      <c r="AI146" s="349" t="s">
        <v>923</v>
      </c>
      <c r="AJ146" s="360">
        <f t="shared" si="162"/>
        <v>0</v>
      </c>
      <c r="AK146" s="348" t="s">
        <v>899</v>
      </c>
      <c r="AL146" s="349">
        <v>0</v>
      </c>
      <c r="AM146" s="349">
        <v>0</v>
      </c>
      <c r="AN146" s="350">
        <f t="shared" ca="1" si="174"/>
        <v>0</v>
      </c>
      <c r="AO146" s="349">
        <v>0</v>
      </c>
      <c r="AP146" s="349">
        <f t="shared" si="175"/>
        <v>0</v>
      </c>
      <c r="AQ146" s="349" t="s">
        <v>923</v>
      </c>
      <c r="AR146" s="360">
        <f t="shared" si="163"/>
        <v>0</v>
      </c>
    </row>
    <row r="147" spans="1:44" ht="13.5" thickBot="1" x14ac:dyDescent="0.25">
      <c r="A147" s="430"/>
      <c r="B147" s="430"/>
      <c r="C147" s="415"/>
      <c r="D147" s="413"/>
      <c r="E147" s="413"/>
      <c r="F147" s="417"/>
      <c r="G147" s="418"/>
      <c r="H147" s="418"/>
      <c r="I147" s="420"/>
      <c r="J147" s="422"/>
      <c r="K147" s="422"/>
      <c r="L147" s="424"/>
      <c r="M147" s="351" t="s">
        <v>31</v>
      </c>
      <c r="N147" s="352"/>
      <c r="O147" s="352"/>
      <c r="P147" s="352" t="str">
        <f t="shared" ca="1" si="168"/>
        <v/>
      </c>
      <c r="Q147" s="352"/>
      <c r="R147" s="352" t="str">
        <f t="shared" si="169"/>
        <v/>
      </c>
      <c r="S147" s="352"/>
      <c r="T147" s="361">
        <f t="shared" si="160"/>
        <v>0</v>
      </c>
      <c r="U147" s="351" t="s">
        <v>31</v>
      </c>
      <c r="V147" s="352"/>
      <c r="W147" s="352"/>
      <c r="X147" s="352" t="str">
        <f t="shared" ca="1" si="170"/>
        <v/>
      </c>
      <c r="Y147" s="352"/>
      <c r="Z147" s="352" t="str">
        <f t="shared" si="171"/>
        <v/>
      </c>
      <c r="AA147" s="352"/>
      <c r="AB147" s="361">
        <f t="shared" si="161"/>
        <v>0</v>
      </c>
      <c r="AC147" s="351" t="s">
        <v>31</v>
      </c>
      <c r="AD147" s="352"/>
      <c r="AE147" s="352"/>
      <c r="AF147" s="352" t="str">
        <f t="shared" ca="1" si="172"/>
        <v/>
      </c>
      <c r="AG147" s="352"/>
      <c r="AH147" s="352" t="str">
        <f t="shared" si="173"/>
        <v/>
      </c>
      <c r="AI147" s="352"/>
      <c r="AJ147" s="361">
        <f t="shared" si="162"/>
        <v>0</v>
      </c>
      <c r="AK147" s="351" t="s">
        <v>31</v>
      </c>
      <c r="AL147" s="352"/>
      <c r="AM147" s="352"/>
      <c r="AN147" s="352" t="str">
        <f t="shared" ca="1" si="174"/>
        <v/>
      </c>
      <c r="AO147" s="352"/>
      <c r="AP147" s="352" t="str">
        <f t="shared" si="175"/>
        <v/>
      </c>
      <c r="AQ147" s="352"/>
      <c r="AR147" s="361">
        <f t="shared" si="163"/>
        <v>0</v>
      </c>
    </row>
    <row r="148" spans="1:44" x14ac:dyDescent="0.2">
      <c r="A148" s="430">
        <f t="shared" ref="A148" si="178">IF(AND(A146&lt;&gt;A$10, A146&lt;&gt;""), A146+1, "")</f>
        <v>69</v>
      </c>
      <c r="B148" s="430">
        <f>'TO Filter Summary'!B79</f>
        <v>0</v>
      </c>
      <c r="C148" s="414" t="s">
        <v>33</v>
      </c>
      <c r="D148" s="409" t="s">
        <v>34</v>
      </c>
      <c r="E148" s="409">
        <f>'TO Filter Summary'!D79</f>
        <v>0</v>
      </c>
      <c r="F148" s="416">
        <f ca="1">IF($A148="","", VLOOKUP(CONCATENATE("Observatory", $A148), Type_DB, 4, 0))</f>
        <v>404</v>
      </c>
      <c r="G148" s="409" t="str">
        <f ca="1">IF($A148="","", VLOOKUP(CONCATENATE("Observatory", $A148), Type_DB, 5, 0))</f>
        <v>0x194</v>
      </c>
      <c r="H148" s="409" t="str">
        <f t="shared" ref="H148" ca="1" si="179">CONCATENATE("0x",DEC2HEX(F148+2048))</f>
        <v>0x994</v>
      </c>
      <c r="I148" s="419" t="str">
        <f ca="1">IF($A148="","", VLOOKUP(CONCATENATE("Observatory", $A148), Type_DB, 12, 0))</f>
        <v/>
      </c>
      <c r="J148" s="421">
        <f ca="1">IF($A148="","", VLOOKUP(CONCATENATE("Observatory", $A148), Type_DB, 15, 0))</f>
        <v>0</v>
      </c>
      <c r="K148" s="421" t="str">
        <f ca="1">IF($A148="","", VLOOKUP(CONCATENATE("Observatory", $A148), Type_DB, 8, 0))</f>
        <v>N/A</v>
      </c>
      <c r="L148" s="423">
        <f ca="1">IF($A148="","", VLOOKUP(CONCATENATE("Observatory", $A148), Type_DB, 16, 0))</f>
        <v>0</v>
      </c>
      <c r="M148" s="348" t="s">
        <v>899</v>
      </c>
      <c r="N148" s="349">
        <v>0</v>
      </c>
      <c r="O148" s="349">
        <v>0</v>
      </c>
      <c r="P148" s="350">
        <f t="shared" ca="1" si="168"/>
        <v>0</v>
      </c>
      <c r="Q148" s="349">
        <v>0</v>
      </c>
      <c r="R148" s="349">
        <f t="shared" si="169"/>
        <v>0</v>
      </c>
      <c r="S148" s="349" t="s">
        <v>923</v>
      </c>
      <c r="T148" s="360">
        <f t="shared" si="160"/>
        <v>0</v>
      </c>
      <c r="U148" s="348" t="s">
        <v>899</v>
      </c>
      <c r="V148" s="349">
        <v>0</v>
      </c>
      <c r="W148" s="349">
        <v>0</v>
      </c>
      <c r="X148" s="350">
        <f t="shared" ca="1" si="170"/>
        <v>0</v>
      </c>
      <c r="Y148" s="349">
        <v>0</v>
      </c>
      <c r="Z148" s="349">
        <f t="shared" si="171"/>
        <v>0</v>
      </c>
      <c r="AA148" s="349" t="s">
        <v>923</v>
      </c>
      <c r="AB148" s="360">
        <f t="shared" si="161"/>
        <v>0</v>
      </c>
      <c r="AC148" s="348" t="s">
        <v>899</v>
      </c>
      <c r="AD148" s="349">
        <v>0</v>
      </c>
      <c r="AE148" s="349">
        <v>0</v>
      </c>
      <c r="AF148" s="350">
        <f t="shared" ca="1" si="172"/>
        <v>0</v>
      </c>
      <c r="AG148" s="349">
        <v>0</v>
      </c>
      <c r="AH148" s="349">
        <f t="shared" si="173"/>
        <v>0</v>
      </c>
      <c r="AI148" s="349" t="s">
        <v>923</v>
      </c>
      <c r="AJ148" s="360">
        <f t="shared" si="162"/>
        <v>0</v>
      </c>
      <c r="AK148" s="348" t="s">
        <v>899</v>
      </c>
      <c r="AL148" s="349">
        <v>0</v>
      </c>
      <c r="AM148" s="349">
        <v>0</v>
      </c>
      <c r="AN148" s="350">
        <f t="shared" ca="1" si="174"/>
        <v>0</v>
      </c>
      <c r="AO148" s="349">
        <v>0</v>
      </c>
      <c r="AP148" s="349">
        <f t="shared" si="175"/>
        <v>0</v>
      </c>
      <c r="AQ148" s="349" t="s">
        <v>923</v>
      </c>
      <c r="AR148" s="360">
        <f t="shared" si="163"/>
        <v>0</v>
      </c>
    </row>
    <row r="149" spans="1:44" ht="13.5" thickBot="1" x14ac:dyDescent="0.25">
      <c r="A149" s="430"/>
      <c r="B149" s="430"/>
      <c r="C149" s="415"/>
      <c r="D149" s="413"/>
      <c r="E149" s="413"/>
      <c r="F149" s="417"/>
      <c r="G149" s="418"/>
      <c r="H149" s="418"/>
      <c r="I149" s="420"/>
      <c r="J149" s="422"/>
      <c r="K149" s="422"/>
      <c r="L149" s="424"/>
      <c r="M149" s="351" t="s">
        <v>31</v>
      </c>
      <c r="N149" s="352"/>
      <c r="O149" s="352"/>
      <c r="P149" s="352" t="str">
        <f t="shared" ca="1" si="168"/>
        <v/>
      </c>
      <c r="Q149" s="352"/>
      <c r="R149" s="352" t="str">
        <f t="shared" si="169"/>
        <v/>
      </c>
      <c r="S149" s="352"/>
      <c r="T149" s="361">
        <f t="shared" si="160"/>
        <v>0</v>
      </c>
      <c r="U149" s="351" t="s">
        <v>31</v>
      </c>
      <c r="V149" s="352"/>
      <c r="W149" s="352"/>
      <c r="X149" s="352" t="str">
        <f t="shared" ca="1" si="170"/>
        <v/>
      </c>
      <c r="Y149" s="352"/>
      <c r="Z149" s="352" t="str">
        <f t="shared" si="171"/>
        <v/>
      </c>
      <c r="AA149" s="352"/>
      <c r="AB149" s="361">
        <f t="shared" si="161"/>
        <v>0</v>
      </c>
      <c r="AC149" s="351" t="s">
        <v>31</v>
      </c>
      <c r="AD149" s="352"/>
      <c r="AE149" s="352"/>
      <c r="AF149" s="352" t="str">
        <f t="shared" ca="1" si="172"/>
        <v/>
      </c>
      <c r="AG149" s="352"/>
      <c r="AH149" s="352" t="str">
        <f t="shared" si="173"/>
        <v/>
      </c>
      <c r="AI149" s="352"/>
      <c r="AJ149" s="361">
        <f t="shared" si="162"/>
        <v>0</v>
      </c>
      <c r="AK149" s="351" t="s">
        <v>31</v>
      </c>
      <c r="AL149" s="352"/>
      <c r="AM149" s="352"/>
      <c r="AN149" s="352" t="str">
        <f t="shared" ca="1" si="174"/>
        <v/>
      </c>
      <c r="AO149" s="352"/>
      <c r="AP149" s="352" t="str">
        <f t="shared" si="175"/>
        <v/>
      </c>
      <c r="AQ149" s="352"/>
      <c r="AR149" s="361">
        <f t="shared" si="163"/>
        <v>0</v>
      </c>
    </row>
    <row r="150" spans="1:44" x14ac:dyDescent="0.2">
      <c r="A150" s="430">
        <f t="shared" ref="A150" si="180">IF(AND(A148&lt;&gt;A$10, A148&lt;&gt;""), A148+1, "")</f>
        <v>70</v>
      </c>
      <c r="B150" s="430">
        <f>'TO Filter Summary'!B80</f>
        <v>0</v>
      </c>
      <c r="C150" s="414" t="s">
        <v>33</v>
      </c>
      <c r="D150" s="409" t="s">
        <v>34</v>
      </c>
      <c r="E150" s="409">
        <f>'TO Filter Summary'!D80</f>
        <v>0</v>
      </c>
      <c r="F150" s="416">
        <f ca="1">IF($A150="","", VLOOKUP(CONCATENATE("Observatory", $A150), Type_DB, 4, 0))</f>
        <v>405</v>
      </c>
      <c r="G150" s="409" t="str">
        <f ca="1">IF($A150="","", VLOOKUP(CONCATENATE("Observatory", $A150), Type_DB, 5, 0))</f>
        <v>0x195</v>
      </c>
      <c r="H150" s="409" t="str">
        <f t="shared" ref="H150" ca="1" si="181">CONCATENATE("0x",DEC2HEX(F150+2048))</f>
        <v>0x995</v>
      </c>
      <c r="I150" s="419" t="str">
        <f ca="1">IF($A150="","", VLOOKUP(CONCATENATE("Observatory", $A150), Type_DB, 12, 0))</f>
        <v/>
      </c>
      <c r="J150" s="421">
        <f ca="1">IF($A150="","", VLOOKUP(CONCATENATE("Observatory", $A150), Type_DB, 15, 0))</f>
        <v>0</v>
      </c>
      <c r="K150" s="421" t="str">
        <f ca="1">IF($A150="","", VLOOKUP(CONCATENATE("Observatory", $A150), Type_DB, 8, 0))</f>
        <v>N/A</v>
      </c>
      <c r="L150" s="423">
        <f ca="1">IF($A150="","", VLOOKUP(CONCATENATE("Observatory", $A150), Type_DB, 16, 0))</f>
        <v>0</v>
      </c>
      <c r="M150" s="348" t="s">
        <v>899</v>
      </c>
      <c r="N150" s="349">
        <v>0</v>
      </c>
      <c r="O150" s="349">
        <v>0</v>
      </c>
      <c r="P150" s="350">
        <f t="shared" ca="1" si="168"/>
        <v>0</v>
      </c>
      <c r="Q150" s="349">
        <v>0</v>
      </c>
      <c r="R150" s="349">
        <f t="shared" si="169"/>
        <v>0</v>
      </c>
      <c r="S150" s="349" t="s">
        <v>923</v>
      </c>
      <c r="T150" s="360">
        <f t="shared" si="160"/>
        <v>0</v>
      </c>
      <c r="U150" s="348" t="s">
        <v>899</v>
      </c>
      <c r="V150" s="349">
        <v>0</v>
      </c>
      <c r="W150" s="349">
        <v>0</v>
      </c>
      <c r="X150" s="350">
        <f t="shared" ca="1" si="170"/>
        <v>0</v>
      </c>
      <c r="Y150" s="349">
        <v>0</v>
      </c>
      <c r="Z150" s="349">
        <f t="shared" si="171"/>
        <v>0</v>
      </c>
      <c r="AA150" s="349" t="s">
        <v>923</v>
      </c>
      <c r="AB150" s="360">
        <f t="shared" si="161"/>
        <v>0</v>
      </c>
      <c r="AC150" s="348" t="s">
        <v>899</v>
      </c>
      <c r="AD150" s="349">
        <v>0</v>
      </c>
      <c r="AE150" s="349">
        <v>0</v>
      </c>
      <c r="AF150" s="350">
        <f t="shared" ca="1" si="172"/>
        <v>0</v>
      </c>
      <c r="AG150" s="349">
        <v>0</v>
      </c>
      <c r="AH150" s="349">
        <f t="shared" si="173"/>
        <v>0</v>
      </c>
      <c r="AI150" s="349" t="s">
        <v>923</v>
      </c>
      <c r="AJ150" s="360">
        <f t="shared" si="162"/>
        <v>0</v>
      </c>
      <c r="AK150" s="348" t="s">
        <v>899</v>
      </c>
      <c r="AL150" s="349">
        <v>0</v>
      </c>
      <c r="AM150" s="349">
        <v>0</v>
      </c>
      <c r="AN150" s="350">
        <f t="shared" ca="1" si="174"/>
        <v>0</v>
      </c>
      <c r="AO150" s="349">
        <v>0</v>
      </c>
      <c r="AP150" s="349">
        <f t="shared" si="175"/>
        <v>0</v>
      </c>
      <c r="AQ150" s="349" t="s">
        <v>923</v>
      </c>
      <c r="AR150" s="360">
        <f t="shared" si="163"/>
        <v>0</v>
      </c>
    </row>
    <row r="151" spans="1:44" ht="13.5" thickBot="1" x14ac:dyDescent="0.25">
      <c r="A151" s="430"/>
      <c r="B151" s="430"/>
      <c r="C151" s="415"/>
      <c r="D151" s="413"/>
      <c r="E151" s="413"/>
      <c r="F151" s="417"/>
      <c r="G151" s="418"/>
      <c r="H151" s="418"/>
      <c r="I151" s="420"/>
      <c r="J151" s="422"/>
      <c r="K151" s="422"/>
      <c r="L151" s="424"/>
      <c r="M151" s="351" t="s">
        <v>31</v>
      </c>
      <c r="N151" s="352"/>
      <c r="O151" s="352"/>
      <c r="P151" s="352" t="str">
        <f t="shared" ca="1" si="168"/>
        <v/>
      </c>
      <c r="Q151" s="352"/>
      <c r="R151" s="352" t="str">
        <f t="shared" si="169"/>
        <v/>
      </c>
      <c r="S151" s="352"/>
      <c r="T151" s="361">
        <f t="shared" si="160"/>
        <v>0</v>
      </c>
      <c r="U151" s="351" t="s">
        <v>31</v>
      </c>
      <c r="V151" s="352"/>
      <c r="W151" s="352"/>
      <c r="X151" s="352" t="str">
        <f t="shared" ca="1" si="170"/>
        <v/>
      </c>
      <c r="Y151" s="352"/>
      <c r="Z151" s="352" t="str">
        <f t="shared" si="171"/>
        <v/>
      </c>
      <c r="AA151" s="352"/>
      <c r="AB151" s="361">
        <f t="shared" si="161"/>
        <v>0</v>
      </c>
      <c r="AC151" s="351" t="s">
        <v>31</v>
      </c>
      <c r="AD151" s="352"/>
      <c r="AE151" s="352"/>
      <c r="AF151" s="352" t="str">
        <f t="shared" ca="1" si="172"/>
        <v/>
      </c>
      <c r="AG151" s="352"/>
      <c r="AH151" s="352" t="str">
        <f t="shared" si="173"/>
        <v/>
      </c>
      <c r="AI151" s="352"/>
      <c r="AJ151" s="361">
        <f t="shared" si="162"/>
        <v>0</v>
      </c>
      <c r="AK151" s="351" t="s">
        <v>31</v>
      </c>
      <c r="AL151" s="352"/>
      <c r="AM151" s="352"/>
      <c r="AN151" s="352" t="str">
        <f t="shared" ca="1" si="174"/>
        <v/>
      </c>
      <c r="AO151" s="352"/>
      <c r="AP151" s="352" t="str">
        <f t="shared" si="175"/>
        <v/>
      </c>
      <c r="AQ151" s="352"/>
      <c r="AR151" s="361">
        <f t="shared" si="163"/>
        <v>0</v>
      </c>
    </row>
    <row r="152" spans="1:44" x14ac:dyDescent="0.2">
      <c r="A152" s="430">
        <f t="shared" ref="A152" si="182">IF(AND(A150&lt;&gt;A$10, A150&lt;&gt;""), A150+1, "")</f>
        <v>71</v>
      </c>
      <c r="B152" s="430">
        <f>'TO Filter Summary'!B81</f>
        <v>0</v>
      </c>
      <c r="C152" s="414" t="s">
        <v>33</v>
      </c>
      <c r="D152" s="409" t="s">
        <v>34</v>
      </c>
      <c r="E152" s="409">
        <f>'TO Filter Summary'!D81</f>
        <v>0</v>
      </c>
      <c r="F152" s="416">
        <f ca="1">IF($A152="","", VLOOKUP(CONCATENATE("Observatory", $A152), Type_DB, 4, 0))</f>
        <v>406</v>
      </c>
      <c r="G152" s="409" t="str">
        <f ca="1">IF($A152="","", VLOOKUP(CONCATENATE("Observatory", $A152), Type_DB, 5, 0))</f>
        <v>0x196</v>
      </c>
      <c r="H152" s="409" t="str">
        <f t="shared" ref="H152" ca="1" si="183">CONCATENATE("0x",DEC2HEX(F152+2048))</f>
        <v>0x996</v>
      </c>
      <c r="I152" s="419" t="str">
        <f ca="1">IF($A152="","", VLOOKUP(CONCATENATE("Observatory", $A152), Type_DB, 12, 0))</f>
        <v/>
      </c>
      <c r="J152" s="421">
        <f ca="1">IF($A152="","", VLOOKUP(CONCATENATE("Observatory", $A152), Type_DB, 15, 0))</f>
        <v>0</v>
      </c>
      <c r="K152" s="421" t="str">
        <f ca="1">IF($A152="","", VLOOKUP(CONCATENATE("Observatory", $A152), Type_DB, 8, 0))</f>
        <v>N/A</v>
      </c>
      <c r="L152" s="423">
        <f ca="1">IF($A152="","", VLOOKUP(CONCATENATE("Observatory", $A152), Type_DB, 16, 0))</f>
        <v>0</v>
      </c>
      <c r="M152" s="348" t="s">
        <v>899</v>
      </c>
      <c r="N152" s="349">
        <v>0</v>
      </c>
      <c r="O152" s="349">
        <v>0</v>
      </c>
      <c r="P152" s="350">
        <f t="shared" ca="1" si="168"/>
        <v>0</v>
      </c>
      <c r="Q152" s="349">
        <v>0</v>
      </c>
      <c r="R152" s="349">
        <f t="shared" si="169"/>
        <v>0</v>
      </c>
      <c r="S152" s="349" t="s">
        <v>923</v>
      </c>
      <c r="T152" s="360">
        <f t="shared" si="160"/>
        <v>0</v>
      </c>
      <c r="U152" s="348" t="s">
        <v>899</v>
      </c>
      <c r="V152" s="349">
        <v>0</v>
      </c>
      <c r="W152" s="349">
        <v>0</v>
      </c>
      <c r="X152" s="350">
        <f t="shared" ca="1" si="170"/>
        <v>0</v>
      </c>
      <c r="Y152" s="349">
        <v>0</v>
      </c>
      <c r="Z152" s="349">
        <f t="shared" si="171"/>
        <v>0</v>
      </c>
      <c r="AA152" s="349" t="s">
        <v>923</v>
      </c>
      <c r="AB152" s="360">
        <f t="shared" si="161"/>
        <v>0</v>
      </c>
      <c r="AC152" s="348" t="s">
        <v>899</v>
      </c>
      <c r="AD152" s="349">
        <v>0</v>
      </c>
      <c r="AE152" s="349">
        <v>0</v>
      </c>
      <c r="AF152" s="350">
        <f t="shared" ca="1" si="172"/>
        <v>0</v>
      </c>
      <c r="AG152" s="349">
        <v>0</v>
      </c>
      <c r="AH152" s="349">
        <f t="shared" si="173"/>
        <v>0</v>
      </c>
      <c r="AI152" s="349" t="s">
        <v>923</v>
      </c>
      <c r="AJ152" s="360">
        <f t="shared" si="162"/>
        <v>0</v>
      </c>
      <c r="AK152" s="348" t="s">
        <v>899</v>
      </c>
      <c r="AL152" s="349">
        <v>0</v>
      </c>
      <c r="AM152" s="349">
        <v>0</v>
      </c>
      <c r="AN152" s="350">
        <f t="shared" ca="1" si="174"/>
        <v>0</v>
      </c>
      <c r="AO152" s="349">
        <v>0</v>
      </c>
      <c r="AP152" s="349">
        <f t="shared" si="175"/>
        <v>0</v>
      </c>
      <c r="AQ152" s="349" t="s">
        <v>923</v>
      </c>
      <c r="AR152" s="360">
        <f t="shared" si="163"/>
        <v>0</v>
      </c>
    </row>
    <row r="153" spans="1:44" ht="13.5" thickBot="1" x14ac:dyDescent="0.25">
      <c r="A153" s="430"/>
      <c r="B153" s="430"/>
      <c r="C153" s="415"/>
      <c r="D153" s="413"/>
      <c r="E153" s="413"/>
      <c r="F153" s="417"/>
      <c r="G153" s="418"/>
      <c r="H153" s="418"/>
      <c r="I153" s="420"/>
      <c r="J153" s="422"/>
      <c r="K153" s="422"/>
      <c r="L153" s="424"/>
      <c r="M153" s="351" t="s">
        <v>31</v>
      </c>
      <c r="N153" s="352"/>
      <c r="O153" s="352"/>
      <c r="P153" s="352" t="str">
        <f t="shared" ca="1" si="168"/>
        <v/>
      </c>
      <c r="Q153" s="352"/>
      <c r="R153" s="352" t="str">
        <f t="shared" si="169"/>
        <v/>
      </c>
      <c r="S153" s="352"/>
      <c r="T153" s="361">
        <f t="shared" si="160"/>
        <v>0</v>
      </c>
      <c r="U153" s="351" t="s">
        <v>31</v>
      </c>
      <c r="V153" s="352"/>
      <c r="W153" s="352"/>
      <c r="X153" s="352" t="str">
        <f t="shared" ca="1" si="170"/>
        <v/>
      </c>
      <c r="Y153" s="352"/>
      <c r="Z153" s="352" t="str">
        <f t="shared" si="171"/>
        <v/>
      </c>
      <c r="AA153" s="352"/>
      <c r="AB153" s="361">
        <f t="shared" si="161"/>
        <v>0</v>
      </c>
      <c r="AC153" s="351" t="s">
        <v>31</v>
      </c>
      <c r="AD153" s="352"/>
      <c r="AE153" s="352"/>
      <c r="AF153" s="352" t="str">
        <f t="shared" ca="1" si="172"/>
        <v/>
      </c>
      <c r="AG153" s="352"/>
      <c r="AH153" s="352" t="str">
        <f t="shared" si="173"/>
        <v/>
      </c>
      <c r="AI153" s="352"/>
      <c r="AJ153" s="361">
        <f t="shared" si="162"/>
        <v>0</v>
      </c>
      <c r="AK153" s="351" t="s">
        <v>31</v>
      </c>
      <c r="AL153" s="352"/>
      <c r="AM153" s="352"/>
      <c r="AN153" s="352" t="str">
        <f t="shared" ca="1" si="174"/>
        <v/>
      </c>
      <c r="AO153" s="352"/>
      <c r="AP153" s="352" t="str">
        <f t="shared" si="175"/>
        <v/>
      </c>
      <c r="AQ153" s="352"/>
      <c r="AR153" s="361">
        <f t="shared" si="163"/>
        <v>0</v>
      </c>
    </row>
    <row r="154" spans="1:44" x14ac:dyDescent="0.2">
      <c r="A154" s="430">
        <f t="shared" ref="A154" si="184">IF(AND(A152&lt;&gt;A$10, A152&lt;&gt;""), A152+1, "")</f>
        <v>72</v>
      </c>
      <c r="B154" s="430">
        <f>'TO Filter Summary'!B82</f>
        <v>0</v>
      </c>
      <c r="C154" s="414" t="s">
        <v>33</v>
      </c>
      <c r="D154" s="409" t="s">
        <v>34</v>
      </c>
      <c r="E154" s="409">
        <f>'TO Filter Summary'!D82</f>
        <v>0</v>
      </c>
      <c r="F154" s="416">
        <f ca="1">IF($A154="","", VLOOKUP(CONCATENATE("Observatory", $A154), Type_DB, 4, 0))</f>
        <v>407</v>
      </c>
      <c r="G154" s="409" t="str">
        <f ca="1">IF($A154="","", VLOOKUP(CONCATENATE("Observatory", $A154), Type_DB, 5, 0))</f>
        <v>0x197</v>
      </c>
      <c r="H154" s="409" t="str">
        <f t="shared" ref="H154" ca="1" si="185">CONCATENATE("0x",DEC2HEX(F154+2048))</f>
        <v>0x997</v>
      </c>
      <c r="I154" s="419" t="str">
        <f ca="1">IF($A154="","", VLOOKUP(CONCATENATE("Observatory", $A154), Type_DB, 12, 0))</f>
        <v/>
      </c>
      <c r="J154" s="421">
        <f ca="1">IF($A154="","", VLOOKUP(CONCATENATE("Observatory", $A154), Type_DB, 15, 0))</f>
        <v>0</v>
      </c>
      <c r="K154" s="421" t="str">
        <f ca="1">IF($A154="","", VLOOKUP(CONCATENATE("Observatory", $A154), Type_DB, 8, 0))</f>
        <v>N/A</v>
      </c>
      <c r="L154" s="423">
        <f ca="1">IF($A154="","", VLOOKUP(CONCATENATE("Observatory", $A154), Type_DB, 16, 0))</f>
        <v>0</v>
      </c>
      <c r="M154" s="348" t="s">
        <v>899</v>
      </c>
      <c r="N154" s="349">
        <v>0</v>
      </c>
      <c r="O154" s="349">
        <v>0</v>
      </c>
      <c r="P154" s="350">
        <f t="shared" ca="1" si="168"/>
        <v>0</v>
      </c>
      <c r="Q154" s="349">
        <v>0</v>
      </c>
      <c r="R154" s="349">
        <f t="shared" si="169"/>
        <v>0</v>
      </c>
      <c r="S154" s="349" t="s">
        <v>923</v>
      </c>
      <c r="T154" s="360">
        <f t="shared" si="160"/>
        <v>0</v>
      </c>
      <c r="U154" s="348" t="s">
        <v>899</v>
      </c>
      <c r="V154" s="349">
        <v>0</v>
      </c>
      <c r="W154" s="349">
        <v>0</v>
      </c>
      <c r="X154" s="350">
        <f t="shared" ca="1" si="170"/>
        <v>0</v>
      </c>
      <c r="Y154" s="349">
        <v>0</v>
      </c>
      <c r="Z154" s="349">
        <f t="shared" si="171"/>
        <v>0</v>
      </c>
      <c r="AA154" s="349" t="s">
        <v>923</v>
      </c>
      <c r="AB154" s="360">
        <f t="shared" si="161"/>
        <v>0</v>
      </c>
      <c r="AC154" s="348" t="s">
        <v>899</v>
      </c>
      <c r="AD154" s="349">
        <v>0</v>
      </c>
      <c r="AE154" s="349">
        <v>0</v>
      </c>
      <c r="AF154" s="350">
        <f t="shared" ca="1" si="172"/>
        <v>0</v>
      </c>
      <c r="AG154" s="349">
        <v>0</v>
      </c>
      <c r="AH154" s="349">
        <f t="shared" si="173"/>
        <v>0</v>
      </c>
      <c r="AI154" s="349" t="s">
        <v>923</v>
      </c>
      <c r="AJ154" s="360">
        <f t="shared" si="162"/>
        <v>0</v>
      </c>
      <c r="AK154" s="348" t="s">
        <v>899</v>
      </c>
      <c r="AL154" s="349">
        <v>0</v>
      </c>
      <c r="AM154" s="349">
        <v>0</v>
      </c>
      <c r="AN154" s="350">
        <f t="shared" ca="1" si="174"/>
        <v>0</v>
      </c>
      <c r="AO154" s="349">
        <v>0</v>
      </c>
      <c r="AP154" s="349">
        <f t="shared" si="175"/>
        <v>0</v>
      </c>
      <c r="AQ154" s="349" t="s">
        <v>923</v>
      </c>
      <c r="AR154" s="360">
        <f t="shared" si="163"/>
        <v>0</v>
      </c>
    </row>
    <row r="155" spans="1:44" ht="13.5" thickBot="1" x14ac:dyDescent="0.25">
      <c r="A155" s="430"/>
      <c r="B155" s="430"/>
      <c r="C155" s="415"/>
      <c r="D155" s="413"/>
      <c r="E155" s="413"/>
      <c r="F155" s="417"/>
      <c r="G155" s="418"/>
      <c r="H155" s="418"/>
      <c r="I155" s="420"/>
      <c r="J155" s="422"/>
      <c r="K155" s="422"/>
      <c r="L155" s="424"/>
      <c r="M155" s="351" t="s">
        <v>31</v>
      </c>
      <c r="N155" s="352"/>
      <c r="O155" s="352"/>
      <c r="P155" s="352" t="str">
        <f t="shared" ca="1" si="168"/>
        <v/>
      </c>
      <c r="Q155" s="352"/>
      <c r="R155" s="352" t="str">
        <f t="shared" si="169"/>
        <v/>
      </c>
      <c r="S155" s="352"/>
      <c r="T155" s="361">
        <f t="shared" si="160"/>
        <v>0</v>
      </c>
      <c r="U155" s="351" t="s">
        <v>31</v>
      </c>
      <c r="V155" s="352"/>
      <c r="W155" s="352"/>
      <c r="X155" s="352" t="str">
        <f t="shared" ca="1" si="170"/>
        <v/>
      </c>
      <c r="Y155" s="352"/>
      <c r="Z155" s="352" t="str">
        <f t="shared" si="171"/>
        <v/>
      </c>
      <c r="AA155" s="352"/>
      <c r="AB155" s="361">
        <f t="shared" si="161"/>
        <v>0</v>
      </c>
      <c r="AC155" s="351" t="s">
        <v>31</v>
      </c>
      <c r="AD155" s="352"/>
      <c r="AE155" s="352"/>
      <c r="AF155" s="352" t="str">
        <f t="shared" ca="1" si="172"/>
        <v/>
      </c>
      <c r="AG155" s="352"/>
      <c r="AH155" s="352" t="str">
        <f t="shared" si="173"/>
        <v/>
      </c>
      <c r="AI155" s="352"/>
      <c r="AJ155" s="361">
        <f t="shared" si="162"/>
        <v>0</v>
      </c>
      <c r="AK155" s="351" t="s">
        <v>31</v>
      </c>
      <c r="AL155" s="352"/>
      <c r="AM155" s="352"/>
      <c r="AN155" s="352" t="str">
        <f t="shared" ca="1" si="174"/>
        <v/>
      </c>
      <c r="AO155" s="352"/>
      <c r="AP155" s="352" t="str">
        <f t="shared" si="175"/>
        <v/>
      </c>
      <c r="AQ155" s="352"/>
      <c r="AR155" s="361">
        <f t="shared" si="163"/>
        <v>0</v>
      </c>
    </row>
    <row r="156" spans="1:44" x14ac:dyDescent="0.2">
      <c r="A156" s="430">
        <f t="shared" ref="A156" si="186">IF(AND(A154&lt;&gt;A$10, A154&lt;&gt;""), A154+1, "")</f>
        <v>73</v>
      </c>
      <c r="B156" s="430">
        <f>'TO Filter Summary'!B83</f>
        <v>0</v>
      </c>
      <c r="C156" s="414" t="s">
        <v>33</v>
      </c>
      <c r="D156" s="409" t="s">
        <v>34</v>
      </c>
      <c r="E156" s="409">
        <f>'TO Filter Summary'!D83</f>
        <v>0</v>
      </c>
      <c r="F156" s="416">
        <f ca="1">IF($A156="","", VLOOKUP(CONCATENATE("Observatory", $A156), Type_DB, 4, 0))</f>
        <v>408</v>
      </c>
      <c r="G156" s="409" t="str">
        <f ca="1">IF($A156="","", VLOOKUP(CONCATENATE("Observatory", $A156), Type_DB, 5, 0))</f>
        <v>0x198</v>
      </c>
      <c r="H156" s="409" t="str">
        <f t="shared" ref="H156" ca="1" si="187">CONCATENATE("0x",DEC2HEX(F156+2048))</f>
        <v>0x998</v>
      </c>
      <c r="I156" s="419" t="str">
        <f ca="1">IF($A156="","", VLOOKUP(CONCATENATE("Observatory", $A156), Type_DB, 12, 0))</f>
        <v/>
      </c>
      <c r="J156" s="421">
        <f ca="1">IF($A156="","", VLOOKUP(CONCATENATE("Observatory", $A156), Type_DB, 15, 0))</f>
        <v>0</v>
      </c>
      <c r="K156" s="421" t="str">
        <f ca="1">IF($A156="","", VLOOKUP(CONCATENATE("Observatory", $A156), Type_DB, 8, 0))</f>
        <v>N/A</v>
      </c>
      <c r="L156" s="423">
        <f ca="1">IF($A156="","", VLOOKUP(CONCATENATE("Observatory", $A156), Type_DB, 16, 0))</f>
        <v>0</v>
      </c>
      <c r="M156" s="348" t="s">
        <v>899</v>
      </c>
      <c r="N156" s="349">
        <v>0</v>
      </c>
      <c r="O156" s="349">
        <v>0</v>
      </c>
      <c r="P156" s="350">
        <f t="shared" ca="1" si="168"/>
        <v>0</v>
      </c>
      <c r="Q156" s="349">
        <v>0</v>
      </c>
      <c r="R156" s="349">
        <f t="shared" si="169"/>
        <v>0</v>
      </c>
      <c r="S156" s="349" t="s">
        <v>923</v>
      </c>
      <c r="T156" s="360">
        <f t="shared" si="160"/>
        <v>0</v>
      </c>
      <c r="U156" s="348" t="s">
        <v>899</v>
      </c>
      <c r="V156" s="349">
        <v>0</v>
      </c>
      <c r="W156" s="349">
        <v>0</v>
      </c>
      <c r="X156" s="350">
        <f t="shared" ca="1" si="170"/>
        <v>0</v>
      </c>
      <c r="Y156" s="349">
        <v>0</v>
      </c>
      <c r="Z156" s="349">
        <f t="shared" si="171"/>
        <v>0</v>
      </c>
      <c r="AA156" s="349" t="s">
        <v>923</v>
      </c>
      <c r="AB156" s="360">
        <f t="shared" si="161"/>
        <v>0</v>
      </c>
      <c r="AC156" s="348" t="s">
        <v>899</v>
      </c>
      <c r="AD156" s="349">
        <v>0</v>
      </c>
      <c r="AE156" s="349">
        <v>0</v>
      </c>
      <c r="AF156" s="350">
        <f t="shared" ca="1" si="172"/>
        <v>0</v>
      </c>
      <c r="AG156" s="349">
        <v>0</v>
      </c>
      <c r="AH156" s="349">
        <f t="shared" si="173"/>
        <v>0</v>
      </c>
      <c r="AI156" s="349" t="s">
        <v>923</v>
      </c>
      <c r="AJ156" s="360">
        <f t="shared" si="162"/>
        <v>0</v>
      </c>
      <c r="AK156" s="348" t="s">
        <v>899</v>
      </c>
      <c r="AL156" s="349">
        <v>0</v>
      </c>
      <c r="AM156" s="349">
        <v>0</v>
      </c>
      <c r="AN156" s="350">
        <f t="shared" ca="1" si="174"/>
        <v>0</v>
      </c>
      <c r="AO156" s="349">
        <v>0</v>
      </c>
      <c r="AP156" s="349">
        <f t="shared" si="175"/>
        <v>0</v>
      </c>
      <c r="AQ156" s="349" t="s">
        <v>923</v>
      </c>
      <c r="AR156" s="360">
        <f t="shared" si="163"/>
        <v>0</v>
      </c>
    </row>
    <row r="157" spans="1:44" s="68" customFormat="1" ht="13.5" thickBot="1" x14ac:dyDescent="0.25">
      <c r="A157" s="430"/>
      <c r="B157" s="430"/>
      <c r="C157" s="415"/>
      <c r="D157" s="413"/>
      <c r="E157" s="413"/>
      <c r="F157" s="417"/>
      <c r="G157" s="418"/>
      <c r="H157" s="418"/>
      <c r="I157" s="420"/>
      <c r="J157" s="422"/>
      <c r="K157" s="422"/>
      <c r="L157" s="424"/>
      <c r="M157" s="351" t="s">
        <v>31</v>
      </c>
      <c r="N157" s="352"/>
      <c r="O157" s="352"/>
      <c r="P157" s="352" t="str">
        <f t="shared" ca="1" si="168"/>
        <v/>
      </c>
      <c r="Q157" s="352"/>
      <c r="R157" s="352" t="str">
        <f t="shared" si="169"/>
        <v/>
      </c>
      <c r="S157" s="352"/>
      <c r="T157" s="361">
        <f t="shared" si="160"/>
        <v>0</v>
      </c>
      <c r="U157" s="351" t="s">
        <v>31</v>
      </c>
      <c r="V157" s="352"/>
      <c r="W157" s="352"/>
      <c r="X157" s="352" t="str">
        <f t="shared" ca="1" si="170"/>
        <v/>
      </c>
      <c r="Y157" s="352"/>
      <c r="Z157" s="352" t="str">
        <f t="shared" si="171"/>
        <v/>
      </c>
      <c r="AA157" s="352"/>
      <c r="AB157" s="361">
        <f t="shared" si="161"/>
        <v>0</v>
      </c>
      <c r="AC157" s="351" t="s">
        <v>31</v>
      </c>
      <c r="AD157" s="352"/>
      <c r="AE157" s="352"/>
      <c r="AF157" s="352" t="str">
        <f t="shared" ca="1" si="172"/>
        <v/>
      </c>
      <c r="AG157" s="352"/>
      <c r="AH157" s="352" t="str">
        <f t="shared" si="173"/>
        <v/>
      </c>
      <c r="AI157" s="352"/>
      <c r="AJ157" s="361">
        <f t="shared" si="162"/>
        <v>0</v>
      </c>
      <c r="AK157" s="351" t="s">
        <v>31</v>
      </c>
      <c r="AL157" s="352"/>
      <c r="AM157" s="352"/>
      <c r="AN157" s="352" t="str">
        <f t="shared" ca="1" si="174"/>
        <v/>
      </c>
      <c r="AO157" s="352"/>
      <c r="AP157" s="352" t="str">
        <f t="shared" si="175"/>
        <v/>
      </c>
      <c r="AQ157" s="352"/>
      <c r="AR157" s="361">
        <f t="shared" si="163"/>
        <v>0</v>
      </c>
    </row>
    <row r="158" spans="1:44" x14ac:dyDescent="0.2">
      <c r="A158" s="430">
        <f t="shared" ref="A158" si="188">IF(AND(A156&lt;&gt;A$10, A156&lt;&gt;""), A156+1, "")</f>
        <v>74</v>
      </c>
      <c r="B158" s="430">
        <f>'TO Filter Summary'!B84</f>
        <v>0</v>
      </c>
      <c r="C158" s="414" t="s">
        <v>33</v>
      </c>
      <c r="D158" s="409" t="s">
        <v>34</v>
      </c>
      <c r="E158" s="409">
        <f>'TO Filter Summary'!D84</f>
        <v>0</v>
      </c>
      <c r="F158" s="416">
        <f ca="1">IF($A158="","", VLOOKUP(CONCATENATE("Observatory", $A158), Type_DB, 4, 0))</f>
        <v>409</v>
      </c>
      <c r="G158" s="409" t="str">
        <f ca="1">IF($A158="","", VLOOKUP(CONCATENATE("Observatory", $A158), Type_DB, 5, 0))</f>
        <v>0x199</v>
      </c>
      <c r="H158" s="409" t="str">
        <f t="shared" ref="H158" ca="1" si="189">CONCATENATE("0x",DEC2HEX(F158+2048))</f>
        <v>0x999</v>
      </c>
      <c r="I158" s="419" t="str">
        <f ca="1">IF($A158="","", VLOOKUP(CONCATENATE("Observatory", $A158), Type_DB, 12, 0))</f>
        <v/>
      </c>
      <c r="J158" s="421">
        <f ca="1">IF($A158="","", VLOOKUP(CONCATENATE("Observatory", $A158), Type_DB, 15, 0))</f>
        <v>0</v>
      </c>
      <c r="K158" s="421" t="str">
        <f ca="1">IF($A158="","", VLOOKUP(CONCATENATE("Observatory", $A158), Type_DB, 8, 0))</f>
        <v>N/A</v>
      </c>
      <c r="L158" s="423">
        <f ca="1">IF($A158="","", VLOOKUP(CONCATENATE("Observatory", $A158), Type_DB, 16, 0))</f>
        <v>0</v>
      </c>
      <c r="M158" s="348" t="s">
        <v>899</v>
      </c>
      <c r="N158" s="349">
        <v>0</v>
      </c>
      <c r="O158" s="349">
        <v>0</v>
      </c>
      <c r="P158" s="350">
        <f t="shared" ca="1" si="168"/>
        <v>0</v>
      </c>
      <c r="Q158" s="349">
        <v>0</v>
      </c>
      <c r="R158" s="349">
        <f t="shared" si="169"/>
        <v>0</v>
      </c>
      <c r="S158" s="349" t="s">
        <v>923</v>
      </c>
      <c r="T158" s="360">
        <f t="shared" si="160"/>
        <v>0</v>
      </c>
      <c r="U158" s="348" t="s">
        <v>899</v>
      </c>
      <c r="V158" s="349">
        <v>0</v>
      </c>
      <c r="W158" s="349">
        <v>0</v>
      </c>
      <c r="X158" s="350">
        <f t="shared" ca="1" si="170"/>
        <v>0</v>
      </c>
      <c r="Y158" s="349">
        <v>0</v>
      </c>
      <c r="Z158" s="349">
        <f t="shared" si="171"/>
        <v>0</v>
      </c>
      <c r="AA158" s="349" t="s">
        <v>923</v>
      </c>
      <c r="AB158" s="360">
        <f t="shared" si="161"/>
        <v>0</v>
      </c>
      <c r="AC158" s="348" t="s">
        <v>899</v>
      </c>
      <c r="AD158" s="349">
        <v>0</v>
      </c>
      <c r="AE158" s="349">
        <v>0</v>
      </c>
      <c r="AF158" s="350">
        <f t="shared" ca="1" si="172"/>
        <v>0</v>
      </c>
      <c r="AG158" s="349">
        <v>0</v>
      </c>
      <c r="AH158" s="349">
        <f t="shared" si="173"/>
        <v>0</v>
      </c>
      <c r="AI158" s="349" t="s">
        <v>923</v>
      </c>
      <c r="AJ158" s="360">
        <f t="shared" si="162"/>
        <v>0</v>
      </c>
      <c r="AK158" s="348" t="s">
        <v>899</v>
      </c>
      <c r="AL158" s="349">
        <v>0</v>
      </c>
      <c r="AM158" s="349">
        <v>0</v>
      </c>
      <c r="AN158" s="350">
        <f t="shared" ca="1" si="174"/>
        <v>0</v>
      </c>
      <c r="AO158" s="349">
        <v>0</v>
      </c>
      <c r="AP158" s="349">
        <f t="shared" si="175"/>
        <v>0</v>
      </c>
      <c r="AQ158" s="349" t="s">
        <v>923</v>
      </c>
      <c r="AR158" s="360">
        <f t="shared" si="163"/>
        <v>0</v>
      </c>
    </row>
    <row r="159" spans="1:44" ht="13.5" thickBot="1" x14ac:dyDescent="0.25">
      <c r="A159" s="430"/>
      <c r="B159" s="430"/>
      <c r="C159" s="415"/>
      <c r="D159" s="413"/>
      <c r="E159" s="413"/>
      <c r="F159" s="417"/>
      <c r="G159" s="418"/>
      <c r="H159" s="418"/>
      <c r="I159" s="420"/>
      <c r="J159" s="422"/>
      <c r="K159" s="422"/>
      <c r="L159" s="424"/>
      <c r="M159" s="351" t="s">
        <v>31</v>
      </c>
      <c r="N159" s="352"/>
      <c r="O159" s="352"/>
      <c r="P159" s="352" t="str">
        <f t="shared" ca="1" si="168"/>
        <v/>
      </c>
      <c r="Q159" s="352"/>
      <c r="R159" s="352" t="str">
        <f t="shared" si="169"/>
        <v/>
      </c>
      <c r="S159" s="352"/>
      <c r="T159" s="361">
        <f t="shared" si="160"/>
        <v>0</v>
      </c>
      <c r="U159" s="351" t="s">
        <v>31</v>
      </c>
      <c r="V159" s="352"/>
      <c r="W159" s="352"/>
      <c r="X159" s="352" t="str">
        <f t="shared" ca="1" si="170"/>
        <v/>
      </c>
      <c r="Y159" s="352"/>
      <c r="Z159" s="352" t="str">
        <f t="shared" si="171"/>
        <v/>
      </c>
      <c r="AA159" s="352"/>
      <c r="AB159" s="361">
        <f t="shared" si="161"/>
        <v>0</v>
      </c>
      <c r="AC159" s="351" t="s">
        <v>31</v>
      </c>
      <c r="AD159" s="352"/>
      <c r="AE159" s="352"/>
      <c r="AF159" s="352" t="str">
        <f t="shared" ca="1" si="172"/>
        <v/>
      </c>
      <c r="AG159" s="352"/>
      <c r="AH159" s="352" t="str">
        <f t="shared" si="173"/>
        <v/>
      </c>
      <c r="AI159" s="352"/>
      <c r="AJ159" s="361">
        <f t="shared" si="162"/>
        <v>0</v>
      </c>
      <c r="AK159" s="351" t="s">
        <v>31</v>
      </c>
      <c r="AL159" s="352"/>
      <c r="AM159" s="352"/>
      <c r="AN159" s="352" t="str">
        <f t="shared" ca="1" si="174"/>
        <v/>
      </c>
      <c r="AO159" s="352"/>
      <c r="AP159" s="352" t="str">
        <f t="shared" si="175"/>
        <v/>
      </c>
      <c r="AQ159" s="352"/>
      <c r="AR159" s="361">
        <f t="shared" si="163"/>
        <v>0</v>
      </c>
    </row>
    <row r="160" spans="1:44" x14ac:dyDescent="0.2">
      <c r="A160" s="430">
        <f t="shared" ref="A160" si="190">IF(AND(A158&lt;&gt;A$10, A158&lt;&gt;""), A158+1, "")</f>
        <v>75</v>
      </c>
      <c r="B160" s="430" t="str">
        <f>'TO Filter Summary'!B85</f>
        <v>FSW</v>
      </c>
      <c r="C160" s="414" t="s">
        <v>939</v>
      </c>
      <c r="D160" s="409" t="s">
        <v>34</v>
      </c>
      <c r="E160" s="409" t="str">
        <f>'TO Filter Summary'!D85</f>
        <v>No</v>
      </c>
      <c r="F160" s="416">
        <f ca="1">IF($A160="","", VLOOKUP(CONCATENATE("Observatory", $A160), Type_DB, 4, 0))</f>
        <v>410</v>
      </c>
      <c r="G160" s="409" t="str">
        <f ca="1">IF($A160="","", VLOOKUP(CONCATENATE("Observatory", $A160), Type_DB, 5, 0))</f>
        <v>0x19A</v>
      </c>
      <c r="H160" s="409" t="str">
        <f t="shared" ref="H160" ca="1" si="191">CONCATENATE("0x",DEC2HEX(F160+2048))</f>
        <v>0x99A</v>
      </c>
      <c r="I160" s="419">
        <f ca="1">IF($A160="","", VLOOKUP(CONCATENATE("Observatory", $A160), Type_DB, 12, 0))</f>
        <v>384</v>
      </c>
      <c r="J160" s="421">
        <f ca="1">IF($A160="","", VLOOKUP(CONCATENATE("Observatory", $A160), Type_DB, 15, 0))</f>
        <v>5</v>
      </c>
      <c r="K160" s="421" t="str">
        <f ca="1">IF($A160="","", VLOOKUP(CONCATENATE("Observatory", $A160), Type_DB, 8, 0))</f>
        <v>Sync</v>
      </c>
      <c r="L160" s="423">
        <f ca="1">IF($A160="","", VLOOKUP(CONCATENATE("Observatory", $A160), Type_DB, 16, 0))</f>
        <v>76.8</v>
      </c>
      <c r="M160" s="348" t="s">
        <v>899</v>
      </c>
      <c r="N160" s="349">
        <v>1</v>
      </c>
      <c r="O160" s="349">
        <v>12</v>
      </c>
      <c r="P160" s="350">
        <f t="shared" ref="P160:P207" ca="1" si="192">IF(M160="Count", INDIRECT(CONCATENATE("$J", ROW()))*O160, "")</f>
        <v>60</v>
      </c>
      <c r="Q160" s="349">
        <v>0</v>
      </c>
      <c r="R160" s="349">
        <f t="shared" ref="R160:R207" si="193">IF(S160="","",IF(S160="SCHK",0,(IF(S160="SCEV",1,(IF(S160="SCAD",2,IF(S160="SCHR",3,0)))))))</f>
        <v>0</v>
      </c>
      <c r="S160" s="349" t="s">
        <v>923</v>
      </c>
      <c r="T160" s="360">
        <f t="shared" ref="T160:T204" ca="1" si="194">IF(AND(M160&lt;&gt;"N/A", O160&lt;&gt;0),IF($E160="B",0,$L160/O160), 0)</f>
        <v>6.3999999999999995</v>
      </c>
      <c r="U160" s="348" t="s">
        <v>899</v>
      </c>
      <c r="V160" s="349">
        <v>1</v>
      </c>
      <c r="W160" s="349">
        <v>12</v>
      </c>
      <c r="X160" s="350">
        <f t="shared" ref="X160:X207" ca="1" si="195">IF(U160="Count", INDIRECT(CONCATENATE("$J", ROW()))*W160, "")</f>
        <v>60</v>
      </c>
      <c r="Y160" s="349">
        <v>0</v>
      </c>
      <c r="Z160" s="349">
        <f t="shared" ref="Z160:Z207" si="196">IF(AA160="","",IF(AA160="SCHK",0,(IF(AA160="SCEV",1,(IF(AA160="SCAD",2,IF(AA160="SCHR",3,0)))))))</f>
        <v>0</v>
      </c>
      <c r="AA160" s="349" t="s">
        <v>923</v>
      </c>
      <c r="AB160" s="360">
        <f t="shared" ref="AB160:AB204" ca="1" si="197">IF(AND(U160&lt;&gt;"N/A", W160&lt;&gt;0),IF($E160="B",0,$L160/W160), 0)</f>
        <v>6.3999999999999995</v>
      </c>
      <c r="AC160" s="348" t="s">
        <v>899</v>
      </c>
      <c r="AD160" s="349">
        <v>1</v>
      </c>
      <c r="AE160" s="349">
        <v>12</v>
      </c>
      <c r="AF160" s="350">
        <f t="shared" ref="AF160:AF207" ca="1" si="198">IF(AC160="Count", INDIRECT(CONCATENATE("$J", ROW()))*AE160, "")</f>
        <v>60</v>
      </c>
      <c r="AG160" s="349">
        <v>0</v>
      </c>
      <c r="AH160" s="349">
        <f t="shared" ref="AH160:AH207" si="199">IF(AI160="","",IF(AI160="SCHK",0,(IF(AI160="SCEV",1,(IF(AI160="SCAD",2,IF(AI160="SCHR",3,0)))))))</f>
        <v>0</v>
      </c>
      <c r="AI160" s="349" t="s">
        <v>923</v>
      </c>
      <c r="AJ160" s="360">
        <f t="shared" ref="AJ160:AJ204" ca="1" si="200">IF(AND(AC160&lt;&gt;"N/A", AE160&lt;&gt;0),IF($E160="B",0,$L160/AE160), 0)</f>
        <v>6.3999999999999995</v>
      </c>
      <c r="AK160" s="348" t="s">
        <v>899</v>
      </c>
      <c r="AL160" s="349">
        <v>1</v>
      </c>
      <c r="AM160" s="349">
        <v>12</v>
      </c>
      <c r="AN160" s="350">
        <f t="shared" ref="AN160:AN207" ca="1" si="201">IF(AK160="Count", INDIRECT(CONCATENATE("$J", ROW()))*AM160, "")</f>
        <v>60</v>
      </c>
      <c r="AO160" s="349">
        <v>0</v>
      </c>
      <c r="AP160" s="349">
        <f t="shared" ref="AP160:AP207" si="202">IF(AQ160="","",IF(AQ160="SCHK",0,(IF(AQ160="SCEV",1,(IF(AQ160="SCAD",2,IF(AQ160="SCHR",3,0)))))))</f>
        <v>0</v>
      </c>
      <c r="AQ160" s="349" t="s">
        <v>923</v>
      </c>
      <c r="AR160" s="360">
        <f t="shared" ref="AR160:AR204" ca="1" si="203">IF(AND(AK160&lt;&gt;"N/A", AM160&lt;&gt;0),IF($E160="B",0,$L160/AM160), 0)</f>
        <v>6.3999999999999995</v>
      </c>
    </row>
    <row r="161" spans="1:44" ht="13.5" thickBot="1" x14ac:dyDescent="0.25">
      <c r="A161" s="430"/>
      <c r="B161" s="430"/>
      <c r="C161" s="415"/>
      <c r="D161" s="413"/>
      <c r="E161" s="413"/>
      <c r="F161" s="417"/>
      <c r="G161" s="418"/>
      <c r="H161" s="418"/>
      <c r="I161" s="420"/>
      <c r="J161" s="422"/>
      <c r="K161" s="422"/>
      <c r="L161" s="424"/>
      <c r="M161" s="351" t="s">
        <v>31</v>
      </c>
      <c r="N161" s="352"/>
      <c r="O161" s="352"/>
      <c r="P161" s="352" t="str">
        <f t="shared" ca="1" si="192"/>
        <v/>
      </c>
      <c r="Q161" s="352"/>
      <c r="R161" s="352" t="str">
        <f t="shared" si="193"/>
        <v/>
      </c>
      <c r="S161" s="352"/>
      <c r="T161" s="361">
        <f t="shared" si="194"/>
        <v>0</v>
      </c>
      <c r="U161" s="351" t="s">
        <v>31</v>
      </c>
      <c r="V161" s="352"/>
      <c r="W161" s="352"/>
      <c r="X161" s="352" t="str">
        <f t="shared" ca="1" si="195"/>
        <v/>
      </c>
      <c r="Y161" s="352"/>
      <c r="Z161" s="352" t="str">
        <f t="shared" si="196"/>
        <v/>
      </c>
      <c r="AA161" s="352"/>
      <c r="AB161" s="361">
        <f t="shared" si="197"/>
        <v>0</v>
      </c>
      <c r="AC161" s="351" t="s">
        <v>31</v>
      </c>
      <c r="AD161" s="352"/>
      <c r="AE161" s="352"/>
      <c r="AF161" s="352" t="str">
        <f t="shared" ca="1" si="198"/>
        <v/>
      </c>
      <c r="AG161" s="352"/>
      <c r="AH161" s="352" t="str">
        <f t="shared" si="199"/>
        <v/>
      </c>
      <c r="AI161" s="352"/>
      <c r="AJ161" s="361">
        <f t="shared" si="200"/>
        <v>0</v>
      </c>
      <c r="AK161" s="351" t="s">
        <v>31</v>
      </c>
      <c r="AL161" s="352"/>
      <c r="AM161" s="352"/>
      <c r="AN161" s="352" t="str">
        <f t="shared" ca="1" si="201"/>
        <v/>
      </c>
      <c r="AO161" s="352"/>
      <c r="AP161" s="352" t="str">
        <f t="shared" si="202"/>
        <v/>
      </c>
      <c r="AQ161" s="352"/>
      <c r="AR161" s="361">
        <f t="shared" si="203"/>
        <v>0</v>
      </c>
    </row>
    <row r="162" spans="1:44" x14ac:dyDescent="0.2">
      <c r="A162" s="430">
        <f t="shared" ref="A162" si="204">IF(AND(A160&lt;&gt;A$10, A160&lt;&gt;""), A160+1, "")</f>
        <v>76</v>
      </c>
      <c r="B162" s="430" t="str">
        <f>'TO Filter Summary'!B86</f>
        <v>FSW</v>
      </c>
      <c r="C162" s="414" t="s">
        <v>938</v>
      </c>
      <c r="D162" s="409" t="s">
        <v>34</v>
      </c>
      <c r="E162" s="409" t="str">
        <f>'TO Filter Summary'!D86</f>
        <v>No</v>
      </c>
      <c r="F162" s="416">
        <f ca="1">IF($A162="","", VLOOKUP(CONCATENATE("Observatory", $A162), Type_DB, 4, 0))</f>
        <v>411</v>
      </c>
      <c r="G162" s="409" t="str">
        <f ca="1">IF($A162="","", VLOOKUP(CONCATENATE("Observatory", $A162), Type_DB, 5, 0))</f>
        <v>0x19B</v>
      </c>
      <c r="H162" s="409" t="str">
        <f t="shared" ref="H162" ca="1" si="205">CONCATENATE("0x",DEC2HEX(F162+2048))</f>
        <v>0x99B</v>
      </c>
      <c r="I162" s="419">
        <f ca="1">IF($A162="","", VLOOKUP(CONCATENATE("Observatory", $A162), Type_DB, 12, 0))</f>
        <v>7936</v>
      </c>
      <c r="J162" s="421">
        <f ca="1">IF($A162="","", VLOOKUP(CONCATENATE("Observatory", $A162), Type_DB, 15, 0))</f>
        <v>5</v>
      </c>
      <c r="K162" s="421" t="str">
        <f ca="1">IF($A162="","", VLOOKUP(CONCATENATE("Observatory", $A162), Type_DB, 8, 0))</f>
        <v>Sync</v>
      </c>
      <c r="L162" s="423">
        <f ca="1">IF($A162="","", VLOOKUP(CONCATENATE("Observatory", $A162), Type_DB, 16, 0))</f>
        <v>1587.2</v>
      </c>
      <c r="M162" s="348" t="s">
        <v>899</v>
      </c>
      <c r="N162" s="349">
        <v>1</v>
      </c>
      <c r="O162" s="349">
        <v>12</v>
      </c>
      <c r="P162" s="350">
        <f t="shared" ca="1" si="192"/>
        <v>60</v>
      </c>
      <c r="Q162" s="349">
        <v>0</v>
      </c>
      <c r="R162" s="349">
        <f t="shared" si="193"/>
        <v>0</v>
      </c>
      <c r="S162" s="349" t="s">
        <v>923</v>
      </c>
      <c r="T162" s="360">
        <f t="shared" ca="1" si="194"/>
        <v>132.26666666666668</v>
      </c>
      <c r="U162" s="348" t="s">
        <v>899</v>
      </c>
      <c r="V162" s="349">
        <v>1</v>
      </c>
      <c r="W162" s="349">
        <v>12</v>
      </c>
      <c r="X162" s="350">
        <f t="shared" ca="1" si="195"/>
        <v>60</v>
      </c>
      <c r="Y162" s="349">
        <v>0</v>
      </c>
      <c r="Z162" s="349">
        <f t="shared" si="196"/>
        <v>0</v>
      </c>
      <c r="AA162" s="349" t="s">
        <v>923</v>
      </c>
      <c r="AB162" s="360">
        <f t="shared" ca="1" si="197"/>
        <v>132.26666666666668</v>
      </c>
      <c r="AC162" s="348" t="s">
        <v>899</v>
      </c>
      <c r="AD162" s="349">
        <v>1</v>
      </c>
      <c r="AE162" s="349">
        <v>12</v>
      </c>
      <c r="AF162" s="350">
        <f t="shared" ca="1" si="198"/>
        <v>60</v>
      </c>
      <c r="AG162" s="349">
        <v>0</v>
      </c>
      <c r="AH162" s="349">
        <f t="shared" si="199"/>
        <v>0</v>
      </c>
      <c r="AI162" s="349" t="s">
        <v>923</v>
      </c>
      <c r="AJ162" s="360">
        <f t="shared" ca="1" si="200"/>
        <v>132.26666666666668</v>
      </c>
      <c r="AK162" s="348" t="s">
        <v>899</v>
      </c>
      <c r="AL162" s="349">
        <v>1</v>
      </c>
      <c r="AM162" s="349">
        <v>12</v>
      </c>
      <c r="AN162" s="350">
        <f t="shared" ca="1" si="201"/>
        <v>60</v>
      </c>
      <c r="AO162" s="349">
        <v>0</v>
      </c>
      <c r="AP162" s="349">
        <f t="shared" si="202"/>
        <v>0</v>
      </c>
      <c r="AQ162" s="349" t="s">
        <v>923</v>
      </c>
      <c r="AR162" s="360">
        <f t="shared" ca="1" si="203"/>
        <v>132.26666666666668</v>
      </c>
    </row>
    <row r="163" spans="1:44" ht="13.5" thickBot="1" x14ac:dyDescent="0.25">
      <c r="A163" s="430"/>
      <c r="B163" s="430"/>
      <c r="C163" s="415"/>
      <c r="D163" s="413"/>
      <c r="E163" s="413"/>
      <c r="F163" s="417"/>
      <c r="G163" s="418"/>
      <c r="H163" s="418"/>
      <c r="I163" s="420"/>
      <c r="J163" s="422"/>
      <c r="K163" s="422"/>
      <c r="L163" s="424"/>
      <c r="M163" s="351" t="s">
        <v>31</v>
      </c>
      <c r="N163" s="352"/>
      <c r="O163" s="352"/>
      <c r="P163" s="352" t="str">
        <f t="shared" ca="1" si="192"/>
        <v/>
      </c>
      <c r="Q163" s="352"/>
      <c r="R163" s="352" t="str">
        <f t="shared" si="193"/>
        <v/>
      </c>
      <c r="S163" s="352"/>
      <c r="T163" s="361">
        <f t="shared" si="194"/>
        <v>0</v>
      </c>
      <c r="U163" s="351" t="s">
        <v>31</v>
      </c>
      <c r="V163" s="352"/>
      <c r="W163" s="352"/>
      <c r="X163" s="352" t="str">
        <f t="shared" ca="1" si="195"/>
        <v/>
      </c>
      <c r="Y163" s="352"/>
      <c r="Z163" s="352" t="str">
        <f t="shared" si="196"/>
        <v/>
      </c>
      <c r="AA163" s="352"/>
      <c r="AB163" s="361">
        <f t="shared" si="197"/>
        <v>0</v>
      </c>
      <c r="AC163" s="351" t="s">
        <v>31</v>
      </c>
      <c r="AD163" s="352"/>
      <c r="AE163" s="352"/>
      <c r="AF163" s="352" t="str">
        <f t="shared" ca="1" si="198"/>
        <v/>
      </c>
      <c r="AG163" s="352"/>
      <c r="AH163" s="352" t="str">
        <f t="shared" si="199"/>
        <v/>
      </c>
      <c r="AI163" s="352"/>
      <c r="AJ163" s="361">
        <f t="shared" si="200"/>
        <v>0</v>
      </c>
      <c r="AK163" s="351" t="s">
        <v>31</v>
      </c>
      <c r="AL163" s="352"/>
      <c r="AM163" s="352"/>
      <c r="AN163" s="352" t="str">
        <f t="shared" ca="1" si="201"/>
        <v/>
      </c>
      <c r="AO163" s="352"/>
      <c r="AP163" s="352" t="str">
        <f t="shared" si="202"/>
        <v/>
      </c>
      <c r="AQ163" s="352"/>
      <c r="AR163" s="361">
        <f t="shared" si="203"/>
        <v>0</v>
      </c>
    </row>
    <row r="164" spans="1:44" x14ac:dyDescent="0.2">
      <c r="A164" s="430">
        <f t="shared" ref="A164" si="206">IF(AND(A162&lt;&gt;A$10, A162&lt;&gt;""), A162+1, "")</f>
        <v>77</v>
      </c>
      <c r="B164" s="430" t="str">
        <f>'TO Filter Summary'!B87</f>
        <v>FSW</v>
      </c>
      <c r="C164" s="414" t="s">
        <v>841</v>
      </c>
      <c r="D164" s="409" t="s">
        <v>34</v>
      </c>
      <c r="E164" s="409" t="str">
        <f>'TO Filter Summary'!D87</f>
        <v>No</v>
      </c>
      <c r="F164" s="416">
        <f ca="1">IF($A164="","", VLOOKUP(CONCATENATE("Observatory", $A164), Type_DB, 4, 0))</f>
        <v>412</v>
      </c>
      <c r="G164" s="409" t="str">
        <f ca="1">IF($A164="","", VLOOKUP(CONCATENATE("Observatory", $A164), Type_DB, 5, 0))</f>
        <v>0x19C</v>
      </c>
      <c r="H164" s="409" t="str">
        <f t="shared" ref="H164" ca="1" si="207">CONCATENATE("0x",DEC2HEX(F164+2048))</f>
        <v>0x99C</v>
      </c>
      <c r="I164" s="419">
        <f ca="1">IF($A164="","", VLOOKUP(CONCATENATE("Observatory", $A164), Type_DB, 12, 0))</f>
        <v>688</v>
      </c>
      <c r="J164" s="421">
        <f ca="1">IF($A164="","", VLOOKUP(CONCATENATE("Observatory", $A164), Type_DB, 15, 0))</f>
        <v>5</v>
      </c>
      <c r="K164" s="421" t="str">
        <f ca="1">IF($A164="","", VLOOKUP(CONCATENATE("Observatory", $A164), Type_DB, 8, 0))</f>
        <v>Sync</v>
      </c>
      <c r="L164" s="423">
        <f ca="1">IF($A164="","", VLOOKUP(CONCATENATE("Observatory", $A164), Type_DB, 16, 0))</f>
        <v>137.6</v>
      </c>
      <c r="M164" s="348" t="s">
        <v>899</v>
      </c>
      <c r="N164" s="349">
        <v>1</v>
      </c>
      <c r="O164" s="349">
        <v>3</v>
      </c>
      <c r="P164" s="350">
        <f t="shared" ca="1" si="192"/>
        <v>15</v>
      </c>
      <c r="Q164" s="349">
        <v>0</v>
      </c>
      <c r="R164" s="349">
        <f t="shared" si="193"/>
        <v>0</v>
      </c>
      <c r="S164" s="349" t="s">
        <v>923</v>
      </c>
      <c r="T164" s="360">
        <f t="shared" ca="1" si="194"/>
        <v>45.866666666666667</v>
      </c>
      <c r="U164" s="348" t="s">
        <v>899</v>
      </c>
      <c r="V164" s="349">
        <v>1</v>
      </c>
      <c r="W164" s="349">
        <v>6</v>
      </c>
      <c r="X164" s="350">
        <f t="shared" ca="1" si="195"/>
        <v>30</v>
      </c>
      <c r="Y164" s="349">
        <v>0</v>
      </c>
      <c r="Z164" s="349">
        <f t="shared" si="196"/>
        <v>0</v>
      </c>
      <c r="AA164" s="349" t="s">
        <v>923</v>
      </c>
      <c r="AB164" s="360">
        <f t="shared" ca="1" si="197"/>
        <v>22.933333333333334</v>
      </c>
      <c r="AC164" s="348" t="s">
        <v>899</v>
      </c>
      <c r="AD164" s="349">
        <v>1</v>
      </c>
      <c r="AE164" s="349">
        <v>6</v>
      </c>
      <c r="AF164" s="350">
        <f t="shared" ca="1" si="198"/>
        <v>30</v>
      </c>
      <c r="AG164" s="349">
        <v>0</v>
      </c>
      <c r="AH164" s="349">
        <f t="shared" si="199"/>
        <v>0</v>
      </c>
      <c r="AI164" s="349" t="s">
        <v>923</v>
      </c>
      <c r="AJ164" s="360">
        <f t="shared" ca="1" si="200"/>
        <v>22.933333333333334</v>
      </c>
      <c r="AK164" s="348" t="s">
        <v>899</v>
      </c>
      <c r="AL164" s="349">
        <v>1</v>
      </c>
      <c r="AM164" s="349">
        <v>12</v>
      </c>
      <c r="AN164" s="350">
        <f t="shared" ca="1" si="201"/>
        <v>60</v>
      </c>
      <c r="AO164" s="349">
        <v>0</v>
      </c>
      <c r="AP164" s="349">
        <f t="shared" si="202"/>
        <v>0</v>
      </c>
      <c r="AQ164" s="349" t="s">
        <v>923</v>
      </c>
      <c r="AR164" s="360">
        <f t="shared" ca="1" si="203"/>
        <v>11.466666666666667</v>
      </c>
    </row>
    <row r="165" spans="1:44" ht="13.5" thickBot="1" x14ac:dyDescent="0.25">
      <c r="A165" s="430"/>
      <c r="B165" s="430"/>
      <c r="C165" s="415"/>
      <c r="D165" s="413"/>
      <c r="E165" s="413"/>
      <c r="F165" s="417"/>
      <c r="G165" s="418"/>
      <c r="H165" s="418"/>
      <c r="I165" s="420"/>
      <c r="J165" s="422"/>
      <c r="K165" s="422"/>
      <c r="L165" s="424"/>
      <c r="M165" s="351" t="s">
        <v>31</v>
      </c>
      <c r="N165" s="352"/>
      <c r="O165" s="352"/>
      <c r="P165" s="352" t="str">
        <f t="shared" ca="1" si="192"/>
        <v/>
      </c>
      <c r="Q165" s="352"/>
      <c r="R165" s="352" t="str">
        <f t="shared" si="193"/>
        <v/>
      </c>
      <c r="S165" s="352"/>
      <c r="T165" s="361">
        <f t="shared" si="194"/>
        <v>0</v>
      </c>
      <c r="U165" s="351" t="s">
        <v>31</v>
      </c>
      <c r="V165" s="352"/>
      <c r="W165" s="352"/>
      <c r="X165" s="352" t="str">
        <f t="shared" ca="1" si="195"/>
        <v/>
      </c>
      <c r="Y165" s="352"/>
      <c r="Z165" s="352" t="str">
        <f t="shared" si="196"/>
        <v/>
      </c>
      <c r="AA165" s="352"/>
      <c r="AB165" s="361">
        <f t="shared" si="197"/>
        <v>0</v>
      </c>
      <c r="AC165" s="351" t="s">
        <v>31</v>
      </c>
      <c r="AD165" s="352"/>
      <c r="AE165" s="352"/>
      <c r="AF165" s="352" t="str">
        <f t="shared" ca="1" si="198"/>
        <v/>
      </c>
      <c r="AG165" s="352"/>
      <c r="AH165" s="352" t="str">
        <f t="shared" si="199"/>
        <v/>
      </c>
      <c r="AI165" s="352"/>
      <c r="AJ165" s="361">
        <f t="shared" si="200"/>
        <v>0</v>
      </c>
      <c r="AK165" s="351" t="s">
        <v>31</v>
      </c>
      <c r="AL165" s="352"/>
      <c r="AM165" s="352"/>
      <c r="AN165" s="352" t="str">
        <f t="shared" ca="1" si="201"/>
        <v/>
      </c>
      <c r="AO165" s="352"/>
      <c r="AP165" s="352" t="str">
        <f t="shared" si="202"/>
        <v/>
      </c>
      <c r="AQ165" s="352"/>
      <c r="AR165" s="361">
        <f t="shared" si="203"/>
        <v>0</v>
      </c>
    </row>
    <row r="166" spans="1:44" x14ac:dyDescent="0.2">
      <c r="A166" s="430">
        <f t="shared" ref="A166" si="208">IF(AND(A164&lt;&gt;A$10, A164&lt;&gt;""), A164+1, "")</f>
        <v>78</v>
      </c>
      <c r="B166" s="430" t="str">
        <f>'TO Filter Summary'!B88</f>
        <v>FSW</v>
      </c>
      <c r="C166" s="414" t="s">
        <v>842</v>
      </c>
      <c r="D166" s="409" t="s">
        <v>34</v>
      </c>
      <c r="E166" s="409" t="str">
        <f>'TO Filter Summary'!D88</f>
        <v>No</v>
      </c>
      <c r="F166" s="416">
        <f ca="1">IF($A166="","", VLOOKUP(CONCATENATE("Observatory", $A166), Type_DB, 4, 0))</f>
        <v>413</v>
      </c>
      <c r="G166" s="409" t="str">
        <f ca="1">IF($A166="","", VLOOKUP(CONCATENATE("Observatory", $A166), Type_DB, 5, 0))</f>
        <v>0x19D</v>
      </c>
      <c r="H166" s="409" t="str">
        <f t="shared" ref="H166" ca="1" si="209">CONCATENATE("0x",DEC2HEX(F166+2048))</f>
        <v>0x99D</v>
      </c>
      <c r="I166" s="419">
        <f ca="1">IF($A166="","", VLOOKUP(CONCATENATE("Observatory", $A166), Type_DB, 12, 0))</f>
        <v>176</v>
      </c>
      <c r="J166" s="421">
        <f ca="1">IF($A166="","", VLOOKUP(CONCATENATE("Observatory", $A166), Type_DB, 15, 0))</f>
        <v>5</v>
      </c>
      <c r="K166" s="421" t="str">
        <f ca="1">IF($A166="","", VLOOKUP(CONCATENATE("Observatory", $A166), Type_DB, 8, 0))</f>
        <v>Sync</v>
      </c>
      <c r="L166" s="423">
        <f ca="1">IF($A166="","", VLOOKUP(CONCATENATE("Observatory", $A166), Type_DB, 16, 0))</f>
        <v>35.200000000000003</v>
      </c>
      <c r="M166" s="348" t="s">
        <v>899</v>
      </c>
      <c r="N166" s="349">
        <v>1</v>
      </c>
      <c r="O166" s="349">
        <v>3</v>
      </c>
      <c r="P166" s="350">
        <f t="shared" ca="1" si="192"/>
        <v>15</v>
      </c>
      <c r="Q166" s="349">
        <v>0</v>
      </c>
      <c r="R166" s="349">
        <f t="shared" si="193"/>
        <v>0</v>
      </c>
      <c r="S166" s="349" t="s">
        <v>923</v>
      </c>
      <c r="T166" s="360">
        <f t="shared" ca="1" si="194"/>
        <v>11.733333333333334</v>
      </c>
      <c r="U166" s="348" t="s">
        <v>899</v>
      </c>
      <c r="V166" s="349">
        <v>1</v>
      </c>
      <c r="W166" s="349">
        <v>6</v>
      </c>
      <c r="X166" s="350">
        <f t="shared" ca="1" si="195"/>
        <v>30</v>
      </c>
      <c r="Y166" s="349">
        <v>0</v>
      </c>
      <c r="Z166" s="349">
        <f t="shared" si="196"/>
        <v>0</v>
      </c>
      <c r="AA166" s="349" t="s">
        <v>923</v>
      </c>
      <c r="AB166" s="360">
        <f t="shared" ca="1" si="197"/>
        <v>5.8666666666666671</v>
      </c>
      <c r="AC166" s="348" t="s">
        <v>899</v>
      </c>
      <c r="AD166" s="349">
        <v>1</v>
      </c>
      <c r="AE166" s="349">
        <v>6</v>
      </c>
      <c r="AF166" s="350">
        <f t="shared" ca="1" si="198"/>
        <v>30</v>
      </c>
      <c r="AG166" s="349">
        <v>0</v>
      </c>
      <c r="AH166" s="349">
        <f t="shared" si="199"/>
        <v>0</v>
      </c>
      <c r="AI166" s="349" t="s">
        <v>923</v>
      </c>
      <c r="AJ166" s="360">
        <f t="shared" ca="1" si="200"/>
        <v>5.8666666666666671</v>
      </c>
      <c r="AK166" s="348" t="s">
        <v>899</v>
      </c>
      <c r="AL166" s="349">
        <v>1</v>
      </c>
      <c r="AM166" s="349">
        <v>12</v>
      </c>
      <c r="AN166" s="350">
        <f t="shared" ca="1" si="201"/>
        <v>60</v>
      </c>
      <c r="AO166" s="349">
        <v>0</v>
      </c>
      <c r="AP166" s="349">
        <f t="shared" si="202"/>
        <v>0</v>
      </c>
      <c r="AQ166" s="349" t="s">
        <v>923</v>
      </c>
      <c r="AR166" s="360">
        <f t="shared" ca="1" si="203"/>
        <v>2.9333333333333336</v>
      </c>
    </row>
    <row r="167" spans="1:44" ht="13.5" thickBot="1" x14ac:dyDescent="0.25">
      <c r="A167" s="430"/>
      <c r="B167" s="430"/>
      <c r="C167" s="415"/>
      <c r="D167" s="413"/>
      <c r="E167" s="413"/>
      <c r="F167" s="417"/>
      <c r="G167" s="418"/>
      <c r="H167" s="418"/>
      <c r="I167" s="420"/>
      <c r="J167" s="422"/>
      <c r="K167" s="422"/>
      <c r="L167" s="424"/>
      <c r="M167" s="351" t="s">
        <v>31</v>
      </c>
      <c r="N167" s="352"/>
      <c r="O167" s="352"/>
      <c r="P167" s="352" t="str">
        <f t="shared" ca="1" si="192"/>
        <v/>
      </c>
      <c r="Q167" s="352"/>
      <c r="R167" s="352" t="str">
        <f t="shared" si="193"/>
        <v/>
      </c>
      <c r="S167" s="352"/>
      <c r="T167" s="361">
        <f t="shared" si="194"/>
        <v>0</v>
      </c>
      <c r="U167" s="351" t="s">
        <v>31</v>
      </c>
      <c r="V167" s="352"/>
      <c r="W167" s="352"/>
      <c r="X167" s="352" t="str">
        <f t="shared" ca="1" si="195"/>
        <v/>
      </c>
      <c r="Y167" s="352"/>
      <c r="Z167" s="352" t="str">
        <f t="shared" si="196"/>
        <v/>
      </c>
      <c r="AA167" s="352"/>
      <c r="AB167" s="361">
        <f t="shared" si="197"/>
        <v>0</v>
      </c>
      <c r="AC167" s="351" t="s">
        <v>31</v>
      </c>
      <c r="AD167" s="352"/>
      <c r="AE167" s="352"/>
      <c r="AF167" s="352" t="str">
        <f t="shared" ca="1" si="198"/>
        <v/>
      </c>
      <c r="AG167" s="352"/>
      <c r="AH167" s="352" t="str">
        <f t="shared" si="199"/>
        <v/>
      </c>
      <c r="AI167" s="352"/>
      <c r="AJ167" s="361">
        <f t="shared" si="200"/>
        <v>0</v>
      </c>
      <c r="AK167" s="351" t="s">
        <v>31</v>
      </c>
      <c r="AL167" s="352"/>
      <c r="AM167" s="352"/>
      <c r="AN167" s="352" t="str">
        <f t="shared" ca="1" si="201"/>
        <v/>
      </c>
      <c r="AO167" s="352"/>
      <c r="AP167" s="352" t="str">
        <f t="shared" si="202"/>
        <v/>
      </c>
      <c r="AQ167" s="352"/>
      <c r="AR167" s="361">
        <f t="shared" si="203"/>
        <v>0</v>
      </c>
    </row>
    <row r="168" spans="1:44" x14ac:dyDescent="0.2">
      <c r="A168" s="430">
        <f t="shared" ref="A168" si="210">IF(AND(A166&lt;&gt;A$10, A166&lt;&gt;""), A166+1, "")</f>
        <v>79</v>
      </c>
      <c r="B168" s="430" t="str">
        <f>'TO Filter Summary'!B89</f>
        <v>FSW</v>
      </c>
      <c r="C168" s="414" t="s">
        <v>731</v>
      </c>
      <c r="D168" s="409" t="s">
        <v>34</v>
      </c>
      <c r="E168" s="409" t="str">
        <f>'TO Filter Summary'!D89</f>
        <v>No</v>
      </c>
      <c r="F168" s="416">
        <f ca="1">IF($A168="","", VLOOKUP(CONCATENATE("Observatory", $A168), Type_DB, 4, 0))</f>
        <v>414</v>
      </c>
      <c r="G168" s="409" t="str">
        <f ca="1">IF($A168="","", VLOOKUP(CONCATENATE("Observatory", $A168), Type_DB, 5, 0))</f>
        <v>0x19E</v>
      </c>
      <c r="H168" s="409" t="str">
        <f t="shared" ref="H168" ca="1" si="211">CONCATENATE("0x",DEC2HEX(F168+2048))</f>
        <v>0x99E</v>
      </c>
      <c r="I168" s="419">
        <f ca="1">IF($A168="","", VLOOKUP(CONCATENATE("Observatory", $A168), Type_DB, 12, 0))</f>
        <v>640</v>
      </c>
      <c r="J168" s="421">
        <f ca="1">IF($A168="","", VLOOKUP(CONCATENATE("Observatory", $A168), Type_DB, 15, 0))</f>
        <v>5</v>
      </c>
      <c r="K168" s="421" t="str">
        <f ca="1">IF($A168="","", VLOOKUP(CONCATENATE("Observatory", $A168), Type_DB, 8, 0))</f>
        <v>Sync</v>
      </c>
      <c r="L168" s="423">
        <f ca="1">IF($A168="","", VLOOKUP(CONCATENATE("Observatory", $A168), Type_DB, 16, 0))</f>
        <v>128</v>
      </c>
      <c r="M168" s="348" t="s">
        <v>899</v>
      </c>
      <c r="N168" s="349">
        <v>1</v>
      </c>
      <c r="O168" s="349">
        <v>1</v>
      </c>
      <c r="P168" s="350">
        <f t="shared" ca="1" si="192"/>
        <v>5</v>
      </c>
      <c r="Q168" s="349">
        <v>0</v>
      </c>
      <c r="R168" s="349">
        <f t="shared" si="193"/>
        <v>0</v>
      </c>
      <c r="S168" s="349" t="s">
        <v>923</v>
      </c>
      <c r="T168" s="360">
        <f t="shared" ca="1" si="194"/>
        <v>128</v>
      </c>
      <c r="U168" s="348" t="s">
        <v>899</v>
      </c>
      <c r="V168" s="349">
        <v>1</v>
      </c>
      <c r="W168" s="349">
        <v>1</v>
      </c>
      <c r="X168" s="350">
        <f t="shared" ca="1" si="195"/>
        <v>5</v>
      </c>
      <c r="Y168" s="349">
        <v>0</v>
      </c>
      <c r="Z168" s="349">
        <f t="shared" si="196"/>
        <v>0</v>
      </c>
      <c r="AA168" s="349" t="s">
        <v>923</v>
      </c>
      <c r="AB168" s="360">
        <f t="shared" ca="1" si="197"/>
        <v>128</v>
      </c>
      <c r="AC168" s="348" t="s">
        <v>899</v>
      </c>
      <c r="AD168" s="349">
        <v>1</v>
      </c>
      <c r="AE168" s="349">
        <v>1</v>
      </c>
      <c r="AF168" s="350">
        <f t="shared" ca="1" si="198"/>
        <v>5</v>
      </c>
      <c r="AG168" s="349">
        <v>0</v>
      </c>
      <c r="AH168" s="349">
        <f t="shared" si="199"/>
        <v>0</v>
      </c>
      <c r="AI168" s="349" t="s">
        <v>923</v>
      </c>
      <c r="AJ168" s="360">
        <f t="shared" ca="1" si="200"/>
        <v>128</v>
      </c>
      <c r="AK168" s="348" t="s">
        <v>899</v>
      </c>
      <c r="AL168" s="349">
        <v>1</v>
      </c>
      <c r="AM168" s="349">
        <v>1</v>
      </c>
      <c r="AN168" s="350">
        <f t="shared" ca="1" si="201"/>
        <v>5</v>
      </c>
      <c r="AO168" s="349">
        <v>0</v>
      </c>
      <c r="AP168" s="349">
        <f t="shared" si="202"/>
        <v>0</v>
      </c>
      <c r="AQ168" s="349" t="s">
        <v>923</v>
      </c>
      <c r="AR168" s="360">
        <f t="shared" ca="1" si="203"/>
        <v>128</v>
      </c>
    </row>
    <row r="169" spans="1:44" ht="13.5" thickBot="1" x14ac:dyDescent="0.25">
      <c r="A169" s="430"/>
      <c r="B169" s="430"/>
      <c r="C169" s="415"/>
      <c r="D169" s="413"/>
      <c r="E169" s="413"/>
      <c r="F169" s="417"/>
      <c r="G169" s="418"/>
      <c r="H169" s="418"/>
      <c r="I169" s="420"/>
      <c r="J169" s="422"/>
      <c r="K169" s="422"/>
      <c r="L169" s="424"/>
      <c r="M169" s="351" t="s">
        <v>31</v>
      </c>
      <c r="N169" s="352"/>
      <c r="O169" s="352"/>
      <c r="P169" s="352" t="str">
        <f t="shared" ca="1" si="192"/>
        <v/>
      </c>
      <c r="Q169" s="352"/>
      <c r="R169" s="352" t="str">
        <f t="shared" si="193"/>
        <v/>
      </c>
      <c r="S169" s="352"/>
      <c r="T169" s="361">
        <f t="shared" si="194"/>
        <v>0</v>
      </c>
      <c r="U169" s="351" t="s">
        <v>31</v>
      </c>
      <c r="V169" s="352"/>
      <c r="W169" s="352"/>
      <c r="X169" s="352" t="str">
        <f t="shared" ca="1" si="195"/>
        <v/>
      </c>
      <c r="Y169" s="352"/>
      <c r="Z169" s="352" t="str">
        <f t="shared" si="196"/>
        <v/>
      </c>
      <c r="AA169" s="352"/>
      <c r="AB169" s="361">
        <f t="shared" si="197"/>
        <v>0</v>
      </c>
      <c r="AC169" s="351" t="s">
        <v>31</v>
      </c>
      <c r="AD169" s="352"/>
      <c r="AE169" s="352"/>
      <c r="AF169" s="352" t="str">
        <f t="shared" ca="1" si="198"/>
        <v/>
      </c>
      <c r="AG169" s="352"/>
      <c r="AH169" s="352" t="str">
        <f t="shared" si="199"/>
        <v/>
      </c>
      <c r="AI169" s="352"/>
      <c r="AJ169" s="361">
        <f t="shared" si="200"/>
        <v>0</v>
      </c>
      <c r="AK169" s="351" t="s">
        <v>31</v>
      </c>
      <c r="AL169" s="352"/>
      <c r="AM169" s="352"/>
      <c r="AN169" s="352" t="str">
        <f t="shared" ca="1" si="201"/>
        <v/>
      </c>
      <c r="AO169" s="352"/>
      <c r="AP169" s="352" t="str">
        <f t="shared" si="202"/>
        <v/>
      </c>
      <c r="AQ169" s="352"/>
      <c r="AR169" s="361">
        <f t="shared" si="203"/>
        <v>0</v>
      </c>
    </row>
    <row r="170" spans="1:44" x14ac:dyDescent="0.2">
      <c r="A170" s="430">
        <f t="shared" ref="A170" si="212">IF(AND(A168&lt;&gt;A$10, A168&lt;&gt;""), A168+1, "")</f>
        <v>80</v>
      </c>
      <c r="B170" s="430" t="str">
        <f>'TO Filter Summary'!B90</f>
        <v>FSW</v>
      </c>
      <c r="C170" s="414" t="s">
        <v>732</v>
      </c>
      <c r="D170" s="409" t="s">
        <v>34</v>
      </c>
      <c r="E170" s="409" t="str">
        <f>'TO Filter Summary'!D90</f>
        <v>No</v>
      </c>
      <c r="F170" s="416">
        <f ca="1">IF($A170="","", VLOOKUP(CONCATENATE("Observatory", $A170), Type_DB, 4, 0))</f>
        <v>415</v>
      </c>
      <c r="G170" s="409" t="str">
        <f ca="1">IF($A170="","", VLOOKUP(CONCATENATE("Observatory", $A170), Type_DB, 5, 0))</f>
        <v>0x19F</v>
      </c>
      <c r="H170" s="409" t="str">
        <f t="shared" ref="H170" ca="1" si="213">CONCATENATE("0x",DEC2HEX(F170+2048))</f>
        <v>0x99F</v>
      </c>
      <c r="I170" s="419">
        <f ca="1">IF($A170="","", VLOOKUP(CONCATENATE("Observatory", $A170), Type_DB, 12, 0))</f>
        <v>352</v>
      </c>
      <c r="J170" s="421">
        <f ca="1">IF($A170="","", VLOOKUP(CONCATENATE("Observatory", $A170), Type_DB, 15, 0))</f>
        <v>128</v>
      </c>
      <c r="K170" s="421" t="str">
        <f ca="1">IF($A170="","", VLOOKUP(CONCATENATE("Observatory", $A170), Type_DB, 8, 0))</f>
        <v>Sync</v>
      </c>
      <c r="L170" s="423">
        <f ca="1">IF($A170="","", VLOOKUP(CONCATENATE("Observatory", $A170), Type_DB, 16, 0))</f>
        <v>2.75</v>
      </c>
      <c r="M170" s="348" t="s">
        <v>899</v>
      </c>
      <c r="N170" s="349">
        <v>1</v>
      </c>
      <c r="O170" s="349">
        <v>1</v>
      </c>
      <c r="P170" s="350">
        <f t="shared" ca="1" si="192"/>
        <v>128</v>
      </c>
      <c r="Q170" s="349">
        <v>0</v>
      </c>
      <c r="R170" s="349">
        <f t="shared" si="193"/>
        <v>0</v>
      </c>
      <c r="S170" s="349" t="s">
        <v>923</v>
      </c>
      <c r="T170" s="360">
        <f t="shared" ca="1" si="194"/>
        <v>2.75</v>
      </c>
      <c r="U170" s="348" t="s">
        <v>899</v>
      </c>
      <c r="V170" s="349">
        <v>1</v>
      </c>
      <c r="W170" s="349">
        <v>1</v>
      </c>
      <c r="X170" s="350">
        <f t="shared" ca="1" si="195"/>
        <v>128</v>
      </c>
      <c r="Y170" s="349">
        <v>0</v>
      </c>
      <c r="Z170" s="349">
        <f t="shared" si="196"/>
        <v>0</v>
      </c>
      <c r="AA170" s="349" t="s">
        <v>923</v>
      </c>
      <c r="AB170" s="360">
        <f t="shared" ca="1" si="197"/>
        <v>2.75</v>
      </c>
      <c r="AC170" s="348" t="s">
        <v>899</v>
      </c>
      <c r="AD170" s="349">
        <v>1</v>
      </c>
      <c r="AE170" s="349">
        <v>1</v>
      </c>
      <c r="AF170" s="350">
        <f t="shared" ca="1" si="198"/>
        <v>128</v>
      </c>
      <c r="AG170" s="349">
        <v>0</v>
      </c>
      <c r="AH170" s="349">
        <f t="shared" si="199"/>
        <v>0</v>
      </c>
      <c r="AI170" s="349" t="s">
        <v>923</v>
      </c>
      <c r="AJ170" s="360">
        <f t="shared" ca="1" si="200"/>
        <v>2.75</v>
      </c>
      <c r="AK170" s="348" t="s">
        <v>899</v>
      </c>
      <c r="AL170" s="349">
        <v>1</v>
      </c>
      <c r="AM170" s="349">
        <v>1</v>
      </c>
      <c r="AN170" s="350">
        <f t="shared" ca="1" si="201"/>
        <v>128</v>
      </c>
      <c r="AO170" s="349">
        <v>0</v>
      </c>
      <c r="AP170" s="349">
        <f t="shared" si="202"/>
        <v>0</v>
      </c>
      <c r="AQ170" s="349" t="s">
        <v>923</v>
      </c>
      <c r="AR170" s="360">
        <f t="shared" ca="1" si="203"/>
        <v>2.75</v>
      </c>
    </row>
    <row r="171" spans="1:44" ht="13.5" thickBot="1" x14ac:dyDescent="0.25">
      <c r="A171" s="430"/>
      <c r="B171" s="430"/>
      <c r="C171" s="415"/>
      <c r="D171" s="413"/>
      <c r="E171" s="413"/>
      <c r="F171" s="417"/>
      <c r="G171" s="418"/>
      <c r="H171" s="418"/>
      <c r="I171" s="420"/>
      <c r="J171" s="422"/>
      <c r="K171" s="422"/>
      <c r="L171" s="424"/>
      <c r="M171" s="351" t="s">
        <v>31</v>
      </c>
      <c r="N171" s="352"/>
      <c r="O171" s="352"/>
      <c r="P171" s="352" t="str">
        <f t="shared" ca="1" si="192"/>
        <v/>
      </c>
      <c r="Q171" s="352"/>
      <c r="R171" s="352" t="str">
        <f t="shared" si="193"/>
        <v/>
      </c>
      <c r="S171" s="352"/>
      <c r="T171" s="361">
        <f t="shared" si="194"/>
        <v>0</v>
      </c>
      <c r="U171" s="351" t="s">
        <v>31</v>
      </c>
      <c r="V171" s="352"/>
      <c r="W171" s="352"/>
      <c r="X171" s="352" t="str">
        <f t="shared" ca="1" si="195"/>
        <v/>
      </c>
      <c r="Y171" s="352"/>
      <c r="Z171" s="352" t="str">
        <f t="shared" si="196"/>
        <v/>
      </c>
      <c r="AA171" s="352"/>
      <c r="AB171" s="361">
        <f t="shared" si="197"/>
        <v>0</v>
      </c>
      <c r="AC171" s="351" t="s">
        <v>31</v>
      </c>
      <c r="AD171" s="352"/>
      <c r="AE171" s="352"/>
      <c r="AF171" s="352" t="str">
        <f t="shared" ca="1" si="198"/>
        <v/>
      </c>
      <c r="AG171" s="352"/>
      <c r="AH171" s="352" t="str">
        <f t="shared" si="199"/>
        <v/>
      </c>
      <c r="AI171" s="352"/>
      <c r="AJ171" s="361">
        <f t="shared" si="200"/>
        <v>0</v>
      </c>
      <c r="AK171" s="351" t="s">
        <v>31</v>
      </c>
      <c r="AL171" s="352"/>
      <c r="AM171" s="352"/>
      <c r="AN171" s="352" t="str">
        <f t="shared" ca="1" si="201"/>
        <v/>
      </c>
      <c r="AO171" s="352"/>
      <c r="AP171" s="352" t="str">
        <f t="shared" si="202"/>
        <v/>
      </c>
      <c r="AQ171" s="352"/>
      <c r="AR171" s="361">
        <f t="shared" si="203"/>
        <v>0</v>
      </c>
    </row>
    <row r="172" spans="1:44" x14ac:dyDescent="0.2">
      <c r="A172" s="430">
        <f t="shared" ref="A172" si="214">IF(AND(A170&lt;&gt;A$10, A170&lt;&gt;""), A170+1, "")</f>
        <v>81</v>
      </c>
      <c r="B172" s="430" t="str">
        <f>'TO Filter Summary'!B91</f>
        <v>FSW</v>
      </c>
      <c r="C172" s="414" t="s">
        <v>97</v>
      </c>
      <c r="D172" s="409" t="s">
        <v>34</v>
      </c>
      <c r="E172" s="409" t="str">
        <f>'TO Filter Summary'!D91</f>
        <v>No</v>
      </c>
      <c r="F172" s="416">
        <f ca="1">IF($A172="","", VLOOKUP(CONCATENATE("Observatory", $A172), Type_DB, 4, 0))</f>
        <v>416</v>
      </c>
      <c r="G172" s="409" t="str">
        <f ca="1">IF($A172="","", VLOOKUP(CONCATENATE("Observatory", $A172), Type_DB, 5, 0))</f>
        <v>0x1A0</v>
      </c>
      <c r="H172" s="409" t="str">
        <f t="shared" ref="H172" ca="1" si="215">CONCATENATE("0x",DEC2HEX(F172+2048))</f>
        <v>0x9A0</v>
      </c>
      <c r="I172" s="419">
        <f ca="1">IF($A172="","", VLOOKUP(CONCATENATE("Observatory", $A172), Type_DB, 12, 0))</f>
        <v>736</v>
      </c>
      <c r="J172" s="421">
        <f ca="1">IF($A172="","", VLOOKUP(CONCATENATE("Observatory", $A172), Type_DB, 15, 0))</f>
        <v>5</v>
      </c>
      <c r="K172" s="421" t="str">
        <f ca="1">IF($A172="","", VLOOKUP(CONCATENATE("Observatory", $A172), Type_DB, 8, 0))</f>
        <v>Sync</v>
      </c>
      <c r="L172" s="423">
        <f ca="1">IF($A172="","", VLOOKUP(CONCATENATE("Observatory", $A172), Type_DB, 16, 0))</f>
        <v>147.19999999999999</v>
      </c>
      <c r="M172" s="348" t="s">
        <v>899</v>
      </c>
      <c r="N172" s="349">
        <v>1</v>
      </c>
      <c r="O172" s="349">
        <v>2</v>
      </c>
      <c r="P172" s="350">
        <f t="shared" ca="1" si="192"/>
        <v>10</v>
      </c>
      <c r="Q172" s="349">
        <v>0</v>
      </c>
      <c r="R172" s="349">
        <f t="shared" si="193"/>
        <v>0</v>
      </c>
      <c r="S172" s="349" t="s">
        <v>923</v>
      </c>
      <c r="T172" s="360">
        <f t="shared" ca="1" si="194"/>
        <v>73.599999999999994</v>
      </c>
      <c r="U172" s="348" t="s">
        <v>899</v>
      </c>
      <c r="V172" s="349">
        <v>1</v>
      </c>
      <c r="W172" s="349">
        <v>3</v>
      </c>
      <c r="X172" s="350">
        <f t="shared" ca="1" si="195"/>
        <v>15</v>
      </c>
      <c r="Y172" s="349">
        <v>0</v>
      </c>
      <c r="Z172" s="349">
        <f t="shared" si="196"/>
        <v>0</v>
      </c>
      <c r="AA172" s="349" t="s">
        <v>923</v>
      </c>
      <c r="AB172" s="360">
        <f t="shared" ca="1" si="197"/>
        <v>49.066666666666663</v>
      </c>
      <c r="AC172" s="348" t="s">
        <v>899</v>
      </c>
      <c r="AD172" s="349">
        <v>1</v>
      </c>
      <c r="AE172" s="349">
        <v>3</v>
      </c>
      <c r="AF172" s="350">
        <f t="shared" ca="1" si="198"/>
        <v>15</v>
      </c>
      <c r="AG172" s="349">
        <v>0</v>
      </c>
      <c r="AH172" s="349">
        <f t="shared" si="199"/>
        <v>0</v>
      </c>
      <c r="AI172" s="349" t="s">
        <v>923</v>
      </c>
      <c r="AJ172" s="360">
        <f t="shared" ca="1" si="200"/>
        <v>49.066666666666663</v>
      </c>
      <c r="AK172" s="348" t="s">
        <v>899</v>
      </c>
      <c r="AL172" s="349">
        <v>1</v>
      </c>
      <c r="AM172" s="349">
        <v>3</v>
      </c>
      <c r="AN172" s="350">
        <f t="shared" ca="1" si="201"/>
        <v>15</v>
      </c>
      <c r="AO172" s="349">
        <v>0</v>
      </c>
      <c r="AP172" s="349">
        <f t="shared" si="202"/>
        <v>0</v>
      </c>
      <c r="AQ172" s="349" t="s">
        <v>923</v>
      </c>
      <c r="AR172" s="360">
        <f t="shared" ca="1" si="203"/>
        <v>49.066666666666663</v>
      </c>
    </row>
    <row r="173" spans="1:44" s="68" customFormat="1" ht="13.5" thickBot="1" x14ac:dyDescent="0.25">
      <c r="A173" s="430"/>
      <c r="B173" s="430"/>
      <c r="C173" s="415"/>
      <c r="D173" s="413"/>
      <c r="E173" s="413"/>
      <c r="F173" s="417"/>
      <c r="G173" s="418"/>
      <c r="H173" s="418"/>
      <c r="I173" s="420"/>
      <c r="J173" s="422"/>
      <c r="K173" s="422"/>
      <c r="L173" s="424"/>
      <c r="M173" s="351" t="s">
        <v>31</v>
      </c>
      <c r="N173" s="352"/>
      <c r="O173" s="352"/>
      <c r="P173" s="352" t="str">
        <f t="shared" ca="1" si="192"/>
        <v/>
      </c>
      <c r="Q173" s="352"/>
      <c r="R173" s="352" t="str">
        <f t="shared" si="193"/>
        <v/>
      </c>
      <c r="S173" s="352"/>
      <c r="T173" s="361">
        <f t="shared" si="194"/>
        <v>0</v>
      </c>
      <c r="U173" s="351" t="s">
        <v>31</v>
      </c>
      <c r="V173" s="352"/>
      <c r="W173" s="352"/>
      <c r="X173" s="352" t="str">
        <f t="shared" ca="1" si="195"/>
        <v/>
      </c>
      <c r="Y173" s="352"/>
      <c r="Z173" s="352" t="str">
        <f t="shared" si="196"/>
        <v/>
      </c>
      <c r="AA173" s="352"/>
      <c r="AB173" s="361">
        <f t="shared" si="197"/>
        <v>0</v>
      </c>
      <c r="AC173" s="351" t="s">
        <v>31</v>
      </c>
      <c r="AD173" s="352"/>
      <c r="AE173" s="352"/>
      <c r="AF173" s="352" t="str">
        <f t="shared" ca="1" si="198"/>
        <v/>
      </c>
      <c r="AG173" s="352"/>
      <c r="AH173" s="352" t="str">
        <f t="shared" si="199"/>
        <v/>
      </c>
      <c r="AI173" s="352"/>
      <c r="AJ173" s="361">
        <f t="shared" si="200"/>
        <v>0</v>
      </c>
      <c r="AK173" s="351" t="s">
        <v>31</v>
      </c>
      <c r="AL173" s="352"/>
      <c r="AM173" s="352"/>
      <c r="AN173" s="352" t="str">
        <f t="shared" ca="1" si="201"/>
        <v/>
      </c>
      <c r="AO173" s="352"/>
      <c r="AP173" s="352" t="str">
        <f t="shared" si="202"/>
        <v/>
      </c>
      <c r="AQ173" s="352"/>
      <c r="AR173" s="361">
        <f t="shared" si="203"/>
        <v>0</v>
      </c>
    </row>
    <row r="174" spans="1:44" s="68" customFormat="1" x14ac:dyDescent="0.2">
      <c r="A174" s="430">
        <f t="shared" ref="A174" si="216">IF(AND(A172&lt;&gt;A$10, A172&lt;&gt;""), A172+1, "")</f>
        <v>82</v>
      </c>
      <c r="B174" s="430" t="str">
        <f>'TO Filter Summary'!B92</f>
        <v>FSW</v>
      </c>
      <c r="C174" s="414" t="s">
        <v>96</v>
      </c>
      <c r="D174" s="409" t="s">
        <v>34</v>
      </c>
      <c r="E174" s="409" t="str">
        <f>'TO Filter Summary'!D92</f>
        <v>No</v>
      </c>
      <c r="F174" s="416">
        <f ca="1">IF($A174="","", VLOOKUP(CONCATENATE("Observatory", $A174), Type_DB, 4, 0))</f>
        <v>417</v>
      </c>
      <c r="G174" s="409" t="str">
        <f ca="1">IF($A174="","", VLOOKUP(CONCATENATE("Observatory", $A174), Type_DB, 5, 0))</f>
        <v>0x1A1</v>
      </c>
      <c r="H174" s="409" t="str">
        <f t="shared" ref="H174" ca="1" si="217">CONCATENATE("0x",DEC2HEX(F174+2048))</f>
        <v>0x9A1</v>
      </c>
      <c r="I174" s="419">
        <f ca="1">IF($A174="","", VLOOKUP(CONCATENATE("Observatory", $A174), Type_DB, 12, 0))</f>
        <v>992</v>
      </c>
      <c r="J174" s="421">
        <f ca="1">IF($A174="","", VLOOKUP(CONCATENATE("Observatory", $A174), Type_DB, 15, 0))</f>
        <v>5</v>
      </c>
      <c r="K174" s="421" t="str">
        <f ca="1">IF($A174="","", VLOOKUP(CONCATENATE("Observatory", $A174), Type_DB, 8, 0))</f>
        <v>Sync</v>
      </c>
      <c r="L174" s="423">
        <f ca="1">IF($A174="","", VLOOKUP(CONCATENATE("Observatory", $A174), Type_DB, 16, 0))</f>
        <v>198.4</v>
      </c>
      <c r="M174" s="348" t="s">
        <v>899</v>
      </c>
      <c r="N174" s="349">
        <v>1</v>
      </c>
      <c r="O174" s="349">
        <v>2</v>
      </c>
      <c r="P174" s="350">
        <f t="shared" ca="1" si="192"/>
        <v>10</v>
      </c>
      <c r="Q174" s="349">
        <v>0</v>
      </c>
      <c r="R174" s="349">
        <f t="shared" si="193"/>
        <v>0</v>
      </c>
      <c r="S174" s="349" t="s">
        <v>923</v>
      </c>
      <c r="T174" s="360">
        <f t="shared" ca="1" si="194"/>
        <v>99.2</v>
      </c>
      <c r="U174" s="348" t="s">
        <v>899</v>
      </c>
      <c r="V174" s="349">
        <v>1</v>
      </c>
      <c r="W174" s="349">
        <v>3</v>
      </c>
      <c r="X174" s="350">
        <f t="shared" ca="1" si="195"/>
        <v>15</v>
      </c>
      <c r="Y174" s="349">
        <v>0</v>
      </c>
      <c r="Z174" s="349">
        <f t="shared" si="196"/>
        <v>0</v>
      </c>
      <c r="AA174" s="349" t="s">
        <v>923</v>
      </c>
      <c r="AB174" s="360">
        <f t="shared" ca="1" si="197"/>
        <v>66.13333333333334</v>
      </c>
      <c r="AC174" s="348" t="s">
        <v>899</v>
      </c>
      <c r="AD174" s="349">
        <v>1</v>
      </c>
      <c r="AE174" s="349">
        <v>3</v>
      </c>
      <c r="AF174" s="350">
        <f t="shared" ca="1" si="198"/>
        <v>15</v>
      </c>
      <c r="AG174" s="349">
        <v>0</v>
      </c>
      <c r="AH174" s="349">
        <f t="shared" si="199"/>
        <v>0</v>
      </c>
      <c r="AI174" s="349" t="s">
        <v>923</v>
      </c>
      <c r="AJ174" s="360">
        <f t="shared" ca="1" si="200"/>
        <v>66.13333333333334</v>
      </c>
      <c r="AK174" s="348" t="s">
        <v>899</v>
      </c>
      <c r="AL174" s="349">
        <v>1</v>
      </c>
      <c r="AM174" s="349">
        <v>3</v>
      </c>
      <c r="AN174" s="350">
        <f t="shared" ca="1" si="201"/>
        <v>15</v>
      </c>
      <c r="AO174" s="349">
        <v>0</v>
      </c>
      <c r="AP174" s="349">
        <f t="shared" si="202"/>
        <v>0</v>
      </c>
      <c r="AQ174" s="349" t="s">
        <v>923</v>
      </c>
      <c r="AR174" s="360">
        <f t="shared" ca="1" si="203"/>
        <v>66.13333333333334</v>
      </c>
    </row>
    <row r="175" spans="1:44" s="68" customFormat="1" ht="13.5" thickBot="1" x14ac:dyDescent="0.25">
      <c r="A175" s="430"/>
      <c r="B175" s="430"/>
      <c r="C175" s="415"/>
      <c r="D175" s="413"/>
      <c r="E175" s="413"/>
      <c r="F175" s="417"/>
      <c r="G175" s="418"/>
      <c r="H175" s="418"/>
      <c r="I175" s="420"/>
      <c r="J175" s="422"/>
      <c r="K175" s="422"/>
      <c r="L175" s="424"/>
      <c r="M175" s="351" t="s">
        <v>31</v>
      </c>
      <c r="N175" s="352"/>
      <c r="O175" s="352"/>
      <c r="P175" s="352" t="str">
        <f t="shared" ca="1" si="192"/>
        <v/>
      </c>
      <c r="Q175" s="352"/>
      <c r="R175" s="352" t="str">
        <f t="shared" si="193"/>
        <v/>
      </c>
      <c r="S175" s="352"/>
      <c r="T175" s="361">
        <f t="shared" si="194"/>
        <v>0</v>
      </c>
      <c r="U175" s="351" t="s">
        <v>31</v>
      </c>
      <c r="V175" s="352"/>
      <c r="W175" s="352"/>
      <c r="X175" s="352" t="str">
        <f t="shared" ca="1" si="195"/>
        <v/>
      </c>
      <c r="Y175" s="352"/>
      <c r="Z175" s="352" t="str">
        <f t="shared" si="196"/>
        <v/>
      </c>
      <c r="AA175" s="352"/>
      <c r="AB175" s="361">
        <f t="shared" si="197"/>
        <v>0</v>
      </c>
      <c r="AC175" s="351" t="s">
        <v>31</v>
      </c>
      <c r="AD175" s="352"/>
      <c r="AE175" s="352"/>
      <c r="AF175" s="352" t="str">
        <f t="shared" ca="1" si="198"/>
        <v/>
      </c>
      <c r="AG175" s="352"/>
      <c r="AH175" s="352" t="str">
        <f t="shared" si="199"/>
        <v/>
      </c>
      <c r="AI175" s="352"/>
      <c r="AJ175" s="361">
        <f t="shared" si="200"/>
        <v>0</v>
      </c>
      <c r="AK175" s="351" t="s">
        <v>31</v>
      </c>
      <c r="AL175" s="352"/>
      <c r="AM175" s="352"/>
      <c r="AN175" s="352" t="str">
        <f t="shared" ca="1" si="201"/>
        <v/>
      </c>
      <c r="AO175" s="352"/>
      <c r="AP175" s="352" t="str">
        <f t="shared" si="202"/>
        <v/>
      </c>
      <c r="AQ175" s="352"/>
      <c r="AR175" s="361">
        <f t="shared" si="203"/>
        <v>0</v>
      </c>
    </row>
    <row r="176" spans="1:44" x14ac:dyDescent="0.2">
      <c r="A176" s="430">
        <f t="shared" ref="A176" si="218">IF(AND(A174&lt;&gt;A$10, A174&lt;&gt;""), A174+1, "")</f>
        <v>83</v>
      </c>
      <c r="B176" s="430" t="str">
        <f>'TO Filter Summary'!B93</f>
        <v>FSW</v>
      </c>
      <c r="C176" s="414" t="s">
        <v>470</v>
      </c>
      <c r="D176" s="409" t="s">
        <v>34</v>
      </c>
      <c r="E176" s="409" t="str">
        <f>'TO Filter Summary'!D93</f>
        <v>No</v>
      </c>
      <c r="F176" s="416">
        <f ca="1">IF($A176="","", VLOOKUP(CONCATENATE("Observatory", $A176), Type_DB, 4, 0))</f>
        <v>418</v>
      </c>
      <c r="G176" s="409" t="str">
        <f ca="1">IF($A176="","", VLOOKUP(CONCATENATE("Observatory", $A176), Type_DB, 5, 0))</f>
        <v>0x1A2</v>
      </c>
      <c r="H176" s="409" t="str">
        <f t="shared" ref="H176" ca="1" si="219">CONCATENATE("0x",DEC2HEX(F176+2048))</f>
        <v>0x9A2</v>
      </c>
      <c r="I176" s="419">
        <f ca="1">IF($A176="","", VLOOKUP(CONCATENATE("Observatory", $A176), Type_DB, 12, 0))</f>
        <v>656</v>
      </c>
      <c r="J176" s="421">
        <f ca="1">IF($A176="","", VLOOKUP(CONCATENATE("Observatory", $A176), Type_DB, 15, 0))</f>
        <v>5</v>
      </c>
      <c r="K176" s="421" t="str">
        <f ca="1">IF($A176="","", VLOOKUP(CONCATENATE("Observatory", $A176), Type_DB, 8, 0))</f>
        <v>Sync</v>
      </c>
      <c r="L176" s="423">
        <f ca="1">IF($A176="","", VLOOKUP(CONCATENATE("Observatory", $A176), Type_DB, 16, 0))</f>
        <v>131.19999999999999</v>
      </c>
      <c r="M176" s="348" t="s">
        <v>899</v>
      </c>
      <c r="N176" s="349">
        <v>1</v>
      </c>
      <c r="O176" s="349">
        <v>3</v>
      </c>
      <c r="P176" s="350">
        <f t="shared" ca="1" si="192"/>
        <v>15</v>
      </c>
      <c r="Q176" s="349">
        <v>0</v>
      </c>
      <c r="R176" s="349">
        <f t="shared" si="193"/>
        <v>0</v>
      </c>
      <c r="S176" s="349" t="s">
        <v>923</v>
      </c>
      <c r="T176" s="360">
        <f t="shared" ca="1" si="194"/>
        <v>43.733333333333327</v>
      </c>
      <c r="U176" s="348" t="s">
        <v>899</v>
      </c>
      <c r="V176" s="349">
        <v>1</v>
      </c>
      <c r="W176" s="349">
        <v>12</v>
      </c>
      <c r="X176" s="350">
        <f t="shared" ca="1" si="195"/>
        <v>60</v>
      </c>
      <c r="Y176" s="349">
        <v>0</v>
      </c>
      <c r="Z176" s="349">
        <f t="shared" si="196"/>
        <v>0</v>
      </c>
      <c r="AA176" s="349" t="s">
        <v>923</v>
      </c>
      <c r="AB176" s="360">
        <f t="shared" ca="1" si="197"/>
        <v>10.933333333333332</v>
      </c>
      <c r="AC176" s="348" t="s">
        <v>899</v>
      </c>
      <c r="AD176" s="349">
        <v>1</v>
      </c>
      <c r="AE176" s="349">
        <v>12</v>
      </c>
      <c r="AF176" s="350">
        <f t="shared" ca="1" si="198"/>
        <v>60</v>
      </c>
      <c r="AG176" s="349">
        <v>0</v>
      </c>
      <c r="AH176" s="349">
        <f t="shared" si="199"/>
        <v>0</v>
      </c>
      <c r="AI176" s="349" t="s">
        <v>923</v>
      </c>
      <c r="AJ176" s="360">
        <f t="shared" ca="1" si="200"/>
        <v>10.933333333333332</v>
      </c>
      <c r="AK176" s="348" t="s">
        <v>899</v>
      </c>
      <c r="AL176" s="349">
        <v>1</v>
      </c>
      <c r="AM176" s="349">
        <v>12</v>
      </c>
      <c r="AN176" s="350">
        <f t="shared" ca="1" si="201"/>
        <v>60</v>
      </c>
      <c r="AO176" s="349">
        <v>0</v>
      </c>
      <c r="AP176" s="349">
        <f t="shared" si="202"/>
        <v>0</v>
      </c>
      <c r="AQ176" s="349" t="s">
        <v>923</v>
      </c>
      <c r="AR176" s="360">
        <f t="shared" ca="1" si="203"/>
        <v>10.933333333333332</v>
      </c>
    </row>
    <row r="177" spans="1:44" ht="13.5" thickBot="1" x14ac:dyDescent="0.25">
      <c r="A177" s="430"/>
      <c r="B177" s="430"/>
      <c r="C177" s="415"/>
      <c r="D177" s="413"/>
      <c r="E177" s="413"/>
      <c r="F177" s="417"/>
      <c r="G177" s="418"/>
      <c r="H177" s="418"/>
      <c r="I177" s="420"/>
      <c r="J177" s="422"/>
      <c r="K177" s="422"/>
      <c r="L177" s="424"/>
      <c r="M177" s="351" t="s">
        <v>31</v>
      </c>
      <c r="N177" s="352"/>
      <c r="O177" s="352"/>
      <c r="P177" s="352" t="str">
        <f t="shared" ca="1" si="192"/>
        <v/>
      </c>
      <c r="Q177" s="352"/>
      <c r="R177" s="352" t="str">
        <f t="shared" si="193"/>
        <v/>
      </c>
      <c r="S177" s="352"/>
      <c r="T177" s="361">
        <f t="shared" si="194"/>
        <v>0</v>
      </c>
      <c r="U177" s="351" t="s">
        <v>31</v>
      </c>
      <c r="V177" s="352"/>
      <c r="W177" s="352"/>
      <c r="X177" s="352" t="str">
        <f t="shared" ca="1" si="195"/>
        <v/>
      </c>
      <c r="Y177" s="352"/>
      <c r="Z177" s="352" t="str">
        <f t="shared" si="196"/>
        <v/>
      </c>
      <c r="AA177" s="352"/>
      <c r="AB177" s="361">
        <f t="shared" si="197"/>
        <v>0</v>
      </c>
      <c r="AC177" s="351" t="s">
        <v>31</v>
      </c>
      <c r="AD177" s="352"/>
      <c r="AE177" s="352"/>
      <c r="AF177" s="352" t="str">
        <f t="shared" ca="1" si="198"/>
        <v/>
      </c>
      <c r="AG177" s="352"/>
      <c r="AH177" s="352" t="str">
        <f t="shared" si="199"/>
        <v/>
      </c>
      <c r="AI177" s="352"/>
      <c r="AJ177" s="361">
        <f t="shared" si="200"/>
        <v>0</v>
      </c>
      <c r="AK177" s="351" t="s">
        <v>31</v>
      </c>
      <c r="AL177" s="352"/>
      <c r="AM177" s="352"/>
      <c r="AN177" s="352" t="str">
        <f t="shared" ca="1" si="201"/>
        <v/>
      </c>
      <c r="AO177" s="352"/>
      <c r="AP177" s="352" t="str">
        <f t="shared" si="202"/>
        <v/>
      </c>
      <c r="AQ177" s="352"/>
      <c r="AR177" s="361">
        <f t="shared" si="203"/>
        <v>0</v>
      </c>
    </row>
    <row r="178" spans="1:44" x14ac:dyDescent="0.2">
      <c r="A178" s="430">
        <f t="shared" ref="A178" si="220">IF(AND(A176&lt;&gt;A$10, A176&lt;&gt;""), A176+1, "")</f>
        <v>84</v>
      </c>
      <c r="B178" s="430" t="str">
        <f>'TO Filter Summary'!B94</f>
        <v>FSW</v>
      </c>
      <c r="C178" s="414" t="s">
        <v>471</v>
      </c>
      <c r="D178" s="409" t="s">
        <v>34</v>
      </c>
      <c r="E178" s="409" t="str">
        <f>'TO Filter Summary'!D94</f>
        <v>No</v>
      </c>
      <c r="F178" s="416">
        <f ca="1">IF($A178="","", VLOOKUP(CONCATENATE("Observatory", $A178), Type_DB, 4, 0))</f>
        <v>419</v>
      </c>
      <c r="G178" s="409" t="str">
        <f ca="1">IF($A178="","", VLOOKUP(CONCATENATE("Observatory", $A178), Type_DB, 5, 0))</f>
        <v>0x1A3</v>
      </c>
      <c r="H178" s="409" t="str">
        <f t="shared" ref="H178" ca="1" si="221">CONCATENATE("0x",DEC2HEX(F178+2048))</f>
        <v>0x9A3</v>
      </c>
      <c r="I178" s="419">
        <f ca="1">IF($A178="","", VLOOKUP(CONCATENATE("Observatory", $A178), Type_DB, 12, 0))</f>
        <v>464</v>
      </c>
      <c r="J178" s="421">
        <f ca="1">IF($A178="","", VLOOKUP(CONCATENATE("Observatory", $A178), Type_DB, 15, 0))</f>
        <v>5</v>
      </c>
      <c r="K178" s="421" t="str">
        <f ca="1">IF($A178="","", VLOOKUP(CONCATENATE("Observatory", $A178), Type_DB, 8, 0))</f>
        <v>Sync</v>
      </c>
      <c r="L178" s="423">
        <f ca="1">IF($A178="","", VLOOKUP(CONCATENATE("Observatory", $A178), Type_DB, 16, 0))</f>
        <v>92.8</v>
      </c>
      <c r="M178" s="348" t="s">
        <v>899</v>
      </c>
      <c r="N178" s="349">
        <v>1</v>
      </c>
      <c r="O178" s="349">
        <v>3</v>
      </c>
      <c r="P178" s="350">
        <f t="shared" ca="1" si="192"/>
        <v>15</v>
      </c>
      <c r="Q178" s="349">
        <v>0</v>
      </c>
      <c r="R178" s="349">
        <f t="shared" si="193"/>
        <v>0</v>
      </c>
      <c r="S178" s="349" t="s">
        <v>923</v>
      </c>
      <c r="T178" s="360">
        <f t="shared" ca="1" si="194"/>
        <v>30.933333333333334</v>
      </c>
      <c r="U178" s="348" t="s">
        <v>899</v>
      </c>
      <c r="V178" s="349">
        <v>1</v>
      </c>
      <c r="W178" s="349">
        <v>12</v>
      </c>
      <c r="X178" s="350">
        <f t="shared" ca="1" si="195"/>
        <v>60</v>
      </c>
      <c r="Y178" s="349">
        <v>0</v>
      </c>
      <c r="Z178" s="349">
        <f t="shared" si="196"/>
        <v>0</v>
      </c>
      <c r="AA178" s="349" t="s">
        <v>923</v>
      </c>
      <c r="AB178" s="360">
        <f t="shared" ca="1" si="197"/>
        <v>7.7333333333333334</v>
      </c>
      <c r="AC178" s="348" t="s">
        <v>899</v>
      </c>
      <c r="AD178" s="349">
        <v>1</v>
      </c>
      <c r="AE178" s="349">
        <v>12</v>
      </c>
      <c r="AF178" s="350">
        <f t="shared" ca="1" si="198"/>
        <v>60</v>
      </c>
      <c r="AG178" s="349">
        <v>0</v>
      </c>
      <c r="AH178" s="349">
        <f t="shared" si="199"/>
        <v>0</v>
      </c>
      <c r="AI178" s="349" t="s">
        <v>923</v>
      </c>
      <c r="AJ178" s="360">
        <f t="shared" ca="1" si="200"/>
        <v>7.7333333333333334</v>
      </c>
      <c r="AK178" s="348" t="s">
        <v>899</v>
      </c>
      <c r="AL178" s="349">
        <v>1</v>
      </c>
      <c r="AM178" s="349">
        <v>12</v>
      </c>
      <c r="AN178" s="350">
        <f t="shared" ca="1" si="201"/>
        <v>60</v>
      </c>
      <c r="AO178" s="349">
        <v>0</v>
      </c>
      <c r="AP178" s="349">
        <f t="shared" si="202"/>
        <v>0</v>
      </c>
      <c r="AQ178" s="349" t="s">
        <v>923</v>
      </c>
      <c r="AR178" s="360">
        <f t="shared" ca="1" si="203"/>
        <v>7.7333333333333334</v>
      </c>
    </row>
    <row r="179" spans="1:44" ht="13.5" thickBot="1" x14ac:dyDescent="0.25">
      <c r="A179" s="430"/>
      <c r="B179" s="430"/>
      <c r="C179" s="415"/>
      <c r="D179" s="413"/>
      <c r="E179" s="413"/>
      <c r="F179" s="417"/>
      <c r="G179" s="418"/>
      <c r="H179" s="418"/>
      <c r="I179" s="420"/>
      <c r="J179" s="422"/>
      <c r="K179" s="422"/>
      <c r="L179" s="424"/>
      <c r="M179" s="351" t="s">
        <v>31</v>
      </c>
      <c r="N179" s="352"/>
      <c r="O179" s="352"/>
      <c r="P179" s="352" t="str">
        <f t="shared" ca="1" si="192"/>
        <v/>
      </c>
      <c r="Q179" s="352"/>
      <c r="R179" s="352" t="str">
        <f t="shared" si="193"/>
        <v/>
      </c>
      <c r="S179" s="352"/>
      <c r="T179" s="361">
        <f t="shared" si="194"/>
        <v>0</v>
      </c>
      <c r="U179" s="351" t="s">
        <v>31</v>
      </c>
      <c r="V179" s="352"/>
      <c r="W179" s="352"/>
      <c r="X179" s="352" t="str">
        <f t="shared" ca="1" si="195"/>
        <v/>
      </c>
      <c r="Y179" s="352"/>
      <c r="Z179" s="352" t="str">
        <f t="shared" si="196"/>
        <v/>
      </c>
      <c r="AA179" s="352"/>
      <c r="AB179" s="361">
        <f t="shared" si="197"/>
        <v>0</v>
      </c>
      <c r="AC179" s="351" t="s">
        <v>31</v>
      </c>
      <c r="AD179" s="352"/>
      <c r="AE179" s="352"/>
      <c r="AF179" s="352" t="str">
        <f t="shared" ca="1" si="198"/>
        <v/>
      </c>
      <c r="AG179" s="352"/>
      <c r="AH179" s="352" t="str">
        <f t="shared" si="199"/>
        <v/>
      </c>
      <c r="AI179" s="352"/>
      <c r="AJ179" s="361">
        <f t="shared" si="200"/>
        <v>0</v>
      </c>
      <c r="AK179" s="351" t="s">
        <v>31</v>
      </c>
      <c r="AL179" s="352"/>
      <c r="AM179" s="352"/>
      <c r="AN179" s="352" t="str">
        <f t="shared" ca="1" si="201"/>
        <v/>
      </c>
      <c r="AO179" s="352"/>
      <c r="AP179" s="352" t="str">
        <f t="shared" si="202"/>
        <v/>
      </c>
      <c r="AQ179" s="352"/>
      <c r="AR179" s="361">
        <f t="shared" si="203"/>
        <v>0</v>
      </c>
    </row>
    <row r="180" spans="1:44" x14ac:dyDescent="0.2">
      <c r="A180" s="430">
        <f t="shared" ref="A180" si="222">IF(AND(A178&lt;&gt;A$10, A178&lt;&gt;""), A178+1, "")</f>
        <v>85</v>
      </c>
      <c r="B180" s="430" t="str">
        <f>'TO Filter Summary'!B95</f>
        <v>FSW</v>
      </c>
      <c r="C180" s="414" t="s">
        <v>106</v>
      </c>
      <c r="D180" s="409" t="s">
        <v>34</v>
      </c>
      <c r="E180" s="409" t="str">
        <f>'TO Filter Summary'!D95</f>
        <v>No</v>
      </c>
      <c r="F180" s="416">
        <f ca="1">IF($A180="","", VLOOKUP(CONCATENATE("Observatory", $A180), Type_DB, 4, 0))</f>
        <v>420</v>
      </c>
      <c r="G180" s="409" t="str">
        <f ca="1">IF($A180="","", VLOOKUP(CONCATENATE("Observatory", $A180), Type_DB, 5, 0))</f>
        <v>0x1A4</v>
      </c>
      <c r="H180" s="409" t="str">
        <f t="shared" ref="H180" ca="1" si="223">CONCATENATE("0x",DEC2HEX(F180+2048))</f>
        <v>0x9A4</v>
      </c>
      <c r="I180" s="419">
        <f ca="1">IF($A180="","", VLOOKUP(CONCATENATE("Observatory", $A180), Type_DB, 12, 0))</f>
        <v>928</v>
      </c>
      <c r="J180" s="421">
        <f ca="1">IF($A180="","", VLOOKUP(CONCATENATE("Observatory", $A180), Type_DB, 15, 0))</f>
        <v>5</v>
      </c>
      <c r="K180" s="421" t="str">
        <f ca="1">IF($A180="","", VLOOKUP(CONCATENATE("Observatory", $A180), Type_DB, 8, 0))</f>
        <v>Sync</v>
      </c>
      <c r="L180" s="423">
        <f ca="1">IF($A180="","", VLOOKUP(CONCATENATE("Observatory", $A180), Type_DB, 16, 0))</f>
        <v>185.6</v>
      </c>
      <c r="M180" s="348" t="s">
        <v>899</v>
      </c>
      <c r="N180" s="349">
        <v>1</v>
      </c>
      <c r="O180" s="349">
        <v>3</v>
      </c>
      <c r="P180" s="350">
        <f t="shared" ca="1" si="192"/>
        <v>15</v>
      </c>
      <c r="Q180" s="349">
        <v>0</v>
      </c>
      <c r="R180" s="349">
        <f t="shared" si="193"/>
        <v>0</v>
      </c>
      <c r="S180" s="349" t="s">
        <v>923</v>
      </c>
      <c r="T180" s="360">
        <f t="shared" ca="1" si="194"/>
        <v>61.866666666666667</v>
      </c>
      <c r="U180" s="348" t="s">
        <v>899</v>
      </c>
      <c r="V180" s="349">
        <v>1</v>
      </c>
      <c r="W180" s="349">
        <v>6</v>
      </c>
      <c r="X180" s="350">
        <f t="shared" ca="1" si="195"/>
        <v>30</v>
      </c>
      <c r="Y180" s="349">
        <v>0</v>
      </c>
      <c r="Z180" s="349">
        <f t="shared" si="196"/>
        <v>0</v>
      </c>
      <c r="AA180" s="349" t="s">
        <v>923</v>
      </c>
      <c r="AB180" s="360">
        <f t="shared" ca="1" si="197"/>
        <v>30.933333333333334</v>
      </c>
      <c r="AC180" s="348" t="s">
        <v>899</v>
      </c>
      <c r="AD180" s="349">
        <v>1</v>
      </c>
      <c r="AE180" s="349">
        <v>6</v>
      </c>
      <c r="AF180" s="350">
        <f t="shared" ca="1" si="198"/>
        <v>30</v>
      </c>
      <c r="AG180" s="349">
        <v>0</v>
      </c>
      <c r="AH180" s="349">
        <f t="shared" si="199"/>
        <v>0</v>
      </c>
      <c r="AI180" s="349" t="s">
        <v>923</v>
      </c>
      <c r="AJ180" s="360">
        <f t="shared" ca="1" si="200"/>
        <v>30.933333333333334</v>
      </c>
      <c r="AK180" s="348" t="s">
        <v>899</v>
      </c>
      <c r="AL180" s="349">
        <v>1</v>
      </c>
      <c r="AM180" s="349">
        <v>12</v>
      </c>
      <c r="AN180" s="350">
        <f t="shared" ca="1" si="201"/>
        <v>60</v>
      </c>
      <c r="AO180" s="349">
        <v>0</v>
      </c>
      <c r="AP180" s="349">
        <f t="shared" si="202"/>
        <v>0</v>
      </c>
      <c r="AQ180" s="349" t="s">
        <v>923</v>
      </c>
      <c r="AR180" s="360">
        <f t="shared" ca="1" si="203"/>
        <v>15.466666666666667</v>
      </c>
    </row>
    <row r="181" spans="1:44" ht="13.5" thickBot="1" x14ac:dyDescent="0.25">
      <c r="A181" s="430"/>
      <c r="B181" s="430"/>
      <c r="C181" s="415"/>
      <c r="D181" s="413"/>
      <c r="E181" s="413"/>
      <c r="F181" s="417"/>
      <c r="G181" s="418"/>
      <c r="H181" s="418"/>
      <c r="I181" s="420"/>
      <c r="J181" s="422"/>
      <c r="K181" s="422"/>
      <c r="L181" s="424"/>
      <c r="M181" s="351" t="s">
        <v>31</v>
      </c>
      <c r="N181" s="352"/>
      <c r="O181" s="352"/>
      <c r="P181" s="352" t="str">
        <f t="shared" ca="1" si="192"/>
        <v/>
      </c>
      <c r="Q181" s="352"/>
      <c r="R181" s="352" t="str">
        <f t="shared" si="193"/>
        <v/>
      </c>
      <c r="S181" s="352"/>
      <c r="T181" s="361">
        <f t="shared" si="194"/>
        <v>0</v>
      </c>
      <c r="U181" s="351" t="s">
        <v>31</v>
      </c>
      <c r="V181" s="352"/>
      <c r="W181" s="352"/>
      <c r="X181" s="352" t="str">
        <f t="shared" ca="1" si="195"/>
        <v/>
      </c>
      <c r="Y181" s="352"/>
      <c r="Z181" s="352" t="str">
        <f t="shared" si="196"/>
        <v/>
      </c>
      <c r="AA181" s="352"/>
      <c r="AB181" s="361">
        <f t="shared" si="197"/>
        <v>0</v>
      </c>
      <c r="AC181" s="351" t="s">
        <v>31</v>
      </c>
      <c r="AD181" s="352"/>
      <c r="AE181" s="352"/>
      <c r="AF181" s="352" t="str">
        <f t="shared" ca="1" si="198"/>
        <v/>
      </c>
      <c r="AG181" s="352"/>
      <c r="AH181" s="352" t="str">
        <f t="shared" si="199"/>
        <v/>
      </c>
      <c r="AI181" s="352"/>
      <c r="AJ181" s="361">
        <f t="shared" si="200"/>
        <v>0</v>
      </c>
      <c r="AK181" s="351" t="s">
        <v>31</v>
      </c>
      <c r="AL181" s="352"/>
      <c r="AM181" s="352"/>
      <c r="AN181" s="352" t="str">
        <f t="shared" ca="1" si="201"/>
        <v/>
      </c>
      <c r="AO181" s="352"/>
      <c r="AP181" s="352" t="str">
        <f t="shared" si="202"/>
        <v/>
      </c>
      <c r="AQ181" s="352"/>
      <c r="AR181" s="361">
        <f t="shared" si="203"/>
        <v>0</v>
      </c>
    </row>
    <row r="182" spans="1:44" x14ac:dyDescent="0.2">
      <c r="A182" s="430">
        <f t="shared" ref="A182" si="224">IF(AND(A180&lt;&gt;A$10, A180&lt;&gt;""), A180+1, "")</f>
        <v>86</v>
      </c>
      <c r="B182" s="430" t="str">
        <f>'TO Filter Summary'!B96</f>
        <v>FSW</v>
      </c>
      <c r="C182" s="414" t="s">
        <v>107</v>
      </c>
      <c r="D182" s="409" t="s">
        <v>34</v>
      </c>
      <c r="E182" s="409" t="str">
        <f>'TO Filter Summary'!D96</f>
        <v>No</v>
      </c>
      <c r="F182" s="416">
        <f ca="1">IF($A182="","", VLOOKUP(CONCATENATE("Observatory", $A182), Type_DB, 4, 0))</f>
        <v>421</v>
      </c>
      <c r="G182" s="409" t="str">
        <f ca="1">IF($A182="","", VLOOKUP(CONCATENATE("Observatory", $A182), Type_DB, 5, 0))</f>
        <v>0x1A5</v>
      </c>
      <c r="H182" s="409" t="str">
        <f t="shared" ref="H182" ca="1" si="225">CONCATENATE("0x",DEC2HEX(F182+2048))</f>
        <v>0x9A5</v>
      </c>
      <c r="I182" s="419">
        <f ca="1">IF($A182="","", VLOOKUP(CONCATENATE("Observatory", $A182), Type_DB, 12, 0))</f>
        <v>2368</v>
      </c>
      <c r="J182" s="421">
        <f ca="1">IF($A182="","", VLOOKUP(CONCATENATE("Observatory", $A182), Type_DB, 15, 0))</f>
        <v>5</v>
      </c>
      <c r="K182" s="421" t="str">
        <f ca="1">IF($A182="","", VLOOKUP(CONCATENATE("Observatory", $A182), Type_DB, 8, 0))</f>
        <v>Sync</v>
      </c>
      <c r="L182" s="423">
        <f ca="1">IF($A182="","", VLOOKUP(CONCATENATE("Observatory", $A182), Type_DB, 16, 0))</f>
        <v>473.6</v>
      </c>
      <c r="M182" s="348" t="s">
        <v>899</v>
      </c>
      <c r="N182" s="349">
        <v>1</v>
      </c>
      <c r="O182" s="349">
        <v>3</v>
      </c>
      <c r="P182" s="350">
        <f t="shared" ca="1" si="192"/>
        <v>15</v>
      </c>
      <c r="Q182" s="349">
        <v>0</v>
      </c>
      <c r="R182" s="349">
        <f t="shared" si="193"/>
        <v>0</v>
      </c>
      <c r="S182" s="349" t="s">
        <v>923</v>
      </c>
      <c r="T182" s="360">
        <f t="shared" ca="1" si="194"/>
        <v>157.86666666666667</v>
      </c>
      <c r="U182" s="348" t="s">
        <v>899</v>
      </c>
      <c r="V182" s="349">
        <v>1</v>
      </c>
      <c r="W182" s="349">
        <v>6</v>
      </c>
      <c r="X182" s="350">
        <f t="shared" ca="1" si="195"/>
        <v>30</v>
      </c>
      <c r="Y182" s="349">
        <v>0</v>
      </c>
      <c r="Z182" s="349">
        <f t="shared" si="196"/>
        <v>0</v>
      </c>
      <c r="AA182" s="349" t="s">
        <v>923</v>
      </c>
      <c r="AB182" s="360">
        <f t="shared" ca="1" si="197"/>
        <v>78.933333333333337</v>
      </c>
      <c r="AC182" s="348" t="s">
        <v>899</v>
      </c>
      <c r="AD182" s="349">
        <v>1</v>
      </c>
      <c r="AE182" s="349">
        <v>6</v>
      </c>
      <c r="AF182" s="350">
        <f t="shared" ca="1" si="198"/>
        <v>30</v>
      </c>
      <c r="AG182" s="349">
        <v>0</v>
      </c>
      <c r="AH182" s="349">
        <f t="shared" si="199"/>
        <v>0</v>
      </c>
      <c r="AI182" s="349" t="s">
        <v>923</v>
      </c>
      <c r="AJ182" s="360">
        <f t="shared" ca="1" si="200"/>
        <v>78.933333333333337</v>
      </c>
      <c r="AK182" s="348" t="s">
        <v>899</v>
      </c>
      <c r="AL182" s="349">
        <v>1</v>
      </c>
      <c r="AM182" s="349">
        <v>12</v>
      </c>
      <c r="AN182" s="350">
        <f t="shared" ca="1" si="201"/>
        <v>60</v>
      </c>
      <c r="AO182" s="349">
        <v>0</v>
      </c>
      <c r="AP182" s="349">
        <f t="shared" si="202"/>
        <v>0</v>
      </c>
      <c r="AQ182" s="349" t="s">
        <v>923</v>
      </c>
      <c r="AR182" s="360">
        <f t="shared" ca="1" si="203"/>
        <v>39.466666666666669</v>
      </c>
    </row>
    <row r="183" spans="1:44" ht="13.5" thickBot="1" x14ac:dyDescent="0.25">
      <c r="A183" s="430"/>
      <c r="B183" s="430"/>
      <c r="C183" s="415"/>
      <c r="D183" s="413"/>
      <c r="E183" s="413"/>
      <c r="F183" s="417"/>
      <c r="G183" s="418"/>
      <c r="H183" s="418"/>
      <c r="I183" s="420"/>
      <c r="J183" s="422"/>
      <c r="K183" s="422"/>
      <c r="L183" s="424"/>
      <c r="M183" s="351" t="s">
        <v>31</v>
      </c>
      <c r="N183" s="352"/>
      <c r="O183" s="352"/>
      <c r="P183" s="352" t="str">
        <f t="shared" ca="1" si="192"/>
        <v/>
      </c>
      <c r="Q183" s="352"/>
      <c r="R183" s="352" t="str">
        <f t="shared" si="193"/>
        <v/>
      </c>
      <c r="S183" s="352"/>
      <c r="T183" s="361">
        <f t="shared" si="194"/>
        <v>0</v>
      </c>
      <c r="U183" s="351" t="s">
        <v>31</v>
      </c>
      <c r="V183" s="352"/>
      <c r="W183" s="352"/>
      <c r="X183" s="352" t="str">
        <f t="shared" ca="1" si="195"/>
        <v/>
      </c>
      <c r="Y183" s="352"/>
      <c r="Z183" s="352" t="str">
        <f t="shared" si="196"/>
        <v/>
      </c>
      <c r="AA183" s="352"/>
      <c r="AB183" s="361">
        <f t="shared" si="197"/>
        <v>0</v>
      </c>
      <c r="AC183" s="351" t="s">
        <v>31</v>
      </c>
      <c r="AD183" s="352"/>
      <c r="AE183" s="352"/>
      <c r="AF183" s="352" t="str">
        <f t="shared" ca="1" si="198"/>
        <v/>
      </c>
      <c r="AG183" s="352"/>
      <c r="AH183" s="352" t="str">
        <f t="shared" si="199"/>
        <v/>
      </c>
      <c r="AI183" s="352"/>
      <c r="AJ183" s="361">
        <f t="shared" si="200"/>
        <v>0</v>
      </c>
      <c r="AK183" s="351" t="s">
        <v>31</v>
      </c>
      <c r="AL183" s="352"/>
      <c r="AM183" s="352"/>
      <c r="AN183" s="352" t="str">
        <f t="shared" ca="1" si="201"/>
        <v/>
      </c>
      <c r="AO183" s="352"/>
      <c r="AP183" s="352" t="str">
        <f t="shared" si="202"/>
        <v/>
      </c>
      <c r="AQ183" s="352"/>
      <c r="AR183" s="361">
        <f t="shared" si="203"/>
        <v>0</v>
      </c>
    </row>
    <row r="184" spans="1:44" x14ac:dyDescent="0.2">
      <c r="A184" s="430">
        <f t="shared" ref="A184" si="226">IF(AND(A182&lt;&gt;A$10, A182&lt;&gt;""), A182+1, "")</f>
        <v>87</v>
      </c>
      <c r="B184" s="430" t="str">
        <f>'TO Filter Summary'!B97</f>
        <v>FSW</v>
      </c>
      <c r="C184" s="414" t="s">
        <v>108</v>
      </c>
      <c r="D184" s="409" t="s">
        <v>34</v>
      </c>
      <c r="E184" s="409" t="str">
        <f>'TO Filter Summary'!D97</f>
        <v>No</v>
      </c>
      <c r="F184" s="416">
        <f ca="1">IF($A184="","", VLOOKUP(CONCATENATE("Observatory", $A184), Type_DB, 4, 0))</f>
        <v>422</v>
      </c>
      <c r="G184" s="409" t="str">
        <f ca="1">IF($A184="","", VLOOKUP(CONCATENATE("Observatory", $A184), Type_DB, 5, 0))</f>
        <v>0x1A6</v>
      </c>
      <c r="H184" s="409" t="str">
        <f t="shared" ref="H184" ca="1" si="227">CONCATENATE("0x",DEC2HEX(F184+2048))</f>
        <v>0x9A6</v>
      </c>
      <c r="I184" s="419">
        <f ca="1">IF($A184="","", VLOOKUP(CONCATENATE("Observatory", $A184), Type_DB, 12, 0))</f>
        <v>832</v>
      </c>
      <c r="J184" s="421">
        <f ca="1">IF($A184="","", VLOOKUP(CONCATENATE("Observatory", $A184), Type_DB, 15, 0))</f>
        <v>5</v>
      </c>
      <c r="K184" s="421" t="str">
        <f ca="1">IF($A184="","", VLOOKUP(CONCATENATE("Observatory", $A184), Type_DB, 8, 0))</f>
        <v>Sync</v>
      </c>
      <c r="L184" s="423">
        <f ca="1">IF($A184="","", VLOOKUP(CONCATENATE("Observatory", $A184), Type_DB, 16, 0))</f>
        <v>166.4</v>
      </c>
      <c r="M184" s="348" t="s">
        <v>899</v>
      </c>
      <c r="N184" s="349">
        <v>1</v>
      </c>
      <c r="O184" s="349">
        <v>3</v>
      </c>
      <c r="P184" s="350">
        <f t="shared" ca="1" si="192"/>
        <v>15</v>
      </c>
      <c r="Q184" s="349">
        <v>0</v>
      </c>
      <c r="R184" s="349">
        <f t="shared" si="193"/>
        <v>0</v>
      </c>
      <c r="S184" s="349" t="s">
        <v>923</v>
      </c>
      <c r="T184" s="360">
        <f t="shared" ca="1" si="194"/>
        <v>55.466666666666669</v>
      </c>
      <c r="U184" s="348" t="s">
        <v>899</v>
      </c>
      <c r="V184" s="349">
        <v>1</v>
      </c>
      <c r="W184" s="349">
        <v>6</v>
      </c>
      <c r="X184" s="350">
        <f t="shared" ca="1" si="195"/>
        <v>30</v>
      </c>
      <c r="Y184" s="349">
        <v>0</v>
      </c>
      <c r="Z184" s="349">
        <f t="shared" si="196"/>
        <v>0</v>
      </c>
      <c r="AA184" s="349" t="s">
        <v>923</v>
      </c>
      <c r="AB184" s="360">
        <f t="shared" ca="1" si="197"/>
        <v>27.733333333333334</v>
      </c>
      <c r="AC184" s="348" t="s">
        <v>899</v>
      </c>
      <c r="AD184" s="349">
        <v>1</v>
      </c>
      <c r="AE184" s="349">
        <v>6</v>
      </c>
      <c r="AF184" s="350">
        <f t="shared" ca="1" si="198"/>
        <v>30</v>
      </c>
      <c r="AG184" s="349">
        <v>0</v>
      </c>
      <c r="AH184" s="349">
        <f t="shared" si="199"/>
        <v>0</v>
      </c>
      <c r="AI184" s="349" t="s">
        <v>923</v>
      </c>
      <c r="AJ184" s="360">
        <f t="shared" ca="1" si="200"/>
        <v>27.733333333333334</v>
      </c>
      <c r="AK184" s="348" t="s">
        <v>899</v>
      </c>
      <c r="AL184" s="349">
        <v>1</v>
      </c>
      <c r="AM184" s="349">
        <v>12</v>
      </c>
      <c r="AN184" s="350">
        <f t="shared" ca="1" si="201"/>
        <v>60</v>
      </c>
      <c r="AO184" s="349">
        <v>0</v>
      </c>
      <c r="AP184" s="349">
        <f t="shared" si="202"/>
        <v>0</v>
      </c>
      <c r="AQ184" s="349" t="s">
        <v>923</v>
      </c>
      <c r="AR184" s="360">
        <f t="shared" ca="1" si="203"/>
        <v>13.866666666666667</v>
      </c>
    </row>
    <row r="185" spans="1:44" ht="13.5" thickBot="1" x14ac:dyDescent="0.25">
      <c r="A185" s="430"/>
      <c r="B185" s="430"/>
      <c r="C185" s="415"/>
      <c r="D185" s="413"/>
      <c r="E185" s="413"/>
      <c r="F185" s="417"/>
      <c r="G185" s="418"/>
      <c r="H185" s="418"/>
      <c r="I185" s="420"/>
      <c r="J185" s="422"/>
      <c r="K185" s="422"/>
      <c r="L185" s="424"/>
      <c r="M185" s="351" t="s">
        <v>31</v>
      </c>
      <c r="N185" s="352"/>
      <c r="O185" s="352"/>
      <c r="P185" s="352" t="str">
        <f t="shared" ca="1" si="192"/>
        <v/>
      </c>
      <c r="Q185" s="352"/>
      <c r="R185" s="352" t="str">
        <f t="shared" si="193"/>
        <v/>
      </c>
      <c r="S185" s="352"/>
      <c r="T185" s="361">
        <f t="shared" si="194"/>
        <v>0</v>
      </c>
      <c r="U185" s="351" t="s">
        <v>31</v>
      </c>
      <c r="V185" s="352"/>
      <c r="W185" s="352"/>
      <c r="X185" s="352" t="str">
        <f t="shared" ca="1" si="195"/>
        <v/>
      </c>
      <c r="Y185" s="352"/>
      <c r="Z185" s="352" t="str">
        <f t="shared" si="196"/>
        <v/>
      </c>
      <c r="AA185" s="352"/>
      <c r="AB185" s="361">
        <f t="shared" si="197"/>
        <v>0</v>
      </c>
      <c r="AC185" s="351" t="s">
        <v>31</v>
      </c>
      <c r="AD185" s="352"/>
      <c r="AE185" s="352"/>
      <c r="AF185" s="352" t="str">
        <f t="shared" ca="1" si="198"/>
        <v/>
      </c>
      <c r="AG185" s="352"/>
      <c r="AH185" s="352" t="str">
        <f t="shared" si="199"/>
        <v/>
      </c>
      <c r="AI185" s="352"/>
      <c r="AJ185" s="361">
        <f t="shared" si="200"/>
        <v>0</v>
      </c>
      <c r="AK185" s="351" t="s">
        <v>31</v>
      </c>
      <c r="AL185" s="352"/>
      <c r="AM185" s="352"/>
      <c r="AN185" s="352" t="str">
        <f t="shared" ca="1" si="201"/>
        <v/>
      </c>
      <c r="AO185" s="352"/>
      <c r="AP185" s="352" t="str">
        <f t="shared" si="202"/>
        <v/>
      </c>
      <c r="AQ185" s="352"/>
      <c r="AR185" s="361">
        <f t="shared" si="203"/>
        <v>0</v>
      </c>
    </row>
    <row r="186" spans="1:44" x14ac:dyDescent="0.2">
      <c r="A186" s="430">
        <f t="shared" ref="A186" si="228">IF(AND(A184&lt;&gt;A$10, A184&lt;&gt;""), A184+1, "")</f>
        <v>88</v>
      </c>
      <c r="B186" s="430" t="str">
        <f>'TO Filter Summary'!B98</f>
        <v>FSW</v>
      </c>
      <c r="C186" s="414" t="s">
        <v>109</v>
      </c>
      <c r="D186" s="409" t="s">
        <v>34</v>
      </c>
      <c r="E186" s="409" t="str">
        <f>'TO Filter Summary'!D98</f>
        <v>No</v>
      </c>
      <c r="F186" s="416">
        <f ca="1">IF($A186="","", VLOOKUP(CONCATENATE("Observatory", $A186), Type_DB, 4, 0))</f>
        <v>423</v>
      </c>
      <c r="G186" s="409" t="str">
        <f ca="1">IF($A186="","", VLOOKUP(CONCATENATE("Observatory", $A186), Type_DB, 5, 0))</f>
        <v>0x1A7</v>
      </c>
      <c r="H186" s="409" t="str">
        <f t="shared" ref="H186" ca="1" si="229">CONCATENATE("0x",DEC2HEX(F186+2048))</f>
        <v>0x9A7</v>
      </c>
      <c r="I186" s="419">
        <f ca="1">IF($A186="","", VLOOKUP(CONCATENATE("Observatory", $A186), Type_DB, 12, 0))</f>
        <v>1536</v>
      </c>
      <c r="J186" s="421">
        <f ca="1">IF($A186="","", VLOOKUP(CONCATENATE("Observatory", $A186), Type_DB, 15, 0))</f>
        <v>5</v>
      </c>
      <c r="K186" s="421" t="str">
        <f ca="1">IF($A186="","", VLOOKUP(CONCATENATE("Observatory", $A186), Type_DB, 8, 0))</f>
        <v>Sync</v>
      </c>
      <c r="L186" s="423">
        <f ca="1">IF($A186="","", VLOOKUP(CONCATENATE("Observatory", $A186), Type_DB, 16, 0))</f>
        <v>307.2</v>
      </c>
      <c r="M186" s="348" t="s">
        <v>899</v>
      </c>
      <c r="N186" s="349">
        <v>1</v>
      </c>
      <c r="O186" s="349">
        <v>2</v>
      </c>
      <c r="P186" s="350">
        <f t="shared" ca="1" si="192"/>
        <v>10</v>
      </c>
      <c r="Q186" s="349">
        <v>0</v>
      </c>
      <c r="R186" s="349">
        <f t="shared" si="193"/>
        <v>0</v>
      </c>
      <c r="S186" s="349" t="s">
        <v>923</v>
      </c>
      <c r="T186" s="360">
        <f t="shared" ca="1" si="194"/>
        <v>153.6</v>
      </c>
      <c r="U186" s="348" t="s">
        <v>899</v>
      </c>
      <c r="V186" s="349">
        <v>1</v>
      </c>
      <c r="W186" s="349">
        <v>3</v>
      </c>
      <c r="X186" s="350">
        <f t="shared" ca="1" si="195"/>
        <v>15</v>
      </c>
      <c r="Y186" s="349">
        <v>0</v>
      </c>
      <c r="Z186" s="349">
        <f t="shared" si="196"/>
        <v>0</v>
      </c>
      <c r="AA186" s="349" t="s">
        <v>923</v>
      </c>
      <c r="AB186" s="360">
        <f t="shared" ca="1" si="197"/>
        <v>102.39999999999999</v>
      </c>
      <c r="AC186" s="348" t="s">
        <v>899</v>
      </c>
      <c r="AD186" s="349">
        <v>1</v>
      </c>
      <c r="AE186" s="349">
        <v>3</v>
      </c>
      <c r="AF186" s="350">
        <f t="shared" ca="1" si="198"/>
        <v>15</v>
      </c>
      <c r="AG186" s="349">
        <v>0</v>
      </c>
      <c r="AH186" s="349">
        <f t="shared" si="199"/>
        <v>0</v>
      </c>
      <c r="AI186" s="349" t="s">
        <v>923</v>
      </c>
      <c r="AJ186" s="360">
        <f t="shared" ca="1" si="200"/>
        <v>102.39999999999999</v>
      </c>
      <c r="AK186" s="348" t="s">
        <v>899</v>
      </c>
      <c r="AL186" s="349">
        <v>1</v>
      </c>
      <c r="AM186" s="349">
        <v>3</v>
      </c>
      <c r="AN186" s="350">
        <f t="shared" ca="1" si="201"/>
        <v>15</v>
      </c>
      <c r="AO186" s="349">
        <v>0</v>
      </c>
      <c r="AP186" s="349">
        <f t="shared" si="202"/>
        <v>0</v>
      </c>
      <c r="AQ186" s="349" t="s">
        <v>923</v>
      </c>
      <c r="AR186" s="360">
        <f t="shared" ca="1" si="203"/>
        <v>102.39999999999999</v>
      </c>
    </row>
    <row r="187" spans="1:44" ht="13.5" thickBot="1" x14ac:dyDescent="0.25">
      <c r="A187" s="430"/>
      <c r="B187" s="430"/>
      <c r="C187" s="415"/>
      <c r="D187" s="413"/>
      <c r="E187" s="413"/>
      <c r="F187" s="417"/>
      <c r="G187" s="418"/>
      <c r="H187" s="418"/>
      <c r="I187" s="420"/>
      <c r="J187" s="422"/>
      <c r="K187" s="422"/>
      <c r="L187" s="424"/>
      <c r="M187" s="351" t="s">
        <v>31</v>
      </c>
      <c r="N187" s="352"/>
      <c r="O187" s="352"/>
      <c r="P187" s="352" t="str">
        <f t="shared" ca="1" si="192"/>
        <v/>
      </c>
      <c r="Q187" s="352"/>
      <c r="R187" s="352" t="str">
        <f t="shared" si="193"/>
        <v/>
      </c>
      <c r="S187" s="352"/>
      <c r="T187" s="361">
        <f t="shared" si="194"/>
        <v>0</v>
      </c>
      <c r="U187" s="351" t="s">
        <v>31</v>
      </c>
      <c r="V187" s="352"/>
      <c r="W187" s="352"/>
      <c r="X187" s="352" t="str">
        <f t="shared" ca="1" si="195"/>
        <v/>
      </c>
      <c r="Y187" s="352"/>
      <c r="Z187" s="352" t="str">
        <f t="shared" si="196"/>
        <v/>
      </c>
      <c r="AA187" s="352"/>
      <c r="AB187" s="361">
        <f t="shared" si="197"/>
        <v>0</v>
      </c>
      <c r="AC187" s="351" t="s">
        <v>31</v>
      </c>
      <c r="AD187" s="352"/>
      <c r="AE187" s="352"/>
      <c r="AF187" s="352" t="str">
        <f t="shared" ca="1" si="198"/>
        <v/>
      </c>
      <c r="AG187" s="352"/>
      <c r="AH187" s="352" t="str">
        <f t="shared" si="199"/>
        <v/>
      </c>
      <c r="AI187" s="352"/>
      <c r="AJ187" s="361">
        <f t="shared" si="200"/>
        <v>0</v>
      </c>
      <c r="AK187" s="351" t="s">
        <v>31</v>
      </c>
      <c r="AL187" s="352"/>
      <c r="AM187" s="352"/>
      <c r="AN187" s="352" t="str">
        <f t="shared" ca="1" si="201"/>
        <v/>
      </c>
      <c r="AO187" s="352"/>
      <c r="AP187" s="352" t="str">
        <f t="shared" si="202"/>
        <v/>
      </c>
      <c r="AQ187" s="352"/>
      <c r="AR187" s="361">
        <f t="shared" si="203"/>
        <v>0</v>
      </c>
    </row>
    <row r="188" spans="1:44" x14ac:dyDescent="0.2">
      <c r="A188" s="430">
        <f t="shared" ref="A188" si="230">IF(AND(A186&lt;&gt;A$10, A186&lt;&gt;""), A186+1, "")</f>
        <v>89</v>
      </c>
      <c r="B188" s="430" t="str">
        <f>'TO Filter Summary'!B99</f>
        <v>FSW</v>
      </c>
      <c r="C188" s="414" t="s">
        <v>110</v>
      </c>
      <c r="D188" s="409" t="s">
        <v>34</v>
      </c>
      <c r="E188" s="409" t="str">
        <f>'TO Filter Summary'!D99</f>
        <v>No</v>
      </c>
      <c r="F188" s="416">
        <f ca="1">IF($A188="","", VLOOKUP(CONCATENATE("Observatory", $A188), Type_DB, 4, 0))</f>
        <v>424</v>
      </c>
      <c r="G188" s="409" t="str">
        <f ca="1">IF($A188="","", VLOOKUP(CONCATENATE("Observatory", $A188), Type_DB, 5, 0))</f>
        <v>0x1A8</v>
      </c>
      <c r="H188" s="409" t="str">
        <f t="shared" ref="H188" ca="1" si="231">CONCATENATE("0x",DEC2HEX(F188+2048))</f>
        <v>0x9A8</v>
      </c>
      <c r="I188" s="419">
        <f ca="1">IF($A188="","", VLOOKUP(CONCATENATE("Observatory", $A188), Type_DB, 12, 0))</f>
        <v>1360</v>
      </c>
      <c r="J188" s="421">
        <f ca="1">IF($A188="","", VLOOKUP(CONCATENATE("Observatory", $A188), Type_DB, 15, 0))</f>
        <v>5</v>
      </c>
      <c r="K188" s="421" t="str">
        <f ca="1">IF($A188="","", VLOOKUP(CONCATENATE("Observatory", $A188), Type_DB, 8, 0))</f>
        <v>Sync</v>
      </c>
      <c r="L188" s="423">
        <f ca="1">IF($A188="","", VLOOKUP(CONCATENATE("Observatory", $A188), Type_DB, 16, 0))</f>
        <v>272</v>
      </c>
      <c r="M188" s="348" t="s">
        <v>899</v>
      </c>
      <c r="N188" s="349">
        <v>1</v>
      </c>
      <c r="O188" s="349">
        <v>2</v>
      </c>
      <c r="P188" s="350">
        <f t="shared" ca="1" si="192"/>
        <v>10</v>
      </c>
      <c r="Q188" s="349">
        <v>0</v>
      </c>
      <c r="R188" s="349">
        <f t="shared" si="193"/>
        <v>0</v>
      </c>
      <c r="S188" s="349" t="s">
        <v>923</v>
      </c>
      <c r="T188" s="360">
        <f t="shared" ca="1" si="194"/>
        <v>136</v>
      </c>
      <c r="U188" s="348" t="s">
        <v>899</v>
      </c>
      <c r="V188" s="349">
        <v>1</v>
      </c>
      <c r="W188" s="349">
        <v>3</v>
      </c>
      <c r="X188" s="350">
        <f t="shared" ca="1" si="195"/>
        <v>15</v>
      </c>
      <c r="Y188" s="349">
        <v>0</v>
      </c>
      <c r="Z188" s="349">
        <f t="shared" si="196"/>
        <v>0</v>
      </c>
      <c r="AA188" s="349" t="s">
        <v>923</v>
      </c>
      <c r="AB188" s="360">
        <f t="shared" ca="1" si="197"/>
        <v>90.666666666666671</v>
      </c>
      <c r="AC188" s="348" t="s">
        <v>899</v>
      </c>
      <c r="AD188" s="349">
        <v>1</v>
      </c>
      <c r="AE188" s="349">
        <v>3</v>
      </c>
      <c r="AF188" s="350">
        <f t="shared" ca="1" si="198"/>
        <v>15</v>
      </c>
      <c r="AG188" s="349">
        <v>0</v>
      </c>
      <c r="AH188" s="349">
        <f t="shared" si="199"/>
        <v>0</v>
      </c>
      <c r="AI188" s="349" t="s">
        <v>923</v>
      </c>
      <c r="AJ188" s="360">
        <f t="shared" ca="1" si="200"/>
        <v>90.666666666666671</v>
      </c>
      <c r="AK188" s="348" t="s">
        <v>899</v>
      </c>
      <c r="AL188" s="349">
        <v>1</v>
      </c>
      <c r="AM188" s="349">
        <v>3</v>
      </c>
      <c r="AN188" s="350">
        <f t="shared" ca="1" si="201"/>
        <v>15</v>
      </c>
      <c r="AO188" s="349">
        <v>0</v>
      </c>
      <c r="AP188" s="349">
        <f t="shared" si="202"/>
        <v>0</v>
      </c>
      <c r="AQ188" s="349" t="s">
        <v>923</v>
      </c>
      <c r="AR188" s="360">
        <f t="shared" ca="1" si="203"/>
        <v>90.666666666666671</v>
      </c>
    </row>
    <row r="189" spans="1:44" ht="13.5" thickBot="1" x14ac:dyDescent="0.25">
      <c r="A189" s="430"/>
      <c r="B189" s="430"/>
      <c r="C189" s="415"/>
      <c r="D189" s="413"/>
      <c r="E189" s="413"/>
      <c r="F189" s="417"/>
      <c r="G189" s="418"/>
      <c r="H189" s="418"/>
      <c r="I189" s="420"/>
      <c r="J189" s="422"/>
      <c r="K189" s="422"/>
      <c r="L189" s="424"/>
      <c r="M189" s="351" t="s">
        <v>31</v>
      </c>
      <c r="N189" s="352"/>
      <c r="O189" s="352"/>
      <c r="P189" s="352" t="str">
        <f t="shared" ca="1" si="192"/>
        <v/>
      </c>
      <c r="Q189" s="352"/>
      <c r="R189" s="352" t="str">
        <f t="shared" si="193"/>
        <v/>
      </c>
      <c r="S189" s="352"/>
      <c r="T189" s="361">
        <f t="shared" si="194"/>
        <v>0</v>
      </c>
      <c r="U189" s="351" t="s">
        <v>31</v>
      </c>
      <c r="V189" s="352"/>
      <c r="W189" s="352"/>
      <c r="X189" s="352" t="str">
        <f t="shared" ca="1" si="195"/>
        <v/>
      </c>
      <c r="Y189" s="352"/>
      <c r="Z189" s="352" t="str">
        <f t="shared" si="196"/>
        <v/>
      </c>
      <c r="AA189" s="352"/>
      <c r="AB189" s="361">
        <f t="shared" si="197"/>
        <v>0</v>
      </c>
      <c r="AC189" s="351" t="s">
        <v>31</v>
      </c>
      <c r="AD189" s="352"/>
      <c r="AE189" s="352"/>
      <c r="AF189" s="352" t="str">
        <f t="shared" ca="1" si="198"/>
        <v/>
      </c>
      <c r="AG189" s="352"/>
      <c r="AH189" s="352" t="str">
        <f t="shared" si="199"/>
        <v/>
      </c>
      <c r="AI189" s="352"/>
      <c r="AJ189" s="361">
        <f t="shared" si="200"/>
        <v>0</v>
      </c>
      <c r="AK189" s="351" t="s">
        <v>31</v>
      </c>
      <c r="AL189" s="352"/>
      <c r="AM189" s="352"/>
      <c r="AN189" s="352" t="str">
        <f t="shared" ca="1" si="201"/>
        <v/>
      </c>
      <c r="AO189" s="352"/>
      <c r="AP189" s="352" t="str">
        <f t="shared" si="202"/>
        <v/>
      </c>
      <c r="AQ189" s="352"/>
      <c r="AR189" s="361">
        <f t="shared" si="203"/>
        <v>0</v>
      </c>
    </row>
    <row r="190" spans="1:44" x14ac:dyDescent="0.2">
      <c r="A190" s="430">
        <f t="shared" ref="A190" si="232">IF(AND(A188&lt;&gt;A$10, A188&lt;&gt;""), A188+1, "")</f>
        <v>90</v>
      </c>
      <c r="B190" s="430">
        <f>'TO Filter Summary'!B100</f>
        <v>0</v>
      </c>
      <c r="C190" s="414" t="s">
        <v>376</v>
      </c>
      <c r="D190" s="409" t="s">
        <v>34</v>
      </c>
      <c r="E190" s="409">
        <f>'TO Filter Summary'!D100</f>
        <v>0</v>
      </c>
      <c r="F190" s="416">
        <f ca="1">IF($A190="","", VLOOKUP(CONCATENATE("Observatory", $A190), Type_DB, 4, 0))</f>
        <v>425</v>
      </c>
      <c r="G190" s="409" t="str">
        <f ca="1">IF($A190="","", VLOOKUP(CONCATENATE("Observatory", $A190), Type_DB, 5, 0))</f>
        <v>0x1A9</v>
      </c>
      <c r="H190" s="409" t="str">
        <f t="shared" ref="H190" ca="1" si="233">CONCATENATE("0x",DEC2HEX(F190+2048))</f>
        <v>0x9A9</v>
      </c>
      <c r="I190" s="419">
        <f ca="1">IF($A190="","", VLOOKUP(CONCATENATE("Observatory", $A190), Type_DB, 12, 0))</f>
        <v>640</v>
      </c>
      <c r="J190" s="421">
        <f ca="1">IF($A190="","", VLOOKUP(CONCATENATE("Observatory", $A190), Type_DB, 15, 0))</f>
        <v>0</v>
      </c>
      <c r="K190" s="421" t="str">
        <f ca="1">IF($A190="","", VLOOKUP(CONCATENATE("Observatory", $A190), Type_DB, 8, 0))</f>
        <v>Async</v>
      </c>
      <c r="L190" s="423">
        <f ca="1">IF($A190="","", VLOOKUP(CONCATENATE("Observatory", $A190), Type_DB, 16, 0))</f>
        <v>0</v>
      </c>
      <c r="M190" s="348" t="s">
        <v>899</v>
      </c>
      <c r="N190" s="349">
        <v>1</v>
      </c>
      <c r="O190" s="349">
        <v>1</v>
      </c>
      <c r="P190" s="350">
        <f t="shared" ca="1" si="192"/>
        <v>0</v>
      </c>
      <c r="Q190" s="349">
        <v>0</v>
      </c>
      <c r="R190" s="349">
        <f t="shared" si="193"/>
        <v>0</v>
      </c>
      <c r="S190" s="349" t="s">
        <v>923</v>
      </c>
      <c r="T190" s="360">
        <f t="shared" ca="1" si="194"/>
        <v>0</v>
      </c>
      <c r="U190" s="348" t="s">
        <v>899</v>
      </c>
      <c r="V190" s="349">
        <v>1</v>
      </c>
      <c r="W190" s="349">
        <v>1</v>
      </c>
      <c r="X190" s="350">
        <f t="shared" ca="1" si="195"/>
        <v>0</v>
      </c>
      <c r="Y190" s="349">
        <v>0</v>
      </c>
      <c r="Z190" s="349">
        <f t="shared" si="196"/>
        <v>0</v>
      </c>
      <c r="AA190" s="349" t="s">
        <v>923</v>
      </c>
      <c r="AB190" s="360">
        <f t="shared" ca="1" si="197"/>
        <v>0</v>
      </c>
      <c r="AC190" s="348" t="s">
        <v>899</v>
      </c>
      <c r="AD190" s="349">
        <v>1</v>
      </c>
      <c r="AE190" s="349">
        <v>1</v>
      </c>
      <c r="AF190" s="350">
        <f t="shared" ca="1" si="198"/>
        <v>0</v>
      </c>
      <c r="AG190" s="349">
        <v>0</v>
      </c>
      <c r="AH190" s="349">
        <f t="shared" si="199"/>
        <v>0</v>
      </c>
      <c r="AI190" s="349" t="s">
        <v>923</v>
      </c>
      <c r="AJ190" s="360">
        <f t="shared" ca="1" si="200"/>
        <v>0</v>
      </c>
      <c r="AK190" s="348" t="s">
        <v>899</v>
      </c>
      <c r="AL190" s="349">
        <v>1</v>
      </c>
      <c r="AM190" s="349">
        <v>1</v>
      </c>
      <c r="AN190" s="350">
        <f t="shared" ca="1" si="201"/>
        <v>0</v>
      </c>
      <c r="AO190" s="349">
        <v>0</v>
      </c>
      <c r="AP190" s="349">
        <f t="shared" si="202"/>
        <v>0</v>
      </c>
      <c r="AQ190" s="349" t="s">
        <v>923</v>
      </c>
      <c r="AR190" s="360">
        <f t="shared" ca="1" si="203"/>
        <v>0</v>
      </c>
    </row>
    <row r="191" spans="1:44" ht="13.5" thickBot="1" x14ac:dyDescent="0.25">
      <c r="A191" s="430"/>
      <c r="B191" s="430"/>
      <c r="C191" s="415"/>
      <c r="D191" s="413"/>
      <c r="E191" s="413"/>
      <c r="F191" s="417"/>
      <c r="G191" s="418"/>
      <c r="H191" s="418"/>
      <c r="I191" s="420"/>
      <c r="J191" s="422"/>
      <c r="K191" s="422"/>
      <c r="L191" s="424"/>
      <c r="M191" s="351" t="s">
        <v>31</v>
      </c>
      <c r="N191" s="352"/>
      <c r="O191" s="352"/>
      <c r="P191" s="352" t="str">
        <f t="shared" ca="1" si="192"/>
        <v/>
      </c>
      <c r="Q191" s="352"/>
      <c r="R191" s="352" t="str">
        <f t="shared" si="193"/>
        <v/>
      </c>
      <c r="S191" s="352"/>
      <c r="T191" s="361">
        <f t="shared" si="194"/>
        <v>0</v>
      </c>
      <c r="U191" s="351" t="s">
        <v>31</v>
      </c>
      <c r="V191" s="352"/>
      <c r="W191" s="352"/>
      <c r="X191" s="352" t="str">
        <f t="shared" ca="1" si="195"/>
        <v/>
      </c>
      <c r="Y191" s="352"/>
      <c r="Z191" s="352" t="str">
        <f t="shared" si="196"/>
        <v/>
      </c>
      <c r="AA191" s="352"/>
      <c r="AB191" s="361">
        <f t="shared" si="197"/>
        <v>0</v>
      </c>
      <c r="AC191" s="351" t="s">
        <v>31</v>
      </c>
      <c r="AD191" s="352"/>
      <c r="AE191" s="352"/>
      <c r="AF191" s="352" t="str">
        <f t="shared" ca="1" si="198"/>
        <v/>
      </c>
      <c r="AG191" s="352"/>
      <c r="AH191" s="352" t="str">
        <f t="shared" si="199"/>
        <v/>
      </c>
      <c r="AI191" s="352"/>
      <c r="AJ191" s="361">
        <f t="shared" si="200"/>
        <v>0</v>
      </c>
      <c r="AK191" s="351" t="s">
        <v>31</v>
      </c>
      <c r="AL191" s="352"/>
      <c r="AM191" s="352"/>
      <c r="AN191" s="352" t="str">
        <f t="shared" ca="1" si="201"/>
        <v/>
      </c>
      <c r="AO191" s="352"/>
      <c r="AP191" s="352" t="str">
        <f t="shared" si="202"/>
        <v/>
      </c>
      <c r="AQ191" s="352"/>
      <c r="AR191" s="361">
        <f t="shared" si="203"/>
        <v>0</v>
      </c>
    </row>
    <row r="192" spans="1:44" x14ac:dyDescent="0.2">
      <c r="A192" s="430">
        <f t="shared" ref="A192" si="234">IF(AND(A190&lt;&gt;A$10, A190&lt;&gt;""), A190+1, "")</f>
        <v>91</v>
      </c>
      <c r="B192" s="430">
        <f>'TO Filter Summary'!B101</f>
        <v>0</v>
      </c>
      <c r="C192" s="414" t="s">
        <v>377</v>
      </c>
      <c r="D192" s="409" t="s">
        <v>34</v>
      </c>
      <c r="E192" s="409">
        <f>'TO Filter Summary'!D101</f>
        <v>0</v>
      </c>
      <c r="F192" s="416">
        <f ca="1">IF($A192="","", VLOOKUP(CONCATENATE("Observatory", $A192), Type_DB, 4, 0))</f>
        <v>426</v>
      </c>
      <c r="G192" s="409" t="str">
        <f ca="1">IF($A192="","", VLOOKUP(CONCATENATE("Observatory", $A192), Type_DB, 5, 0))</f>
        <v>0x1AA</v>
      </c>
      <c r="H192" s="409" t="str">
        <f t="shared" ref="H192" ca="1" si="235">CONCATENATE("0x",DEC2HEX(F192+2048))</f>
        <v>0x9AA</v>
      </c>
      <c r="I192" s="419">
        <f ca="1">IF($A192="","", VLOOKUP(CONCATENATE("Observatory", $A192), Type_DB, 12, 0))</f>
        <v>928</v>
      </c>
      <c r="J192" s="421">
        <f ca="1">IF($A192="","", VLOOKUP(CONCATENATE("Observatory", $A192), Type_DB, 15, 0))</f>
        <v>0</v>
      </c>
      <c r="K192" s="421" t="str">
        <f ca="1">IF($A192="","", VLOOKUP(CONCATENATE("Observatory", $A192), Type_DB, 8, 0))</f>
        <v>Async</v>
      </c>
      <c r="L192" s="423">
        <f ca="1">IF($A192="","", VLOOKUP(CONCATENATE("Observatory", $A192), Type_DB, 16, 0))</f>
        <v>0</v>
      </c>
      <c r="M192" s="348" t="s">
        <v>899</v>
      </c>
      <c r="N192" s="349">
        <v>1</v>
      </c>
      <c r="O192" s="349">
        <v>1</v>
      </c>
      <c r="P192" s="350">
        <f t="shared" ca="1" si="192"/>
        <v>0</v>
      </c>
      <c r="Q192" s="349">
        <v>0</v>
      </c>
      <c r="R192" s="349">
        <f t="shared" si="193"/>
        <v>0</v>
      </c>
      <c r="S192" s="349" t="s">
        <v>923</v>
      </c>
      <c r="T192" s="360">
        <f t="shared" ca="1" si="194"/>
        <v>0</v>
      </c>
      <c r="U192" s="348" t="s">
        <v>899</v>
      </c>
      <c r="V192" s="349">
        <v>1</v>
      </c>
      <c r="W192" s="349">
        <v>1</v>
      </c>
      <c r="X192" s="350">
        <f t="shared" ca="1" si="195"/>
        <v>0</v>
      </c>
      <c r="Y192" s="349">
        <v>0</v>
      </c>
      <c r="Z192" s="349">
        <f t="shared" si="196"/>
        <v>0</v>
      </c>
      <c r="AA192" s="349" t="s">
        <v>923</v>
      </c>
      <c r="AB192" s="360">
        <f t="shared" ca="1" si="197"/>
        <v>0</v>
      </c>
      <c r="AC192" s="348" t="s">
        <v>899</v>
      </c>
      <c r="AD192" s="349">
        <v>1</v>
      </c>
      <c r="AE192" s="349">
        <v>1</v>
      </c>
      <c r="AF192" s="350">
        <f t="shared" ca="1" si="198"/>
        <v>0</v>
      </c>
      <c r="AG192" s="349">
        <v>0</v>
      </c>
      <c r="AH192" s="349">
        <f t="shared" si="199"/>
        <v>0</v>
      </c>
      <c r="AI192" s="349" t="s">
        <v>923</v>
      </c>
      <c r="AJ192" s="360">
        <f t="shared" ca="1" si="200"/>
        <v>0</v>
      </c>
      <c r="AK192" s="348" t="s">
        <v>899</v>
      </c>
      <c r="AL192" s="349">
        <v>1</v>
      </c>
      <c r="AM192" s="349">
        <v>1</v>
      </c>
      <c r="AN192" s="350">
        <f t="shared" ca="1" si="201"/>
        <v>0</v>
      </c>
      <c r="AO192" s="349">
        <v>0</v>
      </c>
      <c r="AP192" s="349">
        <f t="shared" si="202"/>
        <v>0</v>
      </c>
      <c r="AQ192" s="349" t="s">
        <v>923</v>
      </c>
      <c r="AR192" s="360">
        <f t="shared" ca="1" si="203"/>
        <v>0</v>
      </c>
    </row>
    <row r="193" spans="1:44" ht="13.5" thickBot="1" x14ac:dyDescent="0.25">
      <c r="A193" s="430"/>
      <c r="B193" s="430"/>
      <c r="C193" s="415"/>
      <c r="D193" s="413"/>
      <c r="E193" s="413"/>
      <c r="F193" s="417"/>
      <c r="G193" s="418"/>
      <c r="H193" s="418"/>
      <c r="I193" s="420"/>
      <c r="J193" s="422"/>
      <c r="K193" s="422"/>
      <c r="L193" s="424"/>
      <c r="M193" s="351" t="s">
        <v>31</v>
      </c>
      <c r="N193" s="352"/>
      <c r="O193" s="352"/>
      <c r="P193" s="352" t="str">
        <f t="shared" ca="1" si="192"/>
        <v/>
      </c>
      <c r="Q193" s="352"/>
      <c r="R193" s="352" t="str">
        <f t="shared" si="193"/>
        <v/>
      </c>
      <c r="S193" s="352"/>
      <c r="T193" s="361">
        <f t="shared" si="194"/>
        <v>0</v>
      </c>
      <c r="U193" s="351" t="s">
        <v>31</v>
      </c>
      <c r="V193" s="352"/>
      <c r="W193" s="352"/>
      <c r="X193" s="352" t="str">
        <f t="shared" ca="1" si="195"/>
        <v/>
      </c>
      <c r="Y193" s="352"/>
      <c r="Z193" s="352" t="str">
        <f t="shared" si="196"/>
        <v/>
      </c>
      <c r="AA193" s="352"/>
      <c r="AB193" s="361">
        <f t="shared" si="197"/>
        <v>0</v>
      </c>
      <c r="AC193" s="351" t="s">
        <v>31</v>
      </c>
      <c r="AD193" s="352"/>
      <c r="AE193" s="352"/>
      <c r="AF193" s="352" t="str">
        <f t="shared" ca="1" si="198"/>
        <v/>
      </c>
      <c r="AG193" s="352"/>
      <c r="AH193" s="352" t="str">
        <f t="shared" si="199"/>
        <v/>
      </c>
      <c r="AI193" s="352"/>
      <c r="AJ193" s="361">
        <f t="shared" si="200"/>
        <v>0</v>
      </c>
      <c r="AK193" s="351" t="s">
        <v>31</v>
      </c>
      <c r="AL193" s="352"/>
      <c r="AM193" s="352"/>
      <c r="AN193" s="352" t="str">
        <f t="shared" ca="1" si="201"/>
        <v/>
      </c>
      <c r="AO193" s="352"/>
      <c r="AP193" s="352" t="str">
        <f t="shared" si="202"/>
        <v/>
      </c>
      <c r="AQ193" s="352"/>
      <c r="AR193" s="361">
        <f t="shared" si="203"/>
        <v>0</v>
      </c>
    </row>
    <row r="194" spans="1:44" x14ac:dyDescent="0.2">
      <c r="A194" s="430">
        <f t="shared" ref="A194" si="236">IF(AND(A192&lt;&gt;A$10, A192&lt;&gt;""), A192+1, "")</f>
        <v>92</v>
      </c>
      <c r="B194" s="430">
        <f>'TO Filter Summary'!B102</f>
        <v>0</v>
      </c>
      <c r="C194" s="414" t="s">
        <v>1126</v>
      </c>
      <c r="D194" s="409" t="s">
        <v>34</v>
      </c>
      <c r="E194" s="409">
        <f>'TO Filter Summary'!D102</f>
        <v>0</v>
      </c>
      <c r="F194" s="416">
        <f ca="1">IF($A194="","", VLOOKUP(CONCATENATE("Observatory", $A194), Type_DB, 4, 0))</f>
        <v>427</v>
      </c>
      <c r="G194" s="409" t="str">
        <f ca="1">IF($A194="","", VLOOKUP(CONCATENATE("Observatory", $A194), Type_DB, 5, 0))</f>
        <v>0x1AB</v>
      </c>
      <c r="H194" s="409" t="str">
        <f t="shared" ref="H194" ca="1" si="237">CONCATENATE("0x",DEC2HEX(F194+2048))</f>
        <v>0x9AB</v>
      </c>
      <c r="I194" s="419">
        <f ca="1">IF($A194="","", VLOOKUP(CONCATENATE("Observatory", $A194), Type_DB, 12, 0))</f>
        <v>6560</v>
      </c>
      <c r="J194" s="421">
        <f ca="1">IF($A194="","", VLOOKUP(CONCATENATE("Observatory", $A194), Type_DB, 15, 0))</f>
        <v>0</v>
      </c>
      <c r="K194" s="421" t="str">
        <f ca="1">IF($A194="","", VLOOKUP(CONCATENATE("Observatory", $A194), Type_DB, 8, 0))</f>
        <v>Async</v>
      </c>
      <c r="L194" s="423">
        <f ca="1">IF($A194="","", VLOOKUP(CONCATENATE("Observatory", $A194), Type_DB, 16, 0))</f>
        <v>0</v>
      </c>
      <c r="M194" s="348" t="s">
        <v>899</v>
      </c>
      <c r="N194" s="349">
        <v>1</v>
      </c>
      <c r="O194" s="349">
        <v>1</v>
      </c>
      <c r="P194" s="350">
        <f t="shared" ca="1" si="192"/>
        <v>0</v>
      </c>
      <c r="Q194" s="349">
        <v>0</v>
      </c>
      <c r="R194" s="349">
        <f t="shared" si="193"/>
        <v>0</v>
      </c>
      <c r="S194" s="349" t="s">
        <v>923</v>
      </c>
      <c r="T194" s="360">
        <f t="shared" ca="1" si="194"/>
        <v>0</v>
      </c>
      <c r="U194" s="348" t="s">
        <v>899</v>
      </c>
      <c r="V194" s="349">
        <v>1</v>
      </c>
      <c r="W194" s="349">
        <v>1</v>
      </c>
      <c r="X194" s="350">
        <f t="shared" ca="1" si="195"/>
        <v>0</v>
      </c>
      <c r="Y194" s="349">
        <v>0</v>
      </c>
      <c r="Z194" s="349">
        <f t="shared" si="196"/>
        <v>0</v>
      </c>
      <c r="AA194" s="349" t="s">
        <v>923</v>
      </c>
      <c r="AB194" s="360">
        <f t="shared" ca="1" si="197"/>
        <v>0</v>
      </c>
      <c r="AC194" s="348" t="s">
        <v>899</v>
      </c>
      <c r="AD194" s="349">
        <v>1</v>
      </c>
      <c r="AE194" s="349">
        <v>1</v>
      </c>
      <c r="AF194" s="350">
        <f t="shared" ca="1" si="198"/>
        <v>0</v>
      </c>
      <c r="AG194" s="349">
        <v>0</v>
      </c>
      <c r="AH194" s="349">
        <f t="shared" si="199"/>
        <v>0</v>
      </c>
      <c r="AI194" s="349" t="s">
        <v>923</v>
      </c>
      <c r="AJ194" s="360">
        <f t="shared" ca="1" si="200"/>
        <v>0</v>
      </c>
      <c r="AK194" s="348" t="s">
        <v>899</v>
      </c>
      <c r="AL194" s="349">
        <v>1</v>
      </c>
      <c r="AM194" s="349">
        <v>1</v>
      </c>
      <c r="AN194" s="350">
        <f t="shared" ca="1" si="201"/>
        <v>0</v>
      </c>
      <c r="AO194" s="349">
        <v>0</v>
      </c>
      <c r="AP194" s="349">
        <f t="shared" si="202"/>
        <v>0</v>
      </c>
      <c r="AQ194" s="349" t="s">
        <v>923</v>
      </c>
      <c r="AR194" s="360">
        <f t="shared" ca="1" si="203"/>
        <v>0</v>
      </c>
    </row>
    <row r="195" spans="1:44" ht="13.5" thickBot="1" x14ac:dyDescent="0.25">
      <c r="A195" s="430"/>
      <c r="B195" s="430"/>
      <c r="C195" s="415"/>
      <c r="D195" s="413"/>
      <c r="E195" s="413"/>
      <c r="F195" s="417"/>
      <c r="G195" s="418"/>
      <c r="H195" s="418"/>
      <c r="I195" s="420"/>
      <c r="J195" s="422"/>
      <c r="K195" s="422"/>
      <c r="L195" s="424"/>
      <c r="M195" s="351" t="s">
        <v>31</v>
      </c>
      <c r="N195" s="352"/>
      <c r="O195" s="352"/>
      <c r="P195" s="352" t="str">
        <f t="shared" ca="1" si="192"/>
        <v/>
      </c>
      <c r="Q195" s="352"/>
      <c r="R195" s="352" t="str">
        <f t="shared" si="193"/>
        <v/>
      </c>
      <c r="S195" s="352"/>
      <c r="T195" s="361">
        <f t="shared" si="194"/>
        <v>0</v>
      </c>
      <c r="U195" s="351" t="s">
        <v>31</v>
      </c>
      <c r="V195" s="352"/>
      <c r="W195" s="352"/>
      <c r="X195" s="352" t="str">
        <f t="shared" ca="1" si="195"/>
        <v/>
      </c>
      <c r="Y195" s="352"/>
      <c r="Z195" s="352" t="str">
        <f t="shared" si="196"/>
        <v/>
      </c>
      <c r="AA195" s="352"/>
      <c r="AB195" s="361">
        <f t="shared" si="197"/>
        <v>0</v>
      </c>
      <c r="AC195" s="351" t="s">
        <v>31</v>
      </c>
      <c r="AD195" s="352"/>
      <c r="AE195" s="352"/>
      <c r="AF195" s="352" t="str">
        <f t="shared" ca="1" si="198"/>
        <v/>
      </c>
      <c r="AG195" s="352"/>
      <c r="AH195" s="352" t="str">
        <f t="shared" si="199"/>
        <v/>
      </c>
      <c r="AI195" s="352"/>
      <c r="AJ195" s="361">
        <f t="shared" si="200"/>
        <v>0</v>
      </c>
      <c r="AK195" s="351" t="s">
        <v>31</v>
      </c>
      <c r="AL195" s="352"/>
      <c r="AM195" s="352"/>
      <c r="AN195" s="352" t="str">
        <f t="shared" ca="1" si="201"/>
        <v/>
      </c>
      <c r="AO195" s="352"/>
      <c r="AP195" s="352" t="str">
        <f t="shared" si="202"/>
        <v/>
      </c>
      <c r="AQ195" s="352"/>
      <c r="AR195" s="361">
        <f t="shared" si="203"/>
        <v>0</v>
      </c>
    </row>
    <row r="196" spans="1:44" x14ac:dyDescent="0.2">
      <c r="A196" s="430">
        <f t="shared" ref="A196" si="238">IF(AND(A194&lt;&gt;A$10, A194&lt;&gt;""), A194+1, "")</f>
        <v>93</v>
      </c>
      <c r="B196" s="430">
        <f>'TO Filter Summary'!B103</f>
        <v>0</v>
      </c>
      <c r="C196" s="414" t="s">
        <v>1127</v>
      </c>
      <c r="D196" s="409" t="s">
        <v>34</v>
      </c>
      <c r="E196" s="409">
        <f>'TO Filter Summary'!D103</f>
        <v>0</v>
      </c>
      <c r="F196" s="416">
        <f ca="1">IF($A196="","", VLOOKUP(CONCATENATE("Observatory", $A196), Type_DB, 4, 0))</f>
        <v>428</v>
      </c>
      <c r="G196" s="409" t="str">
        <f ca="1">IF($A196="","", VLOOKUP(CONCATENATE("Observatory", $A196), Type_DB, 5, 0))</f>
        <v>0x1AC</v>
      </c>
      <c r="H196" s="409" t="str">
        <f t="shared" ref="H196" ca="1" si="239">CONCATENATE("0x",DEC2HEX(F196+2048))</f>
        <v>0x9AC</v>
      </c>
      <c r="I196" s="419">
        <f ca="1">IF($A196="","", VLOOKUP(CONCATENATE("Observatory", $A196), Type_DB, 12, 0))</f>
        <v>4096</v>
      </c>
      <c r="J196" s="421">
        <f ca="1">IF($A196="","", VLOOKUP(CONCATENATE("Observatory", $A196), Type_DB, 15, 0))</f>
        <v>0</v>
      </c>
      <c r="K196" s="421" t="str">
        <f ca="1">IF($A196="","", VLOOKUP(CONCATENATE("Observatory", $A196), Type_DB, 8, 0))</f>
        <v>Async</v>
      </c>
      <c r="L196" s="423">
        <f ca="1">IF($A196="","", VLOOKUP(CONCATENATE("Observatory", $A196), Type_DB, 16, 0))</f>
        <v>0</v>
      </c>
      <c r="M196" s="348" t="s">
        <v>899</v>
      </c>
      <c r="N196" s="349">
        <v>1</v>
      </c>
      <c r="O196" s="349">
        <v>1</v>
      </c>
      <c r="P196" s="350">
        <f t="shared" ca="1" si="192"/>
        <v>0</v>
      </c>
      <c r="Q196" s="349">
        <v>0</v>
      </c>
      <c r="R196" s="349">
        <f t="shared" si="193"/>
        <v>0</v>
      </c>
      <c r="S196" s="349" t="s">
        <v>923</v>
      </c>
      <c r="T196" s="360">
        <f t="shared" ca="1" si="194"/>
        <v>0</v>
      </c>
      <c r="U196" s="348" t="s">
        <v>899</v>
      </c>
      <c r="V196" s="349">
        <v>1</v>
      </c>
      <c r="W196" s="349">
        <v>1</v>
      </c>
      <c r="X196" s="350">
        <f t="shared" ca="1" si="195"/>
        <v>0</v>
      </c>
      <c r="Y196" s="349">
        <v>0</v>
      </c>
      <c r="Z196" s="349">
        <f t="shared" si="196"/>
        <v>0</v>
      </c>
      <c r="AA196" s="349" t="s">
        <v>923</v>
      </c>
      <c r="AB196" s="360">
        <f t="shared" ca="1" si="197"/>
        <v>0</v>
      </c>
      <c r="AC196" s="348" t="s">
        <v>899</v>
      </c>
      <c r="AD196" s="349">
        <v>1</v>
      </c>
      <c r="AE196" s="349">
        <v>1</v>
      </c>
      <c r="AF196" s="350">
        <f t="shared" ca="1" si="198"/>
        <v>0</v>
      </c>
      <c r="AG196" s="349">
        <v>0</v>
      </c>
      <c r="AH196" s="349">
        <f t="shared" si="199"/>
        <v>0</v>
      </c>
      <c r="AI196" s="349" t="s">
        <v>923</v>
      </c>
      <c r="AJ196" s="360">
        <f t="shared" ca="1" si="200"/>
        <v>0</v>
      </c>
      <c r="AK196" s="348" t="s">
        <v>899</v>
      </c>
      <c r="AL196" s="349">
        <v>1</v>
      </c>
      <c r="AM196" s="349">
        <v>1</v>
      </c>
      <c r="AN196" s="350">
        <f t="shared" ca="1" si="201"/>
        <v>0</v>
      </c>
      <c r="AO196" s="349">
        <v>0</v>
      </c>
      <c r="AP196" s="349">
        <f t="shared" si="202"/>
        <v>0</v>
      </c>
      <c r="AQ196" s="349" t="s">
        <v>923</v>
      </c>
      <c r="AR196" s="360">
        <f t="shared" ca="1" si="203"/>
        <v>0</v>
      </c>
    </row>
    <row r="197" spans="1:44" ht="13.5" thickBot="1" x14ac:dyDescent="0.25">
      <c r="A197" s="430"/>
      <c r="B197" s="430"/>
      <c r="C197" s="415"/>
      <c r="D197" s="413"/>
      <c r="E197" s="413"/>
      <c r="F197" s="417"/>
      <c r="G197" s="418"/>
      <c r="H197" s="418"/>
      <c r="I197" s="420"/>
      <c r="J197" s="422"/>
      <c r="K197" s="422"/>
      <c r="L197" s="424"/>
      <c r="M197" s="351" t="s">
        <v>31</v>
      </c>
      <c r="N197" s="352"/>
      <c r="O197" s="352"/>
      <c r="P197" s="352" t="str">
        <f t="shared" ca="1" si="192"/>
        <v/>
      </c>
      <c r="Q197" s="352"/>
      <c r="R197" s="352" t="str">
        <f t="shared" si="193"/>
        <v/>
      </c>
      <c r="S197" s="352"/>
      <c r="T197" s="361">
        <f t="shared" si="194"/>
        <v>0</v>
      </c>
      <c r="U197" s="351" t="s">
        <v>31</v>
      </c>
      <c r="V197" s="352"/>
      <c r="W197" s="352"/>
      <c r="X197" s="352" t="str">
        <f t="shared" ca="1" si="195"/>
        <v/>
      </c>
      <c r="Y197" s="352"/>
      <c r="Z197" s="352" t="str">
        <f t="shared" si="196"/>
        <v/>
      </c>
      <c r="AA197" s="352"/>
      <c r="AB197" s="361">
        <f t="shared" si="197"/>
        <v>0</v>
      </c>
      <c r="AC197" s="351" t="s">
        <v>31</v>
      </c>
      <c r="AD197" s="352"/>
      <c r="AE197" s="352"/>
      <c r="AF197" s="352" t="str">
        <f t="shared" ca="1" si="198"/>
        <v/>
      </c>
      <c r="AG197" s="352"/>
      <c r="AH197" s="352" t="str">
        <f t="shared" si="199"/>
        <v/>
      </c>
      <c r="AI197" s="352"/>
      <c r="AJ197" s="361">
        <f t="shared" si="200"/>
        <v>0</v>
      </c>
      <c r="AK197" s="351" t="s">
        <v>31</v>
      </c>
      <c r="AL197" s="352"/>
      <c r="AM197" s="352"/>
      <c r="AN197" s="352" t="str">
        <f t="shared" ca="1" si="201"/>
        <v/>
      </c>
      <c r="AO197" s="352"/>
      <c r="AP197" s="352" t="str">
        <f t="shared" si="202"/>
        <v/>
      </c>
      <c r="AQ197" s="352"/>
      <c r="AR197" s="361">
        <f t="shared" si="203"/>
        <v>0</v>
      </c>
    </row>
    <row r="198" spans="1:44" x14ac:dyDescent="0.2">
      <c r="A198" s="430">
        <f t="shared" ref="A198" si="240">IF(AND(A196&lt;&gt;A$10, A196&lt;&gt;""), A196+1, "")</f>
        <v>94</v>
      </c>
      <c r="B198" s="430" t="str">
        <f>'TO Filter Summary'!B104</f>
        <v>FSW</v>
      </c>
      <c r="C198" s="414" t="s">
        <v>127</v>
      </c>
      <c r="D198" s="409" t="s">
        <v>34</v>
      </c>
      <c r="E198" s="409" t="str">
        <f>'TO Filter Summary'!D104</f>
        <v>No</v>
      </c>
      <c r="F198" s="416">
        <f ca="1">IF($A198="","", VLOOKUP(CONCATENATE("Observatory", $A198), Type_DB, 4, 0))</f>
        <v>429</v>
      </c>
      <c r="G198" s="409" t="str">
        <f ca="1">IF($A198="","", VLOOKUP(CONCATENATE("Observatory", $A198), Type_DB, 5, 0))</f>
        <v>0x1AD</v>
      </c>
      <c r="H198" s="409" t="str">
        <f t="shared" ref="H198" ca="1" si="241">CONCATENATE("0x",DEC2HEX(F198+2048))</f>
        <v>0x9AD</v>
      </c>
      <c r="I198" s="419">
        <f ca="1">IF($A198="","", VLOOKUP(CONCATENATE("Observatory", $A198), Type_DB, 12, 0))</f>
        <v>2976</v>
      </c>
      <c r="J198" s="421">
        <f ca="1">IF($A198="","", VLOOKUP(CONCATENATE("Observatory", $A198), Type_DB, 15, 0))</f>
        <v>5</v>
      </c>
      <c r="K198" s="421" t="str">
        <f ca="1">IF($A198="","", VLOOKUP(CONCATENATE("Observatory", $A198), Type_DB, 8, 0))</f>
        <v>Sync</v>
      </c>
      <c r="L198" s="423">
        <f ca="1">IF($A198="","", VLOOKUP(CONCATENATE("Observatory", $A198), Type_DB, 16, 0))</f>
        <v>595.20000000000005</v>
      </c>
      <c r="M198" s="348" t="s">
        <v>899</v>
      </c>
      <c r="N198" s="349">
        <v>1</v>
      </c>
      <c r="O198" s="349">
        <v>3</v>
      </c>
      <c r="P198" s="350">
        <f t="shared" ca="1" si="192"/>
        <v>15</v>
      </c>
      <c r="Q198" s="349">
        <v>0</v>
      </c>
      <c r="R198" s="349">
        <f t="shared" si="193"/>
        <v>0</v>
      </c>
      <c r="S198" s="349" t="s">
        <v>923</v>
      </c>
      <c r="T198" s="360">
        <f t="shared" ca="1" si="194"/>
        <v>198.4</v>
      </c>
      <c r="U198" s="348" t="s">
        <v>899</v>
      </c>
      <c r="V198" s="349">
        <v>1</v>
      </c>
      <c r="W198" s="349">
        <v>6</v>
      </c>
      <c r="X198" s="350">
        <f t="shared" ca="1" si="195"/>
        <v>30</v>
      </c>
      <c r="Y198" s="349">
        <v>0</v>
      </c>
      <c r="Z198" s="349">
        <f t="shared" si="196"/>
        <v>0</v>
      </c>
      <c r="AA198" s="349" t="s">
        <v>923</v>
      </c>
      <c r="AB198" s="360">
        <f t="shared" ca="1" si="197"/>
        <v>99.2</v>
      </c>
      <c r="AC198" s="348" t="s">
        <v>899</v>
      </c>
      <c r="AD198" s="349">
        <v>1</v>
      </c>
      <c r="AE198" s="349">
        <v>6</v>
      </c>
      <c r="AF198" s="350">
        <f t="shared" ca="1" si="198"/>
        <v>30</v>
      </c>
      <c r="AG198" s="349">
        <v>0</v>
      </c>
      <c r="AH198" s="349">
        <f t="shared" si="199"/>
        <v>0</v>
      </c>
      <c r="AI198" s="349" t="s">
        <v>923</v>
      </c>
      <c r="AJ198" s="360">
        <f t="shared" ca="1" si="200"/>
        <v>99.2</v>
      </c>
      <c r="AK198" s="348" t="s">
        <v>899</v>
      </c>
      <c r="AL198" s="349">
        <v>1</v>
      </c>
      <c r="AM198" s="349">
        <v>12</v>
      </c>
      <c r="AN198" s="350">
        <f t="shared" ca="1" si="201"/>
        <v>60</v>
      </c>
      <c r="AO198" s="349">
        <v>0</v>
      </c>
      <c r="AP198" s="349">
        <f t="shared" si="202"/>
        <v>0</v>
      </c>
      <c r="AQ198" s="349" t="s">
        <v>923</v>
      </c>
      <c r="AR198" s="360">
        <f t="shared" ca="1" si="203"/>
        <v>49.6</v>
      </c>
    </row>
    <row r="199" spans="1:44" ht="13.5" thickBot="1" x14ac:dyDescent="0.25">
      <c r="A199" s="430"/>
      <c r="B199" s="430"/>
      <c r="C199" s="415"/>
      <c r="D199" s="413"/>
      <c r="E199" s="413"/>
      <c r="F199" s="417"/>
      <c r="G199" s="418"/>
      <c r="H199" s="418"/>
      <c r="I199" s="420"/>
      <c r="J199" s="422"/>
      <c r="K199" s="422"/>
      <c r="L199" s="424"/>
      <c r="M199" s="351" t="s">
        <v>31</v>
      </c>
      <c r="N199" s="352"/>
      <c r="O199" s="352"/>
      <c r="P199" s="352" t="str">
        <f t="shared" ca="1" si="192"/>
        <v/>
      </c>
      <c r="Q199" s="352"/>
      <c r="R199" s="352" t="str">
        <f t="shared" si="193"/>
        <v/>
      </c>
      <c r="S199" s="352"/>
      <c r="T199" s="361">
        <f t="shared" si="194"/>
        <v>0</v>
      </c>
      <c r="U199" s="351" t="s">
        <v>31</v>
      </c>
      <c r="V199" s="352"/>
      <c r="W199" s="352"/>
      <c r="X199" s="352" t="str">
        <f t="shared" ca="1" si="195"/>
        <v/>
      </c>
      <c r="Y199" s="352"/>
      <c r="Z199" s="352" t="str">
        <f t="shared" si="196"/>
        <v/>
      </c>
      <c r="AA199" s="352"/>
      <c r="AB199" s="361">
        <f t="shared" si="197"/>
        <v>0</v>
      </c>
      <c r="AC199" s="351" t="s">
        <v>31</v>
      </c>
      <c r="AD199" s="352"/>
      <c r="AE199" s="352"/>
      <c r="AF199" s="352" t="str">
        <f t="shared" ca="1" si="198"/>
        <v/>
      </c>
      <c r="AG199" s="352"/>
      <c r="AH199" s="352" t="str">
        <f t="shared" si="199"/>
        <v/>
      </c>
      <c r="AI199" s="352"/>
      <c r="AJ199" s="361">
        <f t="shared" si="200"/>
        <v>0</v>
      </c>
      <c r="AK199" s="351" t="s">
        <v>31</v>
      </c>
      <c r="AL199" s="352"/>
      <c r="AM199" s="352"/>
      <c r="AN199" s="352" t="str">
        <f t="shared" ca="1" si="201"/>
        <v/>
      </c>
      <c r="AO199" s="352"/>
      <c r="AP199" s="352" t="str">
        <f t="shared" si="202"/>
        <v/>
      </c>
      <c r="AQ199" s="352"/>
      <c r="AR199" s="361">
        <f t="shared" si="203"/>
        <v>0</v>
      </c>
    </row>
    <row r="200" spans="1:44" x14ac:dyDescent="0.2">
      <c r="A200" s="430">
        <f t="shared" ref="A200" si="242">IF(AND(A198&lt;&gt;A$10, A198&lt;&gt;""), A198+1, "")</f>
        <v>95</v>
      </c>
      <c r="B200" s="430">
        <f>'TO Filter Summary'!B105</f>
        <v>0</v>
      </c>
      <c r="C200" s="414" t="s">
        <v>126</v>
      </c>
      <c r="D200" s="409" t="s">
        <v>34</v>
      </c>
      <c r="E200" s="409">
        <f>'TO Filter Summary'!D105</f>
        <v>0</v>
      </c>
      <c r="F200" s="416">
        <f ca="1">IF($A200="","", VLOOKUP(CONCATENATE("Observatory", $A200), Type_DB, 4, 0))</f>
        <v>430</v>
      </c>
      <c r="G200" s="409" t="str">
        <f ca="1">IF($A200="","", VLOOKUP(CONCATENATE("Observatory", $A200), Type_DB, 5, 0))</f>
        <v>0x1AE</v>
      </c>
      <c r="H200" s="409" t="str">
        <f t="shared" ref="H200" ca="1" si="243">CONCATENATE("0x",DEC2HEX(F200+2048))</f>
        <v>0x9AE</v>
      </c>
      <c r="I200" s="419">
        <f ca="1">IF($A200="","", VLOOKUP(CONCATENATE("Observatory", $A200), Type_DB, 12, 0))</f>
        <v>4960</v>
      </c>
      <c r="J200" s="421">
        <f ca="1">IF($A200="","", VLOOKUP(CONCATENATE("Observatory", $A200), Type_DB, 15, 0))</f>
        <v>0</v>
      </c>
      <c r="K200" s="421" t="str">
        <f ca="1">IF($A200="","", VLOOKUP(CONCATENATE("Observatory", $A200), Type_DB, 8, 0))</f>
        <v>Async</v>
      </c>
      <c r="L200" s="423">
        <f ca="1">IF($A200="","", VLOOKUP(CONCATENATE("Observatory", $A200), Type_DB, 16, 0))</f>
        <v>0</v>
      </c>
      <c r="M200" s="348" t="s">
        <v>899</v>
      </c>
      <c r="N200" s="349">
        <v>1</v>
      </c>
      <c r="O200" s="349">
        <v>1</v>
      </c>
      <c r="P200" s="350">
        <f t="shared" ca="1" si="192"/>
        <v>0</v>
      </c>
      <c r="Q200" s="349">
        <v>0</v>
      </c>
      <c r="R200" s="349">
        <f t="shared" si="193"/>
        <v>0</v>
      </c>
      <c r="S200" s="349" t="s">
        <v>923</v>
      </c>
      <c r="T200" s="360">
        <f t="shared" ca="1" si="194"/>
        <v>0</v>
      </c>
      <c r="U200" s="348" t="s">
        <v>899</v>
      </c>
      <c r="V200" s="349">
        <v>1</v>
      </c>
      <c r="W200" s="349">
        <v>1</v>
      </c>
      <c r="X200" s="350">
        <f t="shared" ca="1" si="195"/>
        <v>0</v>
      </c>
      <c r="Y200" s="349">
        <v>0</v>
      </c>
      <c r="Z200" s="349">
        <f t="shared" si="196"/>
        <v>0</v>
      </c>
      <c r="AA200" s="349" t="s">
        <v>923</v>
      </c>
      <c r="AB200" s="360">
        <f t="shared" ca="1" si="197"/>
        <v>0</v>
      </c>
      <c r="AC200" s="348" t="s">
        <v>899</v>
      </c>
      <c r="AD200" s="349">
        <v>1</v>
      </c>
      <c r="AE200" s="349">
        <v>1</v>
      </c>
      <c r="AF200" s="350">
        <f t="shared" ca="1" si="198"/>
        <v>0</v>
      </c>
      <c r="AG200" s="349">
        <v>0</v>
      </c>
      <c r="AH200" s="349">
        <f t="shared" si="199"/>
        <v>0</v>
      </c>
      <c r="AI200" s="349" t="s">
        <v>923</v>
      </c>
      <c r="AJ200" s="360">
        <f t="shared" ca="1" si="200"/>
        <v>0</v>
      </c>
      <c r="AK200" s="348" t="s">
        <v>899</v>
      </c>
      <c r="AL200" s="349">
        <v>1</v>
      </c>
      <c r="AM200" s="349">
        <v>1</v>
      </c>
      <c r="AN200" s="350">
        <f t="shared" ca="1" si="201"/>
        <v>0</v>
      </c>
      <c r="AO200" s="349">
        <v>0</v>
      </c>
      <c r="AP200" s="349">
        <f t="shared" si="202"/>
        <v>0</v>
      </c>
      <c r="AQ200" s="349" t="s">
        <v>923</v>
      </c>
      <c r="AR200" s="360">
        <f t="shared" ca="1" si="203"/>
        <v>0</v>
      </c>
    </row>
    <row r="201" spans="1:44" ht="13.5" thickBot="1" x14ac:dyDescent="0.25">
      <c r="A201" s="430"/>
      <c r="B201" s="430"/>
      <c r="C201" s="415"/>
      <c r="D201" s="413"/>
      <c r="E201" s="413"/>
      <c r="F201" s="417"/>
      <c r="G201" s="418"/>
      <c r="H201" s="418"/>
      <c r="I201" s="420"/>
      <c r="J201" s="422"/>
      <c r="K201" s="422"/>
      <c r="L201" s="424"/>
      <c r="M201" s="351" t="s">
        <v>31</v>
      </c>
      <c r="N201" s="352"/>
      <c r="O201" s="352"/>
      <c r="P201" s="352" t="str">
        <f t="shared" ca="1" si="192"/>
        <v/>
      </c>
      <c r="Q201" s="352"/>
      <c r="R201" s="352" t="str">
        <f t="shared" si="193"/>
        <v/>
      </c>
      <c r="S201" s="352"/>
      <c r="T201" s="361">
        <f t="shared" si="194"/>
        <v>0</v>
      </c>
      <c r="U201" s="351" t="s">
        <v>31</v>
      </c>
      <c r="V201" s="352"/>
      <c r="W201" s="352"/>
      <c r="X201" s="352" t="str">
        <f t="shared" ca="1" si="195"/>
        <v/>
      </c>
      <c r="Y201" s="352"/>
      <c r="Z201" s="352" t="str">
        <f t="shared" si="196"/>
        <v/>
      </c>
      <c r="AA201" s="352"/>
      <c r="AB201" s="361">
        <f t="shared" si="197"/>
        <v>0</v>
      </c>
      <c r="AC201" s="351" t="s">
        <v>31</v>
      </c>
      <c r="AD201" s="352"/>
      <c r="AE201" s="352"/>
      <c r="AF201" s="352" t="str">
        <f t="shared" ca="1" si="198"/>
        <v/>
      </c>
      <c r="AG201" s="352"/>
      <c r="AH201" s="352" t="str">
        <f t="shared" si="199"/>
        <v/>
      </c>
      <c r="AI201" s="352"/>
      <c r="AJ201" s="361">
        <f t="shared" si="200"/>
        <v>0</v>
      </c>
      <c r="AK201" s="351" t="s">
        <v>31</v>
      </c>
      <c r="AL201" s="352"/>
      <c r="AM201" s="352"/>
      <c r="AN201" s="352" t="str">
        <f t="shared" ca="1" si="201"/>
        <v/>
      </c>
      <c r="AO201" s="352"/>
      <c r="AP201" s="352" t="str">
        <f t="shared" si="202"/>
        <v/>
      </c>
      <c r="AQ201" s="352"/>
      <c r="AR201" s="361">
        <f t="shared" si="203"/>
        <v>0</v>
      </c>
    </row>
    <row r="202" spans="1:44" x14ac:dyDescent="0.2">
      <c r="A202" s="430">
        <f t="shared" ref="A202" si="244">IF(AND(A200&lt;&gt;A$10, A200&lt;&gt;""), A200+1, "")</f>
        <v>96</v>
      </c>
      <c r="B202" s="430">
        <f>'TO Filter Summary'!B106</f>
        <v>0</v>
      </c>
      <c r="C202" s="414" t="s">
        <v>125</v>
      </c>
      <c r="D202" s="409" t="s">
        <v>34</v>
      </c>
      <c r="E202" s="409">
        <f>'TO Filter Summary'!D106</f>
        <v>0</v>
      </c>
      <c r="F202" s="416">
        <f ca="1">IF($A202="","", VLOOKUP(CONCATENATE("Observatory", $A202), Type_DB, 4, 0))</f>
        <v>431</v>
      </c>
      <c r="G202" s="409" t="str">
        <f ca="1">IF($A202="","", VLOOKUP(CONCATENATE("Observatory", $A202), Type_DB, 5, 0))</f>
        <v>0x1AF</v>
      </c>
      <c r="H202" s="409" t="str">
        <f t="shared" ref="H202" ca="1" si="245">CONCATENATE("0x",DEC2HEX(F202+2048))</f>
        <v>0x9AF</v>
      </c>
      <c r="I202" s="419">
        <f ca="1">IF($A202="","", VLOOKUP(CONCATENATE("Observatory", $A202), Type_DB, 12, 0))</f>
        <v>4192</v>
      </c>
      <c r="J202" s="421">
        <f ca="1">IF($A202="","", VLOOKUP(CONCATENATE("Observatory", $A202), Type_DB, 15, 0))</f>
        <v>0</v>
      </c>
      <c r="K202" s="421" t="str">
        <f ca="1">IF($A202="","", VLOOKUP(CONCATENATE("Observatory", $A202), Type_DB, 8, 0))</f>
        <v>Async</v>
      </c>
      <c r="L202" s="423">
        <f ca="1">IF($A202="","", VLOOKUP(CONCATENATE("Observatory", $A202), Type_DB, 16, 0))</f>
        <v>0</v>
      </c>
      <c r="M202" s="348" t="s">
        <v>899</v>
      </c>
      <c r="N202" s="349">
        <v>1</v>
      </c>
      <c r="O202" s="349">
        <v>1</v>
      </c>
      <c r="P202" s="350">
        <f t="shared" ca="1" si="192"/>
        <v>0</v>
      </c>
      <c r="Q202" s="349">
        <v>0</v>
      </c>
      <c r="R202" s="349">
        <f t="shared" si="193"/>
        <v>0</v>
      </c>
      <c r="S202" s="349" t="s">
        <v>923</v>
      </c>
      <c r="T202" s="360">
        <f t="shared" ca="1" si="194"/>
        <v>0</v>
      </c>
      <c r="U202" s="348" t="s">
        <v>899</v>
      </c>
      <c r="V202" s="349">
        <v>1</v>
      </c>
      <c r="W202" s="349">
        <v>1</v>
      </c>
      <c r="X202" s="350">
        <f t="shared" ca="1" si="195"/>
        <v>0</v>
      </c>
      <c r="Y202" s="349">
        <v>0</v>
      </c>
      <c r="Z202" s="349">
        <f t="shared" si="196"/>
        <v>0</v>
      </c>
      <c r="AA202" s="349" t="s">
        <v>923</v>
      </c>
      <c r="AB202" s="360">
        <f t="shared" ca="1" si="197"/>
        <v>0</v>
      </c>
      <c r="AC202" s="348" t="s">
        <v>899</v>
      </c>
      <c r="AD202" s="349">
        <v>1</v>
      </c>
      <c r="AE202" s="349">
        <v>1</v>
      </c>
      <c r="AF202" s="350">
        <f t="shared" ca="1" si="198"/>
        <v>0</v>
      </c>
      <c r="AG202" s="349">
        <v>0</v>
      </c>
      <c r="AH202" s="349">
        <f t="shared" si="199"/>
        <v>0</v>
      </c>
      <c r="AI202" s="349" t="s">
        <v>923</v>
      </c>
      <c r="AJ202" s="360">
        <f t="shared" ca="1" si="200"/>
        <v>0</v>
      </c>
      <c r="AK202" s="348" t="s">
        <v>899</v>
      </c>
      <c r="AL202" s="349">
        <v>1</v>
      </c>
      <c r="AM202" s="349">
        <v>1</v>
      </c>
      <c r="AN202" s="350">
        <f t="shared" ca="1" si="201"/>
        <v>0</v>
      </c>
      <c r="AO202" s="349">
        <v>0</v>
      </c>
      <c r="AP202" s="349">
        <f t="shared" si="202"/>
        <v>0</v>
      </c>
      <c r="AQ202" s="349" t="s">
        <v>923</v>
      </c>
      <c r="AR202" s="360">
        <f t="shared" ca="1" si="203"/>
        <v>0</v>
      </c>
    </row>
    <row r="203" spans="1:44" ht="13.5" thickBot="1" x14ac:dyDescent="0.25">
      <c r="A203" s="430"/>
      <c r="B203" s="430"/>
      <c r="C203" s="415"/>
      <c r="D203" s="413"/>
      <c r="E203" s="413"/>
      <c r="F203" s="417"/>
      <c r="G203" s="418"/>
      <c r="H203" s="418"/>
      <c r="I203" s="420"/>
      <c r="J203" s="422"/>
      <c r="K203" s="422"/>
      <c r="L203" s="424"/>
      <c r="M203" s="351" t="s">
        <v>31</v>
      </c>
      <c r="N203" s="352"/>
      <c r="O203" s="352"/>
      <c r="P203" s="352" t="str">
        <f t="shared" ca="1" si="192"/>
        <v/>
      </c>
      <c r="Q203" s="352"/>
      <c r="R203" s="352" t="str">
        <f t="shared" si="193"/>
        <v/>
      </c>
      <c r="S203" s="352"/>
      <c r="T203" s="361">
        <f t="shared" si="194"/>
        <v>0</v>
      </c>
      <c r="U203" s="351" t="s">
        <v>31</v>
      </c>
      <c r="V203" s="352"/>
      <c r="W203" s="352"/>
      <c r="X203" s="352" t="str">
        <f t="shared" ca="1" si="195"/>
        <v/>
      </c>
      <c r="Y203" s="352"/>
      <c r="Z203" s="352" t="str">
        <f t="shared" si="196"/>
        <v/>
      </c>
      <c r="AA203" s="352"/>
      <c r="AB203" s="361">
        <f t="shared" si="197"/>
        <v>0</v>
      </c>
      <c r="AC203" s="351" t="s">
        <v>31</v>
      </c>
      <c r="AD203" s="352"/>
      <c r="AE203" s="352"/>
      <c r="AF203" s="352" t="str">
        <f t="shared" ca="1" si="198"/>
        <v/>
      </c>
      <c r="AG203" s="352"/>
      <c r="AH203" s="352" t="str">
        <f t="shared" si="199"/>
        <v/>
      </c>
      <c r="AI203" s="352"/>
      <c r="AJ203" s="361">
        <f t="shared" si="200"/>
        <v>0</v>
      </c>
      <c r="AK203" s="351" t="s">
        <v>31</v>
      </c>
      <c r="AL203" s="352"/>
      <c r="AM203" s="352"/>
      <c r="AN203" s="352" t="str">
        <f t="shared" ca="1" si="201"/>
        <v/>
      </c>
      <c r="AO203" s="352"/>
      <c r="AP203" s="352" t="str">
        <f t="shared" si="202"/>
        <v/>
      </c>
      <c r="AQ203" s="352"/>
      <c r="AR203" s="361">
        <f t="shared" si="203"/>
        <v>0</v>
      </c>
    </row>
    <row r="204" spans="1:44" x14ac:dyDescent="0.2">
      <c r="A204" s="430">
        <f t="shared" ref="A204" si="246">IF(AND(A202&lt;&gt;A$10, A202&lt;&gt;""), A202+1, "")</f>
        <v>97</v>
      </c>
      <c r="B204" s="430" t="str">
        <f>'TO Filter Summary'!B107</f>
        <v>FSW</v>
      </c>
      <c r="C204" s="414" t="s">
        <v>378</v>
      </c>
      <c r="D204" s="409" t="s">
        <v>34</v>
      </c>
      <c r="E204" s="409" t="str">
        <f>'TO Filter Summary'!D107</f>
        <v>No</v>
      </c>
      <c r="F204" s="416">
        <f ca="1">IF($A204="","", VLOOKUP(CONCATENATE("Observatory", $A204), Type_DB, 4, 0))</f>
        <v>432</v>
      </c>
      <c r="G204" s="409" t="str">
        <f ca="1">IF($A204="","", VLOOKUP(CONCATENATE("Observatory", $A204), Type_DB, 5, 0))</f>
        <v>0x1B0</v>
      </c>
      <c r="H204" s="409" t="str">
        <f t="shared" ref="H204" ca="1" si="247">CONCATENATE("0x",DEC2HEX(F204+2048))</f>
        <v>0x9B0</v>
      </c>
      <c r="I204" s="419">
        <f ca="1">IF($A204="","", VLOOKUP(CONCATENATE("Observatory", $A204), Type_DB, 12, 0))</f>
        <v>512</v>
      </c>
      <c r="J204" s="421">
        <f ca="1">IF($A204="","", VLOOKUP(CONCATENATE("Observatory", $A204), Type_DB, 15, 0))</f>
        <v>5</v>
      </c>
      <c r="K204" s="421" t="str">
        <f ca="1">IF($A204="","", VLOOKUP(CONCATENATE("Observatory", $A204), Type_DB, 8, 0))</f>
        <v>Sync</v>
      </c>
      <c r="L204" s="423">
        <f ca="1">IF($A204="","", VLOOKUP(CONCATENATE("Observatory", $A204), Type_DB, 16, 0))</f>
        <v>102.4</v>
      </c>
      <c r="M204" s="348" t="s">
        <v>899</v>
      </c>
      <c r="N204" s="349">
        <v>1</v>
      </c>
      <c r="O204" s="349">
        <v>30</v>
      </c>
      <c r="P204" s="350">
        <f t="shared" ca="1" si="192"/>
        <v>150</v>
      </c>
      <c r="Q204" s="349">
        <v>0</v>
      </c>
      <c r="R204" s="349">
        <f t="shared" si="193"/>
        <v>0</v>
      </c>
      <c r="S204" s="349" t="s">
        <v>923</v>
      </c>
      <c r="T204" s="360">
        <f t="shared" ca="1" si="194"/>
        <v>3.4133333333333336</v>
      </c>
      <c r="U204" s="348" t="s">
        <v>899</v>
      </c>
      <c r="V204" s="349">
        <v>1</v>
      </c>
      <c r="W204" s="349">
        <v>60</v>
      </c>
      <c r="X204" s="350">
        <f t="shared" ca="1" si="195"/>
        <v>300</v>
      </c>
      <c r="Y204" s="349">
        <v>0</v>
      </c>
      <c r="Z204" s="349">
        <f t="shared" si="196"/>
        <v>0</v>
      </c>
      <c r="AA204" s="349" t="s">
        <v>923</v>
      </c>
      <c r="AB204" s="360">
        <f t="shared" ca="1" si="197"/>
        <v>1.7066666666666668</v>
      </c>
      <c r="AC204" s="348" t="s">
        <v>899</v>
      </c>
      <c r="AD204" s="349">
        <v>1</v>
      </c>
      <c r="AE204" s="349">
        <v>1</v>
      </c>
      <c r="AF204" s="350">
        <f t="shared" ca="1" si="198"/>
        <v>5</v>
      </c>
      <c r="AG204" s="349">
        <v>0</v>
      </c>
      <c r="AH204" s="349">
        <f t="shared" si="199"/>
        <v>0</v>
      </c>
      <c r="AI204" s="349" t="s">
        <v>923</v>
      </c>
      <c r="AJ204" s="360">
        <f t="shared" ca="1" si="200"/>
        <v>102.4</v>
      </c>
      <c r="AK204" s="348" t="s">
        <v>899</v>
      </c>
      <c r="AL204" s="349">
        <v>1</v>
      </c>
      <c r="AM204" s="349">
        <v>1</v>
      </c>
      <c r="AN204" s="350">
        <f t="shared" ca="1" si="201"/>
        <v>5</v>
      </c>
      <c r="AO204" s="349">
        <v>0</v>
      </c>
      <c r="AP204" s="349">
        <f t="shared" si="202"/>
        <v>0</v>
      </c>
      <c r="AQ204" s="349" t="s">
        <v>923</v>
      </c>
      <c r="AR204" s="360">
        <f t="shared" ca="1" si="203"/>
        <v>102.4</v>
      </c>
    </row>
    <row r="205" spans="1:44" ht="13.5" thickBot="1" x14ac:dyDescent="0.25">
      <c r="A205" s="430"/>
      <c r="B205" s="430"/>
      <c r="C205" s="415"/>
      <c r="D205" s="413"/>
      <c r="E205" s="413"/>
      <c r="F205" s="417"/>
      <c r="G205" s="418"/>
      <c r="H205" s="418"/>
      <c r="I205" s="420"/>
      <c r="J205" s="422"/>
      <c r="K205" s="422"/>
      <c r="L205" s="424"/>
      <c r="M205" s="351" t="s">
        <v>31</v>
      </c>
      <c r="N205" s="352"/>
      <c r="O205" s="352"/>
      <c r="P205" s="352" t="str">
        <f t="shared" ca="1" si="192"/>
        <v/>
      </c>
      <c r="Q205" s="352"/>
      <c r="R205" s="352" t="str">
        <f t="shared" si="193"/>
        <v/>
      </c>
      <c r="S205" s="352"/>
      <c r="T205" s="361">
        <f t="shared" ref="T205:T268" si="248">IF(AND(M205&lt;&gt;"N/A", O205&lt;&gt;0),IF($E205="B",0,$L205/O205), 0)</f>
        <v>0</v>
      </c>
      <c r="U205" s="351" t="s">
        <v>31</v>
      </c>
      <c r="V205" s="352"/>
      <c r="W205" s="352"/>
      <c r="X205" s="352" t="str">
        <f t="shared" ca="1" si="195"/>
        <v/>
      </c>
      <c r="Y205" s="352"/>
      <c r="Z205" s="352" t="str">
        <f t="shared" si="196"/>
        <v/>
      </c>
      <c r="AA205" s="352"/>
      <c r="AB205" s="361">
        <f t="shared" ref="AB205:AB268" si="249">IF(AND(U205&lt;&gt;"N/A", W205&lt;&gt;0),IF($E205="B",0,$L205/W205), 0)</f>
        <v>0</v>
      </c>
      <c r="AC205" s="351" t="s">
        <v>31</v>
      </c>
      <c r="AD205" s="352"/>
      <c r="AE205" s="352"/>
      <c r="AF205" s="352" t="str">
        <f t="shared" ca="1" si="198"/>
        <v/>
      </c>
      <c r="AG205" s="352"/>
      <c r="AH205" s="352" t="str">
        <f t="shared" si="199"/>
        <v/>
      </c>
      <c r="AI205" s="352"/>
      <c r="AJ205" s="361">
        <f t="shared" ref="AJ205:AJ268" si="250">IF(AND(AC205&lt;&gt;"N/A", AE205&lt;&gt;0),IF($E205="B",0,$L205/AE205), 0)</f>
        <v>0</v>
      </c>
      <c r="AK205" s="351" t="s">
        <v>31</v>
      </c>
      <c r="AL205" s="352"/>
      <c r="AM205" s="352"/>
      <c r="AN205" s="352" t="str">
        <f t="shared" ca="1" si="201"/>
        <v/>
      </c>
      <c r="AO205" s="352"/>
      <c r="AP205" s="352" t="str">
        <f t="shared" si="202"/>
        <v/>
      </c>
      <c r="AQ205" s="352"/>
      <c r="AR205" s="361">
        <f t="shared" ref="AR205:AR268" si="251">IF(AND(AK205&lt;&gt;"N/A", AM205&lt;&gt;0),IF($E205="B",0,$L205/AM205), 0)</f>
        <v>0</v>
      </c>
    </row>
    <row r="206" spans="1:44" x14ac:dyDescent="0.2">
      <c r="A206" s="430">
        <f t="shared" ref="A206" si="252">IF(AND(A204&lt;&gt;A$10, A204&lt;&gt;""), A204+1, "")</f>
        <v>98</v>
      </c>
      <c r="B206" s="430" t="str">
        <f>'TO Filter Summary'!B108</f>
        <v>FSW</v>
      </c>
      <c r="C206" s="414" t="s">
        <v>538</v>
      </c>
      <c r="D206" s="409" t="s">
        <v>34</v>
      </c>
      <c r="E206" s="409" t="str">
        <f>'TO Filter Summary'!D108</f>
        <v>No</v>
      </c>
      <c r="F206" s="416">
        <f ca="1">IF($A206="","", VLOOKUP(CONCATENATE("Observatory", $A206), Type_DB, 4, 0))</f>
        <v>433</v>
      </c>
      <c r="G206" s="409" t="str">
        <f ca="1">IF($A206="","", VLOOKUP(CONCATENATE("Observatory", $A206), Type_DB, 5, 0))</f>
        <v>0x1B1</v>
      </c>
      <c r="H206" s="409" t="str">
        <f t="shared" ref="H206" ca="1" si="253">CONCATENATE("0x",DEC2HEX(F206+2048))</f>
        <v>0x9B1</v>
      </c>
      <c r="I206" s="419">
        <f ca="1">IF($A206="","", VLOOKUP(CONCATENATE("Observatory", $A206), Type_DB, 12, 0))</f>
        <v>384</v>
      </c>
      <c r="J206" s="421">
        <f ca="1">IF($A206="","", VLOOKUP(CONCATENATE("Observatory", $A206), Type_DB, 15, 0))</f>
        <v>5</v>
      </c>
      <c r="K206" s="421" t="str">
        <f ca="1">IF($A206="","", VLOOKUP(CONCATENATE("Observatory", $A206), Type_DB, 8, 0))</f>
        <v>Sync</v>
      </c>
      <c r="L206" s="423">
        <f ca="1">IF($A206="","", VLOOKUP(CONCATENATE("Observatory", $A206), Type_DB, 16, 0))</f>
        <v>76.8</v>
      </c>
      <c r="M206" s="348" t="s">
        <v>899</v>
      </c>
      <c r="N206" s="349">
        <v>1</v>
      </c>
      <c r="O206" s="349">
        <v>3</v>
      </c>
      <c r="P206" s="350">
        <f t="shared" ca="1" si="192"/>
        <v>15</v>
      </c>
      <c r="Q206" s="349">
        <v>0</v>
      </c>
      <c r="R206" s="349">
        <f t="shared" si="193"/>
        <v>0</v>
      </c>
      <c r="S206" s="349" t="s">
        <v>923</v>
      </c>
      <c r="T206" s="360">
        <f t="shared" ca="1" si="248"/>
        <v>25.599999999999998</v>
      </c>
      <c r="U206" s="348" t="s">
        <v>899</v>
      </c>
      <c r="V206" s="349">
        <v>1</v>
      </c>
      <c r="W206" s="349">
        <v>6</v>
      </c>
      <c r="X206" s="350">
        <f t="shared" ca="1" si="195"/>
        <v>30</v>
      </c>
      <c r="Y206" s="349">
        <v>0</v>
      </c>
      <c r="Z206" s="349">
        <f t="shared" si="196"/>
        <v>0</v>
      </c>
      <c r="AA206" s="349" t="s">
        <v>923</v>
      </c>
      <c r="AB206" s="360">
        <f t="shared" ca="1" si="249"/>
        <v>12.799999999999999</v>
      </c>
      <c r="AC206" s="348" t="s">
        <v>899</v>
      </c>
      <c r="AD206" s="349">
        <v>1</v>
      </c>
      <c r="AE206" s="349">
        <v>6</v>
      </c>
      <c r="AF206" s="350">
        <f t="shared" ca="1" si="198"/>
        <v>30</v>
      </c>
      <c r="AG206" s="349">
        <v>0</v>
      </c>
      <c r="AH206" s="349">
        <f t="shared" si="199"/>
        <v>0</v>
      </c>
      <c r="AI206" s="349" t="s">
        <v>923</v>
      </c>
      <c r="AJ206" s="360">
        <f t="shared" ca="1" si="250"/>
        <v>12.799999999999999</v>
      </c>
      <c r="AK206" s="348" t="s">
        <v>899</v>
      </c>
      <c r="AL206" s="349">
        <v>1</v>
      </c>
      <c r="AM206" s="349">
        <v>12</v>
      </c>
      <c r="AN206" s="350">
        <f t="shared" ca="1" si="201"/>
        <v>60</v>
      </c>
      <c r="AO206" s="349">
        <v>0</v>
      </c>
      <c r="AP206" s="349">
        <f t="shared" si="202"/>
        <v>0</v>
      </c>
      <c r="AQ206" s="349" t="s">
        <v>923</v>
      </c>
      <c r="AR206" s="360">
        <f t="shared" ca="1" si="251"/>
        <v>6.3999999999999995</v>
      </c>
    </row>
    <row r="207" spans="1:44" ht="13.5" thickBot="1" x14ac:dyDescent="0.25">
      <c r="A207" s="430"/>
      <c r="B207" s="430"/>
      <c r="C207" s="415"/>
      <c r="D207" s="413"/>
      <c r="E207" s="413"/>
      <c r="F207" s="417"/>
      <c r="G207" s="418"/>
      <c r="H207" s="418"/>
      <c r="I207" s="420"/>
      <c r="J207" s="422"/>
      <c r="K207" s="422"/>
      <c r="L207" s="424"/>
      <c r="M207" s="351" t="s">
        <v>31</v>
      </c>
      <c r="N207" s="352"/>
      <c r="O207" s="352"/>
      <c r="P207" s="352" t="str">
        <f t="shared" ca="1" si="192"/>
        <v/>
      </c>
      <c r="Q207" s="352"/>
      <c r="R207" s="352" t="str">
        <f t="shared" si="193"/>
        <v/>
      </c>
      <c r="S207" s="352"/>
      <c r="T207" s="361">
        <f t="shared" si="248"/>
        <v>0</v>
      </c>
      <c r="U207" s="351" t="s">
        <v>31</v>
      </c>
      <c r="V207" s="352"/>
      <c r="W207" s="352"/>
      <c r="X207" s="352" t="str">
        <f t="shared" ca="1" si="195"/>
        <v/>
      </c>
      <c r="Y207" s="352"/>
      <c r="Z207" s="352" t="str">
        <f t="shared" si="196"/>
        <v/>
      </c>
      <c r="AA207" s="352"/>
      <c r="AB207" s="361">
        <f t="shared" si="249"/>
        <v>0</v>
      </c>
      <c r="AC207" s="351" t="s">
        <v>31</v>
      </c>
      <c r="AD207" s="352"/>
      <c r="AE207" s="352"/>
      <c r="AF207" s="352" t="str">
        <f t="shared" ca="1" si="198"/>
        <v/>
      </c>
      <c r="AG207" s="352"/>
      <c r="AH207" s="352" t="str">
        <f t="shared" si="199"/>
        <v/>
      </c>
      <c r="AI207" s="352"/>
      <c r="AJ207" s="361">
        <f t="shared" si="250"/>
        <v>0</v>
      </c>
      <c r="AK207" s="351" t="s">
        <v>31</v>
      </c>
      <c r="AL207" s="352"/>
      <c r="AM207" s="352"/>
      <c r="AN207" s="352" t="str">
        <f t="shared" ca="1" si="201"/>
        <v/>
      </c>
      <c r="AO207" s="352"/>
      <c r="AP207" s="352" t="str">
        <f t="shared" si="202"/>
        <v/>
      </c>
      <c r="AQ207" s="352"/>
      <c r="AR207" s="361">
        <f t="shared" si="251"/>
        <v>0</v>
      </c>
    </row>
    <row r="208" spans="1:44" x14ac:dyDescent="0.2">
      <c r="A208" s="430">
        <f t="shared" ref="A208" si="254">IF(AND(A206&lt;&gt;A$10, A206&lt;&gt;""), A206+1, "")</f>
        <v>99</v>
      </c>
      <c r="B208" s="430" t="str">
        <f>'TO Filter Summary'!B109</f>
        <v>FSW</v>
      </c>
      <c r="C208" s="414" t="s">
        <v>730</v>
      </c>
      <c r="D208" s="409" t="s">
        <v>34</v>
      </c>
      <c r="E208" s="409" t="str">
        <f>'TO Filter Summary'!D109</f>
        <v>No</v>
      </c>
      <c r="F208" s="416">
        <f ca="1">IF($A208="","", VLOOKUP(CONCATENATE("Observatory", $A208), Type_DB, 4, 0))</f>
        <v>434</v>
      </c>
      <c r="G208" s="409" t="str">
        <f ca="1">IF($A208="","", VLOOKUP(CONCATENATE("Observatory", $A208), Type_DB, 5, 0))</f>
        <v>0x1B2</v>
      </c>
      <c r="H208" s="409" t="str">
        <f t="shared" ref="H208" ca="1" si="255">CONCATENATE("0x",DEC2HEX(F208+2048))</f>
        <v>0x9B2</v>
      </c>
      <c r="I208" s="419">
        <f ca="1">IF($A208="","", VLOOKUP(CONCATENATE("Observatory", $A208), Type_DB, 12, 0))</f>
        <v>576</v>
      </c>
      <c r="J208" s="421">
        <f ca="1">IF($A208="","", VLOOKUP(CONCATENATE("Observatory", $A208), Type_DB, 15, 0))</f>
        <v>5</v>
      </c>
      <c r="K208" s="421" t="str">
        <f ca="1">IF($A208="","", VLOOKUP(CONCATENATE("Observatory", $A208), Type_DB, 8, 0))</f>
        <v>Sync</v>
      </c>
      <c r="L208" s="423">
        <f ca="1">IF($A208="","", VLOOKUP(CONCATENATE("Observatory", $A208), Type_DB, 16, 0))</f>
        <v>115.2</v>
      </c>
      <c r="M208" s="348" t="s">
        <v>899</v>
      </c>
      <c r="N208" s="349">
        <v>1</v>
      </c>
      <c r="O208" s="349">
        <v>6</v>
      </c>
      <c r="P208" s="350">
        <f t="shared" ref="P208:P271" ca="1" si="256">IF(M208="Count", INDIRECT(CONCATENATE("$J", ROW()))*O208, "")</f>
        <v>30</v>
      </c>
      <c r="Q208" s="349">
        <v>0</v>
      </c>
      <c r="R208" s="349">
        <f t="shared" ref="R208:R271" si="257">IF(S208="","",IF(S208="SCHK",0,(IF(S208="SCEV",1,(IF(S208="SCAD",2,IF(S208="SCHR",3,0)))))))</f>
        <v>0</v>
      </c>
      <c r="S208" s="349" t="s">
        <v>923</v>
      </c>
      <c r="T208" s="360">
        <f t="shared" ca="1" si="248"/>
        <v>19.2</v>
      </c>
      <c r="U208" s="348" t="s">
        <v>899</v>
      </c>
      <c r="V208" s="349">
        <v>1</v>
      </c>
      <c r="W208" s="349">
        <v>12</v>
      </c>
      <c r="X208" s="350">
        <f t="shared" ref="X208:X271" ca="1" si="258">IF(U208="Count", INDIRECT(CONCATENATE("$J", ROW()))*W208, "")</f>
        <v>60</v>
      </c>
      <c r="Y208" s="349">
        <v>0</v>
      </c>
      <c r="Z208" s="349">
        <f t="shared" ref="Z208:Z271" si="259">IF(AA208="","",IF(AA208="SCHK",0,(IF(AA208="SCEV",1,(IF(AA208="SCAD",2,IF(AA208="SCHR",3,0)))))))</f>
        <v>0</v>
      </c>
      <c r="AA208" s="349" t="s">
        <v>923</v>
      </c>
      <c r="AB208" s="360">
        <f t="shared" ca="1" si="249"/>
        <v>9.6</v>
      </c>
      <c r="AC208" s="348" t="s">
        <v>899</v>
      </c>
      <c r="AD208" s="349">
        <v>1</v>
      </c>
      <c r="AE208" s="349">
        <v>12</v>
      </c>
      <c r="AF208" s="350">
        <f t="shared" ref="AF208:AF271" ca="1" si="260">IF(AC208="Count", INDIRECT(CONCATENATE("$J", ROW()))*AE208, "")</f>
        <v>60</v>
      </c>
      <c r="AG208" s="349">
        <v>0</v>
      </c>
      <c r="AH208" s="349">
        <f t="shared" ref="AH208:AH271" si="261">IF(AI208="","",IF(AI208="SCHK",0,(IF(AI208="SCEV",1,(IF(AI208="SCAD",2,IF(AI208="SCHR",3,0)))))))</f>
        <v>0</v>
      </c>
      <c r="AI208" s="349" t="s">
        <v>923</v>
      </c>
      <c r="AJ208" s="360">
        <f t="shared" ca="1" si="250"/>
        <v>9.6</v>
      </c>
      <c r="AK208" s="348" t="s">
        <v>899</v>
      </c>
      <c r="AL208" s="349">
        <v>1</v>
      </c>
      <c r="AM208" s="349">
        <v>12</v>
      </c>
      <c r="AN208" s="350">
        <f t="shared" ref="AN208:AN271" ca="1" si="262">IF(AK208="Count", INDIRECT(CONCATENATE("$J", ROW()))*AM208, "")</f>
        <v>60</v>
      </c>
      <c r="AO208" s="349">
        <v>0</v>
      </c>
      <c r="AP208" s="349">
        <f t="shared" ref="AP208:AP271" si="263">IF(AQ208="","",IF(AQ208="SCHK",0,(IF(AQ208="SCEV",1,(IF(AQ208="SCAD",2,IF(AQ208="SCHR",3,0)))))))</f>
        <v>0</v>
      </c>
      <c r="AQ208" s="349" t="s">
        <v>923</v>
      </c>
      <c r="AR208" s="360">
        <f t="shared" ca="1" si="251"/>
        <v>9.6</v>
      </c>
    </row>
    <row r="209" spans="1:44" ht="13.5" thickBot="1" x14ac:dyDescent="0.25">
      <c r="A209" s="430"/>
      <c r="B209" s="430"/>
      <c r="C209" s="415"/>
      <c r="D209" s="413"/>
      <c r="E209" s="413"/>
      <c r="F209" s="417"/>
      <c r="G209" s="418"/>
      <c r="H209" s="418"/>
      <c r="I209" s="420"/>
      <c r="J209" s="422"/>
      <c r="K209" s="422"/>
      <c r="L209" s="424"/>
      <c r="M209" s="351" t="s">
        <v>31</v>
      </c>
      <c r="N209" s="352"/>
      <c r="O209" s="352"/>
      <c r="P209" s="352" t="str">
        <f t="shared" ca="1" si="256"/>
        <v/>
      </c>
      <c r="Q209" s="352"/>
      <c r="R209" s="352" t="str">
        <f t="shared" si="257"/>
        <v/>
      </c>
      <c r="S209" s="352"/>
      <c r="T209" s="361">
        <f t="shared" si="248"/>
        <v>0</v>
      </c>
      <c r="U209" s="351" t="s">
        <v>31</v>
      </c>
      <c r="V209" s="352"/>
      <c r="W209" s="352"/>
      <c r="X209" s="352" t="str">
        <f t="shared" ca="1" si="258"/>
        <v/>
      </c>
      <c r="Y209" s="352"/>
      <c r="Z209" s="352" t="str">
        <f t="shared" si="259"/>
        <v/>
      </c>
      <c r="AA209" s="352"/>
      <c r="AB209" s="361">
        <f t="shared" si="249"/>
        <v>0</v>
      </c>
      <c r="AC209" s="351" t="s">
        <v>31</v>
      </c>
      <c r="AD209" s="352"/>
      <c r="AE209" s="352"/>
      <c r="AF209" s="352" t="str">
        <f t="shared" ca="1" si="260"/>
        <v/>
      </c>
      <c r="AG209" s="352"/>
      <c r="AH209" s="352" t="str">
        <f t="shared" si="261"/>
        <v/>
      </c>
      <c r="AI209" s="352"/>
      <c r="AJ209" s="361">
        <f t="shared" si="250"/>
        <v>0</v>
      </c>
      <c r="AK209" s="351" t="s">
        <v>31</v>
      </c>
      <c r="AL209" s="352"/>
      <c r="AM209" s="352"/>
      <c r="AN209" s="352" t="str">
        <f t="shared" ca="1" si="262"/>
        <v/>
      </c>
      <c r="AO209" s="352"/>
      <c r="AP209" s="352" t="str">
        <f t="shared" si="263"/>
        <v/>
      </c>
      <c r="AQ209" s="352"/>
      <c r="AR209" s="361">
        <f t="shared" si="251"/>
        <v>0</v>
      </c>
    </row>
    <row r="210" spans="1:44" x14ac:dyDescent="0.2">
      <c r="A210" s="430">
        <f t="shared" ref="A210" si="264">IF(AND(A208&lt;&gt;A$10, A208&lt;&gt;""), A208+1, "")</f>
        <v>100</v>
      </c>
      <c r="B210" s="430" t="str">
        <f>'TO Filter Summary'!B110</f>
        <v>ACS</v>
      </c>
      <c r="C210" s="414" t="s">
        <v>1128</v>
      </c>
      <c r="D210" s="409" t="s">
        <v>34</v>
      </c>
      <c r="E210" s="409" t="str">
        <f>'TO Filter Summary'!D110</f>
        <v>No</v>
      </c>
      <c r="F210" s="416">
        <f ca="1">IF($A210="","", VLOOKUP(CONCATENATE("Observatory", $A210), Type_DB, 4, 0))</f>
        <v>435</v>
      </c>
      <c r="G210" s="409" t="str">
        <f ca="1">IF($A210="","", VLOOKUP(CONCATENATE("Observatory", $A210), Type_DB, 5, 0))</f>
        <v>0x1B3</v>
      </c>
      <c r="H210" s="409" t="str">
        <f t="shared" ref="H210" ca="1" si="265">CONCATENATE("0x",DEC2HEX(F210+2048))</f>
        <v>0x9B3</v>
      </c>
      <c r="I210" s="419">
        <f ca="1">IF($A210="","", VLOOKUP(CONCATENATE("Observatory", $A210), Type_DB, 12, 0))</f>
        <v>1344</v>
      </c>
      <c r="J210" s="421">
        <f ca="1">IF($A210="","", VLOOKUP(CONCATENATE("Observatory", $A210), Type_DB, 15, 0))</f>
        <v>0.1</v>
      </c>
      <c r="K210" s="421" t="str">
        <f ca="1">IF($A210="","", VLOOKUP(CONCATENATE("Observatory", $A210), Type_DB, 8, 0))</f>
        <v>Sync</v>
      </c>
      <c r="L210" s="423">
        <f ca="1">IF($A210="","", VLOOKUP(CONCATENATE("Observatory", $A210), Type_DB, 16, 0))</f>
        <v>13440</v>
      </c>
      <c r="M210" s="348" t="s">
        <v>899</v>
      </c>
      <c r="N210" s="349">
        <v>1</v>
      </c>
      <c r="O210" s="349">
        <v>50</v>
      </c>
      <c r="P210" s="350">
        <f t="shared" ca="1" si="256"/>
        <v>5</v>
      </c>
      <c r="Q210" s="349">
        <v>0</v>
      </c>
      <c r="R210" s="349">
        <f t="shared" si="257"/>
        <v>0</v>
      </c>
      <c r="S210" s="349" t="s">
        <v>923</v>
      </c>
      <c r="T210" s="360">
        <f t="shared" ca="1" si="248"/>
        <v>268.8</v>
      </c>
      <c r="U210" s="348" t="s">
        <v>899</v>
      </c>
      <c r="V210" s="349">
        <v>1</v>
      </c>
      <c r="W210" s="349">
        <v>100</v>
      </c>
      <c r="X210" s="350">
        <f t="shared" ca="1" si="258"/>
        <v>10</v>
      </c>
      <c r="Y210" s="349">
        <v>0</v>
      </c>
      <c r="Z210" s="349">
        <f t="shared" si="259"/>
        <v>0</v>
      </c>
      <c r="AA210" s="349" t="s">
        <v>923</v>
      </c>
      <c r="AB210" s="360">
        <f t="shared" ca="1" si="249"/>
        <v>134.4</v>
      </c>
      <c r="AC210" s="348" t="s">
        <v>899</v>
      </c>
      <c r="AD210" s="349">
        <v>0</v>
      </c>
      <c r="AE210" s="349">
        <v>0</v>
      </c>
      <c r="AF210" s="350">
        <f t="shared" ca="1" si="260"/>
        <v>0</v>
      </c>
      <c r="AG210" s="349">
        <v>0</v>
      </c>
      <c r="AH210" s="349">
        <f t="shared" si="261"/>
        <v>0</v>
      </c>
      <c r="AI210" s="349" t="s">
        <v>923</v>
      </c>
      <c r="AJ210" s="360">
        <f t="shared" si="250"/>
        <v>0</v>
      </c>
      <c r="AK210" s="348" t="s">
        <v>899</v>
      </c>
      <c r="AL210" s="349">
        <v>1</v>
      </c>
      <c r="AM210" s="349">
        <v>150</v>
      </c>
      <c r="AN210" s="350">
        <f t="shared" ca="1" si="262"/>
        <v>15</v>
      </c>
      <c r="AO210" s="349">
        <v>0</v>
      </c>
      <c r="AP210" s="349">
        <f t="shared" si="263"/>
        <v>0</v>
      </c>
      <c r="AQ210" s="349" t="s">
        <v>923</v>
      </c>
      <c r="AR210" s="360">
        <f t="shared" ca="1" si="251"/>
        <v>89.6</v>
      </c>
    </row>
    <row r="211" spans="1:44" ht="13.5" thickBot="1" x14ac:dyDescent="0.25">
      <c r="A211" s="430"/>
      <c r="B211" s="430"/>
      <c r="C211" s="415"/>
      <c r="D211" s="413"/>
      <c r="E211" s="413"/>
      <c r="F211" s="417"/>
      <c r="G211" s="418"/>
      <c r="H211" s="418"/>
      <c r="I211" s="420"/>
      <c r="J211" s="422"/>
      <c r="K211" s="422"/>
      <c r="L211" s="424"/>
      <c r="M211" s="351" t="s">
        <v>31</v>
      </c>
      <c r="N211" s="352"/>
      <c r="O211" s="352"/>
      <c r="P211" s="352" t="str">
        <f t="shared" ca="1" si="256"/>
        <v/>
      </c>
      <c r="Q211" s="352"/>
      <c r="R211" s="352" t="str">
        <f t="shared" si="257"/>
        <v/>
      </c>
      <c r="S211" s="352"/>
      <c r="T211" s="361">
        <f t="shared" si="248"/>
        <v>0</v>
      </c>
      <c r="U211" s="351" t="s">
        <v>31</v>
      </c>
      <c r="V211" s="352"/>
      <c r="W211" s="352"/>
      <c r="X211" s="352" t="str">
        <f t="shared" ca="1" si="258"/>
        <v/>
      </c>
      <c r="Y211" s="352"/>
      <c r="Z211" s="352" t="str">
        <f t="shared" si="259"/>
        <v/>
      </c>
      <c r="AA211" s="352"/>
      <c r="AB211" s="361">
        <f t="shared" si="249"/>
        <v>0</v>
      </c>
      <c r="AC211" s="351" t="s">
        <v>31</v>
      </c>
      <c r="AD211" s="352"/>
      <c r="AE211" s="352"/>
      <c r="AF211" s="352" t="str">
        <f t="shared" ca="1" si="260"/>
        <v/>
      </c>
      <c r="AG211" s="352"/>
      <c r="AH211" s="352" t="str">
        <f t="shared" si="261"/>
        <v/>
      </c>
      <c r="AI211" s="352"/>
      <c r="AJ211" s="361">
        <f t="shared" si="250"/>
        <v>0</v>
      </c>
      <c r="AK211" s="351" t="s">
        <v>31</v>
      </c>
      <c r="AL211" s="352"/>
      <c r="AM211" s="352"/>
      <c r="AN211" s="352" t="str">
        <f t="shared" ca="1" si="262"/>
        <v/>
      </c>
      <c r="AO211" s="352"/>
      <c r="AP211" s="352" t="str">
        <f t="shared" si="263"/>
        <v/>
      </c>
      <c r="AQ211" s="352"/>
      <c r="AR211" s="361">
        <f t="shared" si="251"/>
        <v>0</v>
      </c>
    </row>
    <row r="212" spans="1:44" x14ac:dyDescent="0.2">
      <c r="A212" s="430">
        <f t="shared" ref="A212" si="266">IF(AND(A210&lt;&gt;A$10, A210&lt;&gt;""), A210+1, "")</f>
        <v>101</v>
      </c>
      <c r="B212" s="430" t="str">
        <f>'TO Filter Summary'!B111</f>
        <v>ACS</v>
      </c>
      <c r="C212" s="414" t="s">
        <v>1129</v>
      </c>
      <c r="D212" s="409" t="s">
        <v>34</v>
      </c>
      <c r="E212" s="409" t="str">
        <f>'TO Filter Summary'!D111</f>
        <v>No</v>
      </c>
      <c r="F212" s="416">
        <f ca="1">IF($A212="","", VLOOKUP(CONCATENATE("Observatory", $A212), Type_DB, 4, 0))</f>
        <v>436</v>
      </c>
      <c r="G212" s="409" t="str">
        <f ca="1">IF($A212="","", VLOOKUP(CONCATENATE("Observatory", $A212), Type_DB, 5, 0))</f>
        <v>0x1B4</v>
      </c>
      <c r="H212" s="409" t="str">
        <f t="shared" ref="H212" ca="1" si="267">CONCATENATE("0x",DEC2HEX(F212+2048))</f>
        <v>0x9B4</v>
      </c>
      <c r="I212" s="419">
        <f ca="1">IF($A212="","", VLOOKUP(CONCATENATE("Observatory", $A212), Type_DB, 12, 0))</f>
        <v>1344</v>
      </c>
      <c r="J212" s="421">
        <f ca="1">IF($A212="","", VLOOKUP(CONCATENATE("Observatory", $A212), Type_DB, 15, 0))</f>
        <v>0.1</v>
      </c>
      <c r="K212" s="421" t="str">
        <f ca="1">IF($A212="","", VLOOKUP(CONCATENATE("Observatory", $A212), Type_DB, 8, 0))</f>
        <v>Sync</v>
      </c>
      <c r="L212" s="423">
        <f ca="1">IF($A212="","", VLOOKUP(CONCATENATE("Observatory", $A212), Type_DB, 16, 0))</f>
        <v>13440</v>
      </c>
      <c r="M212" s="348" t="s">
        <v>899</v>
      </c>
      <c r="N212" s="349">
        <v>1</v>
      </c>
      <c r="O212" s="349">
        <v>50</v>
      </c>
      <c r="P212" s="350">
        <f t="shared" ca="1" si="256"/>
        <v>5</v>
      </c>
      <c r="Q212" s="349">
        <v>0</v>
      </c>
      <c r="R212" s="349">
        <f t="shared" si="257"/>
        <v>0</v>
      </c>
      <c r="S212" s="349" t="s">
        <v>923</v>
      </c>
      <c r="T212" s="360">
        <f t="shared" ca="1" si="248"/>
        <v>268.8</v>
      </c>
      <c r="U212" s="348" t="s">
        <v>899</v>
      </c>
      <c r="V212" s="349">
        <v>0</v>
      </c>
      <c r="W212" s="349">
        <v>0</v>
      </c>
      <c r="X212" s="350">
        <f t="shared" ca="1" si="258"/>
        <v>0</v>
      </c>
      <c r="Y212" s="349">
        <v>0</v>
      </c>
      <c r="Z212" s="349">
        <f t="shared" si="259"/>
        <v>0</v>
      </c>
      <c r="AA212" s="349" t="s">
        <v>923</v>
      </c>
      <c r="AB212" s="360">
        <f t="shared" si="249"/>
        <v>0</v>
      </c>
      <c r="AC212" s="348" t="s">
        <v>899</v>
      </c>
      <c r="AD212" s="349">
        <v>0</v>
      </c>
      <c r="AE212" s="349">
        <v>0</v>
      </c>
      <c r="AF212" s="350">
        <f t="shared" ca="1" si="260"/>
        <v>0</v>
      </c>
      <c r="AG212" s="349">
        <v>0</v>
      </c>
      <c r="AH212" s="349">
        <f t="shared" si="261"/>
        <v>0</v>
      </c>
      <c r="AI212" s="349" t="s">
        <v>923</v>
      </c>
      <c r="AJ212" s="360">
        <f t="shared" si="250"/>
        <v>0</v>
      </c>
      <c r="AK212" s="348" t="s">
        <v>899</v>
      </c>
      <c r="AL212" s="349">
        <v>0</v>
      </c>
      <c r="AM212" s="349">
        <v>0</v>
      </c>
      <c r="AN212" s="350">
        <f t="shared" ca="1" si="262"/>
        <v>0</v>
      </c>
      <c r="AO212" s="349">
        <v>0</v>
      </c>
      <c r="AP212" s="349">
        <f t="shared" si="263"/>
        <v>0</v>
      </c>
      <c r="AQ212" s="349" t="s">
        <v>923</v>
      </c>
      <c r="AR212" s="360">
        <f t="shared" si="251"/>
        <v>0</v>
      </c>
    </row>
    <row r="213" spans="1:44" ht="13.5" thickBot="1" x14ac:dyDescent="0.25">
      <c r="A213" s="430"/>
      <c r="B213" s="430"/>
      <c r="C213" s="415"/>
      <c r="D213" s="413"/>
      <c r="E213" s="413"/>
      <c r="F213" s="417"/>
      <c r="G213" s="418"/>
      <c r="H213" s="418"/>
      <c r="I213" s="420"/>
      <c r="J213" s="422"/>
      <c r="K213" s="422"/>
      <c r="L213" s="424"/>
      <c r="M213" s="351" t="s">
        <v>31</v>
      </c>
      <c r="N213" s="352"/>
      <c r="O213" s="352"/>
      <c r="P213" s="352" t="str">
        <f t="shared" ca="1" si="256"/>
        <v/>
      </c>
      <c r="Q213" s="352"/>
      <c r="R213" s="352" t="str">
        <f t="shared" si="257"/>
        <v/>
      </c>
      <c r="S213" s="352"/>
      <c r="T213" s="361">
        <f t="shared" si="248"/>
        <v>0</v>
      </c>
      <c r="U213" s="351" t="s">
        <v>31</v>
      </c>
      <c r="V213" s="352"/>
      <c r="W213" s="352"/>
      <c r="X213" s="352" t="str">
        <f t="shared" ca="1" si="258"/>
        <v/>
      </c>
      <c r="Y213" s="352"/>
      <c r="Z213" s="352" t="str">
        <f t="shared" si="259"/>
        <v/>
      </c>
      <c r="AA213" s="352"/>
      <c r="AB213" s="361">
        <f t="shared" si="249"/>
        <v>0</v>
      </c>
      <c r="AC213" s="351" t="s">
        <v>31</v>
      </c>
      <c r="AD213" s="352"/>
      <c r="AE213" s="352"/>
      <c r="AF213" s="352" t="str">
        <f t="shared" ca="1" si="260"/>
        <v/>
      </c>
      <c r="AG213" s="352"/>
      <c r="AH213" s="352" t="str">
        <f t="shared" si="261"/>
        <v/>
      </c>
      <c r="AI213" s="352"/>
      <c r="AJ213" s="361">
        <f t="shared" si="250"/>
        <v>0</v>
      </c>
      <c r="AK213" s="351" t="s">
        <v>31</v>
      </c>
      <c r="AL213" s="352"/>
      <c r="AM213" s="352"/>
      <c r="AN213" s="352" t="str">
        <f t="shared" ca="1" si="262"/>
        <v/>
      </c>
      <c r="AO213" s="352"/>
      <c r="AP213" s="352" t="str">
        <f t="shared" si="263"/>
        <v/>
      </c>
      <c r="AQ213" s="352"/>
      <c r="AR213" s="361">
        <f t="shared" si="251"/>
        <v>0</v>
      </c>
    </row>
    <row r="214" spans="1:44" x14ac:dyDescent="0.2">
      <c r="A214" s="430">
        <f t="shared" ref="A214" si="268">IF(AND(A212&lt;&gt;A$10, A212&lt;&gt;""), A212+1, "")</f>
        <v>102</v>
      </c>
      <c r="B214" s="430" t="str">
        <f>'TO Filter Summary'!B112</f>
        <v>ACS</v>
      </c>
      <c r="C214" s="414" t="s">
        <v>1167</v>
      </c>
      <c r="D214" s="409" t="s">
        <v>34</v>
      </c>
      <c r="E214" s="409" t="str">
        <f>'TO Filter Summary'!D112</f>
        <v>No</v>
      </c>
      <c r="F214" s="416">
        <f ca="1">IF($A214="","", VLOOKUP(CONCATENATE("Observatory", $A214), Type_DB, 4, 0))</f>
        <v>437</v>
      </c>
      <c r="G214" s="409" t="str">
        <f ca="1">IF($A214="","", VLOOKUP(CONCATENATE("Observatory", $A214), Type_DB, 5, 0))</f>
        <v>0x1B5</v>
      </c>
      <c r="H214" s="409" t="str">
        <f t="shared" ref="H214" ca="1" si="269">CONCATENATE("0x",DEC2HEX(F214+2048))</f>
        <v>0x9B5</v>
      </c>
      <c r="I214" s="419">
        <f ca="1">IF($A214="","", VLOOKUP(CONCATENATE("Observatory", $A214), Type_DB, 12, 0))</f>
        <v>480</v>
      </c>
      <c r="J214" s="421">
        <f ca="1">IF($A214="","", VLOOKUP(CONCATENATE("Observatory", $A214), Type_DB, 15, 0))</f>
        <v>0.1</v>
      </c>
      <c r="K214" s="421" t="str">
        <f ca="1">IF($A214="","", VLOOKUP(CONCATENATE("Observatory", $A214), Type_DB, 8, 0))</f>
        <v>Sync</v>
      </c>
      <c r="L214" s="423">
        <f ca="1">IF($A214="","", VLOOKUP(CONCATENATE("Observatory", $A214), Type_DB, 16, 0))</f>
        <v>4800</v>
      </c>
      <c r="M214" s="348" t="s">
        <v>899</v>
      </c>
      <c r="N214" s="349">
        <v>1</v>
      </c>
      <c r="O214" s="349">
        <v>50</v>
      </c>
      <c r="P214" s="350">
        <f t="shared" ca="1" si="256"/>
        <v>5</v>
      </c>
      <c r="Q214" s="349">
        <v>0</v>
      </c>
      <c r="R214" s="349">
        <f t="shared" si="257"/>
        <v>0</v>
      </c>
      <c r="S214" s="349" t="s">
        <v>923</v>
      </c>
      <c r="T214" s="360">
        <f t="shared" ca="1" si="248"/>
        <v>96</v>
      </c>
      <c r="U214" s="348" t="s">
        <v>899</v>
      </c>
      <c r="V214" s="349">
        <v>1</v>
      </c>
      <c r="W214" s="349">
        <v>100</v>
      </c>
      <c r="X214" s="350">
        <f t="shared" ca="1" si="258"/>
        <v>10</v>
      </c>
      <c r="Y214" s="349">
        <v>0</v>
      </c>
      <c r="Z214" s="349">
        <f t="shared" si="259"/>
        <v>0</v>
      </c>
      <c r="AA214" s="349" t="s">
        <v>923</v>
      </c>
      <c r="AB214" s="360">
        <f t="shared" ca="1" si="249"/>
        <v>48</v>
      </c>
      <c r="AC214" s="348" t="s">
        <v>899</v>
      </c>
      <c r="AD214" s="349">
        <v>1</v>
      </c>
      <c r="AE214" s="349">
        <v>150</v>
      </c>
      <c r="AF214" s="350">
        <f t="shared" ca="1" si="260"/>
        <v>15</v>
      </c>
      <c r="AG214" s="349">
        <v>0</v>
      </c>
      <c r="AH214" s="349">
        <f t="shared" si="261"/>
        <v>0</v>
      </c>
      <c r="AI214" s="349" t="s">
        <v>923</v>
      </c>
      <c r="AJ214" s="360">
        <f t="shared" ca="1" si="250"/>
        <v>32</v>
      </c>
      <c r="AK214" s="348" t="s">
        <v>899</v>
      </c>
      <c r="AL214" s="349">
        <v>1</v>
      </c>
      <c r="AM214" s="349">
        <v>150</v>
      </c>
      <c r="AN214" s="350">
        <f t="shared" ca="1" si="262"/>
        <v>15</v>
      </c>
      <c r="AO214" s="349">
        <v>0</v>
      </c>
      <c r="AP214" s="349">
        <f t="shared" si="263"/>
        <v>0</v>
      </c>
      <c r="AQ214" s="349" t="s">
        <v>923</v>
      </c>
      <c r="AR214" s="360">
        <f t="shared" ca="1" si="251"/>
        <v>32</v>
      </c>
    </row>
    <row r="215" spans="1:44" ht="13.5" thickBot="1" x14ac:dyDescent="0.25">
      <c r="A215" s="430"/>
      <c r="B215" s="430"/>
      <c r="C215" s="415"/>
      <c r="D215" s="413"/>
      <c r="E215" s="413"/>
      <c r="F215" s="417"/>
      <c r="G215" s="418"/>
      <c r="H215" s="418"/>
      <c r="I215" s="420"/>
      <c r="J215" s="422"/>
      <c r="K215" s="422"/>
      <c r="L215" s="424"/>
      <c r="M215" s="351" t="s">
        <v>31</v>
      </c>
      <c r="N215" s="352"/>
      <c r="O215" s="352"/>
      <c r="P215" s="352" t="str">
        <f t="shared" ca="1" si="256"/>
        <v/>
      </c>
      <c r="Q215" s="352"/>
      <c r="R215" s="352" t="str">
        <f t="shared" si="257"/>
        <v/>
      </c>
      <c r="S215" s="352"/>
      <c r="T215" s="361">
        <f t="shared" si="248"/>
        <v>0</v>
      </c>
      <c r="U215" s="351" t="s">
        <v>31</v>
      </c>
      <c r="V215" s="352"/>
      <c r="W215" s="352"/>
      <c r="X215" s="352" t="str">
        <f t="shared" ca="1" si="258"/>
        <v/>
      </c>
      <c r="Y215" s="352"/>
      <c r="Z215" s="352" t="str">
        <f t="shared" si="259"/>
        <v/>
      </c>
      <c r="AA215" s="352"/>
      <c r="AB215" s="361">
        <f t="shared" si="249"/>
        <v>0</v>
      </c>
      <c r="AC215" s="351" t="s">
        <v>31</v>
      </c>
      <c r="AD215" s="352"/>
      <c r="AE215" s="352"/>
      <c r="AF215" s="352" t="str">
        <f t="shared" ca="1" si="260"/>
        <v/>
      </c>
      <c r="AG215" s="352"/>
      <c r="AH215" s="352" t="str">
        <f t="shared" si="261"/>
        <v/>
      </c>
      <c r="AI215" s="352"/>
      <c r="AJ215" s="361">
        <f t="shared" si="250"/>
        <v>0</v>
      </c>
      <c r="AK215" s="351" t="s">
        <v>31</v>
      </c>
      <c r="AL215" s="352"/>
      <c r="AM215" s="352"/>
      <c r="AN215" s="352" t="str">
        <f t="shared" ca="1" si="262"/>
        <v/>
      </c>
      <c r="AO215" s="352"/>
      <c r="AP215" s="352" t="str">
        <f t="shared" si="263"/>
        <v/>
      </c>
      <c r="AQ215" s="352"/>
      <c r="AR215" s="361">
        <f t="shared" si="251"/>
        <v>0</v>
      </c>
    </row>
    <row r="216" spans="1:44" x14ac:dyDescent="0.2">
      <c r="A216" s="430">
        <f t="shared" ref="A216" si="270">IF(AND(A214&lt;&gt;A$10, A214&lt;&gt;""), A214+1, "")</f>
        <v>103</v>
      </c>
      <c r="B216" s="430">
        <f>'TO Filter Summary'!B113</f>
        <v>0</v>
      </c>
      <c r="C216" s="414" t="s">
        <v>33</v>
      </c>
      <c r="D216" s="409" t="s">
        <v>34</v>
      </c>
      <c r="E216" s="409">
        <f>'TO Filter Summary'!D113</f>
        <v>0</v>
      </c>
      <c r="F216" s="416">
        <f ca="1">IF($A216="","", VLOOKUP(CONCATENATE("Observatory", $A216), Type_DB, 4, 0))</f>
        <v>438</v>
      </c>
      <c r="G216" s="409" t="str">
        <f ca="1">IF($A216="","", VLOOKUP(CONCATENATE("Observatory", $A216), Type_DB, 5, 0))</f>
        <v>0x1B6</v>
      </c>
      <c r="H216" s="409" t="str">
        <f t="shared" ref="H216" ca="1" si="271">CONCATENATE("0x",DEC2HEX(F216+2048))</f>
        <v>0x9B6</v>
      </c>
      <c r="I216" s="419" t="str">
        <f ca="1">IF($A216="","", VLOOKUP(CONCATENATE("Observatory", $A216), Type_DB, 12, 0))</f>
        <v/>
      </c>
      <c r="J216" s="421">
        <f ca="1">IF($A216="","", VLOOKUP(CONCATENATE("Observatory", $A216), Type_DB, 15, 0))</f>
        <v>0</v>
      </c>
      <c r="K216" s="421" t="str">
        <f ca="1">IF($A216="","", VLOOKUP(CONCATENATE("Observatory", $A216), Type_DB, 8, 0))</f>
        <v>N/A</v>
      </c>
      <c r="L216" s="423">
        <f ca="1">IF($A216="","", VLOOKUP(CONCATENATE("Observatory", $A216), Type_DB, 16, 0))</f>
        <v>0</v>
      </c>
      <c r="M216" s="348" t="s">
        <v>899</v>
      </c>
      <c r="N216" s="349">
        <v>0</v>
      </c>
      <c r="O216" s="349">
        <v>0</v>
      </c>
      <c r="P216" s="350">
        <f t="shared" ca="1" si="256"/>
        <v>0</v>
      </c>
      <c r="Q216" s="349">
        <v>0</v>
      </c>
      <c r="R216" s="349">
        <f t="shared" si="257"/>
        <v>0</v>
      </c>
      <c r="S216" s="349" t="s">
        <v>923</v>
      </c>
      <c r="T216" s="360">
        <f t="shared" si="248"/>
        <v>0</v>
      </c>
      <c r="U216" s="348" t="s">
        <v>899</v>
      </c>
      <c r="V216" s="349">
        <v>0</v>
      </c>
      <c r="W216" s="349">
        <v>0</v>
      </c>
      <c r="X216" s="350">
        <f t="shared" ca="1" si="258"/>
        <v>0</v>
      </c>
      <c r="Y216" s="349">
        <v>0</v>
      </c>
      <c r="Z216" s="349">
        <f t="shared" si="259"/>
        <v>0</v>
      </c>
      <c r="AA216" s="349" t="s">
        <v>923</v>
      </c>
      <c r="AB216" s="360">
        <f t="shared" si="249"/>
        <v>0</v>
      </c>
      <c r="AC216" s="348" t="s">
        <v>899</v>
      </c>
      <c r="AD216" s="349">
        <v>1</v>
      </c>
      <c r="AE216" s="349">
        <v>20</v>
      </c>
      <c r="AF216" s="350">
        <f t="shared" ca="1" si="260"/>
        <v>0</v>
      </c>
      <c r="AG216" s="349">
        <v>0</v>
      </c>
      <c r="AH216" s="349">
        <f t="shared" si="261"/>
        <v>0</v>
      </c>
      <c r="AI216" s="349" t="s">
        <v>923</v>
      </c>
      <c r="AJ216" s="360">
        <f t="shared" ca="1" si="250"/>
        <v>0</v>
      </c>
      <c r="AK216" s="348" t="s">
        <v>899</v>
      </c>
      <c r="AL216" s="349">
        <v>0</v>
      </c>
      <c r="AM216" s="349">
        <v>0</v>
      </c>
      <c r="AN216" s="350">
        <f t="shared" ca="1" si="262"/>
        <v>0</v>
      </c>
      <c r="AO216" s="349">
        <v>0</v>
      </c>
      <c r="AP216" s="349">
        <f t="shared" si="263"/>
        <v>0</v>
      </c>
      <c r="AQ216" s="349" t="s">
        <v>923</v>
      </c>
      <c r="AR216" s="360">
        <f t="shared" si="251"/>
        <v>0</v>
      </c>
    </row>
    <row r="217" spans="1:44" ht="13.5" thickBot="1" x14ac:dyDescent="0.25">
      <c r="A217" s="430"/>
      <c r="B217" s="430"/>
      <c r="C217" s="415"/>
      <c r="D217" s="413"/>
      <c r="E217" s="413"/>
      <c r="F217" s="417"/>
      <c r="G217" s="418"/>
      <c r="H217" s="418"/>
      <c r="I217" s="420"/>
      <c r="J217" s="422"/>
      <c r="K217" s="422"/>
      <c r="L217" s="424"/>
      <c r="M217" s="351" t="s">
        <v>31</v>
      </c>
      <c r="N217" s="352"/>
      <c r="O217" s="352"/>
      <c r="P217" s="352" t="str">
        <f t="shared" ca="1" si="256"/>
        <v/>
      </c>
      <c r="Q217" s="352"/>
      <c r="R217" s="352" t="str">
        <f t="shared" si="257"/>
        <v/>
      </c>
      <c r="S217" s="352"/>
      <c r="T217" s="361">
        <f t="shared" si="248"/>
        <v>0</v>
      </c>
      <c r="U217" s="351" t="s">
        <v>31</v>
      </c>
      <c r="V217" s="352"/>
      <c r="W217" s="352"/>
      <c r="X217" s="352" t="str">
        <f t="shared" ca="1" si="258"/>
        <v/>
      </c>
      <c r="Y217" s="352"/>
      <c r="Z217" s="352" t="str">
        <f t="shared" si="259"/>
        <v/>
      </c>
      <c r="AA217" s="352"/>
      <c r="AB217" s="361">
        <f t="shared" si="249"/>
        <v>0</v>
      </c>
      <c r="AC217" s="351" t="s">
        <v>31</v>
      </c>
      <c r="AD217" s="352"/>
      <c r="AE217" s="352"/>
      <c r="AF217" s="352" t="str">
        <f t="shared" ca="1" si="260"/>
        <v/>
      </c>
      <c r="AG217" s="352"/>
      <c r="AH217" s="352" t="str">
        <f t="shared" si="261"/>
        <v/>
      </c>
      <c r="AI217" s="352"/>
      <c r="AJ217" s="361">
        <f t="shared" si="250"/>
        <v>0</v>
      </c>
      <c r="AK217" s="351" t="s">
        <v>31</v>
      </c>
      <c r="AL217" s="352"/>
      <c r="AM217" s="352"/>
      <c r="AN217" s="352" t="str">
        <f t="shared" ca="1" si="262"/>
        <v/>
      </c>
      <c r="AO217" s="352"/>
      <c r="AP217" s="352" t="str">
        <f t="shared" si="263"/>
        <v/>
      </c>
      <c r="AQ217" s="352"/>
      <c r="AR217" s="361">
        <f t="shared" si="251"/>
        <v>0</v>
      </c>
    </row>
    <row r="218" spans="1:44" x14ac:dyDescent="0.2">
      <c r="A218" s="430">
        <f t="shared" ref="A218" si="272">IF(AND(A216&lt;&gt;A$10, A216&lt;&gt;""), A216+1, "")</f>
        <v>104</v>
      </c>
      <c r="B218" s="430">
        <f>'TO Filter Summary'!B114</f>
        <v>0</v>
      </c>
      <c r="C218" s="414" t="s">
        <v>33</v>
      </c>
      <c r="D218" s="409" t="s">
        <v>34</v>
      </c>
      <c r="E218" s="409">
        <f>'TO Filter Summary'!D114</f>
        <v>0</v>
      </c>
      <c r="F218" s="416">
        <f ca="1">IF($A218="","", VLOOKUP(CONCATENATE("Observatory", $A218), Type_DB, 4, 0))</f>
        <v>439</v>
      </c>
      <c r="G218" s="409" t="str">
        <f ca="1">IF($A218="","", VLOOKUP(CONCATENATE("Observatory", $A218), Type_DB, 5, 0))</f>
        <v>0x1B7</v>
      </c>
      <c r="H218" s="409" t="str">
        <f t="shared" ref="H218" ca="1" si="273">CONCATENATE("0x",DEC2HEX(F218+2048))</f>
        <v>0x9B7</v>
      </c>
      <c r="I218" s="419" t="str">
        <f ca="1">IF($A218="","", VLOOKUP(CONCATENATE("Observatory", $A218), Type_DB, 12, 0))</f>
        <v/>
      </c>
      <c r="J218" s="421">
        <f ca="1">IF($A218="","", VLOOKUP(CONCATENATE("Observatory", $A218), Type_DB, 15, 0))</f>
        <v>0</v>
      </c>
      <c r="K218" s="421" t="str">
        <f ca="1">IF($A218="","", VLOOKUP(CONCATENATE("Observatory", $A218), Type_DB, 8, 0))</f>
        <v>N/A</v>
      </c>
      <c r="L218" s="423">
        <f ca="1">IF($A218="","", VLOOKUP(CONCATENATE("Observatory", $A218), Type_DB, 16, 0))</f>
        <v>0</v>
      </c>
      <c r="M218" s="348" t="s">
        <v>899</v>
      </c>
      <c r="N218" s="349">
        <v>0</v>
      </c>
      <c r="O218" s="349">
        <v>0</v>
      </c>
      <c r="P218" s="350">
        <f t="shared" ca="1" si="256"/>
        <v>0</v>
      </c>
      <c r="Q218" s="349">
        <v>0</v>
      </c>
      <c r="R218" s="349">
        <f t="shared" si="257"/>
        <v>0</v>
      </c>
      <c r="S218" s="349" t="s">
        <v>923</v>
      </c>
      <c r="T218" s="360">
        <f t="shared" si="248"/>
        <v>0</v>
      </c>
      <c r="U218" s="348" t="s">
        <v>899</v>
      </c>
      <c r="V218" s="349">
        <v>0</v>
      </c>
      <c r="W218" s="349">
        <v>0</v>
      </c>
      <c r="X218" s="350">
        <f t="shared" ca="1" si="258"/>
        <v>0</v>
      </c>
      <c r="Y218" s="349">
        <v>0</v>
      </c>
      <c r="Z218" s="349">
        <f t="shared" si="259"/>
        <v>0</v>
      </c>
      <c r="AA218" s="349" t="s">
        <v>923</v>
      </c>
      <c r="AB218" s="360">
        <f t="shared" si="249"/>
        <v>0</v>
      </c>
      <c r="AC218" s="348" t="s">
        <v>899</v>
      </c>
      <c r="AD218" s="349">
        <v>1</v>
      </c>
      <c r="AE218" s="349">
        <v>20</v>
      </c>
      <c r="AF218" s="350">
        <f t="shared" ca="1" si="260"/>
        <v>0</v>
      </c>
      <c r="AG218" s="349">
        <v>0</v>
      </c>
      <c r="AH218" s="349">
        <f t="shared" si="261"/>
        <v>0</v>
      </c>
      <c r="AI218" s="349" t="s">
        <v>923</v>
      </c>
      <c r="AJ218" s="360">
        <f t="shared" ca="1" si="250"/>
        <v>0</v>
      </c>
      <c r="AK218" s="348" t="s">
        <v>899</v>
      </c>
      <c r="AL218" s="349">
        <v>0</v>
      </c>
      <c r="AM218" s="349">
        <v>0</v>
      </c>
      <c r="AN218" s="350">
        <f t="shared" ca="1" si="262"/>
        <v>0</v>
      </c>
      <c r="AO218" s="349">
        <v>0</v>
      </c>
      <c r="AP218" s="349">
        <f t="shared" si="263"/>
        <v>0</v>
      </c>
      <c r="AQ218" s="349" t="s">
        <v>923</v>
      </c>
      <c r="AR218" s="360">
        <f t="shared" si="251"/>
        <v>0</v>
      </c>
    </row>
    <row r="219" spans="1:44" ht="13.5" thickBot="1" x14ac:dyDescent="0.25">
      <c r="A219" s="430"/>
      <c r="B219" s="430"/>
      <c r="C219" s="415"/>
      <c r="D219" s="413"/>
      <c r="E219" s="413"/>
      <c r="F219" s="417"/>
      <c r="G219" s="418"/>
      <c r="H219" s="418"/>
      <c r="I219" s="420"/>
      <c r="J219" s="422"/>
      <c r="K219" s="422"/>
      <c r="L219" s="424"/>
      <c r="M219" s="351" t="s">
        <v>31</v>
      </c>
      <c r="N219" s="352"/>
      <c r="O219" s="352"/>
      <c r="P219" s="352" t="str">
        <f t="shared" ca="1" si="256"/>
        <v/>
      </c>
      <c r="Q219" s="352"/>
      <c r="R219" s="352" t="str">
        <f t="shared" si="257"/>
        <v/>
      </c>
      <c r="S219" s="352"/>
      <c r="T219" s="361">
        <f t="shared" si="248"/>
        <v>0</v>
      </c>
      <c r="U219" s="351" t="s">
        <v>31</v>
      </c>
      <c r="V219" s="352"/>
      <c r="W219" s="352"/>
      <c r="X219" s="352" t="str">
        <f t="shared" ca="1" si="258"/>
        <v/>
      </c>
      <c r="Y219" s="352"/>
      <c r="Z219" s="352" t="str">
        <f t="shared" si="259"/>
        <v/>
      </c>
      <c r="AA219" s="352"/>
      <c r="AB219" s="361">
        <f t="shared" si="249"/>
        <v>0</v>
      </c>
      <c r="AC219" s="351" t="s">
        <v>31</v>
      </c>
      <c r="AD219" s="352"/>
      <c r="AE219" s="352"/>
      <c r="AF219" s="352" t="str">
        <f t="shared" ca="1" si="260"/>
        <v/>
      </c>
      <c r="AG219" s="352"/>
      <c r="AH219" s="352" t="str">
        <f t="shared" si="261"/>
        <v/>
      </c>
      <c r="AI219" s="352"/>
      <c r="AJ219" s="361">
        <f t="shared" si="250"/>
        <v>0</v>
      </c>
      <c r="AK219" s="351" t="s">
        <v>31</v>
      </c>
      <c r="AL219" s="352"/>
      <c r="AM219" s="352"/>
      <c r="AN219" s="352" t="str">
        <f t="shared" ca="1" si="262"/>
        <v/>
      </c>
      <c r="AO219" s="352"/>
      <c r="AP219" s="352" t="str">
        <f t="shared" si="263"/>
        <v/>
      </c>
      <c r="AQ219" s="352"/>
      <c r="AR219" s="361">
        <f t="shared" si="251"/>
        <v>0</v>
      </c>
    </row>
    <row r="220" spans="1:44" x14ac:dyDescent="0.2">
      <c r="A220" s="430">
        <f t="shared" ref="A220" si="274">IF(AND(A218&lt;&gt;A$10, A218&lt;&gt;""), A218+1, "")</f>
        <v>105</v>
      </c>
      <c r="B220" s="430">
        <f>'TO Filter Summary'!B115</f>
        <v>0</v>
      </c>
      <c r="C220" s="414" t="s">
        <v>33</v>
      </c>
      <c r="D220" s="409" t="s">
        <v>34</v>
      </c>
      <c r="E220" s="409">
        <f>'TO Filter Summary'!D115</f>
        <v>0</v>
      </c>
      <c r="F220" s="416">
        <f ca="1">IF($A220="","", VLOOKUP(CONCATENATE("Observatory", $A220), Type_DB, 4, 0))</f>
        <v>440</v>
      </c>
      <c r="G220" s="409" t="str">
        <f ca="1">IF($A220="","", VLOOKUP(CONCATENATE("Observatory", $A220), Type_DB, 5, 0))</f>
        <v>0x1B8</v>
      </c>
      <c r="H220" s="409" t="str">
        <f t="shared" ref="H220" ca="1" si="275">CONCATENATE("0x",DEC2HEX(F220+2048))</f>
        <v>0x9B8</v>
      </c>
      <c r="I220" s="419" t="str">
        <f ca="1">IF($A220="","", VLOOKUP(CONCATENATE("Observatory", $A220), Type_DB, 12, 0))</f>
        <v/>
      </c>
      <c r="J220" s="421">
        <f ca="1">IF($A220="","", VLOOKUP(CONCATENATE("Observatory", $A220), Type_DB, 15, 0))</f>
        <v>0</v>
      </c>
      <c r="K220" s="421" t="str">
        <f ca="1">IF($A220="","", VLOOKUP(CONCATENATE("Observatory", $A220), Type_DB, 8, 0))</f>
        <v>N/A</v>
      </c>
      <c r="L220" s="423">
        <f ca="1">IF($A220="","", VLOOKUP(CONCATENATE("Observatory", $A220), Type_DB, 16, 0))</f>
        <v>0</v>
      </c>
      <c r="M220" s="348" t="s">
        <v>899</v>
      </c>
      <c r="N220" s="349">
        <v>0</v>
      </c>
      <c r="O220" s="349">
        <v>0</v>
      </c>
      <c r="P220" s="350">
        <f t="shared" ca="1" si="256"/>
        <v>0</v>
      </c>
      <c r="Q220" s="349">
        <v>0</v>
      </c>
      <c r="R220" s="349">
        <f t="shared" si="257"/>
        <v>0</v>
      </c>
      <c r="S220" s="349" t="s">
        <v>923</v>
      </c>
      <c r="T220" s="360">
        <f t="shared" si="248"/>
        <v>0</v>
      </c>
      <c r="U220" s="348" t="s">
        <v>899</v>
      </c>
      <c r="V220" s="349">
        <v>0</v>
      </c>
      <c r="W220" s="349">
        <v>0</v>
      </c>
      <c r="X220" s="350">
        <f t="shared" ca="1" si="258"/>
        <v>0</v>
      </c>
      <c r="Y220" s="349">
        <v>0</v>
      </c>
      <c r="Z220" s="349">
        <f t="shared" si="259"/>
        <v>0</v>
      </c>
      <c r="AA220" s="349" t="s">
        <v>923</v>
      </c>
      <c r="AB220" s="360">
        <f t="shared" si="249"/>
        <v>0</v>
      </c>
      <c r="AC220" s="348" t="s">
        <v>899</v>
      </c>
      <c r="AD220" s="349">
        <v>1</v>
      </c>
      <c r="AE220" s="349">
        <v>20</v>
      </c>
      <c r="AF220" s="350">
        <f t="shared" ca="1" si="260"/>
        <v>0</v>
      </c>
      <c r="AG220" s="349">
        <v>0</v>
      </c>
      <c r="AH220" s="349">
        <f t="shared" si="261"/>
        <v>0</v>
      </c>
      <c r="AI220" s="349" t="s">
        <v>923</v>
      </c>
      <c r="AJ220" s="360">
        <f t="shared" ca="1" si="250"/>
        <v>0</v>
      </c>
      <c r="AK220" s="348" t="s">
        <v>899</v>
      </c>
      <c r="AL220" s="349">
        <v>0</v>
      </c>
      <c r="AM220" s="349">
        <v>0</v>
      </c>
      <c r="AN220" s="350">
        <f t="shared" ca="1" si="262"/>
        <v>0</v>
      </c>
      <c r="AO220" s="349">
        <v>0</v>
      </c>
      <c r="AP220" s="349">
        <f t="shared" si="263"/>
        <v>0</v>
      </c>
      <c r="AQ220" s="349" t="s">
        <v>923</v>
      </c>
      <c r="AR220" s="360">
        <f t="shared" si="251"/>
        <v>0</v>
      </c>
    </row>
    <row r="221" spans="1:44" ht="13.5" thickBot="1" x14ac:dyDescent="0.25">
      <c r="A221" s="430"/>
      <c r="B221" s="430"/>
      <c r="C221" s="415"/>
      <c r="D221" s="413"/>
      <c r="E221" s="413"/>
      <c r="F221" s="417"/>
      <c r="G221" s="418"/>
      <c r="H221" s="418"/>
      <c r="I221" s="420"/>
      <c r="J221" s="422"/>
      <c r="K221" s="422"/>
      <c r="L221" s="424"/>
      <c r="M221" s="351" t="s">
        <v>31</v>
      </c>
      <c r="N221" s="352"/>
      <c r="O221" s="352"/>
      <c r="P221" s="352" t="str">
        <f t="shared" ca="1" si="256"/>
        <v/>
      </c>
      <c r="Q221" s="352"/>
      <c r="R221" s="352" t="str">
        <f t="shared" si="257"/>
        <v/>
      </c>
      <c r="S221" s="352"/>
      <c r="T221" s="361">
        <f t="shared" si="248"/>
        <v>0</v>
      </c>
      <c r="U221" s="351" t="s">
        <v>31</v>
      </c>
      <c r="V221" s="352"/>
      <c r="W221" s="352"/>
      <c r="X221" s="352" t="str">
        <f t="shared" ca="1" si="258"/>
        <v/>
      </c>
      <c r="Y221" s="352"/>
      <c r="Z221" s="352" t="str">
        <f t="shared" si="259"/>
        <v/>
      </c>
      <c r="AA221" s="352"/>
      <c r="AB221" s="361">
        <f t="shared" si="249"/>
        <v>0</v>
      </c>
      <c r="AC221" s="351" t="s">
        <v>31</v>
      </c>
      <c r="AD221" s="352"/>
      <c r="AE221" s="352"/>
      <c r="AF221" s="352" t="str">
        <f t="shared" ca="1" si="260"/>
        <v/>
      </c>
      <c r="AG221" s="352"/>
      <c r="AH221" s="352" t="str">
        <f t="shared" si="261"/>
        <v/>
      </c>
      <c r="AI221" s="352"/>
      <c r="AJ221" s="361">
        <f t="shared" si="250"/>
        <v>0</v>
      </c>
      <c r="AK221" s="351" t="s">
        <v>31</v>
      </c>
      <c r="AL221" s="352"/>
      <c r="AM221" s="352"/>
      <c r="AN221" s="352" t="str">
        <f t="shared" ca="1" si="262"/>
        <v/>
      </c>
      <c r="AO221" s="352"/>
      <c r="AP221" s="352" t="str">
        <f t="shared" si="263"/>
        <v/>
      </c>
      <c r="AQ221" s="352"/>
      <c r="AR221" s="361">
        <f t="shared" si="251"/>
        <v>0</v>
      </c>
    </row>
    <row r="222" spans="1:44" x14ac:dyDescent="0.2">
      <c r="A222" s="430">
        <f t="shared" ref="A222" si="276">IF(AND(A220&lt;&gt;A$10, A220&lt;&gt;""), A220+1, "")</f>
        <v>106</v>
      </c>
      <c r="B222" s="430">
        <f>'TO Filter Summary'!B116</f>
        <v>0</v>
      </c>
      <c r="C222" s="414" t="s">
        <v>33</v>
      </c>
      <c r="D222" s="409" t="s">
        <v>34</v>
      </c>
      <c r="E222" s="409">
        <f>'TO Filter Summary'!D116</f>
        <v>0</v>
      </c>
      <c r="F222" s="416">
        <f ca="1">IF($A222="","", VLOOKUP(CONCATENATE("Observatory", $A222), Type_DB, 4, 0))</f>
        <v>441</v>
      </c>
      <c r="G222" s="409" t="str">
        <f ca="1">IF($A222="","", VLOOKUP(CONCATENATE("Observatory", $A222), Type_DB, 5, 0))</f>
        <v>0x1B9</v>
      </c>
      <c r="H222" s="409" t="str">
        <f t="shared" ref="H222" ca="1" si="277">CONCATENATE("0x",DEC2HEX(F222+2048))</f>
        <v>0x9B9</v>
      </c>
      <c r="I222" s="419" t="str">
        <f ca="1">IF($A222="","", VLOOKUP(CONCATENATE("Observatory", $A222), Type_DB, 12, 0))</f>
        <v/>
      </c>
      <c r="J222" s="421">
        <f ca="1">IF($A222="","", VLOOKUP(CONCATENATE("Observatory", $A222), Type_DB, 15, 0))</f>
        <v>0</v>
      </c>
      <c r="K222" s="421" t="str">
        <f ca="1">IF($A222="","", VLOOKUP(CONCATENATE("Observatory", $A222), Type_DB, 8, 0))</f>
        <v>N/A</v>
      </c>
      <c r="L222" s="423">
        <f ca="1">IF($A222="","", VLOOKUP(CONCATENATE("Observatory", $A222), Type_DB, 16, 0))</f>
        <v>0</v>
      </c>
      <c r="M222" s="348" t="s">
        <v>899</v>
      </c>
      <c r="N222" s="349">
        <v>0</v>
      </c>
      <c r="O222" s="349">
        <v>0</v>
      </c>
      <c r="P222" s="350">
        <f t="shared" ca="1" si="256"/>
        <v>0</v>
      </c>
      <c r="Q222" s="349">
        <v>0</v>
      </c>
      <c r="R222" s="349">
        <f t="shared" si="257"/>
        <v>0</v>
      </c>
      <c r="S222" s="349" t="s">
        <v>923</v>
      </c>
      <c r="T222" s="360">
        <f t="shared" si="248"/>
        <v>0</v>
      </c>
      <c r="U222" s="348" t="s">
        <v>899</v>
      </c>
      <c r="V222" s="349">
        <v>0</v>
      </c>
      <c r="W222" s="349">
        <v>0</v>
      </c>
      <c r="X222" s="350">
        <f t="shared" ca="1" si="258"/>
        <v>0</v>
      </c>
      <c r="Y222" s="349">
        <v>0</v>
      </c>
      <c r="Z222" s="349">
        <f t="shared" si="259"/>
        <v>0</v>
      </c>
      <c r="AA222" s="349" t="s">
        <v>923</v>
      </c>
      <c r="AB222" s="360">
        <f t="shared" si="249"/>
        <v>0</v>
      </c>
      <c r="AC222" s="348" t="s">
        <v>899</v>
      </c>
      <c r="AD222" s="349">
        <v>1</v>
      </c>
      <c r="AE222" s="349">
        <v>20</v>
      </c>
      <c r="AF222" s="350">
        <f t="shared" ca="1" si="260"/>
        <v>0</v>
      </c>
      <c r="AG222" s="349">
        <v>0</v>
      </c>
      <c r="AH222" s="349">
        <f t="shared" si="261"/>
        <v>0</v>
      </c>
      <c r="AI222" s="349" t="s">
        <v>923</v>
      </c>
      <c r="AJ222" s="360">
        <f t="shared" ca="1" si="250"/>
        <v>0</v>
      </c>
      <c r="AK222" s="348" t="s">
        <v>899</v>
      </c>
      <c r="AL222" s="349">
        <v>0</v>
      </c>
      <c r="AM222" s="349">
        <v>0</v>
      </c>
      <c r="AN222" s="350">
        <f t="shared" ca="1" si="262"/>
        <v>0</v>
      </c>
      <c r="AO222" s="349">
        <v>0</v>
      </c>
      <c r="AP222" s="349">
        <f t="shared" si="263"/>
        <v>0</v>
      </c>
      <c r="AQ222" s="349" t="s">
        <v>923</v>
      </c>
      <c r="AR222" s="360">
        <f t="shared" si="251"/>
        <v>0</v>
      </c>
    </row>
    <row r="223" spans="1:44" ht="13.5" thickBot="1" x14ac:dyDescent="0.25">
      <c r="A223" s="430"/>
      <c r="B223" s="430"/>
      <c r="C223" s="415"/>
      <c r="D223" s="413"/>
      <c r="E223" s="413"/>
      <c r="F223" s="417"/>
      <c r="G223" s="418"/>
      <c r="H223" s="418"/>
      <c r="I223" s="420"/>
      <c r="J223" s="422"/>
      <c r="K223" s="422"/>
      <c r="L223" s="424"/>
      <c r="M223" s="351" t="s">
        <v>31</v>
      </c>
      <c r="N223" s="352"/>
      <c r="O223" s="352"/>
      <c r="P223" s="352" t="str">
        <f t="shared" ca="1" si="256"/>
        <v/>
      </c>
      <c r="Q223" s="352"/>
      <c r="R223" s="352" t="str">
        <f t="shared" si="257"/>
        <v/>
      </c>
      <c r="S223" s="352"/>
      <c r="T223" s="361">
        <f t="shared" si="248"/>
        <v>0</v>
      </c>
      <c r="U223" s="351" t="s">
        <v>31</v>
      </c>
      <c r="V223" s="352"/>
      <c r="W223" s="352"/>
      <c r="X223" s="352" t="str">
        <f t="shared" ca="1" si="258"/>
        <v/>
      </c>
      <c r="Y223" s="352"/>
      <c r="Z223" s="352" t="str">
        <f t="shared" si="259"/>
        <v/>
      </c>
      <c r="AA223" s="352"/>
      <c r="AB223" s="361">
        <f t="shared" si="249"/>
        <v>0</v>
      </c>
      <c r="AC223" s="351" t="s">
        <v>31</v>
      </c>
      <c r="AD223" s="352"/>
      <c r="AE223" s="352"/>
      <c r="AF223" s="352" t="str">
        <f t="shared" ca="1" si="260"/>
        <v/>
      </c>
      <c r="AG223" s="352"/>
      <c r="AH223" s="352" t="str">
        <f t="shared" si="261"/>
        <v/>
      </c>
      <c r="AI223" s="352"/>
      <c r="AJ223" s="361">
        <f t="shared" si="250"/>
        <v>0</v>
      </c>
      <c r="AK223" s="351" t="s">
        <v>31</v>
      </c>
      <c r="AL223" s="352"/>
      <c r="AM223" s="352"/>
      <c r="AN223" s="352" t="str">
        <f t="shared" ca="1" si="262"/>
        <v/>
      </c>
      <c r="AO223" s="352"/>
      <c r="AP223" s="352" t="str">
        <f t="shared" si="263"/>
        <v/>
      </c>
      <c r="AQ223" s="352"/>
      <c r="AR223" s="361">
        <f t="shared" si="251"/>
        <v>0</v>
      </c>
    </row>
    <row r="224" spans="1:44" x14ac:dyDescent="0.2">
      <c r="A224" s="430">
        <f t="shared" ref="A224" si="278">IF(AND(A222&lt;&gt;A$10, A222&lt;&gt;""), A222+1, "")</f>
        <v>107</v>
      </c>
      <c r="B224" s="430">
        <f>'TO Filter Summary'!B117</f>
        <v>0</v>
      </c>
      <c r="C224" s="414" t="s">
        <v>33</v>
      </c>
      <c r="D224" s="409" t="s">
        <v>34</v>
      </c>
      <c r="E224" s="409">
        <f>'TO Filter Summary'!D117</f>
        <v>0</v>
      </c>
      <c r="F224" s="416">
        <f ca="1">IF($A224="","", VLOOKUP(CONCATENATE("Observatory", $A224), Type_DB, 4, 0))</f>
        <v>442</v>
      </c>
      <c r="G224" s="409" t="str">
        <f ca="1">IF($A224="","", VLOOKUP(CONCATENATE("Observatory", $A224), Type_DB, 5, 0))</f>
        <v>0x1BA</v>
      </c>
      <c r="H224" s="409" t="str">
        <f t="shared" ref="H224" ca="1" si="279">CONCATENATE("0x",DEC2HEX(F224+2048))</f>
        <v>0x9BA</v>
      </c>
      <c r="I224" s="419" t="str">
        <f ca="1">IF($A224="","", VLOOKUP(CONCATENATE("Observatory", $A224), Type_DB, 12, 0))</f>
        <v/>
      </c>
      <c r="J224" s="421">
        <f ca="1">IF($A224="","", VLOOKUP(CONCATENATE("Observatory", $A224), Type_DB, 15, 0))</f>
        <v>0</v>
      </c>
      <c r="K224" s="421" t="str">
        <f ca="1">IF($A224="","", VLOOKUP(CONCATENATE("Observatory", $A224), Type_DB, 8, 0))</f>
        <v>N/A</v>
      </c>
      <c r="L224" s="423">
        <f ca="1">IF($A224="","", VLOOKUP(CONCATENATE("Observatory", $A224), Type_DB, 16, 0))</f>
        <v>0</v>
      </c>
      <c r="M224" s="348" t="s">
        <v>899</v>
      </c>
      <c r="N224" s="349">
        <v>0</v>
      </c>
      <c r="O224" s="349">
        <v>0</v>
      </c>
      <c r="P224" s="350">
        <f t="shared" ca="1" si="256"/>
        <v>0</v>
      </c>
      <c r="Q224" s="349">
        <v>0</v>
      </c>
      <c r="R224" s="349">
        <f t="shared" si="257"/>
        <v>0</v>
      </c>
      <c r="S224" s="349" t="s">
        <v>923</v>
      </c>
      <c r="T224" s="360">
        <f t="shared" si="248"/>
        <v>0</v>
      </c>
      <c r="U224" s="348" t="s">
        <v>899</v>
      </c>
      <c r="V224" s="349">
        <v>0</v>
      </c>
      <c r="W224" s="349">
        <v>0</v>
      </c>
      <c r="X224" s="350">
        <f t="shared" ca="1" si="258"/>
        <v>0</v>
      </c>
      <c r="Y224" s="349">
        <v>0</v>
      </c>
      <c r="Z224" s="349">
        <f t="shared" si="259"/>
        <v>0</v>
      </c>
      <c r="AA224" s="349" t="s">
        <v>923</v>
      </c>
      <c r="AB224" s="360">
        <f t="shared" si="249"/>
        <v>0</v>
      </c>
      <c r="AC224" s="348" t="s">
        <v>899</v>
      </c>
      <c r="AD224" s="349">
        <v>1</v>
      </c>
      <c r="AE224" s="349">
        <v>20</v>
      </c>
      <c r="AF224" s="350">
        <f t="shared" ca="1" si="260"/>
        <v>0</v>
      </c>
      <c r="AG224" s="349">
        <v>0</v>
      </c>
      <c r="AH224" s="349">
        <f t="shared" si="261"/>
        <v>0</v>
      </c>
      <c r="AI224" s="349" t="s">
        <v>923</v>
      </c>
      <c r="AJ224" s="360">
        <f t="shared" ca="1" si="250"/>
        <v>0</v>
      </c>
      <c r="AK224" s="348" t="s">
        <v>899</v>
      </c>
      <c r="AL224" s="349">
        <v>0</v>
      </c>
      <c r="AM224" s="349">
        <v>0</v>
      </c>
      <c r="AN224" s="350">
        <f t="shared" ca="1" si="262"/>
        <v>0</v>
      </c>
      <c r="AO224" s="349">
        <v>0</v>
      </c>
      <c r="AP224" s="349">
        <f t="shared" si="263"/>
        <v>0</v>
      </c>
      <c r="AQ224" s="349" t="s">
        <v>923</v>
      </c>
      <c r="AR224" s="360">
        <f t="shared" si="251"/>
        <v>0</v>
      </c>
    </row>
    <row r="225" spans="1:44" ht="13.5" thickBot="1" x14ac:dyDescent="0.25">
      <c r="A225" s="430"/>
      <c r="B225" s="430"/>
      <c r="C225" s="415"/>
      <c r="D225" s="413"/>
      <c r="E225" s="413"/>
      <c r="F225" s="417"/>
      <c r="G225" s="418"/>
      <c r="H225" s="418"/>
      <c r="I225" s="420"/>
      <c r="J225" s="422"/>
      <c r="K225" s="422"/>
      <c r="L225" s="424"/>
      <c r="M225" s="351" t="s">
        <v>31</v>
      </c>
      <c r="N225" s="352"/>
      <c r="O225" s="352"/>
      <c r="P225" s="352" t="str">
        <f t="shared" ca="1" si="256"/>
        <v/>
      </c>
      <c r="Q225" s="352"/>
      <c r="R225" s="352" t="str">
        <f t="shared" si="257"/>
        <v/>
      </c>
      <c r="S225" s="352"/>
      <c r="T225" s="361">
        <f t="shared" si="248"/>
        <v>0</v>
      </c>
      <c r="U225" s="351" t="s">
        <v>31</v>
      </c>
      <c r="V225" s="352"/>
      <c r="W225" s="352"/>
      <c r="X225" s="352" t="str">
        <f t="shared" ca="1" si="258"/>
        <v/>
      </c>
      <c r="Y225" s="352"/>
      <c r="Z225" s="352" t="str">
        <f t="shared" si="259"/>
        <v/>
      </c>
      <c r="AA225" s="352"/>
      <c r="AB225" s="361">
        <f t="shared" si="249"/>
        <v>0</v>
      </c>
      <c r="AC225" s="351" t="s">
        <v>31</v>
      </c>
      <c r="AD225" s="352"/>
      <c r="AE225" s="352"/>
      <c r="AF225" s="352" t="str">
        <f t="shared" ca="1" si="260"/>
        <v/>
      </c>
      <c r="AG225" s="352"/>
      <c r="AH225" s="352" t="str">
        <f t="shared" si="261"/>
        <v/>
      </c>
      <c r="AI225" s="352"/>
      <c r="AJ225" s="361">
        <f t="shared" si="250"/>
        <v>0</v>
      </c>
      <c r="AK225" s="351" t="s">
        <v>31</v>
      </c>
      <c r="AL225" s="352"/>
      <c r="AM225" s="352"/>
      <c r="AN225" s="352" t="str">
        <f t="shared" ca="1" si="262"/>
        <v/>
      </c>
      <c r="AO225" s="352"/>
      <c r="AP225" s="352" t="str">
        <f t="shared" si="263"/>
        <v/>
      </c>
      <c r="AQ225" s="352"/>
      <c r="AR225" s="361">
        <f t="shared" si="251"/>
        <v>0</v>
      </c>
    </row>
    <row r="226" spans="1:44" x14ac:dyDescent="0.2">
      <c r="A226" s="430">
        <f t="shared" ref="A226" si="280">IF(AND(A224&lt;&gt;A$10, A224&lt;&gt;""), A224+1, "")</f>
        <v>108</v>
      </c>
      <c r="B226" s="430">
        <f>'TO Filter Summary'!B118</f>
        <v>0</v>
      </c>
      <c r="C226" s="414" t="s">
        <v>33</v>
      </c>
      <c r="D226" s="409" t="s">
        <v>34</v>
      </c>
      <c r="E226" s="409">
        <f>'TO Filter Summary'!D118</f>
        <v>0</v>
      </c>
      <c r="F226" s="416">
        <f ca="1">IF($A226="","", VLOOKUP(CONCATENATE("Observatory", $A226), Type_DB, 4, 0))</f>
        <v>443</v>
      </c>
      <c r="G226" s="409" t="str">
        <f ca="1">IF($A226="","", VLOOKUP(CONCATENATE("Observatory", $A226), Type_DB, 5, 0))</f>
        <v>0x1BB</v>
      </c>
      <c r="H226" s="409" t="str">
        <f t="shared" ref="H226" ca="1" si="281">CONCATENATE("0x",DEC2HEX(F226+2048))</f>
        <v>0x9BB</v>
      </c>
      <c r="I226" s="419" t="str">
        <f ca="1">IF($A226="","", VLOOKUP(CONCATENATE("Observatory", $A226), Type_DB, 12, 0))</f>
        <v/>
      </c>
      <c r="J226" s="421">
        <f ca="1">IF($A226="","", VLOOKUP(CONCATENATE("Observatory", $A226), Type_DB, 15, 0))</f>
        <v>0</v>
      </c>
      <c r="K226" s="421" t="str">
        <f ca="1">IF($A226="","", VLOOKUP(CONCATENATE("Observatory", $A226), Type_DB, 8, 0))</f>
        <v>N/A</v>
      </c>
      <c r="L226" s="423">
        <f ca="1">IF($A226="","", VLOOKUP(CONCATENATE("Observatory", $A226), Type_DB, 16, 0))</f>
        <v>0</v>
      </c>
      <c r="M226" s="348" t="s">
        <v>899</v>
      </c>
      <c r="N226" s="349">
        <v>0</v>
      </c>
      <c r="O226" s="349">
        <v>0</v>
      </c>
      <c r="P226" s="350">
        <f t="shared" ca="1" si="256"/>
        <v>0</v>
      </c>
      <c r="Q226" s="349">
        <v>0</v>
      </c>
      <c r="R226" s="349">
        <f t="shared" si="257"/>
        <v>0</v>
      </c>
      <c r="S226" s="349" t="s">
        <v>923</v>
      </c>
      <c r="T226" s="360">
        <f t="shared" si="248"/>
        <v>0</v>
      </c>
      <c r="U226" s="348" t="s">
        <v>899</v>
      </c>
      <c r="V226" s="349">
        <v>0</v>
      </c>
      <c r="W226" s="349">
        <v>0</v>
      </c>
      <c r="X226" s="350">
        <f t="shared" ca="1" si="258"/>
        <v>0</v>
      </c>
      <c r="Y226" s="349">
        <v>0</v>
      </c>
      <c r="Z226" s="349">
        <f t="shared" si="259"/>
        <v>0</v>
      </c>
      <c r="AA226" s="349" t="s">
        <v>923</v>
      </c>
      <c r="AB226" s="360">
        <f t="shared" si="249"/>
        <v>0</v>
      </c>
      <c r="AC226" s="348" t="s">
        <v>899</v>
      </c>
      <c r="AD226" s="349">
        <v>1</v>
      </c>
      <c r="AE226" s="349">
        <v>20</v>
      </c>
      <c r="AF226" s="350">
        <f t="shared" ca="1" si="260"/>
        <v>0</v>
      </c>
      <c r="AG226" s="349">
        <v>0</v>
      </c>
      <c r="AH226" s="349">
        <f t="shared" si="261"/>
        <v>0</v>
      </c>
      <c r="AI226" s="349" t="s">
        <v>923</v>
      </c>
      <c r="AJ226" s="360">
        <f t="shared" ca="1" si="250"/>
        <v>0</v>
      </c>
      <c r="AK226" s="348" t="s">
        <v>899</v>
      </c>
      <c r="AL226" s="349">
        <v>0</v>
      </c>
      <c r="AM226" s="349">
        <v>0</v>
      </c>
      <c r="AN226" s="350">
        <f t="shared" ca="1" si="262"/>
        <v>0</v>
      </c>
      <c r="AO226" s="349">
        <v>0</v>
      </c>
      <c r="AP226" s="349">
        <f t="shared" si="263"/>
        <v>0</v>
      </c>
      <c r="AQ226" s="349" t="s">
        <v>923</v>
      </c>
      <c r="AR226" s="360">
        <f t="shared" si="251"/>
        <v>0</v>
      </c>
    </row>
    <row r="227" spans="1:44" ht="13.5" thickBot="1" x14ac:dyDescent="0.25">
      <c r="A227" s="430"/>
      <c r="B227" s="430"/>
      <c r="C227" s="415"/>
      <c r="D227" s="413"/>
      <c r="E227" s="413"/>
      <c r="F227" s="417"/>
      <c r="G227" s="418"/>
      <c r="H227" s="418"/>
      <c r="I227" s="420"/>
      <c r="J227" s="422"/>
      <c r="K227" s="422"/>
      <c r="L227" s="424"/>
      <c r="M227" s="351" t="s">
        <v>31</v>
      </c>
      <c r="N227" s="352"/>
      <c r="O227" s="352"/>
      <c r="P227" s="352" t="str">
        <f t="shared" ca="1" si="256"/>
        <v/>
      </c>
      <c r="Q227" s="352"/>
      <c r="R227" s="352" t="str">
        <f t="shared" si="257"/>
        <v/>
      </c>
      <c r="S227" s="352"/>
      <c r="T227" s="361">
        <f t="shared" si="248"/>
        <v>0</v>
      </c>
      <c r="U227" s="351" t="s">
        <v>31</v>
      </c>
      <c r="V227" s="352"/>
      <c r="W227" s="352"/>
      <c r="X227" s="352" t="str">
        <f t="shared" ca="1" si="258"/>
        <v/>
      </c>
      <c r="Y227" s="352"/>
      <c r="Z227" s="352" t="str">
        <f t="shared" si="259"/>
        <v/>
      </c>
      <c r="AA227" s="352"/>
      <c r="AB227" s="361">
        <f t="shared" si="249"/>
        <v>0</v>
      </c>
      <c r="AC227" s="351" t="s">
        <v>31</v>
      </c>
      <c r="AD227" s="352"/>
      <c r="AE227" s="352"/>
      <c r="AF227" s="352" t="str">
        <f t="shared" ca="1" si="260"/>
        <v/>
      </c>
      <c r="AG227" s="352"/>
      <c r="AH227" s="352" t="str">
        <f t="shared" si="261"/>
        <v/>
      </c>
      <c r="AI227" s="352"/>
      <c r="AJ227" s="361">
        <f t="shared" si="250"/>
        <v>0</v>
      </c>
      <c r="AK227" s="351" t="s">
        <v>31</v>
      </c>
      <c r="AL227" s="352"/>
      <c r="AM227" s="352"/>
      <c r="AN227" s="352" t="str">
        <f t="shared" ca="1" si="262"/>
        <v/>
      </c>
      <c r="AO227" s="352"/>
      <c r="AP227" s="352" t="str">
        <f t="shared" si="263"/>
        <v/>
      </c>
      <c r="AQ227" s="352"/>
      <c r="AR227" s="361">
        <f t="shared" si="251"/>
        <v>0</v>
      </c>
    </row>
    <row r="228" spans="1:44" x14ac:dyDescent="0.2">
      <c r="A228" s="430">
        <f t="shared" ref="A228" si="282">IF(AND(A226&lt;&gt;A$10, A226&lt;&gt;""), A226+1, "")</f>
        <v>109</v>
      </c>
      <c r="B228" s="430">
        <f>'TO Filter Summary'!B119</f>
        <v>0</v>
      </c>
      <c r="C228" s="414" t="s">
        <v>33</v>
      </c>
      <c r="D228" s="409" t="s">
        <v>34</v>
      </c>
      <c r="E228" s="409">
        <f>'TO Filter Summary'!D119</f>
        <v>0</v>
      </c>
      <c r="F228" s="416">
        <f ca="1">IF($A228="","", VLOOKUP(CONCATENATE("Observatory", $A228), Type_DB, 4, 0))</f>
        <v>444</v>
      </c>
      <c r="G228" s="409" t="str">
        <f ca="1">IF($A228="","", VLOOKUP(CONCATENATE("Observatory", $A228), Type_DB, 5, 0))</f>
        <v>0x1BC</v>
      </c>
      <c r="H228" s="409" t="str">
        <f t="shared" ref="H228" ca="1" si="283">CONCATENATE("0x",DEC2HEX(F228+2048))</f>
        <v>0x9BC</v>
      </c>
      <c r="I228" s="419" t="str">
        <f ca="1">IF($A228="","", VLOOKUP(CONCATENATE("Observatory", $A228), Type_DB, 12, 0))</f>
        <v/>
      </c>
      <c r="J228" s="421">
        <f ca="1">IF($A228="","", VLOOKUP(CONCATENATE("Observatory", $A228), Type_DB, 15, 0))</f>
        <v>0</v>
      </c>
      <c r="K228" s="421" t="str">
        <f ca="1">IF($A228="","", VLOOKUP(CONCATENATE("Observatory", $A228), Type_DB, 8, 0))</f>
        <v>N/A</v>
      </c>
      <c r="L228" s="423">
        <f ca="1">IF($A228="","", VLOOKUP(CONCATENATE("Observatory", $A228), Type_DB, 16, 0))</f>
        <v>0</v>
      </c>
      <c r="M228" s="348" t="s">
        <v>899</v>
      </c>
      <c r="N228" s="349">
        <v>0</v>
      </c>
      <c r="O228" s="349">
        <v>0</v>
      </c>
      <c r="P228" s="350">
        <f t="shared" ca="1" si="256"/>
        <v>0</v>
      </c>
      <c r="Q228" s="349">
        <v>0</v>
      </c>
      <c r="R228" s="349">
        <f t="shared" si="257"/>
        <v>0</v>
      </c>
      <c r="S228" s="349" t="s">
        <v>923</v>
      </c>
      <c r="T228" s="360">
        <f t="shared" si="248"/>
        <v>0</v>
      </c>
      <c r="U228" s="348" t="s">
        <v>899</v>
      </c>
      <c r="V228" s="349">
        <v>0</v>
      </c>
      <c r="W228" s="349">
        <v>0</v>
      </c>
      <c r="X228" s="350">
        <f t="shared" ca="1" si="258"/>
        <v>0</v>
      </c>
      <c r="Y228" s="349">
        <v>0</v>
      </c>
      <c r="Z228" s="349">
        <f t="shared" si="259"/>
        <v>0</v>
      </c>
      <c r="AA228" s="349" t="s">
        <v>923</v>
      </c>
      <c r="AB228" s="360">
        <f t="shared" si="249"/>
        <v>0</v>
      </c>
      <c r="AC228" s="348" t="s">
        <v>899</v>
      </c>
      <c r="AD228" s="349">
        <v>1</v>
      </c>
      <c r="AE228" s="349">
        <v>20</v>
      </c>
      <c r="AF228" s="350">
        <f t="shared" ca="1" si="260"/>
        <v>0</v>
      </c>
      <c r="AG228" s="349">
        <v>0</v>
      </c>
      <c r="AH228" s="349">
        <f t="shared" si="261"/>
        <v>0</v>
      </c>
      <c r="AI228" s="349" t="s">
        <v>923</v>
      </c>
      <c r="AJ228" s="360">
        <f t="shared" ca="1" si="250"/>
        <v>0</v>
      </c>
      <c r="AK228" s="348" t="s">
        <v>899</v>
      </c>
      <c r="AL228" s="349">
        <v>0</v>
      </c>
      <c r="AM228" s="349">
        <v>0</v>
      </c>
      <c r="AN228" s="350">
        <f t="shared" ca="1" si="262"/>
        <v>0</v>
      </c>
      <c r="AO228" s="349">
        <v>0</v>
      </c>
      <c r="AP228" s="349">
        <f t="shared" si="263"/>
        <v>0</v>
      </c>
      <c r="AQ228" s="349" t="s">
        <v>923</v>
      </c>
      <c r="AR228" s="360">
        <f t="shared" si="251"/>
        <v>0</v>
      </c>
    </row>
    <row r="229" spans="1:44" ht="13.5" thickBot="1" x14ac:dyDescent="0.25">
      <c r="A229" s="430"/>
      <c r="B229" s="430"/>
      <c r="C229" s="415"/>
      <c r="D229" s="413"/>
      <c r="E229" s="413"/>
      <c r="F229" s="417"/>
      <c r="G229" s="418"/>
      <c r="H229" s="418"/>
      <c r="I229" s="420"/>
      <c r="J229" s="422"/>
      <c r="K229" s="422"/>
      <c r="L229" s="424"/>
      <c r="M229" s="351" t="s">
        <v>31</v>
      </c>
      <c r="N229" s="352"/>
      <c r="O229" s="352"/>
      <c r="P229" s="352" t="str">
        <f t="shared" ca="1" si="256"/>
        <v/>
      </c>
      <c r="Q229" s="352"/>
      <c r="R229" s="352" t="str">
        <f t="shared" si="257"/>
        <v/>
      </c>
      <c r="S229" s="352"/>
      <c r="T229" s="361">
        <f t="shared" si="248"/>
        <v>0</v>
      </c>
      <c r="U229" s="351" t="s">
        <v>31</v>
      </c>
      <c r="V229" s="352"/>
      <c r="W229" s="352"/>
      <c r="X229" s="352" t="str">
        <f t="shared" ca="1" si="258"/>
        <v/>
      </c>
      <c r="Y229" s="352"/>
      <c r="Z229" s="352" t="str">
        <f t="shared" si="259"/>
        <v/>
      </c>
      <c r="AA229" s="352"/>
      <c r="AB229" s="361">
        <f t="shared" si="249"/>
        <v>0</v>
      </c>
      <c r="AC229" s="351" t="s">
        <v>31</v>
      </c>
      <c r="AD229" s="352"/>
      <c r="AE229" s="352"/>
      <c r="AF229" s="352" t="str">
        <f t="shared" ca="1" si="260"/>
        <v/>
      </c>
      <c r="AG229" s="352"/>
      <c r="AH229" s="352" t="str">
        <f t="shared" si="261"/>
        <v/>
      </c>
      <c r="AI229" s="352"/>
      <c r="AJ229" s="361">
        <f t="shared" si="250"/>
        <v>0</v>
      </c>
      <c r="AK229" s="351" t="s">
        <v>31</v>
      </c>
      <c r="AL229" s="352"/>
      <c r="AM229" s="352"/>
      <c r="AN229" s="352" t="str">
        <f t="shared" ca="1" si="262"/>
        <v/>
      </c>
      <c r="AO229" s="352"/>
      <c r="AP229" s="352" t="str">
        <f t="shared" si="263"/>
        <v/>
      </c>
      <c r="AQ229" s="352"/>
      <c r="AR229" s="361">
        <f t="shared" si="251"/>
        <v>0</v>
      </c>
    </row>
    <row r="230" spans="1:44" x14ac:dyDescent="0.2">
      <c r="A230" s="430">
        <f t="shared" ref="A230" si="284">IF(AND(A228&lt;&gt;A$10, A228&lt;&gt;""), A228+1, "")</f>
        <v>110</v>
      </c>
      <c r="B230" s="430">
        <f>'TO Filter Summary'!B120</f>
        <v>0</v>
      </c>
      <c r="C230" s="414" t="s">
        <v>33</v>
      </c>
      <c r="D230" s="409" t="s">
        <v>34</v>
      </c>
      <c r="E230" s="409">
        <f>'TO Filter Summary'!D120</f>
        <v>0</v>
      </c>
      <c r="F230" s="416">
        <f ca="1">IF($A230="","", VLOOKUP(CONCATENATE("Observatory", $A230), Type_DB, 4, 0))</f>
        <v>445</v>
      </c>
      <c r="G230" s="409" t="str">
        <f ca="1">IF($A230="","", VLOOKUP(CONCATENATE("Observatory", $A230), Type_DB, 5, 0))</f>
        <v>0x1BD</v>
      </c>
      <c r="H230" s="409" t="str">
        <f t="shared" ref="H230" ca="1" si="285">CONCATENATE("0x",DEC2HEX(F230+2048))</f>
        <v>0x9BD</v>
      </c>
      <c r="I230" s="419" t="str">
        <f ca="1">IF($A230="","", VLOOKUP(CONCATENATE("Observatory", $A230), Type_DB, 12, 0))</f>
        <v/>
      </c>
      <c r="J230" s="421">
        <f ca="1">IF($A230="","", VLOOKUP(CONCATENATE("Observatory", $A230), Type_DB, 15, 0))</f>
        <v>0</v>
      </c>
      <c r="K230" s="421" t="str">
        <f ca="1">IF($A230="","", VLOOKUP(CONCATENATE("Observatory", $A230), Type_DB, 8, 0))</f>
        <v>N/A</v>
      </c>
      <c r="L230" s="423">
        <f ca="1">IF($A230="","", VLOOKUP(CONCATENATE("Observatory", $A230), Type_DB, 16, 0))</f>
        <v>0</v>
      </c>
      <c r="M230" s="348" t="s">
        <v>899</v>
      </c>
      <c r="N230" s="349">
        <v>0</v>
      </c>
      <c r="O230" s="349">
        <v>0</v>
      </c>
      <c r="P230" s="350">
        <f t="shared" ca="1" si="256"/>
        <v>0</v>
      </c>
      <c r="Q230" s="349">
        <v>0</v>
      </c>
      <c r="R230" s="349">
        <f t="shared" si="257"/>
        <v>0</v>
      </c>
      <c r="S230" s="349" t="s">
        <v>923</v>
      </c>
      <c r="T230" s="360">
        <f t="shared" si="248"/>
        <v>0</v>
      </c>
      <c r="U230" s="348" t="s">
        <v>899</v>
      </c>
      <c r="V230" s="349">
        <v>0</v>
      </c>
      <c r="W230" s="349">
        <v>0</v>
      </c>
      <c r="X230" s="350">
        <f t="shared" ca="1" si="258"/>
        <v>0</v>
      </c>
      <c r="Y230" s="349">
        <v>0</v>
      </c>
      <c r="Z230" s="349">
        <f t="shared" si="259"/>
        <v>0</v>
      </c>
      <c r="AA230" s="349" t="s">
        <v>923</v>
      </c>
      <c r="AB230" s="360">
        <f t="shared" si="249"/>
        <v>0</v>
      </c>
      <c r="AC230" s="348" t="s">
        <v>899</v>
      </c>
      <c r="AD230" s="349">
        <v>1</v>
      </c>
      <c r="AE230" s="349">
        <v>20</v>
      </c>
      <c r="AF230" s="350">
        <f t="shared" ca="1" si="260"/>
        <v>0</v>
      </c>
      <c r="AG230" s="349">
        <v>0</v>
      </c>
      <c r="AH230" s="349">
        <f t="shared" si="261"/>
        <v>0</v>
      </c>
      <c r="AI230" s="349" t="s">
        <v>923</v>
      </c>
      <c r="AJ230" s="360">
        <f t="shared" ca="1" si="250"/>
        <v>0</v>
      </c>
      <c r="AK230" s="348" t="s">
        <v>899</v>
      </c>
      <c r="AL230" s="349">
        <v>0</v>
      </c>
      <c r="AM230" s="349">
        <v>0</v>
      </c>
      <c r="AN230" s="350">
        <f t="shared" ca="1" si="262"/>
        <v>0</v>
      </c>
      <c r="AO230" s="349">
        <v>0</v>
      </c>
      <c r="AP230" s="349">
        <f t="shared" si="263"/>
        <v>0</v>
      </c>
      <c r="AQ230" s="349" t="s">
        <v>923</v>
      </c>
      <c r="AR230" s="360">
        <f t="shared" si="251"/>
        <v>0</v>
      </c>
    </row>
    <row r="231" spans="1:44" ht="13.5" thickBot="1" x14ac:dyDescent="0.25">
      <c r="A231" s="430"/>
      <c r="B231" s="430"/>
      <c r="C231" s="415"/>
      <c r="D231" s="413"/>
      <c r="E231" s="413"/>
      <c r="F231" s="417"/>
      <c r="G231" s="418"/>
      <c r="H231" s="418"/>
      <c r="I231" s="420"/>
      <c r="J231" s="422"/>
      <c r="K231" s="422"/>
      <c r="L231" s="424"/>
      <c r="M231" s="351" t="s">
        <v>31</v>
      </c>
      <c r="N231" s="352"/>
      <c r="O231" s="352"/>
      <c r="P231" s="352" t="str">
        <f t="shared" ca="1" si="256"/>
        <v/>
      </c>
      <c r="Q231" s="352"/>
      <c r="R231" s="352" t="str">
        <f t="shared" si="257"/>
        <v/>
      </c>
      <c r="S231" s="352"/>
      <c r="T231" s="361">
        <f t="shared" si="248"/>
        <v>0</v>
      </c>
      <c r="U231" s="351" t="s">
        <v>31</v>
      </c>
      <c r="V231" s="352"/>
      <c r="W231" s="352"/>
      <c r="X231" s="352" t="str">
        <f t="shared" ca="1" si="258"/>
        <v/>
      </c>
      <c r="Y231" s="352"/>
      <c r="Z231" s="352" t="str">
        <f t="shared" si="259"/>
        <v/>
      </c>
      <c r="AA231" s="352"/>
      <c r="AB231" s="361">
        <f t="shared" si="249"/>
        <v>0</v>
      </c>
      <c r="AC231" s="351" t="s">
        <v>31</v>
      </c>
      <c r="AD231" s="352"/>
      <c r="AE231" s="352"/>
      <c r="AF231" s="352" t="str">
        <f t="shared" ca="1" si="260"/>
        <v/>
      </c>
      <c r="AG231" s="352"/>
      <c r="AH231" s="352" t="str">
        <f t="shared" si="261"/>
        <v/>
      </c>
      <c r="AI231" s="352"/>
      <c r="AJ231" s="361">
        <f t="shared" si="250"/>
        <v>0</v>
      </c>
      <c r="AK231" s="351" t="s">
        <v>31</v>
      </c>
      <c r="AL231" s="352"/>
      <c r="AM231" s="352"/>
      <c r="AN231" s="352" t="str">
        <f t="shared" ca="1" si="262"/>
        <v/>
      </c>
      <c r="AO231" s="352"/>
      <c r="AP231" s="352" t="str">
        <f t="shared" si="263"/>
        <v/>
      </c>
      <c r="AQ231" s="352"/>
      <c r="AR231" s="361">
        <f t="shared" si="251"/>
        <v>0</v>
      </c>
    </row>
    <row r="232" spans="1:44" x14ac:dyDescent="0.2">
      <c r="A232" s="430">
        <f t="shared" ref="A232" si="286">IF(AND(A230&lt;&gt;A$10, A230&lt;&gt;""), A230+1, "")</f>
        <v>111</v>
      </c>
      <c r="B232" s="430">
        <f>'TO Filter Summary'!B121</f>
        <v>0</v>
      </c>
      <c r="C232" s="414" t="s">
        <v>33</v>
      </c>
      <c r="D232" s="409" t="s">
        <v>34</v>
      </c>
      <c r="E232" s="409">
        <f>'TO Filter Summary'!D121</f>
        <v>0</v>
      </c>
      <c r="F232" s="416">
        <f ca="1">IF($A232="","", VLOOKUP(CONCATENATE("Observatory", $A232), Type_DB, 4, 0))</f>
        <v>446</v>
      </c>
      <c r="G232" s="409" t="str">
        <f ca="1">IF($A232="","", VLOOKUP(CONCATENATE("Observatory", $A232), Type_DB, 5, 0))</f>
        <v>0x1BE</v>
      </c>
      <c r="H232" s="409" t="str">
        <f t="shared" ref="H232" ca="1" si="287">CONCATENATE("0x",DEC2HEX(F232+2048))</f>
        <v>0x9BE</v>
      </c>
      <c r="I232" s="419" t="str">
        <f ca="1">IF($A232="","", VLOOKUP(CONCATENATE("Observatory", $A232), Type_DB, 12, 0))</f>
        <v/>
      </c>
      <c r="J232" s="421">
        <f ca="1">IF($A232="","", VLOOKUP(CONCATENATE("Observatory", $A232), Type_DB, 15, 0))</f>
        <v>0</v>
      </c>
      <c r="K232" s="421" t="str">
        <f ca="1">IF($A232="","", VLOOKUP(CONCATENATE("Observatory", $A232), Type_DB, 8, 0))</f>
        <v>N/A</v>
      </c>
      <c r="L232" s="423">
        <f ca="1">IF($A232="","", VLOOKUP(CONCATENATE("Observatory", $A232), Type_DB, 16, 0))</f>
        <v>0</v>
      </c>
      <c r="M232" s="348" t="s">
        <v>899</v>
      </c>
      <c r="N232" s="349">
        <v>0</v>
      </c>
      <c r="O232" s="349">
        <v>0</v>
      </c>
      <c r="P232" s="350">
        <f t="shared" ca="1" si="256"/>
        <v>0</v>
      </c>
      <c r="Q232" s="349">
        <v>0</v>
      </c>
      <c r="R232" s="349">
        <f t="shared" si="257"/>
        <v>0</v>
      </c>
      <c r="S232" s="349" t="s">
        <v>923</v>
      </c>
      <c r="T232" s="360">
        <f t="shared" si="248"/>
        <v>0</v>
      </c>
      <c r="U232" s="348" t="s">
        <v>899</v>
      </c>
      <c r="V232" s="349">
        <v>0</v>
      </c>
      <c r="W232" s="349">
        <v>0</v>
      </c>
      <c r="X232" s="350">
        <f t="shared" ca="1" si="258"/>
        <v>0</v>
      </c>
      <c r="Y232" s="349">
        <v>0</v>
      </c>
      <c r="Z232" s="349">
        <f t="shared" si="259"/>
        <v>0</v>
      </c>
      <c r="AA232" s="349" t="s">
        <v>923</v>
      </c>
      <c r="AB232" s="360">
        <f t="shared" si="249"/>
        <v>0</v>
      </c>
      <c r="AC232" s="348" t="s">
        <v>899</v>
      </c>
      <c r="AD232" s="349">
        <v>1</v>
      </c>
      <c r="AE232" s="349">
        <v>20</v>
      </c>
      <c r="AF232" s="350">
        <f t="shared" ca="1" si="260"/>
        <v>0</v>
      </c>
      <c r="AG232" s="349">
        <v>0</v>
      </c>
      <c r="AH232" s="349">
        <f t="shared" si="261"/>
        <v>0</v>
      </c>
      <c r="AI232" s="349" t="s">
        <v>923</v>
      </c>
      <c r="AJ232" s="360">
        <f t="shared" ca="1" si="250"/>
        <v>0</v>
      </c>
      <c r="AK232" s="348" t="s">
        <v>899</v>
      </c>
      <c r="AL232" s="349">
        <v>0</v>
      </c>
      <c r="AM232" s="349">
        <v>0</v>
      </c>
      <c r="AN232" s="350">
        <f t="shared" ca="1" si="262"/>
        <v>0</v>
      </c>
      <c r="AO232" s="349">
        <v>0</v>
      </c>
      <c r="AP232" s="349">
        <f t="shared" si="263"/>
        <v>0</v>
      </c>
      <c r="AQ232" s="349" t="s">
        <v>923</v>
      </c>
      <c r="AR232" s="360">
        <f t="shared" si="251"/>
        <v>0</v>
      </c>
    </row>
    <row r="233" spans="1:44" ht="13.5" thickBot="1" x14ac:dyDescent="0.25">
      <c r="A233" s="430"/>
      <c r="B233" s="430"/>
      <c r="C233" s="415"/>
      <c r="D233" s="413"/>
      <c r="E233" s="413"/>
      <c r="F233" s="417"/>
      <c r="G233" s="418"/>
      <c r="H233" s="418"/>
      <c r="I233" s="420"/>
      <c r="J233" s="422"/>
      <c r="K233" s="422"/>
      <c r="L233" s="424"/>
      <c r="M233" s="351" t="s">
        <v>31</v>
      </c>
      <c r="N233" s="352"/>
      <c r="O233" s="352"/>
      <c r="P233" s="352" t="str">
        <f t="shared" ca="1" si="256"/>
        <v/>
      </c>
      <c r="Q233" s="352"/>
      <c r="R233" s="352" t="str">
        <f t="shared" si="257"/>
        <v/>
      </c>
      <c r="S233" s="352"/>
      <c r="T233" s="361">
        <f t="shared" si="248"/>
        <v>0</v>
      </c>
      <c r="U233" s="351" t="s">
        <v>31</v>
      </c>
      <c r="V233" s="352"/>
      <c r="W233" s="352"/>
      <c r="X233" s="352" t="str">
        <f t="shared" ca="1" si="258"/>
        <v/>
      </c>
      <c r="Y233" s="352"/>
      <c r="Z233" s="352" t="str">
        <f t="shared" si="259"/>
        <v/>
      </c>
      <c r="AA233" s="352"/>
      <c r="AB233" s="361">
        <f t="shared" si="249"/>
        <v>0</v>
      </c>
      <c r="AC233" s="351" t="s">
        <v>31</v>
      </c>
      <c r="AD233" s="352"/>
      <c r="AE233" s="352"/>
      <c r="AF233" s="352" t="str">
        <f t="shared" ca="1" si="260"/>
        <v/>
      </c>
      <c r="AG233" s="352"/>
      <c r="AH233" s="352" t="str">
        <f t="shared" si="261"/>
        <v/>
      </c>
      <c r="AI233" s="352"/>
      <c r="AJ233" s="361">
        <f t="shared" si="250"/>
        <v>0</v>
      </c>
      <c r="AK233" s="351" t="s">
        <v>31</v>
      </c>
      <c r="AL233" s="352"/>
      <c r="AM233" s="352"/>
      <c r="AN233" s="352" t="str">
        <f t="shared" ca="1" si="262"/>
        <v/>
      </c>
      <c r="AO233" s="352"/>
      <c r="AP233" s="352" t="str">
        <f t="shared" si="263"/>
        <v/>
      </c>
      <c r="AQ233" s="352"/>
      <c r="AR233" s="361">
        <f t="shared" si="251"/>
        <v>0</v>
      </c>
    </row>
    <row r="234" spans="1:44" x14ac:dyDescent="0.2">
      <c r="A234" s="430">
        <f t="shared" ref="A234" si="288">IF(AND(A232&lt;&gt;A$10, A232&lt;&gt;""), A232+1, "")</f>
        <v>112</v>
      </c>
      <c r="B234" s="430">
        <f>'TO Filter Summary'!B122</f>
        <v>0</v>
      </c>
      <c r="C234" s="414" t="s">
        <v>33</v>
      </c>
      <c r="D234" s="409" t="s">
        <v>34</v>
      </c>
      <c r="E234" s="409">
        <f>'TO Filter Summary'!D122</f>
        <v>0</v>
      </c>
      <c r="F234" s="416">
        <f ca="1">IF($A234="","", VLOOKUP(CONCATENATE("Observatory", $A234), Type_DB, 4, 0))</f>
        <v>447</v>
      </c>
      <c r="G234" s="409" t="str">
        <f ca="1">IF($A234="","", VLOOKUP(CONCATENATE("Observatory", $A234), Type_DB, 5, 0))</f>
        <v>0x1BF</v>
      </c>
      <c r="H234" s="409" t="str">
        <f t="shared" ref="H234" ca="1" si="289">CONCATENATE("0x",DEC2HEX(F234+2048))</f>
        <v>0x9BF</v>
      </c>
      <c r="I234" s="419" t="str">
        <f ca="1">IF($A234="","", VLOOKUP(CONCATENATE("Observatory", $A234), Type_DB, 12, 0))</f>
        <v/>
      </c>
      <c r="J234" s="421">
        <f ca="1">IF($A234="","", VLOOKUP(CONCATENATE("Observatory", $A234), Type_DB, 15, 0))</f>
        <v>0</v>
      </c>
      <c r="K234" s="421" t="str">
        <f ca="1">IF($A234="","", VLOOKUP(CONCATENATE("Observatory", $A234), Type_DB, 8, 0))</f>
        <v>N/A</v>
      </c>
      <c r="L234" s="423">
        <f ca="1">IF($A234="","", VLOOKUP(CONCATENATE("Observatory", $A234), Type_DB, 16, 0))</f>
        <v>0</v>
      </c>
      <c r="M234" s="348" t="s">
        <v>899</v>
      </c>
      <c r="N234" s="349">
        <v>0</v>
      </c>
      <c r="O234" s="349">
        <v>0</v>
      </c>
      <c r="P234" s="350">
        <f t="shared" ca="1" si="256"/>
        <v>0</v>
      </c>
      <c r="Q234" s="349">
        <v>0</v>
      </c>
      <c r="R234" s="349">
        <f t="shared" si="257"/>
        <v>0</v>
      </c>
      <c r="S234" s="349" t="s">
        <v>923</v>
      </c>
      <c r="T234" s="360">
        <f t="shared" si="248"/>
        <v>0</v>
      </c>
      <c r="U234" s="348" t="s">
        <v>899</v>
      </c>
      <c r="V234" s="349">
        <v>0</v>
      </c>
      <c r="W234" s="349">
        <v>0</v>
      </c>
      <c r="X234" s="350">
        <f t="shared" ca="1" si="258"/>
        <v>0</v>
      </c>
      <c r="Y234" s="349">
        <v>0</v>
      </c>
      <c r="Z234" s="349">
        <f t="shared" si="259"/>
        <v>0</v>
      </c>
      <c r="AA234" s="349" t="s">
        <v>923</v>
      </c>
      <c r="AB234" s="360">
        <f t="shared" si="249"/>
        <v>0</v>
      </c>
      <c r="AC234" s="348" t="s">
        <v>899</v>
      </c>
      <c r="AD234" s="349">
        <v>1</v>
      </c>
      <c r="AE234" s="349">
        <v>20</v>
      </c>
      <c r="AF234" s="350">
        <f t="shared" ca="1" si="260"/>
        <v>0</v>
      </c>
      <c r="AG234" s="349">
        <v>0</v>
      </c>
      <c r="AH234" s="349">
        <f t="shared" si="261"/>
        <v>0</v>
      </c>
      <c r="AI234" s="349" t="s">
        <v>923</v>
      </c>
      <c r="AJ234" s="360">
        <f t="shared" ca="1" si="250"/>
        <v>0</v>
      </c>
      <c r="AK234" s="348" t="s">
        <v>899</v>
      </c>
      <c r="AL234" s="349">
        <v>0</v>
      </c>
      <c r="AM234" s="349">
        <v>0</v>
      </c>
      <c r="AN234" s="350">
        <f t="shared" ca="1" si="262"/>
        <v>0</v>
      </c>
      <c r="AO234" s="349">
        <v>0</v>
      </c>
      <c r="AP234" s="349">
        <f t="shared" si="263"/>
        <v>0</v>
      </c>
      <c r="AQ234" s="349" t="s">
        <v>923</v>
      </c>
      <c r="AR234" s="360">
        <f t="shared" si="251"/>
        <v>0</v>
      </c>
    </row>
    <row r="235" spans="1:44" ht="13.5" thickBot="1" x14ac:dyDescent="0.25">
      <c r="A235" s="430"/>
      <c r="B235" s="430"/>
      <c r="C235" s="415"/>
      <c r="D235" s="413"/>
      <c r="E235" s="413"/>
      <c r="F235" s="417"/>
      <c r="G235" s="418"/>
      <c r="H235" s="418"/>
      <c r="I235" s="420"/>
      <c r="J235" s="422"/>
      <c r="K235" s="422"/>
      <c r="L235" s="424"/>
      <c r="M235" s="351" t="s">
        <v>31</v>
      </c>
      <c r="N235" s="352"/>
      <c r="O235" s="352"/>
      <c r="P235" s="352" t="str">
        <f t="shared" ca="1" si="256"/>
        <v/>
      </c>
      <c r="Q235" s="352"/>
      <c r="R235" s="352" t="str">
        <f t="shared" si="257"/>
        <v/>
      </c>
      <c r="S235" s="352"/>
      <c r="T235" s="361">
        <f t="shared" si="248"/>
        <v>0</v>
      </c>
      <c r="U235" s="351" t="s">
        <v>31</v>
      </c>
      <c r="V235" s="352"/>
      <c r="W235" s="352"/>
      <c r="X235" s="352" t="str">
        <f t="shared" ca="1" si="258"/>
        <v/>
      </c>
      <c r="Y235" s="352"/>
      <c r="Z235" s="352" t="str">
        <f t="shared" si="259"/>
        <v/>
      </c>
      <c r="AA235" s="352"/>
      <c r="AB235" s="361">
        <f t="shared" si="249"/>
        <v>0</v>
      </c>
      <c r="AC235" s="351" t="s">
        <v>31</v>
      </c>
      <c r="AD235" s="352"/>
      <c r="AE235" s="352"/>
      <c r="AF235" s="352" t="str">
        <f t="shared" ca="1" si="260"/>
        <v/>
      </c>
      <c r="AG235" s="352"/>
      <c r="AH235" s="352" t="str">
        <f t="shared" si="261"/>
        <v/>
      </c>
      <c r="AI235" s="352"/>
      <c r="AJ235" s="361">
        <f t="shared" si="250"/>
        <v>0</v>
      </c>
      <c r="AK235" s="351" t="s">
        <v>31</v>
      </c>
      <c r="AL235" s="352"/>
      <c r="AM235" s="352"/>
      <c r="AN235" s="352" t="str">
        <f t="shared" ca="1" si="262"/>
        <v/>
      </c>
      <c r="AO235" s="352"/>
      <c r="AP235" s="352" t="str">
        <f t="shared" si="263"/>
        <v/>
      </c>
      <c r="AQ235" s="352"/>
      <c r="AR235" s="361">
        <f t="shared" si="251"/>
        <v>0</v>
      </c>
    </row>
    <row r="236" spans="1:44" x14ac:dyDescent="0.2">
      <c r="A236" s="430">
        <f t="shared" ref="A236" si="290">IF(AND(A234&lt;&gt;A$10, A234&lt;&gt;""), A234+1, "")</f>
        <v>113</v>
      </c>
      <c r="B236" s="430">
        <f>'TO Filter Summary'!B123</f>
        <v>0</v>
      </c>
      <c r="C236" s="414" t="s">
        <v>33</v>
      </c>
      <c r="D236" s="409" t="s">
        <v>34</v>
      </c>
      <c r="E236" s="409">
        <f>'TO Filter Summary'!D123</f>
        <v>0</v>
      </c>
      <c r="F236" s="416">
        <f ca="1">IF($A236="","", VLOOKUP(CONCATENATE("Observatory", $A236), Type_DB, 4, 0))</f>
        <v>448</v>
      </c>
      <c r="G236" s="409" t="str">
        <f ca="1">IF($A236="","", VLOOKUP(CONCATENATE("Observatory", $A236), Type_DB, 5, 0))</f>
        <v>0x1C0</v>
      </c>
      <c r="H236" s="409" t="str">
        <f t="shared" ref="H236" ca="1" si="291">CONCATENATE("0x",DEC2HEX(F236+2048))</f>
        <v>0x9C0</v>
      </c>
      <c r="I236" s="419" t="str">
        <f ca="1">IF($A236="","", VLOOKUP(CONCATENATE("Observatory", $A236), Type_DB, 12, 0))</f>
        <v/>
      </c>
      <c r="J236" s="421">
        <f ca="1">IF($A236="","", VLOOKUP(CONCATENATE("Observatory", $A236), Type_DB, 15, 0))</f>
        <v>0</v>
      </c>
      <c r="K236" s="421" t="str">
        <f ca="1">IF($A236="","", VLOOKUP(CONCATENATE("Observatory", $A236), Type_DB, 8, 0))</f>
        <v>N/A</v>
      </c>
      <c r="L236" s="423">
        <f ca="1">IF($A236="","", VLOOKUP(CONCATENATE("Observatory", $A236), Type_DB, 16, 0))</f>
        <v>0</v>
      </c>
      <c r="M236" s="348" t="s">
        <v>899</v>
      </c>
      <c r="N236" s="349">
        <v>0</v>
      </c>
      <c r="O236" s="349">
        <v>0</v>
      </c>
      <c r="P236" s="350">
        <f t="shared" ca="1" si="256"/>
        <v>0</v>
      </c>
      <c r="Q236" s="349">
        <v>0</v>
      </c>
      <c r="R236" s="349">
        <f t="shared" si="257"/>
        <v>0</v>
      </c>
      <c r="S236" s="349" t="s">
        <v>923</v>
      </c>
      <c r="T236" s="360">
        <f t="shared" si="248"/>
        <v>0</v>
      </c>
      <c r="U236" s="348" t="s">
        <v>899</v>
      </c>
      <c r="V236" s="349">
        <v>0</v>
      </c>
      <c r="W236" s="349">
        <v>0</v>
      </c>
      <c r="X236" s="350">
        <f t="shared" ca="1" si="258"/>
        <v>0</v>
      </c>
      <c r="Y236" s="349">
        <v>0</v>
      </c>
      <c r="Z236" s="349">
        <f t="shared" si="259"/>
        <v>0</v>
      </c>
      <c r="AA236" s="349" t="s">
        <v>923</v>
      </c>
      <c r="AB236" s="360">
        <f t="shared" si="249"/>
        <v>0</v>
      </c>
      <c r="AC236" s="348" t="s">
        <v>899</v>
      </c>
      <c r="AD236" s="349">
        <v>1</v>
      </c>
      <c r="AE236" s="349">
        <v>20</v>
      </c>
      <c r="AF236" s="350">
        <f t="shared" ca="1" si="260"/>
        <v>0</v>
      </c>
      <c r="AG236" s="349">
        <v>0</v>
      </c>
      <c r="AH236" s="349">
        <f t="shared" si="261"/>
        <v>0</v>
      </c>
      <c r="AI236" s="349" t="s">
        <v>923</v>
      </c>
      <c r="AJ236" s="360">
        <f t="shared" ca="1" si="250"/>
        <v>0</v>
      </c>
      <c r="AK236" s="348" t="s">
        <v>899</v>
      </c>
      <c r="AL236" s="349">
        <v>0</v>
      </c>
      <c r="AM236" s="349">
        <v>0</v>
      </c>
      <c r="AN236" s="350">
        <f t="shared" ca="1" si="262"/>
        <v>0</v>
      </c>
      <c r="AO236" s="349">
        <v>0</v>
      </c>
      <c r="AP236" s="349">
        <f t="shared" si="263"/>
        <v>0</v>
      </c>
      <c r="AQ236" s="349" t="s">
        <v>923</v>
      </c>
      <c r="AR236" s="360">
        <f t="shared" si="251"/>
        <v>0</v>
      </c>
    </row>
    <row r="237" spans="1:44" ht="13.5" thickBot="1" x14ac:dyDescent="0.25">
      <c r="A237" s="430"/>
      <c r="B237" s="430"/>
      <c r="C237" s="415"/>
      <c r="D237" s="413"/>
      <c r="E237" s="413"/>
      <c r="F237" s="417"/>
      <c r="G237" s="418"/>
      <c r="H237" s="418"/>
      <c r="I237" s="420"/>
      <c r="J237" s="422"/>
      <c r="K237" s="422"/>
      <c r="L237" s="424"/>
      <c r="M237" s="351" t="s">
        <v>31</v>
      </c>
      <c r="N237" s="352"/>
      <c r="O237" s="352"/>
      <c r="P237" s="352" t="str">
        <f t="shared" ca="1" si="256"/>
        <v/>
      </c>
      <c r="Q237" s="352"/>
      <c r="R237" s="352" t="str">
        <f t="shared" si="257"/>
        <v/>
      </c>
      <c r="S237" s="352"/>
      <c r="T237" s="361">
        <f t="shared" si="248"/>
        <v>0</v>
      </c>
      <c r="U237" s="351" t="s">
        <v>31</v>
      </c>
      <c r="V237" s="352"/>
      <c r="W237" s="352"/>
      <c r="X237" s="352" t="str">
        <f t="shared" ca="1" si="258"/>
        <v/>
      </c>
      <c r="Y237" s="352"/>
      <c r="Z237" s="352" t="str">
        <f t="shared" si="259"/>
        <v/>
      </c>
      <c r="AA237" s="352"/>
      <c r="AB237" s="361">
        <f t="shared" si="249"/>
        <v>0</v>
      </c>
      <c r="AC237" s="351" t="s">
        <v>31</v>
      </c>
      <c r="AD237" s="352"/>
      <c r="AE237" s="352"/>
      <c r="AF237" s="352" t="str">
        <f t="shared" ca="1" si="260"/>
        <v/>
      </c>
      <c r="AG237" s="352"/>
      <c r="AH237" s="352" t="str">
        <f t="shared" si="261"/>
        <v/>
      </c>
      <c r="AI237" s="352"/>
      <c r="AJ237" s="361">
        <f t="shared" si="250"/>
        <v>0</v>
      </c>
      <c r="AK237" s="351" t="s">
        <v>31</v>
      </c>
      <c r="AL237" s="352"/>
      <c r="AM237" s="352"/>
      <c r="AN237" s="352" t="str">
        <f t="shared" ca="1" si="262"/>
        <v/>
      </c>
      <c r="AO237" s="352"/>
      <c r="AP237" s="352" t="str">
        <f t="shared" si="263"/>
        <v/>
      </c>
      <c r="AQ237" s="352"/>
      <c r="AR237" s="361">
        <f t="shared" si="251"/>
        <v>0</v>
      </c>
    </row>
    <row r="238" spans="1:44" x14ac:dyDescent="0.2">
      <c r="A238" s="430">
        <f t="shared" ref="A238" si="292">IF(AND(A236&lt;&gt;A$10, A236&lt;&gt;""), A236+1, "")</f>
        <v>114</v>
      </c>
      <c r="B238" s="430" t="str">
        <f>'TO Filter Summary'!B124</f>
        <v>ACS</v>
      </c>
      <c r="C238" s="414" t="s">
        <v>799</v>
      </c>
      <c r="D238" s="409" t="s">
        <v>34</v>
      </c>
      <c r="E238" s="409" t="str">
        <f>'TO Filter Summary'!D124</f>
        <v>No</v>
      </c>
      <c r="F238" s="416">
        <f ca="1">IF($A238="","", VLOOKUP(CONCATENATE("Observatory", $A238), Type_DB, 4, 0))</f>
        <v>449</v>
      </c>
      <c r="G238" s="409" t="str">
        <f ca="1">IF($A238="","", VLOOKUP(CONCATENATE("Observatory", $A238), Type_DB, 5, 0))</f>
        <v>0x1C1</v>
      </c>
      <c r="H238" s="409" t="str">
        <f t="shared" ref="H238" ca="1" si="293">CONCATENATE("0x",DEC2HEX(F238+2048))</f>
        <v>0x9C1</v>
      </c>
      <c r="I238" s="419">
        <f ca="1">IF($A238="","", VLOOKUP(CONCATENATE("Observatory", $A238), Type_DB, 12, 0))</f>
        <v>1056</v>
      </c>
      <c r="J238" s="421">
        <f ca="1">IF($A238="","", VLOOKUP(CONCATENATE("Observatory", $A238), Type_DB, 15, 0))</f>
        <v>0.1</v>
      </c>
      <c r="K238" s="421" t="str">
        <f ca="1">IF($A238="","", VLOOKUP(CONCATENATE("Observatory", $A238), Type_DB, 8, 0))</f>
        <v>Sync</v>
      </c>
      <c r="L238" s="423">
        <f ca="1">IF($A238="","", VLOOKUP(CONCATENATE("Observatory", $A238), Type_DB, 16, 0))</f>
        <v>10560</v>
      </c>
      <c r="M238" s="348" t="s">
        <v>899</v>
      </c>
      <c r="N238" s="349">
        <v>1</v>
      </c>
      <c r="O238" s="349">
        <v>50</v>
      </c>
      <c r="P238" s="350">
        <f t="shared" ca="1" si="256"/>
        <v>5</v>
      </c>
      <c r="Q238" s="349">
        <v>0</v>
      </c>
      <c r="R238" s="349">
        <f t="shared" si="257"/>
        <v>0</v>
      </c>
      <c r="S238" s="349" t="s">
        <v>923</v>
      </c>
      <c r="T238" s="360">
        <f t="shared" ca="1" si="248"/>
        <v>211.2</v>
      </c>
      <c r="U238" s="348" t="s">
        <v>899</v>
      </c>
      <c r="V238" s="349">
        <v>1</v>
      </c>
      <c r="W238" s="349">
        <v>50</v>
      </c>
      <c r="X238" s="350">
        <f t="shared" ca="1" si="258"/>
        <v>5</v>
      </c>
      <c r="Y238" s="349">
        <v>0</v>
      </c>
      <c r="Z238" s="349">
        <f t="shared" si="259"/>
        <v>0</v>
      </c>
      <c r="AA238" s="349" t="s">
        <v>923</v>
      </c>
      <c r="AB238" s="360">
        <f t="shared" ca="1" si="249"/>
        <v>211.2</v>
      </c>
      <c r="AC238" s="348" t="s">
        <v>899</v>
      </c>
      <c r="AD238" s="349">
        <v>0</v>
      </c>
      <c r="AE238" s="349">
        <v>0</v>
      </c>
      <c r="AF238" s="350">
        <f t="shared" ca="1" si="260"/>
        <v>0</v>
      </c>
      <c r="AG238" s="349">
        <v>0</v>
      </c>
      <c r="AH238" s="349">
        <f t="shared" si="261"/>
        <v>0</v>
      </c>
      <c r="AI238" s="349" t="s">
        <v>923</v>
      </c>
      <c r="AJ238" s="360">
        <f t="shared" si="250"/>
        <v>0</v>
      </c>
      <c r="AK238" s="348" t="s">
        <v>899</v>
      </c>
      <c r="AL238" s="349">
        <v>1</v>
      </c>
      <c r="AM238" s="349">
        <v>50</v>
      </c>
      <c r="AN238" s="350">
        <f t="shared" ca="1" si="262"/>
        <v>5</v>
      </c>
      <c r="AO238" s="349">
        <v>0</v>
      </c>
      <c r="AP238" s="349">
        <f t="shared" si="263"/>
        <v>0</v>
      </c>
      <c r="AQ238" s="349" t="s">
        <v>923</v>
      </c>
      <c r="AR238" s="360">
        <f t="shared" ca="1" si="251"/>
        <v>211.2</v>
      </c>
    </row>
    <row r="239" spans="1:44" ht="13.5" thickBot="1" x14ac:dyDescent="0.25">
      <c r="A239" s="430"/>
      <c r="B239" s="430"/>
      <c r="C239" s="415"/>
      <c r="D239" s="413"/>
      <c r="E239" s="413"/>
      <c r="F239" s="417"/>
      <c r="G239" s="418"/>
      <c r="H239" s="418"/>
      <c r="I239" s="420"/>
      <c r="J239" s="422"/>
      <c r="K239" s="422"/>
      <c r="L239" s="424"/>
      <c r="M239" s="351" t="s">
        <v>31</v>
      </c>
      <c r="N239" s="352"/>
      <c r="O239" s="352"/>
      <c r="P239" s="352" t="str">
        <f t="shared" ca="1" si="256"/>
        <v/>
      </c>
      <c r="Q239" s="352"/>
      <c r="R239" s="352" t="str">
        <f t="shared" si="257"/>
        <v/>
      </c>
      <c r="S239" s="352"/>
      <c r="T239" s="361">
        <f t="shared" si="248"/>
        <v>0</v>
      </c>
      <c r="U239" s="351" t="s">
        <v>31</v>
      </c>
      <c r="V239" s="352"/>
      <c r="W239" s="352"/>
      <c r="X239" s="352" t="str">
        <f t="shared" ca="1" si="258"/>
        <v/>
      </c>
      <c r="Y239" s="352"/>
      <c r="Z239" s="352" t="str">
        <f t="shared" si="259"/>
        <v/>
      </c>
      <c r="AA239" s="352"/>
      <c r="AB239" s="361">
        <f t="shared" si="249"/>
        <v>0</v>
      </c>
      <c r="AC239" s="351" t="s">
        <v>31</v>
      </c>
      <c r="AD239" s="352"/>
      <c r="AE239" s="352"/>
      <c r="AF239" s="352" t="str">
        <f t="shared" ca="1" si="260"/>
        <v/>
      </c>
      <c r="AG239" s="352"/>
      <c r="AH239" s="352" t="str">
        <f t="shared" si="261"/>
        <v/>
      </c>
      <c r="AI239" s="352"/>
      <c r="AJ239" s="361">
        <f t="shared" si="250"/>
        <v>0</v>
      </c>
      <c r="AK239" s="351" t="s">
        <v>31</v>
      </c>
      <c r="AL239" s="352"/>
      <c r="AM239" s="352"/>
      <c r="AN239" s="352" t="str">
        <f t="shared" ca="1" si="262"/>
        <v/>
      </c>
      <c r="AO239" s="352"/>
      <c r="AP239" s="352" t="str">
        <f t="shared" si="263"/>
        <v/>
      </c>
      <c r="AQ239" s="352"/>
      <c r="AR239" s="361">
        <f t="shared" si="251"/>
        <v>0</v>
      </c>
    </row>
    <row r="240" spans="1:44" x14ac:dyDescent="0.2">
      <c r="A240" s="430">
        <f t="shared" ref="A240" si="294">IF(AND(A238&lt;&gt;A$10, A238&lt;&gt;""), A238+1, "")</f>
        <v>115</v>
      </c>
      <c r="B240" s="430" t="str">
        <f>'TO Filter Summary'!B125</f>
        <v>ACS</v>
      </c>
      <c r="C240" s="414" t="s">
        <v>800</v>
      </c>
      <c r="D240" s="409" t="s">
        <v>34</v>
      </c>
      <c r="E240" s="409" t="str">
        <f>'TO Filter Summary'!D125</f>
        <v>No</v>
      </c>
      <c r="F240" s="416">
        <f ca="1">IF($A240="","", VLOOKUP(CONCATENATE("Observatory", $A240), Type_DB, 4, 0))</f>
        <v>450</v>
      </c>
      <c r="G240" s="409" t="str">
        <f ca="1">IF($A240="","", VLOOKUP(CONCATENATE("Observatory", $A240), Type_DB, 5, 0))</f>
        <v>0x1C2</v>
      </c>
      <c r="H240" s="409" t="str">
        <f t="shared" ref="H240" ca="1" si="295">CONCATENATE("0x",DEC2HEX(F240+2048))</f>
        <v>0x9C2</v>
      </c>
      <c r="I240" s="419">
        <f ca="1">IF($A240="","", VLOOKUP(CONCATENATE("Observatory", $A240), Type_DB, 12, 0))</f>
        <v>2336</v>
      </c>
      <c r="J240" s="421">
        <f ca="1">IF($A240="","", VLOOKUP(CONCATENATE("Observatory", $A240), Type_DB, 15, 0))</f>
        <v>0.1</v>
      </c>
      <c r="K240" s="421" t="str">
        <f ca="1">IF($A240="","", VLOOKUP(CONCATENATE("Observatory", $A240), Type_DB, 8, 0))</f>
        <v>Sync</v>
      </c>
      <c r="L240" s="423">
        <f ca="1">IF($A240="","", VLOOKUP(CONCATENATE("Observatory", $A240), Type_DB, 16, 0))</f>
        <v>23360</v>
      </c>
      <c r="M240" s="348" t="s">
        <v>899</v>
      </c>
      <c r="N240" s="349">
        <v>1</v>
      </c>
      <c r="O240" s="349">
        <v>20</v>
      </c>
      <c r="P240" s="350">
        <f t="shared" ca="1" si="256"/>
        <v>2</v>
      </c>
      <c r="Q240" s="349">
        <v>0</v>
      </c>
      <c r="R240" s="349">
        <f t="shared" si="257"/>
        <v>0</v>
      </c>
      <c r="S240" s="349" t="s">
        <v>923</v>
      </c>
      <c r="T240" s="360">
        <f t="shared" ca="1" si="248"/>
        <v>1168</v>
      </c>
      <c r="U240" s="348" t="s">
        <v>899</v>
      </c>
      <c r="V240" s="349">
        <v>1</v>
      </c>
      <c r="W240" s="349">
        <v>100</v>
      </c>
      <c r="X240" s="350">
        <f t="shared" ca="1" si="258"/>
        <v>10</v>
      </c>
      <c r="Y240" s="349">
        <v>0</v>
      </c>
      <c r="Z240" s="349">
        <f t="shared" si="259"/>
        <v>0</v>
      </c>
      <c r="AA240" s="349" t="s">
        <v>923</v>
      </c>
      <c r="AB240" s="360">
        <f t="shared" ca="1" si="249"/>
        <v>233.6</v>
      </c>
      <c r="AC240" s="348" t="s">
        <v>899</v>
      </c>
      <c r="AD240" s="349">
        <v>0</v>
      </c>
      <c r="AE240" s="349">
        <v>0</v>
      </c>
      <c r="AF240" s="350">
        <f t="shared" ca="1" si="260"/>
        <v>0</v>
      </c>
      <c r="AG240" s="349">
        <v>0</v>
      </c>
      <c r="AH240" s="349">
        <f t="shared" si="261"/>
        <v>0</v>
      </c>
      <c r="AI240" s="349" t="s">
        <v>923</v>
      </c>
      <c r="AJ240" s="360">
        <f t="shared" si="250"/>
        <v>0</v>
      </c>
      <c r="AK240" s="348" t="s">
        <v>899</v>
      </c>
      <c r="AL240" s="349">
        <v>1</v>
      </c>
      <c r="AM240" s="349">
        <v>100</v>
      </c>
      <c r="AN240" s="350">
        <f t="shared" ca="1" si="262"/>
        <v>10</v>
      </c>
      <c r="AO240" s="349">
        <v>0</v>
      </c>
      <c r="AP240" s="349">
        <f t="shared" si="263"/>
        <v>0</v>
      </c>
      <c r="AQ240" s="349" t="s">
        <v>923</v>
      </c>
      <c r="AR240" s="360">
        <f t="shared" ca="1" si="251"/>
        <v>233.6</v>
      </c>
    </row>
    <row r="241" spans="1:44" ht="13.5" thickBot="1" x14ac:dyDescent="0.25">
      <c r="A241" s="430"/>
      <c r="B241" s="430"/>
      <c r="C241" s="415"/>
      <c r="D241" s="413"/>
      <c r="E241" s="413"/>
      <c r="F241" s="417"/>
      <c r="G241" s="418"/>
      <c r="H241" s="418"/>
      <c r="I241" s="420"/>
      <c r="J241" s="422"/>
      <c r="K241" s="422"/>
      <c r="L241" s="424"/>
      <c r="M241" s="351" t="s">
        <v>31</v>
      </c>
      <c r="N241" s="352"/>
      <c r="O241" s="352"/>
      <c r="P241" s="352" t="str">
        <f t="shared" ca="1" si="256"/>
        <v/>
      </c>
      <c r="Q241" s="352"/>
      <c r="R241" s="352" t="str">
        <f t="shared" si="257"/>
        <v/>
      </c>
      <c r="S241" s="352"/>
      <c r="T241" s="361">
        <f t="shared" si="248"/>
        <v>0</v>
      </c>
      <c r="U241" s="351" t="s">
        <v>31</v>
      </c>
      <c r="V241" s="352"/>
      <c r="W241" s="352"/>
      <c r="X241" s="352" t="str">
        <f t="shared" ca="1" si="258"/>
        <v/>
      </c>
      <c r="Y241" s="352"/>
      <c r="Z241" s="352" t="str">
        <f t="shared" si="259"/>
        <v/>
      </c>
      <c r="AA241" s="352"/>
      <c r="AB241" s="361">
        <f t="shared" si="249"/>
        <v>0</v>
      </c>
      <c r="AC241" s="351" t="s">
        <v>31</v>
      </c>
      <c r="AD241" s="352"/>
      <c r="AE241" s="352"/>
      <c r="AF241" s="352" t="str">
        <f t="shared" ca="1" si="260"/>
        <v/>
      </c>
      <c r="AG241" s="352"/>
      <c r="AH241" s="352" t="str">
        <f t="shared" si="261"/>
        <v/>
      </c>
      <c r="AI241" s="352"/>
      <c r="AJ241" s="361">
        <f t="shared" si="250"/>
        <v>0</v>
      </c>
      <c r="AK241" s="351" t="s">
        <v>31</v>
      </c>
      <c r="AL241" s="352"/>
      <c r="AM241" s="352"/>
      <c r="AN241" s="352" t="str">
        <f t="shared" ca="1" si="262"/>
        <v/>
      </c>
      <c r="AO241" s="352"/>
      <c r="AP241" s="352" t="str">
        <f t="shared" si="263"/>
        <v/>
      </c>
      <c r="AQ241" s="352"/>
      <c r="AR241" s="361">
        <f t="shared" si="251"/>
        <v>0</v>
      </c>
    </row>
    <row r="242" spans="1:44" x14ac:dyDescent="0.2">
      <c r="A242" s="430">
        <f t="shared" ref="A242" si="296">IF(AND(A240&lt;&gt;A$10, A240&lt;&gt;""), A240+1, "")</f>
        <v>116</v>
      </c>
      <c r="B242" s="430" t="str">
        <f>'TO Filter Summary'!B126</f>
        <v>ACS</v>
      </c>
      <c r="C242" s="414" t="s">
        <v>801</v>
      </c>
      <c r="D242" s="409" t="s">
        <v>34</v>
      </c>
      <c r="E242" s="409" t="str">
        <f>'TO Filter Summary'!D126</f>
        <v>No</v>
      </c>
      <c r="F242" s="416">
        <f ca="1">IF($A242="","", VLOOKUP(CONCATENATE("Observatory", $A242), Type_DB, 4, 0))</f>
        <v>451</v>
      </c>
      <c r="G242" s="409" t="str">
        <f ca="1">IF($A242="","", VLOOKUP(CONCATENATE("Observatory", $A242), Type_DB, 5, 0))</f>
        <v>0x1C3</v>
      </c>
      <c r="H242" s="409" t="str">
        <f t="shared" ref="H242" ca="1" si="297">CONCATENATE("0x",DEC2HEX(F242+2048))</f>
        <v>0x9C3</v>
      </c>
      <c r="I242" s="419">
        <f ca="1">IF($A242="","", VLOOKUP(CONCATENATE("Observatory", $A242), Type_DB, 12, 0))</f>
        <v>1024</v>
      </c>
      <c r="J242" s="421">
        <f ca="1">IF($A242="","", VLOOKUP(CONCATENATE("Observatory", $A242), Type_DB, 15, 0))</f>
        <v>0.1</v>
      </c>
      <c r="K242" s="421" t="str">
        <f ca="1">IF($A242="","", VLOOKUP(CONCATENATE("Observatory", $A242), Type_DB, 8, 0))</f>
        <v>Sync</v>
      </c>
      <c r="L242" s="423">
        <f ca="1">IF($A242="","", VLOOKUP(CONCATENATE("Observatory", $A242), Type_DB, 16, 0))</f>
        <v>10240</v>
      </c>
      <c r="M242" s="348" t="s">
        <v>899</v>
      </c>
      <c r="N242" s="349">
        <v>1</v>
      </c>
      <c r="O242" s="349">
        <v>50</v>
      </c>
      <c r="P242" s="350">
        <f t="shared" ca="1" si="256"/>
        <v>5</v>
      </c>
      <c r="Q242" s="349">
        <v>0</v>
      </c>
      <c r="R242" s="349">
        <f t="shared" si="257"/>
        <v>0</v>
      </c>
      <c r="S242" s="349" t="s">
        <v>923</v>
      </c>
      <c r="T242" s="360">
        <f t="shared" ca="1" si="248"/>
        <v>204.8</v>
      </c>
      <c r="U242" s="348" t="s">
        <v>899</v>
      </c>
      <c r="V242" s="349">
        <v>1</v>
      </c>
      <c r="W242" s="349">
        <v>50</v>
      </c>
      <c r="X242" s="350">
        <f t="shared" ca="1" si="258"/>
        <v>5</v>
      </c>
      <c r="Y242" s="349">
        <v>0</v>
      </c>
      <c r="Z242" s="349">
        <f t="shared" si="259"/>
        <v>0</v>
      </c>
      <c r="AA242" s="349" t="s">
        <v>923</v>
      </c>
      <c r="AB242" s="360">
        <f t="shared" ca="1" si="249"/>
        <v>204.8</v>
      </c>
      <c r="AC242" s="348" t="s">
        <v>899</v>
      </c>
      <c r="AD242" s="349">
        <v>1</v>
      </c>
      <c r="AE242" s="349">
        <v>50</v>
      </c>
      <c r="AF242" s="350">
        <f t="shared" ca="1" si="260"/>
        <v>5</v>
      </c>
      <c r="AG242" s="349">
        <v>0</v>
      </c>
      <c r="AH242" s="349">
        <f t="shared" si="261"/>
        <v>0</v>
      </c>
      <c r="AI242" s="349" t="s">
        <v>923</v>
      </c>
      <c r="AJ242" s="360">
        <f t="shared" ca="1" si="250"/>
        <v>204.8</v>
      </c>
      <c r="AK242" s="348" t="s">
        <v>899</v>
      </c>
      <c r="AL242" s="349">
        <v>1</v>
      </c>
      <c r="AM242" s="349">
        <v>50</v>
      </c>
      <c r="AN242" s="350">
        <f t="shared" ca="1" si="262"/>
        <v>5</v>
      </c>
      <c r="AO242" s="349">
        <v>0</v>
      </c>
      <c r="AP242" s="349">
        <f t="shared" si="263"/>
        <v>0</v>
      </c>
      <c r="AQ242" s="349" t="s">
        <v>923</v>
      </c>
      <c r="AR242" s="360">
        <f t="shared" ca="1" si="251"/>
        <v>204.8</v>
      </c>
    </row>
    <row r="243" spans="1:44" ht="13.5" thickBot="1" x14ac:dyDescent="0.25">
      <c r="A243" s="430"/>
      <c r="B243" s="430"/>
      <c r="C243" s="415"/>
      <c r="D243" s="413"/>
      <c r="E243" s="413"/>
      <c r="F243" s="417"/>
      <c r="G243" s="418"/>
      <c r="H243" s="418"/>
      <c r="I243" s="420"/>
      <c r="J243" s="422"/>
      <c r="K243" s="422"/>
      <c r="L243" s="424"/>
      <c r="M243" s="351" t="s">
        <v>31</v>
      </c>
      <c r="N243" s="352"/>
      <c r="O243" s="352"/>
      <c r="P243" s="352" t="str">
        <f t="shared" ca="1" si="256"/>
        <v/>
      </c>
      <c r="Q243" s="352"/>
      <c r="R243" s="352" t="str">
        <f t="shared" si="257"/>
        <v/>
      </c>
      <c r="S243" s="352"/>
      <c r="T243" s="361">
        <f t="shared" si="248"/>
        <v>0</v>
      </c>
      <c r="U243" s="351" t="s">
        <v>31</v>
      </c>
      <c r="V243" s="352"/>
      <c r="W243" s="352"/>
      <c r="X243" s="352" t="str">
        <f t="shared" ca="1" si="258"/>
        <v/>
      </c>
      <c r="Y243" s="352"/>
      <c r="Z243" s="352" t="str">
        <f t="shared" si="259"/>
        <v/>
      </c>
      <c r="AA243" s="352"/>
      <c r="AB243" s="361">
        <f t="shared" si="249"/>
        <v>0</v>
      </c>
      <c r="AC243" s="351" t="s">
        <v>31</v>
      </c>
      <c r="AD243" s="352"/>
      <c r="AE243" s="352"/>
      <c r="AF243" s="352" t="str">
        <f t="shared" ca="1" si="260"/>
        <v/>
      </c>
      <c r="AG243" s="352"/>
      <c r="AH243" s="352" t="str">
        <f t="shared" si="261"/>
        <v/>
      </c>
      <c r="AI243" s="352"/>
      <c r="AJ243" s="361">
        <f t="shared" si="250"/>
        <v>0</v>
      </c>
      <c r="AK243" s="351" t="s">
        <v>31</v>
      </c>
      <c r="AL243" s="352"/>
      <c r="AM243" s="352"/>
      <c r="AN243" s="352" t="str">
        <f t="shared" ca="1" si="262"/>
        <v/>
      </c>
      <c r="AO243" s="352"/>
      <c r="AP243" s="352" t="str">
        <f t="shared" si="263"/>
        <v/>
      </c>
      <c r="AQ243" s="352"/>
      <c r="AR243" s="361">
        <f t="shared" si="251"/>
        <v>0</v>
      </c>
    </row>
    <row r="244" spans="1:44" x14ac:dyDescent="0.2">
      <c r="A244" s="430">
        <f t="shared" ref="A244" si="298">IF(AND(A242&lt;&gt;A$10, A242&lt;&gt;""), A242+1, "")</f>
        <v>117</v>
      </c>
      <c r="B244" s="430" t="str">
        <f>'TO Filter Summary'!B127</f>
        <v>ACS</v>
      </c>
      <c r="C244" s="414" t="s">
        <v>546</v>
      </c>
      <c r="D244" s="409" t="s">
        <v>34</v>
      </c>
      <c r="E244" s="409" t="str">
        <f>'TO Filter Summary'!D127</f>
        <v>No</v>
      </c>
      <c r="F244" s="416">
        <f ca="1">IF($A244="","", VLOOKUP(CONCATENATE("Observatory", $A244), Type_DB, 4, 0))</f>
        <v>452</v>
      </c>
      <c r="G244" s="409" t="str">
        <f ca="1">IF($A244="","", VLOOKUP(CONCATENATE("Observatory", $A244), Type_DB, 5, 0))</f>
        <v>0x1C4</v>
      </c>
      <c r="H244" s="409" t="str">
        <f t="shared" ref="H244" ca="1" si="299">CONCATENATE("0x",DEC2HEX(F244+2048))</f>
        <v>0x9C4</v>
      </c>
      <c r="I244" s="419">
        <f ca="1">IF($A244="","", VLOOKUP(CONCATENATE("Observatory", $A244), Type_DB, 12, 0))</f>
        <v>480</v>
      </c>
      <c r="J244" s="421">
        <f ca="1">IF($A244="","", VLOOKUP(CONCATENATE("Observatory", $A244), Type_DB, 15, 0))</f>
        <v>0.1</v>
      </c>
      <c r="K244" s="421" t="str">
        <f ca="1">IF($A244="","", VLOOKUP(CONCATENATE("Observatory", $A244), Type_DB, 8, 0))</f>
        <v>Sync</v>
      </c>
      <c r="L244" s="423">
        <f ca="1">IF($A244="","", VLOOKUP(CONCATENATE("Observatory", $A244), Type_DB, 16, 0))</f>
        <v>4800</v>
      </c>
      <c r="M244" s="348" t="s">
        <v>899</v>
      </c>
      <c r="N244" s="349">
        <v>1</v>
      </c>
      <c r="O244" s="349">
        <v>50</v>
      </c>
      <c r="P244" s="350">
        <f t="shared" ca="1" si="256"/>
        <v>5</v>
      </c>
      <c r="Q244" s="349">
        <v>0</v>
      </c>
      <c r="R244" s="349">
        <f t="shared" si="257"/>
        <v>0</v>
      </c>
      <c r="S244" s="349" t="s">
        <v>923</v>
      </c>
      <c r="T244" s="360">
        <f t="shared" ca="1" si="248"/>
        <v>96</v>
      </c>
      <c r="U244" s="348" t="s">
        <v>899</v>
      </c>
      <c r="V244" s="349">
        <v>1</v>
      </c>
      <c r="W244" s="349">
        <v>100</v>
      </c>
      <c r="X244" s="350">
        <f t="shared" ca="1" si="258"/>
        <v>10</v>
      </c>
      <c r="Y244" s="349">
        <v>0</v>
      </c>
      <c r="Z244" s="349">
        <f t="shared" si="259"/>
        <v>0</v>
      </c>
      <c r="AA244" s="349" t="s">
        <v>923</v>
      </c>
      <c r="AB244" s="360">
        <f t="shared" ca="1" si="249"/>
        <v>48</v>
      </c>
      <c r="AC244" s="348" t="s">
        <v>899</v>
      </c>
      <c r="AD244" s="349">
        <v>0</v>
      </c>
      <c r="AE244" s="349">
        <v>0</v>
      </c>
      <c r="AF244" s="350">
        <f t="shared" ca="1" si="260"/>
        <v>0</v>
      </c>
      <c r="AG244" s="349">
        <v>0</v>
      </c>
      <c r="AH244" s="349">
        <f t="shared" si="261"/>
        <v>0</v>
      </c>
      <c r="AI244" s="349" t="s">
        <v>923</v>
      </c>
      <c r="AJ244" s="360">
        <f t="shared" si="250"/>
        <v>0</v>
      </c>
      <c r="AK244" s="348" t="s">
        <v>899</v>
      </c>
      <c r="AL244" s="349">
        <v>1</v>
      </c>
      <c r="AM244" s="349">
        <v>100</v>
      </c>
      <c r="AN244" s="350">
        <f t="shared" ca="1" si="262"/>
        <v>10</v>
      </c>
      <c r="AO244" s="349">
        <v>0</v>
      </c>
      <c r="AP244" s="349">
        <f t="shared" si="263"/>
        <v>0</v>
      </c>
      <c r="AQ244" s="349" t="s">
        <v>923</v>
      </c>
      <c r="AR244" s="360">
        <f t="shared" ca="1" si="251"/>
        <v>48</v>
      </c>
    </row>
    <row r="245" spans="1:44" ht="13.5" thickBot="1" x14ac:dyDescent="0.25">
      <c r="A245" s="430"/>
      <c r="B245" s="430"/>
      <c r="C245" s="415"/>
      <c r="D245" s="413"/>
      <c r="E245" s="413"/>
      <c r="F245" s="417"/>
      <c r="G245" s="418"/>
      <c r="H245" s="418"/>
      <c r="I245" s="420"/>
      <c r="J245" s="422"/>
      <c r="K245" s="422"/>
      <c r="L245" s="424"/>
      <c r="M245" s="351" t="s">
        <v>31</v>
      </c>
      <c r="N245" s="352"/>
      <c r="O245" s="352"/>
      <c r="P245" s="352" t="str">
        <f t="shared" ca="1" si="256"/>
        <v/>
      </c>
      <c r="Q245" s="352"/>
      <c r="R245" s="352" t="str">
        <f t="shared" si="257"/>
        <v/>
      </c>
      <c r="S245" s="352"/>
      <c r="T245" s="361">
        <f t="shared" si="248"/>
        <v>0</v>
      </c>
      <c r="U245" s="351" t="s">
        <v>31</v>
      </c>
      <c r="V245" s="352"/>
      <c r="W245" s="352"/>
      <c r="X245" s="352" t="str">
        <f t="shared" ca="1" si="258"/>
        <v/>
      </c>
      <c r="Y245" s="352"/>
      <c r="Z245" s="352" t="str">
        <f t="shared" si="259"/>
        <v/>
      </c>
      <c r="AA245" s="352"/>
      <c r="AB245" s="361">
        <f t="shared" si="249"/>
        <v>0</v>
      </c>
      <c r="AC245" s="351" t="s">
        <v>31</v>
      </c>
      <c r="AD245" s="352"/>
      <c r="AE245" s="352"/>
      <c r="AF245" s="352" t="str">
        <f t="shared" ca="1" si="260"/>
        <v/>
      </c>
      <c r="AG245" s="352"/>
      <c r="AH245" s="352" t="str">
        <f t="shared" si="261"/>
        <v/>
      </c>
      <c r="AI245" s="352"/>
      <c r="AJ245" s="361">
        <f t="shared" si="250"/>
        <v>0</v>
      </c>
      <c r="AK245" s="351" t="s">
        <v>31</v>
      </c>
      <c r="AL245" s="352"/>
      <c r="AM245" s="352"/>
      <c r="AN245" s="352" t="str">
        <f t="shared" ca="1" si="262"/>
        <v/>
      </c>
      <c r="AO245" s="352"/>
      <c r="AP245" s="352" t="str">
        <f t="shared" si="263"/>
        <v/>
      </c>
      <c r="AQ245" s="352"/>
      <c r="AR245" s="361">
        <f t="shared" si="251"/>
        <v>0</v>
      </c>
    </row>
    <row r="246" spans="1:44" x14ac:dyDescent="0.2">
      <c r="A246" s="430">
        <f t="shared" ref="A246" si="300">IF(AND(A244&lt;&gt;A$10, A244&lt;&gt;""), A244+1, "")</f>
        <v>118</v>
      </c>
      <c r="B246" s="430" t="str">
        <f>'TO Filter Summary'!B128</f>
        <v>ACS</v>
      </c>
      <c r="C246" s="414" t="s">
        <v>545</v>
      </c>
      <c r="D246" s="409" t="s">
        <v>34</v>
      </c>
      <c r="E246" s="409" t="str">
        <f>'TO Filter Summary'!D128</f>
        <v>No</v>
      </c>
      <c r="F246" s="416">
        <f ca="1">IF($A246="","", VLOOKUP(CONCATENATE("Observatory", $A246), Type_DB, 4, 0))</f>
        <v>453</v>
      </c>
      <c r="G246" s="409" t="str">
        <f ca="1">IF($A246="","", VLOOKUP(CONCATENATE("Observatory", $A246), Type_DB, 5, 0))</f>
        <v>0x1C5</v>
      </c>
      <c r="H246" s="409" t="str">
        <f t="shared" ref="H246" ca="1" si="301">CONCATENATE("0x",DEC2HEX(F246+2048))</f>
        <v>0x9C5</v>
      </c>
      <c r="I246" s="419">
        <f ca="1">IF($A246="","", VLOOKUP(CONCATENATE("Observatory", $A246), Type_DB, 12, 0))</f>
        <v>3072</v>
      </c>
      <c r="J246" s="421">
        <f ca="1">IF($A246="","", VLOOKUP(CONCATENATE("Observatory", $A246), Type_DB, 15, 0))</f>
        <v>0.1</v>
      </c>
      <c r="K246" s="421" t="str">
        <f ca="1">IF($A246="","", VLOOKUP(CONCATENATE("Observatory", $A246), Type_DB, 8, 0))</f>
        <v>Sync</v>
      </c>
      <c r="L246" s="423">
        <f ca="1">IF($A246="","", VLOOKUP(CONCATENATE("Observatory", $A246), Type_DB, 16, 0))</f>
        <v>30720</v>
      </c>
      <c r="M246" s="348" t="s">
        <v>899</v>
      </c>
      <c r="N246" s="349">
        <v>1</v>
      </c>
      <c r="O246" s="349">
        <v>50</v>
      </c>
      <c r="P246" s="350">
        <f t="shared" ca="1" si="256"/>
        <v>5</v>
      </c>
      <c r="Q246" s="349">
        <v>0</v>
      </c>
      <c r="R246" s="349">
        <f t="shared" si="257"/>
        <v>0</v>
      </c>
      <c r="S246" s="349" t="s">
        <v>923</v>
      </c>
      <c r="T246" s="360">
        <f t="shared" ca="1" si="248"/>
        <v>614.4</v>
      </c>
      <c r="U246" s="348" t="s">
        <v>899</v>
      </c>
      <c r="V246" s="349">
        <v>1</v>
      </c>
      <c r="W246" s="349">
        <v>100</v>
      </c>
      <c r="X246" s="350">
        <f t="shared" ca="1" si="258"/>
        <v>10</v>
      </c>
      <c r="Y246" s="349">
        <v>0</v>
      </c>
      <c r="Z246" s="349">
        <f t="shared" si="259"/>
        <v>0</v>
      </c>
      <c r="AA246" s="349" t="s">
        <v>923</v>
      </c>
      <c r="AB246" s="360">
        <f t="shared" ca="1" si="249"/>
        <v>307.2</v>
      </c>
      <c r="AC246" s="348" t="s">
        <v>899</v>
      </c>
      <c r="AD246" s="349">
        <v>0</v>
      </c>
      <c r="AE246" s="349">
        <v>0</v>
      </c>
      <c r="AF246" s="350">
        <f t="shared" ca="1" si="260"/>
        <v>0</v>
      </c>
      <c r="AG246" s="349">
        <v>0</v>
      </c>
      <c r="AH246" s="349">
        <f t="shared" si="261"/>
        <v>0</v>
      </c>
      <c r="AI246" s="349" t="s">
        <v>923</v>
      </c>
      <c r="AJ246" s="360">
        <f t="shared" si="250"/>
        <v>0</v>
      </c>
      <c r="AK246" s="348" t="s">
        <v>899</v>
      </c>
      <c r="AL246" s="349">
        <v>1</v>
      </c>
      <c r="AM246" s="349">
        <v>100</v>
      </c>
      <c r="AN246" s="350">
        <f t="shared" ca="1" si="262"/>
        <v>10</v>
      </c>
      <c r="AO246" s="349">
        <v>0</v>
      </c>
      <c r="AP246" s="349">
        <f t="shared" si="263"/>
        <v>0</v>
      </c>
      <c r="AQ246" s="349" t="s">
        <v>923</v>
      </c>
      <c r="AR246" s="360">
        <f t="shared" ca="1" si="251"/>
        <v>307.2</v>
      </c>
    </row>
    <row r="247" spans="1:44" ht="13.5" thickBot="1" x14ac:dyDescent="0.25">
      <c r="A247" s="430"/>
      <c r="B247" s="430"/>
      <c r="C247" s="415"/>
      <c r="D247" s="413"/>
      <c r="E247" s="413"/>
      <c r="F247" s="417"/>
      <c r="G247" s="418"/>
      <c r="H247" s="418"/>
      <c r="I247" s="420"/>
      <c r="J247" s="422"/>
      <c r="K247" s="422"/>
      <c r="L247" s="424"/>
      <c r="M247" s="351" t="s">
        <v>31</v>
      </c>
      <c r="N247" s="352"/>
      <c r="O247" s="352"/>
      <c r="P247" s="352" t="str">
        <f t="shared" ca="1" si="256"/>
        <v/>
      </c>
      <c r="Q247" s="352"/>
      <c r="R247" s="352" t="str">
        <f t="shared" si="257"/>
        <v/>
      </c>
      <c r="S247" s="352"/>
      <c r="T247" s="361">
        <f t="shared" si="248"/>
        <v>0</v>
      </c>
      <c r="U247" s="351" t="s">
        <v>31</v>
      </c>
      <c r="V247" s="352"/>
      <c r="W247" s="352"/>
      <c r="X247" s="352" t="str">
        <f t="shared" ca="1" si="258"/>
        <v/>
      </c>
      <c r="Y247" s="352"/>
      <c r="Z247" s="352" t="str">
        <f t="shared" si="259"/>
        <v/>
      </c>
      <c r="AA247" s="352"/>
      <c r="AB247" s="361">
        <f t="shared" si="249"/>
        <v>0</v>
      </c>
      <c r="AC247" s="351" t="s">
        <v>31</v>
      </c>
      <c r="AD247" s="352"/>
      <c r="AE247" s="352"/>
      <c r="AF247" s="352" t="str">
        <f t="shared" ca="1" si="260"/>
        <v/>
      </c>
      <c r="AG247" s="352"/>
      <c r="AH247" s="352" t="str">
        <f t="shared" si="261"/>
        <v/>
      </c>
      <c r="AI247" s="352"/>
      <c r="AJ247" s="361">
        <f t="shared" si="250"/>
        <v>0</v>
      </c>
      <c r="AK247" s="351" t="s">
        <v>31</v>
      </c>
      <c r="AL247" s="352"/>
      <c r="AM247" s="352"/>
      <c r="AN247" s="352" t="str">
        <f t="shared" ca="1" si="262"/>
        <v/>
      </c>
      <c r="AO247" s="352"/>
      <c r="AP247" s="352" t="str">
        <f t="shared" si="263"/>
        <v/>
      </c>
      <c r="AQ247" s="352"/>
      <c r="AR247" s="361">
        <f t="shared" si="251"/>
        <v>0</v>
      </c>
    </row>
    <row r="248" spans="1:44" x14ac:dyDescent="0.2">
      <c r="A248" s="430">
        <f t="shared" ref="A248" si="302">IF(AND(A246&lt;&gt;A$10, A246&lt;&gt;""), A246+1, "")</f>
        <v>119</v>
      </c>
      <c r="B248" s="430" t="str">
        <f>'TO Filter Summary'!B129</f>
        <v>ACS</v>
      </c>
      <c r="C248" s="414" t="s">
        <v>544</v>
      </c>
      <c r="D248" s="409" t="s">
        <v>34</v>
      </c>
      <c r="E248" s="409" t="str">
        <f>'TO Filter Summary'!D129</f>
        <v>No</v>
      </c>
      <c r="F248" s="416">
        <f ca="1">IF($A248="","", VLOOKUP(CONCATENATE("Observatory", $A248), Type_DB, 4, 0))</f>
        <v>454</v>
      </c>
      <c r="G248" s="409" t="str">
        <f ca="1">IF($A248="","", VLOOKUP(CONCATENATE("Observatory", $A248), Type_DB, 5, 0))</f>
        <v>0x1C6</v>
      </c>
      <c r="H248" s="409" t="str">
        <f t="shared" ref="H248" ca="1" si="303">CONCATENATE("0x",DEC2HEX(F248+2048))</f>
        <v>0x9C6</v>
      </c>
      <c r="I248" s="419">
        <f ca="1">IF($A248="","", VLOOKUP(CONCATENATE("Observatory", $A248), Type_DB, 12, 0))</f>
        <v>1312</v>
      </c>
      <c r="J248" s="421">
        <f ca="1">IF($A248="","", VLOOKUP(CONCATENATE("Observatory", $A248), Type_DB, 15, 0))</f>
        <v>0.1</v>
      </c>
      <c r="K248" s="421" t="str">
        <f ca="1">IF($A248="","", VLOOKUP(CONCATENATE("Observatory", $A248), Type_DB, 8, 0))</f>
        <v>Sync</v>
      </c>
      <c r="L248" s="423">
        <f ca="1">IF($A248="","", VLOOKUP(CONCATENATE("Observatory", $A248), Type_DB, 16, 0))</f>
        <v>13120</v>
      </c>
      <c r="M248" s="348" t="s">
        <v>899</v>
      </c>
      <c r="N248" s="349">
        <v>1</v>
      </c>
      <c r="O248" s="349">
        <v>50</v>
      </c>
      <c r="P248" s="350">
        <f t="shared" ca="1" si="256"/>
        <v>5</v>
      </c>
      <c r="Q248" s="349">
        <v>0</v>
      </c>
      <c r="R248" s="349">
        <f t="shared" si="257"/>
        <v>0</v>
      </c>
      <c r="S248" s="349" t="s">
        <v>923</v>
      </c>
      <c r="T248" s="360">
        <f t="shared" ca="1" si="248"/>
        <v>262.39999999999998</v>
      </c>
      <c r="U248" s="348" t="s">
        <v>899</v>
      </c>
      <c r="V248" s="349">
        <v>1</v>
      </c>
      <c r="W248" s="349">
        <v>100</v>
      </c>
      <c r="X248" s="350">
        <f t="shared" ca="1" si="258"/>
        <v>10</v>
      </c>
      <c r="Y248" s="349">
        <v>0</v>
      </c>
      <c r="Z248" s="349">
        <f t="shared" si="259"/>
        <v>0</v>
      </c>
      <c r="AA248" s="349" t="s">
        <v>923</v>
      </c>
      <c r="AB248" s="360">
        <f t="shared" ca="1" si="249"/>
        <v>131.19999999999999</v>
      </c>
      <c r="AC248" s="348" t="s">
        <v>899</v>
      </c>
      <c r="AD248" s="349">
        <v>0</v>
      </c>
      <c r="AE248" s="349">
        <v>0</v>
      </c>
      <c r="AF248" s="350">
        <f t="shared" ca="1" si="260"/>
        <v>0</v>
      </c>
      <c r="AG248" s="349">
        <v>0</v>
      </c>
      <c r="AH248" s="349">
        <f t="shared" si="261"/>
        <v>0</v>
      </c>
      <c r="AI248" s="349" t="s">
        <v>923</v>
      </c>
      <c r="AJ248" s="360">
        <f t="shared" si="250"/>
        <v>0</v>
      </c>
      <c r="AK248" s="348" t="s">
        <v>899</v>
      </c>
      <c r="AL248" s="349">
        <v>1</v>
      </c>
      <c r="AM248" s="349">
        <v>150</v>
      </c>
      <c r="AN248" s="350">
        <f t="shared" ca="1" si="262"/>
        <v>15</v>
      </c>
      <c r="AO248" s="349">
        <v>0</v>
      </c>
      <c r="AP248" s="349">
        <f t="shared" si="263"/>
        <v>0</v>
      </c>
      <c r="AQ248" s="349" t="s">
        <v>923</v>
      </c>
      <c r="AR248" s="360">
        <f t="shared" ca="1" si="251"/>
        <v>87.466666666666669</v>
      </c>
    </row>
    <row r="249" spans="1:44" ht="13.5" thickBot="1" x14ac:dyDescent="0.25">
      <c r="A249" s="430"/>
      <c r="B249" s="430"/>
      <c r="C249" s="415"/>
      <c r="D249" s="413"/>
      <c r="E249" s="413"/>
      <c r="F249" s="417"/>
      <c r="G249" s="418"/>
      <c r="H249" s="418"/>
      <c r="I249" s="420"/>
      <c r="J249" s="422"/>
      <c r="K249" s="422"/>
      <c r="L249" s="424"/>
      <c r="M249" s="351" t="s">
        <v>31</v>
      </c>
      <c r="N249" s="352"/>
      <c r="O249" s="352"/>
      <c r="P249" s="352" t="str">
        <f t="shared" ca="1" si="256"/>
        <v/>
      </c>
      <c r="Q249" s="352"/>
      <c r="R249" s="352" t="str">
        <f t="shared" si="257"/>
        <v/>
      </c>
      <c r="S249" s="352"/>
      <c r="T249" s="361">
        <f t="shared" si="248"/>
        <v>0</v>
      </c>
      <c r="U249" s="351" t="s">
        <v>31</v>
      </c>
      <c r="V249" s="352"/>
      <c r="W249" s="352"/>
      <c r="X249" s="352" t="str">
        <f t="shared" ca="1" si="258"/>
        <v/>
      </c>
      <c r="Y249" s="352"/>
      <c r="Z249" s="352" t="str">
        <f t="shared" si="259"/>
        <v/>
      </c>
      <c r="AA249" s="352"/>
      <c r="AB249" s="361">
        <f t="shared" si="249"/>
        <v>0</v>
      </c>
      <c r="AC249" s="351" t="s">
        <v>31</v>
      </c>
      <c r="AD249" s="352"/>
      <c r="AE249" s="352"/>
      <c r="AF249" s="352" t="str">
        <f t="shared" ca="1" si="260"/>
        <v/>
      </c>
      <c r="AG249" s="352"/>
      <c r="AH249" s="352" t="str">
        <f t="shared" si="261"/>
        <v/>
      </c>
      <c r="AI249" s="352"/>
      <c r="AJ249" s="361">
        <f t="shared" si="250"/>
        <v>0</v>
      </c>
      <c r="AK249" s="351" t="s">
        <v>31</v>
      </c>
      <c r="AL249" s="352"/>
      <c r="AM249" s="352"/>
      <c r="AN249" s="352" t="str">
        <f t="shared" ca="1" si="262"/>
        <v/>
      </c>
      <c r="AO249" s="352"/>
      <c r="AP249" s="352" t="str">
        <f t="shared" si="263"/>
        <v/>
      </c>
      <c r="AQ249" s="352"/>
      <c r="AR249" s="361">
        <f t="shared" si="251"/>
        <v>0</v>
      </c>
    </row>
    <row r="250" spans="1:44" x14ac:dyDescent="0.2">
      <c r="A250" s="430">
        <f t="shared" ref="A250" si="304">IF(AND(A248&lt;&gt;A$10, A248&lt;&gt;""), A248+1, "")</f>
        <v>120</v>
      </c>
      <c r="B250" s="430" t="str">
        <f>'TO Filter Summary'!B130</f>
        <v>ACS</v>
      </c>
      <c r="C250" s="414" t="s">
        <v>543</v>
      </c>
      <c r="D250" s="409" t="s">
        <v>34</v>
      </c>
      <c r="E250" s="409" t="str">
        <f>'TO Filter Summary'!D130</f>
        <v>No</v>
      </c>
      <c r="F250" s="416">
        <f ca="1">IF($A250="","", VLOOKUP(CONCATENATE("Observatory", $A250), Type_DB, 4, 0))</f>
        <v>455</v>
      </c>
      <c r="G250" s="409" t="str">
        <f ca="1">IF($A250="","", VLOOKUP(CONCATENATE("Observatory", $A250), Type_DB, 5, 0))</f>
        <v>0x1C7</v>
      </c>
      <c r="H250" s="409" t="str">
        <f t="shared" ref="H250" ca="1" si="305">CONCATENATE("0x",DEC2HEX(F250+2048))</f>
        <v>0x9C7</v>
      </c>
      <c r="I250" s="419">
        <f ca="1">IF($A250="","", VLOOKUP(CONCATENATE("Observatory", $A250), Type_DB, 12, 0))</f>
        <v>1312</v>
      </c>
      <c r="J250" s="421">
        <f ca="1">IF($A250="","", VLOOKUP(CONCATENATE("Observatory", $A250), Type_DB, 15, 0))</f>
        <v>0.1</v>
      </c>
      <c r="K250" s="421" t="str">
        <f ca="1">IF($A250="","", VLOOKUP(CONCATENATE("Observatory", $A250), Type_DB, 8, 0))</f>
        <v>Sync</v>
      </c>
      <c r="L250" s="423">
        <f ca="1">IF($A250="","", VLOOKUP(CONCATENATE("Observatory", $A250), Type_DB, 16, 0))</f>
        <v>13120</v>
      </c>
      <c r="M250" s="348" t="s">
        <v>899</v>
      </c>
      <c r="N250" s="349">
        <v>1</v>
      </c>
      <c r="O250" s="349">
        <v>50</v>
      </c>
      <c r="P250" s="350">
        <f t="shared" ca="1" si="256"/>
        <v>5</v>
      </c>
      <c r="Q250" s="349">
        <v>0</v>
      </c>
      <c r="R250" s="349">
        <f t="shared" si="257"/>
        <v>0</v>
      </c>
      <c r="S250" s="349" t="s">
        <v>923</v>
      </c>
      <c r="T250" s="360">
        <f t="shared" ca="1" si="248"/>
        <v>262.39999999999998</v>
      </c>
      <c r="U250" s="348" t="s">
        <v>899</v>
      </c>
      <c r="V250" s="349">
        <v>0</v>
      </c>
      <c r="W250" s="349">
        <v>0</v>
      </c>
      <c r="X250" s="350">
        <f t="shared" ca="1" si="258"/>
        <v>0</v>
      </c>
      <c r="Y250" s="349">
        <v>0</v>
      </c>
      <c r="Z250" s="349">
        <f t="shared" si="259"/>
        <v>0</v>
      </c>
      <c r="AA250" s="349" t="s">
        <v>923</v>
      </c>
      <c r="AB250" s="360">
        <f t="shared" si="249"/>
        <v>0</v>
      </c>
      <c r="AC250" s="348" t="s">
        <v>899</v>
      </c>
      <c r="AD250" s="349">
        <v>0</v>
      </c>
      <c r="AE250" s="349">
        <v>0</v>
      </c>
      <c r="AF250" s="350">
        <f t="shared" ca="1" si="260"/>
        <v>0</v>
      </c>
      <c r="AG250" s="349">
        <v>0</v>
      </c>
      <c r="AH250" s="349">
        <f t="shared" si="261"/>
        <v>0</v>
      </c>
      <c r="AI250" s="349" t="s">
        <v>923</v>
      </c>
      <c r="AJ250" s="360">
        <f t="shared" si="250"/>
        <v>0</v>
      </c>
      <c r="AK250" s="348" t="s">
        <v>899</v>
      </c>
      <c r="AL250" s="349">
        <v>0</v>
      </c>
      <c r="AM250" s="349">
        <v>0</v>
      </c>
      <c r="AN250" s="350">
        <f t="shared" ca="1" si="262"/>
        <v>0</v>
      </c>
      <c r="AO250" s="349">
        <v>0</v>
      </c>
      <c r="AP250" s="349">
        <f t="shared" si="263"/>
        <v>0</v>
      </c>
      <c r="AQ250" s="349" t="s">
        <v>923</v>
      </c>
      <c r="AR250" s="360">
        <f t="shared" si="251"/>
        <v>0</v>
      </c>
    </row>
    <row r="251" spans="1:44" ht="13.5" thickBot="1" x14ac:dyDescent="0.25">
      <c r="A251" s="430"/>
      <c r="B251" s="430"/>
      <c r="C251" s="415"/>
      <c r="D251" s="413"/>
      <c r="E251" s="413"/>
      <c r="F251" s="417"/>
      <c r="G251" s="418"/>
      <c r="H251" s="418"/>
      <c r="I251" s="420"/>
      <c r="J251" s="422"/>
      <c r="K251" s="422"/>
      <c r="L251" s="424"/>
      <c r="M251" s="351" t="s">
        <v>31</v>
      </c>
      <c r="N251" s="352"/>
      <c r="O251" s="352"/>
      <c r="P251" s="352" t="str">
        <f t="shared" ca="1" si="256"/>
        <v/>
      </c>
      <c r="Q251" s="352"/>
      <c r="R251" s="352" t="str">
        <f t="shared" si="257"/>
        <v/>
      </c>
      <c r="S251" s="352"/>
      <c r="T251" s="361">
        <f t="shared" si="248"/>
        <v>0</v>
      </c>
      <c r="U251" s="351" t="s">
        <v>31</v>
      </c>
      <c r="V251" s="352"/>
      <c r="W251" s="352"/>
      <c r="X251" s="352" t="str">
        <f t="shared" ca="1" si="258"/>
        <v/>
      </c>
      <c r="Y251" s="352"/>
      <c r="Z251" s="352" t="str">
        <f t="shared" si="259"/>
        <v/>
      </c>
      <c r="AA251" s="352"/>
      <c r="AB251" s="361">
        <f t="shared" si="249"/>
        <v>0</v>
      </c>
      <c r="AC251" s="351" t="s">
        <v>31</v>
      </c>
      <c r="AD251" s="352"/>
      <c r="AE251" s="352"/>
      <c r="AF251" s="352" t="str">
        <f t="shared" ca="1" si="260"/>
        <v/>
      </c>
      <c r="AG251" s="352"/>
      <c r="AH251" s="352" t="str">
        <f t="shared" si="261"/>
        <v/>
      </c>
      <c r="AI251" s="352"/>
      <c r="AJ251" s="361">
        <f t="shared" si="250"/>
        <v>0</v>
      </c>
      <c r="AK251" s="351" t="s">
        <v>31</v>
      </c>
      <c r="AL251" s="352"/>
      <c r="AM251" s="352"/>
      <c r="AN251" s="352" t="str">
        <f t="shared" ca="1" si="262"/>
        <v/>
      </c>
      <c r="AO251" s="352"/>
      <c r="AP251" s="352" t="str">
        <f t="shared" si="263"/>
        <v/>
      </c>
      <c r="AQ251" s="352"/>
      <c r="AR251" s="361">
        <f t="shared" si="251"/>
        <v>0</v>
      </c>
    </row>
    <row r="252" spans="1:44" x14ac:dyDescent="0.2">
      <c r="A252" s="430">
        <f t="shared" ref="A252" si="306">IF(AND(A250&lt;&gt;A$10, A250&lt;&gt;""), A250+1, "")</f>
        <v>121</v>
      </c>
      <c r="B252" s="430" t="str">
        <f>'TO Filter Summary'!B131</f>
        <v>ACS</v>
      </c>
      <c r="C252" s="414" t="s">
        <v>542</v>
      </c>
      <c r="D252" s="409" t="s">
        <v>34</v>
      </c>
      <c r="E252" s="409" t="str">
        <f>'TO Filter Summary'!D131</f>
        <v>No</v>
      </c>
      <c r="F252" s="416">
        <f ca="1">IF($A252="","", VLOOKUP(CONCATENATE("Observatory", $A252), Type_DB, 4, 0))</f>
        <v>456</v>
      </c>
      <c r="G252" s="409" t="str">
        <f ca="1">IF($A252="","", VLOOKUP(CONCATENATE("Observatory", $A252), Type_DB, 5, 0))</f>
        <v>0x1C8</v>
      </c>
      <c r="H252" s="409" t="str">
        <f t="shared" ref="H252" ca="1" si="307">CONCATENATE("0x",DEC2HEX(F252+2048))</f>
        <v>0x9C8</v>
      </c>
      <c r="I252" s="419">
        <f ca="1">IF($A252="","", VLOOKUP(CONCATENATE("Observatory", $A252), Type_DB, 12, 0))</f>
        <v>1152</v>
      </c>
      <c r="J252" s="421">
        <f ca="1">IF($A252="","", VLOOKUP(CONCATENATE("Observatory", $A252), Type_DB, 15, 0))</f>
        <v>0.1</v>
      </c>
      <c r="K252" s="421" t="str">
        <f ca="1">IF($A252="","", VLOOKUP(CONCATENATE("Observatory", $A252), Type_DB, 8, 0))</f>
        <v>Sync</v>
      </c>
      <c r="L252" s="423">
        <f ca="1">IF($A252="","", VLOOKUP(CONCATENATE("Observatory", $A252), Type_DB, 16, 0))</f>
        <v>11520</v>
      </c>
      <c r="M252" s="348" t="s">
        <v>899</v>
      </c>
      <c r="N252" s="349">
        <v>0</v>
      </c>
      <c r="O252" s="349">
        <v>0</v>
      </c>
      <c r="P252" s="350">
        <f t="shared" ca="1" si="256"/>
        <v>0</v>
      </c>
      <c r="Q252" s="349">
        <v>0</v>
      </c>
      <c r="R252" s="349">
        <f t="shared" si="257"/>
        <v>0</v>
      </c>
      <c r="S252" s="349" t="s">
        <v>923</v>
      </c>
      <c r="T252" s="360">
        <f t="shared" si="248"/>
        <v>0</v>
      </c>
      <c r="U252" s="348" t="s">
        <v>899</v>
      </c>
      <c r="V252" s="349">
        <v>0</v>
      </c>
      <c r="W252" s="349">
        <v>0</v>
      </c>
      <c r="X252" s="350">
        <f t="shared" ca="1" si="258"/>
        <v>0</v>
      </c>
      <c r="Y252" s="349">
        <v>0</v>
      </c>
      <c r="Z252" s="349">
        <f t="shared" si="259"/>
        <v>0</v>
      </c>
      <c r="AA252" s="349" t="s">
        <v>923</v>
      </c>
      <c r="AB252" s="360">
        <f t="shared" si="249"/>
        <v>0</v>
      </c>
      <c r="AC252" s="348" t="s">
        <v>899</v>
      </c>
      <c r="AD252" s="349">
        <v>1</v>
      </c>
      <c r="AE252" s="349">
        <v>20</v>
      </c>
      <c r="AF252" s="350">
        <f t="shared" ca="1" si="260"/>
        <v>2</v>
      </c>
      <c r="AG252" s="349">
        <v>0</v>
      </c>
      <c r="AH252" s="349">
        <f t="shared" si="261"/>
        <v>0</v>
      </c>
      <c r="AI252" s="349" t="s">
        <v>923</v>
      </c>
      <c r="AJ252" s="360">
        <f t="shared" ca="1" si="250"/>
        <v>576</v>
      </c>
      <c r="AK252" s="348" t="s">
        <v>899</v>
      </c>
      <c r="AL252" s="349">
        <v>0</v>
      </c>
      <c r="AM252" s="349">
        <v>0</v>
      </c>
      <c r="AN252" s="350">
        <f t="shared" ca="1" si="262"/>
        <v>0</v>
      </c>
      <c r="AO252" s="349">
        <v>0</v>
      </c>
      <c r="AP252" s="349">
        <f t="shared" si="263"/>
        <v>0</v>
      </c>
      <c r="AQ252" s="349" t="s">
        <v>923</v>
      </c>
      <c r="AR252" s="360">
        <f t="shared" si="251"/>
        <v>0</v>
      </c>
    </row>
    <row r="253" spans="1:44" ht="13.5" thickBot="1" x14ac:dyDescent="0.25">
      <c r="A253" s="430"/>
      <c r="B253" s="430"/>
      <c r="C253" s="415"/>
      <c r="D253" s="413"/>
      <c r="E253" s="413"/>
      <c r="F253" s="417"/>
      <c r="G253" s="418"/>
      <c r="H253" s="418"/>
      <c r="I253" s="420"/>
      <c r="J253" s="422"/>
      <c r="K253" s="422"/>
      <c r="L253" s="424"/>
      <c r="M253" s="351" t="s">
        <v>31</v>
      </c>
      <c r="N253" s="352"/>
      <c r="O253" s="352"/>
      <c r="P253" s="352" t="str">
        <f t="shared" ca="1" si="256"/>
        <v/>
      </c>
      <c r="Q253" s="352"/>
      <c r="R253" s="352" t="str">
        <f t="shared" si="257"/>
        <v/>
      </c>
      <c r="S253" s="352"/>
      <c r="T253" s="361">
        <f t="shared" si="248"/>
        <v>0</v>
      </c>
      <c r="U253" s="351" t="s">
        <v>31</v>
      </c>
      <c r="V253" s="352"/>
      <c r="W253" s="352"/>
      <c r="X253" s="352" t="str">
        <f t="shared" ca="1" si="258"/>
        <v/>
      </c>
      <c r="Y253" s="352"/>
      <c r="Z253" s="352" t="str">
        <f t="shared" si="259"/>
        <v/>
      </c>
      <c r="AA253" s="352"/>
      <c r="AB253" s="361">
        <f t="shared" si="249"/>
        <v>0</v>
      </c>
      <c r="AC253" s="351" t="s">
        <v>31</v>
      </c>
      <c r="AD253" s="352"/>
      <c r="AE253" s="352"/>
      <c r="AF253" s="352" t="str">
        <f t="shared" ca="1" si="260"/>
        <v/>
      </c>
      <c r="AG253" s="352"/>
      <c r="AH253" s="352" t="str">
        <f t="shared" si="261"/>
        <v/>
      </c>
      <c r="AI253" s="352"/>
      <c r="AJ253" s="361">
        <f t="shared" si="250"/>
        <v>0</v>
      </c>
      <c r="AK253" s="351" t="s">
        <v>31</v>
      </c>
      <c r="AL253" s="352"/>
      <c r="AM253" s="352"/>
      <c r="AN253" s="352" t="str">
        <f t="shared" ca="1" si="262"/>
        <v/>
      </c>
      <c r="AO253" s="352"/>
      <c r="AP253" s="352" t="str">
        <f t="shared" si="263"/>
        <v/>
      </c>
      <c r="AQ253" s="352"/>
      <c r="AR253" s="361">
        <f t="shared" si="251"/>
        <v>0</v>
      </c>
    </row>
    <row r="254" spans="1:44" x14ac:dyDescent="0.2">
      <c r="A254" s="430">
        <f t="shared" ref="A254" si="308">IF(AND(A252&lt;&gt;A$10, A252&lt;&gt;""), A252+1, "")</f>
        <v>122</v>
      </c>
      <c r="B254" s="430" t="str">
        <f>'TO Filter Summary'!B131</f>
        <v>ACS</v>
      </c>
      <c r="C254" s="414" t="s">
        <v>111</v>
      </c>
      <c r="D254" s="409" t="s">
        <v>34</v>
      </c>
      <c r="E254" s="409" t="str">
        <f>'TO Filter Summary'!D132</f>
        <v>No</v>
      </c>
      <c r="F254" s="416">
        <f ca="1">IF($A254="","", VLOOKUP(CONCATENATE("Observatory", $A254), Type_DB, 4, 0))</f>
        <v>457</v>
      </c>
      <c r="G254" s="409" t="str">
        <f ca="1">IF($A254="","", VLOOKUP(CONCATENATE("Observatory", $A254), Type_DB, 5, 0))</f>
        <v>0x1C9</v>
      </c>
      <c r="H254" s="409" t="str">
        <f t="shared" ref="H254" ca="1" si="309">CONCATENATE("0x",DEC2HEX(F254+2048))</f>
        <v>0x9C9</v>
      </c>
      <c r="I254" s="419">
        <f ca="1">IF($A254="","", VLOOKUP(CONCATENATE("Observatory", $A254), Type_DB, 12, 0))</f>
        <v>320</v>
      </c>
      <c r="J254" s="421">
        <f ca="1">IF($A254="","", VLOOKUP(CONCATENATE("Observatory", $A254), Type_DB, 15, 0))</f>
        <v>1</v>
      </c>
      <c r="K254" s="421" t="str">
        <f ca="1">IF($A254="","", VLOOKUP(CONCATENATE("Observatory", $A254), Type_DB, 8, 0))</f>
        <v>Sync</v>
      </c>
      <c r="L254" s="423">
        <f ca="1">IF($A254="","", VLOOKUP(CONCATENATE("Observatory", $A254), Type_DB, 16, 0))</f>
        <v>320</v>
      </c>
      <c r="M254" s="348" t="s">
        <v>899</v>
      </c>
      <c r="N254" s="349">
        <v>1</v>
      </c>
      <c r="O254" s="349">
        <v>1</v>
      </c>
      <c r="P254" s="350">
        <f t="shared" ca="1" si="256"/>
        <v>1</v>
      </c>
      <c r="Q254" s="349">
        <v>0</v>
      </c>
      <c r="R254" s="349">
        <f t="shared" si="257"/>
        <v>0</v>
      </c>
      <c r="S254" s="349" t="s">
        <v>923</v>
      </c>
      <c r="T254" s="360">
        <f t="shared" ca="1" si="248"/>
        <v>320</v>
      </c>
      <c r="U254" s="348" t="s">
        <v>899</v>
      </c>
      <c r="V254" s="349">
        <v>1</v>
      </c>
      <c r="W254" s="349">
        <v>5</v>
      </c>
      <c r="X254" s="350">
        <f t="shared" ca="1" si="258"/>
        <v>5</v>
      </c>
      <c r="Y254" s="349">
        <v>0</v>
      </c>
      <c r="Z254" s="349">
        <f t="shared" si="259"/>
        <v>0</v>
      </c>
      <c r="AA254" s="349" t="s">
        <v>923</v>
      </c>
      <c r="AB254" s="360">
        <f t="shared" ca="1" si="249"/>
        <v>64</v>
      </c>
      <c r="AC254" s="348" t="s">
        <v>899</v>
      </c>
      <c r="AD254" s="349">
        <v>1</v>
      </c>
      <c r="AE254" s="349">
        <v>5</v>
      </c>
      <c r="AF254" s="350">
        <f t="shared" ca="1" si="260"/>
        <v>5</v>
      </c>
      <c r="AG254" s="349">
        <v>0</v>
      </c>
      <c r="AH254" s="349">
        <f t="shared" si="261"/>
        <v>0</v>
      </c>
      <c r="AI254" s="349" t="s">
        <v>923</v>
      </c>
      <c r="AJ254" s="360">
        <f t="shared" ca="1" si="250"/>
        <v>64</v>
      </c>
      <c r="AK254" s="348" t="s">
        <v>899</v>
      </c>
      <c r="AL254" s="349">
        <v>1</v>
      </c>
      <c r="AM254" s="349">
        <v>5</v>
      </c>
      <c r="AN254" s="350">
        <f t="shared" ca="1" si="262"/>
        <v>5</v>
      </c>
      <c r="AO254" s="349">
        <v>0</v>
      </c>
      <c r="AP254" s="349">
        <f t="shared" si="263"/>
        <v>0</v>
      </c>
      <c r="AQ254" s="349" t="s">
        <v>923</v>
      </c>
      <c r="AR254" s="360">
        <f t="shared" ca="1" si="251"/>
        <v>64</v>
      </c>
    </row>
    <row r="255" spans="1:44" ht="13.5" thickBot="1" x14ac:dyDescent="0.25">
      <c r="A255" s="430"/>
      <c r="B255" s="430"/>
      <c r="C255" s="415"/>
      <c r="D255" s="413"/>
      <c r="E255" s="413"/>
      <c r="F255" s="417"/>
      <c r="G255" s="418"/>
      <c r="H255" s="418"/>
      <c r="I255" s="420"/>
      <c r="J255" s="422"/>
      <c r="K255" s="422"/>
      <c r="L255" s="424"/>
      <c r="M255" s="351" t="s">
        <v>31</v>
      </c>
      <c r="N255" s="352"/>
      <c r="O255" s="352"/>
      <c r="P255" s="352" t="str">
        <f t="shared" ca="1" si="256"/>
        <v/>
      </c>
      <c r="Q255" s="352"/>
      <c r="R255" s="352" t="str">
        <f t="shared" si="257"/>
        <v/>
      </c>
      <c r="S255" s="352"/>
      <c r="T255" s="361">
        <f t="shared" si="248"/>
        <v>0</v>
      </c>
      <c r="U255" s="351" t="s">
        <v>31</v>
      </c>
      <c r="V255" s="352"/>
      <c r="W255" s="352"/>
      <c r="X255" s="352" t="str">
        <f t="shared" ca="1" si="258"/>
        <v/>
      </c>
      <c r="Y255" s="352"/>
      <c r="Z255" s="352" t="str">
        <f t="shared" si="259"/>
        <v/>
      </c>
      <c r="AA255" s="352"/>
      <c r="AB255" s="361">
        <f t="shared" si="249"/>
        <v>0</v>
      </c>
      <c r="AC255" s="351" t="s">
        <v>31</v>
      </c>
      <c r="AD255" s="352"/>
      <c r="AE255" s="352"/>
      <c r="AF255" s="352" t="str">
        <f t="shared" ca="1" si="260"/>
        <v/>
      </c>
      <c r="AG255" s="352"/>
      <c r="AH255" s="352" t="str">
        <f t="shared" si="261"/>
        <v/>
      </c>
      <c r="AI255" s="352"/>
      <c r="AJ255" s="361">
        <f t="shared" si="250"/>
        <v>0</v>
      </c>
      <c r="AK255" s="351" t="s">
        <v>31</v>
      </c>
      <c r="AL255" s="352"/>
      <c r="AM255" s="352"/>
      <c r="AN255" s="352" t="str">
        <f t="shared" ca="1" si="262"/>
        <v/>
      </c>
      <c r="AO255" s="352"/>
      <c r="AP255" s="352" t="str">
        <f t="shared" si="263"/>
        <v/>
      </c>
      <c r="AQ255" s="352"/>
      <c r="AR255" s="361">
        <f t="shared" si="251"/>
        <v>0</v>
      </c>
    </row>
    <row r="256" spans="1:44" x14ac:dyDescent="0.2">
      <c r="A256" s="430">
        <f t="shared" ref="A256" si="310">IF(AND(A254&lt;&gt;A$10, A254&lt;&gt;""), A254+1, "")</f>
        <v>123</v>
      </c>
      <c r="B256" s="430" t="str">
        <f>'TO Filter Summary'!B133</f>
        <v>ACS</v>
      </c>
      <c r="C256" s="414" t="s">
        <v>112</v>
      </c>
      <c r="D256" s="409" t="s">
        <v>34</v>
      </c>
      <c r="E256" s="409" t="str">
        <f>'TO Filter Summary'!D133</f>
        <v>No</v>
      </c>
      <c r="F256" s="416">
        <f ca="1">IF($A256="","", VLOOKUP(CONCATENATE("Observatory", $A256), Type_DB, 4, 0))</f>
        <v>458</v>
      </c>
      <c r="G256" s="409" t="str">
        <f ca="1">IF($A256="","", VLOOKUP(CONCATENATE("Observatory", $A256), Type_DB, 5, 0))</f>
        <v>0x1CA</v>
      </c>
      <c r="H256" s="409" t="str">
        <f t="shared" ref="H256" ca="1" si="311">CONCATENATE("0x",DEC2HEX(F256+2048))</f>
        <v>0x9CA</v>
      </c>
      <c r="I256" s="419">
        <f ca="1">IF($A256="","", VLOOKUP(CONCATENATE("Observatory", $A256), Type_DB, 12, 0))</f>
        <v>320</v>
      </c>
      <c r="J256" s="421">
        <f ca="1">IF($A256="","", VLOOKUP(CONCATENATE("Observatory", $A256), Type_DB, 15, 0))</f>
        <v>1</v>
      </c>
      <c r="K256" s="421" t="str">
        <f ca="1">IF($A256="","", VLOOKUP(CONCATENATE("Observatory", $A256), Type_DB, 8, 0))</f>
        <v>Sync</v>
      </c>
      <c r="L256" s="423">
        <f ca="1">IF($A256="","", VLOOKUP(CONCATENATE("Observatory", $A256), Type_DB, 16, 0))</f>
        <v>320</v>
      </c>
      <c r="M256" s="348" t="s">
        <v>899</v>
      </c>
      <c r="N256" s="349">
        <v>1</v>
      </c>
      <c r="O256" s="349">
        <v>1</v>
      </c>
      <c r="P256" s="350">
        <f t="shared" ca="1" si="256"/>
        <v>1</v>
      </c>
      <c r="Q256" s="349">
        <v>0</v>
      </c>
      <c r="R256" s="349">
        <f t="shared" si="257"/>
        <v>0</v>
      </c>
      <c r="S256" s="349" t="s">
        <v>923</v>
      </c>
      <c r="T256" s="360">
        <f t="shared" ca="1" si="248"/>
        <v>320</v>
      </c>
      <c r="U256" s="348" t="s">
        <v>899</v>
      </c>
      <c r="V256" s="349">
        <v>1</v>
      </c>
      <c r="W256" s="349">
        <v>5</v>
      </c>
      <c r="X256" s="350">
        <f t="shared" ca="1" si="258"/>
        <v>5</v>
      </c>
      <c r="Y256" s="349">
        <v>0</v>
      </c>
      <c r="Z256" s="349">
        <f t="shared" si="259"/>
        <v>0</v>
      </c>
      <c r="AA256" s="349" t="s">
        <v>923</v>
      </c>
      <c r="AB256" s="360">
        <f t="shared" ca="1" si="249"/>
        <v>64</v>
      </c>
      <c r="AC256" s="348" t="s">
        <v>899</v>
      </c>
      <c r="AD256" s="349">
        <v>1</v>
      </c>
      <c r="AE256" s="349">
        <v>5</v>
      </c>
      <c r="AF256" s="350">
        <f t="shared" ca="1" si="260"/>
        <v>5</v>
      </c>
      <c r="AG256" s="349">
        <v>0</v>
      </c>
      <c r="AH256" s="349">
        <f t="shared" si="261"/>
        <v>0</v>
      </c>
      <c r="AI256" s="349" t="s">
        <v>923</v>
      </c>
      <c r="AJ256" s="360">
        <f t="shared" ca="1" si="250"/>
        <v>64</v>
      </c>
      <c r="AK256" s="348" t="s">
        <v>899</v>
      </c>
      <c r="AL256" s="349">
        <v>1</v>
      </c>
      <c r="AM256" s="349">
        <v>5</v>
      </c>
      <c r="AN256" s="350">
        <f t="shared" ca="1" si="262"/>
        <v>5</v>
      </c>
      <c r="AO256" s="349">
        <v>0</v>
      </c>
      <c r="AP256" s="349">
        <f t="shared" si="263"/>
        <v>0</v>
      </c>
      <c r="AQ256" s="349" t="s">
        <v>923</v>
      </c>
      <c r="AR256" s="360">
        <f t="shared" ca="1" si="251"/>
        <v>64</v>
      </c>
    </row>
    <row r="257" spans="1:44" ht="13.5" thickBot="1" x14ac:dyDescent="0.25">
      <c r="A257" s="430"/>
      <c r="B257" s="430"/>
      <c r="C257" s="415"/>
      <c r="D257" s="413"/>
      <c r="E257" s="413"/>
      <c r="F257" s="417"/>
      <c r="G257" s="418"/>
      <c r="H257" s="418"/>
      <c r="I257" s="420"/>
      <c r="J257" s="422"/>
      <c r="K257" s="422"/>
      <c r="L257" s="424"/>
      <c r="M257" s="351" t="s">
        <v>31</v>
      </c>
      <c r="N257" s="352"/>
      <c r="O257" s="352"/>
      <c r="P257" s="352" t="str">
        <f t="shared" ca="1" si="256"/>
        <v/>
      </c>
      <c r="Q257" s="352"/>
      <c r="R257" s="352" t="str">
        <f t="shared" si="257"/>
        <v/>
      </c>
      <c r="S257" s="352"/>
      <c r="T257" s="361">
        <f t="shared" si="248"/>
        <v>0</v>
      </c>
      <c r="U257" s="351" t="s">
        <v>31</v>
      </c>
      <c r="V257" s="352"/>
      <c r="W257" s="352"/>
      <c r="X257" s="352" t="str">
        <f t="shared" ca="1" si="258"/>
        <v/>
      </c>
      <c r="Y257" s="352"/>
      <c r="Z257" s="352" t="str">
        <f t="shared" si="259"/>
        <v/>
      </c>
      <c r="AA257" s="352"/>
      <c r="AB257" s="361">
        <f t="shared" si="249"/>
        <v>0</v>
      </c>
      <c r="AC257" s="351" t="s">
        <v>31</v>
      </c>
      <c r="AD257" s="352"/>
      <c r="AE257" s="352"/>
      <c r="AF257" s="352" t="str">
        <f t="shared" ca="1" si="260"/>
        <v/>
      </c>
      <c r="AG257" s="352"/>
      <c r="AH257" s="352" t="str">
        <f t="shared" si="261"/>
        <v/>
      </c>
      <c r="AI257" s="352"/>
      <c r="AJ257" s="361">
        <f t="shared" si="250"/>
        <v>0</v>
      </c>
      <c r="AK257" s="351" t="s">
        <v>31</v>
      </c>
      <c r="AL257" s="352"/>
      <c r="AM257" s="352"/>
      <c r="AN257" s="352" t="str">
        <f t="shared" ca="1" si="262"/>
        <v/>
      </c>
      <c r="AO257" s="352"/>
      <c r="AP257" s="352" t="str">
        <f t="shared" si="263"/>
        <v/>
      </c>
      <c r="AQ257" s="352"/>
      <c r="AR257" s="361">
        <f t="shared" si="251"/>
        <v>0</v>
      </c>
    </row>
    <row r="258" spans="1:44" x14ac:dyDescent="0.2">
      <c r="A258" s="430">
        <f t="shared" ref="A258" si="312">IF(AND(A256&lt;&gt;A$10, A256&lt;&gt;""), A256+1, "")</f>
        <v>124</v>
      </c>
      <c r="B258" s="430" t="str">
        <f>'TO Filter Summary'!B134</f>
        <v>ACS</v>
      </c>
      <c r="C258" s="414" t="s">
        <v>113</v>
      </c>
      <c r="D258" s="409" t="s">
        <v>34</v>
      </c>
      <c r="E258" s="409" t="str">
        <f>'TO Filter Summary'!D134</f>
        <v>No</v>
      </c>
      <c r="F258" s="416">
        <f ca="1">IF($A258="","", VLOOKUP(CONCATENATE("Observatory", $A258), Type_DB, 4, 0))</f>
        <v>459</v>
      </c>
      <c r="G258" s="409" t="str">
        <f ca="1">IF($A258="","", VLOOKUP(CONCATENATE("Observatory", $A258), Type_DB, 5, 0))</f>
        <v>0x1CB</v>
      </c>
      <c r="H258" s="409" t="str">
        <f t="shared" ref="H258" ca="1" si="313">CONCATENATE("0x",DEC2HEX(F258+2048))</f>
        <v>0x9CB</v>
      </c>
      <c r="I258" s="419">
        <f ca="1">IF($A258="","", VLOOKUP(CONCATENATE("Observatory", $A258), Type_DB, 12, 0))</f>
        <v>320</v>
      </c>
      <c r="J258" s="421">
        <f ca="1">IF($A258="","", VLOOKUP(CONCATENATE("Observatory", $A258), Type_DB, 15, 0))</f>
        <v>1</v>
      </c>
      <c r="K258" s="421" t="str">
        <f ca="1">IF($A258="","", VLOOKUP(CONCATENATE("Observatory", $A258), Type_DB, 8, 0))</f>
        <v>Sync</v>
      </c>
      <c r="L258" s="423">
        <f ca="1">IF($A258="","", VLOOKUP(CONCATENATE("Observatory", $A258), Type_DB, 16, 0))</f>
        <v>320</v>
      </c>
      <c r="M258" s="348" t="s">
        <v>899</v>
      </c>
      <c r="N258" s="349">
        <v>1</v>
      </c>
      <c r="O258" s="349">
        <v>1</v>
      </c>
      <c r="P258" s="350">
        <f t="shared" ca="1" si="256"/>
        <v>1</v>
      </c>
      <c r="Q258" s="349">
        <v>0</v>
      </c>
      <c r="R258" s="349">
        <f t="shared" si="257"/>
        <v>0</v>
      </c>
      <c r="S258" s="349" t="s">
        <v>923</v>
      </c>
      <c r="T258" s="360">
        <f t="shared" ca="1" si="248"/>
        <v>320</v>
      </c>
      <c r="U258" s="348" t="s">
        <v>899</v>
      </c>
      <c r="V258" s="349">
        <v>1</v>
      </c>
      <c r="W258" s="349">
        <v>5</v>
      </c>
      <c r="X258" s="350">
        <f t="shared" ca="1" si="258"/>
        <v>5</v>
      </c>
      <c r="Y258" s="349">
        <v>0</v>
      </c>
      <c r="Z258" s="349">
        <f t="shared" si="259"/>
        <v>0</v>
      </c>
      <c r="AA258" s="349" t="s">
        <v>923</v>
      </c>
      <c r="AB258" s="360">
        <f t="shared" ca="1" si="249"/>
        <v>64</v>
      </c>
      <c r="AC258" s="348" t="s">
        <v>899</v>
      </c>
      <c r="AD258" s="349">
        <v>1</v>
      </c>
      <c r="AE258" s="349">
        <v>5</v>
      </c>
      <c r="AF258" s="350">
        <f t="shared" ca="1" si="260"/>
        <v>5</v>
      </c>
      <c r="AG258" s="349">
        <v>0</v>
      </c>
      <c r="AH258" s="349">
        <f t="shared" si="261"/>
        <v>0</v>
      </c>
      <c r="AI258" s="349" t="s">
        <v>923</v>
      </c>
      <c r="AJ258" s="360">
        <f t="shared" ca="1" si="250"/>
        <v>64</v>
      </c>
      <c r="AK258" s="348" t="s">
        <v>899</v>
      </c>
      <c r="AL258" s="349">
        <v>1</v>
      </c>
      <c r="AM258" s="349">
        <v>5</v>
      </c>
      <c r="AN258" s="350">
        <f t="shared" ca="1" si="262"/>
        <v>5</v>
      </c>
      <c r="AO258" s="349">
        <v>0</v>
      </c>
      <c r="AP258" s="349">
        <f t="shared" si="263"/>
        <v>0</v>
      </c>
      <c r="AQ258" s="349" t="s">
        <v>923</v>
      </c>
      <c r="AR258" s="360">
        <f t="shared" ca="1" si="251"/>
        <v>64</v>
      </c>
    </row>
    <row r="259" spans="1:44" ht="13.5" thickBot="1" x14ac:dyDescent="0.25">
      <c r="A259" s="430"/>
      <c r="B259" s="430"/>
      <c r="C259" s="415"/>
      <c r="D259" s="413"/>
      <c r="E259" s="413"/>
      <c r="F259" s="417"/>
      <c r="G259" s="418"/>
      <c r="H259" s="418"/>
      <c r="I259" s="420"/>
      <c r="J259" s="422"/>
      <c r="K259" s="422"/>
      <c r="L259" s="424"/>
      <c r="M259" s="351" t="s">
        <v>31</v>
      </c>
      <c r="N259" s="352"/>
      <c r="O259" s="352"/>
      <c r="P259" s="352" t="str">
        <f t="shared" ca="1" si="256"/>
        <v/>
      </c>
      <c r="Q259" s="352"/>
      <c r="R259" s="352" t="str">
        <f t="shared" si="257"/>
        <v/>
      </c>
      <c r="S259" s="352"/>
      <c r="T259" s="361">
        <f t="shared" si="248"/>
        <v>0</v>
      </c>
      <c r="U259" s="351" t="s">
        <v>31</v>
      </c>
      <c r="V259" s="352"/>
      <c r="W259" s="352"/>
      <c r="X259" s="352" t="str">
        <f t="shared" ca="1" si="258"/>
        <v/>
      </c>
      <c r="Y259" s="352"/>
      <c r="Z259" s="352" t="str">
        <f t="shared" si="259"/>
        <v/>
      </c>
      <c r="AA259" s="352"/>
      <c r="AB259" s="361">
        <f t="shared" si="249"/>
        <v>0</v>
      </c>
      <c r="AC259" s="351" t="s">
        <v>31</v>
      </c>
      <c r="AD259" s="352"/>
      <c r="AE259" s="352"/>
      <c r="AF259" s="352" t="str">
        <f t="shared" ca="1" si="260"/>
        <v/>
      </c>
      <c r="AG259" s="352"/>
      <c r="AH259" s="352" t="str">
        <f t="shared" si="261"/>
        <v/>
      </c>
      <c r="AI259" s="352"/>
      <c r="AJ259" s="361">
        <f t="shared" si="250"/>
        <v>0</v>
      </c>
      <c r="AK259" s="351" t="s">
        <v>31</v>
      </c>
      <c r="AL259" s="352"/>
      <c r="AM259" s="352"/>
      <c r="AN259" s="352" t="str">
        <f t="shared" ca="1" si="262"/>
        <v/>
      </c>
      <c r="AO259" s="352"/>
      <c r="AP259" s="352" t="str">
        <f t="shared" si="263"/>
        <v/>
      </c>
      <c r="AQ259" s="352"/>
      <c r="AR259" s="361">
        <f t="shared" si="251"/>
        <v>0</v>
      </c>
    </row>
    <row r="260" spans="1:44" x14ac:dyDescent="0.2">
      <c r="A260" s="430">
        <f t="shared" ref="A260" si="314">IF(AND(A258&lt;&gt;A$10, A258&lt;&gt;""), A258+1, "")</f>
        <v>125</v>
      </c>
      <c r="B260" s="430" t="str">
        <f>'TO Filter Summary'!B135</f>
        <v>ACS</v>
      </c>
      <c r="C260" s="414" t="s">
        <v>114</v>
      </c>
      <c r="D260" s="409" t="s">
        <v>34</v>
      </c>
      <c r="E260" s="409" t="str">
        <f>'TO Filter Summary'!D135</f>
        <v>No</v>
      </c>
      <c r="F260" s="416">
        <f ca="1">IF($A260="","", VLOOKUP(CONCATENATE("Observatory", $A260), Type_DB, 4, 0))</f>
        <v>460</v>
      </c>
      <c r="G260" s="409" t="str">
        <f ca="1">IF($A260="","", VLOOKUP(CONCATENATE("Observatory", $A260), Type_DB, 5, 0))</f>
        <v>0x1CC</v>
      </c>
      <c r="H260" s="409" t="str">
        <f t="shared" ref="H260" ca="1" si="315">CONCATENATE("0x",DEC2HEX(F260+2048))</f>
        <v>0x9CC</v>
      </c>
      <c r="I260" s="419">
        <f ca="1">IF($A260="","", VLOOKUP(CONCATENATE("Observatory", $A260), Type_DB, 12, 0))</f>
        <v>320</v>
      </c>
      <c r="J260" s="421">
        <f ca="1">IF($A260="","", VLOOKUP(CONCATENATE("Observatory", $A260), Type_DB, 15, 0))</f>
        <v>1</v>
      </c>
      <c r="K260" s="421" t="str">
        <f ca="1">IF($A260="","", VLOOKUP(CONCATENATE("Observatory", $A260), Type_DB, 8, 0))</f>
        <v>Sync</v>
      </c>
      <c r="L260" s="423">
        <f ca="1">IF($A260="","", VLOOKUP(CONCATENATE("Observatory", $A260), Type_DB, 16, 0))</f>
        <v>320</v>
      </c>
      <c r="M260" s="348" t="s">
        <v>899</v>
      </c>
      <c r="N260" s="349">
        <v>1</v>
      </c>
      <c r="O260" s="349">
        <v>1</v>
      </c>
      <c r="P260" s="350">
        <f t="shared" ca="1" si="256"/>
        <v>1</v>
      </c>
      <c r="Q260" s="349">
        <v>0</v>
      </c>
      <c r="R260" s="349">
        <f t="shared" si="257"/>
        <v>0</v>
      </c>
      <c r="S260" s="349" t="s">
        <v>923</v>
      </c>
      <c r="T260" s="360">
        <f t="shared" ca="1" si="248"/>
        <v>320</v>
      </c>
      <c r="U260" s="348" t="s">
        <v>899</v>
      </c>
      <c r="V260" s="349">
        <v>1</v>
      </c>
      <c r="W260" s="349">
        <v>5</v>
      </c>
      <c r="X260" s="350">
        <f t="shared" ca="1" si="258"/>
        <v>5</v>
      </c>
      <c r="Y260" s="349">
        <v>0</v>
      </c>
      <c r="Z260" s="349">
        <f t="shared" si="259"/>
        <v>0</v>
      </c>
      <c r="AA260" s="349" t="s">
        <v>923</v>
      </c>
      <c r="AB260" s="360">
        <f t="shared" ca="1" si="249"/>
        <v>64</v>
      </c>
      <c r="AC260" s="348" t="s">
        <v>899</v>
      </c>
      <c r="AD260" s="349">
        <v>1</v>
      </c>
      <c r="AE260" s="349">
        <v>5</v>
      </c>
      <c r="AF260" s="350">
        <f t="shared" ca="1" si="260"/>
        <v>5</v>
      </c>
      <c r="AG260" s="349">
        <v>0</v>
      </c>
      <c r="AH260" s="349">
        <f t="shared" si="261"/>
        <v>0</v>
      </c>
      <c r="AI260" s="349" t="s">
        <v>923</v>
      </c>
      <c r="AJ260" s="360">
        <f t="shared" ca="1" si="250"/>
        <v>64</v>
      </c>
      <c r="AK260" s="348" t="s">
        <v>899</v>
      </c>
      <c r="AL260" s="349">
        <v>1</v>
      </c>
      <c r="AM260" s="349">
        <v>5</v>
      </c>
      <c r="AN260" s="350">
        <f t="shared" ca="1" si="262"/>
        <v>5</v>
      </c>
      <c r="AO260" s="349">
        <v>0</v>
      </c>
      <c r="AP260" s="349">
        <f t="shared" si="263"/>
        <v>0</v>
      </c>
      <c r="AQ260" s="349" t="s">
        <v>923</v>
      </c>
      <c r="AR260" s="360">
        <f t="shared" ca="1" si="251"/>
        <v>64</v>
      </c>
    </row>
    <row r="261" spans="1:44" ht="13.5" thickBot="1" x14ac:dyDescent="0.25">
      <c r="A261" s="430"/>
      <c r="B261" s="430"/>
      <c r="C261" s="415"/>
      <c r="D261" s="413"/>
      <c r="E261" s="413"/>
      <c r="F261" s="417"/>
      <c r="G261" s="418"/>
      <c r="H261" s="418"/>
      <c r="I261" s="420"/>
      <c r="J261" s="422"/>
      <c r="K261" s="422"/>
      <c r="L261" s="424"/>
      <c r="M261" s="351" t="s">
        <v>31</v>
      </c>
      <c r="N261" s="352"/>
      <c r="O261" s="352"/>
      <c r="P261" s="352" t="str">
        <f t="shared" ca="1" si="256"/>
        <v/>
      </c>
      <c r="Q261" s="352"/>
      <c r="R261" s="352" t="str">
        <f t="shared" si="257"/>
        <v/>
      </c>
      <c r="S261" s="352"/>
      <c r="T261" s="361">
        <f t="shared" si="248"/>
        <v>0</v>
      </c>
      <c r="U261" s="351" t="s">
        <v>31</v>
      </c>
      <c r="V261" s="352"/>
      <c r="W261" s="352"/>
      <c r="X261" s="352" t="str">
        <f t="shared" ca="1" si="258"/>
        <v/>
      </c>
      <c r="Y261" s="352"/>
      <c r="Z261" s="352" t="str">
        <f t="shared" si="259"/>
        <v/>
      </c>
      <c r="AA261" s="352"/>
      <c r="AB261" s="361">
        <f t="shared" si="249"/>
        <v>0</v>
      </c>
      <c r="AC261" s="351" t="s">
        <v>31</v>
      </c>
      <c r="AD261" s="352"/>
      <c r="AE261" s="352"/>
      <c r="AF261" s="352" t="str">
        <f t="shared" ca="1" si="260"/>
        <v/>
      </c>
      <c r="AG261" s="352"/>
      <c r="AH261" s="352" t="str">
        <f t="shared" si="261"/>
        <v/>
      </c>
      <c r="AI261" s="352"/>
      <c r="AJ261" s="361">
        <f t="shared" si="250"/>
        <v>0</v>
      </c>
      <c r="AK261" s="351" t="s">
        <v>31</v>
      </c>
      <c r="AL261" s="352"/>
      <c r="AM261" s="352"/>
      <c r="AN261" s="352" t="str">
        <f t="shared" ca="1" si="262"/>
        <v/>
      </c>
      <c r="AO261" s="352"/>
      <c r="AP261" s="352" t="str">
        <f t="shared" si="263"/>
        <v/>
      </c>
      <c r="AQ261" s="352"/>
      <c r="AR261" s="361">
        <f t="shared" si="251"/>
        <v>0</v>
      </c>
    </row>
    <row r="262" spans="1:44" x14ac:dyDescent="0.2">
      <c r="A262" s="430">
        <f t="shared" ref="A262" si="316">IF(AND(A260&lt;&gt;A$10, A260&lt;&gt;""), A260+1, "")</f>
        <v>126</v>
      </c>
      <c r="B262" s="430" t="str">
        <f>'TO Filter Summary'!B136</f>
        <v>ACS</v>
      </c>
      <c r="C262" s="414" t="s">
        <v>115</v>
      </c>
      <c r="D262" s="409" t="s">
        <v>34</v>
      </c>
      <c r="E262" s="409" t="str">
        <f>'TO Filter Summary'!D136</f>
        <v>No</v>
      </c>
      <c r="F262" s="416">
        <f ca="1">IF($A262="","", VLOOKUP(CONCATENATE("Observatory", $A262), Type_DB, 4, 0))</f>
        <v>461</v>
      </c>
      <c r="G262" s="409" t="str">
        <f ca="1">IF($A262="","", VLOOKUP(CONCATENATE("Observatory", $A262), Type_DB, 5, 0))</f>
        <v>0x1CD</v>
      </c>
      <c r="H262" s="409" t="str">
        <f t="shared" ref="H262" ca="1" si="317">CONCATENATE("0x",DEC2HEX(F262+2048))</f>
        <v>0x9CD</v>
      </c>
      <c r="I262" s="419">
        <f ca="1">IF($A262="","", VLOOKUP(CONCATENATE("Observatory", $A262), Type_DB, 12, 0))</f>
        <v>320</v>
      </c>
      <c r="J262" s="421">
        <f ca="1">IF($A262="","", VLOOKUP(CONCATENATE("Observatory", $A262), Type_DB, 15, 0))</f>
        <v>1</v>
      </c>
      <c r="K262" s="421" t="str">
        <f ca="1">IF($A262="","", VLOOKUP(CONCATENATE("Observatory", $A262), Type_DB, 8, 0))</f>
        <v>Sync</v>
      </c>
      <c r="L262" s="423">
        <f ca="1">IF($A262="","", VLOOKUP(CONCATENATE("Observatory", $A262), Type_DB, 16, 0))</f>
        <v>320</v>
      </c>
      <c r="M262" s="348" t="s">
        <v>899</v>
      </c>
      <c r="N262" s="349">
        <v>1</v>
      </c>
      <c r="O262" s="349">
        <v>1</v>
      </c>
      <c r="P262" s="350">
        <f t="shared" ca="1" si="256"/>
        <v>1</v>
      </c>
      <c r="Q262" s="349">
        <v>0</v>
      </c>
      <c r="R262" s="349">
        <f t="shared" si="257"/>
        <v>0</v>
      </c>
      <c r="S262" s="349" t="s">
        <v>923</v>
      </c>
      <c r="T262" s="360">
        <f t="shared" ca="1" si="248"/>
        <v>320</v>
      </c>
      <c r="U262" s="348" t="s">
        <v>899</v>
      </c>
      <c r="V262" s="349">
        <v>1</v>
      </c>
      <c r="W262" s="349">
        <v>5</v>
      </c>
      <c r="X262" s="350">
        <f t="shared" ca="1" si="258"/>
        <v>5</v>
      </c>
      <c r="Y262" s="349">
        <v>0</v>
      </c>
      <c r="Z262" s="349">
        <f t="shared" si="259"/>
        <v>0</v>
      </c>
      <c r="AA262" s="349" t="s">
        <v>923</v>
      </c>
      <c r="AB262" s="360">
        <f t="shared" ca="1" si="249"/>
        <v>64</v>
      </c>
      <c r="AC262" s="348" t="s">
        <v>899</v>
      </c>
      <c r="AD262" s="349">
        <v>1</v>
      </c>
      <c r="AE262" s="349">
        <v>5</v>
      </c>
      <c r="AF262" s="350">
        <f t="shared" ca="1" si="260"/>
        <v>5</v>
      </c>
      <c r="AG262" s="349">
        <v>0</v>
      </c>
      <c r="AH262" s="349">
        <f t="shared" si="261"/>
        <v>0</v>
      </c>
      <c r="AI262" s="349" t="s">
        <v>923</v>
      </c>
      <c r="AJ262" s="360">
        <f t="shared" ca="1" si="250"/>
        <v>64</v>
      </c>
      <c r="AK262" s="348" t="s">
        <v>899</v>
      </c>
      <c r="AL262" s="349">
        <v>1</v>
      </c>
      <c r="AM262" s="349">
        <v>5</v>
      </c>
      <c r="AN262" s="350">
        <f t="shared" ca="1" si="262"/>
        <v>5</v>
      </c>
      <c r="AO262" s="349">
        <v>0</v>
      </c>
      <c r="AP262" s="349">
        <f t="shared" si="263"/>
        <v>0</v>
      </c>
      <c r="AQ262" s="349" t="s">
        <v>923</v>
      </c>
      <c r="AR262" s="360">
        <f t="shared" ca="1" si="251"/>
        <v>64</v>
      </c>
    </row>
    <row r="263" spans="1:44" ht="13.5" thickBot="1" x14ac:dyDescent="0.25">
      <c r="A263" s="430"/>
      <c r="B263" s="430"/>
      <c r="C263" s="415"/>
      <c r="D263" s="413"/>
      <c r="E263" s="413"/>
      <c r="F263" s="417"/>
      <c r="G263" s="418"/>
      <c r="H263" s="418"/>
      <c r="I263" s="420"/>
      <c r="J263" s="422"/>
      <c r="K263" s="422"/>
      <c r="L263" s="424"/>
      <c r="M263" s="351" t="s">
        <v>31</v>
      </c>
      <c r="N263" s="352"/>
      <c r="O263" s="352"/>
      <c r="P263" s="352" t="str">
        <f t="shared" ca="1" si="256"/>
        <v/>
      </c>
      <c r="Q263" s="352"/>
      <c r="R263" s="352" t="str">
        <f t="shared" si="257"/>
        <v/>
      </c>
      <c r="S263" s="352"/>
      <c r="T263" s="361">
        <f t="shared" si="248"/>
        <v>0</v>
      </c>
      <c r="U263" s="351" t="s">
        <v>31</v>
      </c>
      <c r="V263" s="352"/>
      <c r="W263" s="352"/>
      <c r="X263" s="352" t="str">
        <f t="shared" ca="1" si="258"/>
        <v/>
      </c>
      <c r="Y263" s="352"/>
      <c r="Z263" s="352" t="str">
        <f t="shared" si="259"/>
        <v/>
      </c>
      <c r="AA263" s="352"/>
      <c r="AB263" s="361">
        <f t="shared" si="249"/>
        <v>0</v>
      </c>
      <c r="AC263" s="351" t="s">
        <v>31</v>
      </c>
      <c r="AD263" s="352"/>
      <c r="AE263" s="352"/>
      <c r="AF263" s="352" t="str">
        <f t="shared" ca="1" si="260"/>
        <v/>
      </c>
      <c r="AG263" s="352"/>
      <c r="AH263" s="352" t="str">
        <f t="shared" si="261"/>
        <v/>
      </c>
      <c r="AI263" s="352"/>
      <c r="AJ263" s="361">
        <f t="shared" si="250"/>
        <v>0</v>
      </c>
      <c r="AK263" s="351" t="s">
        <v>31</v>
      </c>
      <c r="AL263" s="352"/>
      <c r="AM263" s="352"/>
      <c r="AN263" s="352" t="str">
        <f t="shared" ca="1" si="262"/>
        <v/>
      </c>
      <c r="AO263" s="352"/>
      <c r="AP263" s="352" t="str">
        <f t="shared" si="263"/>
        <v/>
      </c>
      <c r="AQ263" s="352"/>
      <c r="AR263" s="361">
        <f t="shared" si="251"/>
        <v>0</v>
      </c>
    </row>
    <row r="264" spans="1:44" x14ac:dyDescent="0.2">
      <c r="A264" s="430">
        <f t="shared" ref="A264" si="318">IF(AND(A262&lt;&gt;A$10, A262&lt;&gt;""), A262+1, "")</f>
        <v>127</v>
      </c>
      <c r="B264" s="430" t="str">
        <f>'TO Filter Summary'!B137</f>
        <v>ACS</v>
      </c>
      <c r="C264" s="414" t="s">
        <v>116</v>
      </c>
      <c r="D264" s="409" t="s">
        <v>34</v>
      </c>
      <c r="E264" s="409" t="str">
        <f>'TO Filter Summary'!D137</f>
        <v>No</v>
      </c>
      <c r="F264" s="416">
        <f ca="1">IF($A264="","", VLOOKUP(CONCATENATE("Observatory", $A264), Type_DB, 4, 0))</f>
        <v>462</v>
      </c>
      <c r="G264" s="409" t="str">
        <f ca="1">IF($A264="","", VLOOKUP(CONCATENATE("Observatory", $A264), Type_DB, 5, 0))</f>
        <v>0x1CE</v>
      </c>
      <c r="H264" s="409" t="str">
        <f t="shared" ref="H264" ca="1" si="319">CONCATENATE("0x",DEC2HEX(F264+2048))</f>
        <v>0x9CE</v>
      </c>
      <c r="I264" s="419">
        <f ca="1">IF($A264="","", VLOOKUP(CONCATENATE("Observatory", $A264), Type_DB, 12, 0))</f>
        <v>192</v>
      </c>
      <c r="J264" s="421">
        <f ca="1">IF($A264="","", VLOOKUP(CONCATENATE("Observatory", $A264), Type_DB, 15, 0))</f>
        <v>0.1</v>
      </c>
      <c r="K264" s="421" t="str">
        <f ca="1">IF($A264="","", VLOOKUP(CONCATENATE("Observatory", $A264), Type_DB, 8, 0))</f>
        <v>Sync</v>
      </c>
      <c r="L264" s="423">
        <f ca="1">IF($A264="","", VLOOKUP(CONCATENATE("Observatory", $A264), Type_DB, 16, 0))</f>
        <v>1920</v>
      </c>
      <c r="M264" s="348" t="s">
        <v>899</v>
      </c>
      <c r="N264" s="349">
        <v>0</v>
      </c>
      <c r="O264" s="349">
        <v>0</v>
      </c>
      <c r="P264" s="350">
        <f t="shared" ca="1" si="256"/>
        <v>0</v>
      </c>
      <c r="Q264" s="349">
        <v>0</v>
      </c>
      <c r="R264" s="349">
        <f t="shared" si="257"/>
        <v>0</v>
      </c>
      <c r="S264" s="349" t="s">
        <v>923</v>
      </c>
      <c r="T264" s="360">
        <f t="shared" si="248"/>
        <v>0</v>
      </c>
      <c r="U264" s="348" t="s">
        <v>899</v>
      </c>
      <c r="V264" s="349">
        <v>0</v>
      </c>
      <c r="W264" s="349">
        <v>0</v>
      </c>
      <c r="X264" s="350">
        <f t="shared" ca="1" si="258"/>
        <v>0</v>
      </c>
      <c r="Y264" s="349">
        <v>0</v>
      </c>
      <c r="Z264" s="349">
        <f t="shared" si="259"/>
        <v>0</v>
      </c>
      <c r="AA264" s="349" t="s">
        <v>923</v>
      </c>
      <c r="AB264" s="360">
        <f t="shared" si="249"/>
        <v>0</v>
      </c>
      <c r="AC264" s="348" t="s">
        <v>899</v>
      </c>
      <c r="AD264" s="349">
        <v>0</v>
      </c>
      <c r="AE264" s="349">
        <v>0</v>
      </c>
      <c r="AF264" s="350">
        <f t="shared" ca="1" si="260"/>
        <v>0</v>
      </c>
      <c r="AG264" s="349">
        <v>0</v>
      </c>
      <c r="AH264" s="349">
        <f t="shared" si="261"/>
        <v>0</v>
      </c>
      <c r="AI264" s="349" t="s">
        <v>923</v>
      </c>
      <c r="AJ264" s="360">
        <f t="shared" si="250"/>
        <v>0</v>
      </c>
      <c r="AK264" s="348" t="s">
        <v>899</v>
      </c>
      <c r="AL264" s="349">
        <v>0</v>
      </c>
      <c r="AM264" s="349">
        <v>0</v>
      </c>
      <c r="AN264" s="350">
        <f t="shared" ca="1" si="262"/>
        <v>0</v>
      </c>
      <c r="AO264" s="349">
        <v>0</v>
      </c>
      <c r="AP264" s="349">
        <f t="shared" si="263"/>
        <v>0</v>
      </c>
      <c r="AQ264" s="349" t="s">
        <v>923</v>
      </c>
      <c r="AR264" s="360">
        <f t="shared" si="251"/>
        <v>0</v>
      </c>
    </row>
    <row r="265" spans="1:44" ht="13.5" thickBot="1" x14ac:dyDescent="0.25">
      <c r="A265" s="430"/>
      <c r="B265" s="430"/>
      <c r="C265" s="415"/>
      <c r="D265" s="413"/>
      <c r="E265" s="413"/>
      <c r="F265" s="417"/>
      <c r="G265" s="418"/>
      <c r="H265" s="418"/>
      <c r="I265" s="420"/>
      <c r="J265" s="422"/>
      <c r="K265" s="422"/>
      <c r="L265" s="424"/>
      <c r="M265" s="351" t="s">
        <v>31</v>
      </c>
      <c r="N265" s="352"/>
      <c r="O265" s="352"/>
      <c r="P265" s="352" t="str">
        <f t="shared" ca="1" si="256"/>
        <v/>
      </c>
      <c r="Q265" s="352"/>
      <c r="R265" s="352" t="str">
        <f t="shared" si="257"/>
        <v/>
      </c>
      <c r="S265" s="352"/>
      <c r="T265" s="361">
        <f t="shared" si="248"/>
        <v>0</v>
      </c>
      <c r="U265" s="351" t="s">
        <v>31</v>
      </c>
      <c r="V265" s="352"/>
      <c r="W265" s="352"/>
      <c r="X265" s="352" t="str">
        <f t="shared" ca="1" si="258"/>
        <v/>
      </c>
      <c r="Y265" s="352"/>
      <c r="Z265" s="352" t="str">
        <f t="shared" si="259"/>
        <v/>
      </c>
      <c r="AA265" s="352"/>
      <c r="AB265" s="361">
        <f t="shared" si="249"/>
        <v>0</v>
      </c>
      <c r="AC265" s="351" t="s">
        <v>31</v>
      </c>
      <c r="AD265" s="352"/>
      <c r="AE265" s="352"/>
      <c r="AF265" s="352" t="str">
        <f t="shared" ca="1" si="260"/>
        <v/>
      </c>
      <c r="AG265" s="352"/>
      <c r="AH265" s="352" t="str">
        <f t="shared" si="261"/>
        <v/>
      </c>
      <c r="AI265" s="352"/>
      <c r="AJ265" s="361">
        <f t="shared" si="250"/>
        <v>0</v>
      </c>
      <c r="AK265" s="351" t="s">
        <v>31</v>
      </c>
      <c r="AL265" s="352"/>
      <c r="AM265" s="352"/>
      <c r="AN265" s="352" t="str">
        <f t="shared" ca="1" si="262"/>
        <v/>
      </c>
      <c r="AO265" s="352"/>
      <c r="AP265" s="352" t="str">
        <f t="shared" si="263"/>
        <v/>
      </c>
      <c r="AQ265" s="352"/>
      <c r="AR265" s="361">
        <f t="shared" si="251"/>
        <v>0</v>
      </c>
    </row>
    <row r="266" spans="1:44" x14ac:dyDescent="0.2">
      <c r="A266" s="430">
        <f t="shared" ref="A266" si="320">IF(AND(A264&lt;&gt;A$10, A264&lt;&gt;""), A264+1, "")</f>
        <v>128</v>
      </c>
      <c r="B266" s="430" t="str">
        <f>'TO Filter Summary'!B138</f>
        <v>ACS</v>
      </c>
      <c r="C266" s="414" t="s">
        <v>117</v>
      </c>
      <c r="D266" s="409" t="s">
        <v>34</v>
      </c>
      <c r="E266" s="409" t="str">
        <f>'TO Filter Summary'!D138</f>
        <v>No</v>
      </c>
      <c r="F266" s="416">
        <f ca="1">IF($A266="","", VLOOKUP(CONCATENATE("Observatory", $A266), Type_DB, 4, 0))</f>
        <v>463</v>
      </c>
      <c r="G266" s="409" t="str">
        <f ca="1">IF($A266="","", VLOOKUP(CONCATENATE("Observatory", $A266), Type_DB, 5, 0))</f>
        <v>0x1CF</v>
      </c>
      <c r="H266" s="409" t="str">
        <f t="shared" ref="H266" ca="1" si="321">CONCATENATE("0x",DEC2HEX(F266+2048))</f>
        <v>0x9CF</v>
      </c>
      <c r="I266" s="419">
        <f ca="1">IF($A266="","", VLOOKUP(CONCATENATE("Observatory", $A266), Type_DB, 12, 0))</f>
        <v>192</v>
      </c>
      <c r="J266" s="421">
        <f ca="1">IF($A266="","", VLOOKUP(CONCATENATE("Observatory", $A266), Type_DB, 15, 0))</f>
        <v>0.1</v>
      </c>
      <c r="K266" s="421" t="str">
        <f ca="1">IF($A266="","", VLOOKUP(CONCATENATE("Observatory", $A266), Type_DB, 8, 0))</f>
        <v>Sync</v>
      </c>
      <c r="L266" s="423">
        <f ca="1">IF($A266="","", VLOOKUP(CONCATENATE("Observatory", $A266), Type_DB, 16, 0))</f>
        <v>1920</v>
      </c>
      <c r="M266" s="348" t="s">
        <v>899</v>
      </c>
      <c r="N266" s="349">
        <v>0</v>
      </c>
      <c r="O266" s="349">
        <v>0</v>
      </c>
      <c r="P266" s="350">
        <f t="shared" ca="1" si="256"/>
        <v>0</v>
      </c>
      <c r="Q266" s="349">
        <v>0</v>
      </c>
      <c r="R266" s="349">
        <f t="shared" si="257"/>
        <v>0</v>
      </c>
      <c r="S266" s="349" t="s">
        <v>923</v>
      </c>
      <c r="T266" s="360">
        <f t="shared" si="248"/>
        <v>0</v>
      </c>
      <c r="U266" s="348" t="s">
        <v>899</v>
      </c>
      <c r="V266" s="349">
        <v>0</v>
      </c>
      <c r="W266" s="349">
        <v>0</v>
      </c>
      <c r="X266" s="350">
        <f t="shared" ca="1" si="258"/>
        <v>0</v>
      </c>
      <c r="Y266" s="349">
        <v>0</v>
      </c>
      <c r="Z266" s="349">
        <f t="shared" si="259"/>
        <v>0</v>
      </c>
      <c r="AA266" s="349" t="s">
        <v>923</v>
      </c>
      <c r="AB266" s="360">
        <f t="shared" si="249"/>
        <v>0</v>
      </c>
      <c r="AC266" s="348" t="s">
        <v>899</v>
      </c>
      <c r="AD266" s="349">
        <v>0</v>
      </c>
      <c r="AE266" s="349">
        <v>0</v>
      </c>
      <c r="AF266" s="350">
        <f t="shared" ca="1" si="260"/>
        <v>0</v>
      </c>
      <c r="AG266" s="349">
        <v>0</v>
      </c>
      <c r="AH266" s="349">
        <f t="shared" si="261"/>
        <v>0</v>
      </c>
      <c r="AI266" s="349" t="s">
        <v>923</v>
      </c>
      <c r="AJ266" s="360">
        <f t="shared" si="250"/>
        <v>0</v>
      </c>
      <c r="AK266" s="348" t="s">
        <v>899</v>
      </c>
      <c r="AL266" s="349">
        <v>0</v>
      </c>
      <c r="AM266" s="349">
        <v>0</v>
      </c>
      <c r="AN266" s="350">
        <f t="shared" ca="1" si="262"/>
        <v>0</v>
      </c>
      <c r="AO266" s="349">
        <v>0</v>
      </c>
      <c r="AP266" s="349">
        <f t="shared" si="263"/>
        <v>0</v>
      </c>
      <c r="AQ266" s="349" t="s">
        <v>923</v>
      </c>
      <c r="AR266" s="360">
        <f t="shared" si="251"/>
        <v>0</v>
      </c>
    </row>
    <row r="267" spans="1:44" ht="13.5" thickBot="1" x14ac:dyDescent="0.25">
      <c r="A267" s="430"/>
      <c r="B267" s="430"/>
      <c r="C267" s="415"/>
      <c r="D267" s="413"/>
      <c r="E267" s="413"/>
      <c r="F267" s="417"/>
      <c r="G267" s="418"/>
      <c r="H267" s="418"/>
      <c r="I267" s="420"/>
      <c r="J267" s="422"/>
      <c r="K267" s="422"/>
      <c r="L267" s="424"/>
      <c r="M267" s="351" t="s">
        <v>31</v>
      </c>
      <c r="N267" s="352"/>
      <c r="O267" s="352"/>
      <c r="P267" s="352" t="str">
        <f t="shared" ca="1" si="256"/>
        <v/>
      </c>
      <c r="Q267" s="352"/>
      <c r="R267" s="352" t="str">
        <f t="shared" si="257"/>
        <v/>
      </c>
      <c r="S267" s="352"/>
      <c r="T267" s="361">
        <f t="shared" si="248"/>
        <v>0</v>
      </c>
      <c r="U267" s="351" t="s">
        <v>31</v>
      </c>
      <c r="V267" s="352"/>
      <c r="W267" s="352"/>
      <c r="X267" s="352" t="str">
        <f t="shared" ca="1" si="258"/>
        <v/>
      </c>
      <c r="Y267" s="352"/>
      <c r="Z267" s="352" t="str">
        <f t="shared" si="259"/>
        <v/>
      </c>
      <c r="AA267" s="352"/>
      <c r="AB267" s="361">
        <f t="shared" si="249"/>
        <v>0</v>
      </c>
      <c r="AC267" s="351" t="s">
        <v>31</v>
      </c>
      <c r="AD267" s="352"/>
      <c r="AE267" s="352"/>
      <c r="AF267" s="352" t="str">
        <f t="shared" ca="1" si="260"/>
        <v/>
      </c>
      <c r="AG267" s="352"/>
      <c r="AH267" s="352" t="str">
        <f t="shared" si="261"/>
        <v/>
      </c>
      <c r="AI267" s="352"/>
      <c r="AJ267" s="361">
        <f t="shared" si="250"/>
        <v>0</v>
      </c>
      <c r="AK267" s="351" t="s">
        <v>31</v>
      </c>
      <c r="AL267" s="352"/>
      <c r="AM267" s="352"/>
      <c r="AN267" s="352" t="str">
        <f t="shared" ca="1" si="262"/>
        <v/>
      </c>
      <c r="AO267" s="352"/>
      <c r="AP267" s="352" t="str">
        <f t="shared" si="263"/>
        <v/>
      </c>
      <c r="AQ267" s="352"/>
      <c r="AR267" s="361">
        <f t="shared" si="251"/>
        <v>0</v>
      </c>
    </row>
    <row r="268" spans="1:44" x14ac:dyDescent="0.2">
      <c r="A268" s="430">
        <f t="shared" ref="A268" si="322">IF(AND(A266&lt;&gt;A$10, A266&lt;&gt;""), A266+1, "")</f>
        <v>129</v>
      </c>
      <c r="B268" s="430" t="str">
        <f>'TO Filter Summary'!B139</f>
        <v>ACS</v>
      </c>
      <c r="C268" s="414" t="s">
        <v>118</v>
      </c>
      <c r="D268" s="409" t="s">
        <v>34</v>
      </c>
      <c r="E268" s="409" t="str">
        <f>'TO Filter Summary'!D139</f>
        <v>No</v>
      </c>
      <c r="F268" s="416">
        <f ca="1">IF($A268="","", VLOOKUP(CONCATENATE("Observatory", $A268), Type_DB, 4, 0))</f>
        <v>464</v>
      </c>
      <c r="G268" s="409" t="str">
        <f ca="1">IF($A268="","", VLOOKUP(CONCATENATE("Observatory", $A268), Type_DB, 5, 0))</f>
        <v>0x1D0</v>
      </c>
      <c r="H268" s="409" t="str">
        <f t="shared" ref="H268" ca="1" si="323">CONCATENATE("0x",DEC2HEX(F268+2048))</f>
        <v>0x9D0</v>
      </c>
      <c r="I268" s="419">
        <f ca="1">IF($A268="","", VLOOKUP(CONCATENATE("Observatory", $A268), Type_DB, 12, 0))</f>
        <v>192</v>
      </c>
      <c r="J268" s="421">
        <f ca="1">IF($A268="","", VLOOKUP(CONCATENATE("Observatory", $A268), Type_DB, 15, 0))</f>
        <v>0.1</v>
      </c>
      <c r="K268" s="421" t="str">
        <f ca="1">IF($A268="","", VLOOKUP(CONCATENATE("Observatory", $A268), Type_DB, 8, 0))</f>
        <v>Sync</v>
      </c>
      <c r="L268" s="423">
        <f ca="1">IF($A268="","", VLOOKUP(CONCATENATE("Observatory", $A268), Type_DB, 16, 0))</f>
        <v>1920</v>
      </c>
      <c r="M268" s="348" t="s">
        <v>899</v>
      </c>
      <c r="N268" s="349">
        <v>0</v>
      </c>
      <c r="O268" s="349">
        <v>0</v>
      </c>
      <c r="P268" s="350">
        <f t="shared" ca="1" si="256"/>
        <v>0</v>
      </c>
      <c r="Q268" s="349">
        <v>0</v>
      </c>
      <c r="R268" s="349">
        <f t="shared" si="257"/>
        <v>0</v>
      </c>
      <c r="S268" s="349" t="s">
        <v>923</v>
      </c>
      <c r="T268" s="360">
        <f t="shared" si="248"/>
        <v>0</v>
      </c>
      <c r="U268" s="348" t="s">
        <v>899</v>
      </c>
      <c r="V268" s="349">
        <v>0</v>
      </c>
      <c r="W268" s="349">
        <v>0</v>
      </c>
      <c r="X268" s="350">
        <f t="shared" ca="1" si="258"/>
        <v>0</v>
      </c>
      <c r="Y268" s="349">
        <v>0</v>
      </c>
      <c r="Z268" s="349">
        <f t="shared" si="259"/>
        <v>0</v>
      </c>
      <c r="AA268" s="349" t="s">
        <v>923</v>
      </c>
      <c r="AB268" s="360">
        <f t="shared" si="249"/>
        <v>0</v>
      </c>
      <c r="AC268" s="348" t="s">
        <v>899</v>
      </c>
      <c r="AD268" s="349">
        <v>0</v>
      </c>
      <c r="AE268" s="349">
        <v>0</v>
      </c>
      <c r="AF268" s="350">
        <f t="shared" ca="1" si="260"/>
        <v>0</v>
      </c>
      <c r="AG268" s="349">
        <v>0</v>
      </c>
      <c r="AH268" s="349">
        <f t="shared" si="261"/>
        <v>0</v>
      </c>
      <c r="AI268" s="349" t="s">
        <v>923</v>
      </c>
      <c r="AJ268" s="360">
        <f t="shared" si="250"/>
        <v>0</v>
      </c>
      <c r="AK268" s="348" t="s">
        <v>899</v>
      </c>
      <c r="AL268" s="349">
        <v>0</v>
      </c>
      <c r="AM268" s="349">
        <v>0</v>
      </c>
      <c r="AN268" s="350">
        <f t="shared" ca="1" si="262"/>
        <v>0</v>
      </c>
      <c r="AO268" s="349">
        <v>0</v>
      </c>
      <c r="AP268" s="349">
        <f t="shared" si="263"/>
        <v>0</v>
      </c>
      <c r="AQ268" s="349" t="s">
        <v>923</v>
      </c>
      <c r="AR268" s="360">
        <f t="shared" si="251"/>
        <v>0</v>
      </c>
    </row>
    <row r="269" spans="1:44" ht="13.5" thickBot="1" x14ac:dyDescent="0.25">
      <c r="A269" s="430"/>
      <c r="B269" s="430"/>
      <c r="C269" s="415"/>
      <c r="D269" s="413"/>
      <c r="E269" s="413"/>
      <c r="F269" s="417"/>
      <c r="G269" s="418"/>
      <c r="H269" s="418"/>
      <c r="I269" s="420"/>
      <c r="J269" s="422"/>
      <c r="K269" s="422"/>
      <c r="L269" s="424"/>
      <c r="M269" s="351" t="s">
        <v>31</v>
      </c>
      <c r="N269" s="352"/>
      <c r="O269" s="352"/>
      <c r="P269" s="352" t="str">
        <f t="shared" ca="1" si="256"/>
        <v/>
      </c>
      <c r="Q269" s="352"/>
      <c r="R269" s="352" t="str">
        <f t="shared" si="257"/>
        <v/>
      </c>
      <c r="S269" s="352"/>
      <c r="T269" s="361">
        <f t="shared" ref="T269:T273" si="324">IF(AND(M269&lt;&gt;"N/A", O269&lt;&gt;0),IF($E269="B",0,$L269/O269), 0)</f>
        <v>0</v>
      </c>
      <c r="U269" s="351" t="s">
        <v>31</v>
      </c>
      <c r="V269" s="352"/>
      <c r="W269" s="352"/>
      <c r="X269" s="352" t="str">
        <f t="shared" ca="1" si="258"/>
        <v/>
      </c>
      <c r="Y269" s="352"/>
      <c r="Z269" s="352" t="str">
        <f t="shared" si="259"/>
        <v/>
      </c>
      <c r="AA269" s="352"/>
      <c r="AB269" s="361">
        <f t="shared" ref="AB269:AB273" si="325">IF(AND(U269&lt;&gt;"N/A", W269&lt;&gt;0),IF($E269="B",0,$L269/W269), 0)</f>
        <v>0</v>
      </c>
      <c r="AC269" s="351" t="s">
        <v>31</v>
      </c>
      <c r="AD269" s="352"/>
      <c r="AE269" s="352"/>
      <c r="AF269" s="352" t="str">
        <f t="shared" ca="1" si="260"/>
        <v/>
      </c>
      <c r="AG269" s="352"/>
      <c r="AH269" s="352" t="str">
        <f t="shared" si="261"/>
        <v/>
      </c>
      <c r="AI269" s="352"/>
      <c r="AJ269" s="361">
        <f t="shared" ref="AJ269:AJ273" si="326">IF(AND(AC269&lt;&gt;"N/A", AE269&lt;&gt;0),IF($E269="B",0,$L269/AE269), 0)</f>
        <v>0</v>
      </c>
      <c r="AK269" s="351" t="s">
        <v>31</v>
      </c>
      <c r="AL269" s="352"/>
      <c r="AM269" s="352"/>
      <c r="AN269" s="352" t="str">
        <f t="shared" ca="1" si="262"/>
        <v/>
      </c>
      <c r="AO269" s="352"/>
      <c r="AP269" s="352" t="str">
        <f t="shared" si="263"/>
        <v/>
      </c>
      <c r="AQ269" s="352"/>
      <c r="AR269" s="361">
        <f t="shared" ref="AR269:AR273" si="327">IF(AND(AK269&lt;&gt;"N/A", AM269&lt;&gt;0),IF($E269="B",0,$L269/AM269), 0)</f>
        <v>0</v>
      </c>
    </row>
    <row r="270" spans="1:44" x14ac:dyDescent="0.2">
      <c r="A270" s="430">
        <f t="shared" ref="A270" si="328">IF(AND(A268&lt;&gt;A$10, A268&lt;&gt;""), A268+1, "")</f>
        <v>130</v>
      </c>
      <c r="B270" s="430" t="str">
        <f>'TO Filter Summary'!B140</f>
        <v>ACS</v>
      </c>
      <c r="C270" s="414" t="s">
        <v>119</v>
      </c>
      <c r="D270" s="409" t="s">
        <v>34</v>
      </c>
      <c r="E270" s="409" t="str">
        <f>'TO Filter Summary'!D140</f>
        <v>No</v>
      </c>
      <c r="F270" s="416">
        <f ca="1">IF($A270="","", VLOOKUP(CONCATENATE("Observatory", $A270), Type_DB, 4, 0))</f>
        <v>465</v>
      </c>
      <c r="G270" s="409" t="str">
        <f ca="1">IF($A270="","", VLOOKUP(CONCATENATE("Observatory", $A270), Type_DB, 5, 0))</f>
        <v>0x1D1</v>
      </c>
      <c r="H270" s="409" t="str">
        <f t="shared" ref="H270" ca="1" si="329">CONCATENATE("0x",DEC2HEX(F270+2048))</f>
        <v>0x9D1</v>
      </c>
      <c r="I270" s="419">
        <f ca="1">IF($A270="","", VLOOKUP(CONCATENATE("Observatory", $A270), Type_DB, 12, 0))</f>
        <v>192</v>
      </c>
      <c r="J270" s="421">
        <f ca="1">IF($A270="","", VLOOKUP(CONCATENATE("Observatory", $A270), Type_DB, 15, 0))</f>
        <v>0.1</v>
      </c>
      <c r="K270" s="421" t="str">
        <f ca="1">IF($A270="","", VLOOKUP(CONCATENATE("Observatory", $A270), Type_DB, 8, 0))</f>
        <v>Sync</v>
      </c>
      <c r="L270" s="423">
        <f ca="1">IF($A270="","", VLOOKUP(CONCATENATE("Observatory", $A270), Type_DB, 16, 0))</f>
        <v>1920</v>
      </c>
      <c r="M270" s="348" t="s">
        <v>899</v>
      </c>
      <c r="N270" s="349">
        <v>0</v>
      </c>
      <c r="O270" s="349">
        <v>0</v>
      </c>
      <c r="P270" s="350">
        <f t="shared" ca="1" si="256"/>
        <v>0</v>
      </c>
      <c r="Q270" s="349">
        <v>0</v>
      </c>
      <c r="R270" s="349">
        <f t="shared" si="257"/>
        <v>0</v>
      </c>
      <c r="S270" s="349" t="s">
        <v>923</v>
      </c>
      <c r="T270" s="360">
        <f t="shared" si="324"/>
        <v>0</v>
      </c>
      <c r="U270" s="348" t="s">
        <v>899</v>
      </c>
      <c r="V270" s="349">
        <v>0</v>
      </c>
      <c r="W270" s="349">
        <v>0</v>
      </c>
      <c r="X270" s="350">
        <f t="shared" ca="1" si="258"/>
        <v>0</v>
      </c>
      <c r="Y270" s="349">
        <v>0</v>
      </c>
      <c r="Z270" s="349">
        <f t="shared" si="259"/>
        <v>0</v>
      </c>
      <c r="AA270" s="349" t="s">
        <v>923</v>
      </c>
      <c r="AB270" s="360">
        <f t="shared" si="325"/>
        <v>0</v>
      </c>
      <c r="AC270" s="348" t="s">
        <v>899</v>
      </c>
      <c r="AD270" s="349">
        <v>0</v>
      </c>
      <c r="AE270" s="349">
        <v>0</v>
      </c>
      <c r="AF270" s="350">
        <f t="shared" ca="1" si="260"/>
        <v>0</v>
      </c>
      <c r="AG270" s="349">
        <v>0</v>
      </c>
      <c r="AH270" s="349">
        <f t="shared" si="261"/>
        <v>0</v>
      </c>
      <c r="AI270" s="349" t="s">
        <v>923</v>
      </c>
      <c r="AJ270" s="360">
        <f t="shared" si="326"/>
        <v>0</v>
      </c>
      <c r="AK270" s="348" t="s">
        <v>899</v>
      </c>
      <c r="AL270" s="349">
        <v>0</v>
      </c>
      <c r="AM270" s="349">
        <v>0</v>
      </c>
      <c r="AN270" s="350">
        <f t="shared" ca="1" si="262"/>
        <v>0</v>
      </c>
      <c r="AO270" s="349">
        <v>0</v>
      </c>
      <c r="AP270" s="349">
        <f t="shared" si="263"/>
        <v>0</v>
      </c>
      <c r="AQ270" s="349" t="s">
        <v>923</v>
      </c>
      <c r="AR270" s="360">
        <f t="shared" si="327"/>
        <v>0</v>
      </c>
    </row>
    <row r="271" spans="1:44" ht="13.5" thickBot="1" x14ac:dyDescent="0.25">
      <c r="A271" s="430"/>
      <c r="B271" s="430"/>
      <c r="C271" s="415"/>
      <c r="D271" s="413"/>
      <c r="E271" s="413"/>
      <c r="F271" s="417"/>
      <c r="G271" s="418"/>
      <c r="H271" s="418"/>
      <c r="I271" s="420"/>
      <c r="J271" s="422"/>
      <c r="K271" s="422"/>
      <c r="L271" s="424"/>
      <c r="M271" s="351" t="s">
        <v>31</v>
      </c>
      <c r="N271" s="352"/>
      <c r="O271" s="352"/>
      <c r="P271" s="352" t="str">
        <f t="shared" ca="1" si="256"/>
        <v/>
      </c>
      <c r="Q271" s="352"/>
      <c r="R271" s="352" t="str">
        <f t="shared" si="257"/>
        <v/>
      </c>
      <c r="S271" s="352"/>
      <c r="T271" s="361">
        <f t="shared" si="324"/>
        <v>0</v>
      </c>
      <c r="U271" s="351" t="s">
        <v>31</v>
      </c>
      <c r="V271" s="352"/>
      <c r="W271" s="352"/>
      <c r="X271" s="352" t="str">
        <f t="shared" ca="1" si="258"/>
        <v/>
      </c>
      <c r="Y271" s="352"/>
      <c r="Z271" s="352" t="str">
        <f t="shared" si="259"/>
        <v/>
      </c>
      <c r="AA271" s="352"/>
      <c r="AB271" s="361">
        <f t="shared" si="325"/>
        <v>0</v>
      </c>
      <c r="AC271" s="351" t="s">
        <v>31</v>
      </c>
      <c r="AD271" s="352"/>
      <c r="AE271" s="352"/>
      <c r="AF271" s="352" t="str">
        <f t="shared" ca="1" si="260"/>
        <v/>
      </c>
      <c r="AG271" s="352"/>
      <c r="AH271" s="352" t="str">
        <f t="shared" si="261"/>
        <v/>
      </c>
      <c r="AI271" s="352"/>
      <c r="AJ271" s="361">
        <f t="shared" si="326"/>
        <v>0</v>
      </c>
      <c r="AK271" s="351" t="s">
        <v>31</v>
      </c>
      <c r="AL271" s="352"/>
      <c r="AM271" s="352"/>
      <c r="AN271" s="352" t="str">
        <f t="shared" ca="1" si="262"/>
        <v/>
      </c>
      <c r="AO271" s="352"/>
      <c r="AP271" s="352" t="str">
        <f t="shared" si="263"/>
        <v/>
      </c>
      <c r="AQ271" s="352"/>
      <c r="AR271" s="361">
        <f t="shared" si="327"/>
        <v>0</v>
      </c>
    </row>
    <row r="272" spans="1:44" x14ac:dyDescent="0.2">
      <c r="A272" s="430">
        <f t="shared" ref="A272" si="330">IF(AND(A270&lt;&gt;A$10, A270&lt;&gt;""), A270+1, "")</f>
        <v>131</v>
      </c>
      <c r="B272" s="430" t="str">
        <f>'TO Filter Summary'!B141</f>
        <v>ACS</v>
      </c>
      <c r="C272" s="414" t="s">
        <v>120</v>
      </c>
      <c r="D272" s="409" t="s">
        <v>34</v>
      </c>
      <c r="E272" s="409" t="str">
        <f>'TO Filter Summary'!D141</f>
        <v>No</v>
      </c>
      <c r="F272" s="416">
        <f ca="1">IF($A272="","", VLOOKUP(CONCATENATE("Observatory", $A272), Type_DB, 4, 0))</f>
        <v>466</v>
      </c>
      <c r="G272" s="409" t="str">
        <f ca="1">IF($A272="","", VLOOKUP(CONCATENATE("Observatory", $A272), Type_DB, 5, 0))</f>
        <v>0x1D2</v>
      </c>
      <c r="H272" s="409" t="str">
        <f t="shared" ref="H272" ca="1" si="331">CONCATENATE("0x",DEC2HEX(F272+2048))</f>
        <v>0x9D2</v>
      </c>
      <c r="I272" s="419">
        <f ca="1">IF($A272="","", VLOOKUP(CONCATENATE("Observatory", $A272), Type_DB, 12, 0))</f>
        <v>192</v>
      </c>
      <c r="J272" s="421">
        <f ca="1">IF($A272="","", VLOOKUP(CONCATENATE("Observatory", $A272), Type_DB, 15, 0))</f>
        <v>0.1</v>
      </c>
      <c r="K272" s="421" t="str">
        <f ca="1">IF($A272="","", VLOOKUP(CONCATENATE("Observatory", $A272), Type_DB, 8, 0))</f>
        <v>Sync</v>
      </c>
      <c r="L272" s="423">
        <f ca="1">IF($A272="","", VLOOKUP(CONCATENATE("Observatory", $A272), Type_DB, 16, 0))</f>
        <v>1920</v>
      </c>
      <c r="M272" s="348" t="s">
        <v>899</v>
      </c>
      <c r="N272" s="349">
        <v>0</v>
      </c>
      <c r="O272" s="349">
        <v>0</v>
      </c>
      <c r="P272" s="350">
        <f t="shared" ref="P272:P273" ca="1" si="332">IF(M272="Count", INDIRECT(CONCATENATE("$J", ROW()))*O272, "")</f>
        <v>0</v>
      </c>
      <c r="Q272" s="349">
        <v>0</v>
      </c>
      <c r="R272" s="349">
        <f t="shared" ref="R272:R273" si="333">IF(S272="","",IF(S272="SCHK",0,(IF(S272="SCEV",1,(IF(S272="SCAD",2,IF(S272="SCHR",3,0)))))))</f>
        <v>0</v>
      </c>
      <c r="S272" s="349" t="s">
        <v>923</v>
      </c>
      <c r="T272" s="360">
        <f t="shared" si="324"/>
        <v>0</v>
      </c>
      <c r="U272" s="348" t="s">
        <v>899</v>
      </c>
      <c r="V272" s="349">
        <v>0</v>
      </c>
      <c r="W272" s="349">
        <v>0</v>
      </c>
      <c r="X272" s="350">
        <f t="shared" ref="X272:X273" ca="1" si="334">IF(U272="Count", INDIRECT(CONCATENATE("$J", ROW()))*W272, "")</f>
        <v>0</v>
      </c>
      <c r="Y272" s="349">
        <v>0</v>
      </c>
      <c r="Z272" s="349">
        <f t="shared" ref="Z272:Z273" si="335">IF(AA272="","",IF(AA272="SCHK",0,(IF(AA272="SCEV",1,(IF(AA272="SCAD",2,IF(AA272="SCHR",3,0)))))))</f>
        <v>0</v>
      </c>
      <c r="AA272" s="349" t="s">
        <v>923</v>
      </c>
      <c r="AB272" s="360">
        <f t="shared" si="325"/>
        <v>0</v>
      </c>
      <c r="AC272" s="348" t="s">
        <v>899</v>
      </c>
      <c r="AD272" s="349">
        <v>0</v>
      </c>
      <c r="AE272" s="349">
        <v>0</v>
      </c>
      <c r="AF272" s="350">
        <f t="shared" ref="AF272:AF273" ca="1" si="336">IF(AC272="Count", INDIRECT(CONCATENATE("$J", ROW()))*AE272, "")</f>
        <v>0</v>
      </c>
      <c r="AG272" s="349">
        <v>0</v>
      </c>
      <c r="AH272" s="349">
        <f t="shared" ref="AH272:AH273" si="337">IF(AI272="","",IF(AI272="SCHK",0,(IF(AI272="SCEV",1,(IF(AI272="SCAD",2,IF(AI272="SCHR",3,0)))))))</f>
        <v>0</v>
      </c>
      <c r="AI272" s="349" t="s">
        <v>923</v>
      </c>
      <c r="AJ272" s="360">
        <f t="shared" si="326"/>
        <v>0</v>
      </c>
      <c r="AK272" s="348" t="s">
        <v>899</v>
      </c>
      <c r="AL272" s="349">
        <v>0</v>
      </c>
      <c r="AM272" s="349">
        <v>0</v>
      </c>
      <c r="AN272" s="350">
        <f t="shared" ref="AN272:AN273" ca="1" si="338">IF(AK272="Count", INDIRECT(CONCATENATE("$J", ROW()))*AM272, "")</f>
        <v>0</v>
      </c>
      <c r="AO272" s="349">
        <v>0</v>
      </c>
      <c r="AP272" s="349">
        <f t="shared" ref="AP272:AP273" si="339">IF(AQ272="","",IF(AQ272="SCHK",0,(IF(AQ272="SCEV",1,(IF(AQ272="SCAD",2,IF(AQ272="SCHR",3,0)))))))</f>
        <v>0</v>
      </c>
      <c r="AQ272" s="349" t="s">
        <v>923</v>
      </c>
      <c r="AR272" s="360">
        <f t="shared" si="327"/>
        <v>0</v>
      </c>
    </row>
    <row r="273" spans="1:44" ht="13.5" thickBot="1" x14ac:dyDescent="0.25">
      <c r="A273" s="430"/>
      <c r="B273" s="430"/>
      <c r="C273" s="415"/>
      <c r="D273" s="413"/>
      <c r="E273" s="413"/>
      <c r="F273" s="417"/>
      <c r="G273" s="418"/>
      <c r="H273" s="418"/>
      <c r="I273" s="420"/>
      <c r="J273" s="422"/>
      <c r="K273" s="422"/>
      <c r="L273" s="424"/>
      <c r="M273" s="351" t="s">
        <v>31</v>
      </c>
      <c r="N273" s="352"/>
      <c r="O273" s="352"/>
      <c r="P273" s="352" t="str">
        <f t="shared" ca="1" si="332"/>
        <v/>
      </c>
      <c r="Q273" s="352"/>
      <c r="R273" s="352" t="str">
        <f t="shared" si="333"/>
        <v/>
      </c>
      <c r="S273" s="352"/>
      <c r="T273" s="361">
        <f t="shared" si="324"/>
        <v>0</v>
      </c>
      <c r="U273" s="351" t="s">
        <v>31</v>
      </c>
      <c r="V273" s="352"/>
      <c r="W273" s="352"/>
      <c r="X273" s="352" t="str">
        <f t="shared" ca="1" si="334"/>
        <v/>
      </c>
      <c r="Y273" s="352"/>
      <c r="Z273" s="352" t="str">
        <f t="shared" si="335"/>
        <v/>
      </c>
      <c r="AA273" s="352"/>
      <c r="AB273" s="361">
        <f t="shared" si="325"/>
        <v>0</v>
      </c>
      <c r="AC273" s="351" t="s">
        <v>31</v>
      </c>
      <c r="AD273" s="352"/>
      <c r="AE273" s="352"/>
      <c r="AF273" s="352" t="str">
        <f t="shared" ca="1" si="336"/>
        <v/>
      </c>
      <c r="AG273" s="352"/>
      <c r="AH273" s="352" t="str">
        <f t="shared" si="337"/>
        <v/>
      </c>
      <c r="AI273" s="352"/>
      <c r="AJ273" s="361">
        <f t="shared" si="326"/>
        <v>0</v>
      </c>
      <c r="AK273" s="351" t="s">
        <v>31</v>
      </c>
      <c r="AL273" s="352"/>
      <c r="AM273" s="352"/>
      <c r="AN273" s="352" t="str">
        <f t="shared" ca="1" si="338"/>
        <v/>
      </c>
      <c r="AO273" s="352"/>
      <c r="AP273" s="352" t="str">
        <f t="shared" si="339"/>
        <v/>
      </c>
      <c r="AQ273" s="352"/>
      <c r="AR273" s="361">
        <f t="shared" si="327"/>
        <v>0</v>
      </c>
    </row>
    <row r="274" spans="1:44" x14ac:dyDescent="0.2">
      <c r="A274" s="430">
        <f t="shared" ref="A274" si="340">IF(AND(A272&lt;&gt;A$10, A272&lt;&gt;""), A272+1, "")</f>
        <v>132</v>
      </c>
      <c r="B274" s="430" t="str">
        <f>'TO Filter Summary'!B142</f>
        <v>ACS</v>
      </c>
      <c r="C274" s="414" t="s">
        <v>1094</v>
      </c>
      <c r="D274" s="409" t="s">
        <v>34</v>
      </c>
      <c r="E274" s="409" t="str">
        <f>'TO Filter Summary'!D142</f>
        <v>No</v>
      </c>
      <c r="F274" s="416">
        <f ca="1">IF($A274="","", VLOOKUP(CONCATENATE("Observatory", $A274), Type_DB, 4, 0))</f>
        <v>467</v>
      </c>
      <c r="G274" s="409" t="str">
        <f ca="1">IF($A274="","", VLOOKUP(CONCATENATE("Observatory", $A274), Type_DB, 5, 0))</f>
        <v>0x1D3</v>
      </c>
      <c r="H274" s="409" t="str">
        <f t="shared" ref="H274" ca="1" si="341">CONCATENATE("0x",DEC2HEX(F274+2048))</f>
        <v>0x9D3</v>
      </c>
      <c r="I274" s="419">
        <f ca="1">IF($A274="","", VLOOKUP(CONCATENATE("Observatory", $A274), Type_DB, 12, 0))</f>
        <v>1312</v>
      </c>
      <c r="J274" s="421">
        <f ca="1">IF($A274="","", VLOOKUP(CONCATENATE("Observatory", $A274), Type_DB, 15, 0))</f>
        <v>0.1</v>
      </c>
      <c r="K274" s="421" t="str">
        <f ca="1">IF($A274="","", VLOOKUP(CONCATENATE("Observatory", $A274), Type_DB, 8, 0))</f>
        <v>Sync</v>
      </c>
      <c r="L274" s="423">
        <f ca="1">IF($A274="","", VLOOKUP(CONCATENATE("Observatory", $A274), Type_DB, 16, 0))</f>
        <v>13120</v>
      </c>
      <c r="M274" s="348" t="s">
        <v>899</v>
      </c>
      <c r="N274" s="349">
        <v>1</v>
      </c>
      <c r="O274" s="349">
        <v>10</v>
      </c>
      <c r="P274" s="350">
        <f t="shared" ref="P274:P335" ca="1" si="342">IF(M274="Count", INDIRECT(CONCATENATE("$J", ROW()))*O274, "")</f>
        <v>1</v>
      </c>
      <c r="Q274" s="349">
        <v>0</v>
      </c>
      <c r="R274" s="349">
        <f t="shared" ref="R274:R335" si="343">IF(S274="","",IF(S274="SCHK",0,(IF(S274="SCEV",1,(IF(S274="SCAD",2,IF(S274="SCHR",3,0)))))))</f>
        <v>0</v>
      </c>
      <c r="S274" s="349" t="s">
        <v>923</v>
      </c>
      <c r="T274" s="360">
        <f t="shared" ref="T274:T332" ca="1" si="344">IF(AND(M274&lt;&gt;"N/A", O274&lt;&gt;0),IF($E274="B",0,$L274/O274), 0)</f>
        <v>1312</v>
      </c>
      <c r="U274" s="348" t="s">
        <v>899</v>
      </c>
      <c r="V274" s="349">
        <v>1</v>
      </c>
      <c r="W274" s="349">
        <v>100</v>
      </c>
      <c r="X274" s="350">
        <f t="shared" ref="X274:X335" ca="1" si="345">IF(U274="Count", INDIRECT(CONCATENATE("$J", ROW()))*W274, "")</f>
        <v>10</v>
      </c>
      <c r="Y274" s="349">
        <v>0</v>
      </c>
      <c r="Z274" s="349">
        <f t="shared" ref="Z274:Z335" si="346">IF(AA274="","",IF(AA274="SCHK",0,(IF(AA274="SCEV",1,(IF(AA274="SCAD",2,IF(AA274="SCHR",3,0)))))))</f>
        <v>0</v>
      </c>
      <c r="AA274" s="349" t="s">
        <v>923</v>
      </c>
      <c r="AB274" s="360">
        <f t="shared" ref="AB274:AB332" ca="1" si="347">IF(AND(U274&lt;&gt;"N/A", W274&lt;&gt;0),IF($E274="B",0,$L274/W274), 0)</f>
        <v>131.19999999999999</v>
      </c>
      <c r="AC274" s="348" t="s">
        <v>899</v>
      </c>
      <c r="AD274" s="349">
        <v>1</v>
      </c>
      <c r="AE274" s="349">
        <v>100</v>
      </c>
      <c r="AF274" s="350">
        <f t="shared" ref="AF274:AF335" ca="1" si="348">IF(AC274="Count", INDIRECT(CONCATENATE("$J", ROW()))*AE274, "")</f>
        <v>10</v>
      </c>
      <c r="AG274" s="349">
        <v>0</v>
      </c>
      <c r="AH274" s="349">
        <f t="shared" ref="AH274:AH335" si="349">IF(AI274="","",IF(AI274="SCHK",0,(IF(AI274="SCEV",1,(IF(AI274="SCAD",2,IF(AI274="SCHR",3,0)))))))</f>
        <v>0</v>
      </c>
      <c r="AI274" s="349" t="s">
        <v>923</v>
      </c>
      <c r="AJ274" s="360">
        <f t="shared" ref="AJ274:AJ332" ca="1" si="350">IF(AND(AC274&lt;&gt;"N/A", AE274&lt;&gt;0),IF($E274="B",0,$L274/AE274), 0)</f>
        <v>131.19999999999999</v>
      </c>
      <c r="AK274" s="348" t="s">
        <v>899</v>
      </c>
      <c r="AL274" s="349">
        <v>1</v>
      </c>
      <c r="AM274" s="349">
        <v>100</v>
      </c>
      <c r="AN274" s="350">
        <f t="shared" ref="AN274:AN335" ca="1" si="351">IF(AK274="Count", INDIRECT(CONCATENATE("$J", ROW()))*AM274, "")</f>
        <v>10</v>
      </c>
      <c r="AO274" s="349">
        <v>0</v>
      </c>
      <c r="AP274" s="349">
        <f t="shared" ref="AP274:AP335" si="352">IF(AQ274="","",IF(AQ274="SCHK",0,(IF(AQ274="SCEV",1,(IF(AQ274="SCAD",2,IF(AQ274="SCHR",3,0)))))))</f>
        <v>0</v>
      </c>
      <c r="AQ274" s="349" t="s">
        <v>923</v>
      </c>
      <c r="AR274" s="360">
        <f t="shared" ref="AR274:AR332" ca="1" si="353">IF(AND(AK274&lt;&gt;"N/A", AM274&lt;&gt;0),IF($E274="B",0,$L274/AM274), 0)</f>
        <v>131.19999999999999</v>
      </c>
    </row>
    <row r="275" spans="1:44" ht="13.5" thickBot="1" x14ac:dyDescent="0.25">
      <c r="A275" s="430"/>
      <c r="B275" s="430"/>
      <c r="C275" s="415"/>
      <c r="D275" s="413"/>
      <c r="E275" s="413"/>
      <c r="F275" s="417"/>
      <c r="G275" s="418"/>
      <c r="H275" s="418"/>
      <c r="I275" s="420"/>
      <c r="J275" s="422"/>
      <c r="K275" s="422"/>
      <c r="L275" s="424"/>
      <c r="M275" s="351" t="s">
        <v>31</v>
      </c>
      <c r="N275" s="352"/>
      <c r="O275" s="352"/>
      <c r="P275" s="352" t="str">
        <f t="shared" ca="1" si="342"/>
        <v/>
      </c>
      <c r="Q275" s="352"/>
      <c r="R275" s="352" t="str">
        <f t="shared" si="343"/>
        <v/>
      </c>
      <c r="S275" s="352"/>
      <c r="T275" s="361">
        <f t="shared" si="344"/>
        <v>0</v>
      </c>
      <c r="U275" s="351" t="s">
        <v>31</v>
      </c>
      <c r="V275" s="352"/>
      <c r="W275" s="352"/>
      <c r="X275" s="352" t="str">
        <f t="shared" ca="1" si="345"/>
        <v/>
      </c>
      <c r="Y275" s="352"/>
      <c r="Z275" s="352" t="str">
        <f t="shared" si="346"/>
        <v/>
      </c>
      <c r="AA275" s="352"/>
      <c r="AB275" s="361">
        <f t="shared" si="347"/>
        <v>0</v>
      </c>
      <c r="AC275" s="351" t="s">
        <v>31</v>
      </c>
      <c r="AD275" s="352"/>
      <c r="AE275" s="352"/>
      <c r="AF275" s="352" t="str">
        <f t="shared" ca="1" si="348"/>
        <v/>
      </c>
      <c r="AG275" s="352"/>
      <c r="AH275" s="352" t="str">
        <f t="shared" si="349"/>
        <v/>
      </c>
      <c r="AI275" s="352"/>
      <c r="AJ275" s="361">
        <f t="shared" si="350"/>
        <v>0</v>
      </c>
      <c r="AK275" s="351" t="s">
        <v>31</v>
      </c>
      <c r="AL275" s="352"/>
      <c r="AM275" s="352"/>
      <c r="AN275" s="352" t="str">
        <f t="shared" ca="1" si="351"/>
        <v/>
      </c>
      <c r="AO275" s="352"/>
      <c r="AP275" s="352" t="str">
        <f t="shared" si="352"/>
        <v/>
      </c>
      <c r="AQ275" s="352"/>
      <c r="AR275" s="361">
        <f t="shared" si="353"/>
        <v>0</v>
      </c>
    </row>
    <row r="276" spans="1:44" x14ac:dyDescent="0.2">
      <c r="A276" s="430">
        <f t="shared" ref="A276" si="354">IF(AND(A274&lt;&gt;A$10, A274&lt;&gt;""), A274+1, "")</f>
        <v>133</v>
      </c>
      <c r="B276" s="430" t="str">
        <f>'TO Filter Summary'!B143</f>
        <v>ACS</v>
      </c>
      <c r="C276" s="414" t="s">
        <v>1097</v>
      </c>
      <c r="D276" s="409" t="s">
        <v>34</v>
      </c>
      <c r="E276" s="409" t="str">
        <f>'TO Filter Summary'!D143</f>
        <v>No</v>
      </c>
      <c r="F276" s="416">
        <f ca="1">IF($A276="","", VLOOKUP(CONCATENATE("Observatory", $A276), Type_DB, 4, 0))</f>
        <v>468</v>
      </c>
      <c r="G276" s="409" t="str">
        <f ca="1">IF($A276="","", VLOOKUP(CONCATENATE("Observatory", $A276), Type_DB, 5, 0))</f>
        <v>0x1D4</v>
      </c>
      <c r="H276" s="409" t="str">
        <f t="shared" ref="H276" ca="1" si="355">CONCATENATE("0x",DEC2HEX(F276+2048))</f>
        <v>0x9D4</v>
      </c>
      <c r="I276" s="419">
        <f ca="1">IF($A276="","", VLOOKUP(CONCATENATE("Observatory", $A276), Type_DB, 12, 0))</f>
        <v>384</v>
      </c>
      <c r="J276" s="421">
        <f ca="1">IF($A276="","", VLOOKUP(CONCATENATE("Observatory", $A276), Type_DB, 15, 0))</f>
        <v>0.1</v>
      </c>
      <c r="K276" s="421" t="str">
        <f ca="1">IF($A276="","", VLOOKUP(CONCATENATE("Observatory", $A276), Type_DB, 8, 0))</f>
        <v>Sync</v>
      </c>
      <c r="L276" s="423">
        <f ca="1">IF($A276="","", VLOOKUP(CONCATENATE("Observatory", $A276), Type_DB, 16, 0))</f>
        <v>3840</v>
      </c>
      <c r="M276" s="348" t="s">
        <v>899</v>
      </c>
      <c r="N276" s="349">
        <v>1</v>
      </c>
      <c r="O276" s="349">
        <v>50</v>
      </c>
      <c r="P276" s="350">
        <f t="shared" ca="1" si="342"/>
        <v>5</v>
      </c>
      <c r="Q276" s="349">
        <v>0</v>
      </c>
      <c r="R276" s="349">
        <f t="shared" si="343"/>
        <v>0</v>
      </c>
      <c r="S276" s="349" t="s">
        <v>923</v>
      </c>
      <c r="T276" s="360">
        <f t="shared" ca="1" si="344"/>
        <v>76.8</v>
      </c>
      <c r="U276" s="348" t="s">
        <v>899</v>
      </c>
      <c r="V276" s="349">
        <v>1</v>
      </c>
      <c r="W276" s="349">
        <v>100</v>
      </c>
      <c r="X276" s="350">
        <f t="shared" ca="1" si="345"/>
        <v>10</v>
      </c>
      <c r="Y276" s="349">
        <v>0</v>
      </c>
      <c r="Z276" s="349">
        <f t="shared" si="346"/>
        <v>0</v>
      </c>
      <c r="AA276" s="349" t="s">
        <v>923</v>
      </c>
      <c r="AB276" s="360">
        <f t="shared" ca="1" si="347"/>
        <v>38.4</v>
      </c>
      <c r="AC276" s="348" t="s">
        <v>899</v>
      </c>
      <c r="AD276" s="349">
        <v>1</v>
      </c>
      <c r="AE276" s="349">
        <v>300</v>
      </c>
      <c r="AF276" s="350">
        <f t="shared" ca="1" si="348"/>
        <v>30</v>
      </c>
      <c r="AG276" s="349">
        <v>0</v>
      </c>
      <c r="AH276" s="349">
        <f t="shared" si="349"/>
        <v>0</v>
      </c>
      <c r="AI276" s="349" t="s">
        <v>923</v>
      </c>
      <c r="AJ276" s="360">
        <f t="shared" ca="1" si="350"/>
        <v>12.8</v>
      </c>
      <c r="AK276" s="348" t="s">
        <v>899</v>
      </c>
      <c r="AL276" s="349">
        <v>1</v>
      </c>
      <c r="AM276" s="349">
        <v>100</v>
      </c>
      <c r="AN276" s="350">
        <f t="shared" ca="1" si="351"/>
        <v>10</v>
      </c>
      <c r="AO276" s="349">
        <v>0</v>
      </c>
      <c r="AP276" s="349">
        <f t="shared" si="352"/>
        <v>0</v>
      </c>
      <c r="AQ276" s="349" t="s">
        <v>923</v>
      </c>
      <c r="AR276" s="360">
        <f t="shared" ca="1" si="353"/>
        <v>38.4</v>
      </c>
    </row>
    <row r="277" spans="1:44" ht="13.5" thickBot="1" x14ac:dyDescent="0.25">
      <c r="A277" s="430"/>
      <c r="B277" s="430"/>
      <c r="C277" s="415"/>
      <c r="D277" s="413"/>
      <c r="E277" s="413"/>
      <c r="F277" s="417"/>
      <c r="G277" s="418"/>
      <c r="H277" s="418"/>
      <c r="I277" s="420"/>
      <c r="J277" s="422"/>
      <c r="K277" s="422"/>
      <c r="L277" s="424"/>
      <c r="M277" s="351" t="s">
        <v>31</v>
      </c>
      <c r="N277" s="352"/>
      <c r="O277" s="352"/>
      <c r="P277" s="352" t="str">
        <f t="shared" ca="1" si="342"/>
        <v/>
      </c>
      <c r="Q277" s="352"/>
      <c r="R277" s="352" t="str">
        <f t="shared" si="343"/>
        <v/>
      </c>
      <c r="S277" s="352"/>
      <c r="T277" s="361">
        <f t="shared" si="344"/>
        <v>0</v>
      </c>
      <c r="U277" s="351" t="s">
        <v>31</v>
      </c>
      <c r="V277" s="352"/>
      <c r="W277" s="352"/>
      <c r="X277" s="352" t="str">
        <f t="shared" ca="1" si="345"/>
        <v/>
      </c>
      <c r="Y277" s="352"/>
      <c r="Z277" s="352" t="str">
        <f t="shared" si="346"/>
        <v/>
      </c>
      <c r="AA277" s="352"/>
      <c r="AB277" s="361">
        <f t="shared" si="347"/>
        <v>0</v>
      </c>
      <c r="AC277" s="351" t="s">
        <v>31</v>
      </c>
      <c r="AD277" s="352"/>
      <c r="AE277" s="352"/>
      <c r="AF277" s="352" t="str">
        <f t="shared" ca="1" si="348"/>
        <v/>
      </c>
      <c r="AG277" s="352"/>
      <c r="AH277" s="352" t="str">
        <f t="shared" si="349"/>
        <v/>
      </c>
      <c r="AI277" s="352"/>
      <c r="AJ277" s="361">
        <f t="shared" si="350"/>
        <v>0</v>
      </c>
      <c r="AK277" s="351" t="s">
        <v>31</v>
      </c>
      <c r="AL277" s="352"/>
      <c r="AM277" s="352"/>
      <c r="AN277" s="352" t="str">
        <f t="shared" ca="1" si="351"/>
        <v/>
      </c>
      <c r="AO277" s="352"/>
      <c r="AP277" s="352" t="str">
        <f t="shared" si="352"/>
        <v/>
      </c>
      <c r="AQ277" s="352"/>
      <c r="AR277" s="361">
        <f t="shared" si="353"/>
        <v>0</v>
      </c>
    </row>
    <row r="278" spans="1:44" x14ac:dyDescent="0.2">
      <c r="A278" s="430">
        <f t="shared" ref="A278" si="356">IF(AND(A276&lt;&gt;A$10, A276&lt;&gt;""), A276+1, "")</f>
        <v>134</v>
      </c>
      <c r="B278" s="430" t="str">
        <f>'TO Filter Summary'!B144</f>
        <v>ACS</v>
      </c>
      <c r="C278" s="414" t="s">
        <v>1098</v>
      </c>
      <c r="D278" s="409" t="s">
        <v>34</v>
      </c>
      <c r="E278" s="409" t="str">
        <f>'TO Filter Summary'!D144</f>
        <v>No</v>
      </c>
      <c r="F278" s="416">
        <f ca="1">IF($A278="","", VLOOKUP(CONCATENATE("Observatory", $A278), Type_DB, 4, 0))</f>
        <v>469</v>
      </c>
      <c r="G278" s="409" t="str">
        <f ca="1">IF($A278="","", VLOOKUP(CONCATENATE("Observatory", $A278), Type_DB, 5, 0))</f>
        <v>0x1D5</v>
      </c>
      <c r="H278" s="409" t="str">
        <f t="shared" ref="H278" ca="1" si="357">CONCATENATE("0x",DEC2HEX(F278+2048))</f>
        <v>0x9D5</v>
      </c>
      <c r="I278" s="419">
        <f ca="1">IF($A278="","", VLOOKUP(CONCATENATE("Observatory", $A278), Type_DB, 12, 0))</f>
        <v>1344</v>
      </c>
      <c r="J278" s="421">
        <f ca="1">IF($A278="","", VLOOKUP(CONCATENATE("Observatory", $A278), Type_DB, 15, 0))</f>
        <v>0.1</v>
      </c>
      <c r="K278" s="421" t="str">
        <f ca="1">IF($A278="","", VLOOKUP(CONCATENATE("Observatory", $A278), Type_DB, 8, 0))</f>
        <v>Sync</v>
      </c>
      <c r="L278" s="423">
        <f ca="1">IF($A278="","", VLOOKUP(CONCATENATE("Observatory", $A278), Type_DB, 16, 0))</f>
        <v>13440</v>
      </c>
      <c r="M278" s="348" t="s">
        <v>899</v>
      </c>
      <c r="N278" s="349">
        <v>1</v>
      </c>
      <c r="O278" s="349">
        <v>10</v>
      </c>
      <c r="P278" s="350">
        <f t="shared" ca="1" si="342"/>
        <v>1</v>
      </c>
      <c r="Q278" s="349">
        <v>0</v>
      </c>
      <c r="R278" s="349">
        <f t="shared" si="343"/>
        <v>0</v>
      </c>
      <c r="S278" s="349" t="s">
        <v>923</v>
      </c>
      <c r="T278" s="360">
        <f t="shared" ca="1" si="344"/>
        <v>1344</v>
      </c>
      <c r="U278" s="348" t="s">
        <v>899</v>
      </c>
      <c r="V278" s="349">
        <v>1</v>
      </c>
      <c r="W278" s="349">
        <v>100</v>
      </c>
      <c r="X278" s="350">
        <f t="shared" ca="1" si="345"/>
        <v>10</v>
      </c>
      <c r="Y278" s="349">
        <v>0</v>
      </c>
      <c r="Z278" s="349">
        <f t="shared" si="346"/>
        <v>0</v>
      </c>
      <c r="AA278" s="349" t="s">
        <v>923</v>
      </c>
      <c r="AB278" s="360">
        <f t="shared" ca="1" si="347"/>
        <v>134.4</v>
      </c>
      <c r="AC278" s="348" t="s">
        <v>899</v>
      </c>
      <c r="AD278" s="349">
        <v>1</v>
      </c>
      <c r="AE278" s="349">
        <v>50</v>
      </c>
      <c r="AF278" s="350">
        <f t="shared" ca="1" si="348"/>
        <v>5</v>
      </c>
      <c r="AG278" s="349">
        <v>0</v>
      </c>
      <c r="AH278" s="349">
        <f t="shared" si="349"/>
        <v>0</v>
      </c>
      <c r="AI278" s="349" t="s">
        <v>923</v>
      </c>
      <c r="AJ278" s="360">
        <f t="shared" ca="1" si="350"/>
        <v>268.8</v>
      </c>
      <c r="AK278" s="348" t="s">
        <v>899</v>
      </c>
      <c r="AL278" s="349">
        <v>1</v>
      </c>
      <c r="AM278" s="349">
        <v>150</v>
      </c>
      <c r="AN278" s="350">
        <f t="shared" ca="1" si="351"/>
        <v>15</v>
      </c>
      <c r="AO278" s="349">
        <v>0</v>
      </c>
      <c r="AP278" s="349">
        <f t="shared" si="352"/>
        <v>0</v>
      </c>
      <c r="AQ278" s="349" t="s">
        <v>923</v>
      </c>
      <c r="AR278" s="360">
        <f t="shared" ca="1" si="353"/>
        <v>89.6</v>
      </c>
    </row>
    <row r="279" spans="1:44" ht="13.5" thickBot="1" x14ac:dyDescent="0.25">
      <c r="A279" s="430"/>
      <c r="B279" s="430"/>
      <c r="C279" s="415"/>
      <c r="D279" s="413"/>
      <c r="E279" s="413"/>
      <c r="F279" s="417"/>
      <c r="G279" s="418"/>
      <c r="H279" s="418"/>
      <c r="I279" s="420"/>
      <c r="J279" s="422"/>
      <c r="K279" s="422"/>
      <c r="L279" s="424"/>
      <c r="M279" s="351" t="s">
        <v>31</v>
      </c>
      <c r="N279" s="352"/>
      <c r="O279" s="352"/>
      <c r="P279" s="352" t="str">
        <f t="shared" ca="1" si="342"/>
        <v/>
      </c>
      <c r="Q279" s="352"/>
      <c r="R279" s="352" t="str">
        <f t="shared" si="343"/>
        <v/>
      </c>
      <c r="S279" s="352"/>
      <c r="T279" s="361">
        <f t="shared" si="344"/>
        <v>0</v>
      </c>
      <c r="U279" s="351" t="s">
        <v>31</v>
      </c>
      <c r="V279" s="352"/>
      <c r="W279" s="352"/>
      <c r="X279" s="352" t="str">
        <f t="shared" ca="1" si="345"/>
        <v/>
      </c>
      <c r="Y279" s="352"/>
      <c r="Z279" s="352" t="str">
        <f t="shared" si="346"/>
        <v/>
      </c>
      <c r="AA279" s="352"/>
      <c r="AB279" s="361">
        <f t="shared" si="347"/>
        <v>0</v>
      </c>
      <c r="AC279" s="351" t="s">
        <v>31</v>
      </c>
      <c r="AD279" s="352"/>
      <c r="AE279" s="352"/>
      <c r="AF279" s="352" t="str">
        <f t="shared" ca="1" si="348"/>
        <v/>
      </c>
      <c r="AG279" s="352"/>
      <c r="AH279" s="352" t="str">
        <f t="shared" si="349"/>
        <v/>
      </c>
      <c r="AI279" s="352"/>
      <c r="AJ279" s="361">
        <f t="shared" si="350"/>
        <v>0</v>
      </c>
      <c r="AK279" s="351" t="s">
        <v>31</v>
      </c>
      <c r="AL279" s="352"/>
      <c r="AM279" s="352"/>
      <c r="AN279" s="352" t="str">
        <f t="shared" ca="1" si="351"/>
        <v/>
      </c>
      <c r="AO279" s="352"/>
      <c r="AP279" s="352" t="str">
        <f t="shared" si="352"/>
        <v/>
      </c>
      <c r="AQ279" s="352"/>
      <c r="AR279" s="361">
        <f t="shared" si="353"/>
        <v>0</v>
      </c>
    </row>
    <row r="280" spans="1:44" x14ac:dyDescent="0.2">
      <c r="A280" s="430">
        <f t="shared" ref="A280" si="358">IF(AND(A278&lt;&gt;A$10, A278&lt;&gt;""), A278+1, "")</f>
        <v>135</v>
      </c>
      <c r="B280" s="430" t="str">
        <f>'TO Filter Summary'!B145</f>
        <v>ACS</v>
      </c>
      <c r="C280" s="414" t="s">
        <v>1101</v>
      </c>
      <c r="D280" s="409" t="s">
        <v>34</v>
      </c>
      <c r="E280" s="409" t="str">
        <f>'TO Filter Summary'!D145</f>
        <v>No</v>
      </c>
      <c r="F280" s="416">
        <f ca="1">IF($A280="","", VLOOKUP(CONCATENATE("Observatory", $A280), Type_DB, 4, 0))</f>
        <v>470</v>
      </c>
      <c r="G280" s="409" t="str">
        <f ca="1">IF($A280="","", VLOOKUP(CONCATENATE("Observatory", $A280), Type_DB, 5, 0))</f>
        <v>0x1D6</v>
      </c>
      <c r="H280" s="409" t="str">
        <f t="shared" ref="H280" ca="1" si="359">CONCATENATE("0x",DEC2HEX(F280+2048))</f>
        <v>0x9D6</v>
      </c>
      <c r="I280" s="419">
        <f ca="1">IF($A280="","", VLOOKUP(CONCATENATE("Observatory", $A280), Type_DB, 12, 0))</f>
        <v>1632</v>
      </c>
      <c r="J280" s="421">
        <f ca="1">IF($A280="","", VLOOKUP(CONCATENATE("Observatory", $A280), Type_DB, 15, 0))</f>
        <v>0.1</v>
      </c>
      <c r="K280" s="421" t="str">
        <f ca="1">IF($A280="","", VLOOKUP(CONCATENATE("Observatory", $A280), Type_DB, 8, 0))</f>
        <v>Sync</v>
      </c>
      <c r="L280" s="423">
        <f ca="1">IF($A280="","", VLOOKUP(CONCATENATE("Observatory", $A280), Type_DB, 16, 0))</f>
        <v>16320</v>
      </c>
      <c r="M280" s="348" t="s">
        <v>899</v>
      </c>
      <c r="N280" s="349">
        <v>1</v>
      </c>
      <c r="O280" s="349">
        <v>10</v>
      </c>
      <c r="P280" s="350">
        <f t="shared" ca="1" si="342"/>
        <v>1</v>
      </c>
      <c r="Q280" s="349">
        <v>0</v>
      </c>
      <c r="R280" s="349">
        <f t="shared" si="343"/>
        <v>0</v>
      </c>
      <c r="S280" s="349" t="s">
        <v>923</v>
      </c>
      <c r="T280" s="360">
        <f t="shared" ca="1" si="344"/>
        <v>1632</v>
      </c>
      <c r="U280" s="348" t="s">
        <v>899</v>
      </c>
      <c r="V280" s="349">
        <v>1</v>
      </c>
      <c r="W280" s="349">
        <v>100</v>
      </c>
      <c r="X280" s="350">
        <f t="shared" ca="1" si="345"/>
        <v>10</v>
      </c>
      <c r="Y280" s="349">
        <v>0</v>
      </c>
      <c r="Z280" s="349">
        <f t="shared" si="346"/>
        <v>0</v>
      </c>
      <c r="AA280" s="349" t="s">
        <v>923</v>
      </c>
      <c r="AB280" s="360">
        <f t="shared" ca="1" si="347"/>
        <v>163.19999999999999</v>
      </c>
      <c r="AC280" s="348" t="s">
        <v>899</v>
      </c>
      <c r="AD280" s="349">
        <v>1</v>
      </c>
      <c r="AE280" s="349">
        <v>50</v>
      </c>
      <c r="AF280" s="350">
        <f t="shared" ca="1" si="348"/>
        <v>5</v>
      </c>
      <c r="AG280" s="349">
        <v>0</v>
      </c>
      <c r="AH280" s="349">
        <f t="shared" si="349"/>
        <v>0</v>
      </c>
      <c r="AI280" s="349" t="s">
        <v>923</v>
      </c>
      <c r="AJ280" s="360">
        <f t="shared" ca="1" si="350"/>
        <v>326.39999999999998</v>
      </c>
      <c r="AK280" s="348" t="s">
        <v>899</v>
      </c>
      <c r="AL280" s="349">
        <v>1</v>
      </c>
      <c r="AM280" s="349">
        <v>100</v>
      </c>
      <c r="AN280" s="350">
        <f t="shared" ca="1" si="351"/>
        <v>10</v>
      </c>
      <c r="AO280" s="349">
        <v>0</v>
      </c>
      <c r="AP280" s="349">
        <f t="shared" si="352"/>
        <v>0</v>
      </c>
      <c r="AQ280" s="349" t="s">
        <v>923</v>
      </c>
      <c r="AR280" s="360">
        <f t="shared" ca="1" si="353"/>
        <v>163.19999999999999</v>
      </c>
    </row>
    <row r="281" spans="1:44" ht="13.5" thickBot="1" x14ac:dyDescent="0.25">
      <c r="A281" s="430"/>
      <c r="B281" s="430"/>
      <c r="C281" s="415"/>
      <c r="D281" s="413"/>
      <c r="E281" s="413"/>
      <c r="F281" s="417"/>
      <c r="G281" s="418"/>
      <c r="H281" s="418"/>
      <c r="I281" s="420"/>
      <c r="J281" s="422"/>
      <c r="K281" s="422"/>
      <c r="L281" s="424"/>
      <c r="M281" s="351" t="s">
        <v>31</v>
      </c>
      <c r="N281" s="352"/>
      <c r="O281" s="352"/>
      <c r="P281" s="352" t="str">
        <f t="shared" ca="1" si="342"/>
        <v/>
      </c>
      <c r="Q281" s="352"/>
      <c r="R281" s="352" t="str">
        <f t="shared" si="343"/>
        <v/>
      </c>
      <c r="S281" s="352"/>
      <c r="T281" s="361">
        <f t="shared" si="344"/>
        <v>0</v>
      </c>
      <c r="U281" s="351" t="s">
        <v>31</v>
      </c>
      <c r="V281" s="352"/>
      <c r="W281" s="352"/>
      <c r="X281" s="352" t="str">
        <f t="shared" ca="1" si="345"/>
        <v/>
      </c>
      <c r="Y281" s="352"/>
      <c r="Z281" s="352" t="str">
        <f t="shared" si="346"/>
        <v/>
      </c>
      <c r="AA281" s="352"/>
      <c r="AB281" s="361">
        <f t="shared" si="347"/>
        <v>0</v>
      </c>
      <c r="AC281" s="351" t="s">
        <v>31</v>
      </c>
      <c r="AD281" s="352"/>
      <c r="AE281" s="352"/>
      <c r="AF281" s="352" t="str">
        <f t="shared" ca="1" si="348"/>
        <v/>
      </c>
      <c r="AG281" s="352"/>
      <c r="AH281" s="352" t="str">
        <f t="shared" si="349"/>
        <v/>
      </c>
      <c r="AI281" s="352"/>
      <c r="AJ281" s="361">
        <f t="shared" si="350"/>
        <v>0</v>
      </c>
      <c r="AK281" s="351" t="s">
        <v>31</v>
      </c>
      <c r="AL281" s="352"/>
      <c r="AM281" s="352"/>
      <c r="AN281" s="352" t="str">
        <f t="shared" ca="1" si="351"/>
        <v/>
      </c>
      <c r="AO281" s="352"/>
      <c r="AP281" s="352" t="str">
        <f t="shared" si="352"/>
        <v/>
      </c>
      <c r="AQ281" s="352"/>
      <c r="AR281" s="361">
        <f t="shared" si="353"/>
        <v>0</v>
      </c>
    </row>
    <row r="282" spans="1:44" x14ac:dyDescent="0.2">
      <c r="A282" s="430">
        <f t="shared" ref="A282" si="360">IF(AND(A280&lt;&gt;A$10, A280&lt;&gt;""), A280+1, "")</f>
        <v>136</v>
      </c>
      <c r="B282" s="430" t="str">
        <f>'TO Filter Summary'!B146</f>
        <v>ACS</v>
      </c>
      <c r="C282" s="414" t="s">
        <v>1093</v>
      </c>
      <c r="D282" s="409" t="s">
        <v>34</v>
      </c>
      <c r="E282" s="409" t="str">
        <f>'TO Filter Summary'!D146</f>
        <v>No</v>
      </c>
      <c r="F282" s="416">
        <f ca="1">IF($A282="","", VLOOKUP(CONCATENATE("Observatory", $A282), Type_DB, 4, 0))</f>
        <v>471</v>
      </c>
      <c r="G282" s="409" t="str">
        <f ca="1">IF($A282="","", VLOOKUP(CONCATENATE("Observatory", $A282), Type_DB, 5, 0))</f>
        <v>0x1D7</v>
      </c>
      <c r="H282" s="409" t="str">
        <f t="shared" ref="H282" ca="1" si="361">CONCATENATE("0x",DEC2HEX(F282+2048))</f>
        <v>0x9D7</v>
      </c>
      <c r="I282" s="419">
        <f ca="1">IF($A282="","", VLOOKUP(CONCATENATE("Observatory", $A282), Type_DB, 12, 0))</f>
        <v>576</v>
      </c>
      <c r="J282" s="421">
        <f ca="1">IF($A282="","", VLOOKUP(CONCATENATE("Observatory", $A282), Type_DB, 15, 0))</f>
        <v>0.1</v>
      </c>
      <c r="K282" s="421" t="str">
        <f ca="1">IF($A282="","", VLOOKUP(CONCATENATE("Observatory", $A282), Type_DB, 8, 0))</f>
        <v>Sync</v>
      </c>
      <c r="L282" s="423">
        <f ca="1">IF($A282="","", VLOOKUP(CONCATENATE("Observatory", $A282), Type_DB, 16, 0))</f>
        <v>5760</v>
      </c>
      <c r="M282" s="348" t="s">
        <v>899</v>
      </c>
      <c r="N282" s="349">
        <v>1</v>
      </c>
      <c r="O282" s="349">
        <v>10</v>
      </c>
      <c r="P282" s="350">
        <f t="shared" ca="1" si="342"/>
        <v>1</v>
      </c>
      <c r="Q282" s="349">
        <v>0</v>
      </c>
      <c r="R282" s="349">
        <f t="shared" si="343"/>
        <v>0</v>
      </c>
      <c r="S282" s="349" t="s">
        <v>923</v>
      </c>
      <c r="T282" s="360">
        <f t="shared" ca="1" si="344"/>
        <v>576</v>
      </c>
      <c r="U282" s="348" t="s">
        <v>899</v>
      </c>
      <c r="V282" s="349">
        <v>1</v>
      </c>
      <c r="W282" s="349">
        <v>100</v>
      </c>
      <c r="X282" s="350">
        <f t="shared" ca="1" si="345"/>
        <v>10</v>
      </c>
      <c r="Y282" s="349">
        <v>0</v>
      </c>
      <c r="Z282" s="349">
        <f t="shared" si="346"/>
        <v>0</v>
      </c>
      <c r="AA282" s="349" t="s">
        <v>923</v>
      </c>
      <c r="AB282" s="360">
        <f t="shared" ca="1" si="347"/>
        <v>57.6</v>
      </c>
      <c r="AC282" s="348" t="s">
        <v>899</v>
      </c>
      <c r="AD282" s="349">
        <v>1</v>
      </c>
      <c r="AE282" s="349">
        <v>150</v>
      </c>
      <c r="AF282" s="350">
        <f t="shared" ca="1" si="348"/>
        <v>15</v>
      </c>
      <c r="AG282" s="349">
        <v>0</v>
      </c>
      <c r="AH282" s="349">
        <f t="shared" si="349"/>
        <v>0</v>
      </c>
      <c r="AI282" s="349" t="s">
        <v>923</v>
      </c>
      <c r="AJ282" s="360">
        <f t="shared" ca="1" si="350"/>
        <v>38.4</v>
      </c>
      <c r="AK282" s="348" t="s">
        <v>899</v>
      </c>
      <c r="AL282" s="349">
        <v>1</v>
      </c>
      <c r="AM282" s="349">
        <v>100</v>
      </c>
      <c r="AN282" s="350">
        <f t="shared" ca="1" si="351"/>
        <v>10</v>
      </c>
      <c r="AO282" s="349">
        <v>0</v>
      </c>
      <c r="AP282" s="349">
        <f t="shared" si="352"/>
        <v>0</v>
      </c>
      <c r="AQ282" s="349" t="s">
        <v>923</v>
      </c>
      <c r="AR282" s="360">
        <f t="shared" ca="1" si="353"/>
        <v>57.6</v>
      </c>
    </row>
    <row r="283" spans="1:44" ht="13.5" thickBot="1" x14ac:dyDescent="0.25">
      <c r="A283" s="430"/>
      <c r="B283" s="430"/>
      <c r="C283" s="415"/>
      <c r="D283" s="413"/>
      <c r="E283" s="413"/>
      <c r="F283" s="417"/>
      <c r="G283" s="418"/>
      <c r="H283" s="418"/>
      <c r="I283" s="420"/>
      <c r="J283" s="422"/>
      <c r="K283" s="422"/>
      <c r="L283" s="424"/>
      <c r="M283" s="351" t="s">
        <v>31</v>
      </c>
      <c r="N283" s="352"/>
      <c r="O283" s="352"/>
      <c r="P283" s="352" t="str">
        <f t="shared" ca="1" si="342"/>
        <v/>
      </c>
      <c r="Q283" s="352"/>
      <c r="R283" s="352" t="str">
        <f t="shared" si="343"/>
        <v/>
      </c>
      <c r="S283" s="352"/>
      <c r="T283" s="361">
        <f t="shared" si="344"/>
        <v>0</v>
      </c>
      <c r="U283" s="351" t="s">
        <v>31</v>
      </c>
      <c r="V283" s="352"/>
      <c r="W283" s="352"/>
      <c r="X283" s="352" t="str">
        <f t="shared" ca="1" si="345"/>
        <v/>
      </c>
      <c r="Y283" s="352"/>
      <c r="Z283" s="352" t="str">
        <f t="shared" si="346"/>
        <v/>
      </c>
      <c r="AA283" s="352"/>
      <c r="AB283" s="361">
        <f t="shared" si="347"/>
        <v>0</v>
      </c>
      <c r="AC283" s="351" t="s">
        <v>31</v>
      </c>
      <c r="AD283" s="352"/>
      <c r="AE283" s="352"/>
      <c r="AF283" s="352" t="str">
        <f t="shared" ca="1" si="348"/>
        <v/>
      </c>
      <c r="AG283" s="352"/>
      <c r="AH283" s="352" t="str">
        <f t="shared" si="349"/>
        <v/>
      </c>
      <c r="AI283" s="352"/>
      <c r="AJ283" s="361">
        <f t="shared" si="350"/>
        <v>0</v>
      </c>
      <c r="AK283" s="351" t="s">
        <v>31</v>
      </c>
      <c r="AL283" s="352"/>
      <c r="AM283" s="352"/>
      <c r="AN283" s="352" t="str">
        <f t="shared" ca="1" si="351"/>
        <v/>
      </c>
      <c r="AO283" s="352"/>
      <c r="AP283" s="352" t="str">
        <f t="shared" si="352"/>
        <v/>
      </c>
      <c r="AQ283" s="352"/>
      <c r="AR283" s="361">
        <f t="shared" si="353"/>
        <v>0</v>
      </c>
    </row>
    <row r="284" spans="1:44" x14ac:dyDescent="0.2">
      <c r="A284" s="430">
        <f t="shared" ref="A284" si="362">IF(AND(A282&lt;&gt;A$10, A282&lt;&gt;""), A282+1, "")</f>
        <v>137</v>
      </c>
      <c r="B284" s="430" t="str">
        <f>'TO Filter Summary'!B147</f>
        <v>ACS</v>
      </c>
      <c r="C284" s="414" t="s">
        <v>121</v>
      </c>
      <c r="D284" s="409" t="s">
        <v>34</v>
      </c>
      <c r="E284" s="409" t="str">
        <f>'TO Filter Summary'!D147</f>
        <v>No</v>
      </c>
      <c r="F284" s="416">
        <f ca="1">IF($A284="","", VLOOKUP(CONCATENATE("Observatory", $A284), Type_DB, 4, 0))</f>
        <v>472</v>
      </c>
      <c r="G284" s="409" t="str">
        <f ca="1">IF($A284="","", VLOOKUP(CONCATENATE("Observatory", $A284), Type_DB, 5, 0))</f>
        <v>0x1D8</v>
      </c>
      <c r="H284" s="409" t="str">
        <f t="shared" ref="H284" ca="1" si="363">CONCATENATE("0x",DEC2HEX(F284+2048))</f>
        <v>0x9D8</v>
      </c>
      <c r="I284" s="419">
        <f ca="1">IF($A284="","", VLOOKUP(CONCATENATE("Observatory", $A284), Type_DB, 12, 0))</f>
        <v>640</v>
      </c>
      <c r="J284" s="421">
        <f ca="1">IF($A284="","", VLOOKUP(CONCATENATE("Observatory", $A284), Type_DB, 15, 0))</f>
        <v>0.1</v>
      </c>
      <c r="K284" s="421" t="str">
        <f ca="1">IF($A284="","", VLOOKUP(CONCATENATE("Observatory", $A284), Type_DB, 8, 0))</f>
        <v>Sync</v>
      </c>
      <c r="L284" s="423">
        <f ca="1">IF($A284="","", VLOOKUP(CONCATENATE("Observatory", $A284), Type_DB, 16, 0))</f>
        <v>6400</v>
      </c>
      <c r="M284" s="348" t="s">
        <v>899</v>
      </c>
      <c r="N284" s="349">
        <v>0</v>
      </c>
      <c r="O284" s="349">
        <v>0</v>
      </c>
      <c r="P284" s="350">
        <f t="shared" ca="1" si="342"/>
        <v>0</v>
      </c>
      <c r="Q284" s="349">
        <v>0</v>
      </c>
      <c r="R284" s="349">
        <f t="shared" si="343"/>
        <v>0</v>
      </c>
      <c r="S284" s="349" t="s">
        <v>923</v>
      </c>
      <c r="T284" s="360">
        <f t="shared" si="344"/>
        <v>0</v>
      </c>
      <c r="U284" s="348" t="s">
        <v>899</v>
      </c>
      <c r="V284" s="349">
        <v>0</v>
      </c>
      <c r="W284" s="349">
        <v>0</v>
      </c>
      <c r="X284" s="350">
        <f t="shared" ca="1" si="345"/>
        <v>0</v>
      </c>
      <c r="Y284" s="349">
        <v>0</v>
      </c>
      <c r="Z284" s="349">
        <f t="shared" si="346"/>
        <v>0</v>
      </c>
      <c r="AA284" s="349" t="s">
        <v>923</v>
      </c>
      <c r="AB284" s="360">
        <f t="shared" si="347"/>
        <v>0</v>
      </c>
      <c r="AC284" s="348" t="s">
        <v>899</v>
      </c>
      <c r="AD284" s="349">
        <v>0</v>
      </c>
      <c r="AE284" s="349">
        <v>0</v>
      </c>
      <c r="AF284" s="350">
        <f t="shared" ca="1" si="348"/>
        <v>0</v>
      </c>
      <c r="AG284" s="349">
        <v>0</v>
      </c>
      <c r="AH284" s="349">
        <f t="shared" si="349"/>
        <v>0</v>
      </c>
      <c r="AI284" s="349" t="s">
        <v>923</v>
      </c>
      <c r="AJ284" s="360">
        <f t="shared" si="350"/>
        <v>0</v>
      </c>
      <c r="AK284" s="348" t="s">
        <v>899</v>
      </c>
      <c r="AL284" s="349">
        <v>0</v>
      </c>
      <c r="AM284" s="349">
        <v>0</v>
      </c>
      <c r="AN284" s="350">
        <f t="shared" ca="1" si="351"/>
        <v>0</v>
      </c>
      <c r="AO284" s="349">
        <v>0</v>
      </c>
      <c r="AP284" s="349">
        <f t="shared" si="352"/>
        <v>0</v>
      </c>
      <c r="AQ284" s="349" t="s">
        <v>923</v>
      </c>
      <c r="AR284" s="360">
        <f t="shared" si="353"/>
        <v>0</v>
      </c>
    </row>
    <row r="285" spans="1:44" ht="13.5" thickBot="1" x14ac:dyDescent="0.25">
      <c r="A285" s="430"/>
      <c r="B285" s="430"/>
      <c r="C285" s="415"/>
      <c r="D285" s="413"/>
      <c r="E285" s="413"/>
      <c r="F285" s="417"/>
      <c r="G285" s="418"/>
      <c r="H285" s="418"/>
      <c r="I285" s="420"/>
      <c r="J285" s="422"/>
      <c r="K285" s="422"/>
      <c r="L285" s="424"/>
      <c r="M285" s="351" t="s">
        <v>31</v>
      </c>
      <c r="N285" s="352"/>
      <c r="O285" s="352"/>
      <c r="P285" s="352" t="str">
        <f t="shared" ca="1" si="342"/>
        <v/>
      </c>
      <c r="Q285" s="352"/>
      <c r="R285" s="352" t="str">
        <f t="shared" si="343"/>
        <v/>
      </c>
      <c r="S285" s="352"/>
      <c r="T285" s="361">
        <f t="shared" si="344"/>
        <v>0</v>
      </c>
      <c r="U285" s="351" t="s">
        <v>31</v>
      </c>
      <c r="V285" s="352"/>
      <c r="W285" s="352"/>
      <c r="X285" s="352" t="str">
        <f t="shared" ca="1" si="345"/>
        <v/>
      </c>
      <c r="Y285" s="352"/>
      <c r="Z285" s="352" t="str">
        <f t="shared" si="346"/>
        <v/>
      </c>
      <c r="AA285" s="352"/>
      <c r="AB285" s="361">
        <f t="shared" si="347"/>
        <v>0</v>
      </c>
      <c r="AC285" s="351" t="s">
        <v>31</v>
      </c>
      <c r="AD285" s="352"/>
      <c r="AE285" s="352"/>
      <c r="AF285" s="352" t="str">
        <f t="shared" ca="1" si="348"/>
        <v/>
      </c>
      <c r="AG285" s="352"/>
      <c r="AH285" s="352" t="str">
        <f t="shared" si="349"/>
        <v/>
      </c>
      <c r="AI285" s="352"/>
      <c r="AJ285" s="361">
        <f t="shared" si="350"/>
        <v>0</v>
      </c>
      <c r="AK285" s="351" t="s">
        <v>31</v>
      </c>
      <c r="AL285" s="352"/>
      <c r="AM285" s="352"/>
      <c r="AN285" s="352" t="str">
        <f t="shared" ca="1" si="351"/>
        <v/>
      </c>
      <c r="AO285" s="352"/>
      <c r="AP285" s="352" t="str">
        <f t="shared" si="352"/>
        <v/>
      </c>
      <c r="AQ285" s="352"/>
      <c r="AR285" s="361">
        <f t="shared" si="353"/>
        <v>0</v>
      </c>
    </row>
    <row r="286" spans="1:44" x14ac:dyDescent="0.2">
      <c r="A286" s="430">
        <f t="shared" ref="A286" si="364">IF(AND(A284&lt;&gt;A$10, A284&lt;&gt;""), A284+1, "")</f>
        <v>138</v>
      </c>
      <c r="B286" s="430" t="str">
        <f>'TO Filter Summary'!B148</f>
        <v>ACS</v>
      </c>
      <c r="C286" s="414" t="s">
        <v>1100</v>
      </c>
      <c r="D286" s="409" t="s">
        <v>34</v>
      </c>
      <c r="E286" s="409" t="str">
        <f>'TO Filter Summary'!D148</f>
        <v>No</v>
      </c>
      <c r="F286" s="416">
        <f ca="1">IF($A286="","", VLOOKUP(CONCATENATE("Observatory", $A286), Type_DB, 4, 0))</f>
        <v>473</v>
      </c>
      <c r="G286" s="409" t="str">
        <f ca="1">IF($A286="","", VLOOKUP(CONCATENATE("Observatory", $A286), Type_DB, 5, 0))</f>
        <v>0x1D9</v>
      </c>
      <c r="H286" s="409" t="str">
        <f t="shared" ref="H286" ca="1" si="365">CONCATENATE("0x",DEC2HEX(F286+2048))</f>
        <v>0x9D9</v>
      </c>
      <c r="I286" s="419">
        <f ca="1">IF($A286="","", VLOOKUP(CONCATENATE("Observatory", $A286), Type_DB, 12, 0))</f>
        <v>1856</v>
      </c>
      <c r="J286" s="421">
        <f ca="1">IF($A286="","", VLOOKUP(CONCATENATE("Observatory", $A286), Type_DB, 15, 0))</f>
        <v>0.1</v>
      </c>
      <c r="K286" s="421" t="str">
        <f ca="1">IF($A286="","", VLOOKUP(CONCATENATE("Observatory", $A286), Type_DB, 8, 0))</f>
        <v>Sync</v>
      </c>
      <c r="L286" s="423">
        <f ca="1">IF($A286="","", VLOOKUP(CONCATENATE("Observatory", $A286), Type_DB, 16, 0))</f>
        <v>18560</v>
      </c>
      <c r="M286" s="348" t="s">
        <v>899</v>
      </c>
      <c r="N286" s="349">
        <v>0</v>
      </c>
      <c r="O286" s="349">
        <v>0</v>
      </c>
      <c r="P286" s="350">
        <f t="shared" ca="1" si="342"/>
        <v>0</v>
      </c>
      <c r="Q286" s="349">
        <v>0</v>
      </c>
      <c r="R286" s="349">
        <f t="shared" si="343"/>
        <v>0</v>
      </c>
      <c r="S286" s="349" t="s">
        <v>923</v>
      </c>
      <c r="T286" s="360">
        <f t="shared" si="344"/>
        <v>0</v>
      </c>
      <c r="U286" s="348" t="s">
        <v>899</v>
      </c>
      <c r="V286" s="349">
        <v>0</v>
      </c>
      <c r="W286" s="349">
        <v>0</v>
      </c>
      <c r="X286" s="350">
        <f t="shared" ca="1" si="345"/>
        <v>0</v>
      </c>
      <c r="Y286" s="349">
        <v>0</v>
      </c>
      <c r="Z286" s="349">
        <f t="shared" si="346"/>
        <v>0</v>
      </c>
      <c r="AA286" s="349" t="s">
        <v>923</v>
      </c>
      <c r="AB286" s="360">
        <f t="shared" si="347"/>
        <v>0</v>
      </c>
      <c r="AC286" s="348" t="s">
        <v>899</v>
      </c>
      <c r="AD286" s="349">
        <v>0</v>
      </c>
      <c r="AE286" s="349">
        <v>0</v>
      </c>
      <c r="AF286" s="350">
        <f t="shared" ca="1" si="348"/>
        <v>0</v>
      </c>
      <c r="AG286" s="349">
        <v>0</v>
      </c>
      <c r="AH286" s="349">
        <f t="shared" si="349"/>
        <v>0</v>
      </c>
      <c r="AI286" s="349" t="s">
        <v>923</v>
      </c>
      <c r="AJ286" s="360">
        <f t="shared" si="350"/>
        <v>0</v>
      </c>
      <c r="AK286" s="348" t="s">
        <v>899</v>
      </c>
      <c r="AL286" s="349">
        <v>0</v>
      </c>
      <c r="AM286" s="349">
        <v>0</v>
      </c>
      <c r="AN286" s="350">
        <f t="shared" ca="1" si="351"/>
        <v>0</v>
      </c>
      <c r="AO286" s="349">
        <v>0</v>
      </c>
      <c r="AP286" s="349">
        <f t="shared" si="352"/>
        <v>0</v>
      </c>
      <c r="AQ286" s="349" t="s">
        <v>923</v>
      </c>
      <c r="AR286" s="360">
        <f t="shared" si="353"/>
        <v>0</v>
      </c>
    </row>
    <row r="287" spans="1:44" ht="13.5" thickBot="1" x14ac:dyDescent="0.25">
      <c r="A287" s="430"/>
      <c r="B287" s="430"/>
      <c r="C287" s="415"/>
      <c r="D287" s="413"/>
      <c r="E287" s="413"/>
      <c r="F287" s="417"/>
      <c r="G287" s="418"/>
      <c r="H287" s="418"/>
      <c r="I287" s="420"/>
      <c r="J287" s="422"/>
      <c r="K287" s="422"/>
      <c r="L287" s="424"/>
      <c r="M287" s="351" t="s">
        <v>31</v>
      </c>
      <c r="N287" s="352"/>
      <c r="O287" s="352"/>
      <c r="P287" s="352" t="str">
        <f t="shared" ca="1" si="342"/>
        <v/>
      </c>
      <c r="Q287" s="352"/>
      <c r="R287" s="352" t="str">
        <f t="shared" si="343"/>
        <v/>
      </c>
      <c r="S287" s="352"/>
      <c r="T287" s="361">
        <f t="shared" si="344"/>
        <v>0</v>
      </c>
      <c r="U287" s="351" t="s">
        <v>31</v>
      </c>
      <c r="V287" s="352"/>
      <c r="W287" s="352"/>
      <c r="X287" s="352" t="str">
        <f t="shared" ca="1" si="345"/>
        <v/>
      </c>
      <c r="Y287" s="352"/>
      <c r="Z287" s="352" t="str">
        <f t="shared" si="346"/>
        <v/>
      </c>
      <c r="AA287" s="352"/>
      <c r="AB287" s="361">
        <f t="shared" si="347"/>
        <v>0</v>
      </c>
      <c r="AC287" s="351" t="s">
        <v>31</v>
      </c>
      <c r="AD287" s="352"/>
      <c r="AE287" s="352"/>
      <c r="AF287" s="352" t="str">
        <f t="shared" ca="1" si="348"/>
        <v/>
      </c>
      <c r="AG287" s="352"/>
      <c r="AH287" s="352" t="str">
        <f t="shared" si="349"/>
        <v/>
      </c>
      <c r="AI287" s="352"/>
      <c r="AJ287" s="361">
        <f t="shared" si="350"/>
        <v>0</v>
      </c>
      <c r="AK287" s="351" t="s">
        <v>31</v>
      </c>
      <c r="AL287" s="352"/>
      <c r="AM287" s="352"/>
      <c r="AN287" s="352" t="str">
        <f t="shared" ca="1" si="351"/>
        <v/>
      </c>
      <c r="AO287" s="352"/>
      <c r="AP287" s="352" t="str">
        <f t="shared" si="352"/>
        <v/>
      </c>
      <c r="AQ287" s="352"/>
      <c r="AR287" s="361">
        <f t="shared" si="353"/>
        <v>0</v>
      </c>
    </row>
    <row r="288" spans="1:44" x14ac:dyDescent="0.2">
      <c r="A288" s="430">
        <f t="shared" ref="A288" si="366">IF(AND(A286&lt;&gt;A$10, A286&lt;&gt;""), A286+1, "")</f>
        <v>139</v>
      </c>
      <c r="B288" s="430" t="str">
        <f>'TO Filter Summary'!B149</f>
        <v>ACS</v>
      </c>
      <c r="C288" s="414" t="s">
        <v>1099</v>
      </c>
      <c r="D288" s="409" t="s">
        <v>34</v>
      </c>
      <c r="E288" s="409" t="str">
        <f>'TO Filter Summary'!D149</f>
        <v>No</v>
      </c>
      <c r="F288" s="416">
        <f ca="1">IF($A288="","", VLOOKUP(CONCATENATE("Observatory", $A288), Type_DB, 4, 0))</f>
        <v>474</v>
      </c>
      <c r="G288" s="409" t="str">
        <f ca="1">IF($A288="","", VLOOKUP(CONCATENATE("Observatory", $A288), Type_DB, 5, 0))</f>
        <v>0x1DA</v>
      </c>
      <c r="H288" s="409" t="str">
        <f t="shared" ref="H288" ca="1" si="367">CONCATENATE("0x",DEC2HEX(F288+2048))</f>
        <v>0x9DA</v>
      </c>
      <c r="I288" s="419">
        <f ca="1">IF($A288="","", VLOOKUP(CONCATENATE("Observatory", $A288), Type_DB, 12, 0))</f>
        <v>5120</v>
      </c>
      <c r="J288" s="421">
        <f ca="1">IF($A288="","", VLOOKUP(CONCATENATE("Observatory", $A288), Type_DB, 15, 0))</f>
        <v>0.1</v>
      </c>
      <c r="K288" s="421" t="str">
        <f ca="1">IF($A288="","", VLOOKUP(CONCATENATE("Observatory", $A288), Type_DB, 8, 0))</f>
        <v>Sync</v>
      </c>
      <c r="L288" s="423">
        <f ca="1">IF($A288="","", VLOOKUP(CONCATENATE("Observatory", $A288), Type_DB, 16, 0))</f>
        <v>51200</v>
      </c>
      <c r="M288" s="348" t="s">
        <v>899</v>
      </c>
      <c r="N288" s="349">
        <v>0</v>
      </c>
      <c r="O288" s="349">
        <v>0</v>
      </c>
      <c r="P288" s="350">
        <f t="shared" ca="1" si="342"/>
        <v>0</v>
      </c>
      <c r="Q288" s="349">
        <v>0</v>
      </c>
      <c r="R288" s="349">
        <f t="shared" si="343"/>
        <v>0</v>
      </c>
      <c r="S288" s="349" t="s">
        <v>923</v>
      </c>
      <c r="T288" s="360">
        <f t="shared" si="344"/>
        <v>0</v>
      </c>
      <c r="U288" s="348" t="s">
        <v>899</v>
      </c>
      <c r="V288" s="349">
        <v>0</v>
      </c>
      <c r="W288" s="349">
        <v>0</v>
      </c>
      <c r="X288" s="350">
        <f t="shared" ca="1" si="345"/>
        <v>0</v>
      </c>
      <c r="Y288" s="349">
        <v>0</v>
      </c>
      <c r="Z288" s="349">
        <f t="shared" si="346"/>
        <v>0</v>
      </c>
      <c r="AA288" s="349" t="s">
        <v>923</v>
      </c>
      <c r="AB288" s="360">
        <f t="shared" si="347"/>
        <v>0</v>
      </c>
      <c r="AC288" s="348" t="s">
        <v>899</v>
      </c>
      <c r="AD288" s="349">
        <v>0</v>
      </c>
      <c r="AE288" s="349">
        <v>0</v>
      </c>
      <c r="AF288" s="350">
        <f t="shared" ca="1" si="348"/>
        <v>0</v>
      </c>
      <c r="AG288" s="349">
        <v>0</v>
      </c>
      <c r="AH288" s="349">
        <f t="shared" si="349"/>
        <v>0</v>
      </c>
      <c r="AI288" s="349" t="s">
        <v>923</v>
      </c>
      <c r="AJ288" s="360">
        <f t="shared" si="350"/>
        <v>0</v>
      </c>
      <c r="AK288" s="348" t="s">
        <v>899</v>
      </c>
      <c r="AL288" s="349">
        <v>0</v>
      </c>
      <c r="AM288" s="349">
        <v>0</v>
      </c>
      <c r="AN288" s="350">
        <f t="shared" ca="1" si="351"/>
        <v>0</v>
      </c>
      <c r="AO288" s="349">
        <v>0</v>
      </c>
      <c r="AP288" s="349">
        <f t="shared" si="352"/>
        <v>0</v>
      </c>
      <c r="AQ288" s="349" t="s">
        <v>923</v>
      </c>
      <c r="AR288" s="360">
        <f t="shared" si="353"/>
        <v>0</v>
      </c>
    </row>
    <row r="289" spans="1:44" ht="13.5" thickBot="1" x14ac:dyDescent="0.25">
      <c r="A289" s="430"/>
      <c r="B289" s="430"/>
      <c r="C289" s="415"/>
      <c r="D289" s="413"/>
      <c r="E289" s="413"/>
      <c r="F289" s="417"/>
      <c r="G289" s="418"/>
      <c r="H289" s="418"/>
      <c r="I289" s="420"/>
      <c r="J289" s="422"/>
      <c r="K289" s="422"/>
      <c r="L289" s="424"/>
      <c r="M289" s="351" t="s">
        <v>31</v>
      </c>
      <c r="N289" s="352"/>
      <c r="O289" s="352"/>
      <c r="P289" s="352" t="str">
        <f t="shared" ca="1" si="342"/>
        <v/>
      </c>
      <c r="Q289" s="352"/>
      <c r="R289" s="352" t="str">
        <f t="shared" si="343"/>
        <v/>
      </c>
      <c r="S289" s="352"/>
      <c r="T289" s="361">
        <f t="shared" si="344"/>
        <v>0</v>
      </c>
      <c r="U289" s="351" t="s">
        <v>31</v>
      </c>
      <c r="V289" s="352"/>
      <c r="W289" s="352"/>
      <c r="X289" s="352" t="str">
        <f t="shared" ca="1" si="345"/>
        <v/>
      </c>
      <c r="Y289" s="352"/>
      <c r="Z289" s="352" t="str">
        <f t="shared" si="346"/>
        <v/>
      </c>
      <c r="AA289" s="352"/>
      <c r="AB289" s="361">
        <f t="shared" si="347"/>
        <v>0</v>
      </c>
      <c r="AC289" s="351" t="s">
        <v>31</v>
      </c>
      <c r="AD289" s="352"/>
      <c r="AE289" s="352"/>
      <c r="AF289" s="352" t="str">
        <f t="shared" ca="1" si="348"/>
        <v/>
      </c>
      <c r="AG289" s="352"/>
      <c r="AH289" s="352" t="str">
        <f t="shared" si="349"/>
        <v/>
      </c>
      <c r="AI289" s="352"/>
      <c r="AJ289" s="361">
        <f t="shared" si="350"/>
        <v>0</v>
      </c>
      <c r="AK289" s="351" t="s">
        <v>31</v>
      </c>
      <c r="AL289" s="352"/>
      <c r="AM289" s="352"/>
      <c r="AN289" s="352" t="str">
        <f t="shared" ca="1" si="351"/>
        <v/>
      </c>
      <c r="AO289" s="352"/>
      <c r="AP289" s="352" t="str">
        <f t="shared" si="352"/>
        <v/>
      </c>
      <c r="AQ289" s="352"/>
      <c r="AR289" s="361">
        <f t="shared" si="353"/>
        <v>0</v>
      </c>
    </row>
    <row r="290" spans="1:44" x14ac:dyDescent="0.2">
      <c r="A290" s="430">
        <f t="shared" ref="A290" si="368">IF(AND(A288&lt;&gt;A$10, A288&lt;&gt;""), A288+1, "")</f>
        <v>140</v>
      </c>
      <c r="B290" s="430" t="str">
        <f>'TO Filter Summary'!B150</f>
        <v>ACS</v>
      </c>
      <c r="C290" s="414" t="s">
        <v>1102</v>
      </c>
      <c r="D290" s="409" t="s">
        <v>34</v>
      </c>
      <c r="E290" s="409" t="str">
        <f>'TO Filter Summary'!D150</f>
        <v>No</v>
      </c>
      <c r="F290" s="416">
        <f ca="1">IF($A290="","", VLOOKUP(CONCATENATE("Observatory", $A290), Type_DB, 4, 0))</f>
        <v>475</v>
      </c>
      <c r="G290" s="409" t="str">
        <f ca="1">IF($A290="","", VLOOKUP(CONCATENATE("Observatory", $A290), Type_DB, 5, 0))</f>
        <v>0x1DB</v>
      </c>
      <c r="H290" s="409" t="str">
        <f t="shared" ref="H290" ca="1" si="369">CONCATENATE("0x",DEC2HEX(F290+2048))</f>
        <v>0x9DB</v>
      </c>
      <c r="I290" s="419">
        <f ca="1">IF($A290="","", VLOOKUP(CONCATENATE("Observatory", $A290), Type_DB, 12, 0))</f>
        <v>3008</v>
      </c>
      <c r="J290" s="421">
        <f ca="1">IF($A290="","", VLOOKUP(CONCATENATE("Observatory", $A290), Type_DB, 15, 0))</f>
        <v>0.1</v>
      </c>
      <c r="K290" s="421" t="str">
        <f ca="1">IF($A290="","", VLOOKUP(CONCATENATE("Observatory", $A290), Type_DB, 8, 0))</f>
        <v>Sync</v>
      </c>
      <c r="L290" s="423">
        <f ca="1">IF($A290="","", VLOOKUP(CONCATENATE("Observatory", $A290), Type_DB, 16, 0))</f>
        <v>30080</v>
      </c>
      <c r="M290" s="348" t="s">
        <v>899</v>
      </c>
      <c r="N290" s="349">
        <v>0</v>
      </c>
      <c r="O290" s="349">
        <v>0</v>
      </c>
      <c r="P290" s="350">
        <f t="shared" ca="1" si="342"/>
        <v>0</v>
      </c>
      <c r="Q290" s="349">
        <v>0</v>
      </c>
      <c r="R290" s="349">
        <f t="shared" si="343"/>
        <v>0</v>
      </c>
      <c r="S290" s="349" t="s">
        <v>923</v>
      </c>
      <c r="T290" s="360">
        <f t="shared" si="344"/>
        <v>0</v>
      </c>
      <c r="U290" s="348" t="s">
        <v>899</v>
      </c>
      <c r="V290" s="349">
        <v>0</v>
      </c>
      <c r="W290" s="349">
        <v>0</v>
      </c>
      <c r="X290" s="350">
        <f t="shared" ca="1" si="345"/>
        <v>0</v>
      </c>
      <c r="Y290" s="349">
        <v>0</v>
      </c>
      <c r="Z290" s="349">
        <f t="shared" si="346"/>
        <v>0</v>
      </c>
      <c r="AA290" s="349" t="s">
        <v>923</v>
      </c>
      <c r="AB290" s="360">
        <f t="shared" si="347"/>
        <v>0</v>
      </c>
      <c r="AC290" s="348" t="s">
        <v>899</v>
      </c>
      <c r="AD290" s="349">
        <v>0</v>
      </c>
      <c r="AE290" s="349">
        <v>0</v>
      </c>
      <c r="AF290" s="350">
        <f t="shared" ca="1" si="348"/>
        <v>0</v>
      </c>
      <c r="AG290" s="349">
        <v>0</v>
      </c>
      <c r="AH290" s="349">
        <f t="shared" si="349"/>
        <v>0</v>
      </c>
      <c r="AI290" s="349" t="s">
        <v>923</v>
      </c>
      <c r="AJ290" s="360">
        <f t="shared" si="350"/>
        <v>0</v>
      </c>
      <c r="AK290" s="348" t="s">
        <v>899</v>
      </c>
      <c r="AL290" s="349">
        <v>0</v>
      </c>
      <c r="AM290" s="349">
        <v>0</v>
      </c>
      <c r="AN290" s="350">
        <f t="shared" ca="1" si="351"/>
        <v>0</v>
      </c>
      <c r="AO290" s="349">
        <v>0</v>
      </c>
      <c r="AP290" s="349">
        <f t="shared" si="352"/>
        <v>0</v>
      </c>
      <c r="AQ290" s="349" t="s">
        <v>923</v>
      </c>
      <c r="AR290" s="360">
        <f t="shared" si="353"/>
        <v>0</v>
      </c>
    </row>
    <row r="291" spans="1:44" ht="13.5" thickBot="1" x14ac:dyDescent="0.25">
      <c r="A291" s="430"/>
      <c r="B291" s="430"/>
      <c r="C291" s="415"/>
      <c r="D291" s="413"/>
      <c r="E291" s="413"/>
      <c r="F291" s="417"/>
      <c r="G291" s="418"/>
      <c r="H291" s="418"/>
      <c r="I291" s="420"/>
      <c r="J291" s="422"/>
      <c r="K291" s="422"/>
      <c r="L291" s="424"/>
      <c r="M291" s="351" t="s">
        <v>31</v>
      </c>
      <c r="N291" s="352"/>
      <c r="O291" s="352"/>
      <c r="P291" s="352" t="str">
        <f t="shared" ca="1" si="342"/>
        <v/>
      </c>
      <c r="Q291" s="352"/>
      <c r="R291" s="352" t="str">
        <f t="shared" si="343"/>
        <v/>
      </c>
      <c r="S291" s="352"/>
      <c r="T291" s="361">
        <f t="shared" si="344"/>
        <v>0</v>
      </c>
      <c r="U291" s="351" t="s">
        <v>31</v>
      </c>
      <c r="V291" s="352"/>
      <c r="W291" s="352"/>
      <c r="X291" s="352" t="str">
        <f t="shared" ca="1" si="345"/>
        <v/>
      </c>
      <c r="Y291" s="352"/>
      <c r="Z291" s="352" t="str">
        <f t="shared" si="346"/>
        <v/>
      </c>
      <c r="AA291" s="352"/>
      <c r="AB291" s="361">
        <f t="shared" si="347"/>
        <v>0</v>
      </c>
      <c r="AC291" s="351" t="s">
        <v>31</v>
      </c>
      <c r="AD291" s="352"/>
      <c r="AE291" s="352"/>
      <c r="AF291" s="352" t="str">
        <f t="shared" ca="1" si="348"/>
        <v/>
      </c>
      <c r="AG291" s="352"/>
      <c r="AH291" s="352" t="str">
        <f t="shared" si="349"/>
        <v/>
      </c>
      <c r="AI291" s="352"/>
      <c r="AJ291" s="361">
        <f t="shared" si="350"/>
        <v>0</v>
      </c>
      <c r="AK291" s="351" t="s">
        <v>31</v>
      </c>
      <c r="AL291" s="352"/>
      <c r="AM291" s="352"/>
      <c r="AN291" s="352" t="str">
        <f t="shared" ca="1" si="351"/>
        <v/>
      </c>
      <c r="AO291" s="352"/>
      <c r="AP291" s="352" t="str">
        <f t="shared" si="352"/>
        <v/>
      </c>
      <c r="AQ291" s="352"/>
      <c r="AR291" s="361">
        <f t="shared" si="353"/>
        <v>0</v>
      </c>
    </row>
    <row r="292" spans="1:44" x14ac:dyDescent="0.2">
      <c r="A292" s="430">
        <f t="shared" ref="A292" si="370">IF(AND(A290&lt;&gt;A$10, A290&lt;&gt;""), A290+1, "")</f>
        <v>141</v>
      </c>
      <c r="B292" s="430" t="str">
        <f>'TO Filter Summary'!B151</f>
        <v>ATB</v>
      </c>
      <c r="C292" s="414" t="s">
        <v>851</v>
      </c>
      <c r="D292" s="409" t="s">
        <v>27</v>
      </c>
      <c r="E292" s="409" t="str">
        <f>'TO Filter Summary'!D151</f>
        <v>AB</v>
      </c>
      <c r="F292" s="416">
        <f ca="1">IF($A292="","", VLOOKUP(CONCATENATE("Observatory", $A292), Type_DB, 4, 0))</f>
        <v>477</v>
      </c>
      <c r="G292" s="409" t="str">
        <f ca="1">IF($A292="","", VLOOKUP(CONCATENATE("Observatory", $A292), Type_DB, 5, 0))</f>
        <v>0x1DD</v>
      </c>
      <c r="H292" s="409" t="str">
        <f t="shared" ref="H292" ca="1" si="371">CONCATENATE("0x",DEC2HEX(F292+2048))</f>
        <v>0x9DD</v>
      </c>
      <c r="I292" s="419">
        <f ca="1">IF($A292="","", VLOOKUP(CONCATENATE("Observatory", $A292), Type_DB, 12, 0))</f>
        <v>448</v>
      </c>
      <c r="J292" s="421">
        <f ca="1">IF($A292="","", VLOOKUP(CONCATENATE("Observatory", $A292), Type_DB, 15, 0))</f>
        <v>1</v>
      </c>
      <c r="K292" s="421" t="str">
        <f ca="1">IF($A292="","", VLOOKUP(CONCATENATE("Observatory", $A292), Type_DB, 8, 0))</f>
        <v>Sync</v>
      </c>
      <c r="L292" s="423">
        <f ca="1">IF($A292="","", VLOOKUP(CONCATENATE("Observatory", $A292), Type_DB, 16, 0))</f>
        <v>448</v>
      </c>
      <c r="M292" s="348" t="s">
        <v>899</v>
      </c>
      <c r="N292" s="349">
        <v>1</v>
      </c>
      <c r="O292" s="349">
        <v>15</v>
      </c>
      <c r="P292" s="350">
        <f t="shared" ca="1" si="342"/>
        <v>15</v>
      </c>
      <c r="Q292" s="349">
        <v>0</v>
      </c>
      <c r="R292" s="349">
        <f t="shared" si="343"/>
        <v>0</v>
      </c>
      <c r="S292" s="349" t="s">
        <v>923</v>
      </c>
      <c r="T292" s="360">
        <f t="shared" ca="1" si="344"/>
        <v>29.866666666666667</v>
      </c>
      <c r="U292" s="348" t="s">
        <v>899</v>
      </c>
      <c r="V292" s="349">
        <v>1</v>
      </c>
      <c r="W292" s="349">
        <v>15</v>
      </c>
      <c r="X292" s="350">
        <f t="shared" ca="1" si="345"/>
        <v>15</v>
      </c>
      <c r="Y292" s="349">
        <v>0</v>
      </c>
      <c r="Z292" s="349">
        <f t="shared" si="346"/>
        <v>0</v>
      </c>
      <c r="AA292" s="349" t="s">
        <v>923</v>
      </c>
      <c r="AB292" s="360">
        <f t="shared" ca="1" si="347"/>
        <v>29.866666666666667</v>
      </c>
      <c r="AC292" s="348" t="s">
        <v>899</v>
      </c>
      <c r="AD292" s="349">
        <v>1</v>
      </c>
      <c r="AE292" s="349">
        <v>5</v>
      </c>
      <c r="AF292" s="350">
        <f t="shared" ca="1" si="348"/>
        <v>5</v>
      </c>
      <c r="AG292" s="349">
        <v>0</v>
      </c>
      <c r="AH292" s="349">
        <f t="shared" si="349"/>
        <v>0</v>
      </c>
      <c r="AI292" s="349" t="s">
        <v>923</v>
      </c>
      <c r="AJ292" s="360">
        <f t="shared" ca="1" si="350"/>
        <v>89.6</v>
      </c>
      <c r="AK292" s="348" t="s">
        <v>899</v>
      </c>
      <c r="AL292" s="349">
        <v>1</v>
      </c>
      <c r="AM292" s="349">
        <v>30</v>
      </c>
      <c r="AN292" s="350">
        <f t="shared" ca="1" si="351"/>
        <v>30</v>
      </c>
      <c r="AO292" s="349">
        <v>0</v>
      </c>
      <c r="AP292" s="349">
        <f t="shared" si="352"/>
        <v>0</v>
      </c>
      <c r="AQ292" s="349" t="s">
        <v>923</v>
      </c>
      <c r="AR292" s="360">
        <f t="shared" ca="1" si="353"/>
        <v>14.933333333333334</v>
      </c>
    </row>
    <row r="293" spans="1:44" ht="13.5" thickBot="1" x14ac:dyDescent="0.25">
      <c r="A293" s="430"/>
      <c r="B293" s="430"/>
      <c r="C293" s="415"/>
      <c r="D293" s="413"/>
      <c r="E293" s="413"/>
      <c r="F293" s="417"/>
      <c r="G293" s="418"/>
      <c r="H293" s="418"/>
      <c r="I293" s="420"/>
      <c r="J293" s="422"/>
      <c r="K293" s="422"/>
      <c r="L293" s="424"/>
      <c r="M293" s="351" t="s">
        <v>31</v>
      </c>
      <c r="N293" s="352"/>
      <c r="O293" s="352"/>
      <c r="P293" s="352" t="str">
        <f t="shared" ca="1" si="342"/>
        <v/>
      </c>
      <c r="Q293" s="352"/>
      <c r="R293" s="352" t="str">
        <f t="shared" si="343"/>
        <v/>
      </c>
      <c r="S293" s="352"/>
      <c r="T293" s="361">
        <f t="shared" si="344"/>
        <v>0</v>
      </c>
      <c r="U293" s="351" t="s">
        <v>31</v>
      </c>
      <c r="V293" s="352"/>
      <c r="W293" s="352"/>
      <c r="X293" s="352" t="str">
        <f t="shared" ca="1" si="345"/>
        <v/>
      </c>
      <c r="Y293" s="352"/>
      <c r="Z293" s="352" t="str">
        <f t="shared" si="346"/>
        <v/>
      </c>
      <c r="AA293" s="352"/>
      <c r="AB293" s="361">
        <f t="shared" si="347"/>
        <v>0</v>
      </c>
      <c r="AC293" s="351" t="s">
        <v>31</v>
      </c>
      <c r="AD293" s="352"/>
      <c r="AE293" s="352"/>
      <c r="AF293" s="352" t="str">
        <f t="shared" ca="1" si="348"/>
        <v/>
      </c>
      <c r="AG293" s="352"/>
      <c r="AH293" s="352" t="str">
        <f t="shared" si="349"/>
        <v/>
      </c>
      <c r="AI293" s="352"/>
      <c r="AJ293" s="361">
        <f t="shared" si="350"/>
        <v>0</v>
      </c>
      <c r="AK293" s="351" t="s">
        <v>31</v>
      </c>
      <c r="AL293" s="352"/>
      <c r="AM293" s="352"/>
      <c r="AN293" s="352" t="str">
        <f t="shared" ca="1" si="351"/>
        <v/>
      </c>
      <c r="AO293" s="352"/>
      <c r="AP293" s="352" t="str">
        <f t="shared" si="352"/>
        <v/>
      </c>
      <c r="AQ293" s="352"/>
      <c r="AR293" s="361">
        <f t="shared" si="353"/>
        <v>0</v>
      </c>
    </row>
    <row r="294" spans="1:44" x14ac:dyDescent="0.2">
      <c r="A294" s="430">
        <f t="shared" ref="A294" si="372">IF(AND(A292&lt;&gt;A$10, A292&lt;&gt;""), A292+1, "")</f>
        <v>142</v>
      </c>
      <c r="B294" s="430" t="str">
        <f>'TO Filter Summary'!B152</f>
        <v>ATB</v>
      </c>
      <c r="C294" s="414" t="s">
        <v>852</v>
      </c>
      <c r="D294" s="409" t="s">
        <v>27</v>
      </c>
      <c r="E294" s="409" t="str">
        <f>'TO Filter Summary'!D152</f>
        <v>AB</v>
      </c>
      <c r="F294" s="416">
        <f ca="1">IF($A294="","", VLOOKUP(CONCATENATE("Observatory", $A294), Type_DB, 4, 0))</f>
        <v>478</v>
      </c>
      <c r="G294" s="409" t="str">
        <f ca="1">IF($A294="","", VLOOKUP(CONCATENATE("Observatory", $A294), Type_DB, 5, 0))</f>
        <v>0x1DE</v>
      </c>
      <c r="H294" s="409" t="str">
        <f t="shared" ref="H294" ca="1" si="373">CONCATENATE("0x",DEC2HEX(F294+2048))</f>
        <v>0x9DE</v>
      </c>
      <c r="I294" s="419">
        <f ca="1">IF($A294="","", VLOOKUP(CONCATENATE("Observatory", $A294), Type_DB, 12, 0))</f>
        <v>400</v>
      </c>
      <c r="J294" s="421">
        <f ca="1">IF($A294="","", VLOOKUP(CONCATENATE("Observatory", $A294), Type_DB, 15, 0))</f>
        <v>1</v>
      </c>
      <c r="K294" s="421" t="str">
        <f ca="1">IF($A294="","", VLOOKUP(CONCATENATE("Observatory", $A294), Type_DB, 8, 0))</f>
        <v>Sync</v>
      </c>
      <c r="L294" s="423">
        <f ca="1">IF($A294="","", VLOOKUP(CONCATENATE("Observatory", $A294), Type_DB, 16, 0))</f>
        <v>400</v>
      </c>
      <c r="M294" s="348" t="s">
        <v>899</v>
      </c>
      <c r="N294" s="349">
        <v>1</v>
      </c>
      <c r="O294" s="349">
        <v>30</v>
      </c>
      <c r="P294" s="350">
        <f t="shared" ca="1" si="342"/>
        <v>30</v>
      </c>
      <c r="Q294" s="349">
        <v>0</v>
      </c>
      <c r="R294" s="349">
        <f t="shared" si="343"/>
        <v>0</v>
      </c>
      <c r="S294" s="349" t="s">
        <v>923</v>
      </c>
      <c r="T294" s="360">
        <f t="shared" ca="1" si="344"/>
        <v>13.333333333333334</v>
      </c>
      <c r="U294" s="348" t="s">
        <v>899</v>
      </c>
      <c r="V294" s="349">
        <v>1</v>
      </c>
      <c r="W294" s="349">
        <v>1</v>
      </c>
      <c r="X294" s="350">
        <f t="shared" ca="1" si="345"/>
        <v>1</v>
      </c>
      <c r="Y294" s="349">
        <v>0</v>
      </c>
      <c r="Z294" s="349">
        <f t="shared" si="346"/>
        <v>0</v>
      </c>
      <c r="AA294" s="349" t="s">
        <v>923</v>
      </c>
      <c r="AB294" s="360">
        <f t="shared" ca="1" si="347"/>
        <v>400</v>
      </c>
      <c r="AC294" s="348" t="s">
        <v>899</v>
      </c>
      <c r="AD294" s="349">
        <v>1</v>
      </c>
      <c r="AE294" s="349">
        <v>30</v>
      </c>
      <c r="AF294" s="350">
        <f t="shared" ca="1" si="348"/>
        <v>30</v>
      </c>
      <c r="AG294" s="349">
        <v>0</v>
      </c>
      <c r="AH294" s="349">
        <f t="shared" si="349"/>
        <v>0</v>
      </c>
      <c r="AI294" s="349" t="s">
        <v>923</v>
      </c>
      <c r="AJ294" s="360">
        <f t="shared" ca="1" si="350"/>
        <v>13.333333333333334</v>
      </c>
      <c r="AK294" s="348" t="s">
        <v>899</v>
      </c>
      <c r="AL294" s="349">
        <v>1</v>
      </c>
      <c r="AM294" s="349">
        <v>60</v>
      </c>
      <c r="AN294" s="350">
        <f t="shared" ca="1" si="351"/>
        <v>60</v>
      </c>
      <c r="AO294" s="349">
        <v>0</v>
      </c>
      <c r="AP294" s="349">
        <f t="shared" si="352"/>
        <v>0</v>
      </c>
      <c r="AQ294" s="349" t="s">
        <v>923</v>
      </c>
      <c r="AR294" s="360">
        <f t="shared" ca="1" si="353"/>
        <v>6.666666666666667</v>
      </c>
    </row>
    <row r="295" spans="1:44" ht="13.5" thickBot="1" x14ac:dyDescent="0.25">
      <c r="A295" s="430"/>
      <c r="B295" s="430"/>
      <c r="C295" s="415"/>
      <c r="D295" s="413"/>
      <c r="E295" s="413"/>
      <c r="F295" s="417"/>
      <c r="G295" s="418"/>
      <c r="H295" s="418"/>
      <c r="I295" s="420"/>
      <c r="J295" s="422"/>
      <c r="K295" s="422"/>
      <c r="L295" s="424"/>
      <c r="M295" s="351" t="s">
        <v>31</v>
      </c>
      <c r="N295" s="352"/>
      <c r="O295" s="352"/>
      <c r="P295" s="352" t="str">
        <f t="shared" ca="1" si="342"/>
        <v/>
      </c>
      <c r="Q295" s="352"/>
      <c r="R295" s="352" t="str">
        <f t="shared" si="343"/>
        <v/>
      </c>
      <c r="S295" s="352"/>
      <c r="T295" s="361">
        <f t="shared" si="344"/>
        <v>0</v>
      </c>
      <c r="U295" s="351" t="s">
        <v>31</v>
      </c>
      <c r="V295" s="352"/>
      <c r="W295" s="352"/>
      <c r="X295" s="352" t="str">
        <f t="shared" ca="1" si="345"/>
        <v/>
      </c>
      <c r="Y295" s="352"/>
      <c r="Z295" s="352" t="str">
        <f t="shared" si="346"/>
        <v/>
      </c>
      <c r="AA295" s="352"/>
      <c r="AB295" s="361">
        <f t="shared" si="347"/>
        <v>0</v>
      </c>
      <c r="AC295" s="351" t="s">
        <v>31</v>
      </c>
      <c r="AD295" s="352"/>
      <c r="AE295" s="352"/>
      <c r="AF295" s="352" t="str">
        <f t="shared" ca="1" si="348"/>
        <v/>
      </c>
      <c r="AG295" s="352"/>
      <c r="AH295" s="352" t="str">
        <f t="shared" si="349"/>
        <v/>
      </c>
      <c r="AI295" s="352"/>
      <c r="AJ295" s="361">
        <f t="shared" si="350"/>
        <v>0</v>
      </c>
      <c r="AK295" s="351" t="s">
        <v>31</v>
      </c>
      <c r="AL295" s="352"/>
      <c r="AM295" s="352"/>
      <c r="AN295" s="352" t="str">
        <f t="shared" ca="1" si="351"/>
        <v/>
      </c>
      <c r="AO295" s="352"/>
      <c r="AP295" s="352" t="str">
        <f t="shared" si="352"/>
        <v/>
      </c>
      <c r="AQ295" s="352"/>
      <c r="AR295" s="361">
        <f t="shared" si="353"/>
        <v>0</v>
      </c>
    </row>
    <row r="296" spans="1:44" x14ac:dyDescent="0.2">
      <c r="A296" s="430">
        <f t="shared" ref="A296" si="374">IF(AND(A294&lt;&gt;A$10, A294&lt;&gt;""), A294+1, "")</f>
        <v>143</v>
      </c>
      <c r="B296" s="430" t="str">
        <f>'TO Filter Summary'!B153</f>
        <v>ATB</v>
      </c>
      <c r="C296" s="414" t="s">
        <v>853</v>
      </c>
      <c r="D296" s="409" t="s">
        <v>27</v>
      </c>
      <c r="E296" s="409" t="str">
        <f>'TO Filter Summary'!D153</f>
        <v>AB</v>
      </c>
      <c r="F296" s="416">
        <f ca="1">IF($A296="","", VLOOKUP(CONCATENATE("Observatory", $A296), Type_DB, 4, 0))</f>
        <v>479</v>
      </c>
      <c r="G296" s="409" t="str">
        <f ca="1">IF($A296="","", VLOOKUP(CONCATENATE("Observatory", $A296), Type_DB, 5, 0))</f>
        <v>0x1DF</v>
      </c>
      <c r="H296" s="409" t="str">
        <f t="shared" ref="H296" ca="1" si="375">CONCATENATE("0x",DEC2HEX(F296+2048))</f>
        <v>0x9DF</v>
      </c>
      <c r="I296" s="419">
        <f ca="1">IF($A296="","", VLOOKUP(CONCATENATE("Observatory", $A296), Type_DB, 12, 0))</f>
        <v>448</v>
      </c>
      <c r="J296" s="421">
        <f ca="1">IF($A296="","", VLOOKUP(CONCATENATE("Observatory", $A296), Type_DB, 15, 0))</f>
        <v>1</v>
      </c>
      <c r="K296" s="421" t="str">
        <f ca="1">IF($A296="","", VLOOKUP(CONCATENATE("Observatory", $A296), Type_DB, 8, 0))</f>
        <v>Sync</v>
      </c>
      <c r="L296" s="423">
        <f ca="1">IF($A296="","", VLOOKUP(CONCATENATE("Observatory", $A296), Type_DB, 16, 0))</f>
        <v>448</v>
      </c>
      <c r="M296" s="348" t="s">
        <v>899</v>
      </c>
      <c r="N296" s="349">
        <v>1</v>
      </c>
      <c r="O296" s="349">
        <v>15</v>
      </c>
      <c r="P296" s="350">
        <f t="shared" ca="1" si="342"/>
        <v>15</v>
      </c>
      <c r="Q296" s="349">
        <v>0</v>
      </c>
      <c r="R296" s="349">
        <f t="shared" si="343"/>
        <v>0</v>
      </c>
      <c r="S296" s="349" t="s">
        <v>923</v>
      </c>
      <c r="T296" s="360">
        <f t="shared" ca="1" si="344"/>
        <v>29.866666666666667</v>
      </c>
      <c r="U296" s="348" t="s">
        <v>899</v>
      </c>
      <c r="V296" s="349">
        <v>1</v>
      </c>
      <c r="W296" s="349">
        <v>15</v>
      </c>
      <c r="X296" s="350">
        <f t="shared" ca="1" si="345"/>
        <v>15</v>
      </c>
      <c r="Y296" s="349">
        <v>0</v>
      </c>
      <c r="Z296" s="349">
        <f t="shared" si="346"/>
        <v>0</v>
      </c>
      <c r="AA296" s="349" t="s">
        <v>923</v>
      </c>
      <c r="AB296" s="360">
        <f t="shared" ca="1" si="347"/>
        <v>29.866666666666667</v>
      </c>
      <c r="AC296" s="348" t="s">
        <v>899</v>
      </c>
      <c r="AD296" s="349">
        <v>1</v>
      </c>
      <c r="AE296" s="349">
        <v>5</v>
      </c>
      <c r="AF296" s="350">
        <f t="shared" ca="1" si="348"/>
        <v>5</v>
      </c>
      <c r="AG296" s="349">
        <v>0</v>
      </c>
      <c r="AH296" s="349">
        <f t="shared" si="349"/>
        <v>0</v>
      </c>
      <c r="AI296" s="349" t="s">
        <v>923</v>
      </c>
      <c r="AJ296" s="360">
        <f t="shared" ca="1" si="350"/>
        <v>89.6</v>
      </c>
      <c r="AK296" s="348" t="s">
        <v>899</v>
      </c>
      <c r="AL296" s="349">
        <v>1</v>
      </c>
      <c r="AM296" s="349">
        <v>30</v>
      </c>
      <c r="AN296" s="350">
        <f t="shared" ca="1" si="351"/>
        <v>30</v>
      </c>
      <c r="AO296" s="349">
        <v>0</v>
      </c>
      <c r="AP296" s="349">
        <f t="shared" si="352"/>
        <v>0</v>
      </c>
      <c r="AQ296" s="349" t="s">
        <v>923</v>
      </c>
      <c r="AR296" s="360">
        <f t="shared" ca="1" si="353"/>
        <v>14.933333333333334</v>
      </c>
    </row>
    <row r="297" spans="1:44" ht="13.5" thickBot="1" x14ac:dyDescent="0.25">
      <c r="A297" s="430"/>
      <c r="B297" s="430"/>
      <c r="C297" s="415"/>
      <c r="D297" s="413"/>
      <c r="E297" s="413"/>
      <c r="F297" s="417"/>
      <c r="G297" s="418"/>
      <c r="H297" s="418"/>
      <c r="I297" s="420"/>
      <c r="J297" s="422"/>
      <c r="K297" s="422"/>
      <c r="L297" s="424"/>
      <c r="M297" s="351" t="s">
        <v>31</v>
      </c>
      <c r="N297" s="352"/>
      <c r="O297" s="352"/>
      <c r="P297" s="352" t="str">
        <f t="shared" ca="1" si="342"/>
        <v/>
      </c>
      <c r="Q297" s="352"/>
      <c r="R297" s="352" t="str">
        <f t="shared" si="343"/>
        <v/>
      </c>
      <c r="S297" s="352"/>
      <c r="T297" s="361">
        <f t="shared" si="344"/>
        <v>0</v>
      </c>
      <c r="U297" s="351" t="s">
        <v>31</v>
      </c>
      <c r="V297" s="352"/>
      <c r="W297" s="352"/>
      <c r="X297" s="352" t="str">
        <f t="shared" ca="1" si="345"/>
        <v/>
      </c>
      <c r="Y297" s="352"/>
      <c r="Z297" s="352" t="str">
        <f t="shared" si="346"/>
        <v/>
      </c>
      <c r="AA297" s="352"/>
      <c r="AB297" s="361">
        <f t="shared" si="347"/>
        <v>0</v>
      </c>
      <c r="AC297" s="351" t="s">
        <v>31</v>
      </c>
      <c r="AD297" s="352"/>
      <c r="AE297" s="352"/>
      <c r="AF297" s="352" t="str">
        <f t="shared" ca="1" si="348"/>
        <v/>
      </c>
      <c r="AG297" s="352"/>
      <c r="AH297" s="352" t="str">
        <f t="shared" si="349"/>
        <v/>
      </c>
      <c r="AI297" s="352"/>
      <c r="AJ297" s="361">
        <f t="shared" si="350"/>
        <v>0</v>
      </c>
      <c r="AK297" s="351" t="s">
        <v>31</v>
      </c>
      <c r="AL297" s="352"/>
      <c r="AM297" s="352"/>
      <c r="AN297" s="352" t="str">
        <f t="shared" ca="1" si="351"/>
        <v/>
      </c>
      <c r="AO297" s="352"/>
      <c r="AP297" s="352" t="str">
        <f t="shared" si="352"/>
        <v/>
      </c>
      <c r="AQ297" s="352"/>
      <c r="AR297" s="361">
        <f t="shared" si="353"/>
        <v>0</v>
      </c>
    </row>
    <row r="298" spans="1:44" x14ac:dyDescent="0.2">
      <c r="A298" s="430">
        <f t="shared" ref="A298" si="376">IF(AND(A296&lt;&gt;A$10, A296&lt;&gt;""), A296+1, "")</f>
        <v>144</v>
      </c>
      <c r="B298" s="430" t="str">
        <f>'TO Filter Summary'!B154</f>
        <v>ATB</v>
      </c>
      <c r="C298" s="414" t="s">
        <v>854</v>
      </c>
      <c r="D298" s="409" t="s">
        <v>27</v>
      </c>
      <c r="E298" s="409" t="str">
        <f>'TO Filter Summary'!D154</f>
        <v>AB</v>
      </c>
      <c r="F298" s="416">
        <f ca="1">IF($A298="","", VLOOKUP(CONCATENATE("Observatory", $A298), Type_DB, 4, 0))</f>
        <v>480</v>
      </c>
      <c r="G298" s="409" t="str">
        <f ca="1">IF($A298="","", VLOOKUP(CONCATENATE("Observatory", $A298), Type_DB, 5, 0))</f>
        <v>0x1E0</v>
      </c>
      <c r="H298" s="409" t="str">
        <f t="shared" ref="H298" ca="1" si="377">CONCATENATE("0x",DEC2HEX(F298+2048))</f>
        <v>0x9E0</v>
      </c>
      <c r="I298" s="419">
        <f ca="1">IF($A298="","", VLOOKUP(CONCATENATE("Observatory", $A298), Type_DB, 12, 0))</f>
        <v>400</v>
      </c>
      <c r="J298" s="421">
        <f ca="1">IF($A298="","", VLOOKUP(CONCATENATE("Observatory", $A298), Type_DB, 15, 0))</f>
        <v>1</v>
      </c>
      <c r="K298" s="421" t="str">
        <f ca="1">IF($A298="","", VLOOKUP(CONCATENATE("Observatory", $A298), Type_DB, 8, 0))</f>
        <v>Sync</v>
      </c>
      <c r="L298" s="423">
        <f ca="1">IF($A298="","", VLOOKUP(CONCATENATE("Observatory", $A298), Type_DB, 16, 0))</f>
        <v>400</v>
      </c>
      <c r="M298" s="348" t="s">
        <v>899</v>
      </c>
      <c r="N298" s="349">
        <v>1</v>
      </c>
      <c r="O298" s="349">
        <v>30</v>
      </c>
      <c r="P298" s="350">
        <f t="shared" ca="1" si="342"/>
        <v>30</v>
      </c>
      <c r="Q298" s="349">
        <v>0</v>
      </c>
      <c r="R298" s="349">
        <f t="shared" si="343"/>
        <v>0</v>
      </c>
      <c r="S298" s="349" t="s">
        <v>923</v>
      </c>
      <c r="T298" s="360">
        <f t="shared" ca="1" si="344"/>
        <v>13.333333333333334</v>
      </c>
      <c r="U298" s="348" t="s">
        <v>899</v>
      </c>
      <c r="V298" s="349">
        <v>1</v>
      </c>
      <c r="W298" s="349">
        <v>1</v>
      </c>
      <c r="X298" s="350">
        <f t="shared" ca="1" si="345"/>
        <v>1</v>
      </c>
      <c r="Y298" s="349">
        <v>0</v>
      </c>
      <c r="Z298" s="349">
        <f t="shared" si="346"/>
        <v>0</v>
      </c>
      <c r="AA298" s="349" t="s">
        <v>923</v>
      </c>
      <c r="AB298" s="360">
        <f t="shared" ca="1" si="347"/>
        <v>400</v>
      </c>
      <c r="AC298" s="348" t="s">
        <v>899</v>
      </c>
      <c r="AD298" s="349">
        <v>1</v>
      </c>
      <c r="AE298" s="349">
        <v>30</v>
      </c>
      <c r="AF298" s="350">
        <f t="shared" ca="1" si="348"/>
        <v>30</v>
      </c>
      <c r="AG298" s="349">
        <v>0</v>
      </c>
      <c r="AH298" s="349">
        <f t="shared" si="349"/>
        <v>0</v>
      </c>
      <c r="AI298" s="349" t="s">
        <v>923</v>
      </c>
      <c r="AJ298" s="360">
        <f t="shared" ca="1" si="350"/>
        <v>13.333333333333334</v>
      </c>
      <c r="AK298" s="348" t="s">
        <v>899</v>
      </c>
      <c r="AL298" s="349">
        <v>1</v>
      </c>
      <c r="AM298" s="349">
        <v>60</v>
      </c>
      <c r="AN298" s="350">
        <f t="shared" ca="1" si="351"/>
        <v>60</v>
      </c>
      <c r="AO298" s="349">
        <v>0</v>
      </c>
      <c r="AP298" s="349">
        <f t="shared" si="352"/>
        <v>0</v>
      </c>
      <c r="AQ298" s="349" t="s">
        <v>923</v>
      </c>
      <c r="AR298" s="360">
        <f t="shared" ca="1" si="353"/>
        <v>6.666666666666667</v>
      </c>
    </row>
    <row r="299" spans="1:44" ht="13.5" thickBot="1" x14ac:dyDescent="0.25">
      <c r="A299" s="430"/>
      <c r="B299" s="430"/>
      <c r="C299" s="415"/>
      <c r="D299" s="413"/>
      <c r="E299" s="413"/>
      <c r="F299" s="417"/>
      <c r="G299" s="418"/>
      <c r="H299" s="418"/>
      <c r="I299" s="420"/>
      <c r="J299" s="422"/>
      <c r="K299" s="422"/>
      <c r="L299" s="424"/>
      <c r="M299" s="351" t="s">
        <v>31</v>
      </c>
      <c r="N299" s="352"/>
      <c r="O299" s="352"/>
      <c r="P299" s="352" t="str">
        <f t="shared" ca="1" si="342"/>
        <v/>
      </c>
      <c r="Q299" s="352"/>
      <c r="R299" s="352" t="str">
        <f t="shared" si="343"/>
        <v/>
      </c>
      <c r="S299" s="352"/>
      <c r="T299" s="361">
        <f t="shared" si="344"/>
        <v>0</v>
      </c>
      <c r="U299" s="351" t="s">
        <v>31</v>
      </c>
      <c r="V299" s="352"/>
      <c r="W299" s="352"/>
      <c r="X299" s="352" t="str">
        <f t="shared" ca="1" si="345"/>
        <v/>
      </c>
      <c r="Y299" s="352"/>
      <c r="Z299" s="352" t="str">
        <f t="shared" si="346"/>
        <v/>
      </c>
      <c r="AA299" s="352"/>
      <c r="AB299" s="361">
        <f t="shared" si="347"/>
        <v>0</v>
      </c>
      <c r="AC299" s="351" t="s">
        <v>31</v>
      </c>
      <c r="AD299" s="352"/>
      <c r="AE299" s="352"/>
      <c r="AF299" s="352" t="str">
        <f t="shared" ca="1" si="348"/>
        <v/>
      </c>
      <c r="AG299" s="352"/>
      <c r="AH299" s="352" t="str">
        <f t="shared" si="349"/>
        <v/>
      </c>
      <c r="AI299" s="352"/>
      <c r="AJ299" s="361">
        <f t="shared" si="350"/>
        <v>0</v>
      </c>
      <c r="AK299" s="351" t="s">
        <v>31</v>
      </c>
      <c r="AL299" s="352"/>
      <c r="AM299" s="352"/>
      <c r="AN299" s="352" t="str">
        <f t="shared" ca="1" si="351"/>
        <v/>
      </c>
      <c r="AO299" s="352"/>
      <c r="AP299" s="352" t="str">
        <f t="shared" si="352"/>
        <v/>
      </c>
      <c r="AQ299" s="352"/>
      <c r="AR299" s="361">
        <f t="shared" si="353"/>
        <v>0</v>
      </c>
    </row>
    <row r="300" spans="1:44" x14ac:dyDescent="0.2">
      <c r="A300" s="430">
        <f t="shared" ref="A300" si="378">IF(AND(A298&lt;&gt;A$10, A298&lt;&gt;""), A298+1, "")</f>
        <v>145</v>
      </c>
      <c r="B300" s="430" t="str">
        <f>'TO Filter Summary'!B155</f>
        <v>IRU</v>
      </c>
      <c r="C300" s="414" t="s">
        <v>855</v>
      </c>
      <c r="D300" s="409" t="s">
        <v>27</v>
      </c>
      <c r="E300" s="409" t="str">
        <f>'TO Filter Summary'!D155</f>
        <v>A</v>
      </c>
      <c r="F300" s="416">
        <f ca="1">IF($A300="","", VLOOKUP(CONCATENATE("Observatory", $A300), Type_DB, 4, 0))</f>
        <v>483</v>
      </c>
      <c r="G300" s="409" t="str">
        <f ca="1">IF($A300="","", VLOOKUP(CONCATENATE("Observatory", $A300), Type_DB, 5, 0))</f>
        <v>0x1E3</v>
      </c>
      <c r="H300" s="409" t="str">
        <f t="shared" ref="H300" ca="1" si="379">CONCATENATE("0x",DEC2HEX(F300+2048))</f>
        <v>0x9E3</v>
      </c>
      <c r="I300" s="419">
        <f ca="1">IF($A300="","", VLOOKUP(CONCATENATE("Observatory", $A300), Type_DB, 12, 0))</f>
        <v>304</v>
      </c>
      <c r="J300" s="421">
        <f ca="1">IF($A300="","", VLOOKUP(CONCATENATE("Observatory", $A300), Type_DB, 15, 0))</f>
        <v>1</v>
      </c>
      <c r="K300" s="421" t="str">
        <f ca="1">IF($A300="","", VLOOKUP(CONCATENATE("Observatory", $A300), Type_DB, 8, 0))</f>
        <v>Sync</v>
      </c>
      <c r="L300" s="423">
        <f ca="1">IF($A300="","", VLOOKUP(CONCATENATE("Observatory", $A300), Type_DB, 16, 0))</f>
        <v>304</v>
      </c>
      <c r="M300" s="348" t="s">
        <v>899</v>
      </c>
      <c r="N300" s="349">
        <v>1</v>
      </c>
      <c r="O300" s="349">
        <v>5</v>
      </c>
      <c r="P300" s="350">
        <f t="shared" ca="1" si="342"/>
        <v>5</v>
      </c>
      <c r="Q300" s="349">
        <v>0</v>
      </c>
      <c r="R300" s="349">
        <f t="shared" si="343"/>
        <v>0</v>
      </c>
      <c r="S300" s="349" t="s">
        <v>923</v>
      </c>
      <c r="T300" s="360">
        <f t="shared" ca="1" si="344"/>
        <v>60.8</v>
      </c>
      <c r="U300" s="348" t="s">
        <v>899</v>
      </c>
      <c r="V300" s="349">
        <v>1</v>
      </c>
      <c r="W300" s="349">
        <v>30</v>
      </c>
      <c r="X300" s="350">
        <f t="shared" ca="1" si="345"/>
        <v>30</v>
      </c>
      <c r="Y300" s="349">
        <v>0</v>
      </c>
      <c r="Z300" s="349">
        <f t="shared" si="346"/>
        <v>0</v>
      </c>
      <c r="AA300" s="349" t="s">
        <v>923</v>
      </c>
      <c r="AB300" s="360">
        <f t="shared" ca="1" si="347"/>
        <v>10.133333333333333</v>
      </c>
      <c r="AC300" s="348" t="s">
        <v>899</v>
      </c>
      <c r="AD300" s="349">
        <v>1</v>
      </c>
      <c r="AE300" s="349">
        <v>30</v>
      </c>
      <c r="AF300" s="350">
        <f t="shared" ca="1" si="348"/>
        <v>30</v>
      </c>
      <c r="AG300" s="349">
        <v>0</v>
      </c>
      <c r="AH300" s="349">
        <f t="shared" si="349"/>
        <v>0</v>
      </c>
      <c r="AI300" s="349" t="s">
        <v>923</v>
      </c>
      <c r="AJ300" s="360">
        <f t="shared" ca="1" si="350"/>
        <v>10.133333333333333</v>
      </c>
      <c r="AK300" s="348" t="s">
        <v>899</v>
      </c>
      <c r="AL300" s="349">
        <v>1</v>
      </c>
      <c r="AM300" s="349">
        <v>30</v>
      </c>
      <c r="AN300" s="350">
        <f t="shared" ca="1" si="351"/>
        <v>30</v>
      </c>
      <c r="AO300" s="349">
        <v>0</v>
      </c>
      <c r="AP300" s="349">
        <f t="shared" si="352"/>
        <v>0</v>
      </c>
      <c r="AQ300" s="349" t="s">
        <v>923</v>
      </c>
      <c r="AR300" s="360">
        <f t="shared" ca="1" si="353"/>
        <v>10.133333333333333</v>
      </c>
    </row>
    <row r="301" spans="1:44" ht="13.5" thickBot="1" x14ac:dyDescent="0.25">
      <c r="A301" s="430"/>
      <c r="B301" s="430"/>
      <c r="C301" s="415"/>
      <c r="D301" s="413"/>
      <c r="E301" s="413"/>
      <c r="F301" s="417"/>
      <c r="G301" s="418"/>
      <c r="H301" s="418"/>
      <c r="I301" s="420"/>
      <c r="J301" s="422"/>
      <c r="K301" s="422"/>
      <c r="L301" s="424"/>
      <c r="M301" s="351" t="s">
        <v>31</v>
      </c>
      <c r="N301" s="352"/>
      <c r="O301" s="352"/>
      <c r="P301" s="352" t="str">
        <f t="shared" ca="1" si="342"/>
        <v/>
      </c>
      <c r="Q301" s="352"/>
      <c r="R301" s="352" t="str">
        <f t="shared" si="343"/>
        <v/>
      </c>
      <c r="S301" s="352"/>
      <c r="T301" s="361">
        <f t="shared" si="344"/>
        <v>0</v>
      </c>
      <c r="U301" s="351" t="s">
        <v>31</v>
      </c>
      <c r="V301" s="352"/>
      <c r="W301" s="352"/>
      <c r="X301" s="352" t="str">
        <f t="shared" ca="1" si="345"/>
        <v/>
      </c>
      <c r="Y301" s="352"/>
      <c r="Z301" s="352" t="str">
        <f t="shared" si="346"/>
        <v/>
      </c>
      <c r="AA301" s="352"/>
      <c r="AB301" s="361">
        <f t="shared" si="347"/>
        <v>0</v>
      </c>
      <c r="AC301" s="351" t="s">
        <v>31</v>
      </c>
      <c r="AD301" s="352"/>
      <c r="AE301" s="352"/>
      <c r="AF301" s="352" t="str">
        <f t="shared" ca="1" si="348"/>
        <v/>
      </c>
      <c r="AG301" s="352"/>
      <c r="AH301" s="352" t="str">
        <f t="shared" si="349"/>
        <v/>
      </c>
      <c r="AI301" s="352"/>
      <c r="AJ301" s="361">
        <f t="shared" si="350"/>
        <v>0</v>
      </c>
      <c r="AK301" s="351" t="s">
        <v>31</v>
      </c>
      <c r="AL301" s="352"/>
      <c r="AM301" s="352"/>
      <c r="AN301" s="352" t="str">
        <f t="shared" ca="1" si="351"/>
        <v/>
      </c>
      <c r="AO301" s="352"/>
      <c r="AP301" s="352" t="str">
        <f t="shared" si="352"/>
        <v/>
      </c>
      <c r="AQ301" s="352"/>
      <c r="AR301" s="361">
        <f t="shared" si="353"/>
        <v>0</v>
      </c>
    </row>
    <row r="302" spans="1:44" x14ac:dyDescent="0.2">
      <c r="A302" s="430">
        <f t="shared" ref="A302" si="380">IF(AND(A300&lt;&gt;A$10, A300&lt;&gt;""), A300+1, "")</f>
        <v>146</v>
      </c>
      <c r="B302" s="430" t="str">
        <f>'TO Filter Summary'!B156</f>
        <v>IRU</v>
      </c>
      <c r="C302" s="414" t="s">
        <v>856</v>
      </c>
      <c r="D302" s="409" t="s">
        <v>27</v>
      </c>
      <c r="E302" s="409" t="str">
        <f>'TO Filter Summary'!D156</f>
        <v>B</v>
      </c>
      <c r="F302" s="416">
        <f ca="1">IF($A302="","", VLOOKUP(CONCATENATE("Observatory", $A302), Type_DB, 4, 0))</f>
        <v>484</v>
      </c>
      <c r="G302" s="409" t="str">
        <f ca="1">IF($A302="","", VLOOKUP(CONCATENATE("Observatory", $A302), Type_DB, 5, 0))</f>
        <v>0x1E4</v>
      </c>
      <c r="H302" s="409" t="str">
        <f t="shared" ref="H302" ca="1" si="381">CONCATENATE("0x",DEC2HEX(F302+2048))</f>
        <v>0x9E4</v>
      </c>
      <c r="I302" s="419">
        <f ca="1">IF($A302="","", VLOOKUP(CONCATENATE("Observatory", $A302), Type_DB, 12, 0))</f>
        <v>304</v>
      </c>
      <c r="J302" s="421">
        <f ca="1">IF($A302="","", VLOOKUP(CONCATENATE("Observatory", $A302), Type_DB, 15, 0))</f>
        <v>1</v>
      </c>
      <c r="K302" s="421" t="str">
        <f ca="1">IF($A302="","", VLOOKUP(CONCATENATE("Observatory", $A302), Type_DB, 8, 0))</f>
        <v>Sync</v>
      </c>
      <c r="L302" s="423">
        <f ca="1">IF($A302="","", VLOOKUP(CONCATENATE("Observatory", $A302), Type_DB, 16, 0))</f>
        <v>304</v>
      </c>
      <c r="M302" s="348" t="s">
        <v>899</v>
      </c>
      <c r="N302" s="349">
        <v>1</v>
      </c>
      <c r="O302" s="349">
        <v>5</v>
      </c>
      <c r="P302" s="350">
        <f t="shared" ca="1" si="342"/>
        <v>5</v>
      </c>
      <c r="Q302" s="349">
        <v>0</v>
      </c>
      <c r="R302" s="349">
        <f t="shared" si="343"/>
        <v>0</v>
      </c>
      <c r="S302" s="349" t="s">
        <v>923</v>
      </c>
      <c r="T302" s="360">
        <f t="shared" si="344"/>
        <v>0</v>
      </c>
      <c r="U302" s="348" t="s">
        <v>899</v>
      </c>
      <c r="V302" s="349">
        <v>1</v>
      </c>
      <c r="W302" s="349">
        <v>30</v>
      </c>
      <c r="X302" s="350">
        <f t="shared" ca="1" si="345"/>
        <v>30</v>
      </c>
      <c r="Y302" s="349">
        <v>0</v>
      </c>
      <c r="Z302" s="349">
        <f t="shared" si="346"/>
        <v>0</v>
      </c>
      <c r="AA302" s="349" t="s">
        <v>923</v>
      </c>
      <c r="AB302" s="360">
        <f t="shared" si="347"/>
        <v>0</v>
      </c>
      <c r="AC302" s="348" t="s">
        <v>899</v>
      </c>
      <c r="AD302" s="349">
        <v>1</v>
      </c>
      <c r="AE302" s="349">
        <v>30</v>
      </c>
      <c r="AF302" s="350">
        <f t="shared" ca="1" si="348"/>
        <v>30</v>
      </c>
      <c r="AG302" s="349">
        <v>0</v>
      </c>
      <c r="AH302" s="349">
        <f t="shared" si="349"/>
        <v>0</v>
      </c>
      <c r="AI302" s="349" t="s">
        <v>923</v>
      </c>
      <c r="AJ302" s="360">
        <f t="shared" si="350"/>
        <v>0</v>
      </c>
      <c r="AK302" s="348" t="s">
        <v>899</v>
      </c>
      <c r="AL302" s="349">
        <v>1</v>
      </c>
      <c r="AM302" s="349">
        <v>30</v>
      </c>
      <c r="AN302" s="350">
        <f t="shared" ca="1" si="351"/>
        <v>30</v>
      </c>
      <c r="AO302" s="349">
        <v>0</v>
      </c>
      <c r="AP302" s="349">
        <f t="shared" si="352"/>
        <v>0</v>
      </c>
      <c r="AQ302" s="349" t="s">
        <v>923</v>
      </c>
      <c r="AR302" s="360">
        <f t="shared" si="353"/>
        <v>0</v>
      </c>
    </row>
    <row r="303" spans="1:44" ht="13.5" thickBot="1" x14ac:dyDescent="0.25">
      <c r="A303" s="430"/>
      <c r="B303" s="430"/>
      <c r="C303" s="415"/>
      <c r="D303" s="413"/>
      <c r="E303" s="413"/>
      <c r="F303" s="417"/>
      <c r="G303" s="418"/>
      <c r="H303" s="418"/>
      <c r="I303" s="420"/>
      <c r="J303" s="422"/>
      <c r="K303" s="422"/>
      <c r="L303" s="424"/>
      <c r="M303" s="351" t="s">
        <v>31</v>
      </c>
      <c r="N303" s="352"/>
      <c r="O303" s="352"/>
      <c r="P303" s="352" t="str">
        <f t="shared" ca="1" si="342"/>
        <v/>
      </c>
      <c r="Q303" s="352"/>
      <c r="R303" s="352" t="str">
        <f t="shared" si="343"/>
        <v/>
      </c>
      <c r="S303" s="352"/>
      <c r="T303" s="361">
        <f t="shared" si="344"/>
        <v>0</v>
      </c>
      <c r="U303" s="351" t="s">
        <v>31</v>
      </c>
      <c r="V303" s="352"/>
      <c r="W303" s="352"/>
      <c r="X303" s="352" t="str">
        <f t="shared" ca="1" si="345"/>
        <v/>
      </c>
      <c r="Y303" s="352"/>
      <c r="Z303" s="352" t="str">
        <f t="shared" si="346"/>
        <v/>
      </c>
      <c r="AA303" s="352"/>
      <c r="AB303" s="361">
        <f t="shared" si="347"/>
        <v>0</v>
      </c>
      <c r="AC303" s="351" t="s">
        <v>31</v>
      </c>
      <c r="AD303" s="352"/>
      <c r="AE303" s="352"/>
      <c r="AF303" s="352" t="str">
        <f t="shared" ca="1" si="348"/>
        <v/>
      </c>
      <c r="AG303" s="352"/>
      <c r="AH303" s="352" t="str">
        <f t="shared" si="349"/>
        <v/>
      </c>
      <c r="AI303" s="352"/>
      <c r="AJ303" s="361">
        <f t="shared" si="350"/>
        <v>0</v>
      </c>
      <c r="AK303" s="351" t="s">
        <v>31</v>
      </c>
      <c r="AL303" s="352"/>
      <c r="AM303" s="352"/>
      <c r="AN303" s="352" t="str">
        <f t="shared" ca="1" si="351"/>
        <v/>
      </c>
      <c r="AO303" s="352"/>
      <c r="AP303" s="352" t="str">
        <f t="shared" si="352"/>
        <v/>
      </c>
      <c r="AQ303" s="352"/>
      <c r="AR303" s="361">
        <f t="shared" si="353"/>
        <v>0</v>
      </c>
    </row>
    <row r="304" spans="1:44" x14ac:dyDescent="0.2">
      <c r="A304" s="430">
        <f t="shared" ref="A304" si="382">IF(AND(A302&lt;&gt;A$10, A302&lt;&gt;""), A302+1, "")</f>
        <v>147</v>
      </c>
      <c r="B304" s="430" t="str">
        <f>'TO Filter Summary'!B157</f>
        <v>Prop</v>
      </c>
      <c r="C304" s="414" t="s">
        <v>857</v>
      </c>
      <c r="D304" s="409" t="s">
        <v>27</v>
      </c>
      <c r="E304" s="409" t="str">
        <f>'TO Filter Summary'!D157</f>
        <v>A</v>
      </c>
      <c r="F304" s="416">
        <f ca="1">IF($A304="","", VLOOKUP(CONCATENATE("Observatory", $A304), Type_DB, 4, 0))</f>
        <v>485</v>
      </c>
      <c r="G304" s="409" t="str">
        <f ca="1">IF($A304="","", VLOOKUP(CONCATENATE("Observatory", $A304), Type_DB, 5, 0))</f>
        <v>0x1E5</v>
      </c>
      <c r="H304" s="409" t="str">
        <f t="shared" ref="H304" ca="1" si="383">CONCATENATE("0x",DEC2HEX(F304+2048))</f>
        <v>0x9E5</v>
      </c>
      <c r="I304" s="419">
        <f ca="1">IF($A304="","", VLOOKUP(CONCATENATE("Observatory", $A304), Type_DB, 12, 0))</f>
        <v>336</v>
      </c>
      <c r="J304" s="421">
        <f ca="1">IF($A304="","", VLOOKUP(CONCATENATE("Observatory", $A304), Type_DB, 15, 0))</f>
        <v>0.1</v>
      </c>
      <c r="K304" s="421" t="str">
        <f ca="1">IF($A304="","", VLOOKUP(CONCATENATE("Observatory", $A304), Type_DB, 8, 0))</f>
        <v>Sync</v>
      </c>
      <c r="L304" s="423">
        <f ca="1">IF($A304="","", VLOOKUP(CONCATENATE("Observatory", $A304), Type_DB, 16, 0))</f>
        <v>3360</v>
      </c>
      <c r="M304" s="348" t="s">
        <v>899</v>
      </c>
      <c r="N304" s="349">
        <v>1</v>
      </c>
      <c r="O304" s="349">
        <v>600</v>
      </c>
      <c r="P304" s="350">
        <f t="shared" ca="1" si="342"/>
        <v>60</v>
      </c>
      <c r="Q304" s="349">
        <v>0</v>
      </c>
      <c r="R304" s="349">
        <f t="shared" si="343"/>
        <v>0</v>
      </c>
      <c r="S304" s="349" t="s">
        <v>923</v>
      </c>
      <c r="T304" s="360">
        <f t="shared" ca="1" si="344"/>
        <v>5.6</v>
      </c>
      <c r="U304" s="348" t="s">
        <v>899</v>
      </c>
      <c r="V304" s="349">
        <v>0</v>
      </c>
      <c r="W304" s="349">
        <v>0</v>
      </c>
      <c r="X304" s="350">
        <f t="shared" ca="1" si="345"/>
        <v>0</v>
      </c>
      <c r="Y304" s="349">
        <v>0</v>
      </c>
      <c r="Z304" s="349">
        <f t="shared" si="346"/>
        <v>0</v>
      </c>
      <c r="AA304" s="349" t="s">
        <v>923</v>
      </c>
      <c r="AB304" s="360">
        <f t="shared" si="347"/>
        <v>0</v>
      </c>
      <c r="AC304" s="348" t="s">
        <v>899</v>
      </c>
      <c r="AD304" s="349">
        <v>1</v>
      </c>
      <c r="AE304" s="349">
        <v>50</v>
      </c>
      <c r="AF304" s="350">
        <f t="shared" ca="1" si="348"/>
        <v>5</v>
      </c>
      <c r="AG304" s="349">
        <v>0</v>
      </c>
      <c r="AH304" s="349">
        <f t="shared" si="349"/>
        <v>0</v>
      </c>
      <c r="AI304" s="349" t="s">
        <v>923</v>
      </c>
      <c r="AJ304" s="360">
        <f t="shared" ca="1" si="350"/>
        <v>67.2</v>
      </c>
      <c r="AK304" s="348" t="s">
        <v>899</v>
      </c>
      <c r="AL304" s="349">
        <v>0</v>
      </c>
      <c r="AM304" s="349">
        <v>0</v>
      </c>
      <c r="AN304" s="350">
        <f t="shared" ca="1" si="351"/>
        <v>0</v>
      </c>
      <c r="AO304" s="349">
        <v>0</v>
      </c>
      <c r="AP304" s="349">
        <f t="shared" si="352"/>
        <v>0</v>
      </c>
      <c r="AQ304" s="349" t="s">
        <v>923</v>
      </c>
      <c r="AR304" s="360">
        <f t="shared" si="353"/>
        <v>0</v>
      </c>
    </row>
    <row r="305" spans="1:44" ht="13.5" thickBot="1" x14ac:dyDescent="0.25">
      <c r="A305" s="430"/>
      <c r="B305" s="430"/>
      <c r="C305" s="415"/>
      <c r="D305" s="413"/>
      <c r="E305" s="413"/>
      <c r="F305" s="417"/>
      <c r="G305" s="418"/>
      <c r="H305" s="418"/>
      <c r="I305" s="420"/>
      <c r="J305" s="422"/>
      <c r="K305" s="422"/>
      <c r="L305" s="424"/>
      <c r="M305" s="351" t="s">
        <v>31</v>
      </c>
      <c r="N305" s="352"/>
      <c r="O305" s="352"/>
      <c r="P305" s="352" t="str">
        <f t="shared" ca="1" si="342"/>
        <v/>
      </c>
      <c r="Q305" s="352"/>
      <c r="R305" s="352" t="str">
        <f t="shared" si="343"/>
        <v/>
      </c>
      <c r="S305" s="352"/>
      <c r="T305" s="361">
        <f t="shared" si="344"/>
        <v>0</v>
      </c>
      <c r="U305" s="351" t="s">
        <v>31</v>
      </c>
      <c r="V305" s="352"/>
      <c r="W305" s="352"/>
      <c r="X305" s="352" t="str">
        <f t="shared" ca="1" si="345"/>
        <v/>
      </c>
      <c r="Y305" s="352"/>
      <c r="Z305" s="352" t="str">
        <f t="shared" si="346"/>
        <v/>
      </c>
      <c r="AA305" s="352"/>
      <c r="AB305" s="361">
        <f t="shared" si="347"/>
        <v>0</v>
      </c>
      <c r="AC305" s="351" t="s">
        <v>31</v>
      </c>
      <c r="AD305" s="352"/>
      <c r="AE305" s="352"/>
      <c r="AF305" s="352" t="str">
        <f t="shared" ca="1" si="348"/>
        <v/>
      </c>
      <c r="AG305" s="352"/>
      <c r="AH305" s="352" t="str">
        <f t="shared" si="349"/>
        <v/>
      </c>
      <c r="AI305" s="352"/>
      <c r="AJ305" s="361">
        <f t="shared" si="350"/>
        <v>0</v>
      </c>
      <c r="AK305" s="351" t="s">
        <v>31</v>
      </c>
      <c r="AL305" s="352"/>
      <c r="AM305" s="352"/>
      <c r="AN305" s="352" t="str">
        <f t="shared" ca="1" si="351"/>
        <v/>
      </c>
      <c r="AO305" s="352"/>
      <c r="AP305" s="352" t="str">
        <f t="shared" si="352"/>
        <v/>
      </c>
      <c r="AQ305" s="352"/>
      <c r="AR305" s="361">
        <f t="shared" si="353"/>
        <v>0</v>
      </c>
    </row>
    <row r="306" spans="1:44" x14ac:dyDescent="0.2">
      <c r="A306" s="430">
        <f t="shared" ref="A306" si="384">IF(AND(A304&lt;&gt;A$10, A304&lt;&gt;""), A304+1, "")</f>
        <v>148</v>
      </c>
      <c r="B306" s="430" t="str">
        <f>'TO Filter Summary'!B158</f>
        <v>Prop</v>
      </c>
      <c r="C306" s="414" t="s">
        <v>858</v>
      </c>
      <c r="D306" s="409" t="s">
        <v>27</v>
      </c>
      <c r="E306" s="409" t="str">
        <f>'TO Filter Summary'!D158</f>
        <v>A</v>
      </c>
      <c r="F306" s="416">
        <f ca="1">IF($A306="","", VLOOKUP(CONCATENATE("Observatory", $A306), Type_DB, 4, 0))</f>
        <v>486</v>
      </c>
      <c r="G306" s="409" t="str">
        <f ca="1">IF($A306="","", VLOOKUP(CONCATENATE("Observatory", $A306), Type_DB, 5, 0))</f>
        <v>0x1E6</v>
      </c>
      <c r="H306" s="409" t="str">
        <f t="shared" ref="H306" ca="1" si="385">CONCATENATE("0x",DEC2HEX(F306+2048))</f>
        <v>0x9E6</v>
      </c>
      <c r="I306" s="419">
        <f ca="1">IF($A306="","", VLOOKUP(CONCATENATE("Observatory", $A306), Type_DB, 12, 0))</f>
        <v>336</v>
      </c>
      <c r="J306" s="421">
        <f ca="1">IF($A306="","", VLOOKUP(CONCATENATE("Observatory", $A306), Type_DB, 15, 0))</f>
        <v>0.1</v>
      </c>
      <c r="K306" s="421" t="str">
        <f ca="1">IF($A306="","", VLOOKUP(CONCATENATE("Observatory", $A306), Type_DB, 8, 0))</f>
        <v>Sync</v>
      </c>
      <c r="L306" s="423">
        <f ca="1">IF($A306="","", VLOOKUP(CONCATENATE("Observatory", $A306), Type_DB, 16, 0))</f>
        <v>3360</v>
      </c>
      <c r="M306" s="348" t="s">
        <v>899</v>
      </c>
      <c r="N306" s="349">
        <v>1</v>
      </c>
      <c r="O306" s="349">
        <v>600</v>
      </c>
      <c r="P306" s="350">
        <f t="shared" ca="1" si="342"/>
        <v>60</v>
      </c>
      <c r="Q306" s="349">
        <v>0</v>
      </c>
      <c r="R306" s="349">
        <f t="shared" si="343"/>
        <v>0</v>
      </c>
      <c r="S306" s="349" t="s">
        <v>923</v>
      </c>
      <c r="T306" s="360">
        <f t="shared" ca="1" si="344"/>
        <v>5.6</v>
      </c>
      <c r="U306" s="348" t="s">
        <v>899</v>
      </c>
      <c r="V306" s="349">
        <v>0</v>
      </c>
      <c r="W306" s="349">
        <v>0</v>
      </c>
      <c r="X306" s="350">
        <f t="shared" ca="1" si="345"/>
        <v>0</v>
      </c>
      <c r="Y306" s="349">
        <v>0</v>
      </c>
      <c r="Z306" s="349">
        <f t="shared" si="346"/>
        <v>0</v>
      </c>
      <c r="AA306" s="349" t="s">
        <v>923</v>
      </c>
      <c r="AB306" s="360">
        <f t="shared" si="347"/>
        <v>0</v>
      </c>
      <c r="AC306" s="348" t="s">
        <v>899</v>
      </c>
      <c r="AD306" s="349">
        <v>1</v>
      </c>
      <c r="AE306" s="349">
        <v>50</v>
      </c>
      <c r="AF306" s="350">
        <f t="shared" ca="1" si="348"/>
        <v>5</v>
      </c>
      <c r="AG306" s="349">
        <v>0</v>
      </c>
      <c r="AH306" s="349">
        <f t="shared" si="349"/>
        <v>0</v>
      </c>
      <c r="AI306" s="349" t="s">
        <v>923</v>
      </c>
      <c r="AJ306" s="360">
        <f t="shared" ca="1" si="350"/>
        <v>67.2</v>
      </c>
      <c r="AK306" s="348" t="s">
        <v>899</v>
      </c>
      <c r="AL306" s="349">
        <v>0</v>
      </c>
      <c r="AM306" s="349">
        <v>0</v>
      </c>
      <c r="AN306" s="350">
        <f t="shared" ca="1" si="351"/>
        <v>0</v>
      </c>
      <c r="AO306" s="349">
        <v>0</v>
      </c>
      <c r="AP306" s="349">
        <f t="shared" si="352"/>
        <v>0</v>
      </c>
      <c r="AQ306" s="349" t="s">
        <v>923</v>
      </c>
      <c r="AR306" s="360">
        <f t="shared" si="353"/>
        <v>0</v>
      </c>
    </row>
    <row r="307" spans="1:44" ht="13.5" thickBot="1" x14ac:dyDescent="0.25">
      <c r="A307" s="430"/>
      <c r="B307" s="430"/>
      <c r="C307" s="415"/>
      <c r="D307" s="413"/>
      <c r="E307" s="413"/>
      <c r="F307" s="417"/>
      <c r="G307" s="418"/>
      <c r="H307" s="418"/>
      <c r="I307" s="420"/>
      <c r="J307" s="422"/>
      <c r="K307" s="422"/>
      <c r="L307" s="424"/>
      <c r="M307" s="351" t="s">
        <v>31</v>
      </c>
      <c r="N307" s="352"/>
      <c r="O307" s="352"/>
      <c r="P307" s="352" t="str">
        <f t="shared" ca="1" si="342"/>
        <v/>
      </c>
      <c r="Q307" s="352"/>
      <c r="R307" s="352" t="str">
        <f t="shared" si="343"/>
        <v/>
      </c>
      <c r="S307" s="352"/>
      <c r="T307" s="361">
        <f t="shared" si="344"/>
        <v>0</v>
      </c>
      <c r="U307" s="351" t="s">
        <v>31</v>
      </c>
      <c r="V307" s="352"/>
      <c r="W307" s="352"/>
      <c r="X307" s="352" t="str">
        <f t="shared" ca="1" si="345"/>
        <v/>
      </c>
      <c r="Y307" s="352"/>
      <c r="Z307" s="352" t="str">
        <f t="shared" si="346"/>
        <v/>
      </c>
      <c r="AA307" s="352"/>
      <c r="AB307" s="361">
        <f t="shared" si="347"/>
        <v>0</v>
      </c>
      <c r="AC307" s="351" t="s">
        <v>31</v>
      </c>
      <c r="AD307" s="352"/>
      <c r="AE307" s="352"/>
      <c r="AF307" s="352" t="str">
        <f t="shared" ca="1" si="348"/>
        <v/>
      </c>
      <c r="AG307" s="352"/>
      <c r="AH307" s="352" t="str">
        <f t="shared" si="349"/>
        <v/>
      </c>
      <c r="AI307" s="352"/>
      <c r="AJ307" s="361">
        <f t="shared" si="350"/>
        <v>0</v>
      </c>
      <c r="AK307" s="351" t="s">
        <v>31</v>
      </c>
      <c r="AL307" s="352"/>
      <c r="AM307" s="352"/>
      <c r="AN307" s="352" t="str">
        <f t="shared" ca="1" si="351"/>
        <v/>
      </c>
      <c r="AO307" s="352"/>
      <c r="AP307" s="352" t="str">
        <f t="shared" si="352"/>
        <v/>
      </c>
      <c r="AQ307" s="352"/>
      <c r="AR307" s="361">
        <f t="shared" si="353"/>
        <v>0</v>
      </c>
    </row>
    <row r="308" spans="1:44" x14ac:dyDescent="0.2">
      <c r="A308" s="430">
        <f t="shared" ref="A308" si="386">IF(AND(A306&lt;&gt;A$10, A306&lt;&gt;""), A306+1, "")</f>
        <v>149</v>
      </c>
      <c r="B308" s="430" t="str">
        <f>'TO Filter Summary'!B159</f>
        <v>Prop</v>
      </c>
      <c r="C308" s="414" t="s">
        <v>859</v>
      </c>
      <c r="D308" s="409" t="s">
        <v>27</v>
      </c>
      <c r="E308" s="409" t="str">
        <f>'TO Filter Summary'!D159</f>
        <v>B</v>
      </c>
      <c r="F308" s="416">
        <f ca="1">IF($A308="","", VLOOKUP(CONCATENATE("Observatory", $A308), Type_DB, 4, 0))</f>
        <v>487</v>
      </c>
      <c r="G308" s="409" t="str">
        <f ca="1">IF($A308="","", VLOOKUP(CONCATENATE("Observatory", $A308), Type_DB, 5, 0))</f>
        <v>0x1E7</v>
      </c>
      <c r="H308" s="409" t="str">
        <f t="shared" ref="H308" ca="1" si="387">CONCATENATE("0x",DEC2HEX(F308+2048))</f>
        <v>0x9E7</v>
      </c>
      <c r="I308" s="419">
        <f ca="1">IF($A308="","", VLOOKUP(CONCATENATE("Observatory", $A308), Type_DB, 12, 0))</f>
        <v>336</v>
      </c>
      <c r="J308" s="421">
        <f ca="1">IF($A308="","", VLOOKUP(CONCATENATE("Observatory", $A308), Type_DB, 15, 0))</f>
        <v>0.1</v>
      </c>
      <c r="K308" s="421" t="str">
        <f ca="1">IF($A308="","", VLOOKUP(CONCATENATE("Observatory", $A308), Type_DB, 8, 0))</f>
        <v>Sync</v>
      </c>
      <c r="L308" s="423">
        <f ca="1">IF($A308="","", VLOOKUP(CONCATENATE("Observatory", $A308), Type_DB, 16, 0))</f>
        <v>3360</v>
      </c>
      <c r="M308" s="348" t="s">
        <v>899</v>
      </c>
      <c r="N308" s="349">
        <v>1</v>
      </c>
      <c r="O308" s="349">
        <v>600</v>
      </c>
      <c r="P308" s="350">
        <f t="shared" ca="1" si="342"/>
        <v>60</v>
      </c>
      <c r="Q308" s="349">
        <v>0</v>
      </c>
      <c r="R308" s="349">
        <f t="shared" si="343"/>
        <v>0</v>
      </c>
      <c r="S308" s="349" t="s">
        <v>923</v>
      </c>
      <c r="T308" s="360">
        <f t="shared" si="344"/>
        <v>0</v>
      </c>
      <c r="U308" s="348" t="s">
        <v>899</v>
      </c>
      <c r="V308" s="349">
        <v>0</v>
      </c>
      <c r="W308" s="349">
        <v>0</v>
      </c>
      <c r="X308" s="350">
        <f t="shared" ca="1" si="345"/>
        <v>0</v>
      </c>
      <c r="Y308" s="349">
        <v>0</v>
      </c>
      <c r="Z308" s="349">
        <f t="shared" si="346"/>
        <v>0</v>
      </c>
      <c r="AA308" s="349" t="s">
        <v>923</v>
      </c>
      <c r="AB308" s="360">
        <f t="shared" si="347"/>
        <v>0</v>
      </c>
      <c r="AC308" s="348" t="s">
        <v>899</v>
      </c>
      <c r="AD308" s="349">
        <v>1</v>
      </c>
      <c r="AE308" s="349">
        <v>50</v>
      </c>
      <c r="AF308" s="350">
        <f t="shared" ca="1" si="348"/>
        <v>5</v>
      </c>
      <c r="AG308" s="349">
        <v>0</v>
      </c>
      <c r="AH308" s="349">
        <f t="shared" si="349"/>
        <v>0</v>
      </c>
      <c r="AI308" s="349" t="s">
        <v>923</v>
      </c>
      <c r="AJ308" s="360">
        <f t="shared" si="350"/>
        <v>0</v>
      </c>
      <c r="AK308" s="348" t="s">
        <v>899</v>
      </c>
      <c r="AL308" s="349">
        <v>0</v>
      </c>
      <c r="AM308" s="349">
        <v>0</v>
      </c>
      <c r="AN308" s="350">
        <f t="shared" ca="1" si="351"/>
        <v>0</v>
      </c>
      <c r="AO308" s="349">
        <v>0</v>
      </c>
      <c r="AP308" s="349">
        <f t="shared" si="352"/>
        <v>0</v>
      </c>
      <c r="AQ308" s="349" t="s">
        <v>923</v>
      </c>
      <c r="AR308" s="360">
        <f t="shared" si="353"/>
        <v>0</v>
      </c>
    </row>
    <row r="309" spans="1:44" ht="13.5" thickBot="1" x14ac:dyDescent="0.25">
      <c r="A309" s="430"/>
      <c r="B309" s="430"/>
      <c r="C309" s="415"/>
      <c r="D309" s="413"/>
      <c r="E309" s="413"/>
      <c r="F309" s="417"/>
      <c r="G309" s="418"/>
      <c r="H309" s="418"/>
      <c r="I309" s="420"/>
      <c r="J309" s="422"/>
      <c r="K309" s="422"/>
      <c r="L309" s="424"/>
      <c r="M309" s="351" t="s">
        <v>31</v>
      </c>
      <c r="N309" s="352"/>
      <c r="O309" s="352"/>
      <c r="P309" s="352" t="str">
        <f t="shared" ca="1" si="342"/>
        <v/>
      </c>
      <c r="Q309" s="352"/>
      <c r="R309" s="352" t="str">
        <f t="shared" si="343"/>
        <v/>
      </c>
      <c r="S309" s="352"/>
      <c r="T309" s="361">
        <f t="shared" si="344"/>
        <v>0</v>
      </c>
      <c r="U309" s="351" t="s">
        <v>31</v>
      </c>
      <c r="V309" s="352"/>
      <c r="W309" s="352"/>
      <c r="X309" s="352" t="str">
        <f t="shared" ca="1" si="345"/>
        <v/>
      </c>
      <c r="Y309" s="352"/>
      <c r="Z309" s="352" t="str">
        <f t="shared" si="346"/>
        <v/>
      </c>
      <c r="AA309" s="352"/>
      <c r="AB309" s="361">
        <f t="shared" si="347"/>
        <v>0</v>
      </c>
      <c r="AC309" s="351" t="s">
        <v>31</v>
      </c>
      <c r="AD309" s="352"/>
      <c r="AE309" s="352"/>
      <c r="AF309" s="352" t="str">
        <f t="shared" ca="1" si="348"/>
        <v/>
      </c>
      <c r="AG309" s="352"/>
      <c r="AH309" s="352" t="str">
        <f t="shared" si="349"/>
        <v/>
      </c>
      <c r="AI309" s="352"/>
      <c r="AJ309" s="361">
        <f t="shared" si="350"/>
        <v>0</v>
      </c>
      <c r="AK309" s="351" t="s">
        <v>31</v>
      </c>
      <c r="AL309" s="352"/>
      <c r="AM309" s="352"/>
      <c r="AN309" s="352" t="str">
        <f t="shared" ca="1" si="351"/>
        <v/>
      </c>
      <c r="AO309" s="352"/>
      <c r="AP309" s="352" t="str">
        <f t="shared" si="352"/>
        <v/>
      </c>
      <c r="AQ309" s="352"/>
      <c r="AR309" s="361">
        <f t="shared" si="353"/>
        <v>0</v>
      </c>
    </row>
    <row r="310" spans="1:44" x14ac:dyDescent="0.2">
      <c r="A310" s="430">
        <f t="shared" ref="A310" si="388">IF(AND(A308&lt;&gt;A$10, A308&lt;&gt;""), A308+1, "")</f>
        <v>150</v>
      </c>
      <c r="B310" s="430" t="str">
        <f>'TO Filter Summary'!B160</f>
        <v>Prop</v>
      </c>
      <c r="C310" s="414" t="s">
        <v>860</v>
      </c>
      <c r="D310" s="409" t="s">
        <v>27</v>
      </c>
      <c r="E310" s="409" t="str">
        <f>'TO Filter Summary'!D160</f>
        <v>B</v>
      </c>
      <c r="F310" s="416">
        <f ca="1">IF($A310="","", VLOOKUP(CONCATENATE("Observatory", $A310), Type_DB, 4, 0))</f>
        <v>488</v>
      </c>
      <c r="G310" s="409" t="str">
        <f ca="1">IF($A310="","", VLOOKUP(CONCATENATE("Observatory", $A310), Type_DB, 5, 0))</f>
        <v>0x1E8</v>
      </c>
      <c r="H310" s="409" t="str">
        <f t="shared" ref="H310" ca="1" si="389">CONCATENATE("0x",DEC2HEX(F310+2048))</f>
        <v>0x9E8</v>
      </c>
      <c r="I310" s="419">
        <f ca="1">IF($A310="","", VLOOKUP(CONCATENATE("Observatory", $A310), Type_DB, 12, 0))</f>
        <v>336</v>
      </c>
      <c r="J310" s="421">
        <f ca="1">IF($A310="","", VLOOKUP(CONCATENATE("Observatory", $A310), Type_DB, 15, 0))</f>
        <v>0.1</v>
      </c>
      <c r="K310" s="421" t="str">
        <f ca="1">IF($A310="","", VLOOKUP(CONCATENATE("Observatory", $A310), Type_DB, 8, 0))</f>
        <v>Sync</v>
      </c>
      <c r="L310" s="423">
        <f ca="1">IF($A310="","", VLOOKUP(CONCATENATE("Observatory", $A310), Type_DB, 16, 0))</f>
        <v>3360</v>
      </c>
      <c r="M310" s="348" t="s">
        <v>899</v>
      </c>
      <c r="N310" s="349">
        <v>1</v>
      </c>
      <c r="O310" s="349">
        <v>600</v>
      </c>
      <c r="P310" s="350">
        <f t="shared" ca="1" si="342"/>
        <v>60</v>
      </c>
      <c r="Q310" s="349">
        <v>0</v>
      </c>
      <c r="R310" s="349">
        <f t="shared" si="343"/>
        <v>0</v>
      </c>
      <c r="S310" s="349" t="s">
        <v>923</v>
      </c>
      <c r="T310" s="360">
        <f t="shared" si="344"/>
        <v>0</v>
      </c>
      <c r="U310" s="348" t="s">
        <v>899</v>
      </c>
      <c r="V310" s="349">
        <v>0</v>
      </c>
      <c r="W310" s="349">
        <v>0</v>
      </c>
      <c r="X310" s="350">
        <f t="shared" ca="1" si="345"/>
        <v>0</v>
      </c>
      <c r="Y310" s="349">
        <v>0</v>
      </c>
      <c r="Z310" s="349">
        <f t="shared" si="346"/>
        <v>0</v>
      </c>
      <c r="AA310" s="349" t="s">
        <v>923</v>
      </c>
      <c r="AB310" s="360">
        <f t="shared" si="347"/>
        <v>0</v>
      </c>
      <c r="AC310" s="348" t="s">
        <v>899</v>
      </c>
      <c r="AD310" s="349">
        <v>1</v>
      </c>
      <c r="AE310" s="349">
        <v>50</v>
      </c>
      <c r="AF310" s="350">
        <f t="shared" ca="1" si="348"/>
        <v>5</v>
      </c>
      <c r="AG310" s="349">
        <v>0</v>
      </c>
      <c r="AH310" s="349">
        <f t="shared" si="349"/>
        <v>0</v>
      </c>
      <c r="AI310" s="349" t="s">
        <v>923</v>
      </c>
      <c r="AJ310" s="360">
        <f t="shared" si="350"/>
        <v>0</v>
      </c>
      <c r="AK310" s="348" t="s">
        <v>899</v>
      </c>
      <c r="AL310" s="349">
        <v>0</v>
      </c>
      <c r="AM310" s="349">
        <v>0</v>
      </c>
      <c r="AN310" s="350">
        <f t="shared" ca="1" si="351"/>
        <v>0</v>
      </c>
      <c r="AO310" s="349">
        <v>0</v>
      </c>
      <c r="AP310" s="349">
        <f t="shared" si="352"/>
        <v>0</v>
      </c>
      <c r="AQ310" s="349" t="s">
        <v>923</v>
      </c>
      <c r="AR310" s="360">
        <f t="shared" si="353"/>
        <v>0</v>
      </c>
    </row>
    <row r="311" spans="1:44" ht="13.5" thickBot="1" x14ac:dyDescent="0.25">
      <c r="A311" s="430"/>
      <c r="B311" s="430"/>
      <c r="C311" s="415"/>
      <c r="D311" s="413"/>
      <c r="E311" s="413"/>
      <c r="F311" s="417"/>
      <c r="G311" s="418"/>
      <c r="H311" s="418"/>
      <c r="I311" s="420"/>
      <c r="J311" s="422"/>
      <c r="K311" s="422"/>
      <c r="L311" s="424"/>
      <c r="M311" s="351" t="s">
        <v>31</v>
      </c>
      <c r="N311" s="352"/>
      <c r="O311" s="352"/>
      <c r="P311" s="352" t="str">
        <f t="shared" ca="1" si="342"/>
        <v/>
      </c>
      <c r="Q311" s="352"/>
      <c r="R311" s="352" t="str">
        <f t="shared" si="343"/>
        <v/>
      </c>
      <c r="S311" s="352"/>
      <c r="T311" s="361">
        <f t="shared" si="344"/>
        <v>0</v>
      </c>
      <c r="U311" s="351" t="s">
        <v>31</v>
      </c>
      <c r="V311" s="352"/>
      <c r="W311" s="352"/>
      <c r="X311" s="352" t="str">
        <f t="shared" ca="1" si="345"/>
        <v/>
      </c>
      <c r="Y311" s="352"/>
      <c r="Z311" s="352" t="str">
        <f t="shared" si="346"/>
        <v/>
      </c>
      <c r="AA311" s="352"/>
      <c r="AB311" s="361">
        <f t="shared" si="347"/>
        <v>0</v>
      </c>
      <c r="AC311" s="351" t="s">
        <v>31</v>
      </c>
      <c r="AD311" s="352"/>
      <c r="AE311" s="352"/>
      <c r="AF311" s="352" t="str">
        <f t="shared" ca="1" si="348"/>
        <v/>
      </c>
      <c r="AG311" s="352"/>
      <c r="AH311" s="352" t="str">
        <f t="shared" si="349"/>
        <v/>
      </c>
      <c r="AI311" s="352"/>
      <c r="AJ311" s="361">
        <f t="shared" si="350"/>
        <v>0</v>
      </c>
      <c r="AK311" s="351" t="s">
        <v>31</v>
      </c>
      <c r="AL311" s="352"/>
      <c r="AM311" s="352"/>
      <c r="AN311" s="352" t="str">
        <f t="shared" ca="1" si="351"/>
        <v/>
      </c>
      <c r="AO311" s="352"/>
      <c r="AP311" s="352" t="str">
        <f t="shared" si="352"/>
        <v/>
      </c>
      <c r="AQ311" s="352"/>
      <c r="AR311" s="361">
        <f t="shared" si="353"/>
        <v>0</v>
      </c>
    </row>
    <row r="312" spans="1:44" s="116" customFormat="1" x14ac:dyDescent="0.2">
      <c r="A312" s="430">
        <f t="shared" ref="A312" si="390">IF(AND(A310&lt;&gt;A$10, A310&lt;&gt;""), A310+1, "")</f>
        <v>151</v>
      </c>
      <c r="B312" s="430" t="str">
        <f>'TO Filter Summary'!B161</f>
        <v>MCE</v>
      </c>
      <c r="C312" s="414" t="s">
        <v>845</v>
      </c>
      <c r="D312" s="409" t="s">
        <v>27</v>
      </c>
      <c r="E312" s="409" t="str">
        <f>'TO Filter Summary'!D161</f>
        <v>A</v>
      </c>
      <c r="F312" s="416">
        <f ca="1">IF($A312="","", VLOOKUP(CONCATENATE("Observatory", $A312), Type_DB, 4, 0))</f>
        <v>489</v>
      </c>
      <c r="G312" s="409" t="str">
        <f ca="1">IF($A312="","", VLOOKUP(CONCATENATE("Observatory", $A312), Type_DB, 5, 0))</f>
        <v>0x1E9</v>
      </c>
      <c r="H312" s="409" t="str">
        <f t="shared" ref="H312" ca="1" si="391">CONCATENATE("0x",DEC2HEX(F312+2048))</f>
        <v>0x9E9</v>
      </c>
      <c r="I312" s="419">
        <f ca="1">IF($A312="","", VLOOKUP(CONCATENATE("Observatory", $A312), Type_DB, 12, 0))</f>
        <v>544</v>
      </c>
      <c r="J312" s="421">
        <f ca="1">IF($A312="","", VLOOKUP(CONCATENATE("Observatory", $A312), Type_DB, 15, 0))</f>
        <v>0.1</v>
      </c>
      <c r="K312" s="421" t="str">
        <f ca="1">IF($A312="","", VLOOKUP(CONCATENATE("Observatory", $A312), Type_DB, 8, 0))</f>
        <v>Sync</v>
      </c>
      <c r="L312" s="423">
        <f ca="1">IF($A312="","", VLOOKUP(CONCATENATE("Observatory", $A312), Type_DB, 16, 0))</f>
        <v>5440</v>
      </c>
      <c r="M312" s="348" t="s">
        <v>899</v>
      </c>
      <c r="N312" s="349">
        <v>1</v>
      </c>
      <c r="O312" s="349">
        <v>10</v>
      </c>
      <c r="P312" s="350">
        <f t="shared" ca="1" si="342"/>
        <v>1</v>
      </c>
      <c r="Q312" s="349">
        <v>0</v>
      </c>
      <c r="R312" s="349">
        <f t="shared" si="343"/>
        <v>0</v>
      </c>
      <c r="S312" s="349" t="s">
        <v>923</v>
      </c>
      <c r="T312" s="360">
        <f t="shared" ca="1" si="344"/>
        <v>544</v>
      </c>
      <c r="U312" s="348" t="s">
        <v>899</v>
      </c>
      <c r="V312" s="349">
        <v>1</v>
      </c>
      <c r="W312" s="349">
        <v>50</v>
      </c>
      <c r="X312" s="350">
        <f t="shared" ca="1" si="345"/>
        <v>5</v>
      </c>
      <c r="Y312" s="349">
        <v>0</v>
      </c>
      <c r="Z312" s="349">
        <f t="shared" si="346"/>
        <v>0</v>
      </c>
      <c r="AA312" s="349" t="s">
        <v>923</v>
      </c>
      <c r="AB312" s="360">
        <f t="shared" ca="1" si="347"/>
        <v>108.8</v>
      </c>
      <c r="AC312" s="348" t="s">
        <v>899</v>
      </c>
      <c r="AD312" s="349">
        <v>0</v>
      </c>
      <c r="AE312" s="349">
        <v>0</v>
      </c>
      <c r="AF312" s="350">
        <f t="shared" ca="1" si="348"/>
        <v>0</v>
      </c>
      <c r="AG312" s="349">
        <v>0</v>
      </c>
      <c r="AH312" s="349">
        <f t="shared" si="349"/>
        <v>0</v>
      </c>
      <c r="AI312" s="349" t="s">
        <v>923</v>
      </c>
      <c r="AJ312" s="360">
        <f t="shared" si="350"/>
        <v>0</v>
      </c>
      <c r="AK312" s="348" t="s">
        <v>899</v>
      </c>
      <c r="AL312" s="349">
        <v>1</v>
      </c>
      <c r="AM312" s="349">
        <v>100</v>
      </c>
      <c r="AN312" s="350">
        <f t="shared" ca="1" si="351"/>
        <v>10</v>
      </c>
      <c r="AO312" s="349">
        <v>0</v>
      </c>
      <c r="AP312" s="349">
        <f t="shared" si="352"/>
        <v>0</v>
      </c>
      <c r="AQ312" s="349" t="s">
        <v>923</v>
      </c>
      <c r="AR312" s="360">
        <f t="shared" ca="1" si="353"/>
        <v>54.4</v>
      </c>
    </row>
    <row r="313" spans="1:44" ht="13.5" thickBot="1" x14ac:dyDescent="0.25">
      <c r="A313" s="430"/>
      <c r="B313" s="430"/>
      <c r="C313" s="415"/>
      <c r="D313" s="413"/>
      <c r="E313" s="413"/>
      <c r="F313" s="417"/>
      <c r="G313" s="418"/>
      <c r="H313" s="418"/>
      <c r="I313" s="420"/>
      <c r="J313" s="422"/>
      <c r="K313" s="422"/>
      <c r="L313" s="424"/>
      <c r="M313" s="351" t="s">
        <v>31</v>
      </c>
      <c r="N313" s="352"/>
      <c r="O313" s="352"/>
      <c r="P313" s="352" t="str">
        <f t="shared" ca="1" si="342"/>
        <v/>
      </c>
      <c r="Q313" s="352"/>
      <c r="R313" s="352" t="str">
        <f t="shared" si="343"/>
        <v/>
      </c>
      <c r="S313" s="352"/>
      <c r="T313" s="361">
        <f t="shared" si="344"/>
        <v>0</v>
      </c>
      <c r="U313" s="351" t="s">
        <v>31</v>
      </c>
      <c r="V313" s="352"/>
      <c r="W313" s="352"/>
      <c r="X313" s="352" t="str">
        <f t="shared" ca="1" si="345"/>
        <v/>
      </c>
      <c r="Y313" s="352"/>
      <c r="Z313" s="352" t="str">
        <f t="shared" si="346"/>
        <v/>
      </c>
      <c r="AA313" s="352"/>
      <c r="AB313" s="361">
        <f t="shared" si="347"/>
        <v>0</v>
      </c>
      <c r="AC313" s="351" t="s">
        <v>31</v>
      </c>
      <c r="AD313" s="352"/>
      <c r="AE313" s="352"/>
      <c r="AF313" s="352" t="str">
        <f t="shared" ca="1" si="348"/>
        <v/>
      </c>
      <c r="AG313" s="352"/>
      <c r="AH313" s="352" t="str">
        <f t="shared" si="349"/>
        <v/>
      </c>
      <c r="AI313" s="352"/>
      <c r="AJ313" s="361">
        <f t="shared" si="350"/>
        <v>0</v>
      </c>
      <c r="AK313" s="351" t="s">
        <v>31</v>
      </c>
      <c r="AL313" s="352"/>
      <c r="AM313" s="352"/>
      <c r="AN313" s="352" t="str">
        <f t="shared" ca="1" si="351"/>
        <v/>
      </c>
      <c r="AO313" s="352"/>
      <c r="AP313" s="352" t="str">
        <f t="shared" si="352"/>
        <v/>
      </c>
      <c r="AQ313" s="352"/>
      <c r="AR313" s="361">
        <f t="shared" si="353"/>
        <v>0</v>
      </c>
    </row>
    <row r="314" spans="1:44" x14ac:dyDescent="0.2">
      <c r="A314" s="430">
        <f t="shared" ref="A314" si="392">IF(AND(A312&lt;&gt;A$10, A312&lt;&gt;""), A312+1, "")</f>
        <v>152</v>
      </c>
      <c r="B314" s="430" t="str">
        <f>'TO Filter Summary'!B162</f>
        <v>IRU</v>
      </c>
      <c r="C314" s="414" t="s">
        <v>843</v>
      </c>
      <c r="D314" s="409" t="s">
        <v>27</v>
      </c>
      <c r="E314" s="409" t="str">
        <f>'TO Filter Summary'!D162</f>
        <v>A</v>
      </c>
      <c r="F314" s="416">
        <f ca="1">IF($A314="","", VLOOKUP(CONCATENATE("Observatory", $A314), Type_DB, 4, 0))</f>
        <v>490</v>
      </c>
      <c r="G314" s="409" t="str">
        <f ca="1">IF($A314="","", VLOOKUP(CONCATENATE("Observatory", $A314), Type_DB, 5, 0))</f>
        <v>0x1EA</v>
      </c>
      <c r="H314" s="409" t="str">
        <f t="shared" ref="H314" ca="1" si="393">CONCATENATE("0x",DEC2HEX(F314+2048))</f>
        <v>0x9EA</v>
      </c>
      <c r="I314" s="419">
        <f ca="1">IF($A314="","", VLOOKUP(CONCATENATE("Observatory", $A314), Type_DB, 12, 0))</f>
        <v>352</v>
      </c>
      <c r="J314" s="421">
        <f ca="1">IF($A314="","", VLOOKUP(CONCATENATE("Observatory", $A314), Type_DB, 15, 0))</f>
        <v>0.1</v>
      </c>
      <c r="K314" s="421" t="str">
        <f ca="1">IF($A314="","", VLOOKUP(CONCATENATE("Observatory", $A314), Type_DB, 8, 0))</f>
        <v>Sync</v>
      </c>
      <c r="L314" s="423">
        <f ca="1">IF($A314="","", VLOOKUP(CONCATENATE("Observatory", $A314), Type_DB, 16, 0))</f>
        <v>3520</v>
      </c>
      <c r="M314" s="348" t="s">
        <v>899</v>
      </c>
      <c r="N314" s="349">
        <v>1</v>
      </c>
      <c r="O314" s="349">
        <v>10</v>
      </c>
      <c r="P314" s="350">
        <f t="shared" ca="1" si="342"/>
        <v>1</v>
      </c>
      <c r="Q314" s="349">
        <v>0</v>
      </c>
      <c r="R314" s="349">
        <f t="shared" si="343"/>
        <v>0</v>
      </c>
      <c r="S314" s="349" t="s">
        <v>923</v>
      </c>
      <c r="T314" s="360">
        <f t="shared" ca="1" si="344"/>
        <v>352</v>
      </c>
      <c r="U314" s="348" t="s">
        <v>899</v>
      </c>
      <c r="V314" s="349">
        <v>1</v>
      </c>
      <c r="W314" s="349">
        <v>50</v>
      </c>
      <c r="X314" s="350">
        <f t="shared" ca="1" si="345"/>
        <v>5</v>
      </c>
      <c r="Y314" s="349">
        <v>0</v>
      </c>
      <c r="Z314" s="349">
        <f t="shared" si="346"/>
        <v>0</v>
      </c>
      <c r="AA314" s="349" t="s">
        <v>923</v>
      </c>
      <c r="AB314" s="360">
        <f t="shared" ca="1" si="347"/>
        <v>70.400000000000006</v>
      </c>
      <c r="AC314" s="348" t="s">
        <v>899</v>
      </c>
      <c r="AD314" s="349">
        <v>1</v>
      </c>
      <c r="AE314" s="349">
        <v>50</v>
      </c>
      <c r="AF314" s="350">
        <f t="shared" ca="1" si="348"/>
        <v>5</v>
      </c>
      <c r="AG314" s="349">
        <v>0</v>
      </c>
      <c r="AH314" s="349">
        <f t="shared" si="349"/>
        <v>0</v>
      </c>
      <c r="AI314" s="349" t="s">
        <v>923</v>
      </c>
      <c r="AJ314" s="360">
        <f t="shared" ca="1" si="350"/>
        <v>70.400000000000006</v>
      </c>
      <c r="AK314" s="348" t="s">
        <v>899</v>
      </c>
      <c r="AL314" s="349">
        <v>1</v>
      </c>
      <c r="AM314" s="349">
        <v>50</v>
      </c>
      <c r="AN314" s="350">
        <f t="shared" ca="1" si="351"/>
        <v>5</v>
      </c>
      <c r="AO314" s="349">
        <v>0</v>
      </c>
      <c r="AP314" s="349">
        <f t="shared" si="352"/>
        <v>0</v>
      </c>
      <c r="AQ314" s="349" t="s">
        <v>923</v>
      </c>
      <c r="AR314" s="360">
        <f t="shared" ca="1" si="353"/>
        <v>70.400000000000006</v>
      </c>
    </row>
    <row r="315" spans="1:44" ht="13.5" thickBot="1" x14ac:dyDescent="0.25">
      <c r="A315" s="430"/>
      <c r="B315" s="430"/>
      <c r="C315" s="415"/>
      <c r="D315" s="413"/>
      <c r="E315" s="413"/>
      <c r="F315" s="417"/>
      <c r="G315" s="418"/>
      <c r="H315" s="418"/>
      <c r="I315" s="420"/>
      <c r="J315" s="422"/>
      <c r="K315" s="422"/>
      <c r="L315" s="424"/>
      <c r="M315" s="351" t="s">
        <v>31</v>
      </c>
      <c r="N315" s="352"/>
      <c r="O315" s="352"/>
      <c r="P315" s="352" t="str">
        <f t="shared" ca="1" si="342"/>
        <v/>
      </c>
      <c r="Q315" s="352"/>
      <c r="R315" s="352" t="str">
        <f t="shared" si="343"/>
        <v/>
      </c>
      <c r="S315" s="352"/>
      <c r="T315" s="361">
        <f t="shared" si="344"/>
        <v>0</v>
      </c>
      <c r="U315" s="351" t="s">
        <v>31</v>
      </c>
      <c r="V315" s="352"/>
      <c r="W315" s="352"/>
      <c r="X315" s="352" t="str">
        <f t="shared" ca="1" si="345"/>
        <v/>
      </c>
      <c r="Y315" s="352"/>
      <c r="Z315" s="352" t="str">
        <f t="shared" si="346"/>
        <v/>
      </c>
      <c r="AA315" s="352"/>
      <c r="AB315" s="361">
        <f t="shared" si="347"/>
        <v>0</v>
      </c>
      <c r="AC315" s="351" t="s">
        <v>31</v>
      </c>
      <c r="AD315" s="352"/>
      <c r="AE315" s="352"/>
      <c r="AF315" s="352" t="str">
        <f t="shared" ca="1" si="348"/>
        <v/>
      </c>
      <c r="AG315" s="352"/>
      <c r="AH315" s="352" t="str">
        <f t="shared" si="349"/>
        <v/>
      </c>
      <c r="AI315" s="352"/>
      <c r="AJ315" s="361">
        <f t="shared" si="350"/>
        <v>0</v>
      </c>
      <c r="AK315" s="351" t="s">
        <v>31</v>
      </c>
      <c r="AL315" s="352"/>
      <c r="AM315" s="352"/>
      <c r="AN315" s="352" t="str">
        <f t="shared" ca="1" si="351"/>
        <v/>
      </c>
      <c r="AO315" s="352"/>
      <c r="AP315" s="352" t="str">
        <f t="shared" si="352"/>
        <v/>
      </c>
      <c r="AQ315" s="352"/>
      <c r="AR315" s="361">
        <f t="shared" si="353"/>
        <v>0</v>
      </c>
    </row>
    <row r="316" spans="1:44" x14ac:dyDescent="0.2">
      <c r="A316" s="430">
        <f t="shared" ref="A316" si="394">IF(AND(A314&lt;&gt;A$10, A314&lt;&gt;""), A314+1, "")</f>
        <v>153</v>
      </c>
      <c r="B316" s="430" t="str">
        <f>'TO Filter Summary'!B163</f>
        <v>RW</v>
      </c>
      <c r="C316" s="414" t="s">
        <v>844</v>
      </c>
      <c r="D316" s="409" t="s">
        <v>27</v>
      </c>
      <c r="E316" s="409" t="str">
        <f>'TO Filter Summary'!D163</f>
        <v>A</v>
      </c>
      <c r="F316" s="416">
        <f ca="1">IF($A316="","", VLOOKUP(CONCATENATE("Observatory", $A316), Type_DB, 4, 0))</f>
        <v>491</v>
      </c>
      <c r="G316" s="409" t="str">
        <f ca="1">IF($A316="","", VLOOKUP(CONCATENATE("Observatory", $A316), Type_DB, 5, 0))</f>
        <v>0x1EB</v>
      </c>
      <c r="H316" s="409" t="str">
        <f t="shared" ref="H316" ca="1" si="395">CONCATENATE("0x",DEC2HEX(F316+2048))</f>
        <v>0x9EB</v>
      </c>
      <c r="I316" s="419">
        <f ca="1">IF($A316="","", VLOOKUP(CONCATENATE("Observatory", $A316), Type_DB, 12, 0))</f>
        <v>1328</v>
      </c>
      <c r="J316" s="421">
        <f ca="1">IF($A316="","", VLOOKUP(CONCATENATE("Observatory", $A316), Type_DB, 15, 0))</f>
        <v>0.1</v>
      </c>
      <c r="K316" s="421" t="str">
        <f ca="1">IF($A316="","", VLOOKUP(CONCATENATE("Observatory", $A316), Type_DB, 8, 0))</f>
        <v>Sync</v>
      </c>
      <c r="L316" s="423">
        <f ca="1">IF($A316="","", VLOOKUP(CONCATENATE("Observatory", $A316), Type_DB, 16, 0))</f>
        <v>13280</v>
      </c>
      <c r="M316" s="348" t="s">
        <v>899</v>
      </c>
      <c r="N316" s="349">
        <v>1</v>
      </c>
      <c r="O316" s="349">
        <v>10</v>
      </c>
      <c r="P316" s="350">
        <f t="shared" ca="1" si="342"/>
        <v>1</v>
      </c>
      <c r="Q316" s="349">
        <v>0</v>
      </c>
      <c r="R316" s="349">
        <f t="shared" si="343"/>
        <v>0</v>
      </c>
      <c r="S316" s="349" t="s">
        <v>923</v>
      </c>
      <c r="T316" s="360">
        <f t="shared" ca="1" si="344"/>
        <v>1328</v>
      </c>
      <c r="U316" s="348" t="s">
        <v>899</v>
      </c>
      <c r="V316" s="349">
        <v>1</v>
      </c>
      <c r="W316" s="349">
        <v>50</v>
      </c>
      <c r="X316" s="350">
        <f t="shared" ca="1" si="345"/>
        <v>5</v>
      </c>
      <c r="Y316" s="349">
        <v>0</v>
      </c>
      <c r="Z316" s="349">
        <f t="shared" si="346"/>
        <v>0</v>
      </c>
      <c r="AA316" s="349" t="s">
        <v>923</v>
      </c>
      <c r="AB316" s="360">
        <f t="shared" ca="1" si="347"/>
        <v>265.60000000000002</v>
      </c>
      <c r="AC316" s="348" t="s">
        <v>899</v>
      </c>
      <c r="AD316" s="349">
        <v>1</v>
      </c>
      <c r="AE316" s="349">
        <v>50</v>
      </c>
      <c r="AF316" s="350">
        <f t="shared" ca="1" si="348"/>
        <v>5</v>
      </c>
      <c r="AG316" s="349">
        <v>0</v>
      </c>
      <c r="AH316" s="349">
        <f t="shared" si="349"/>
        <v>0</v>
      </c>
      <c r="AI316" s="349" t="s">
        <v>923</v>
      </c>
      <c r="AJ316" s="360">
        <f t="shared" ca="1" si="350"/>
        <v>265.60000000000002</v>
      </c>
      <c r="AK316" s="348" t="s">
        <v>899</v>
      </c>
      <c r="AL316" s="349">
        <v>1</v>
      </c>
      <c r="AM316" s="349">
        <v>50</v>
      </c>
      <c r="AN316" s="350">
        <f t="shared" ca="1" si="351"/>
        <v>5</v>
      </c>
      <c r="AO316" s="349">
        <v>0</v>
      </c>
      <c r="AP316" s="349">
        <f t="shared" si="352"/>
        <v>0</v>
      </c>
      <c r="AQ316" s="349" t="s">
        <v>923</v>
      </c>
      <c r="AR316" s="360">
        <f t="shared" ca="1" si="353"/>
        <v>265.60000000000002</v>
      </c>
    </row>
    <row r="317" spans="1:44" s="68" customFormat="1" ht="13.5" thickBot="1" x14ac:dyDescent="0.25">
      <c r="A317" s="430"/>
      <c r="B317" s="430"/>
      <c r="C317" s="415"/>
      <c r="D317" s="413"/>
      <c r="E317" s="413"/>
      <c r="F317" s="417"/>
      <c r="G317" s="418"/>
      <c r="H317" s="418"/>
      <c r="I317" s="420"/>
      <c r="J317" s="422"/>
      <c r="K317" s="422"/>
      <c r="L317" s="424"/>
      <c r="M317" s="351" t="s">
        <v>31</v>
      </c>
      <c r="N317" s="352"/>
      <c r="O317" s="352"/>
      <c r="P317" s="352" t="str">
        <f t="shared" ca="1" si="342"/>
        <v/>
      </c>
      <c r="Q317" s="352"/>
      <c r="R317" s="352" t="str">
        <f t="shared" si="343"/>
        <v/>
      </c>
      <c r="S317" s="352"/>
      <c r="T317" s="361">
        <f t="shared" si="344"/>
        <v>0</v>
      </c>
      <c r="U317" s="351" t="s">
        <v>31</v>
      </c>
      <c r="V317" s="352"/>
      <c r="W317" s="352"/>
      <c r="X317" s="352" t="str">
        <f t="shared" ca="1" si="345"/>
        <v/>
      </c>
      <c r="Y317" s="352"/>
      <c r="Z317" s="352" t="str">
        <f t="shared" si="346"/>
        <v/>
      </c>
      <c r="AA317" s="352"/>
      <c r="AB317" s="361">
        <f t="shared" si="347"/>
        <v>0</v>
      </c>
      <c r="AC317" s="351" t="s">
        <v>31</v>
      </c>
      <c r="AD317" s="352"/>
      <c r="AE317" s="352"/>
      <c r="AF317" s="352" t="str">
        <f t="shared" ca="1" si="348"/>
        <v/>
      </c>
      <c r="AG317" s="352"/>
      <c r="AH317" s="352" t="str">
        <f t="shared" si="349"/>
        <v/>
      </c>
      <c r="AI317" s="352"/>
      <c r="AJ317" s="361">
        <f t="shared" si="350"/>
        <v>0</v>
      </c>
      <c r="AK317" s="351" t="s">
        <v>31</v>
      </c>
      <c r="AL317" s="352"/>
      <c r="AM317" s="352"/>
      <c r="AN317" s="352" t="str">
        <f t="shared" ca="1" si="351"/>
        <v/>
      </c>
      <c r="AO317" s="352"/>
      <c r="AP317" s="352" t="str">
        <f t="shared" si="352"/>
        <v/>
      </c>
      <c r="AQ317" s="352"/>
      <c r="AR317" s="361">
        <f t="shared" si="353"/>
        <v>0</v>
      </c>
    </row>
    <row r="318" spans="1:44" x14ac:dyDescent="0.2">
      <c r="A318" s="430">
        <f t="shared" ref="A318" si="396">IF(AND(A316&lt;&gt;A$10, A316&lt;&gt;""), A316+1, "")</f>
        <v>154</v>
      </c>
      <c r="B318" s="430" t="str">
        <f>'TO Filter Summary'!B164</f>
        <v>ATB</v>
      </c>
      <c r="C318" s="414" t="s">
        <v>848</v>
      </c>
      <c r="D318" s="409" t="s">
        <v>27</v>
      </c>
      <c r="E318" s="409" t="str">
        <f>'TO Filter Summary'!D165</f>
        <v>AB</v>
      </c>
      <c r="F318" s="416">
        <f ca="1">IF($A318="","", VLOOKUP(CONCATENATE("Observatory", $A318), Type_DB, 4, 0))</f>
        <v>492</v>
      </c>
      <c r="G318" s="409" t="str">
        <f ca="1">IF($A318="","", VLOOKUP(CONCATENATE("Observatory", $A318), Type_DB, 5, 0))</f>
        <v>0x1EC</v>
      </c>
      <c r="H318" s="409" t="str">
        <f t="shared" ref="H318" ca="1" si="397">CONCATENATE("0x",DEC2HEX(F318+2048))</f>
        <v>0x9EC</v>
      </c>
      <c r="I318" s="419">
        <f ca="1">IF($A318="","", VLOOKUP(CONCATENATE("Observatory", $A318), Type_DB, 12, 0))</f>
        <v>688</v>
      </c>
      <c r="J318" s="421">
        <f ca="1">IF($A318="","", VLOOKUP(CONCATENATE("Observatory", $A318), Type_DB, 15, 0))</f>
        <v>0.1</v>
      </c>
      <c r="K318" s="421" t="str">
        <f ca="1">IF($A318="","", VLOOKUP(CONCATENATE("Observatory", $A318), Type_DB, 8, 0))</f>
        <v>Sync</v>
      </c>
      <c r="L318" s="423">
        <f ca="1">IF($A318="","", VLOOKUP(CONCATENATE("Observatory", $A318), Type_DB, 16, 0))</f>
        <v>6880</v>
      </c>
      <c r="M318" s="348" t="s">
        <v>899</v>
      </c>
      <c r="N318" s="349">
        <v>1</v>
      </c>
      <c r="O318" s="349">
        <v>10</v>
      </c>
      <c r="P318" s="350">
        <f t="shared" ca="1" si="342"/>
        <v>1</v>
      </c>
      <c r="Q318" s="349">
        <v>0</v>
      </c>
      <c r="R318" s="349">
        <f t="shared" si="343"/>
        <v>0</v>
      </c>
      <c r="S318" s="349" t="s">
        <v>923</v>
      </c>
      <c r="T318" s="360">
        <f t="shared" ca="1" si="344"/>
        <v>688</v>
      </c>
      <c r="U318" s="348" t="s">
        <v>899</v>
      </c>
      <c r="V318" s="349">
        <v>1</v>
      </c>
      <c r="W318" s="349">
        <v>50</v>
      </c>
      <c r="X318" s="350">
        <f t="shared" ca="1" si="345"/>
        <v>5</v>
      </c>
      <c r="Y318" s="349">
        <v>0</v>
      </c>
      <c r="Z318" s="349">
        <f t="shared" si="346"/>
        <v>0</v>
      </c>
      <c r="AA318" s="349" t="s">
        <v>923</v>
      </c>
      <c r="AB318" s="360">
        <f t="shared" ca="1" si="347"/>
        <v>137.6</v>
      </c>
      <c r="AC318" s="348" t="s">
        <v>899</v>
      </c>
      <c r="AD318" s="349">
        <v>1</v>
      </c>
      <c r="AE318" s="349">
        <v>50</v>
      </c>
      <c r="AF318" s="350">
        <f t="shared" ca="1" si="348"/>
        <v>5</v>
      </c>
      <c r="AG318" s="349">
        <v>0</v>
      </c>
      <c r="AH318" s="349">
        <f t="shared" si="349"/>
        <v>0</v>
      </c>
      <c r="AI318" s="349" t="s">
        <v>923</v>
      </c>
      <c r="AJ318" s="360">
        <f t="shared" ca="1" si="350"/>
        <v>137.6</v>
      </c>
      <c r="AK318" s="348" t="s">
        <v>899</v>
      </c>
      <c r="AL318" s="349">
        <v>1</v>
      </c>
      <c r="AM318" s="349">
        <v>50</v>
      </c>
      <c r="AN318" s="350">
        <f t="shared" ca="1" si="351"/>
        <v>5</v>
      </c>
      <c r="AO318" s="349">
        <v>0</v>
      </c>
      <c r="AP318" s="349">
        <f t="shared" si="352"/>
        <v>0</v>
      </c>
      <c r="AQ318" s="349" t="s">
        <v>923</v>
      </c>
      <c r="AR318" s="360">
        <f t="shared" ca="1" si="353"/>
        <v>137.6</v>
      </c>
    </row>
    <row r="319" spans="1:44" ht="13.5" thickBot="1" x14ac:dyDescent="0.25">
      <c r="A319" s="430"/>
      <c r="B319" s="430"/>
      <c r="C319" s="415"/>
      <c r="D319" s="413"/>
      <c r="E319" s="413"/>
      <c r="F319" s="417"/>
      <c r="G319" s="418"/>
      <c r="H319" s="418"/>
      <c r="I319" s="420"/>
      <c r="J319" s="422"/>
      <c r="K319" s="422"/>
      <c r="L319" s="424"/>
      <c r="M319" s="351" t="s">
        <v>31</v>
      </c>
      <c r="N319" s="352"/>
      <c r="O319" s="352"/>
      <c r="P319" s="352" t="str">
        <f t="shared" ca="1" si="342"/>
        <v/>
      </c>
      <c r="Q319" s="352"/>
      <c r="R319" s="352" t="str">
        <f t="shared" si="343"/>
        <v/>
      </c>
      <c r="S319" s="352"/>
      <c r="T319" s="361">
        <f t="shared" si="344"/>
        <v>0</v>
      </c>
      <c r="U319" s="351" t="s">
        <v>31</v>
      </c>
      <c r="V319" s="352"/>
      <c r="W319" s="352"/>
      <c r="X319" s="352" t="str">
        <f t="shared" ca="1" si="345"/>
        <v/>
      </c>
      <c r="Y319" s="352"/>
      <c r="Z319" s="352" t="str">
        <f t="shared" si="346"/>
        <v/>
      </c>
      <c r="AA319" s="352"/>
      <c r="AB319" s="361">
        <f t="shared" si="347"/>
        <v>0</v>
      </c>
      <c r="AC319" s="351" t="s">
        <v>31</v>
      </c>
      <c r="AD319" s="352"/>
      <c r="AE319" s="352"/>
      <c r="AF319" s="352" t="str">
        <f t="shared" ca="1" si="348"/>
        <v/>
      </c>
      <c r="AG319" s="352"/>
      <c r="AH319" s="352" t="str">
        <f t="shared" si="349"/>
        <v/>
      </c>
      <c r="AI319" s="352"/>
      <c r="AJ319" s="361">
        <f t="shared" si="350"/>
        <v>0</v>
      </c>
      <c r="AK319" s="351" t="s">
        <v>31</v>
      </c>
      <c r="AL319" s="352"/>
      <c r="AM319" s="352"/>
      <c r="AN319" s="352" t="str">
        <f t="shared" ca="1" si="351"/>
        <v/>
      </c>
      <c r="AO319" s="352"/>
      <c r="AP319" s="352" t="str">
        <f t="shared" si="352"/>
        <v/>
      </c>
      <c r="AQ319" s="352"/>
      <c r="AR319" s="361">
        <f t="shared" si="353"/>
        <v>0</v>
      </c>
    </row>
    <row r="320" spans="1:44" x14ac:dyDescent="0.2">
      <c r="A320" s="430">
        <f t="shared" ref="A320" si="398">IF(AND(A318&lt;&gt;A$10, A318&lt;&gt;""), A318+1, "")</f>
        <v>155</v>
      </c>
      <c r="B320" s="430" t="str">
        <f>'TO Filter Summary'!B165</f>
        <v>ST</v>
      </c>
      <c r="C320" s="414" t="s">
        <v>875</v>
      </c>
      <c r="D320" s="409" t="s">
        <v>27</v>
      </c>
      <c r="E320" s="409" t="str">
        <f>'TO Filter Summary'!D165</f>
        <v>AB</v>
      </c>
      <c r="F320" s="416">
        <f ca="1">IF($A320="","", VLOOKUP(CONCATENATE("Observatory", $A320), Type_DB, 4, 0))</f>
        <v>494</v>
      </c>
      <c r="G320" s="409" t="str">
        <f ca="1">IF($A320="","", VLOOKUP(CONCATENATE("Observatory", $A320), Type_DB, 5, 0))</f>
        <v>0x1EE</v>
      </c>
      <c r="H320" s="409" t="str">
        <f t="shared" ref="H320" ca="1" si="399">CONCATENATE("0x",DEC2HEX(F320+2048))</f>
        <v>0x9EE</v>
      </c>
      <c r="I320" s="419">
        <f ca="1">IF($A320="","", VLOOKUP(CONCATENATE("Observatory", $A320), Type_DB, 12, 0))</f>
        <v>608</v>
      </c>
      <c r="J320" s="421">
        <f ca="1">IF($A320="","", VLOOKUP(CONCATENATE("Observatory", $A320), Type_DB, 15, 0))</f>
        <v>0.1</v>
      </c>
      <c r="K320" s="421" t="str">
        <f ca="1">IF($A320="","", VLOOKUP(CONCATENATE("Observatory", $A320), Type_DB, 8, 0))</f>
        <v>Sync</v>
      </c>
      <c r="L320" s="423">
        <f ca="1">IF($A320="","", VLOOKUP(CONCATENATE("Observatory", $A320), Type_DB, 16, 0))</f>
        <v>6080</v>
      </c>
      <c r="M320" s="348" t="s">
        <v>899</v>
      </c>
      <c r="N320" s="349">
        <v>1</v>
      </c>
      <c r="O320" s="349">
        <v>10</v>
      </c>
      <c r="P320" s="350">
        <f t="shared" ca="1" si="342"/>
        <v>1</v>
      </c>
      <c r="Q320" s="349">
        <v>0</v>
      </c>
      <c r="R320" s="349">
        <f t="shared" si="343"/>
        <v>0</v>
      </c>
      <c r="S320" s="349" t="s">
        <v>923</v>
      </c>
      <c r="T320" s="360">
        <f t="shared" ca="1" si="344"/>
        <v>608</v>
      </c>
      <c r="U320" s="348" t="s">
        <v>899</v>
      </c>
      <c r="V320" s="349">
        <v>1</v>
      </c>
      <c r="W320" s="349">
        <v>150</v>
      </c>
      <c r="X320" s="350">
        <f t="shared" ca="1" si="345"/>
        <v>15</v>
      </c>
      <c r="Y320" s="349">
        <v>0</v>
      </c>
      <c r="Z320" s="349">
        <f t="shared" si="346"/>
        <v>0</v>
      </c>
      <c r="AA320" s="349" t="s">
        <v>923</v>
      </c>
      <c r="AB320" s="360">
        <f t="shared" ca="1" si="347"/>
        <v>40.533333333333331</v>
      </c>
      <c r="AC320" s="348" t="s">
        <v>899</v>
      </c>
      <c r="AD320" s="349">
        <v>1</v>
      </c>
      <c r="AE320" s="349">
        <v>150</v>
      </c>
      <c r="AF320" s="350">
        <f t="shared" ca="1" si="348"/>
        <v>15</v>
      </c>
      <c r="AG320" s="349">
        <v>0</v>
      </c>
      <c r="AH320" s="349">
        <f t="shared" si="349"/>
        <v>0</v>
      </c>
      <c r="AI320" s="349" t="s">
        <v>923</v>
      </c>
      <c r="AJ320" s="360">
        <f t="shared" ca="1" si="350"/>
        <v>40.533333333333331</v>
      </c>
      <c r="AK320" s="348" t="s">
        <v>899</v>
      </c>
      <c r="AL320" s="349">
        <v>1</v>
      </c>
      <c r="AM320" s="349">
        <v>150</v>
      </c>
      <c r="AN320" s="350">
        <f t="shared" ca="1" si="351"/>
        <v>15</v>
      </c>
      <c r="AO320" s="349">
        <v>0</v>
      </c>
      <c r="AP320" s="349">
        <f t="shared" si="352"/>
        <v>0</v>
      </c>
      <c r="AQ320" s="349" t="s">
        <v>923</v>
      </c>
      <c r="AR320" s="360">
        <f t="shared" ca="1" si="353"/>
        <v>40.533333333333331</v>
      </c>
    </row>
    <row r="321" spans="1:44" ht="13.5" thickBot="1" x14ac:dyDescent="0.25">
      <c r="A321" s="430"/>
      <c r="B321" s="430"/>
      <c r="C321" s="415"/>
      <c r="D321" s="413"/>
      <c r="E321" s="413"/>
      <c r="F321" s="417"/>
      <c r="G321" s="418"/>
      <c r="H321" s="418"/>
      <c r="I321" s="420"/>
      <c r="J321" s="422"/>
      <c r="K321" s="422"/>
      <c r="L321" s="424"/>
      <c r="M321" s="351" t="s">
        <v>31</v>
      </c>
      <c r="N321" s="352"/>
      <c r="O321" s="352"/>
      <c r="P321" s="352" t="str">
        <f t="shared" ca="1" si="342"/>
        <v/>
      </c>
      <c r="Q321" s="352"/>
      <c r="R321" s="352" t="str">
        <f t="shared" si="343"/>
        <v/>
      </c>
      <c r="S321" s="352"/>
      <c r="T321" s="361">
        <f t="shared" si="344"/>
        <v>0</v>
      </c>
      <c r="U321" s="351" t="s">
        <v>31</v>
      </c>
      <c r="V321" s="352"/>
      <c r="W321" s="352"/>
      <c r="X321" s="352" t="str">
        <f t="shared" ca="1" si="345"/>
        <v/>
      </c>
      <c r="Y321" s="352"/>
      <c r="Z321" s="352" t="str">
        <f t="shared" si="346"/>
        <v/>
      </c>
      <c r="AA321" s="352"/>
      <c r="AB321" s="361">
        <f t="shared" si="347"/>
        <v>0</v>
      </c>
      <c r="AC321" s="351" t="s">
        <v>31</v>
      </c>
      <c r="AD321" s="352"/>
      <c r="AE321" s="352"/>
      <c r="AF321" s="352" t="str">
        <f t="shared" ca="1" si="348"/>
        <v/>
      </c>
      <c r="AG321" s="352"/>
      <c r="AH321" s="352" t="str">
        <f t="shared" si="349"/>
        <v/>
      </c>
      <c r="AI321" s="352"/>
      <c r="AJ321" s="361">
        <f t="shared" si="350"/>
        <v>0</v>
      </c>
      <c r="AK321" s="351" t="s">
        <v>31</v>
      </c>
      <c r="AL321" s="352"/>
      <c r="AM321" s="352"/>
      <c r="AN321" s="352" t="str">
        <f t="shared" ca="1" si="351"/>
        <v/>
      </c>
      <c r="AO321" s="352"/>
      <c r="AP321" s="352" t="str">
        <f t="shared" si="352"/>
        <v/>
      </c>
      <c r="AQ321" s="352"/>
      <c r="AR321" s="361">
        <f t="shared" si="353"/>
        <v>0</v>
      </c>
    </row>
    <row r="322" spans="1:44" x14ac:dyDescent="0.2">
      <c r="A322" s="430">
        <f t="shared" ref="A322" si="400">IF(AND(A320&lt;&gt;A$10, A320&lt;&gt;""), A320+1, "")</f>
        <v>156</v>
      </c>
      <c r="B322" s="430" t="str">
        <f>'TO Filter Summary'!B166</f>
        <v>ACS</v>
      </c>
      <c r="C322" s="414" t="s">
        <v>122</v>
      </c>
      <c r="D322" s="409" t="s">
        <v>27</v>
      </c>
      <c r="E322" s="409" t="str">
        <f>'TO Filter Summary'!D166</f>
        <v>No</v>
      </c>
      <c r="F322" s="416">
        <f ca="1">IF($A322="","", VLOOKUP(CONCATENATE("Observatory", $A322), Type_DB, 4, 0))</f>
        <v>495</v>
      </c>
      <c r="G322" s="409" t="str">
        <f ca="1">IF($A322="","", VLOOKUP(CONCATENATE("Observatory", $A322), Type_DB, 5, 0))</f>
        <v>0x1EF</v>
      </c>
      <c r="H322" s="409" t="str">
        <f t="shared" ref="H322" ca="1" si="401">CONCATENATE("0x",DEC2HEX(F322+2048))</f>
        <v>0x9EF</v>
      </c>
      <c r="I322" s="419">
        <f ca="1">IF($A322="","", VLOOKUP(CONCATENATE("Observatory", $A322), Type_DB, 12, 0))</f>
        <v>2816</v>
      </c>
      <c r="J322" s="421">
        <f ca="1">IF($A322="","", VLOOKUP(CONCATENATE("Observatory", $A322), Type_DB, 15, 0))</f>
        <v>0.1</v>
      </c>
      <c r="K322" s="421" t="str">
        <f ca="1">IF($A322="","", VLOOKUP(CONCATENATE("Observatory", $A322), Type_DB, 8, 0))</f>
        <v>Sync</v>
      </c>
      <c r="L322" s="423">
        <f ca="1">IF($A322="","", VLOOKUP(CONCATENATE("Observatory", $A322), Type_DB, 16, 0))</f>
        <v>28160</v>
      </c>
      <c r="M322" s="348" t="s">
        <v>899</v>
      </c>
      <c r="N322" s="349">
        <v>0</v>
      </c>
      <c r="O322" s="349">
        <v>0</v>
      </c>
      <c r="P322" s="350">
        <f t="shared" ca="1" si="342"/>
        <v>0</v>
      </c>
      <c r="Q322" s="349">
        <v>0</v>
      </c>
      <c r="R322" s="349">
        <f t="shared" si="343"/>
        <v>0</v>
      </c>
      <c r="S322" s="349" t="s">
        <v>923</v>
      </c>
      <c r="T322" s="360">
        <f t="shared" si="344"/>
        <v>0</v>
      </c>
      <c r="U322" s="348" t="s">
        <v>899</v>
      </c>
      <c r="V322" s="349">
        <v>0</v>
      </c>
      <c r="W322" s="349">
        <v>0</v>
      </c>
      <c r="X322" s="350">
        <f t="shared" ca="1" si="345"/>
        <v>0</v>
      </c>
      <c r="Y322" s="349">
        <v>0</v>
      </c>
      <c r="Z322" s="349">
        <f t="shared" si="346"/>
        <v>0</v>
      </c>
      <c r="AA322" s="349" t="s">
        <v>923</v>
      </c>
      <c r="AB322" s="360">
        <f t="shared" si="347"/>
        <v>0</v>
      </c>
      <c r="AC322" s="348" t="s">
        <v>899</v>
      </c>
      <c r="AD322" s="349">
        <v>0</v>
      </c>
      <c r="AE322" s="349">
        <v>0</v>
      </c>
      <c r="AF322" s="350">
        <f t="shared" ca="1" si="348"/>
        <v>0</v>
      </c>
      <c r="AG322" s="349">
        <v>0</v>
      </c>
      <c r="AH322" s="349">
        <f t="shared" si="349"/>
        <v>0</v>
      </c>
      <c r="AI322" s="349" t="s">
        <v>923</v>
      </c>
      <c r="AJ322" s="360">
        <f t="shared" si="350"/>
        <v>0</v>
      </c>
      <c r="AK322" s="348" t="s">
        <v>899</v>
      </c>
      <c r="AL322" s="349">
        <v>0</v>
      </c>
      <c r="AM322" s="349">
        <v>0</v>
      </c>
      <c r="AN322" s="350">
        <f t="shared" ca="1" si="351"/>
        <v>0</v>
      </c>
      <c r="AO322" s="349">
        <v>0</v>
      </c>
      <c r="AP322" s="349">
        <f t="shared" si="352"/>
        <v>0</v>
      </c>
      <c r="AQ322" s="349" t="s">
        <v>923</v>
      </c>
      <c r="AR322" s="360">
        <f t="shared" si="353"/>
        <v>0</v>
      </c>
    </row>
    <row r="323" spans="1:44" ht="13.5" thickBot="1" x14ac:dyDescent="0.25">
      <c r="A323" s="430"/>
      <c r="B323" s="430"/>
      <c r="C323" s="415"/>
      <c r="D323" s="413"/>
      <c r="E323" s="413"/>
      <c r="F323" s="417"/>
      <c r="G323" s="418"/>
      <c r="H323" s="418"/>
      <c r="I323" s="420"/>
      <c r="J323" s="422"/>
      <c r="K323" s="422"/>
      <c r="L323" s="424"/>
      <c r="M323" s="351" t="s">
        <v>31</v>
      </c>
      <c r="N323" s="352"/>
      <c r="O323" s="352"/>
      <c r="P323" s="352" t="str">
        <f t="shared" ca="1" si="342"/>
        <v/>
      </c>
      <c r="Q323" s="352"/>
      <c r="R323" s="352" t="str">
        <f t="shared" si="343"/>
        <v/>
      </c>
      <c r="S323" s="352"/>
      <c r="T323" s="361">
        <f t="shared" si="344"/>
        <v>0</v>
      </c>
      <c r="U323" s="351" t="s">
        <v>31</v>
      </c>
      <c r="V323" s="352"/>
      <c r="W323" s="352"/>
      <c r="X323" s="352" t="str">
        <f t="shared" ca="1" si="345"/>
        <v/>
      </c>
      <c r="Y323" s="352"/>
      <c r="Z323" s="352" t="str">
        <f t="shared" si="346"/>
        <v/>
      </c>
      <c r="AA323" s="352"/>
      <c r="AB323" s="361">
        <f t="shared" si="347"/>
        <v>0</v>
      </c>
      <c r="AC323" s="351" t="s">
        <v>31</v>
      </c>
      <c r="AD323" s="352"/>
      <c r="AE323" s="352"/>
      <c r="AF323" s="352" t="str">
        <f t="shared" ca="1" si="348"/>
        <v/>
      </c>
      <c r="AG323" s="352"/>
      <c r="AH323" s="352" t="str">
        <f t="shared" si="349"/>
        <v/>
      </c>
      <c r="AI323" s="352"/>
      <c r="AJ323" s="361">
        <f t="shared" si="350"/>
        <v>0</v>
      </c>
      <c r="AK323" s="351" t="s">
        <v>31</v>
      </c>
      <c r="AL323" s="352"/>
      <c r="AM323" s="352"/>
      <c r="AN323" s="352" t="str">
        <f t="shared" ca="1" si="351"/>
        <v/>
      </c>
      <c r="AO323" s="352"/>
      <c r="AP323" s="352" t="str">
        <f t="shared" si="352"/>
        <v/>
      </c>
      <c r="AQ323" s="352"/>
      <c r="AR323" s="361">
        <f t="shared" si="353"/>
        <v>0</v>
      </c>
    </row>
    <row r="324" spans="1:44" x14ac:dyDescent="0.2">
      <c r="A324" s="430">
        <f t="shared" ref="A324" si="402">IF(AND(A322&lt;&gt;A$10, A322&lt;&gt;""), A322+1, "")</f>
        <v>157</v>
      </c>
      <c r="B324" s="430" t="str">
        <f>'TO Filter Summary'!B167</f>
        <v>MCE</v>
      </c>
      <c r="C324" s="414" t="s">
        <v>876</v>
      </c>
      <c r="D324" s="409" t="s">
        <v>27</v>
      </c>
      <c r="E324" s="409" t="str">
        <f>'TO Filter Summary'!D167</f>
        <v>A</v>
      </c>
      <c r="F324" s="416">
        <f ca="1">IF($A324="","", VLOOKUP(CONCATENATE("Observatory", $A324), Type_DB, 4, 0))</f>
        <v>496</v>
      </c>
      <c r="G324" s="409" t="str">
        <f ca="1">IF($A324="","", VLOOKUP(CONCATENATE("Observatory", $A324), Type_DB, 5, 0))</f>
        <v>0x1F0</v>
      </c>
      <c r="H324" s="409" t="str">
        <f t="shared" ref="H324" ca="1" si="403">CONCATENATE("0x",DEC2HEX(F324+2048))</f>
        <v>0x9F0</v>
      </c>
      <c r="I324" s="419">
        <f ca="1">IF($A324="","", VLOOKUP(CONCATENATE("Observatory", $A324), Type_DB, 12, 0))</f>
        <v>544</v>
      </c>
      <c r="J324" s="421">
        <f ca="1">IF($A324="","", VLOOKUP(CONCATENATE("Observatory", $A324), Type_DB, 15, 0))</f>
        <v>0.1</v>
      </c>
      <c r="K324" s="421" t="str">
        <f ca="1">IF($A324="","", VLOOKUP(CONCATENATE("Observatory", $A324), Type_DB, 8, 0))</f>
        <v>Sync</v>
      </c>
      <c r="L324" s="423">
        <f ca="1">IF($A324="","", VLOOKUP(CONCATENATE("Observatory", $A324), Type_DB, 16, 0))</f>
        <v>5440</v>
      </c>
      <c r="M324" s="348" t="s">
        <v>899</v>
      </c>
      <c r="N324" s="349">
        <v>1</v>
      </c>
      <c r="O324" s="349">
        <v>10</v>
      </c>
      <c r="P324" s="350">
        <f t="shared" ca="1" si="342"/>
        <v>1</v>
      </c>
      <c r="Q324" s="349">
        <v>0</v>
      </c>
      <c r="R324" s="349">
        <f t="shared" si="343"/>
        <v>0</v>
      </c>
      <c r="S324" s="349" t="s">
        <v>923</v>
      </c>
      <c r="T324" s="360">
        <f t="shared" ca="1" si="344"/>
        <v>544</v>
      </c>
      <c r="U324" s="348" t="s">
        <v>899</v>
      </c>
      <c r="V324" s="349">
        <v>1</v>
      </c>
      <c r="W324" s="349">
        <v>50</v>
      </c>
      <c r="X324" s="350">
        <f t="shared" ca="1" si="345"/>
        <v>5</v>
      </c>
      <c r="Y324" s="349">
        <v>0</v>
      </c>
      <c r="Z324" s="349">
        <f t="shared" si="346"/>
        <v>0</v>
      </c>
      <c r="AA324" s="349" t="s">
        <v>923</v>
      </c>
      <c r="AB324" s="360">
        <f t="shared" ca="1" si="347"/>
        <v>108.8</v>
      </c>
      <c r="AC324" s="348" t="s">
        <v>899</v>
      </c>
      <c r="AD324" s="349">
        <v>1</v>
      </c>
      <c r="AE324" s="349">
        <v>150</v>
      </c>
      <c r="AF324" s="350">
        <f t="shared" ca="1" si="348"/>
        <v>15</v>
      </c>
      <c r="AG324" s="349">
        <v>0</v>
      </c>
      <c r="AH324" s="349">
        <f t="shared" si="349"/>
        <v>0</v>
      </c>
      <c r="AI324" s="349" t="s">
        <v>923</v>
      </c>
      <c r="AJ324" s="360">
        <f t="shared" ca="1" si="350"/>
        <v>36.266666666666666</v>
      </c>
      <c r="AK324" s="348" t="s">
        <v>899</v>
      </c>
      <c r="AL324" s="349">
        <v>1</v>
      </c>
      <c r="AM324" s="349">
        <v>150</v>
      </c>
      <c r="AN324" s="350">
        <f t="shared" ca="1" si="351"/>
        <v>15</v>
      </c>
      <c r="AO324" s="349">
        <v>0</v>
      </c>
      <c r="AP324" s="349">
        <f t="shared" si="352"/>
        <v>0</v>
      </c>
      <c r="AQ324" s="349" t="s">
        <v>923</v>
      </c>
      <c r="AR324" s="360">
        <f t="shared" ca="1" si="353"/>
        <v>36.266666666666666</v>
      </c>
    </row>
    <row r="325" spans="1:44" ht="13.5" thickBot="1" x14ac:dyDescent="0.25">
      <c r="A325" s="430"/>
      <c r="B325" s="430"/>
      <c r="C325" s="415"/>
      <c r="D325" s="413"/>
      <c r="E325" s="413"/>
      <c r="F325" s="417"/>
      <c r="G325" s="418"/>
      <c r="H325" s="418"/>
      <c r="I325" s="420"/>
      <c r="J325" s="422"/>
      <c r="K325" s="422"/>
      <c r="L325" s="424"/>
      <c r="M325" s="351" t="s">
        <v>31</v>
      </c>
      <c r="N325" s="352"/>
      <c r="O325" s="352"/>
      <c r="P325" s="352" t="str">
        <f t="shared" ca="1" si="342"/>
        <v/>
      </c>
      <c r="Q325" s="352"/>
      <c r="R325" s="352" t="str">
        <f t="shared" si="343"/>
        <v/>
      </c>
      <c r="S325" s="352"/>
      <c r="T325" s="361">
        <f t="shared" si="344"/>
        <v>0</v>
      </c>
      <c r="U325" s="351" t="s">
        <v>31</v>
      </c>
      <c r="V325" s="352"/>
      <c r="W325" s="352"/>
      <c r="X325" s="352" t="str">
        <f t="shared" ca="1" si="345"/>
        <v/>
      </c>
      <c r="Y325" s="352"/>
      <c r="Z325" s="352" t="str">
        <f t="shared" si="346"/>
        <v/>
      </c>
      <c r="AA325" s="352"/>
      <c r="AB325" s="361">
        <f t="shared" si="347"/>
        <v>0</v>
      </c>
      <c r="AC325" s="351" t="s">
        <v>31</v>
      </c>
      <c r="AD325" s="352"/>
      <c r="AE325" s="352"/>
      <c r="AF325" s="352" t="str">
        <f t="shared" ca="1" si="348"/>
        <v/>
      </c>
      <c r="AG325" s="352"/>
      <c r="AH325" s="352" t="str">
        <f t="shared" si="349"/>
        <v/>
      </c>
      <c r="AI325" s="352"/>
      <c r="AJ325" s="361">
        <f t="shared" si="350"/>
        <v>0</v>
      </c>
      <c r="AK325" s="351" t="s">
        <v>31</v>
      </c>
      <c r="AL325" s="352"/>
      <c r="AM325" s="352"/>
      <c r="AN325" s="352" t="str">
        <f t="shared" ca="1" si="351"/>
        <v/>
      </c>
      <c r="AO325" s="352"/>
      <c r="AP325" s="352" t="str">
        <f t="shared" si="352"/>
        <v/>
      </c>
      <c r="AQ325" s="352"/>
      <c r="AR325" s="361">
        <f t="shared" si="353"/>
        <v>0</v>
      </c>
    </row>
    <row r="326" spans="1:44" x14ac:dyDescent="0.2">
      <c r="A326" s="430">
        <f t="shared" ref="A326" si="404">IF(AND(A324&lt;&gt;A$10, A324&lt;&gt;""), A324+1, "")</f>
        <v>158</v>
      </c>
      <c r="B326" s="430" t="str">
        <f>'TO Filter Summary'!B168</f>
        <v>Deploy</v>
      </c>
      <c r="C326" s="414" t="s">
        <v>861</v>
      </c>
      <c r="D326" s="409" t="s">
        <v>27</v>
      </c>
      <c r="E326" s="409" t="str">
        <f>'TO Filter Summary'!D168</f>
        <v>AB</v>
      </c>
      <c r="F326" s="416">
        <f ca="1">IF($A326="","", VLOOKUP(CONCATENATE("Observatory", $A326), Type_DB, 4, 0))</f>
        <v>500</v>
      </c>
      <c r="G326" s="409" t="str">
        <f ca="1">IF($A326="","", VLOOKUP(CONCATENATE("Observatory", $A326), Type_DB, 5, 0))</f>
        <v>0x1F4</v>
      </c>
      <c r="H326" s="409" t="str">
        <f t="shared" ref="H326" ca="1" si="405">CONCATENATE("0x",DEC2HEX(F326+2048))</f>
        <v>0x9F4</v>
      </c>
      <c r="I326" s="419">
        <f ca="1">IF($A326="","", VLOOKUP(CONCATENATE("Observatory", $A326), Type_DB, 12, 0))</f>
        <v>240</v>
      </c>
      <c r="J326" s="421">
        <f ca="1">IF($A326="","", VLOOKUP(CONCATENATE("Observatory", $A326), Type_DB, 15, 0))</f>
        <v>1</v>
      </c>
      <c r="K326" s="421" t="str">
        <f ca="1">IF($A326="","", VLOOKUP(CONCATENATE("Observatory", $A326), Type_DB, 8, 0))</f>
        <v>Sync</v>
      </c>
      <c r="L326" s="423">
        <f ca="1">IF($A326="","", VLOOKUP(CONCATENATE("Observatory", $A326), Type_DB, 16, 0))</f>
        <v>240</v>
      </c>
      <c r="M326" s="348" t="s">
        <v>899</v>
      </c>
      <c r="N326" s="349">
        <v>1</v>
      </c>
      <c r="O326" s="349">
        <v>60</v>
      </c>
      <c r="P326" s="350">
        <f t="shared" ca="1" si="342"/>
        <v>60</v>
      </c>
      <c r="Q326" s="349">
        <v>0</v>
      </c>
      <c r="R326" s="349">
        <f t="shared" si="343"/>
        <v>0</v>
      </c>
      <c r="S326" s="349" t="s">
        <v>923</v>
      </c>
      <c r="T326" s="360">
        <f t="shared" ca="1" si="344"/>
        <v>4</v>
      </c>
      <c r="U326" s="348" t="s">
        <v>899</v>
      </c>
      <c r="V326" s="349">
        <v>1</v>
      </c>
      <c r="W326" s="349">
        <v>5</v>
      </c>
      <c r="X326" s="350">
        <f t="shared" ca="1" si="345"/>
        <v>5</v>
      </c>
      <c r="Y326" s="349">
        <v>0</v>
      </c>
      <c r="Z326" s="349">
        <f t="shared" si="346"/>
        <v>0</v>
      </c>
      <c r="AA326" s="349" t="s">
        <v>923</v>
      </c>
      <c r="AB326" s="360">
        <f t="shared" ca="1" si="347"/>
        <v>48</v>
      </c>
      <c r="AC326" s="348" t="s">
        <v>899</v>
      </c>
      <c r="AD326" s="349">
        <v>0</v>
      </c>
      <c r="AE326" s="349">
        <v>0</v>
      </c>
      <c r="AF326" s="350">
        <f t="shared" ca="1" si="348"/>
        <v>0</v>
      </c>
      <c r="AG326" s="349">
        <v>0</v>
      </c>
      <c r="AH326" s="349">
        <f t="shared" si="349"/>
        <v>0</v>
      </c>
      <c r="AI326" s="349" t="s">
        <v>923</v>
      </c>
      <c r="AJ326" s="360">
        <f t="shared" si="350"/>
        <v>0</v>
      </c>
      <c r="AK326" s="348" t="s">
        <v>899</v>
      </c>
      <c r="AL326" s="349">
        <v>0</v>
      </c>
      <c r="AM326" s="349">
        <v>0</v>
      </c>
      <c r="AN326" s="350">
        <f t="shared" ca="1" si="351"/>
        <v>0</v>
      </c>
      <c r="AO326" s="349">
        <v>0</v>
      </c>
      <c r="AP326" s="349">
        <f t="shared" si="352"/>
        <v>0</v>
      </c>
      <c r="AQ326" s="349" t="s">
        <v>923</v>
      </c>
      <c r="AR326" s="360">
        <f t="shared" si="353"/>
        <v>0</v>
      </c>
    </row>
    <row r="327" spans="1:44" ht="13.5" thickBot="1" x14ac:dyDescent="0.25">
      <c r="A327" s="430"/>
      <c r="B327" s="430"/>
      <c r="C327" s="415"/>
      <c r="D327" s="413"/>
      <c r="E327" s="413"/>
      <c r="F327" s="417"/>
      <c r="G327" s="418"/>
      <c r="H327" s="418"/>
      <c r="I327" s="420"/>
      <c r="J327" s="422"/>
      <c r="K327" s="422"/>
      <c r="L327" s="424"/>
      <c r="M327" s="351" t="s">
        <v>31</v>
      </c>
      <c r="N327" s="352"/>
      <c r="O327" s="352"/>
      <c r="P327" s="352" t="str">
        <f t="shared" ca="1" si="342"/>
        <v/>
      </c>
      <c r="Q327" s="352"/>
      <c r="R327" s="352" t="str">
        <f t="shared" si="343"/>
        <v/>
      </c>
      <c r="S327" s="352"/>
      <c r="T327" s="361">
        <f t="shared" si="344"/>
        <v>0</v>
      </c>
      <c r="U327" s="351" t="s">
        <v>31</v>
      </c>
      <c r="V327" s="352"/>
      <c r="W327" s="352"/>
      <c r="X327" s="352" t="str">
        <f t="shared" ca="1" si="345"/>
        <v/>
      </c>
      <c r="Y327" s="352"/>
      <c r="Z327" s="352" t="str">
        <f t="shared" si="346"/>
        <v/>
      </c>
      <c r="AA327" s="352"/>
      <c r="AB327" s="361">
        <f t="shared" si="347"/>
        <v>0</v>
      </c>
      <c r="AC327" s="351" t="s">
        <v>31</v>
      </c>
      <c r="AD327" s="352"/>
      <c r="AE327" s="352"/>
      <c r="AF327" s="352" t="str">
        <f t="shared" ca="1" si="348"/>
        <v/>
      </c>
      <c r="AG327" s="352"/>
      <c r="AH327" s="352" t="str">
        <f t="shared" si="349"/>
        <v/>
      </c>
      <c r="AI327" s="352"/>
      <c r="AJ327" s="361">
        <f t="shared" si="350"/>
        <v>0</v>
      </c>
      <c r="AK327" s="351" t="s">
        <v>31</v>
      </c>
      <c r="AL327" s="352"/>
      <c r="AM327" s="352"/>
      <c r="AN327" s="352" t="str">
        <f t="shared" ca="1" si="351"/>
        <v/>
      </c>
      <c r="AO327" s="352"/>
      <c r="AP327" s="352" t="str">
        <f t="shared" si="352"/>
        <v/>
      </c>
      <c r="AQ327" s="352"/>
      <c r="AR327" s="361">
        <f t="shared" si="353"/>
        <v>0</v>
      </c>
    </row>
    <row r="328" spans="1:44" x14ac:dyDescent="0.2">
      <c r="A328" s="430">
        <f t="shared" ref="A328" si="406">IF(AND(A326&lt;&gt;A$10, A326&lt;&gt;""), A326+1, "")</f>
        <v>159</v>
      </c>
      <c r="B328" s="430" t="str">
        <f>'TO Filter Summary'!B169</f>
        <v>Deploy</v>
      </c>
      <c r="C328" s="414" t="s">
        <v>862</v>
      </c>
      <c r="D328" s="409" t="s">
        <v>27</v>
      </c>
      <c r="E328" s="409" t="str">
        <f>'TO Filter Summary'!D169</f>
        <v>AB</v>
      </c>
      <c r="F328" s="416">
        <f ca="1">IF($A328="","", VLOOKUP(CONCATENATE("Observatory", $A328), Type_DB, 4, 0))</f>
        <v>501</v>
      </c>
      <c r="G328" s="409" t="str">
        <f ca="1">IF($A328="","", VLOOKUP(CONCATENATE("Observatory", $A328), Type_DB, 5, 0))</f>
        <v>0x1F5</v>
      </c>
      <c r="H328" s="409" t="str">
        <f t="shared" ref="H328" ca="1" si="407">CONCATENATE("0x",DEC2HEX(F328+2048))</f>
        <v>0x9F5</v>
      </c>
      <c r="I328" s="419">
        <f ca="1">IF($A328="","", VLOOKUP(CONCATENATE("Observatory", $A328), Type_DB, 12, 0))</f>
        <v>240</v>
      </c>
      <c r="J328" s="421">
        <f ca="1">IF($A328="","", VLOOKUP(CONCATENATE("Observatory", $A328), Type_DB, 15, 0))</f>
        <v>1</v>
      </c>
      <c r="K328" s="421" t="str">
        <f ca="1">IF($A328="","", VLOOKUP(CONCATENATE("Observatory", $A328), Type_DB, 8, 0))</f>
        <v>Sync</v>
      </c>
      <c r="L328" s="423">
        <f ca="1">IF($A328="","", VLOOKUP(CONCATENATE("Observatory", $A328), Type_DB, 16, 0))</f>
        <v>240</v>
      </c>
      <c r="M328" s="348" t="s">
        <v>899</v>
      </c>
      <c r="N328" s="349">
        <v>1</v>
      </c>
      <c r="O328" s="349">
        <v>60</v>
      </c>
      <c r="P328" s="350">
        <f t="shared" ca="1" si="342"/>
        <v>60</v>
      </c>
      <c r="Q328" s="349">
        <v>0</v>
      </c>
      <c r="R328" s="349">
        <f t="shared" si="343"/>
        <v>0</v>
      </c>
      <c r="S328" s="349" t="s">
        <v>923</v>
      </c>
      <c r="T328" s="360">
        <f t="shared" ca="1" si="344"/>
        <v>4</v>
      </c>
      <c r="U328" s="348" t="s">
        <v>899</v>
      </c>
      <c r="V328" s="349">
        <v>1</v>
      </c>
      <c r="W328" s="349">
        <v>5</v>
      </c>
      <c r="X328" s="350">
        <f t="shared" ca="1" si="345"/>
        <v>5</v>
      </c>
      <c r="Y328" s="349">
        <v>0</v>
      </c>
      <c r="Z328" s="349">
        <f t="shared" si="346"/>
        <v>0</v>
      </c>
      <c r="AA328" s="349" t="s">
        <v>923</v>
      </c>
      <c r="AB328" s="360">
        <f t="shared" ca="1" si="347"/>
        <v>48</v>
      </c>
      <c r="AC328" s="348" t="s">
        <v>899</v>
      </c>
      <c r="AD328" s="349">
        <v>0</v>
      </c>
      <c r="AE328" s="349">
        <v>0</v>
      </c>
      <c r="AF328" s="350">
        <f t="shared" ca="1" si="348"/>
        <v>0</v>
      </c>
      <c r="AG328" s="349">
        <v>0</v>
      </c>
      <c r="AH328" s="349">
        <f t="shared" si="349"/>
        <v>0</v>
      </c>
      <c r="AI328" s="349" t="s">
        <v>923</v>
      </c>
      <c r="AJ328" s="360">
        <f t="shared" si="350"/>
        <v>0</v>
      </c>
      <c r="AK328" s="348" t="s">
        <v>899</v>
      </c>
      <c r="AL328" s="349">
        <v>0</v>
      </c>
      <c r="AM328" s="349">
        <v>0</v>
      </c>
      <c r="AN328" s="350">
        <f t="shared" ca="1" si="351"/>
        <v>0</v>
      </c>
      <c r="AO328" s="349">
        <v>0</v>
      </c>
      <c r="AP328" s="349">
        <f t="shared" si="352"/>
        <v>0</v>
      </c>
      <c r="AQ328" s="349" t="s">
        <v>923</v>
      </c>
      <c r="AR328" s="360">
        <f t="shared" si="353"/>
        <v>0</v>
      </c>
    </row>
    <row r="329" spans="1:44" ht="13.5" thickBot="1" x14ac:dyDescent="0.25">
      <c r="A329" s="430"/>
      <c r="B329" s="430"/>
      <c r="C329" s="415"/>
      <c r="D329" s="413"/>
      <c r="E329" s="413"/>
      <c r="F329" s="417"/>
      <c r="G329" s="418"/>
      <c r="H329" s="418"/>
      <c r="I329" s="420"/>
      <c r="J329" s="422"/>
      <c r="K329" s="422"/>
      <c r="L329" s="424"/>
      <c r="M329" s="351" t="s">
        <v>31</v>
      </c>
      <c r="N329" s="352"/>
      <c r="O329" s="352"/>
      <c r="P329" s="352" t="str">
        <f t="shared" ca="1" si="342"/>
        <v/>
      </c>
      <c r="Q329" s="352"/>
      <c r="R329" s="352" t="str">
        <f t="shared" si="343"/>
        <v/>
      </c>
      <c r="S329" s="352"/>
      <c r="T329" s="361">
        <f t="shared" si="344"/>
        <v>0</v>
      </c>
      <c r="U329" s="351" t="s">
        <v>31</v>
      </c>
      <c r="V329" s="352"/>
      <c r="W329" s="352"/>
      <c r="X329" s="352" t="str">
        <f t="shared" ca="1" si="345"/>
        <v/>
      </c>
      <c r="Y329" s="352"/>
      <c r="Z329" s="352" t="str">
        <f t="shared" si="346"/>
        <v/>
      </c>
      <c r="AA329" s="352"/>
      <c r="AB329" s="361">
        <f t="shared" si="347"/>
        <v>0</v>
      </c>
      <c r="AC329" s="351" t="s">
        <v>31</v>
      </c>
      <c r="AD329" s="352"/>
      <c r="AE329" s="352"/>
      <c r="AF329" s="352" t="str">
        <f t="shared" ca="1" si="348"/>
        <v/>
      </c>
      <c r="AG329" s="352"/>
      <c r="AH329" s="352" t="str">
        <f t="shared" si="349"/>
        <v/>
      </c>
      <c r="AI329" s="352"/>
      <c r="AJ329" s="361">
        <f t="shared" si="350"/>
        <v>0</v>
      </c>
      <c r="AK329" s="351" t="s">
        <v>31</v>
      </c>
      <c r="AL329" s="352"/>
      <c r="AM329" s="352"/>
      <c r="AN329" s="352" t="str">
        <f t="shared" ca="1" si="351"/>
        <v/>
      </c>
      <c r="AO329" s="352"/>
      <c r="AP329" s="352" t="str">
        <f t="shared" si="352"/>
        <v/>
      </c>
      <c r="AQ329" s="352"/>
      <c r="AR329" s="361">
        <f t="shared" si="353"/>
        <v>0</v>
      </c>
    </row>
    <row r="330" spans="1:44" x14ac:dyDescent="0.2">
      <c r="A330" s="430">
        <f t="shared" ref="A330" si="408">IF(AND(A328&lt;&gt;A$10, A328&lt;&gt;""), A328+1, "")</f>
        <v>160</v>
      </c>
      <c r="B330" s="430" t="str">
        <f>'TO Filter Summary'!B170</f>
        <v>Deploy</v>
      </c>
      <c r="C330" s="414" t="s">
        <v>863</v>
      </c>
      <c r="D330" s="409" t="s">
        <v>27</v>
      </c>
      <c r="E330" s="409" t="str">
        <f>'TO Filter Summary'!D170</f>
        <v>AB</v>
      </c>
      <c r="F330" s="416">
        <f ca="1">IF($A330="","", VLOOKUP(CONCATENATE("Observatory", $A330), Type_DB, 4, 0))</f>
        <v>502</v>
      </c>
      <c r="G330" s="409" t="str">
        <f ca="1">IF($A330="","", VLOOKUP(CONCATENATE("Observatory", $A330), Type_DB, 5, 0))</f>
        <v>0x1F6</v>
      </c>
      <c r="H330" s="409" t="str">
        <f t="shared" ref="H330" ca="1" si="409">CONCATENATE("0x",DEC2HEX(F330+2048))</f>
        <v>0x9F6</v>
      </c>
      <c r="I330" s="419">
        <f ca="1">IF($A330="","", VLOOKUP(CONCATENATE("Observatory", $A330), Type_DB, 12, 0))</f>
        <v>240</v>
      </c>
      <c r="J330" s="421">
        <f ca="1">IF($A330="","", VLOOKUP(CONCATENATE("Observatory", $A330), Type_DB, 15, 0))</f>
        <v>1</v>
      </c>
      <c r="K330" s="421" t="str">
        <f ca="1">IF($A330="","", VLOOKUP(CONCATENATE("Observatory", $A330), Type_DB, 8, 0))</f>
        <v>Sync</v>
      </c>
      <c r="L330" s="423">
        <f ca="1">IF($A330="","", VLOOKUP(CONCATENATE("Observatory", $A330), Type_DB, 16, 0))</f>
        <v>240</v>
      </c>
      <c r="M330" s="348" t="s">
        <v>899</v>
      </c>
      <c r="N330" s="349">
        <v>1</v>
      </c>
      <c r="O330" s="349">
        <v>60</v>
      </c>
      <c r="P330" s="350">
        <f t="shared" ca="1" si="342"/>
        <v>60</v>
      </c>
      <c r="Q330" s="349">
        <v>0</v>
      </c>
      <c r="R330" s="349">
        <f t="shared" si="343"/>
        <v>0</v>
      </c>
      <c r="S330" s="349" t="s">
        <v>923</v>
      </c>
      <c r="T330" s="360">
        <f t="shared" ca="1" si="344"/>
        <v>4</v>
      </c>
      <c r="U330" s="348" t="s">
        <v>899</v>
      </c>
      <c r="V330" s="349">
        <v>1</v>
      </c>
      <c r="W330" s="349">
        <v>5</v>
      </c>
      <c r="X330" s="350">
        <f t="shared" ca="1" si="345"/>
        <v>5</v>
      </c>
      <c r="Y330" s="349">
        <v>0</v>
      </c>
      <c r="Z330" s="349">
        <f t="shared" si="346"/>
        <v>0</v>
      </c>
      <c r="AA330" s="349" t="s">
        <v>923</v>
      </c>
      <c r="AB330" s="360">
        <f t="shared" ca="1" si="347"/>
        <v>48</v>
      </c>
      <c r="AC330" s="348" t="s">
        <v>899</v>
      </c>
      <c r="AD330" s="349">
        <v>0</v>
      </c>
      <c r="AE330" s="349">
        <v>0</v>
      </c>
      <c r="AF330" s="350">
        <f t="shared" ca="1" si="348"/>
        <v>0</v>
      </c>
      <c r="AG330" s="349">
        <v>0</v>
      </c>
      <c r="AH330" s="349">
        <f t="shared" si="349"/>
        <v>0</v>
      </c>
      <c r="AI330" s="349" t="s">
        <v>923</v>
      </c>
      <c r="AJ330" s="360">
        <f t="shared" si="350"/>
        <v>0</v>
      </c>
      <c r="AK330" s="348" t="s">
        <v>899</v>
      </c>
      <c r="AL330" s="349">
        <v>0</v>
      </c>
      <c r="AM330" s="349">
        <v>0</v>
      </c>
      <c r="AN330" s="350">
        <f t="shared" ca="1" si="351"/>
        <v>0</v>
      </c>
      <c r="AO330" s="349">
        <v>0</v>
      </c>
      <c r="AP330" s="349">
        <f t="shared" si="352"/>
        <v>0</v>
      </c>
      <c r="AQ330" s="349" t="s">
        <v>923</v>
      </c>
      <c r="AR330" s="360">
        <f t="shared" si="353"/>
        <v>0</v>
      </c>
    </row>
    <row r="331" spans="1:44" ht="13.5" thickBot="1" x14ac:dyDescent="0.25">
      <c r="A331" s="430"/>
      <c r="B331" s="430"/>
      <c r="C331" s="415"/>
      <c r="D331" s="413"/>
      <c r="E331" s="413"/>
      <c r="F331" s="417"/>
      <c r="G331" s="418"/>
      <c r="H331" s="418"/>
      <c r="I331" s="420"/>
      <c r="J331" s="422"/>
      <c r="K331" s="422"/>
      <c r="L331" s="424"/>
      <c r="M331" s="351" t="s">
        <v>31</v>
      </c>
      <c r="N331" s="352"/>
      <c r="O331" s="352"/>
      <c r="P331" s="352" t="str">
        <f t="shared" ca="1" si="342"/>
        <v/>
      </c>
      <c r="Q331" s="352"/>
      <c r="R331" s="352" t="str">
        <f t="shared" si="343"/>
        <v/>
      </c>
      <c r="S331" s="352"/>
      <c r="T331" s="361">
        <f t="shared" si="344"/>
        <v>0</v>
      </c>
      <c r="U331" s="351" t="s">
        <v>31</v>
      </c>
      <c r="V331" s="352"/>
      <c r="W331" s="352"/>
      <c r="X331" s="352" t="str">
        <f t="shared" ca="1" si="345"/>
        <v/>
      </c>
      <c r="Y331" s="352"/>
      <c r="Z331" s="352" t="str">
        <f t="shared" si="346"/>
        <v/>
      </c>
      <c r="AA331" s="352"/>
      <c r="AB331" s="361">
        <f t="shared" si="347"/>
        <v>0</v>
      </c>
      <c r="AC331" s="351" t="s">
        <v>31</v>
      </c>
      <c r="AD331" s="352"/>
      <c r="AE331" s="352"/>
      <c r="AF331" s="352" t="str">
        <f t="shared" ca="1" si="348"/>
        <v/>
      </c>
      <c r="AG331" s="352"/>
      <c r="AH331" s="352" t="str">
        <f t="shared" si="349"/>
        <v/>
      </c>
      <c r="AI331" s="352"/>
      <c r="AJ331" s="361">
        <f t="shared" si="350"/>
        <v>0</v>
      </c>
      <c r="AK331" s="351" t="s">
        <v>31</v>
      </c>
      <c r="AL331" s="352"/>
      <c r="AM331" s="352"/>
      <c r="AN331" s="352" t="str">
        <f t="shared" ca="1" si="351"/>
        <v/>
      </c>
      <c r="AO331" s="352"/>
      <c r="AP331" s="352" t="str">
        <f t="shared" si="352"/>
        <v/>
      </c>
      <c r="AQ331" s="352"/>
      <c r="AR331" s="361">
        <f t="shared" si="353"/>
        <v>0</v>
      </c>
    </row>
    <row r="332" spans="1:44" x14ac:dyDescent="0.2">
      <c r="A332" s="430">
        <f t="shared" ref="A332" si="410">IF(AND(A330&lt;&gt;A$10, A330&lt;&gt;""), A330+1, "")</f>
        <v>161</v>
      </c>
      <c r="B332" s="430" t="str">
        <f>'TO Filter Summary'!B171</f>
        <v>Deploy</v>
      </c>
      <c r="C332" s="414" t="s">
        <v>864</v>
      </c>
      <c r="D332" s="409" t="s">
        <v>27</v>
      </c>
      <c r="E332" s="409" t="str">
        <f>'TO Filter Summary'!D171</f>
        <v>AB</v>
      </c>
      <c r="F332" s="416">
        <f ca="1">IF($A332="","", VLOOKUP(CONCATENATE("Observatory", $A332), Type_DB, 4, 0))</f>
        <v>503</v>
      </c>
      <c r="G332" s="409" t="str">
        <f ca="1">IF($A332="","", VLOOKUP(CONCATENATE("Observatory", $A332), Type_DB, 5, 0))</f>
        <v>0x1F7</v>
      </c>
      <c r="H332" s="409" t="str">
        <f t="shared" ref="H332" ca="1" si="411">CONCATENATE("0x",DEC2HEX(F332+2048))</f>
        <v>0x9F7</v>
      </c>
      <c r="I332" s="419">
        <f ca="1">IF($A332="","", VLOOKUP(CONCATENATE("Observatory", $A332), Type_DB, 12, 0))</f>
        <v>240</v>
      </c>
      <c r="J332" s="421">
        <f ca="1">IF($A332="","", VLOOKUP(CONCATENATE("Observatory", $A332), Type_DB, 15, 0))</f>
        <v>1</v>
      </c>
      <c r="K332" s="421" t="str">
        <f ca="1">IF($A332="","", VLOOKUP(CONCATENATE("Observatory", $A332), Type_DB, 8, 0))</f>
        <v>Sync</v>
      </c>
      <c r="L332" s="423">
        <f ca="1">IF($A332="","", VLOOKUP(CONCATENATE("Observatory", $A332), Type_DB, 16, 0))</f>
        <v>240</v>
      </c>
      <c r="M332" s="348" t="s">
        <v>899</v>
      </c>
      <c r="N332" s="349">
        <v>1</v>
      </c>
      <c r="O332" s="349">
        <v>60</v>
      </c>
      <c r="P332" s="350">
        <f t="shared" ca="1" si="342"/>
        <v>60</v>
      </c>
      <c r="Q332" s="349">
        <v>0</v>
      </c>
      <c r="R332" s="349">
        <f t="shared" si="343"/>
        <v>0</v>
      </c>
      <c r="S332" s="349" t="s">
        <v>923</v>
      </c>
      <c r="T332" s="360">
        <f t="shared" ca="1" si="344"/>
        <v>4</v>
      </c>
      <c r="U332" s="348" t="s">
        <v>899</v>
      </c>
      <c r="V332" s="349">
        <v>1</v>
      </c>
      <c r="W332" s="349">
        <v>5</v>
      </c>
      <c r="X332" s="350">
        <f t="shared" ca="1" si="345"/>
        <v>5</v>
      </c>
      <c r="Y332" s="349">
        <v>0</v>
      </c>
      <c r="Z332" s="349">
        <f t="shared" si="346"/>
        <v>0</v>
      </c>
      <c r="AA332" s="349" t="s">
        <v>923</v>
      </c>
      <c r="AB332" s="360">
        <f t="shared" ca="1" si="347"/>
        <v>48</v>
      </c>
      <c r="AC332" s="348" t="s">
        <v>899</v>
      </c>
      <c r="AD332" s="349">
        <v>0</v>
      </c>
      <c r="AE332" s="349">
        <v>0</v>
      </c>
      <c r="AF332" s="350">
        <f t="shared" ca="1" si="348"/>
        <v>0</v>
      </c>
      <c r="AG332" s="349">
        <v>0</v>
      </c>
      <c r="AH332" s="349">
        <f t="shared" si="349"/>
        <v>0</v>
      </c>
      <c r="AI332" s="349" t="s">
        <v>923</v>
      </c>
      <c r="AJ332" s="360">
        <f t="shared" si="350"/>
        <v>0</v>
      </c>
      <c r="AK332" s="348" t="s">
        <v>899</v>
      </c>
      <c r="AL332" s="349">
        <v>0</v>
      </c>
      <c r="AM332" s="349">
        <v>0</v>
      </c>
      <c r="AN332" s="350">
        <f t="shared" ca="1" si="351"/>
        <v>0</v>
      </c>
      <c r="AO332" s="349">
        <v>0</v>
      </c>
      <c r="AP332" s="349">
        <f t="shared" si="352"/>
        <v>0</v>
      </c>
      <c r="AQ332" s="349" t="s">
        <v>923</v>
      </c>
      <c r="AR332" s="360">
        <f t="shared" si="353"/>
        <v>0</v>
      </c>
    </row>
    <row r="333" spans="1:44" ht="13.5" thickBot="1" x14ac:dyDescent="0.25">
      <c r="A333" s="430"/>
      <c r="B333" s="430"/>
      <c r="C333" s="415"/>
      <c r="D333" s="413"/>
      <c r="E333" s="413"/>
      <c r="F333" s="417"/>
      <c r="G333" s="418"/>
      <c r="H333" s="418"/>
      <c r="I333" s="420"/>
      <c r="J333" s="422"/>
      <c r="K333" s="422"/>
      <c r="L333" s="424"/>
      <c r="M333" s="351" t="s">
        <v>31</v>
      </c>
      <c r="N333" s="352"/>
      <c r="O333" s="352"/>
      <c r="P333" s="352" t="str">
        <f t="shared" ca="1" si="342"/>
        <v/>
      </c>
      <c r="Q333" s="352"/>
      <c r="R333" s="352" t="str">
        <f t="shared" si="343"/>
        <v/>
      </c>
      <c r="S333" s="352"/>
      <c r="T333" s="361">
        <f t="shared" ref="T333:T396" si="412">IF(AND(M333&lt;&gt;"N/A", O333&lt;&gt;0),IF($E333="B",0,$L333/O333), 0)</f>
        <v>0</v>
      </c>
      <c r="U333" s="351" t="s">
        <v>31</v>
      </c>
      <c r="V333" s="352"/>
      <c r="W333" s="352"/>
      <c r="X333" s="352" t="str">
        <f t="shared" ca="1" si="345"/>
        <v/>
      </c>
      <c r="Y333" s="352"/>
      <c r="Z333" s="352" t="str">
        <f t="shared" si="346"/>
        <v/>
      </c>
      <c r="AA333" s="352"/>
      <c r="AB333" s="361">
        <f t="shared" ref="AB333:AB396" si="413">IF(AND(U333&lt;&gt;"N/A", W333&lt;&gt;0),IF($E333="B",0,$L333/W333), 0)</f>
        <v>0</v>
      </c>
      <c r="AC333" s="351" t="s">
        <v>31</v>
      </c>
      <c r="AD333" s="352"/>
      <c r="AE333" s="352"/>
      <c r="AF333" s="352" t="str">
        <f t="shared" ca="1" si="348"/>
        <v/>
      </c>
      <c r="AG333" s="352"/>
      <c r="AH333" s="352" t="str">
        <f t="shared" si="349"/>
        <v/>
      </c>
      <c r="AI333" s="352"/>
      <c r="AJ333" s="361">
        <f t="shared" ref="AJ333:AJ335" si="414">IF(AND(AC333&lt;&gt;"N/A", AE333&lt;&gt;0),IF($E333="B",0,$L333/AE333), 0)</f>
        <v>0</v>
      </c>
      <c r="AK333" s="351" t="s">
        <v>31</v>
      </c>
      <c r="AL333" s="352"/>
      <c r="AM333" s="352"/>
      <c r="AN333" s="352" t="str">
        <f t="shared" ca="1" si="351"/>
        <v/>
      </c>
      <c r="AO333" s="352"/>
      <c r="AP333" s="352" t="str">
        <f t="shared" si="352"/>
        <v/>
      </c>
      <c r="AQ333" s="352"/>
      <c r="AR333" s="361">
        <f t="shared" ref="AR333:AR335" si="415">IF(AND(AK333&lt;&gt;"N/A", AM333&lt;&gt;0),IF($E333="B",0,$L333/AM333), 0)</f>
        <v>0</v>
      </c>
    </row>
    <row r="334" spans="1:44" x14ac:dyDescent="0.2">
      <c r="A334" s="430">
        <f t="shared" ref="A334" si="416">IF(AND(A332&lt;&gt;A$10, A332&lt;&gt;""), A332+1, "")</f>
        <v>162</v>
      </c>
      <c r="B334" s="430" t="str">
        <f>'TO Filter Summary'!B172</f>
        <v>MCE</v>
      </c>
      <c r="C334" s="414" t="s">
        <v>846</v>
      </c>
      <c r="D334" s="409" t="s">
        <v>27</v>
      </c>
      <c r="E334" s="409" t="str">
        <f>'TO Filter Summary'!D172</f>
        <v>B</v>
      </c>
      <c r="F334" s="416">
        <f ca="1">IF($A334="","", VLOOKUP(CONCATENATE("Observatory", $A334), Type_DB, 4, 0))</f>
        <v>505</v>
      </c>
      <c r="G334" s="409" t="str">
        <f ca="1">IF($A334="","", VLOOKUP(CONCATENATE("Observatory", $A334), Type_DB, 5, 0))</f>
        <v>0x1F9</v>
      </c>
      <c r="H334" s="409" t="str">
        <f t="shared" ref="H334" ca="1" si="417">CONCATENATE("0x",DEC2HEX(F334+2048))</f>
        <v>0x9F9</v>
      </c>
      <c r="I334" s="419">
        <f ca="1">IF($A334="","", VLOOKUP(CONCATENATE("Observatory", $A334), Type_DB, 12, 0))</f>
        <v>544</v>
      </c>
      <c r="J334" s="421">
        <f ca="1">IF($A334="","", VLOOKUP(CONCATENATE("Observatory", $A334), Type_DB, 15, 0))</f>
        <v>0.1</v>
      </c>
      <c r="K334" s="421" t="str">
        <f ca="1">IF($A334="","", VLOOKUP(CONCATENATE("Observatory", $A334), Type_DB, 8, 0))</f>
        <v>Sync</v>
      </c>
      <c r="L334" s="423">
        <f ca="1">IF($A334="","", VLOOKUP(CONCATENATE("Observatory", $A334), Type_DB, 16, 0))</f>
        <v>5440</v>
      </c>
      <c r="M334" s="348" t="s">
        <v>899</v>
      </c>
      <c r="N334" s="349">
        <v>0</v>
      </c>
      <c r="O334" s="349">
        <v>0</v>
      </c>
      <c r="P334" s="350">
        <f t="shared" ca="1" si="342"/>
        <v>0</v>
      </c>
      <c r="Q334" s="349">
        <v>0</v>
      </c>
      <c r="R334" s="349">
        <f t="shared" si="343"/>
        <v>0</v>
      </c>
      <c r="S334" s="349" t="s">
        <v>923</v>
      </c>
      <c r="T334" s="360">
        <f t="shared" si="412"/>
        <v>0</v>
      </c>
      <c r="U334" s="348" t="s">
        <v>899</v>
      </c>
      <c r="V334" s="349">
        <v>0</v>
      </c>
      <c r="W334" s="349">
        <v>0</v>
      </c>
      <c r="X334" s="350">
        <f t="shared" ca="1" si="345"/>
        <v>0</v>
      </c>
      <c r="Y334" s="349">
        <v>0</v>
      </c>
      <c r="Z334" s="349">
        <f t="shared" si="346"/>
        <v>0</v>
      </c>
      <c r="AA334" s="349" t="s">
        <v>923</v>
      </c>
      <c r="AB334" s="360">
        <f t="shared" si="413"/>
        <v>0</v>
      </c>
      <c r="AC334" s="348" t="s">
        <v>899</v>
      </c>
      <c r="AD334" s="349">
        <v>0</v>
      </c>
      <c r="AE334" s="349">
        <v>0</v>
      </c>
      <c r="AF334" s="350">
        <f t="shared" ca="1" si="348"/>
        <v>0</v>
      </c>
      <c r="AG334" s="349">
        <v>0</v>
      </c>
      <c r="AH334" s="349">
        <f t="shared" si="349"/>
        <v>0</v>
      </c>
      <c r="AI334" s="349" t="s">
        <v>923</v>
      </c>
      <c r="AJ334" s="360">
        <f t="shared" si="414"/>
        <v>0</v>
      </c>
      <c r="AK334" s="348" t="s">
        <v>899</v>
      </c>
      <c r="AL334" s="349">
        <v>0</v>
      </c>
      <c r="AM334" s="349">
        <v>0</v>
      </c>
      <c r="AN334" s="350">
        <f t="shared" ca="1" si="351"/>
        <v>0</v>
      </c>
      <c r="AO334" s="349">
        <v>0</v>
      </c>
      <c r="AP334" s="349">
        <f t="shared" si="352"/>
        <v>0</v>
      </c>
      <c r="AQ334" s="349" t="s">
        <v>923</v>
      </c>
      <c r="AR334" s="360">
        <f t="shared" si="415"/>
        <v>0</v>
      </c>
    </row>
    <row r="335" spans="1:44" ht="13.5" thickBot="1" x14ac:dyDescent="0.25">
      <c r="A335" s="430"/>
      <c r="B335" s="430"/>
      <c r="C335" s="415"/>
      <c r="D335" s="413"/>
      <c r="E335" s="413"/>
      <c r="F335" s="417"/>
      <c r="G335" s="418"/>
      <c r="H335" s="418"/>
      <c r="I335" s="420"/>
      <c r="J335" s="422"/>
      <c r="K335" s="422"/>
      <c r="L335" s="424"/>
      <c r="M335" s="351" t="s">
        <v>31</v>
      </c>
      <c r="N335" s="352"/>
      <c r="O335" s="352"/>
      <c r="P335" s="352" t="str">
        <f t="shared" ca="1" si="342"/>
        <v/>
      </c>
      <c r="Q335" s="352"/>
      <c r="R335" s="352" t="str">
        <f t="shared" si="343"/>
        <v/>
      </c>
      <c r="S335" s="352"/>
      <c r="T335" s="361">
        <f t="shared" si="412"/>
        <v>0</v>
      </c>
      <c r="U335" s="351" t="s">
        <v>31</v>
      </c>
      <c r="V335" s="352"/>
      <c r="W335" s="352"/>
      <c r="X335" s="352" t="str">
        <f t="shared" ca="1" si="345"/>
        <v/>
      </c>
      <c r="Y335" s="352"/>
      <c r="Z335" s="352" t="str">
        <f t="shared" si="346"/>
        <v/>
      </c>
      <c r="AA335" s="352"/>
      <c r="AB335" s="361">
        <f t="shared" si="413"/>
        <v>0</v>
      </c>
      <c r="AC335" s="351" t="s">
        <v>31</v>
      </c>
      <c r="AD335" s="352"/>
      <c r="AE335" s="352"/>
      <c r="AF335" s="352" t="str">
        <f t="shared" ca="1" si="348"/>
        <v/>
      </c>
      <c r="AG335" s="352"/>
      <c r="AH335" s="352" t="str">
        <f t="shared" si="349"/>
        <v/>
      </c>
      <c r="AI335" s="352"/>
      <c r="AJ335" s="361">
        <f t="shared" si="414"/>
        <v>0</v>
      </c>
      <c r="AK335" s="351" t="s">
        <v>31</v>
      </c>
      <c r="AL335" s="352"/>
      <c r="AM335" s="352"/>
      <c r="AN335" s="352" t="str">
        <f t="shared" ca="1" si="351"/>
        <v/>
      </c>
      <c r="AO335" s="352"/>
      <c r="AP335" s="352" t="str">
        <f t="shared" si="352"/>
        <v/>
      </c>
      <c r="AQ335" s="352"/>
      <c r="AR335" s="361">
        <f t="shared" si="415"/>
        <v>0</v>
      </c>
    </row>
    <row r="336" spans="1:44" x14ac:dyDescent="0.2">
      <c r="A336" s="430">
        <f t="shared" ref="A336" si="418">IF(AND(A334&lt;&gt;A$10, A334&lt;&gt;""), A334+1, "")</f>
        <v>163</v>
      </c>
      <c r="B336" s="430" t="str">
        <f>'TO Filter Summary'!B173</f>
        <v>IRU</v>
      </c>
      <c r="C336" s="414" t="s">
        <v>516</v>
      </c>
      <c r="D336" s="409" t="s">
        <v>27</v>
      </c>
      <c r="E336" s="409" t="str">
        <f>'TO Filter Summary'!D173</f>
        <v>B</v>
      </c>
      <c r="F336" s="416">
        <f ca="1">IF($A336="","", VLOOKUP(CONCATENATE("Observatory", $A336), Type_DB, 4, 0))</f>
        <v>506</v>
      </c>
      <c r="G336" s="409" t="str">
        <f ca="1">IF($A336="","", VLOOKUP(CONCATENATE("Observatory", $A336), Type_DB, 5, 0))</f>
        <v>0x1FA</v>
      </c>
      <c r="H336" s="409" t="str">
        <f t="shared" ref="H336" ca="1" si="419">CONCATENATE("0x",DEC2HEX(F336+2048))</f>
        <v>0x9FA</v>
      </c>
      <c r="I336" s="419">
        <f ca="1">IF($A336="","", VLOOKUP(CONCATENATE("Observatory", $A336), Type_DB, 12, 0))</f>
        <v>352</v>
      </c>
      <c r="J336" s="421">
        <f ca="1">IF($A336="","", VLOOKUP(CONCATENATE("Observatory", $A336), Type_DB, 15, 0))</f>
        <v>0.1</v>
      </c>
      <c r="K336" s="421" t="str">
        <f ca="1">IF($A336="","", VLOOKUP(CONCATENATE("Observatory", $A336), Type_DB, 8, 0))</f>
        <v>Sync</v>
      </c>
      <c r="L336" s="423">
        <f ca="1">IF($A336="","", VLOOKUP(CONCATENATE("Observatory", $A336), Type_DB, 16, 0))</f>
        <v>3520</v>
      </c>
      <c r="M336" s="348" t="s">
        <v>899</v>
      </c>
      <c r="N336" s="349">
        <v>0</v>
      </c>
      <c r="O336" s="349">
        <v>0</v>
      </c>
      <c r="P336" s="350">
        <f t="shared" ref="P336:P399" ca="1" si="420">IF(M336="Count", INDIRECT(CONCATENATE("$J", ROW()))*O336, "")</f>
        <v>0</v>
      </c>
      <c r="Q336" s="349">
        <v>0</v>
      </c>
      <c r="R336" s="349">
        <f t="shared" ref="R336:R399" si="421">IF(S336="","",IF(S336="SCHK",0,(IF(S336="SCEV",1,(IF(S336="SCAD",2,IF(S336="SCHR",3,0)))))))</f>
        <v>0</v>
      </c>
      <c r="S336" s="349" t="s">
        <v>923</v>
      </c>
      <c r="T336" s="360">
        <f t="shared" si="412"/>
        <v>0</v>
      </c>
      <c r="U336" s="348" t="s">
        <v>899</v>
      </c>
      <c r="V336" s="349">
        <v>0</v>
      </c>
      <c r="W336" s="349">
        <v>0</v>
      </c>
      <c r="X336" s="350">
        <f t="shared" ref="X336:X399" ca="1" si="422">IF(U336="Count", INDIRECT(CONCATENATE("$J", ROW()))*W336, "")</f>
        <v>0</v>
      </c>
      <c r="Y336" s="349">
        <v>0</v>
      </c>
      <c r="Z336" s="349">
        <f t="shared" ref="Z336:Z399" si="423">IF(AA336="","",IF(AA336="SCHK",0,(IF(AA336="SCEV",1,(IF(AA336="SCAD",2,IF(AA336="SCHR",3,0)))))))</f>
        <v>0</v>
      </c>
      <c r="AA336" s="349" t="s">
        <v>923</v>
      </c>
      <c r="AB336" s="360">
        <f t="shared" si="413"/>
        <v>0</v>
      </c>
      <c r="AC336" s="348" t="s">
        <v>899</v>
      </c>
      <c r="AD336" s="349">
        <v>0</v>
      </c>
      <c r="AE336" s="349">
        <v>0</v>
      </c>
      <c r="AF336" s="350">
        <f t="shared" ref="AF336:AF399" ca="1" si="424">IF(AC336="Count", INDIRECT(CONCATENATE("$J", ROW()))*AE336, "")</f>
        <v>0</v>
      </c>
      <c r="AG336" s="349">
        <v>0</v>
      </c>
      <c r="AH336" s="349">
        <f t="shared" ref="AH336:AH399" si="425">IF(AI336="","",IF(AI336="SCHK",0,(IF(AI336="SCEV",1,(IF(AI336="SCAD",2,IF(AI336="SCHR",3,0)))))))</f>
        <v>0</v>
      </c>
      <c r="AI336" s="349" t="s">
        <v>923</v>
      </c>
      <c r="AJ336" s="360">
        <f t="shared" ref="AJ336:AJ396" si="426">IF(AND(AC336&lt;&gt;"N/A", AE336&lt;&gt;0),IF($E336="B",0,$L336/AE336), 0)</f>
        <v>0</v>
      </c>
      <c r="AK336" s="348" t="s">
        <v>899</v>
      </c>
      <c r="AL336" s="349">
        <v>0</v>
      </c>
      <c r="AM336" s="349">
        <v>0</v>
      </c>
      <c r="AN336" s="350">
        <f t="shared" ref="AN336:AN399" ca="1" si="427">IF(AK336="Count", INDIRECT(CONCATENATE("$J", ROW()))*AM336, "")</f>
        <v>0</v>
      </c>
      <c r="AO336" s="349">
        <v>0</v>
      </c>
      <c r="AP336" s="349">
        <f t="shared" ref="AP336:AP399" si="428">IF(AQ336="","",IF(AQ336="SCHK",0,(IF(AQ336="SCEV",1,(IF(AQ336="SCAD",2,IF(AQ336="SCHR",3,0)))))))</f>
        <v>0</v>
      </c>
      <c r="AQ336" s="349" t="s">
        <v>923</v>
      </c>
      <c r="AR336" s="360">
        <f t="shared" ref="AR336:AR396" si="429">IF(AND(AK336&lt;&gt;"N/A", AM336&lt;&gt;0),IF($E336="B",0,$L336/AM336), 0)</f>
        <v>0</v>
      </c>
    </row>
    <row r="337" spans="1:44" ht="13.5" thickBot="1" x14ac:dyDescent="0.25">
      <c r="A337" s="430"/>
      <c r="B337" s="430"/>
      <c r="C337" s="415"/>
      <c r="D337" s="413"/>
      <c r="E337" s="413"/>
      <c r="F337" s="417"/>
      <c r="G337" s="418"/>
      <c r="H337" s="418"/>
      <c r="I337" s="420"/>
      <c r="J337" s="422"/>
      <c r="K337" s="422"/>
      <c r="L337" s="424"/>
      <c r="M337" s="351" t="s">
        <v>31</v>
      </c>
      <c r="N337" s="352"/>
      <c r="O337" s="352"/>
      <c r="P337" s="352" t="str">
        <f t="shared" ca="1" si="420"/>
        <v/>
      </c>
      <c r="Q337" s="352"/>
      <c r="R337" s="352" t="str">
        <f t="shared" si="421"/>
        <v/>
      </c>
      <c r="S337" s="352"/>
      <c r="T337" s="361">
        <f t="shared" si="412"/>
        <v>0</v>
      </c>
      <c r="U337" s="351" t="s">
        <v>31</v>
      </c>
      <c r="V337" s="352"/>
      <c r="W337" s="352"/>
      <c r="X337" s="352" t="str">
        <f t="shared" ca="1" si="422"/>
        <v/>
      </c>
      <c r="Y337" s="352"/>
      <c r="Z337" s="352" t="str">
        <f t="shared" si="423"/>
        <v/>
      </c>
      <c r="AA337" s="352"/>
      <c r="AB337" s="361">
        <f t="shared" si="413"/>
        <v>0</v>
      </c>
      <c r="AC337" s="351" t="s">
        <v>31</v>
      </c>
      <c r="AD337" s="352"/>
      <c r="AE337" s="352"/>
      <c r="AF337" s="352" t="str">
        <f t="shared" ca="1" si="424"/>
        <v/>
      </c>
      <c r="AG337" s="352"/>
      <c r="AH337" s="352" t="str">
        <f t="shared" si="425"/>
        <v/>
      </c>
      <c r="AI337" s="352"/>
      <c r="AJ337" s="361">
        <f t="shared" si="426"/>
        <v>0</v>
      </c>
      <c r="AK337" s="351" t="s">
        <v>31</v>
      </c>
      <c r="AL337" s="352"/>
      <c r="AM337" s="352"/>
      <c r="AN337" s="352" t="str">
        <f t="shared" ca="1" si="427"/>
        <v/>
      </c>
      <c r="AO337" s="352"/>
      <c r="AP337" s="352" t="str">
        <f t="shared" si="428"/>
        <v/>
      </c>
      <c r="AQ337" s="352"/>
      <c r="AR337" s="361">
        <f t="shared" si="429"/>
        <v>0</v>
      </c>
    </row>
    <row r="338" spans="1:44" x14ac:dyDescent="0.2">
      <c r="A338" s="430">
        <f t="shared" ref="A338" si="430">IF(AND(A336&lt;&gt;A$10, A336&lt;&gt;""), A336+1, "")</f>
        <v>164</v>
      </c>
      <c r="B338" s="430" t="str">
        <f>'TO Filter Summary'!B174</f>
        <v>MCE</v>
      </c>
      <c r="C338" s="414" t="s">
        <v>847</v>
      </c>
      <c r="D338" s="409" t="s">
        <v>27</v>
      </c>
      <c r="E338" s="409" t="str">
        <f>'TO Filter Summary'!D174</f>
        <v>B</v>
      </c>
      <c r="F338" s="416">
        <f ca="1">IF($A338="","", VLOOKUP(CONCATENATE("Observatory", $A338), Type_DB, 4, 0))</f>
        <v>507</v>
      </c>
      <c r="G338" s="409" t="str">
        <f ca="1">IF($A338="","", VLOOKUP(CONCATENATE("Observatory", $A338), Type_DB, 5, 0))</f>
        <v>0x1FB</v>
      </c>
      <c r="H338" s="409" t="str">
        <f t="shared" ref="H338" ca="1" si="431">CONCATENATE("0x",DEC2HEX(F338+2048))</f>
        <v>0x9FB</v>
      </c>
      <c r="I338" s="419">
        <f ca="1">IF($A338="","", VLOOKUP(CONCATENATE("Observatory", $A338), Type_DB, 12, 0))</f>
        <v>544</v>
      </c>
      <c r="J338" s="421">
        <f ca="1">IF($A338="","", VLOOKUP(CONCATENATE("Observatory", $A338), Type_DB, 15, 0))</f>
        <v>0.1</v>
      </c>
      <c r="K338" s="421" t="str">
        <f ca="1">IF($A338="","", VLOOKUP(CONCATENATE("Observatory", $A338), Type_DB, 8, 0))</f>
        <v>Sync</v>
      </c>
      <c r="L338" s="423">
        <f ca="1">IF($A338="","", VLOOKUP(CONCATENATE("Observatory", $A338), Type_DB, 16, 0))</f>
        <v>5440</v>
      </c>
      <c r="M338" s="348" t="s">
        <v>899</v>
      </c>
      <c r="N338" s="349">
        <v>0</v>
      </c>
      <c r="O338" s="349">
        <v>0</v>
      </c>
      <c r="P338" s="350">
        <f t="shared" ca="1" si="420"/>
        <v>0</v>
      </c>
      <c r="Q338" s="349">
        <v>0</v>
      </c>
      <c r="R338" s="349">
        <f t="shared" si="421"/>
        <v>0</v>
      </c>
      <c r="S338" s="349" t="s">
        <v>923</v>
      </c>
      <c r="T338" s="360">
        <f t="shared" si="412"/>
        <v>0</v>
      </c>
      <c r="U338" s="348" t="s">
        <v>899</v>
      </c>
      <c r="V338" s="349">
        <v>0</v>
      </c>
      <c r="W338" s="349">
        <v>0</v>
      </c>
      <c r="X338" s="350">
        <f t="shared" ca="1" si="422"/>
        <v>0</v>
      </c>
      <c r="Y338" s="349">
        <v>0</v>
      </c>
      <c r="Z338" s="349">
        <f t="shared" si="423"/>
        <v>0</v>
      </c>
      <c r="AA338" s="349" t="s">
        <v>923</v>
      </c>
      <c r="AB338" s="360">
        <f t="shared" si="413"/>
        <v>0</v>
      </c>
      <c r="AC338" s="348" t="s">
        <v>899</v>
      </c>
      <c r="AD338" s="349">
        <v>0</v>
      </c>
      <c r="AE338" s="349">
        <v>0</v>
      </c>
      <c r="AF338" s="350">
        <f t="shared" ca="1" si="424"/>
        <v>0</v>
      </c>
      <c r="AG338" s="349">
        <v>0</v>
      </c>
      <c r="AH338" s="349">
        <f t="shared" si="425"/>
        <v>0</v>
      </c>
      <c r="AI338" s="349" t="s">
        <v>923</v>
      </c>
      <c r="AJ338" s="360">
        <f t="shared" si="426"/>
        <v>0</v>
      </c>
      <c r="AK338" s="348" t="s">
        <v>899</v>
      </c>
      <c r="AL338" s="349">
        <v>0</v>
      </c>
      <c r="AM338" s="349">
        <v>0</v>
      </c>
      <c r="AN338" s="350">
        <f t="shared" ca="1" si="427"/>
        <v>0</v>
      </c>
      <c r="AO338" s="349">
        <v>0</v>
      </c>
      <c r="AP338" s="349">
        <f t="shared" si="428"/>
        <v>0</v>
      </c>
      <c r="AQ338" s="349" t="s">
        <v>923</v>
      </c>
      <c r="AR338" s="360">
        <f t="shared" si="429"/>
        <v>0</v>
      </c>
    </row>
    <row r="339" spans="1:44" ht="13.5" thickBot="1" x14ac:dyDescent="0.25">
      <c r="A339" s="430"/>
      <c r="B339" s="430"/>
      <c r="C339" s="415"/>
      <c r="D339" s="413"/>
      <c r="E339" s="413"/>
      <c r="F339" s="417"/>
      <c r="G339" s="418"/>
      <c r="H339" s="418"/>
      <c r="I339" s="420"/>
      <c r="J339" s="422"/>
      <c r="K339" s="422"/>
      <c r="L339" s="424"/>
      <c r="M339" s="351" t="s">
        <v>31</v>
      </c>
      <c r="N339" s="352"/>
      <c r="O339" s="352"/>
      <c r="P339" s="352" t="str">
        <f t="shared" ca="1" si="420"/>
        <v/>
      </c>
      <c r="Q339" s="352"/>
      <c r="R339" s="352" t="str">
        <f t="shared" si="421"/>
        <v/>
      </c>
      <c r="S339" s="352"/>
      <c r="T339" s="361">
        <f t="shared" si="412"/>
        <v>0</v>
      </c>
      <c r="U339" s="351" t="s">
        <v>31</v>
      </c>
      <c r="V339" s="352"/>
      <c r="W339" s="352"/>
      <c r="X339" s="352" t="str">
        <f t="shared" ca="1" si="422"/>
        <v/>
      </c>
      <c r="Y339" s="352"/>
      <c r="Z339" s="352" t="str">
        <f t="shared" si="423"/>
        <v/>
      </c>
      <c r="AA339" s="352"/>
      <c r="AB339" s="361">
        <f t="shared" si="413"/>
        <v>0</v>
      </c>
      <c r="AC339" s="351" t="s">
        <v>31</v>
      </c>
      <c r="AD339" s="352"/>
      <c r="AE339" s="352"/>
      <c r="AF339" s="352" t="str">
        <f t="shared" ca="1" si="424"/>
        <v/>
      </c>
      <c r="AG339" s="352"/>
      <c r="AH339" s="352" t="str">
        <f t="shared" si="425"/>
        <v/>
      </c>
      <c r="AI339" s="352"/>
      <c r="AJ339" s="361">
        <f t="shared" si="426"/>
        <v>0</v>
      </c>
      <c r="AK339" s="351" t="s">
        <v>31</v>
      </c>
      <c r="AL339" s="352"/>
      <c r="AM339" s="352"/>
      <c r="AN339" s="352" t="str">
        <f t="shared" ca="1" si="427"/>
        <v/>
      </c>
      <c r="AO339" s="352"/>
      <c r="AP339" s="352" t="str">
        <f t="shared" si="428"/>
        <v/>
      </c>
      <c r="AQ339" s="352"/>
      <c r="AR339" s="361">
        <f t="shared" si="429"/>
        <v>0</v>
      </c>
    </row>
    <row r="340" spans="1:44" x14ac:dyDescent="0.2">
      <c r="A340" s="430">
        <f t="shared" ref="A340" si="432">IF(AND(A338&lt;&gt;A$10, A338&lt;&gt;""), A338+1, "")</f>
        <v>165</v>
      </c>
      <c r="B340" s="430" t="str">
        <f>'TO Filter Summary'!B175</f>
        <v>ATB</v>
      </c>
      <c r="C340" s="414" t="s">
        <v>849</v>
      </c>
      <c r="D340" s="409" t="s">
        <v>27</v>
      </c>
      <c r="E340" s="409" t="str">
        <f>'TO Filter Summary'!D175</f>
        <v>AB</v>
      </c>
      <c r="F340" s="416">
        <f ca="1">IF($A340="","", VLOOKUP(CONCATENATE("Observatory", $A340), Type_DB, 4, 0))</f>
        <v>508</v>
      </c>
      <c r="G340" s="409" t="str">
        <f ca="1">IF($A340="","", VLOOKUP(CONCATENATE("Observatory", $A340), Type_DB, 5, 0))</f>
        <v>0x1FC</v>
      </c>
      <c r="H340" s="409" t="str">
        <f t="shared" ref="H340" ca="1" si="433">CONCATENATE("0x",DEC2HEX(F340+2048))</f>
        <v>0x9FC</v>
      </c>
      <c r="I340" s="419">
        <f ca="1">IF($A340="","", VLOOKUP(CONCATENATE("Observatory", $A340), Type_DB, 12, 0))</f>
        <v>688</v>
      </c>
      <c r="J340" s="421">
        <f ca="1">IF($A340="","", VLOOKUP(CONCATENATE("Observatory", $A340), Type_DB, 15, 0))</f>
        <v>0.1</v>
      </c>
      <c r="K340" s="421" t="str">
        <f ca="1">IF($A340="","", VLOOKUP(CONCATENATE("Observatory", $A340), Type_DB, 8, 0))</f>
        <v>Sync</v>
      </c>
      <c r="L340" s="423">
        <f ca="1">IF($A340="","", VLOOKUP(CONCATENATE("Observatory", $A340), Type_DB, 16, 0))</f>
        <v>6880</v>
      </c>
      <c r="M340" s="348" t="s">
        <v>899</v>
      </c>
      <c r="N340" s="349">
        <v>1</v>
      </c>
      <c r="O340" s="349">
        <v>10</v>
      </c>
      <c r="P340" s="350">
        <f t="shared" ca="1" si="420"/>
        <v>1</v>
      </c>
      <c r="Q340" s="349">
        <v>0</v>
      </c>
      <c r="R340" s="349">
        <f t="shared" si="421"/>
        <v>0</v>
      </c>
      <c r="S340" s="349" t="s">
        <v>923</v>
      </c>
      <c r="T340" s="360">
        <f t="shared" ca="1" si="412"/>
        <v>688</v>
      </c>
      <c r="U340" s="348" t="s">
        <v>899</v>
      </c>
      <c r="V340" s="349">
        <v>1</v>
      </c>
      <c r="W340" s="349">
        <v>50</v>
      </c>
      <c r="X340" s="350">
        <f t="shared" ca="1" si="422"/>
        <v>5</v>
      </c>
      <c r="Y340" s="349">
        <v>0</v>
      </c>
      <c r="Z340" s="349">
        <f t="shared" si="423"/>
        <v>0</v>
      </c>
      <c r="AA340" s="349" t="s">
        <v>923</v>
      </c>
      <c r="AB340" s="360">
        <f t="shared" ca="1" si="413"/>
        <v>137.6</v>
      </c>
      <c r="AC340" s="348" t="s">
        <v>899</v>
      </c>
      <c r="AD340" s="349">
        <v>1</v>
      </c>
      <c r="AE340" s="349">
        <v>50</v>
      </c>
      <c r="AF340" s="350">
        <f t="shared" ca="1" si="424"/>
        <v>5</v>
      </c>
      <c r="AG340" s="349">
        <v>0</v>
      </c>
      <c r="AH340" s="349">
        <f t="shared" si="425"/>
        <v>0</v>
      </c>
      <c r="AI340" s="349" t="s">
        <v>923</v>
      </c>
      <c r="AJ340" s="360">
        <f t="shared" ca="1" si="426"/>
        <v>137.6</v>
      </c>
      <c r="AK340" s="348" t="s">
        <v>899</v>
      </c>
      <c r="AL340" s="349">
        <v>1</v>
      </c>
      <c r="AM340" s="349">
        <v>50</v>
      </c>
      <c r="AN340" s="350">
        <f t="shared" ca="1" si="427"/>
        <v>5</v>
      </c>
      <c r="AO340" s="349">
        <v>0</v>
      </c>
      <c r="AP340" s="349">
        <f t="shared" si="428"/>
        <v>0</v>
      </c>
      <c r="AQ340" s="349" t="s">
        <v>923</v>
      </c>
      <c r="AR340" s="360">
        <f t="shared" ca="1" si="429"/>
        <v>137.6</v>
      </c>
    </row>
    <row r="341" spans="1:44" ht="13.5" thickBot="1" x14ac:dyDescent="0.25">
      <c r="A341" s="430"/>
      <c r="B341" s="430"/>
      <c r="C341" s="415"/>
      <c r="D341" s="413"/>
      <c r="E341" s="413"/>
      <c r="F341" s="417"/>
      <c r="G341" s="418"/>
      <c r="H341" s="418"/>
      <c r="I341" s="420"/>
      <c r="J341" s="422"/>
      <c r="K341" s="422"/>
      <c r="L341" s="424"/>
      <c r="M341" s="351" t="s">
        <v>31</v>
      </c>
      <c r="N341" s="352"/>
      <c r="O341" s="352"/>
      <c r="P341" s="352" t="str">
        <f t="shared" ca="1" si="420"/>
        <v/>
      </c>
      <c r="Q341" s="352"/>
      <c r="R341" s="352" t="str">
        <f t="shared" si="421"/>
        <v/>
      </c>
      <c r="S341" s="352"/>
      <c r="T341" s="361">
        <f t="shared" si="412"/>
        <v>0</v>
      </c>
      <c r="U341" s="351" t="s">
        <v>31</v>
      </c>
      <c r="V341" s="352"/>
      <c r="W341" s="352"/>
      <c r="X341" s="352" t="str">
        <f t="shared" ca="1" si="422"/>
        <v/>
      </c>
      <c r="Y341" s="352"/>
      <c r="Z341" s="352" t="str">
        <f t="shared" si="423"/>
        <v/>
      </c>
      <c r="AA341" s="352"/>
      <c r="AB341" s="361">
        <f t="shared" si="413"/>
        <v>0</v>
      </c>
      <c r="AC341" s="351" t="s">
        <v>31</v>
      </c>
      <c r="AD341" s="352"/>
      <c r="AE341" s="352"/>
      <c r="AF341" s="352" t="str">
        <f t="shared" ca="1" si="424"/>
        <v/>
      </c>
      <c r="AG341" s="352"/>
      <c r="AH341" s="352" t="str">
        <f t="shared" si="425"/>
        <v/>
      </c>
      <c r="AI341" s="352"/>
      <c r="AJ341" s="361">
        <f t="shared" si="426"/>
        <v>0</v>
      </c>
      <c r="AK341" s="351" t="s">
        <v>31</v>
      </c>
      <c r="AL341" s="352"/>
      <c r="AM341" s="352"/>
      <c r="AN341" s="352" t="str">
        <f t="shared" ca="1" si="427"/>
        <v/>
      </c>
      <c r="AO341" s="352"/>
      <c r="AP341" s="352" t="str">
        <f t="shared" si="428"/>
        <v/>
      </c>
      <c r="AQ341" s="352"/>
      <c r="AR341" s="361">
        <f t="shared" si="429"/>
        <v>0</v>
      </c>
    </row>
    <row r="342" spans="1:44" x14ac:dyDescent="0.2">
      <c r="A342" s="430">
        <f t="shared" ref="A342" si="434">IF(AND(A340&lt;&gt;A$10, A340&lt;&gt;""), A340+1, "")</f>
        <v>166</v>
      </c>
      <c r="B342" s="430" t="str">
        <f>'TO Filter Summary'!B176</f>
        <v>ST</v>
      </c>
      <c r="C342" s="414" t="s">
        <v>850</v>
      </c>
      <c r="D342" s="409" t="s">
        <v>27</v>
      </c>
      <c r="E342" s="409" t="str">
        <f>'TO Filter Summary'!D176</f>
        <v>AB</v>
      </c>
      <c r="F342" s="416">
        <f ca="1">IF($A342="","", VLOOKUP(CONCATENATE("Observatory", $A342), Type_DB, 4, 0))</f>
        <v>510</v>
      </c>
      <c r="G342" s="409" t="str">
        <f ca="1">IF($A342="","", VLOOKUP(CONCATENATE("Observatory", $A342), Type_DB, 5, 0))</f>
        <v>0x1FE</v>
      </c>
      <c r="H342" s="409" t="str">
        <f t="shared" ref="H342" ca="1" si="435">CONCATENATE("0x",DEC2HEX(F342+2048))</f>
        <v>0x9FE</v>
      </c>
      <c r="I342" s="419">
        <f ca="1">IF($A342="","", VLOOKUP(CONCATENATE("Observatory", $A342), Type_DB, 12, 0))</f>
        <v>608</v>
      </c>
      <c r="J342" s="421">
        <f ca="1">IF($A342="","", VLOOKUP(CONCATENATE("Observatory", $A342), Type_DB, 15, 0))</f>
        <v>0.1</v>
      </c>
      <c r="K342" s="421" t="str">
        <f ca="1">IF($A342="","", VLOOKUP(CONCATENATE("Observatory", $A342), Type_DB, 8, 0))</f>
        <v>Sync</v>
      </c>
      <c r="L342" s="423">
        <f ca="1">IF($A342="","", VLOOKUP(CONCATENATE("Observatory", $A342), Type_DB, 16, 0))</f>
        <v>6080</v>
      </c>
      <c r="M342" s="348" t="s">
        <v>899</v>
      </c>
      <c r="N342" s="349">
        <v>1</v>
      </c>
      <c r="O342" s="349">
        <v>10</v>
      </c>
      <c r="P342" s="350">
        <f t="shared" ca="1" si="420"/>
        <v>1</v>
      </c>
      <c r="Q342" s="349">
        <v>0</v>
      </c>
      <c r="R342" s="349">
        <f t="shared" si="421"/>
        <v>0</v>
      </c>
      <c r="S342" s="349" t="s">
        <v>923</v>
      </c>
      <c r="T342" s="360">
        <f t="shared" ca="1" si="412"/>
        <v>608</v>
      </c>
      <c r="U342" s="348" t="s">
        <v>899</v>
      </c>
      <c r="V342" s="349">
        <v>1</v>
      </c>
      <c r="W342" s="349">
        <v>150</v>
      </c>
      <c r="X342" s="350">
        <f t="shared" ca="1" si="422"/>
        <v>15</v>
      </c>
      <c r="Y342" s="349">
        <v>0</v>
      </c>
      <c r="Z342" s="349">
        <f t="shared" si="423"/>
        <v>0</v>
      </c>
      <c r="AA342" s="349" t="s">
        <v>923</v>
      </c>
      <c r="AB342" s="360">
        <f t="shared" ca="1" si="413"/>
        <v>40.533333333333331</v>
      </c>
      <c r="AC342" s="348" t="s">
        <v>899</v>
      </c>
      <c r="AD342" s="349">
        <v>0</v>
      </c>
      <c r="AE342" s="349">
        <v>0</v>
      </c>
      <c r="AF342" s="350">
        <f t="shared" ca="1" si="424"/>
        <v>0</v>
      </c>
      <c r="AG342" s="349">
        <v>0</v>
      </c>
      <c r="AH342" s="349">
        <f t="shared" si="425"/>
        <v>0</v>
      </c>
      <c r="AI342" s="349" t="s">
        <v>923</v>
      </c>
      <c r="AJ342" s="360">
        <f t="shared" si="426"/>
        <v>0</v>
      </c>
      <c r="AK342" s="348" t="s">
        <v>899</v>
      </c>
      <c r="AL342" s="349">
        <v>0</v>
      </c>
      <c r="AM342" s="349">
        <v>0</v>
      </c>
      <c r="AN342" s="350">
        <f t="shared" ca="1" si="427"/>
        <v>0</v>
      </c>
      <c r="AO342" s="349">
        <v>0</v>
      </c>
      <c r="AP342" s="349">
        <f t="shared" si="428"/>
        <v>0</v>
      </c>
      <c r="AQ342" s="349" t="s">
        <v>923</v>
      </c>
      <c r="AR342" s="360">
        <f t="shared" si="429"/>
        <v>0</v>
      </c>
    </row>
    <row r="343" spans="1:44" ht="13.5" thickBot="1" x14ac:dyDescent="0.25">
      <c r="A343" s="430"/>
      <c r="B343" s="430"/>
      <c r="C343" s="415"/>
      <c r="D343" s="413"/>
      <c r="E343" s="413"/>
      <c r="F343" s="417"/>
      <c r="G343" s="418"/>
      <c r="H343" s="418"/>
      <c r="I343" s="420"/>
      <c r="J343" s="422"/>
      <c r="K343" s="422"/>
      <c r="L343" s="424"/>
      <c r="M343" s="351" t="s">
        <v>31</v>
      </c>
      <c r="N343" s="352"/>
      <c r="O343" s="352"/>
      <c r="P343" s="352" t="str">
        <f t="shared" ca="1" si="420"/>
        <v/>
      </c>
      <c r="Q343" s="352"/>
      <c r="R343" s="352" t="str">
        <f t="shared" si="421"/>
        <v/>
      </c>
      <c r="S343" s="352"/>
      <c r="T343" s="361">
        <f t="shared" si="412"/>
        <v>0</v>
      </c>
      <c r="U343" s="351" t="s">
        <v>31</v>
      </c>
      <c r="V343" s="352"/>
      <c r="W343" s="352"/>
      <c r="X343" s="352" t="str">
        <f t="shared" ca="1" si="422"/>
        <v/>
      </c>
      <c r="Y343" s="352"/>
      <c r="Z343" s="352" t="str">
        <f t="shared" si="423"/>
        <v/>
      </c>
      <c r="AA343" s="352"/>
      <c r="AB343" s="361">
        <f t="shared" si="413"/>
        <v>0</v>
      </c>
      <c r="AC343" s="351" t="s">
        <v>31</v>
      </c>
      <c r="AD343" s="352"/>
      <c r="AE343" s="352"/>
      <c r="AF343" s="352" t="str">
        <f t="shared" ca="1" si="424"/>
        <v/>
      </c>
      <c r="AG343" s="352"/>
      <c r="AH343" s="352" t="str">
        <f t="shared" si="425"/>
        <v/>
      </c>
      <c r="AI343" s="352"/>
      <c r="AJ343" s="361">
        <f t="shared" si="426"/>
        <v>0</v>
      </c>
      <c r="AK343" s="351" t="s">
        <v>31</v>
      </c>
      <c r="AL343" s="352"/>
      <c r="AM343" s="352"/>
      <c r="AN343" s="352" t="str">
        <f t="shared" ca="1" si="427"/>
        <v/>
      </c>
      <c r="AO343" s="352"/>
      <c r="AP343" s="352" t="str">
        <f t="shared" si="428"/>
        <v/>
      </c>
      <c r="AQ343" s="352"/>
      <c r="AR343" s="361">
        <f t="shared" si="429"/>
        <v>0</v>
      </c>
    </row>
    <row r="344" spans="1:44" x14ac:dyDescent="0.2">
      <c r="A344" s="430">
        <f t="shared" ref="A344" si="436">IF(AND(A342&lt;&gt;A$10, A342&lt;&gt;""), A342+1, "")</f>
        <v>167</v>
      </c>
      <c r="B344" s="430" t="str">
        <f>'TO Filter Summary'!B177</f>
        <v>CDH</v>
      </c>
      <c r="C344" s="414" t="s">
        <v>871</v>
      </c>
      <c r="D344" s="409" t="s">
        <v>27</v>
      </c>
      <c r="E344" s="409" t="str">
        <f>'TO Filter Summary'!D177</f>
        <v>A</v>
      </c>
      <c r="F344" s="416">
        <f ca="1">IF($A344="","", VLOOKUP(CONCATENATE("Observatory", $A344), Type_DB, 4, 0))</f>
        <v>512</v>
      </c>
      <c r="G344" s="409" t="str">
        <f ca="1">IF($A344="","", VLOOKUP(CONCATENATE("Observatory", $A344), Type_DB, 5, 0))</f>
        <v>0x200</v>
      </c>
      <c r="H344" s="409" t="str">
        <f t="shared" ref="H344" ca="1" si="437">CONCATENATE("0x",DEC2HEX(F344+2048))</f>
        <v>0xA00</v>
      </c>
      <c r="I344" s="419">
        <f ca="1">IF($A344="","", VLOOKUP(CONCATENATE("Observatory", $A344), Type_DB, 12, 0))</f>
        <v>5376</v>
      </c>
      <c r="J344" s="421">
        <f ca="1">IF($A344="","", VLOOKUP(CONCATENATE("Observatory", $A344), Type_DB, 15, 0))</f>
        <v>1</v>
      </c>
      <c r="K344" s="421" t="str">
        <f ca="1">IF($A344="","", VLOOKUP(CONCATENATE("Observatory", $A344), Type_DB, 8, 0))</f>
        <v>Sync</v>
      </c>
      <c r="L344" s="423">
        <f ca="1">IF($A344="","", VLOOKUP(CONCATENATE("Observatory", $A344), Type_DB, 16, 0))</f>
        <v>5376</v>
      </c>
      <c r="M344" s="348" t="s">
        <v>899</v>
      </c>
      <c r="N344" s="349">
        <v>1</v>
      </c>
      <c r="O344" s="349">
        <v>30</v>
      </c>
      <c r="P344" s="350">
        <f t="shared" ca="1" si="420"/>
        <v>30</v>
      </c>
      <c r="Q344" s="349">
        <v>0</v>
      </c>
      <c r="R344" s="349">
        <f t="shared" si="421"/>
        <v>0</v>
      </c>
      <c r="S344" s="349" t="s">
        <v>923</v>
      </c>
      <c r="T344" s="360">
        <f t="shared" ca="1" si="412"/>
        <v>179.2</v>
      </c>
      <c r="U344" s="348" t="s">
        <v>899</v>
      </c>
      <c r="V344" s="349">
        <v>1</v>
      </c>
      <c r="W344" s="349">
        <v>30</v>
      </c>
      <c r="X344" s="350">
        <f t="shared" ca="1" si="422"/>
        <v>30</v>
      </c>
      <c r="Y344" s="349">
        <v>0</v>
      </c>
      <c r="Z344" s="349">
        <f t="shared" si="423"/>
        <v>0</v>
      </c>
      <c r="AA344" s="349" t="s">
        <v>923</v>
      </c>
      <c r="AB344" s="360">
        <f t="shared" ca="1" si="413"/>
        <v>179.2</v>
      </c>
      <c r="AC344" s="348" t="s">
        <v>899</v>
      </c>
      <c r="AD344" s="349">
        <v>1</v>
      </c>
      <c r="AE344" s="349">
        <v>30</v>
      </c>
      <c r="AF344" s="350">
        <f t="shared" ca="1" si="424"/>
        <v>30</v>
      </c>
      <c r="AG344" s="349">
        <v>0</v>
      </c>
      <c r="AH344" s="349">
        <f t="shared" si="425"/>
        <v>0</v>
      </c>
      <c r="AI344" s="349" t="s">
        <v>923</v>
      </c>
      <c r="AJ344" s="360">
        <f t="shared" ca="1" si="426"/>
        <v>179.2</v>
      </c>
      <c r="AK344" s="348" t="s">
        <v>899</v>
      </c>
      <c r="AL344" s="349">
        <v>1</v>
      </c>
      <c r="AM344" s="349">
        <v>30</v>
      </c>
      <c r="AN344" s="350">
        <f t="shared" ca="1" si="427"/>
        <v>30</v>
      </c>
      <c r="AO344" s="349">
        <v>0</v>
      </c>
      <c r="AP344" s="349">
        <f t="shared" si="428"/>
        <v>0</v>
      </c>
      <c r="AQ344" s="349" t="s">
        <v>923</v>
      </c>
      <c r="AR344" s="360">
        <f t="shared" ca="1" si="429"/>
        <v>179.2</v>
      </c>
    </row>
    <row r="345" spans="1:44" ht="13.5" thickBot="1" x14ac:dyDescent="0.25">
      <c r="A345" s="430"/>
      <c r="B345" s="430"/>
      <c r="C345" s="415"/>
      <c r="D345" s="413"/>
      <c r="E345" s="413"/>
      <c r="F345" s="417"/>
      <c r="G345" s="418"/>
      <c r="H345" s="418"/>
      <c r="I345" s="420"/>
      <c r="J345" s="422"/>
      <c r="K345" s="422"/>
      <c r="L345" s="424"/>
      <c r="M345" s="351" t="s">
        <v>31</v>
      </c>
      <c r="N345" s="352"/>
      <c r="O345" s="352"/>
      <c r="P345" s="352" t="str">
        <f t="shared" ca="1" si="420"/>
        <v/>
      </c>
      <c r="Q345" s="352"/>
      <c r="R345" s="352" t="str">
        <f t="shared" si="421"/>
        <v/>
      </c>
      <c r="S345" s="352"/>
      <c r="T345" s="361">
        <f t="shared" si="412"/>
        <v>0</v>
      </c>
      <c r="U345" s="351" t="s">
        <v>31</v>
      </c>
      <c r="V345" s="352"/>
      <c r="W345" s="352"/>
      <c r="X345" s="352" t="str">
        <f t="shared" ca="1" si="422"/>
        <v/>
      </c>
      <c r="Y345" s="352"/>
      <c r="Z345" s="352" t="str">
        <f t="shared" si="423"/>
        <v/>
      </c>
      <c r="AA345" s="352"/>
      <c r="AB345" s="361">
        <f t="shared" si="413"/>
        <v>0</v>
      </c>
      <c r="AC345" s="351" t="s">
        <v>31</v>
      </c>
      <c r="AD345" s="352"/>
      <c r="AE345" s="352"/>
      <c r="AF345" s="352" t="str">
        <f t="shared" ca="1" si="424"/>
        <v/>
      </c>
      <c r="AG345" s="352"/>
      <c r="AH345" s="352" t="str">
        <f t="shared" si="425"/>
        <v/>
      </c>
      <c r="AI345" s="352"/>
      <c r="AJ345" s="361">
        <f t="shared" si="426"/>
        <v>0</v>
      </c>
      <c r="AK345" s="351" t="s">
        <v>31</v>
      </c>
      <c r="AL345" s="352"/>
      <c r="AM345" s="352"/>
      <c r="AN345" s="352" t="str">
        <f t="shared" ca="1" si="427"/>
        <v/>
      </c>
      <c r="AO345" s="352"/>
      <c r="AP345" s="352" t="str">
        <f t="shared" si="428"/>
        <v/>
      </c>
      <c r="AQ345" s="352"/>
      <c r="AR345" s="361">
        <f t="shared" si="429"/>
        <v>0</v>
      </c>
    </row>
    <row r="346" spans="1:44" x14ac:dyDescent="0.2">
      <c r="A346" s="430">
        <f t="shared" ref="A346" si="438">IF(AND(A344&lt;&gt;A$10, A344&lt;&gt;""), A344+1, "")</f>
        <v>168</v>
      </c>
      <c r="B346" s="430">
        <f>'TO Filter Summary'!B178</f>
        <v>0</v>
      </c>
      <c r="C346" s="414" t="s">
        <v>872</v>
      </c>
      <c r="D346" s="409" t="s">
        <v>27</v>
      </c>
      <c r="E346" s="409">
        <f>'TO Filter Summary'!D178</f>
        <v>0</v>
      </c>
      <c r="F346" s="416">
        <f ca="1">IF($A346="","", VLOOKUP(CONCATENATE("Observatory", $A346), Type_DB, 4, 0))</f>
        <v>513</v>
      </c>
      <c r="G346" s="409" t="str">
        <f ca="1">IF($A346="","", VLOOKUP(CONCATENATE("Observatory", $A346), Type_DB, 5, 0))</f>
        <v>0x201</v>
      </c>
      <c r="H346" s="409" t="str">
        <f t="shared" ref="H346" ca="1" si="439">CONCATENATE("0x",DEC2HEX(F346+2048))</f>
        <v>0xA01</v>
      </c>
      <c r="I346" s="419">
        <f ca="1">IF($A346="","", VLOOKUP(CONCATENATE("Observatory", $A346), Type_DB, 12, 0))</f>
        <v>5376</v>
      </c>
      <c r="J346" s="421">
        <f ca="1">IF($A346="","", VLOOKUP(CONCATENATE("Observatory", $A346), Type_DB, 15, 0))</f>
        <v>0</v>
      </c>
      <c r="K346" s="421" t="str">
        <f ca="1">IF($A346="","", VLOOKUP(CONCATENATE("Observatory", $A346), Type_DB, 8, 0))</f>
        <v>Async</v>
      </c>
      <c r="L346" s="423">
        <f ca="1">IF($A346="","", VLOOKUP(CONCATENATE("Observatory", $A346), Type_DB, 16, 0))</f>
        <v>0</v>
      </c>
      <c r="M346" s="348" t="s">
        <v>899</v>
      </c>
      <c r="N346" s="349">
        <v>1</v>
      </c>
      <c r="O346" s="349">
        <v>1</v>
      </c>
      <c r="P346" s="350">
        <f t="shared" ca="1" si="420"/>
        <v>0</v>
      </c>
      <c r="Q346" s="349">
        <v>0</v>
      </c>
      <c r="R346" s="349">
        <f t="shared" si="421"/>
        <v>0</v>
      </c>
      <c r="S346" s="349" t="s">
        <v>923</v>
      </c>
      <c r="T346" s="360">
        <f t="shared" ca="1" si="412"/>
        <v>0</v>
      </c>
      <c r="U346" s="348" t="s">
        <v>899</v>
      </c>
      <c r="V346" s="349">
        <v>1</v>
      </c>
      <c r="W346" s="349">
        <v>1</v>
      </c>
      <c r="X346" s="350">
        <f t="shared" ca="1" si="422"/>
        <v>0</v>
      </c>
      <c r="Y346" s="349">
        <v>0</v>
      </c>
      <c r="Z346" s="349">
        <f t="shared" si="423"/>
        <v>0</v>
      </c>
      <c r="AA346" s="349" t="s">
        <v>923</v>
      </c>
      <c r="AB346" s="360">
        <f t="shared" ca="1" si="413"/>
        <v>0</v>
      </c>
      <c r="AC346" s="348" t="s">
        <v>899</v>
      </c>
      <c r="AD346" s="349">
        <v>1</v>
      </c>
      <c r="AE346" s="349">
        <v>1</v>
      </c>
      <c r="AF346" s="350">
        <f t="shared" ca="1" si="424"/>
        <v>0</v>
      </c>
      <c r="AG346" s="349">
        <v>0</v>
      </c>
      <c r="AH346" s="349">
        <f t="shared" si="425"/>
        <v>0</v>
      </c>
      <c r="AI346" s="349" t="s">
        <v>923</v>
      </c>
      <c r="AJ346" s="360">
        <f t="shared" ca="1" si="426"/>
        <v>0</v>
      </c>
      <c r="AK346" s="348" t="s">
        <v>899</v>
      </c>
      <c r="AL346" s="349">
        <v>1</v>
      </c>
      <c r="AM346" s="349">
        <v>1</v>
      </c>
      <c r="AN346" s="350">
        <f t="shared" ca="1" si="427"/>
        <v>0</v>
      </c>
      <c r="AO346" s="349">
        <v>0</v>
      </c>
      <c r="AP346" s="349">
        <f t="shared" si="428"/>
        <v>0</v>
      </c>
      <c r="AQ346" s="349" t="s">
        <v>923</v>
      </c>
      <c r="AR346" s="360">
        <f t="shared" ca="1" si="429"/>
        <v>0</v>
      </c>
    </row>
    <row r="347" spans="1:44" ht="13.5" thickBot="1" x14ac:dyDescent="0.25">
      <c r="A347" s="430"/>
      <c r="B347" s="430"/>
      <c r="C347" s="415"/>
      <c r="D347" s="413"/>
      <c r="E347" s="413"/>
      <c r="F347" s="417"/>
      <c r="G347" s="418"/>
      <c r="H347" s="418"/>
      <c r="I347" s="420"/>
      <c r="J347" s="422"/>
      <c r="K347" s="422"/>
      <c r="L347" s="424"/>
      <c r="M347" s="351" t="s">
        <v>31</v>
      </c>
      <c r="N347" s="352"/>
      <c r="O347" s="352"/>
      <c r="P347" s="352" t="str">
        <f t="shared" ca="1" si="420"/>
        <v/>
      </c>
      <c r="Q347" s="352"/>
      <c r="R347" s="352" t="str">
        <f t="shared" si="421"/>
        <v/>
      </c>
      <c r="S347" s="352"/>
      <c r="T347" s="361">
        <f t="shared" si="412"/>
        <v>0</v>
      </c>
      <c r="U347" s="351" t="s">
        <v>31</v>
      </c>
      <c r="V347" s="352"/>
      <c r="W347" s="352"/>
      <c r="X347" s="352" t="str">
        <f t="shared" ca="1" si="422"/>
        <v/>
      </c>
      <c r="Y347" s="352"/>
      <c r="Z347" s="352" t="str">
        <f t="shared" si="423"/>
        <v/>
      </c>
      <c r="AA347" s="352"/>
      <c r="AB347" s="361">
        <f t="shared" si="413"/>
        <v>0</v>
      </c>
      <c r="AC347" s="351" t="s">
        <v>31</v>
      </c>
      <c r="AD347" s="352"/>
      <c r="AE347" s="352"/>
      <c r="AF347" s="352" t="str">
        <f t="shared" ca="1" si="424"/>
        <v/>
      </c>
      <c r="AG347" s="352"/>
      <c r="AH347" s="352" t="str">
        <f t="shared" si="425"/>
        <v/>
      </c>
      <c r="AI347" s="352"/>
      <c r="AJ347" s="361">
        <f t="shared" si="426"/>
        <v>0</v>
      </c>
      <c r="AK347" s="351" t="s">
        <v>31</v>
      </c>
      <c r="AL347" s="352"/>
      <c r="AM347" s="352"/>
      <c r="AN347" s="352" t="str">
        <f t="shared" ca="1" si="427"/>
        <v/>
      </c>
      <c r="AO347" s="352"/>
      <c r="AP347" s="352" t="str">
        <f t="shared" si="428"/>
        <v/>
      </c>
      <c r="AQ347" s="352"/>
      <c r="AR347" s="361">
        <f t="shared" si="429"/>
        <v>0</v>
      </c>
    </row>
    <row r="348" spans="1:44" x14ac:dyDescent="0.2">
      <c r="A348" s="430">
        <f t="shared" ref="A348" si="440">IF(AND(A346&lt;&gt;A$10, A346&lt;&gt;""), A346+1, "")</f>
        <v>169</v>
      </c>
      <c r="B348" s="430" t="str">
        <f>'TO Filter Summary'!B179</f>
        <v>CDH</v>
      </c>
      <c r="C348" s="414" t="s">
        <v>873</v>
      </c>
      <c r="D348" s="409" t="s">
        <v>27</v>
      </c>
      <c r="E348" s="409" t="str">
        <f>'TO Filter Summary'!D179</f>
        <v>B</v>
      </c>
      <c r="F348" s="416">
        <f ca="1">IF($A348="","", VLOOKUP(CONCATENATE("Observatory", $A348), Type_DB, 4, 0))</f>
        <v>514</v>
      </c>
      <c r="G348" s="409" t="str">
        <f ca="1">IF($A348="","", VLOOKUP(CONCATENATE("Observatory", $A348), Type_DB, 5, 0))</f>
        <v>0x202</v>
      </c>
      <c r="H348" s="409" t="str">
        <f t="shared" ref="H348" ca="1" si="441">CONCATENATE("0x",DEC2HEX(F348+2048))</f>
        <v>0xA02</v>
      </c>
      <c r="I348" s="419">
        <f ca="1">IF($A348="","", VLOOKUP(CONCATENATE("Observatory", $A348), Type_DB, 12, 0))</f>
        <v>5376</v>
      </c>
      <c r="J348" s="421">
        <f ca="1">IF($A348="","", VLOOKUP(CONCATENATE("Observatory", $A348), Type_DB, 15, 0))</f>
        <v>1</v>
      </c>
      <c r="K348" s="421" t="str">
        <f ca="1">IF($A348="","", VLOOKUP(CONCATENATE("Observatory", $A348), Type_DB, 8, 0))</f>
        <v>Sync</v>
      </c>
      <c r="L348" s="423">
        <f ca="1">IF($A348="","", VLOOKUP(CONCATENATE("Observatory", $A348), Type_DB, 16, 0))</f>
        <v>5376</v>
      </c>
      <c r="M348" s="348" t="s">
        <v>899</v>
      </c>
      <c r="N348" s="349">
        <v>0</v>
      </c>
      <c r="O348" s="349">
        <v>0</v>
      </c>
      <c r="P348" s="350">
        <f t="shared" ca="1" si="420"/>
        <v>0</v>
      </c>
      <c r="Q348" s="349">
        <v>0</v>
      </c>
      <c r="R348" s="349">
        <f t="shared" si="421"/>
        <v>0</v>
      </c>
      <c r="S348" s="349" t="s">
        <v>923</v>
      </c>
      <c r="T348" s="360">
        <f t="shared" si="412"/>
        <v>0</v>
      </c>
      <c r="U348" s="348" t="s">
        <v>899</v>
      </c>
      <c r="V348" s="349">
        <v>1</v>
      </c>
      <c r="W348" s="349">
        <v>30</v>
      </c>
      <c r="X348" s="350">
        <f t="shared" ca="1" si="422"/>
        <v>30</v>
      </c>
      <c r="Y348" s="349">
        <v>0</v>
      </c>
      <c r="Z348" s="349">
        <f t="shared" si="423"/>
        <v>0</v>
      </c>
      <c r="AA348" s="349" t="s">
        <v>923</v>
      </c>
      <c r="AB348" s="360">
        <f t="shared" si="413"/>
        <v>0</v>
      </c>
      <c r="AC348" s="348" t="s">
        <v>899</v>
      </c>
      <c r="AD348" s="349">
        <v>0</v>
      </c>
      <c r="AE348" s="349">
        <v>0</v>
      </c>
      <c r="AF348" s="350">
        <f t="shared" ca="1" si="424"/>
        <v>0</v>
      </c>
      <c r="AG348" s="349">
        <v>0</v>
      </c>
      <c r="AH348" s="349">
        <f t="shared" si="425"/>
        <v>0</v>
      </c>
      <c r="AI348" s="349" t="s">
        <v>923</v>
      </c>
      <c r="AJ348" s="360">
        <f t="shared" si="426"/>
        <v>0</v>
      </c>
      <c r="AK348" s="348" t="s">
        <v>899</v>
      </c>
      <c r="AL348" s="349">
        <v>0</v>
      </c>
      <c r="AM348" s="349">
        <v>0</v>
      </c>
      <c r="AN348" s="350">
        <f t="shared" ca="1" si="427"/>
        <v>0</v>
      </c>
      <c r="AO348" s="349">
        <v>0</v>
      </c>
      <c r="AP348" s="349">
        <f t="shared" si="428"/>
        <v>0</v>
      </c>
      <c r="AQ348" s="349" t="s">
        <v>923</v>
      </c>
      <c r="AR348" s="360">
        <f t="shared" si="429"/>
        <v>0</v>
      </c>
    </row>
    <row r="349" spans="1:44" ht="13.5" thickBot="1" x14ac:dyDescent="0.25">
      <c r="A349" s="430"/>
      <c r="B349" s="430"/>
      <c r="C349" s="415"/>
      <c r="D349" s="413"/>
      <c r="E349" s="413"/>
      <c r="F349" s="417"/>
      <c r="G349" s="418"/>
      <c r="H349" s="418"/>
      <c r="I349" s="420"/>
      <c r="J349" s="422"/>
      <c r="K349" s="422"/>
      <c r="L349" s="424"/>
      <c r="M349" s="351" t="s">
        <v>31</v>
      </c>
      <c r="N349" s="352"/>
      <c r="O349" s="352"/>
      <c r="P349" s="352" t="str">
        <f t="shared" ca="1" si="420"/>
        <v/>
      </c>
      <c r="Q349" s="352"/>
      <c r="R349" s="352" t="str">
        <f t="shared" si="421"/>
        <v/>
      </c>
      <c r="S349" s="352"/>
      <c r="T349" s="361">
        <f t="shared" si="412"/>
        <v>0</v>
      </c>
      <c r="U349" s="351" t="s">
        <v>31</v>
      </c>
      <c r="V349" s="352"/>
      <c r="W349" s="352"/>
      <c r="X349" s="352" t="str">
        <f t="shared" ca="1" si="422"/>
        <v/>
      </c>
      <c r="Y349" s="352"/>
      <c r="Z349" s="352" t="str">
        <f t="shared" si="423"/>
        <v/>
      </c>
      <c r="AA349" s="352"/>
      <c r="AB349" s="361">
        <f t="shared" si="413"/>
        <v>0</v>
      </c>
      <c r="AC349" s="351" t="s">
        <v>31</v>
      </c>
      <c r="AD349" s="352"/>
      <c r="AE349" s="352"/>
      <c r="AF349" s="352" t="str">
        <f t="shared" ca="1" si="424"/>
        <v/>
      </c>
      <c r="AG349" s="352"/>
      <c r="AH349" s="352" t="str">
        <f t="shared" si="425"/>
        <v/>
      </c>
      <c r="AI349" s="352"/>
      <c r="AJ349" s="361">
        <f t="shared" si="426"/>
        <v>0</v>
      </c>
      <c r="AK349" s="351" t="s">
        <v>31</v>
      </c>
      <c r="AL349" s="352"/>
      <c r="AM349" s="352"/>
      <c r="AN349" s="352" t="str">
        <f t="shared" ca="1" si="427"/>
        <v/>
      </c>
      <c r="AO349" s="352"/>
      <c r="AP349" s="352" t="str">
        <f t="shared" si="428"/>
        <v/>
      </c>
      <c r="AQ349" s="352"/>
      <c r="AR349" s="361">
        <f t="shared" si="429"/>
        <v>0</v>
      </c>
    </row>
    <row r="350" spans="1:44" x14ac:dyDescent="0.2">
      <c r="A350" s="430">
        <f t="shared" ref="A350" si="442">IF(AND(A348&lt;&gt;A$10, A348&lt;&gt;""), A348+1, "")</f>
        <v>170</v>
      </c>
      <c r="B350" s="430">
        <f>'TO Filter Summary'!B180</f>
        <v>0</v>
      </c>
      <c r="C350" s="414" t="s">
        <v>874</v>
      </c>
      <c r="D350" s="409" t="s">
        <v>27</v>
      </c>
      <c r="E350" s="409">
        <f>'TO Filter Summary'!D180</f>
        <v>0</v>
      </c>
      <c r="F350" s="416">
        <f ca="1">IF($A350="","", VLOOKUP(CONCATENATE("Observatory", $A350), Type_DB, 4, 0))</f>
        <v>515</v>
      </c>
      <c r="G350" s="409" t="str">
        <f ca="1">IF($A350="","", VLOOKUP(CONCATENATE("Observatory", $A350), Type_DB, 5, 0))</f>
        <v>0x203</v>
      </c>
      <c r="H350" s="409" t="str">
        <f t="shared" ref="H350" ca="1" si="443">CONCATENATE("0x",DEC2HEX(F350+2048))</f>
        <v>0xA03</v>
      </c>
      <c r="I350" s="419">
        <f ca="1">IF($A350="","", VLOOKUP(CONCATENATE("Observatory", $A350), Type_DB, 12, 0))</f>
        <v>5376</v>
      </c>
      <c r="J350" s="421">
        <f ca="1">IF($A350="","", VLOOKUP(CONCATENATE("Observatory", $A350), Type_DB, 15, 0))</f>
        <v>0</v>
      </c>
      <c r="K350" s="421" t="str">
        <f ca="1">IF($A350="","", VLOOKUP(CONCATENATE("Observatory", $A350), Type_DB, 8, 0))</f>
        <v>Async</v>
      </c>
      <c r="L350" s="423">
        <f ca="1">IF($A350="","", VLOOKUP(CONCATENATE("Observatory", $A350), Type_DB, 16, 0))</f>
        <v>0</v>
      </c>
      <c r="M350" s="348" t="s">
        <v>899</v>
      </c>
      <c r="N350" s="349">
        <v>1</v>
      </c>
      <c r="O350" s="349">
        <v>1</v>
      </c>
      <c r="P350" s="350">
        <f t="shared" ca="1" si="420"/>
        <v>0</v>
      </c>
      <c r="Q350" s="349">
        <v>0</v>
      </c>
      <c r="R350" s="349">
        <f t="shared" si="421"/>
        <v>0</v>
      </c>
      <c r="S350" s="349" t="s">
        <v>923</v>
      </c>
      <c r="T350" s="360">
        <f t="shared" ca="1" si="412"/>
        <v>0</v>
      </c>
      <c r="U350" s="348" t="s">
        <v>899</v>
      </c>
      <c r="V350" s="349">
        <v>1</v>
      </c>
      <c r="W350" s="349">
        <v>1</v>
      </c>
      <c r="X350" s="350">
        <f t="shared" ca="1" si="422"/>
        <v>0</v>
      </c>
      <c r="Y350" s="349">
        <v>0</v>
      </c>
      <c r="Z350" s="349">
        <f t="shared" si="423"/>
        <v>0</v>
      </c>
      <c r="AA350" s="349" t="s">
        <v>923</v>
      </c>
      <c r="AB350" s="360">
        <f t="shared" ca="1" si="413"/>
        <v>0</v>
      </c>
      <c r="AC350" s="348" t="s">
        <v>899</v>
      </c>
      <c r="AD350" s="349">
        <v>1</v>
      </c>
      <c r="AE350" s="349">
        <v>1</v>
      </c>
      <c r="AF350" s="350">
        <f t="shared" ca="1" si="424"/>
        <v>0</v>
      </c>
      <c r="AG350" s="349">
        <v>0</v>
      </c>
      <c r="AH350" s="349">
        <f t="shared" si="425"/>
        <v>0</v>
      </c>
      <c r="AI350" s="349" t="s">
        <v>923</v>
      </c>
      <c r="AJ350" s="360">
        <f t="shared" ca="1" si="426"/>
        <v>0</v>
      </c>
      <c r="AK350" s="348" t="s">
        <v>899</v>
      </c>
      <c r="AL350" s="349">
        <v>1</v>
      </c>
      <c r="AM350" s="349">
        <v>1</v>
      </c>
      <c r="AN350" s="350">
        <f t="shared" ca="1" si="427"/>
        <v>0</v>
      </c>
      <c r="AO350" s="349">
        <v>0</v>
      </c>
      <c r="AP350" s="349">
        <f t="shared" si="428"/>
        <v>0</v>
      </c>
      <c r="AQ350" s="349" t="s">
        <v>923</v>
      </c>
      <c r="AR350" s="360">
        <f t="shared" ca="1" si="429"/>
        <v>0</v>
      </c>
    </row>
    <row r="351" spans="1:44" ht="13.5" thickBot="1" x14ac:dyDescent="0.25">
      <c r="A351" s="430"/>
      <c r="B351" s="430"/>
      <c r="C351" s="415"/>
      <c r="D351" s="413"/>
      <c r="E351" s="413"/>
      <c r="F351" s="417"/>
      <c r="G351" s="418"/>
      <c r="H351" s="418"/>
      <c r="I351" s="420"/>
      <c r="J351" s="422"/>
      <c r="K351" s="422"/>
      <c r="L351" s="424"/>
      <c r="M351" s="351" t="s">
        <v>31</v>
      </c>
      <c r="N351" s="352"/>
      <c r="O351" s="352"/>
      <c r="P351" s="352" t="str">
        <f t="shared" ca="1" si="420"/>
        <v/>
      </c>
      <c r="Q351" s="352"/>
      <c r="R351" s="352" t="str">
        <f t="shared" si="421"/>
        <v/>
      </c>
      <c r="S351" s="352"/>
      <c r="T351" s="361">
        <f t="shared" si="412"/>
        <v>0</v>
      </c>
      <c r="U351" s="351" t="s">
        <v>31</v>
      </c>
      <c r="V351" s="352"/>
      <c r="W351" s="352"/>
      <c r="X351" s="352" t="str">
        <f t="shared" ca="1" si="422"/>
        <v/>
      </c>
      <c r="Y351" s="352"/>
      <c r="Z351" s="352" t="str">
        <f t="shared" si="423"/>
        <v/>
      </c>
      <c r="AA351" s="352"/>
      <c r="AB351" s="361">
        <f t="shared" si="413"/>
        <v>0</v>
      </c>
      <c r="AC351" s="351" t="s">
        <v>31</v>
      </c>
      <c r="AD351" s="352"/>
      <c r="AE351" s="352"/>
      <c r="AF351" s="352" t="str">
        <f t="shared" ca="1" si="424"/>
        <v/>
      </c>
      <c r="AG351" s="352"/>
      <c r="AH351" s="352" t="str">
        <f t="shared" si="425"/>
        <v/>
      </c>
      <c r="AI351" s="352"/>
      <c r="AJ351" s="361">
        <f t="shared" si="426"/>
        <v>0</v>
      </c>
      <c r="AK351" s="351" t="s">
        <v>31</v>
      </c>
      <c r="AL351" s="352"/>
      <c r="AM351" s="352"/>
      <c r="AN351" s="352" t="str">
        <f t="shared" ca="1" si="427"/>
        <v/>
      </c>
      <c r="AO351" s="352"/>
      <c r="AP351" s="352" t="str">
        <f t="shared" si="428"/>
        <v/>
      </c>
      <c r="AQ351" s="352"/>
      <c r="AR351" s="361">
        <f t="shared" si="429"/>
        <v>0</v>
      </c>
    </row>
    <row r="352" spans="1:44" x14ac:dyDescent="0.2">
      <c r="A352" s="430">
        <f t="shared" ref="A352" si="444">IF(AND(A350&lt;&gt;A$10, A350&lt;&gt;""), A350+1, "")</f>
        <v>171</v>
      </c>
      <c r="B352" s="430" t="str">
        <f>'TO Filter Summary'!B181</f>
        <v>ATB</v>
      </c>
      <c r="C352" s="414" t="s">
        <v>877</v>
      </c>
      <c r="D352" s="409" t="s">
        <v>27</v>
      </c>
      <c r="E352" s="409" t="str">
        <f>'TO Filter Summary'!D181</f>
        <v>AB</v>
      </c>
      <c r="F352" s="416">
        <f ca="1">IF($A352="","", VLOOKUP(CONCATENATE("Observatory", $A352), Type_DB, 4, 0))</f>
        <v>516</v>
      </c>
      <c r="G352" s="409" t="str">
        <f ca="1">IF($A352="","", VLOOKUP(CONCATENATE("Observatory", $A352), Type_DB, 5, 0))</f>
        <v>0x204</v>
      </c>
      <c r="H352" s="409" t="str">
        <f t="shared" ref="H352" ca="1" si="445">CONCATENATE("0x",DEC2HEX(F352+2048))</f>
        <v>0xA04</v>
      </c>
      <c r="I352" s="419">
        <f ca="1">IF($A352="","", VLOOKUP(CONCATENATE("Observatory", $A352), Type_DB, 12, 0))</f>
        <v>432</v>
      </c>
      <c r="J352" s="421">
        <f ca="1">IF($A352="","", VLOOKUP(CONCATENATE("Observatory", $A352), Type_DB, 15, 0))</f>
        <v>1</v>
      </c>
      <c r="K352" s="421" t="str">
        <f ca="1">IF($A352="","", VLOOKUP(CONCATENATE("Observatory", $A352), Type_DB, 8, 0))</f>
        <v>Sync</v>
      </c>
      <c r="L352" s="423">
        <f ca="1">IF($A352="","", VLOOKUP(CONCATENATE("Observatory", $A352), Type_DB, 16, 0))</f>
        <v>432</v>
      </c>
      <c r="M352" s="348" t="s">
        <v>899</v>
      </c>
      <c r="N352" s="349">
        <v>1</v>
      </c>
      <c r="O352" s="349">
        <v>15</v>
      </c>
      <c r="P352" s="350">
        <f t="shared" ca="1" si="420"/>
        <v>15</v>
      </c>
      <c r="Q352" s="349">
        <v>0</v>
      </c>
      <c r="R352" s="349">
        <f t="shared" si="421"/>
        <v>0</v>
      </c>
      <c r="S352" s="349" t="s">
        <v>923</v>
      </c>
      <c r="T352" s="360">
        <f t="shared" ca="1" si="412"/>
        <v>28.8</v>
      </c>
      <c r="U352" s="348" t="s">
        <v>899</v>
      </c>
      <c r="V352" s="349">
        <v>1</v>
      </c>
      <c r="W352" s="349">
        <v>30</v>
      </c>
      <c r="X352" s="350">
        <f t="shared" ca="1" si="422"/>
        <v>30</v>
      </c>
      <c r="Y352" s="349">
        <v>0</v>
      </c>
      <c r="Z352" s="349">
        <f t="shared" si="423"/>
        <v>0</v>
      </c>
      <c r="AA352" s="349" t="s">
        <v>923</v>
      </c>
      <c r="AB352" s="360">
        <f t="shared" ca="1" si="413"/>
        <v>14.4</v>
      </c>
      <c r="AC352" s="348" t="s">
        <v>899</v>
      </c>
      <c r="AD352" s="349">
        <v>1</v>
      </c>
      <c r="AE352" s="349">
        <v>30</v>
      </c>
      <c r="AF352" s="350">
        <f t="shared" ca="1" si="424"/>
        <v>30</v>
      </c>
      <c r="AG352" s="349">
        <v>0</v>
      </c>
      <c r="AH352" s="349">
        <f t="shared" si="425"/>
        <v>0</v>
      </c>
      <c r="AI352" s="349" t="s">
        <v>923</v>
      </c>
      <c r="AJ352" s="360">
        <f t="shared" ca="1" si="426"/>
        <v>14.4</v>
      </c>
      <c r="AK352" s="348" t="s">
        <v>899</v>
      </c>
      <c r="AL352" s="349">
        <v>1</v>
      </c>
      <c r="AM352" s="349">
        <v>30</v>
      </c>
      <c r="AN352" s="350">
        <f t="shared" ca="1" si="427"/>
        <v>30</v>
      </c>
      <c r="AO352" s="349">
        <v>0</v>
      </c>
      <c r="AP352" s="349">
        <f t="shared" si="428"/>
        <v>0</v>
      </c>
      <c r="AQ352" s="349" t="s">
        <v>923</v>
      </c>
      <c r="AR352" s="360">
        <f t="shared" ca="1" si="429"/>
        <v>14.4</v>
      </c>
    </row>
    <row r="353" spans="1:44" ht="13.5" thickBot="1" x14ac:dyDescent="0.25">
      <c r="A353" s="430"/>
      <c r="B353" s="430"/>
      <c r="C353" s="415"/>
      <c r="D353" s="413"/>
      <c r="E353" s="413"/>
      <c r="F353" s="417"/>
      <c r="G353" s="418"/>
      <c r="H353" s="418"/>
      <c r="I353" s="420"/>
      <c r="J353" s="422"/>
      <c r="K353" s="422"/>
      <c r="L353" s="424"/>
      <c r="M353" s="351" t="s">
        <v>31</v>
      </c>
      <c r="N353" s="352"/>
      <c r="O353" s="352"/>
      <c r="P353" s="352" t="str">
        <f t="shared" ca="1" si="420"/>
        <v/>
      </c>
      <c r="Q353" s="352"/>
      <c r="R353" s="352" t="str">
        <f t="shared" si="421"/>
        <v/>
      </c>
      <c r="S353" s="352"/>
      <c r="T353" s="361">
        <f t="shared" si="412"/>
        <v>0</v>
      </c>
      <c r="U353" s="351" t="s">
        <v>31</v>
      </c>
      <c r="V353" s="352"/>
      <c r="W353" s="352"/>
      <c r="X353" s="352" t="str">
        <f t="shared" ca="1" si="422"/>
        <v/>
      </c>
      <c r="Y353" s="352"/>
      <c r="Z353" s="352" t="str">
        <f t="shared" si="423"/>
        <v/>
      </c>
      <c r="AA353" s="352"/>
      <c r="AB353" s="361">
        <f t="shared" si="413"/>
        <v>0</v>
      </c>
      <c r="AC353" s="351" t="s">
        <v>31</v>
      </c>
      <c r="AD353" s="352"/>
      <c r="AE353" s="352"/>
      <c r="AF353" s="352" t="str">
        <f t="shared" ca="1" si="424"/>
        <v/>
      </c>
      <c r="AG353" s="352"/>
      <c r="AH353" s="352" t="str">
        <f t="shared" si="425"/>
        <v/>
      </c>
      <c r="AI353" s="352"/>
      <c r="AJ353" s="361">
        <f t="shared" si="426"/>
        <v>0</v>
      </c>
      <c r="AK353" s="351" t="s">
        <v>31</v>
      </c>
      <c r="AL353" s="352"/>
      <c r="AM353" s="352"/>
      <c r="AN353" s="352" t="str">
        <f t="shared" ca="1" si="427"/>
        <v/>
      </c>
      <c r="AO353" s="352"/>
      <c r="AP353" s="352" t="str">
        <f t="shared" si="428"/>
        <v/>
      </c>
      <c r="AQ353" s="352"/>
      <c r="AR353" s="361">
        <f t="shared" si="429"/>
        <v>0</v>
      </c>
    </row>
    <row r="354" spans="1:44" x14ac:dyDescent="0.2">
      <c r="A354" s="430">
        <f t="shared" ref="A354" si="446">IF(AND(A352&lt;&gt;A$10, A352&lt;&gt;""), A352+1, "")</f>
        <v>172</v>
      </c>
      <c r="B354" s="430" t="str">
        <f>'TO Filter Summary'!B182</f>
        <v>ATB</v>
      </c>
      <c r="C354" s="414" t="s">
        <v>878</v>
      </c>
      <c r="D354" s="409" t="s">
        <v>27</v>
      </c>
      <c r="E354" s="409" t="str">
        <f>'TO Filter Summary'!D182</f>
        <v>AB</v>
      </c>
      <c r="F354" s="416">
        <f ca="1">IF($A354="","", VLOOKUP(CONCATENATE("Observatory", $A354), Type_DB, 4, 0))</f>
        <v>517</v>
      </c>
      <c r="G354" s="409" t="str">
        <f ca="1">IF($A354="","", VLOOKUP(CONCATENATE("Observatory", $A354), Type_DB, 5, 0))</f>
        <v>0x205</v>
      </c>
      <c r="H354" s="409" t="str">
        <f t="shared" ref="H354" ca="1" si="447">CONCATENATE("0x",DEC2HEX(F354+2048))</f>
        <v>0xA05</v>
      </c>
      <c r="I354" s="419">
        <f ca="1">IF($A354="","", VLOOKUP(CONCATENATE("Observatory", $A354), Type_DB, 12, 0))</f>
        <v>176</v>
      </c>
      <c r="J354" s="421">
        <f ca="1">IF($A354="","", VLOOKUP(CONCATENATE("Observatory", $A354), Type_DB, 15, 0))</f>
        <v>1</v>
      </c>
      <c r="K354" s="421" t="str">
        <f ca="1">IF($A354="","", VLOOKUP(CONCATENATE("Observatory", $A354), Type_DB, 8, 0))</f>
        <v>Sync</v>
      </c>
      <c r="L354" s="423">
        <f ca="1">IF($A354="","", VLOOKUP(CONCATENATE("Observatory", $A354), Type_DB, 16, 0))</f>
        <v>176</v>
      </c>
      <c r="M354" s="348" t="s">
        <v>899</v>
      </c>
      <c r="N354" s="349">
        <v>1</v>
      </c>
      <c r="O354" s="349">
        <v>30</v>
      </c>
      <c r="P354" s="350">
        <f t="shared" ca="1" si="420"/>
        <v>30</v>
      </c>
      <c r="Q354" s="349">
        <v>0</v>
      </c>
      <c r="R354" s="349">
        <f t="shared" si="421"/>
        <v>0</v>
      </c>
      <c r="S354" s="349" t="s">
        <v>923</v>
      </c>
      <c r="T354" s="360">
        <f t="shared" ca="1" si="412"/>
        <v>5.8666666666666663</v>
      </c>
      <c r="U354" s="348" t="s">
        <v>899</v>
      </c>
      <c r="V354" s="349">
        <v>1</v>
      </c>
      <c r="W354" s="349">
        <v>30</v>
      </c>
      <c r="X354" s="350">
        <f t="shared" ca="1" si="422"/>
        <v>30</v>
      </c>
      <c r="Y354" s="349">
        <v>0</v>
      </c>
      <c r="Z354" s="349">
        <f t="shared" si="423"/>
        <v>0</v>
      </c>
      <c r="AA354" s="349" t="s">
        <v>923</v>
      </c>
      <c r="AB354" s="360">
        <f t="shared" ca="1" si="413"/>
        <v>5.8666666666666663</v>
      </c>
      <c r="AC354" s="348" t="s">
        <v>899</v>
      </c>
      <c r="AD354" s="349">
        <v>1</v>
      </c>
      <c r="AE354" s="349">
        <v>30</v>
      </c>
      <c r="AF354" s="350">
        <f t="shared" ca="1" si="424"/>
        <v>30</v>
      </c>
      <c r="AG354" s="349">
        <v>0</v>
      </c>
      <c r="AH354" s="349">
        <f t="shared" si="425"/>
        <v>0</v>
      </c>
      <c r="AI354" s="349" t="s">
        <v>923</v>
      </c>
      <c r="AJ354" s="360">
        <f t="shared" ca="1" si="426"/>
        <v>5.8666666666666663</v>
      </c>
      <c r="AK354" s="348" t="s">
        <v>899</v>
      </c>
      <c r="AL354" s="349">
        <v>1</v>
      </c>
      <c r="AM354" s="349">
        <v>30</v>
      </c>
      <c r="AN354" s="350">
        <f t="shared" ca="1" si="427"/>
        <v>30</v>
      </c>
      <c r="AO354" s="349">
        <v>0</v>
      </c>
      <c r="AP354" s="349">
        <f t="shared" si="428"/>
        <v>0</v>
      </c>
      <c r="AQ354" s="349" t="s">
        <v>923</v>
      </c>
      <c r="AR354" s="360">
        <f t="shared" ca="1" si="429"/>
        <v>5.8666666666666663</v>
      </c>
    </row>
    <row r="355" spans="1:44" ht="13.5" thickBot="1" x14ac:dyDescent="0.25">
      <c r="A355" s="430"/>
      <c r="B355" s="430"/>
      <c r="C355" s="415"/>
      <c r="D355" s="413"/>
      <c r="E355" s="413"/>
      <c r="F355" s="417"/>
      <c r="G355" s="418"/>
      <c r="H355" s="418"/>
      <c r="I355" s="420"/>
      <c r="J355" s="422"/>
      <c r="K355" s="422"/>
      <c r="L355" s="424"/>
      <c r="M355" s="351" t="s">
        <v>31</v>
      </c>
      <c r="N355" s="352"/>
      <c r="O355" s="352"/>
      <c r="P355" s="352" t="str">
        <f t="shared" ca="1" si="420"/>
        <v/>
      </c>
      <c r="Q355" s="352"/>
      <c r="R355" s="352" t="str">
        <f t="shared" si="421"/>
        <v/>
      </c>
      <c r="S355" s="352"/>
      <c r="T355" s="361">
        <f t="shared" si="412"/>
        <v>0</v>
      </c>
      <c r="U355" s="351" t="s">
        <v>31</v>
      </c>
      <c r="V355" s="352"/>
      <c r="W355" s="352"/>
      <c r="X355" s="352" t="str">
        <f t="shared" ca="1" si="422"/>
        <v/>
      </c>
      <c r="Y355" s="352"/>
      <c r="Z355" s="352" t="str">
        <f t="shared" si="423"/>
        <v/>
      </c>
      <c r="AA355" s="352"/>
      <c r="AB355" s="361">
        <f t="shared" si="413"/>
        <v>0</v>
      </c>
      <c r="AC355" s="351" t="s">
        <v>31</v>
      </c>
      <c r="AD355" s="352"/>
      <c r="AE355" s="352"/>
      <c r="AF355" s="352" t="str">
        <f t="shared" ca="1" si="424"/>
        <v/>
      </c>
      <c r="AG355" s="352"/>
      <c r="AH355" s="352" t="str">
        <f t="shared" si="425"/>
        <v/>
      </c>
      <c r="AI355" s="352"/>
      <c r="AJ355" s="361">
        <f t="shared" si="426"/>
        <v>0</v>
      </c>
      <c r="AK355" s="351" t="s">
        <v>31</v>
      </c>
      <c r="AL355" s="352"/>
      <c r="AM355" s="352"/>
      <c r="AN355" s="352" t="str">
        <f t="shared" ca="1" si="427"/>
        <v/>
      </c>
      <c r="AO355" s="352"/>
      <c r="AP355" s="352" t="str">
        <f t="shared" si="428"/>
        <v/>
      </c>
      <c r="AQ355" s="352"/>
      <c r="AR355" s="361">
        <f t="shared" si="429"/>
        <v>0</v>
      </c>
    </row>
    <row r="356" spans="1:44" x14ac:dyDescent="0.2">
      <c r="A356" s="430">
        <f t="shared" ref="A356" si="448">IF(AND(A354&lt;&gt;A$10, A354&lt;&gt;""), A354+1, "")</f>
        <v>173</v>
      </c>
      <c r="B356" s="430" t="str">
        <f>'TO Filter Summary'!B183</f>
        <v>ATB</v>
      </c>
      <c r="C356" s="414" t="s">
        <v>867</v>
      </c>
      <c r="D356" s="409" t="s">
        <v>27</v>
      </c>
      <c r="E356" s="409" t="str">
        <f>'TO Filter Summary'!D183</f>
        <v>AB</v>
      </c>
      <c r="F356" s="416">
        <f ca="1">IF($A356="","", VLOOKUP(CONCATENATE("Observatory", $A356), Type_DB, 4, 0))</f>
        <v>518</v>
      </c>
      <c r="G356" s="409" t="str">
        <f ca="1">IF($A356="","", VLOOKUP(CONCATENATE("Observatory", $A356), Type_DB, 5, 0))</f>
        <v>0x206</v>
      </c>
      <c r="H356" s="409" t="str">
        <f t="shared" ref="H356" ca="1" si="449">CONCATENATE("0x",DEC2HEX(F356+2048))</f>
        <v>0xA06</v>
      </c>
      <c r="I356" s="419">
        <f ca="1">IF($A356="","", VLOOKUP(CONCATENATE("Observatory", $A356), Type_DB, 12, 0))</f>
        <v>144</v>
      </c>
      <c r="J356" s="421">
        <f ca="1">IF($A356="","", VLOOKUP(CONCATENATE("Observatory", $A356), Type_DB, 15, 0))</f>
        <v>1</v>
      </c>
      <c r="K356" s="421" t="str">
        <f ca="1">IF($A356="","", VLOOKUP(CONCATENATE("Observatory", $A356), Type_DB, 8, 0))</f>
        <v>Sync</v>
      </c>
      <c r="L356" s="423">
        <f ca="1">IF($A356="","", VLOOKUP(CONCATENATE("Observatory", $A356), Type_DB, 16, 0))</f>
        <v>144</v>
      </c>
      <c r="M356" s="348" t="s">
        <v>899</v>
      </c>
      <c r="N356" s="349">
        <v>0</v>
      </c>
      <c r="O356" s="349">
        <v>0</v>
      </c>
      <c r="P356" s="350">
        <f t="shared" ca="1" si="420"/>
        <v>0</v>
      </c>
      <c r="Q356" s="349">
        <v>0</v>
      </c>
      <c r="R356" s="349">
        <f t="shared" si="421"/>
        <v>0</v>
      </c>
      <c r="S356" s="349" t="s">
        <v>923</v>
      </c>
      <c r="T356" s="360">
        <f t="shared" si="412"/>
        <v>0</v>
      </c>
      <c r="U356" s="348" t="s">
        <v>899</v>
      </c>
      <c r="V356" s="349">
        <v>0</v>
      </c>
      <c r="W356" s="349">
        <v>0</v>
      </c>
      <c r="X356" s="350">
        <f t="shared" ca="1" si="422"/>
        <v>0</v>
      </c>
      <c r="Y356" s="349">
        <v>0</v>
      </c>
      <c r="Z356" s="349">
        <f t="shared" si="423"/>
        <v>0</v>
      </c>
      <c r="AA356" s="349" t="s">
        <v>923</v>
      </c>
      <c r="AB356" s="360">
        <f t="shared" si="413"/>
        <v>0</v>
      </c>
      <c r="AC356" s="348" t="s">
        <v>899</v>
      </c>
      <c r="AD356" s="349">
        <v>0</v>
      </c>
      <c r="AE356" s="349">
        <v>0</v>
      </c>
      <c r="AF356" s="350">
        <f t="shared" ca="1" si="424"/>
        <v>0</v>
      </c>
      <c r="AG356" s="349">
        <v>0</v>
      </c>
      <c r="AH356" s="349">
        <f t="shared" si="425"/>
        <v>0</v>
      </c>
      <c r="AI356" s="349" t="s">
        <v>923</v>
      </c>
      <c r="AJ356" s="360">
        <f t="shared" si="426"/>
        <v>0</v>
      </c>
      <c r="AK356" s="348" t="s">
        <v>899</v>
      </c>
      <c r="AL356" s="349">
        <v>0</v>
      </c>
      <c r="AM356" s="349">
        <v>0</v>
      </c>
      <c r="AN356" s="350">
        <f t="shared" ca="1" si="427"/>
        <v>0</v>
      </c>
      <c r="AO356" s="349">
        <v>0</v>
      </c>
      <c r="AP356" s="349">
        <f t="shared" si="428"/>
        <v>0</v>
      </c>
      <c r="AQ356" s="349" t="s">
        <v>923</v>
      </c>
      <c r="AR356" s="360">
        <f t="shared" si="429"/>
        <v>0</v>
      </c>
    </row>
    <row r="357" spans="1:44" ht="13.5" thickBot="1" x14ac:dyDescent="0.25">
      <c r="A357" s="430"/>
      <c r="B357" s="430"/>
      <c r="C357" s="415"/>
      <c r="D357" s="413"/>
      <c r="E357" s="413"/>
      <c r="F357" s="417"/>
      <c r="G357" s="418"/>
      <c r="H357" s="418"/>
      <c r="I357" s="420"/>
      <c r="J357" s="422"/>
      <c r="K357" s="422"/>
      <c r="L357" s="424"/>
      <c r="M357" s="351" t="s">
        <v>31</v>
      </c>
      <c r="N357" s="352"/>
      <c r="O357" s="352"/>
      <c r="P357" s="352" t="str">
        <f t="shared" ca="1" si="420"/>
        <v/>
      </c>
      <c r="Q357" s="352"/>
      <c r="R357" s="352" t="str">
        <f t="shared" si="421"/>
        <v/>
      </c>
      <c r="S357" s="352"/>
      <c r="T357" s="361">
        <f t="shared" si="412"/>
        <v>0</v>
      </c>
      <c r="U357" s="351" t="s">
        <v>31</v>
      </c>
      <c r="V357" s="352"/>
      <c r="W357" s="352"/>
      <c r="X357" s="352" t="str">
        <f t="shared" ca="1" si="422"/>
        <v/>
      </c>
      <c r="Y357" s="352"/>
      <c r="Z357" s="352" t="str">
        <f t="shared" si="423"/>
        <v/>
      </c>
      <c r="AA357" s="352"/>
      <c r="AB357" s="361">
        <f t="shared" si="413"/>
        <v>0</v>
      </c>
      <c r="AC357" s="351" t="s">
        <v>31</v>
      </c>
      <c r="AD357" s="352"/>
      <c r="AE357" s="352"/>
      <c r="AF357" s="352" t="str">
        <f t="shared" ca="1" si="424"/>
        <v/>
      </c>
      <c r="AG357" s="352"/>
      <c r="AH357" s="352" t="str">
        <f t="shared" si="425"/>
        <v/>
      </c>
      <c r="AI357" s="352"/>
      <c r="AJ357" s="361">
        <f t="shared" si="426"/>
        <v>0</v>
      </c>
      <c r="AK357" s="351" t="s">
        <v>31</v>
      </c>
      <c r="AL357" s="352"/>
      <c r="AM357" s="352"/>
      <c r="AN357" s="352" t="str">
        <f t="shared" ca="1" si="427"/>
        <v/>
      </c>
      <c r="AO357" s="352"/>
      <c r="AP357" s="352" t="str">
        <f t="shared" si="428"/>
        <v/>
      </c>
      <c r="AQ357" s="352"/>
      <c r="AR357" s="361">
        <f t="shared" si="429"/>
        <v>0</v>
      </c>
    </row>
    <row r="358" spans="1:44" x14ac:dyDescent="0.2">
      <c r="A358" s="430">
        <f t="shared" ref="A358" si="450">IF(AND(A356&lt;&gt;A$10, A356&lt;&gt;""), A356+1, "")</f>
        <v>174</v>
      </c>
      <c r="B358" s="430" t="str">
        <f>'TO Filter Summary'!B184</f>
        <v>ATB</v>
      </c>
      <c r="C358" s="414" t="s">
        <v>868</v>
      </c>
      <c r="D358" s="409" t="s">
        <v>27</v>
      </c>
      <c r="E358" s="409" t="str">
        <f>'TO Filter Summary'!D184</f>
        <v>AB</v>
      </c>
      <c r="F358" s="416">
        <f ca="1">IF($A358="","", VLOOKUP(CONCATENATE("Observatory", $A358), Type_DB, 4, 0))</f>
        <v>519</v>
      </c>
      <c r="G358" s="409" t="str">
        <f ca="1">IF($A358="","", VLOOKUP(CONCATENATE("Observatory", $A358), Type_DB, 5, 0))</f>
        <v>0x207</v>
      </c>
      <c r="H358" s="409" t="str">
        <f t="shared" ref="H358" ca="1" si="451">CONCATENATE("0x",DEC2HEX(F358+2048))</f>
        <v>0xA07</v>
      </c>
      <c r="I358" s="419">
        <f ca="1">IF($A358="","", VLOOKUP(CONCATENATE("Observatory", $A358), Type_DB, 12, 0))</f>
        <v>160</v>
      </c>
      <c r="J358" s="421">
        <f ca="1">IF($A358="","", VLOOKUP(CONCATENATE("Observatory", $A358), Type_DB, 15, 0))</f>
        <v>1</v>
      </c>
      <c r="K358" s="421" t="str">
        <f ca="1">IF($A358="","", VLOOKUP(CONCATENATE("Observatory", $A358), Type_DB, 8, 0))</f>
        <v>Sync</v>
      </c>
      <c r="L358" s="423">
        <f ca="1">IF($A358="","", VLOOKUP(CONCATENATE("Observatory", $A358), Type_DB, 16, 0))</f>
        <v>160</v>
      </c>
      <c r="M358" s="348" t="s">
        <v>899</v>
      </c>
      <c r="N358" s="349">
        <v>0</v>
      </c>
      <c r="O358" s="349">
        <v>0</v>
      </c>
      <c r="P358" s="350">
        <f t="shared" ca="1" si="420"/>
        <v>0</v>
      </c>
      <c r="Q358" s="349">
        <v>0</v>
      </c>
      <c r="R358" s="349">
        <f t="shared" si="421"/>
        <v>0</v>
      </c>
      <c r="S358" s="349" t="s">
        <v>923</v>
      </c>
      <c r="T358" s="360">
        <f t="shared" si="412"/>
        <v>0</v>
      </c>
      <c r="U358" s="348" t="s">
        <v>899</v>
      </c>
      <c r="V358" s="349">
        <v>0</v>
      </c>
      <c r="W358" s="349">
        <v>0</v>
      </c>
      <c r="X358" s="350">
        <f t="shared" ca="1" si="422"/>
        <v>0</v>
      </c>
      <c r="Y358" s="349">
        <v>0</v>
      </c>
      <c r="Z358" s="349">
        <f t="shared" si="423"/>
        <v>0</v>
      </c>
      <c r="AA358" s="349" t="s">
        <v>923</v>
      </c>
      <c r="AB358" s="360">
        <f t="shared" si="413"/>
        <v>0</v>
      </c>
      <c r="AC358" s="348" t="s">
        <v>899</v>
      </c>
      <c r="AD358" s="349">
        <v>0</v>
      </c>
      <c r="AE358" s="349">
        <v>0</v>
      </c>
      <c r="AF358" s="350">
        <f t="shared" ca="1" si="424"/>
        <v>0</v>
      </c>
      <c r="AG358" s="349">
        <v>0</v>
      </c>
      <c r="AH358" s="349">
        <f t="shared" si="425"/>
        <v>0</v>
      </c>
      <c r="AI358" s="349" t="s">
        <v>923</v>
      </c>
      <c r="AJ358" s="360">
        <f t="shared" si="426"/>
        <v>0</v>
      </c>
      <c r="AK358" s="348" t="s">
        <v>899</v>
      </c>
      <c r="AL358" s="349">
        <v>0</v>
      </c>
      <c r="AM358" s="349">
        <v>0</v>
      </c>
      <c r="AN358" s="350">
        <f t="shared" ca="1" si="427"/>
        <v>0</v>
      </c>
      <c r="AO358" s="349">
        <v>0</v>
      </c>
      <c r="AP358" s="349">
        <f t="shared" si="428"/>
        <v>0</v>
      </c>
      <c r="AQ358" s="349" t="s">
        <v>923</v>
      </c>
      <c r="AR358" s="360">
        <f t="shared" si="429"/>
        <v>0</v>
      </c>
    </row>
    <row r="359" spans="1:44" ht="13.5" thickBot="1" x14ac:dyDescent="0.25">
      <c r="A359" s="430"/>
      <c r="B359" s="430"/>
      <c r="C359" s="415"/>
      <c r="D359" s="413"/>
      <c r="E359" s="413"/>
      <c r="F359" s="417"/>
      <c r="G359" s="418"/>
      <c r="H359" s="418"/>
      <c r="I359" s="420"/>
      <c r="J359" s="422"/>
      <c r="K359" s="422"/>
      <c r="L359" s="424"/>
      <c r="M359" s="351" t="s">
        <v>31</v>
      </c>
      <c r="N359" s="352"/>
      <c r="O359" s="352"/>
      <c r="P359" s="352" t="str">
        <f t="shared" ca="1" si="420"/>
        <v/>
      </c>
      <c r="Q359" s="352"/>
      <c r="R359" s="352" t="str">
        <f t="shared" si="421"/>
        <v/>
      </c>
      <c r="S359" s="352"/>
      <c r="T359" s="361">
        <f t="shared" si="412"/>
        <v>0</v>
      </c>
      <c r="U359" s="351" t="s">
        <v>31</v>
      </c>
      <c r="V359" s="352"/>
      <c r="W359" s="352"/>
      <c r="X359" s="352" t="str">
        <f t="shared" ca="1" si="422"/>
        <v/>
      </c>
      <c r="Y359" s="352"/>
      <c r="Z359" s="352" t="str">
        <f t="shared" si="423"/>
        <v/>
      </c>
      <c r="AA359" s="352"/>
      <c r="AB359" s="361">
        <f t="shared" si="413"/>
        <v>0</v>
      </c>
      <c r="AC359" s="351" t="s">
        <v>31</v>
      </c>
      <c r="AD359" s="352"/>
      <c r="AE359" s="352"/>
      <c r="AF359" s="352" t="str">
        <f t="shared" ca="1" si="424"/>
        <v/>
      </c>
      <c r="AG359" s="352"/>
      <c r="AH359" s="352" t="str">
        <f t="shared" si="425"/>
        <v/>
      </c>
      <c r="AI359" s="352"/>
      <c r="AJ359" s="361">
        <f t="shared" si="426"/>
        <v>0</v>
      </c>
      <c r="AK359" s="351" t="s">
        <v>31</v>
      </c>
      <c r="AL359" s="352"/>
      <c r="AM359" s="352"/>
      <c r="AN359" s="352" t="str">
        <f t="shared" ca="1" si="427"/>
        <v/>
      </c>
      <c r="AO359" s="352"/>
      <c r="AP359" s="352" t="str">
        <f t="shared" si="428"/>
        <v/>
      </c>
      <c r="AQ359" s="352"/>
      <c r="AR359" s="361">
        <f t="shared" si="429"/>
        <v>0</v>
      </c>
    </row>
    <row r="360" spans="1:44" x14ac:dyDescent="0.2">
      <c r="A360" s="430">
        <f t="shared" ref="A360" si="452">IF(AND(A358&lt;&gt;A$10, A358&lt;&gt;""), A358+1, "")</f>
        <v>175</v>
      </c>
      <c r="B360" s="430" t="str">
        <f>'TO Filter Summary'!B185</f>
        <v>ATB</v>
      </c>
      <c r="C360" s="414" t="s">
        <v>879</v>
      </c>
      <c r="D360" s="409" t="s">
        <v>27</v>
      </c>
      <c r="E360" s="409" t="str">
        <f>'TO Filter Summary'!D185</f>
        <v>AB</v>
      </c>
      <c r="F360" s="416">
        <f ca="1">IF($A360="","", VLOOKUP(CONCATENATE("Observatory", $A360), Type_DB, 4, 0))</f>
        <v>521</v>
      </c>
      <c r="G360" s="409" t="str">
        <f ca="1">IF($A360="","", VLOOKUP(CONCATENATE("Observatory", $A360), Type_DB, 5, 0))</f>
        <v>0x209</v>
      </c>
      <c r="H360" s="409" t="str">
        <f t="shared" ref="H360" ca="1" si="453">CONCATENATE("0x",DEC2HEX(F360+2048))</f>
        <v>0xA09</v>
      </c>
      <c r="I360" s="419">
        <f ca="1">IF($A360="","", VLOOKUP(CONCATENATE("Observatory", $A360), Type_DB, 12, 0))</f>
        <v>432</v>
      </c>
      <c r="J360" s="421">
        <f ca="1">IF($A360="","", VLOOKUP(CONCATENATE("Observatory", $A360), Type_DB, 15, 0))</f>
        <v>1</v>
      </c>
      <c r="K360" s="421" t="str">
        <f ca="1">IF($A360="","", VLOOKUP(CONCATENATE("Observatory", $A360), Type_DB, 8, 0))</f>
        <v>Sync</v>
      </c>
      <c r="L360" s="423">
        <f ca="1">IF($A360="","", VLOOKUP(CONCATENATE("Observatory", $A360), Type_DB, 16, 0))</f>
        <v>432</v>
      </c>
      <c r="M360" s="348" t="s">
        <v>899</v>
      </c>
      <c r="N360" s="349">
        <v>1</v>
      </c>
      <c r="O360" s="349">
        <v>15</v>
      </c>
      <c r="P360" s="350">
        <f t="shared" ca="1" si="420"/>
        <v>15</v>
      </c>
      <c r="Q360" s="349">
        <v>0</v>
      </c>
      <c r="R360" s="349">
        <f t="shared" si="421"/>
        <v>0</v>
      </c>
      <c r="S360" s="349" t="s">
        <v>923</v>
      </c>
      <c r="T360" s="360">
        <f t="shared" ca="1" si="412"/>
        <v>28.8</v>
      </c>
      <c r="U360" s="348" t="s">
        <v>899</v>
      </c>
      <c r="V360" s="349">
        <v>1</v>
      </c>
      <c r="W360" s="349">
        <v>30</v>
      </c>
      <c r="X360" s="350">
        <f t="shared" ca="1" si="422"/>
        <v>30</v>
      </c>
      <c r="Y360" s="349">
        <v>0</v>
      </c>
      <c r="Z360" s="349">
        <f t="shared" si="423"/>
        <v>0</v>
      </c>
      <c r="AA360" s="349" t="s">
        <v>923</v>
      </c>
      <c r="AB360" s="360">
        <f t="shared" ca="1" si="413"/>
        <v>14.4</v>
      </c>
      <c r="AC360" s="348" t="s">
        <v>899</v>
      </c>
      <c r="AD360" s="349">
        <v>1</v>
      </c>
      <c r="AE360" s="349">
        <v>30</v>
      </c>
      <c r="AF360" s="350">
        <f t="shared" ca="1" si="424"/>
        <v>30</v>
      </c>
      <c r="AG360" s="349">
        <v>0</v>
      </c>
      <c r="AH360" s="349">
        <f t="shared" si="425"/>
        <v>0</v>
      </c>
      <c r="AI360" s="349" t="s">
        <v>923</v>
      </c>
      <c r="AJ360" s="360">
        <f t="shared" ca="1" si="426"/>
        <v>14.4</v>
      </c>
      <c r="AK360" s="348" t="s">
        <v>899</v>
      </c>
      <c r="AL360" s="349">
        <v>1</v>
      </c>
      <c r="AM360" s="349">
        <v>30</v>
      </c>
      <c r="AN360" s="350">
        <f t="shared" ca="1" si="427"/>
        <v>30</v>
      </c>
      <c r="AO360" s="349">
        <v>0</v>
      </c>
      <c r="AP360" s="349">
        <f t="shared" si="428"/>
        <v>0</v>
      </c>
      <c r="AQ360" s="349" t="s">
        <v>923</v>
      </c>
      <c r="AR360" s="360">
        <f t="shared" ca="1" si="429"/>
        <v>14.4</v>
      </c>
    </row>
    <row r="361" spans="1:44" ht="13.5" thickBot="1" x14ac:dyDescent="0.25">
      <c r="A361" s="430"/>
      <c r="B361" s="430"/>
      <c r="C361" s="415"/>
      <c r="D361" s="413"/>
      <c r="E361" s="413"/>
      <c r="F361" s="417"/>
      <c r="G361" s="418"/>
      <c r="H361" s="418"/>
      <c r="I361" s="420"/>
      <c r="J361" s="422"/>
      <c r="K361" s="422"/>
      <c r="L361" s="424"/>
      <c r="M361" s="351" t="s">
        <v>31</v>
      </c>
      <c r="N361" s="352"/>
      <c r="O361" s="352"/>
      <c r="P361" s="352" t="str">
        <f t="shared" ca="1" si="420"/>
        <v/>
      </c>
      <c r="Q361" s="352"/>
      <c r="R361" s="352" t="str">
        <f t="shared" si="421"/>
        <v/>
      </c>
      <c r="S361" s="352"/>
      <c r="T361" s="361">
        <f t="shared" si="412"/>
        <v>0</v>
      </c>
      <c r="U361" s="351" t="s">
        <v>31</v>
      </c>
      <c r="V361" s="352"/>
      <c r="W361" s="352"/>
      <c r="X361" s="352" t="str">
        <f t="shared" ca="1" si="422"/>
        <v/>
      </c>
      <c r="Y361" s="352"/>
      <c r="Z361" s="352" t="str">
        <f t="shared" si="423"/>
        <v/>
      </c>
      <c r="AA361" s="352"/>
      <c r="AB361" s="361">
        <f t="shared" si="413"/>
        <v>0</v>
      </c>
      <c r="AC361" s="351" t="s">
        <v>31</v>
      </c>
      <c r="AD361" s="352"/>
      <c r="AE361" s="352"/>
      <c r="AF361" s="352" t="str">
        <f t="shared" ca="1" si="424"/>
        <v/>
      </c>
      <c r="AG361" s="352"/>
      <c r="AH361" s="352" t="str">
        <f t="shared" si="425"/>
        <v/>
      </c>
      <c r="AI361" s="352"/>
      <c r="AJ361" s="361">
        <f t="shared" si="426"/>
        <v>0</v>
      </c>
      <c r="AK361" s="351" t="s">
        <v>31</v>
      </c>
      <c r="AL361" s="352"/>
      <c r="AM361" s="352"/>
      <c r="AN361" s="352" t="str">
        <f t="shared" ca="1" si="427"/>
        <v/>
      </c>
      <c r="AO361" s="352"/>
      <c r="AP361" s="352" t="str">
        <f t="shared" si="428"/>
        <v/>
      </c>
      <c r="AQ361" s="352"/>
      <c r="AR361" s="361">
        <f t="shared" si="429"/>
        <v>0</v>
      </c>
    </row>
    <row r="362" spans="1:44" x14ac:dyDescent="0.2">
      <c r="A362" s="430">
        <f t="shared" ref="A362" si="454">IF(AND(A360&lt;&gt;A$10, A360&lt;&gt;""), A360+1, "")</f>
        <v>176</v>
      </c>
      <c r="B362" s="430" t="str">
        <f>'TO Filter Summary'!B186</f>
        <v>ATB</v>
      </c>
      <c r="C362" s="414" t="s">
        <v>880</v>
      </c>
      <c r="D362" s="409" t="s">
        <v>27</v>
      </c>
      <c r="E362" s="409" t="str">
        <f>'TO Filter Summary'!D186</f>
        <v>AB</v>
      </c>
      <c r="F362" s="416">
        <f ca="1">IF($A362="","", VLOOKUP(CONCATENATE("Observatory", $A362), Type_DB, 4, 0))</f>
        <v>522</v>
      </c>
      <c r="G362" s="409" t="str">
        <f ca="1">IF($A362="","", VLOOKUP(CONCATENATE("Observatory", $A362), Type_DB, 5, 0))</f>
        <v>0x20A</v>
      </c>
      <c r="H362" s="409" t="str">
        <f t="shared" ref="H362" ca="1" si="455">CONCATENATE("0x",DEC2HEX(F362+2048))</f>
        <v>0xA0A</v>
      </c>
      <c r="I362" s="419">
        <f ca="1">IF($A362="","", VLOOKUP(CONCATENATE("Observatory", $A362), Type_DB, 12, 0))</f>
        <v>176</v>
      </c>
      <c r="J362" s="421">
        <f ca="1">IF($A362="","", VLOOKUP(CONCATENATE("Observatory", $A362), Type_DB, 15, 0))</f>
        <v>1</v>
      </c>
      <c r="K362" s="421" t="str">
        <f ca="1">IF($A362="","", VLOOKUP(CONCATENATE("Observatory", $A362), Type_DB, 8, 0))</f>
        <v>Sync</v>
      </c>
      <c r="L362" s="423">
        <f ca="1">IF($A362="","", VLOOKUP(CONCATENATE("Observatory", $A362), Type_DB, 16, 0))</f>
        <v>176</v>
      </c>
      <c r="M362" s="348" t="s">
        <v>899</v>
      </c>
      <c r="N362" s="349">
        <v>1</v>
      </c>
      <c r="O362" s="349">
        <v>30</v>
      </c>
      <c r="P362" s="350">
        <f t="shared" ca="1" si="420"/>
        <v>30</v>
      </c>
      <c r="Q362" s="349">
        <v>0</v>
      </c>
      <c r="R362" s="349">
        <f t="shared" si="421"/>
        <v>0</v>
      </c>
      <c r="S362" s="349" t="s">
        <v>923</v>
      </c>
      <c r="T362" s="360">
        <f t="shared" ca="1" si="412"/>
        <v>5.8666666666666663</v>
      </c>
      <c r="U362" s="348" t="s">
        <v>899</v>
      </c>
      <c r="V362" s="349">
        <v>1</v>
      </c>
      <c r="W362" s="349">
        <v>30</v>
      </c>
      <c r="X362" s="350">
        <f t="shared" ca="1" si="422"/>
        <v>30</v>
      </c>
      <c r="Y362" s="349">
        <v>0</v>
      </c>
      <c r="Z362" s="349">
        <f t="shared" si="423"/>
        <v>0</v>
      </c>
      <c r="AA362" s="349" t="s">
        <v>923</v>
      </c>
      <c r="AB362" s="360">
        <f t="shared" ca="1" si="413"/>
        <v>5.8666666666666663</v>
      </c>
      <c r="AC362" s="348" t="s">
        <v>899</v>
      </c>
      <c r="AD362" s="349">
        <v>1</v>
      </c>
      <c r="AE362" s="349">
        <v>30</v>
      </c>
      <c r="AF362" s="350">
        <f t="shared" ca="1" si="424"/>
        <v>30</v>
      </c>
      <c r="AG362" s="349">
        <v>0</v>
      </c>
      <c r="AH362" s="349">
        <f t="shared" si="425"/>
        <v>0</v>
      </c>
      <c r="AI362" s="349" t="s">
        <v>923</v>
      </c>
      <c r="AJ362" s="360">
        <f t="shared" ca="1" si="426"/>
        <v>5.8666666666666663</v>
      </c>
      <c r="AK362" s="348" t="s">
        <v>899</v>
      </c>
      <c r="AL362" s="349">
        <v>1</v>
      </c>
      <c r="AM362" s="349">
        <v>30</v>
      </c>
      <c r="AN362" s="350">
        <f t="shared" ca="1" si="427"/>
        <v>30</v>
      </c>
      <c r="AO362" s="349">
        <v>0</v>
      </c>
      <c r="AP362" s="349">
        <f t="shared" si="428"/>
        <v>0</v>
      </c>
      <c r="AQ362" s="349" t="s">
        <v>923</v>
      </c>
      <c r="AR362" s="360">
        <f t="shared" ca="1" si="429"/>
        <v>5.8666666666666663</v>
      </c>
    </row>
    <row r="363" spans="1:44" ht="13.5" thickBot="1" x14ac:dyDescent="0.25">
      <c r="A363" s="430"/>
      <c r="B363" s="430"/>
      <c r="C363" s="415"/>
      <c r="D363" s="413"/>
      <c r="E363" s="413"/>
      <c r="F363" s="417"/>
      <c r="G363" s="418"/>
      <c r="H363" s="418"/>
      <c r="I363" s="420"/>
      <c r="J363" s="422"/>
      <c r="K363" s="422"/>
      <c r="L363" s="424"/>
      <c r="M363" s="351" t="s">
        <v>31</v>
      </c>
      <c r="N363" s="352"/>
      <c r="O363" s="352"/>
      <c r="P363" s="352" t="str">
        <f t="shared" ca="1" si="420"/>
        <v/>
      </c>
      <c r="Q363" s="352"/>
      <c r="R363" s="352" t="str">
        <f t="shared" si="421"/>
        <v/>
      </c>
      <c r="S363" s="352"/>
      <c r="T363" s="361">
        <f t="shared" si="412"/>
        <v>0</v>
      </c>
      <c r="U363" s="351" t="s">
        <v>31</v>
      </c>
      <c r="V363" s="352"/>
      <c r="W363" s="352"/>
      <c r="X363" s="352" t="str">
        <f t="shared" ca="1" si="422"/>
        <v/>
      </c>
      <c r="Y363" s="352"/>
      <c r="Z363" s="352" t="str">
        <f t="shared" si="423"/>
        <v/>
      </c>
      <c r="AA363" s="352"/>
      <c r="AB363" s="361">
        <f t="shared" si="413"/>
        <v>0</v>
      </c>
      <c r="AC363" s="351" t="s">
        <v>31</v>
      </c>
      <c r="AD363" s="352"/>
      <c r="AE363" s="352"/>
      <c r="AF363" s="352" t="str">
        <f t="shared" ca="1" si="424"/>
        <v/>
      </c>
      <c r="AG363" s="352"/>
      <c r="AH363" s="352" t="str">
        <f t="shared" si="425"/>
        <v/>
      </c>
      <c r="AI363" s="352"/>
      <c r="AJ363" s="361">
        <f t="shared" si="426"/>
        <v>0</v>
      </c>
      <c r="AK363" s="351" t="s">
        <v>31</v>
      </c>
      <c r="AL363" s="352"/>
      <c r="AM363" s="352"/>
      <c r="AN363" s="352" t="str">
        <f t="shared" ca="1" si="427"/>
        <v/>
      </c>
      <c r="AO363" s="352"/>
      <c r="AP363" s="352" t="str">
        <f t="shared" si="428"/>
        <v/>
      </c>
      <c r="AQ363" s="352"/>
      <c r="AR363" s="361">
        <f t="shared" si="429"/>
        <v>0</v>
      </c>
    </row>
    <row r="364" spans="1:44" x14ac:dyDescent="0.2">
      <c r="A364" s="430">
        <f t="shared" ref="A364" si="456">IF(AND(A362&lt;&gt;A$10, A362&lt;&gt;""), A362+1, "")</f>
        <v>177</v>
      </c>
      <c r="B364" s="430" t="str">
        <f>'TO Filter Summary'!B187</f>
        <v>ATB</v>
      </c>
      <c r="C364" s="414" t="s">
        <v>869</v>
      </c>
      <c r="D364" s="409" t="s">
        <v>27</v>
      </c>
      <c r="E364" s="409" t="str">
        <f>'TO Filter Summary'!D187</f>
        <v>AB</v>
      </c>
      <c r="F364" s="416">
        <f ca="1">IF($A364="","", VLOOKUP(CONCATENATE("Observatory", $A364), Type_DB, 4, 0))</f>
        <v>523</v>
      </c>
      <c r="G364" s="409" t="str">
        <f ca="1">IF($A364="","", VLOOKUP(CONCATENATE("Observatory", $A364), Type_DB, 5, 0))</f>
        <v>0x20B</v>
      </c>
      <c r="H364" s="409" t="str">
        <f t="shared" ref="H364" ca="1" si="457">CONCATENATE("0x",DEC2HEX(F364+2048))</f>
        <v>0xA0B</v>
      </c>
      <c r="I364" s="419">
        <f ca="1">IF($A364="","", VLOOKUP(CONCATENATE("Observatory", $A364), Type_DB, 12, 0))</f>
        <v>144</v>
      </c>
      <c r="J364" s="421">
        <f ca="1">IF($A364="","", VLOOKUP(CONCATENATE("Observatory", $A364), Type_DB, 15, 0))</f>
        <v>1</v>
      </c>
      <c r="K364" s="421" t="str">
        <f ca="1">IF($A364="","", VLOOKUP(CONCATENATE("Observatory", $A364), Type_DB, 8, 0))</f>
        <v>Sync</v>
      </c>
      <c r="L364" s="423">
        <f ca="1">IF($A364="","", VLOOKUP(CONCATENATE("Observatory", $A364), Type_DB, 16, 0))</f>
        <v>144</v>
      </c>
      <c r="M364" s="348" t="s">
        <v>899</v>
      </c>
      <c r="N364" s="349">
        <v>0</v>
      </c>
      <c r="O364" s="349">
        <v>0</v>
      </c>
      <c r="P364" s="350">
        <f t="shared" ca="1" si="420"/>
        <v>0</v>
      </c>
      <c r="Q364" s="349">
        <v>0</v>
      </c>
      <c r="R364" s="349">
        <f t="shared" si="421"/>
        <v>0</v>
      </c>
      <c r="S364" s="349" t="s">
        <v>923</v>
      </c>
      <c r="T364" s="360">
        <f t="shared" si="412"/>
        <v>0</v>
      </c>
      <c r="U364" s="348" t="s">
        <v>899</v>
      </c>
      <c r="V364" s="349">
        <v>0</v>
      </c>
      <c r="W364" s="349">
        <v>0</v>
      </c>
      <c r="X364" s="350">
        <f t="shared" ca="1" si="422"/>
        <v>0</v>
      </c>
      <c r="Y364" s="349">
        <v>0</v>
      </c>
      <c r="Z364" s="349">
        <f t="shared" si="423"/>
        <v>0</v>
      </c>
      <c r="AA364" s="349" t="s">
        <v>923</v>
      </c>
      <c r="AB364" s="360">
        <f t="shared" si="413"/>
        <v>0</v>
      </c>
      <c r="AC364" s="348" t="s">
        <v>899</v>
      </c>
      <c r="AD364" s="349">
        <v>0</v>
      </c>
      <c r="AE364" s="349">
        <v>0</v>
      </c>
      <c r="AF364" s="350">
        <f t="shared" ca="1" si="424"/>
        <v>0</v>
      </c>
      <c r="AG364" s="349">
        <v>0</v>
      </c>
      <c r="AH364" s="349">
        <f t="shared" si="425"/>
        <v>0</v>
      </c>
      <c r="AI364" s="349" t="s">
        <v>923</v>
      </c>
      <c r="AJ364" s="360">
        <f t="shared" si="426"/>
        <v>0</v>
      </c>
      <c r="AK364" s="348" t="s">
        <v>899</v>
      </c>
      <c r="AL364" s="349">
        <v>0</v>
      </c>
      <c r="AM364" s="349">
        <v>0</v>
      </c>
      <c r="AN364" s="350">
        <f t="shared" ca="1" si="427"/>
        <v>0</v>
      </c>
      <c r="AO364" s="349">
        <v>0</v>
      </c>
      <c r="AP364" s="349">
        <f t="shared" si="428"/>
        <v>0</v>
      </c>
      <c r="AQ364" s="349" t="s">
        <v>923</v>
      </c>
      <c r="AR364" s="360">
        <f t="shared" si="429"/>
        <v>0</v>
      </c>
    </row>
    <row r="365" spans="1:44" ht="13.5" thickBot="1" x14ac:dyDescent="0.25">
      <c r="A365" s="430"/>
      <c r="B365" s="430"/>
      <c r="C365" s="415"/>
      <c r="D365" s="413"/>
      <c r="E365" s="413"/>
      <c r="F365" s="417"/>
      <c r="G365" s="418"/>
      <c r="H365" s="418"/>
      <c r="I365" s="420"/>
      <c r="J365" s="422"/>
      <c r="K365" s="422"/>
      <c r="L365" s="424"/>
      <c r="M365" s="351" t="s">
        <v>31</v>
      </c>
      <c r="N365" s="352"/>
      <c r="O365" s="352"/>
      <c r="P365" s="352" t="str">
        <f t="shared" ca="1" si="420"/>
        <v/>
      </c>
      <c r="Q365" s="352"/>
      <c r="R365" s="352" t="str">
        <f t="shared" si="421"/>
        <v/>
      </c>
      <c r="S365" s="352"/>
      <c r="T365" s="361">
        <f t="shared" si="412"/>
        <v>0</v>
      </c>
      <c r="U365" s="351" t="s">
        <v>31</v>
      </c>
      <c r="V365" s="352"/>
      <c r="W365" s="352"/>
      <c r="X365" s="352" t="str">
        <f t="shared" ca="1" si="422"/>
        <v/>
      </c>
      <c r="Y365" s="352"/>
      <c r="Z365" s="352" t="str">
        <f t="shared" si="423"/>
        <v/>
      </c>
      <c r="AA365" s="352"/>
      <c r="AB365" s="361">
        <f t="shared" si="413"/>
        <v>0</v>
      </c>
      <c r="AC365" s="351" t="s">
        <v>31</v>
      </c>
      <c r="AD365" s="352"/>
      <c r="AE365" s="352"/>
      <c r="AF365" s="352" t="str">
        <f t="shared" ca="1" si="424"/>
        <v/>
      </c>
      <c r="AG365" s="352"/>
      <c r="AH365" s="352" t="str">
        <f t="shared" si="425"/>
        <v/>
      </c>
      <c r="AI365" s="352"/>
      <c r="AJ365" s="361">
        <f t="shared" si="426"/>
        <v>0</v>
      </c>
      <c r="AK365" s="351" t="s">
        <v>31</v>
      </c>
      <c r="AL365" s="352"/>
      <c r="AM365" s="352"/>
      <c r="AN365" s="352" t="str">
        <f t="shared" ca="1" si="427"/>
        <v/>
      </c>
      <c r="AO365" s="352"/>
      <c r="AP365" s="352" t="str">
        <f t="shared" si="428"/>
        <v/>
      </c>
      <c r="AQ365" s="352"/>
      <c r="AR365" s="361">
        <f t="shared" si="429"/>
        <v>0</v>
      </c>
    </row>
    <row r="366" spans="1:44" x14ac:dyDescent="0.2">
      <c r="A366" s="430">
        <f t="shared" ref="A366" si="458">IF(AND(A364&lt;&gt;A$10, A364&lt;&gt;""), A364+1, "")</f>
        <v>178</v>
      </c>
      <c r="B366" s="430" t="str">
        <f>'TO Filter Summary'!B188</f>
        <v>ATB</v>
      </c>
      <c r="C366" s="414" t="s">
        <v>870</v>
      </c>
      <c r="D366" s="409" t="s">
        <v>27</v>
      </c>
      <c r="E366" s="409" t="str">
        <f>'TO Filter Summary'!D188</f>
        <v>AB</v>
      </c>
      <c r="F366" s="416">
        <f ca="1">IF($A366="","", VLOOKUP(CONCATENATE("Observatory", $A366), Type_DB, 4, 0))</f>
        <v>524</v>
      </c>
      <c r="G366" s="409" t="str">
        <f ca="1">IF($A366="","", VLOOKUP(CONCATENATE("Observatory", $A366), Type_DB, 5, 0))</f>
        <v>0x20C</v>
      </c>
      <c r="H366" s="409" t="str">
        <f t="shared" ref="H366" ca="1" si="459">CONCATENATE("0x",DEC2HEX(F366+2048))</f>
        <v>0xA0C</v>
      </c>
      <c r="I366" s="419">
        <f ca="1">IF($A366="","", VLOOKUP(CONCATENATE("Observatory", $A366), Type_DB, 12, 0))</f>
        <v>160</v>
      </c>
      <c r="J366" s="421">
        <f ca="1">IF($A366="","", VLOOKUP(CONCATENATE("Observatory", $A366), Type_DB, 15, 0))</f>
        <v>1</v>
      </c>
      <c r="K366" s="421" t="str">
        <f ca="1">IF($A366="","", VLOOKUP(CONCATENATE("Observatory", $A366), Type_DB, 8, 0))</f>
        <v>Sync</v>
      </c>
      <c r="L366" s="423">
        <f ca="1">IF($A366="","", VLOOKUP(CONCATENATE("Observatory", $A366), Type_DB, 16, 0))</f>
        <v>160</v>
      </c>
      <c r="M366" s="348" t="s">
        <v>899</v>
      </c>
      <c r="N366" s="349">
        <v>0</v>
      </c>
      <c r="O366" s="349">
        <v>0</v>
      </c>
      <c r="P366" s="350">
        <f t="shared" ca="1" si="420"/>
        <v>0</v>
      </c>
      <c r="Q366" s="349">
        <v>0</v>
      </c>
      <c r="R366" s="349">
        <f t="shared" si="421"/>
        <v>0</v>
      </c>
      <c r="S366" s="349" t="s">
        <v>923</v>
      </c>
      <c r="T366" s="360">
        <f t="shared" si="412"/>
        <v>0</v>
      </c>
      <c r="U366" s="348" t="s">
        <v>899</v>
      </c>
      <c r="V366" s="349">
        <v>0</v>
      </c>
      <c r="W366" s="349">
        <v>0</v>
      </c>
      <c r="X366" s="350">
        <f t="shared" ca="1" si="422"/>
        <v>0</v>
      </c>
      <c r="Y366" s="349">
        <v>0</v>
      </c>
      <c r="Z366" s="349">
        <f t="shared" si="423"/>
        <v>0</v>
      </c>
      <c r="AA366" s="349" t="s">
        <v>923</v>
      </c>
      <c r="AB366" s="360">
        <f t="shared" si="413"/>
        <v>0</v>
      </c>
      <c r="AC366" s="348" t="s">
        <v>899</v>
      </c>
      <c r="AD366" s="349">
        <v>0</v>
      </c>
      <c r="AE366" s="349">
        <v>0</v>
      </c>
      <c r="AF366" s="350">
        <f t="shared" ca="1" si="424"/>
        <v>0</v>
      </c>
      <c r="AG366" s="349">
        <v>0</v>
      </c>
      <c r="AH366" s="349">
        <f t="shared" si="425"/>
        <v>0</v>
      </c>
      <c r="AI366" s="349" t="s">
        <v>923</v>
      </c>
      <c r="AJ366" s="360">
        <f t="shared" si="426"/>
        <v>0</v>
      </c>
      <c r="AK366" s="348" t="s">
        <v>899</v>
      </c>
      <c r="AL366" s="349">
        <v>0</v>
      </c>
      <c r="AM366" s="349">
        <v>0</v>
      </c>
      <c r="AN366" s="350">
        <f t="shared" ca="1" si="427"/>
        <v>0</v>
      </c>
      <c r="AO366" s="349">
        <v>0</v>
      </c>
      <c r="AP366" s="349">
        <f t="shared" si="428"/>
        <v>0</v>
      </c>
      <c r="AQ366" s="349" t="s">
        <v>923</v>
      </c>
      <c r="AR366" s="360">
        <f t="shared" si="429"/>
        <v>0</v>
      </c>
    </row>
    <row r="367" spans="1:44" ht="13.5" thickBot="1" x14ac:dyDescent="0.25">
      <c r="A367" s="430"/>
      <c r="B367" s="430"/>
      <c r="C367" s="415"/>
      <c r="D367" s="413"/>
      <c r="E367" s="413"/>
      <c r="F367" s="417"/>
      <c r="G367" s="418"/>
      <c r="H367" s="418"/>
      <c r="I367" s="420"/>
      <c r="J367" s="422"/>
      <c r="K367" s="422"/>
      <c r="L367" s="424"/>
      <c r="M367" s="351" t="s">
        <v>31</v>
      </c>
      <c r="N367" s="352"/>
      <c r="O367" s="352"/>
      <c r="P367" s="352" t="str">
        <f t="shared" ca="1" si="420"/>
        <v/>
      </c>
      <c r="Q367" s="352"/>
      <c r="R367" s="352" t="str">
        <f t="shared" si="421"/>
        <v/>
      </c>
      <c r="S367" s="352"/>
      <c r="T367" s="361">
        <f t="shared" si="412"/>
        <v>0</v>
      </c>
      <c r="U367" s="351" t="s">
        <v>31</v>
      </c>
      <c r="V367" s="352"/>
      <c r="W367" s="352"/>
      <c r="X367" s="352" t="str">
        <f t="shared" ca="1" si="422"/>
        <v/>
      </c>
      <c r="Y367" s="352"/>
      <c r="Z367" s="352" t="str">
        <f t="shared" si="423"/>
        <v/>
      </c>
      <c r="AA367" s="352"/>
      <c r="AB367" s="361">
        <f t="shared" si="413"/>
        <v>0</v>
      </c>
      <c r="AC367" s="351" t="s">
        <v>31</v>
      </c>
      <c r="AD367" s="352"/>
      <c r="AE367" s="352"/>
      <c r="AF367" s="352" t="str">
        <f t="shared" ca="1" si="424"/>
        <v/>
      </c>
      <c r="AG367" s="352"/>
      <c r="AH367" s="352" t="str">
        <f t="shared" si="425"/>
        <v/>
      </c>
      <c r="AI367" s="352"/>
      <c r="AJ367" s="361">
        <f t="shared" si="426"/>
        <v>0</v>
      </c>
      <c r="AK367" s="351" t="s">
        <v>31</v>
      </c>
      <c r="AL367" s="352"/>
      <c r="AM367" s="352"/>
      <c r="AN367" s="352" t="str">
        <f t="shared" ca="1" si="427"/>
        <v/>
      </c>
      <c r="AO367" s="352"/>
      <c r="AP367" s="352" t="str">
        <f t="shared" si="428"/>
        <v/>
      </c>
      <c r="AQ367" s="352"/>
      <c r="AR367" s="361">
        <f t="shared" si="429"/>
        <v>0</v>
      </c>
    </row>
    <row r="368" spans="1:44" x14ac:dyDescent="0.2">
      <c r="A368" s="430">
        <f t="shared" ref="A368" si="460">IF(AND(A366&lt;&gt;A$10, A366&lt;&gt;""), A366+1, "")</f>
        <v>179</v>
      </c>
      <c r="B368" s="430">
        <f>'TO Filter Summary'!B189</f>
        <v>0</v>
      </c>
      <c r="C368" s="414" t="s">
        <v>1130</v>
      </c>
      <c r="D368" s="409" t="s">
        <v>27</v>
      </c>
      <c r="E368" s="409">
        <f>'TO Filter Summary'!D189</f>
        <v>0</v>
      </c>
      <c r="F368" s="416">
        <f ca="1">IF($A368="","", VLOOKUP(CONCATENATE("Observatory", $A368), Type_DB, 4, 0))</f>
        <v>525</v>
      </c>
      <c r="G368" s="409" t="str">
        <f ca="1">IF($A368="","", VLOOKUP(CONCATENATE("Observatory", $A368), Type_DB, 5, 0))</f>
        <v>0x20D</v>
      </c>
      <c r="H368" s="409" t="str">
        <f t="shared" ref="H368" ca="1" si="461">CONCATENATE("0x",DEC2HEX(F368+2048))</f>
        <v>0xA0D</v>
      </c>
      <c r="I368" s="419">
        <f ca="1">IF($A368="","", VLOOKUP(CONCATENATE("Observatory", $A368), Type_DB, 12, 0))</f>
        <v>2176</v>
      </c>
      <c r="J368" s="421">
        <f ca="1">IF($A368="","", VLOOKUP(CONCATENATE("Observatory", $A368), Type_DB, 15, 0))</f>
        <v>0</v>
      </c>
      <c r="K368" s="421" t="str">
        <f ca="1">IF($A368="","", VLOOKUP(CONCATENATE("Observatory", $A368), Type_DB, 8, 0))</f>
        <v>Async</v>
      </c>
      <c r="L368" s="423">
        <f ca="1">IF($A368="","", VLOOKUP(CONCATENATE("Observatory", $A368), Type_DB, 16, 0))</f>
        <v>0</v>
      </c>
      <c r="M368" s="348" t="s">
        <v>899</v>
      </c>
      <c r="N368" s="349">
        <v>1</v>
      </c>
      <c r="O368" s="349">
        <v>1</v>
      </c>
      <c r="P368" s="350">
        <f t="shared" ca="1" si="420"/>
        <v>0</v>
      </c>
      <c r="Q368" s="349">
        <v>0</v>
      </c>
      <c r="R368" s="349">
        <f t="shared" si="421"/>
        <v>0</v>
      </c>
      <c r="S368" s="349" t="s">
        <v>923</v>
      </c>
      <c r="T368" s="360">
        <f t="shared" ca="1" si="412"/>
        <v>0</v>
      </c>
      <c r="U368" s="348" t="s">
        <v>899</v>
      </c>
      <c r="V368" s="349">
        <v>1</v>
      </c>
      <c r="W368" s="349">
        <v>1</v>
      </c>
      <c r="X368" s="350">
        <f t="shared" ca="1" si="422"/>
        <v>0</v>
      </c>
      <c r="Y368" s="349">
        <v>0</v>
      </c>
      <c r="Z368" s="349">
        <f t="shared" si="423"/>
        <v>0</v>
      </c>
      <c r="AA368" s="349" t="s">
        <v>923</v>
      </c>
      <c r="AB368" s="360">
        <f t="shared" ca="1" si="413"/>
        <v>0</v>
      </c>
      <c r="AC368" s="348" t="s">
        <v>899</v>
      </c>
      <c r="AD368" s="349">
        <v>1</v>
      </c>
      <c r="AE368" s="349">
        <v>1</v>
      </c>
      <c r="AF368" s="350">
        <f t="shared" ca="1" si="424"/>
        <v>0</v>
      </c>
      <c r="AG368" s="349">
        <v>0</v>
      </c>
      <c r="AH368" s="349">
        <f t="shared" si="425"/>
        <v>0</v>
      </c>
      <c r="AI368" s="349" t="s">
        <v>923</v>
      </c>
      <c r="AJ368" s="360">
        <f t="shared" ca="1" si="426"/>
        <v>0</v>
      </c>
      <c r="AK368" s="348" t="s">
        <v>899</v>
      </c>
      <c r="AL368" s="349">
        <v>1</v>
      </c>
      <c r="AM368" s="349">
        <v>1</v>
      </c>
      <c r="AN368" s="350">
        <f t="shared" ca="1" si="427"/>
        <v>0</v>
      </c>
      <c r="AO368" s="349">
        <v>0</v>
      </c>
      <c r="AP368" s="349">
        <f t="shared" si="428"/>
        <v>0</v>
      </c>
      <c r="AQ368" s="349" t="s">
        <v>923</v>
      </c>
      <c r="AR368" s="360">
        <f t="shared" ca="1" si="429"/>
        <v>0</v>
      </c>
    </row>
    <row r="369" spans="1:44" ht="13.5" thickBot="1" x14ac:dyDescent="0.25">
      <c r="A369" s="430"/>
      <c r="B369" s="430"/>
      <c r="C369" s="415"/>
      <c r="D369" s="413"/>
      <c r="E369" s="413"/>
      <c r="F369" s="417"/>
      <c r="G369" s="418"/>
      <c r="H369" s="418"/>
      <c r="I369" s="420"/>
      <c r="J369" s="422"/>
      <c r="K369" s="422"/>
      <c r="L369" s="424"/>
      <c r="M369" s="351" t="s">
        <v>31</v>
      </c>
      <c r="N369" s="352"/>
      <c r="O369" s="352"/>
      <c r="P369" s="352" t="str">
        <f t="shared" ca="1" si="420"/>
        <v/>
      </c>
      <c r="Q369" s="352"/>
      <c r="R369" s="352" t="str">
        <f t="shared" si="421"/>
        <v/>
      </c>
      <c r="S369" s="352"/>
      <c r="T369" s="361">
        <f t="shared" si="412"/>
        <v>0</v>
      </c>
      <c r="U369" s="351" t="s">
        <v>31</v>
      </c>
      <c r="V369" s="352"/>
      <c r="W369" s="352"/>
      <c r="X369" s="352" t="str">
        <f t="shared" ca="1" si="422"/>
        <v/>
      </c>
      <c r="Y369" s="352"/>
      <c r="Z369" s="352" t="str">
        <f t="shared" si="423"/>
        <v/>
      </c>
      <c r="AA369" s="352"/>
      <c r="AB369" s="361">
        <f t="shared" si="413"/>
        <v>0</v>
      </c>
      <c r="AC369" s="351" t="s">
        <v>31</v>
      </c>
      <c r="AD369" s="352"/>
      <c r="AE369" s="352"/>
      <c r="AF369" s="352" t="str">
        <f t="shared" ca="1" si="424"/>
        <v/>
      </c>
      <c r="AG369" s="352"/>
      <c r="AH369" s="352" t="str">
        <f t="shared" si="425"/>
        <v/>
      </c>
      <c r="AI369" s="352"/>
      <c r="AJ369" s="361">
        <f t="shared" si="426"/>
        <v>0</v>
      </c>
      <c r="AK369" s="351" t="s">
        <v>31</v>
      </c>
      <c r="AL369" s="352"/>
      <c r="AM369" s="352"/>
      <c r="AN369" s="352" t="str">
        <f t="shared" ca="1" si="427"/>
        <v/>
      </c>
      <c r="AO369" s="352"/>
      <c r="AP369" s="352" t="str">
        <f t="shared" si="428"/>
        <v/>
      </c>
      <c r="AQ369" s="352"/>
      <c r="AR369" s="361">
        <f t="shared" si="429"/>
        <v>0</v>
      </c>
    </row>
    <row r="370" spans="1:44" x14ac:dyDescent="0.2">
      <c r="A370" s="430">
        <f t="shared" ref="A370" si="462">IF(AND(A368&lt;&gt;A$10, A368&lt;&gt;""), A368+1, "")</f>
        <v>180</v>
      </c>
      <c r="B370" s="430" t="str">
        <f>'TO Filter Summary'!B190</f>
        <v>MCE</v>
      </c>
      <c r="C370" s="414" t="s">
        <v>881</v>
      </c>
      <c r="D370" s="409" t="s">
        <v>27</v>
      </c>
      <c r="E370" s="409" t="str">
        <f>'TO Filter Summary'!D190</f>
        <v>A</v>
      </c>
      <c r="F370" s="416">
        <f ca="1">IF($A370="","", VLOOKUP(CONCATENATE("Observatory", $A370), Type_DB, 4, 0))</f>
        <v>528</v>
      </c>
      <c r="G370" s="409" t="str">
        <f ca="1">IF($A370="","", VLOOKUP(CONCATENATE("Observatory", $A370), Type_DB, 5, 0))</f>
        <v>0x210</v>
      </c>
      <c r="H370" s="409" t="str">
        <f t="shared" ref="H370" ca="1" si="463">CONCATENATE("0x",DEC2HEX(F370+2048))</f>
        <v>0xA10</v>
      </c>
      <c r="I370" s="419">
        <f ca="1">IF($A370="","", VLOOKUP(CONCATENATE("Observatory", $A370), Type_DB, 12, 0))</f>
        <v>352</v>
      </c>
      <c r="J370" s="421">
        <f ca="1">IF($A370="","", VLOOKUP(CONCATENATE("Observatory", $A370), Type_DB, 15, 0))</f>
        <v>1</v>
      </c>
      <c r="K370" s="421" t="str">
        <f ca="1">IF($A370="","", VLOOKUP(CONCATENATE("Observatory", $A370), Type_DB, 8, 0))</f>
        <v>Sync</v>
      </c>
      <c r="L370" s="423">
        <f ca="1">IF($A370="","", VLOOKUP(CONCATENATE("Observatory", $A370), Type_DB, 16, 0))</f>
        <v>352</v>
      </c>
      <c r="M370" s="348" t="s">
        <v>899</v>
      </c>
      <c r="N370" s="349">
        <v>1</v>
      </c>
      <c r="O370" s="349">
        <v>15</v>
      </c>
      <c r="P370" s="350">
        <f t="shared" ca="1" si="420"/>
        <v>15</v>
      </c>
      <c r="Q370" s="349">
        <v>0</v>
      </c>
      <c r="R370" s="349">
        <f t="shared" si="421"/>
        <v>0</v>
      </c>
      <c r="S370" s="349" t="s">
        <v>923</v>
      </c>
      <c r="T370" s="360">
        <f t="shared" ca="1" si="412"/>
        <v>23.466666666666665</v>
      </c>
      <c r="U370" s="348" t="s">
        <v>899</v>
      </c>
      <c r="V370" s="349">
        <v>1</v>
      </c>
      <c r="W370" s="349">
        <v>30</v>
      </c>
      <c r="X370" s="350">
        <f t="shared" ca="1" si="422"/>
        <v>30</v>
      </c>
      <c r="Y370" s="349">
        <v>0</v>
      </c>
      <c r="Z370" s="349">
        <f t="shared" si="423"/>
        <v>0</v>
      </c>
      <c r="AA370" s="349" t="s">
        <v>923</v>
      </c>
      <c r="AB370" s="360">
        <f t="shared" ca="1" si="413"/>
        <v>11.733333333333333</v>
      </c>
      <c r="AC370" s="348" t="s">
        <v>899</v>
      </c>
      <c r="AD370" s="349">
        <v>1</v>
      </c>
      <c r="AE370" s="349">
        <v>30</v>
      </c>
      <c r="AF370" s="350">
        <f t="shared" ca="1" si="424"/>
        <v>30</v>
      </c>
      <c r="AG370" s="349">
        <v>0</v>
      </c>
      <c r="AH370" s="349">
        <f t="shared" si="425"/>
        <v>0</v>
      </c>
      <c r="AI370" s="349" t="s">
        <v>923</v>
      </c>
      <c r="AJ370" s="360">
        <f t="shared" ca="1" si="426"/>
        <v>11.733333333333333</v>
      </c>
      <c r="AK370" s="348" t="s">
        <v>899</v>
      </c>
      <c r="AL370" s="349">
        <v>1</v>
      </c>
      <c r="AM370" s="349">
        <v>30</v>
      </c>
      <c r="AN370" s="350">
        <f t="shared" ca="1" si="427"/>
        <v>30</v>
      </c>
      <c r="AO370" s="349">
        <v>0</v>
      </c>
      <c r="AP370" s="349">
        <f t="shared" si="428"/>
        <v>0</v>
      </c>
      <c r="AQ370" s="349" t="s">
        <v>923</v>
      </c>
      <c r="AR370" s="360">
        <f t="shared" ca="1" si="429"/>
        <v>11.733333333333333</v>
      </c>
    </row>
    <row r="371" spans="1:44" ht="13.5" thickBot="1" x14ac:dyDescent="0.25">
      <c r="A371" s="430"/>
      <c r="B371" s="430"/>
      <c r="C371" s="415"/>
      <c r="D371" s="413"/>
      <c r="E371" s="413"/>
      <c r="F371" s="417"/>
      <c r="G371" s="418"/>
      <c r="H371" s="418"/>
      <c r="I371" s="420"/>
      <c r="J371" s="422"/>
      <c r="K371" s="422"/>
      <c r="L371" s="424"/>
      <c r="M371" s="351" t="s">
        <v>31</v>
      </c>
      <c r="N371" s="352"/>
      <c r="O371" s="352"/>
      <c r="P371" s="352" t="str">
        <f t="shared" ca="1" si="420"/>
        <v/>
      </c>
      <c r="Q371" s="352"/>
      <c r="R371" s="352" t="str">
        <f t="shared" si="421"/>
        <v/>
      </c>
      <c r="S371" s="352"/>
      <c r="T371" s="361">
        <f t="shared" si="412"/>
        <v>0</v>
      </c>
      <c r="U371" s="351" t="s">
        <v>31</v>
      </c>
      <c r="V371" s="352"/>
      <c r="W371" s="352"/>
      <c r="X371" s="352" t="str">
        <f t="shared" ca="1" si="422"/>
        <v/>
      </c>
      <c r="Y371" s="352"/>
      <c r="Z371" s="352" t="str">
        <f t="shared" si="423"/>
        <v/>
      </c>
      <c r="AA371" s="352"/>
      <c r="AB371" s="361">
        <f t="shared" si="413"/>
        <v>0</v>
      </c>
      <c r="AC371" s="351" t="s">
        <v>31</v>
      </c>
      <c r="AD371" s="352"/>
      <c r="AE371" s="352"/>
      <c r="AF371" s="352" t="str">
        <f t="shared" ca="1" si="424"/>
        <v/>
      </c>
      <c r="AG371" s="352"/>
      <c r="AH371" s="352" t="str">
        <f t="shared" si="425"/>
        <v/>
      </c>
      <c r="AI371" s="352"/>
      <c r="AJ371" s="361">
        <f t="shared" si="426"/>
        <v>0</v>
      </c>
      <c r="AK371" s="351" t="s">
        <v>31</v>
      </c>
      <c r="AL371" s="352"/>
      <c r="AM371" s="352"/>
      <c r="AN371" s="352" t="str">
        <f t="shared" ca="1" si="427"/>
        <v/>
      </c>
      <c r="AO371" s="352"/>
      <c r="AP371" s="352" t="str">
        <f t="shared" si="428"/>
        <v/>
      </c>
      <c r="AQ371" s="352"/>
      <c r="AR371" s="361">
        <f t="shared" si="429"/>
        <v>0</v>
      </c>
    </row>
    <row r="372" spans="1:44" x14ac:dyDescent="0.2">
      <c r="A372" s="430">
        <f t="shared" ref="A372" si="464">IF(AND(A370&lt;&gt;A$10, A370&lt;&gt;""), A370+1, "")</f>
        <v>181</v>
      </c>
      <c r="B372" s="430" t="str">
        <f>'TO Filter Summary'!B191</f>
        <v>MCE</v>
      </c>
      <c r="C372" s="414" t="s">
        <v>882</v>
      </c>
      <c r="D372" s="409" t="s">
        <v>27</v>
      </c>
      <c r="E372" s="409" t="str">
        <f>'TO Filter Summary'!D191</f>
        <v>B</v>
      </c>
      <c r="F372" s="416">
        <f ca="1">IF($A372="","", VLOOKUP(CONCATENATE("Observatory", $A372), Type_DB, 4, 0))</f>
        <v>529</v>
      </c>
      <c r="G372" s="409" t="str">
        <f ca="1">IF($A372="","", VLOOKUP(CONCATENATE("Observatory", $A372), Type_DB, 5, 0))</f>
        <v>0x211</v>
      </c>
      <c r="H372" s="409" t="str">
        <f t="shared" ref="H372" ca="1" si="465">CONCATENATE("0x",DEC2HEX(F372+2048))</f>
        <v>0xA11</v>
      </c>
      <c r="I372" s="419">
        <f ca="1">IF($A372="","", VLOOKUP(CONCATENATE("Observatory", $A372), Type_DB, 12, 0))</f>
        <v>352</v>
      </c>
      <c r="J372" s="421">
        <f ca="1">IF($A372="","", VLOOKUP(CONCATENATE("Observatory", $A372), Type_DB, 15, 0))</f>
        <v>1</v>
      </c>
      <c r="K372" s="421" t="str">
        <f ca="1">IF($A372="","", VLOOKUP(CONCATENATE("Observatory", $A372), Type_DB, 8, 0))</f>
        <v>Sync</v>
      </c>
      <c r="L372" s="423">
        <f ca="1">IF($A372="","", VLOOKUP(CONCATENATE("Observatory", $A372), Type_DB, 16, 0))</f>
        <v>352</v>
      </c>
      <c r="M372" s="348" t="s">
        <v>899</v>
      </c>
      <c r="N372" s="349">
        <v>1</v>
      </c>
      <c r="O372" s="349">
        <v>15</v>
      </c>
      <c r="P372" s="350">
        <f t="shared" ca="1" si="420"/>
        <v>15</v>
      </c>
      <c r="Q372" s="349">
        <v>0</v>
      </c>
      <c r="R372" s="349">
        <f t="shared" si="421"/>
        <v>0</v>
      </c>
      <c r="S372" s="349" t="s">
        <v>923</v>
      </c>
      <c r="T372" s="360">
        <f t="shared" si="412"/>
        <v>0</v>
      </c>
      <c r="U372" s="348" t="s">
        <v>899</v>
      </c>
      <c r="V372" s="349">
        <v>1</v>
      </c>
      <c r="W372" s="349">
        <v>30</v>
      </c>
      <c r="X372" s="350">
        <f t="shared" ca="1" si="422"/>
        <v>30</v>
      </c>
      <c r="Y372" s="349">
        <v>0</v>
      </c>
      <c r="Z372" s="349">
        <f t="shared" si="423"/>
        <v>0</v>
      </c>
      <c r="AA372" s="349" t="s">
        <v>923</v>
      </c>
      <c r="AB372" s="360">
        <f t="shared" si="413"/>
        <v>0</v>
      </c>
      <c r="AC372" s="348" t="s">
        <v>899</v>
      </c>
      <c r="AD372" s="349">
        <v>1</v>
      </c>
      <c r="AE372" s="349">
        <v>30</v>
      </c>
      <c r="AF372" s="350">
        <f t="shared" ca="1" si="424"/>
        <v>30</v>
      </c>
      <c r="AG372" s="349">
        <v>0</v>
      </c>
      <c r="AH372" s="349">
        <f t="shared" si="425"/>
        <v>0</v>
      </c>
      <c r="AI372" s="349" t="s">
        <v>923</v>
      </c>
      <c r="AJ372" s="360">
        <f t="shared" si="426"/>
        <v>0</v>
      </c>
      <c r="AK372" s="348" t="s">
        <v>899</v>
      </c>
      <c r="AL372" s="349">
        <v>1</v>
      </c>
      <c r="AM372" s="349">
        <v>30</v>
      </c>
      <c r="AN372" s="350">
        <f t="shared" ca="1" si="427"/>
        <v>30</v>
      </c>
      <c r="AO372" s="349">
        <v>0</v>
      </c>
      <c r="AP372" s="349">
        <f t="shared" si="428"/>
        <v>0</v>
      </c>
      <c r="AQ372" s="349" t="s">
        <v>923</v>
      </c>
      <c r="AR372" s="360">
        <f t="shared" si="429"/>
        <v>0</v>
      </c>
    </row>
    <row r="373" spans="1:44" ht="13.5" thickBot="1" x14ac:dyDescent="0.25">
      <c r="A373" s="430"/>
      <c r="B373" s="430"/>
      <c r="C373" s="415"/>
      <c r="D373" s="413"/>
      <c r="E373" s="413"/>
      <c r="F373" s="417"/>
      <c r="G373" s="418"/>
      <c r="H373" s="418"/>
      <c r="I373" s="420"/>
      <c r="J373" s="422"/>
      <c r="K373" s="422"/>
      <c r="L373" s="424"/>
      <c r="M373" s="351" t="s">
        <v>31</v>
      </c>
      <c r="N373" s="352"/>
      <c r="O373" s="352"/>
      <c r="P373" s="352" t="str">
        <f t="shared" ca="1" si="420"/>
        <v/>
      </c>
      <c r="Q373" s="352"/>
      <c r="R373" s="352" t="str">
        <f t="shared" si="421"/>
        <v/>
      </c>
      <c r="S373" s="352"/>
      <c r="T373" s="361">
        <f t="shared" si="412"/>
        <v>0</v>
      </c>
      <c r="U373" s="351" t="s">
        <v>31</v>
      </c>
      <c r="V373" s="352"/>
      <c r="W373" s="352"/>
      <c r="X373" s="352" t="str">
        <f t="shared" ca="1" si="422"/>
        <v/>
      </c>
      <c r="Y373" s="352"/>
      <c r="Z373" s="352" t="str">
        <f t="shared" si="423"/>
        <v/>
      </c>
      <c r="AA373" s="352"/>
      <c r="AB373" s="361">
        <f t="shared" si="413"/>
        <v>0</v>
      </c>
      <c r="AC373" s="351" t="s">
        <v>31</v>
      </c>
      <c r="AD373" s="352"/>
      <c r="AE373" s="352"/>
      <c r="AF373" s="352" t="str">
        <f t="shared" ca="1" si="424"/>
        <v/>
      </c>
      <c r="AG373" s="352"/>
      <c r="AH373" s="352" t="str">
        <f t="shared" si="425"/>
        <v/>
      </c>
      <c r="AI373" s="352"/>
      <c r="AJ373" s="361">
        <f t="shared" si="426"/>
        <v>0</v>
      </c>
      <c r="AK373" s="351" t="s">
        <v>31</v>
      </c>
      <c r="AL373" s="352"/>
      <c r="AM373" s="352"/>
      <c r="AN373" s="352" t="str">
        <f t="shared" ca="1" si="427"/>
        <v/>
      </c>
      <c r="AO373" s="352"/>
      <c r="AP373" s="352" t="str">
        <f t="shared" si="428"/>
        <v/>
      </c>
      <c r="AQ373" s="352"/>
      <c r="AR373" s="361">
        <f t="shared" si="429"/>
        <v>0</v>
      </c>
    </row>
    <row r="374" spans="1:44" x14ac:dyDescent="0.2">
      <c r="A374" s="430">
        <f t="shared" ref="A374" si="466">IF(AND(A372&lt;&gt;A$10, A372&lt;&gt;""), A372+1, "")</f>
        <v>182</v>
      </c>
      <c r="B374" s="430" t="str">
        <f>'TO Filter Summary'!B192</f>
        <v>MCE</v>
      </c>
      <c r="C374" s="414" t="s">
        <v>883</v>
      </c>
      <c r="D374" s="409" t="s">
        <v>27</v>
      </c>
      <c r="E374" s="409" t="str">
        <f>'TO Filter Summary'!D192</f>
        <v>A</v>
      </c>
      <c r="F374" s="416">
        <f ca="1">IF($A374="","", VLOOKUP(CONCATENATE("Observatory", $A374), Type_DB, 4, 0))</f>
        <v>531</v>
      </c>
      <c r="G374" s="409" t="str">
        <f ca="1">IF($A374="","", VLOOKUP(CONCATENATE("Observatory", $A374), Type_DB, 5, 0))</f>
        <v>0x213</v>
      </c>
      <c r="H374" s="409" t="str">
        <f t="shared" ref="H374" ca="1" si="467">CONCATENATE("0x",DEC2HEX(F374+2048))</f>
        <v>0xA13</v>
      </c>
      <c r="I374" s="419">
        <f ca="1">IF($A374="","", VLOOKUP(CONCATENATE("Observatory", $A374), Type_DB, 12, 0))</f>
        <v>352</v>
      </c>
      <c r="J374" s="421">
        <f ca="1">IF($A374="","", VLOOKUP(CONCATENATE("Observatory", $A374), Type_DB, 15, 0))</f>
        <v>1</v>
      </c>
      <c r="K374" s="421" t="str">
        <f ca="1">IF($A374="","", VLOOKUP(CONCATENATE("Observatory", $A374), Type_DB, 8, 0))</f>
        <v>Sync</v>
      </c>
      <c r="L374" s="423">
        <f ca="1">IF($A374="","", VLOOKUP(CONCATENATE("Observatory", $A374), Type_DB, 16, 0))</f>
        <v>352</v>
      </c>
      <c r="M374" s="348" t="s">
        <v>899</v>
      </c>
      <c r="N374" s="349">
        <v>1</v>
      </c>
      <c r="O374" s="349">
        <v>15</v>
      </c>
      <c r="P374" s="350">
        <f t="shared" ca="1" si="420"/>
        <v>15</v>
      </c>
      <c r="Q374" s="349">
        <v>0</v>
      </c>
      <c r="R374" s="349">
        <f t="shared" si="421"/>
        <v>0</v>
      </c>
      <c r="S374" s="349" t="s">
        <v>923</v>
      </c>
      <c r="T374" s="360">
        <f t="shared" ca="1" si="412"/>
        <v>23.466666666666665</v>
      </c>
      <c r="U374" s="348" t="s">
        <v>899</v>
      </c>
      <c r="V374" s="349">
        <v>1</v>
      </c>
      <c r="W374" s="349">
        <v>30</v>
      </c>
      <c r="X374" s="350">
        <f t="shared" ca="1" si="422"/>
        <v>30</v>
      </c>
      <c r="Y374" s="349">
        <v>0</v>
      </c>
      <c r="Z374" s="349">
        <f t="shared" si="423"/>
        <v>0</v>
      </c>
      <c r="AA374" s="349" t="s">
        <v>923</v>
      </c>
      <c r="AB374" s="360">
        <f t="shared" ca="1" si="413"/>
        <v>11.733333333333333</v>
      </c>
      <c r="AC374" s="348" t="s">
        <v>899</v>
      </c>
      <c r="AD374" s="349">
        <v>0</v>
      </c>
      <c r="AE374" s="349">
        <v>0</v>
      </c>
      <c r="AF374" s="350">
        <f t="shared" ca="1" si="424"/>
        <v>0</v>
      </c>
      <c r="AG374" s="349">
        <v>0</v>
      </c>
      <c r="AH374" s="349">
        <f t="shared" si="425"/>
        <v>0</v>
      </c>
      <c r="AI374" s="349" t="s">
        <v>923</v>
      </c>
      <c r="AJ374" s="360">
        <f t="shared" si="426"/>
        <v>0</v>
      </c>
      <c r="AK374" s="348" t="s">
        <v>899</v>
      </c>
      <c r="AL374" s="349">
        <v>0</v>
      </c>
      <c r="AM374" s="349">
        <v>0</v>
      </c>
      <c r="AN374" s="350">
        <f t="shared" ca="1" si="427"/>
        <v>0</v>
      </c>
      <c r="AO374" s="349">
        <v>0</v>
      </c>
      <c r="AP374" s="349">
        <f t="shared" si="428"/>
        <v>0</v>
      </c>
      <c r="AQ374" s="349" t="s">
        <v>923</v>
      </c>
      <c r="AR374" s="360">
        <f t="shared" si="429"/>
        <v>0</v>
      </c>
    </row>
    <row r="375" spans="1:44" ht="13.5" thickBot="1" x14ac:dyDescent="0.25">
      <c r="A375" s="430"/>
      <c r="B375" s="430"/>
      <c r="C375" s="415"/>
      <c r="D375" s="413"/>
      <c r="E375" s="413"/>
      <c r="F375" s="417"/>
      <c r="G375" s="418"/>
      <c r="H375" s="418"/>
      <c r="I375" s="420"/>
      <c r="J375" s="422"/>
      <c r="K375" s="422"/>
      <c r="L375" s="424"/>
      <c r="M375" s="351" t="s">
        <v>31</v>
      </c>
      <c r="N375" s="352"/>
      <c r="O375" s="352"/>
      <c r="P375" s="352" t="str">
        <f t="shared" ca="1" si="420"/>
        <v/>
      </c>
      <c r="Q375" s="352"/>
      <c r="R375" s="352" t="str">
        <f t="shared" si="421"/>
        <v/>
      </c>
      <c r="S375" s="352"/>
      <c r="T375" s="361">
        <f t="shared" si="412"/>
        <v>0</v>
      </c>
      <c r="U375" s="351" t="s">
        <v>31</v>
      </c>
      <c r="V375" s="352"/>
      <c r="W375" s="352"/>
      <c r="X375" s="352" t="str">
        <f t="shared" ca="1" si="422"/>
        <v/>
      </c>
      <c r="Y375" s="352"/>
      <c r="Z375" s="352" t="str">
        <f t="shared" si="423"/>
        <v/>
      </c>
      <c r="AA375" s="352"/>
      <c r="AB375" s="361">
        <f t="shared" si="413"/>
        <v>0</v>
      </c>
      <c r="AC375" s="351" t="s">
        <v>31</v>
      </c>
      <c r="AD375" s="352"/>
      <c r="AE375" s="352"/>
      <c r="AF375" s="352" t="str">
        <f t="shared" ca="1" si="424"/>
        <v/>
      </c>
      <c r="AG375" s="352"/>
      <c r="AH375" s="352" t="str">
        <f t="shared" si="425"/>
        <v/>
      </c>
      <c r="AI375" s="352"/>
      <c r="AJ375" s="361">
        <f t="shared" si="426"/>
        <v>0</v>
      </c>
      <c r="AK375" s="351" t="s">
        <v>31</v>
      </c>
      <c r="AL375" s="352"/>
      <c r="AM375" s="352"/>
      <c r="AN375" s="352" t="str">
        <f t="shared" ca="1" si="427"/>
        <v/>
      </c>
      <c r="AO375" s="352"/>
      <c r="AP375" s="352" t="str">
        <f t="shared" si="428"/>
        <v/>
      </c>
      <c r="AQ375" s="352"/>
      <c r="AR375" s="361">
        <f t="shared" si="429"/>
        <v>0</v>
      </c>
    </row>
    <row r="376" spans="1:44" x14ac:dyDescent="0.2">
      <c r="A376" s="430">
        <f t="shared" ref="A376" si="468">IF(AND(A374&lt;&gt;A$10, A374&lt;&gt;""), A374+1, "")</f>
        <v>183</v>
      </c>
      <c r="B376" s="430" t="str">
        <f>'TO Filter Summary'!B193</f>
        <v>MCE</v>
      </c>
      <c r="C376" s="414" t="s">
        <v>884</v>
      </c>
      <c r="D376" s="409" t="s">
        <v>27</v>
      </c>
      <c r="E376" s="409" t="str">
        <f>'TO Filter Summary'!D193</f>
        <v>B</v>
      </c>
      <c r="F376" s="416">
        <f ca="1">IF($A376="","", VLOOKUP(CONCATENATE("Observatory", $A376), Type_DB, 4, 0))</f>
        <v>532</v>
      </c>
      <c r="G376" s="409" t="str">
        <f ca="1">IF($A376="","", VLOOKUP(CONCATENATE("Observatory", $A376), Type_DB, 5, 0))</f>
        <v>0x214</v>
      </c>
      <c r="H376" s="409" t="str">
        <f t="shared" ref="H376" ca="1" si="469">CONCATENATE("0x",DEC2HEX(F376+2048))</f>
        <v>0xA14</v>
      </c>
      <c r="I376" s="419">
        <f ca="1">IF($A376="","", VLOOKUP(CONCATENATE("Observatory", $A376), Type_DB, 12, 0))</f>
        <v>352</v>
      </c>
      <c r="J376" s="421">
        <f ca="1">IF($A376="","", VLOOKUP(CONCATENATE("Observatory", $A376), Type_DB, 15, 0))</f>
        <v>1</v>
      </c>
      <c r="K376" s="421" t="str">
        <f ca="1">IF($A376="","", VLOOKUP(CONCATENATE("Observatory", $A376), Type_DB, 8, 0))</f>
        <v>Sync</v>
      </c>
      <c r="L376" s="423">
        <f ca="1">IF($A376="","", VLOOKUP(CONCATENATE("Observatory", $A376), Type_DB, 16, 0))</f>
        <v>352</v>
      </c>
      <c r="M376" s="348" t="s">
        <v>899</v>
      </c>
      <c r="N376" s="349">
        <v>1</v>
      </c>
      <c r="O376" s="349">
        <v>15</v>
      </c>
      <c r="P376" s="350">
        <f t="shared" ca="1" si="420"/>
        <v>15</v>
      </c>
      <c r="Q376" s="349">
        <v>0</v>
      </c>
      <c r="R376" s="349">
        <f t="shared" si="421"/>
        <v>0</v>
      </c>
      <c r="S376" s="349" t="s">
        <v>923</v>
      </c>
      <c r="T376" s="360">
        <f t="shared" si="412"/>
        <v>0</v>
      </c>
      <c r="U376" s="348" t="s">
        <v>899</v>
      </c>
      <c r="V376" s="349">
        <v>1</v>
      </c>
      <c r="W376" s="349">
        <v>30</v>
      </c>
      <c r="X376" s="350">
        <f t="shared" ca="1" si="422"/>
        <v>30</v>
      </c>
      <c r="Y376" s="349">
        <v>0</v>
      </c>
      <c r="Z376" s="349">
        <f t="shared" si="423"/>
        <v>0</v>
      </c>
      <c r="AA376" s="349" t="s">
        <v>923</v>
      </c>
      <c r="AB376" s="360">
        <f t="shared" si="413"/>
        <v>0</v>
      </c>
      <c r="AC376" s="348" t="s">
        <v>899</v>
      </c>
      <c r="AD376" s="349">
        <v>0</v>
      </c>
      <c r="AE376" s="349">
        <v>0</v>
      </c>
      <c r="AF376" s="350">
        <f t="shared" ca="1" si="424"/>
        <v>0</v>
      </c>
      <c r="AG376" s="349">
        <v>0</v>
      </c>
      <c r="AH376" s="349">
        <f t="shared" si="425"/>
        <v>0</v>
      </c>
      <c r="AI376" s="349" t="s">
        <v>923</v>
      </c>
      <c r="AJ376" s="360">
        <f t="shared" si="426"/>
        <v>0</v>
      </c>
      <c r="AK376" s="348" t="s">
        <v>899</v>
      </c>
      <c r="AL376" s="349">
        <v>0</v>
      </c>
      <c r="AM376" s="349">
        <v>0</v>
      </c>
      <c r="AN376" s="350">
        <f t="shared" ca="1" si="427"/>
        <v>0</v>
      </c>
      <c r="AO376" s="349">
        <v>0</v>
      </c>
      <c r="AP376" s="349">
        <f t="shared" si="428"/>
        <v>0</v>
      </c>
      <c r="AQ376" s="349" t="s">
        <v>923</v>
      </c>
      <c r="AR376" s="360">
        <f t="shared" si="429"/>
        <v>0</v>
      </c>
    </row>
    <row r="377" spans="1:44" ht="13.5" thickBot="1" x14ac:dyDescent="0.25">
      <c r="A377" s="430"/>
      <c r="B377" s="430"/>
      <c r="C377" s="415"/>
      <c r="D377" s="413"/>
      <c r="E377" s="413"/>
      <c r="F377" s="417"/>
      <c r="G377" s="418"/>
      <c r="H377" s="418"/>
      <c r="I377" s="420"/>
      <c r="J377" s="422"/>
      <c r="K377" s="422"/>
      <c r="L377" s="424"/>
      <c r="M377" s="351" t="s">
        <v>31</v>
      </c>
      <c r="N377" s="352"/>
      <c r="O377" s="352"/>
      <c r="P377" s="352" t="str">
        <f t="shared" ca="1" si="420"/>
        <v/>
      </c>
      <c r="Q377" s="352"/>
      <c r="R377" s="352" t="str">
        <f t="shared" si="421"/>
        <v/>
      </c>
      <c r="S377" s="352"/>
      <c r="T377" s="361">
        <f t="shared" si="412"/>
        <v>0</v>
      </c>
      <c r="U377" s="351" t="s">
        <v>31</v>
      </c>
      <c r="V377" s="352"/>
      <c r="W377" s="352"/>
      <c r="X377" s="352" t="str">
        <f t="shared" ca="1" si="422"/>
        <v/>
      </c>
      <c r="Y377" s="352"/>
      <c r="Z377" s="352" t="str">
        <f t="shared" si="423"/>
        <v/>
      </c>
      <c r="AA377" s="352"/>
      <c r="AB377" s="361">
        <f t="shared" si="413"/>
        <v>0</v>
      </c>
      <c r="AC377" s="351" t="s">
        <v>31</v>
      </c>
      <c r="AD377" s="352"/>
      <c r="AE377" s="352"/>
      <c r="AF377" s="352" t="str">
        <f t="shared" ca="1" si="424"/>
        <v/>
      </c>
      <c r="AG377" s="352"/>
      <c r="AH377" s="352" t="str">
        <f t="shared" si="425"/>
        <v/>
      </c>
      <c r="AI377" s="352"/>
      <c r="AJ377" s="361">
        <f t="shared" si="426"/>
        <v>0</v>
      </c>
      <c r="AK377" s="351" t="s">
        <v>31</v>
      </c>
      <c r="AL377" s="352"/>
      <c r="AM377" s="352"/>
      <c r="AN377" s="352" t="str">
        <f t="shared" ca="1" si="427"/>
        <v/>
      </c>
      <c r="AO377" s="352"/>
      <c r="AP377" s="352" t="str">
        <f t="shared" si="428"/>
        <v/>
      </c>
      <c r="AQ377" s="352"/>
      <c r="AR377" s="361">
        <f t="shared" si="429"/>
        <v>0</v>
      </c>
    </row>
    <row r="378" spans="1:44" x14ac:dyDescent="0.2">
      <c r="A378" s="430">
        <f t="shared" ref="A378" si="470">IF(AND(A376&lt;&gt;A$10, A376&lt;&gt;""), A376+1, "")</f>
        <v>184</v>
      </c>
      <c r="B378" s="430" t="str">
        <f>'TO Filter Summary'!B194</f>
        <v>PWR</v>
      </c>
      <c r="C378" s="414" t="s">
        <v>885</v>
      </c>
      <c r="D378" s="409" t="s">
        <v>27</v>
      </c>
      <c r="E378" s="409" t="str">
        <f>'TO Filter Summary'!D194</f>
        <v>AB</v>
      </c>
      <c r="F378" s="416">
        <f ca="1">IF($A378="","", VLOOKUP(CONCATENATE("Observatory", $A378), Type_DB, 4, 0))</f>
        <v>534</v>
      </c>
      <c r="G378" s="409" t="str">
        <f ca="1">IF($A378="","", VLOOKUP(CONCATENATE("Observatory", $A378), Type_DB, 5, 0))</f>
        <v>0x216</v>
      </c>
      <c r="H378" s="409" t="str">
        <f t="shared" ref="H378" ca="1" si="471">CONCATENATE("0x",DEC2HEX(F378+2048))</f>
        <v>0xA16</v>
      </c>
      <c r="I378" s="419">
        <f ca="1">IF($A378="","", VLOOKUP(CONCATENATE("Observatory", $A378), Type_DB, 12, 0))</f>
        <v>3584</v>
      </c>
      <c r="J378" s="421">
        <f ca="1">IF($A378="","", VLOOKUP(CONCATENATE("Observatory", $A378), Type_DB, 15, 0))</f>
        <v>1</v>
      </c>
      <c r="K378" s="421" t="str">
        <f ca="1">IF($A378="","", VLOOKUP(CONCATENATE("Observatory", $A378), Type_DB, 8, 0))</f>
        <v>Sync</v>
      </c>
      <c r="L378" s="423">
        <f ca="1">IF($A378="","", VLOOKUP(CONCATENATE("Observatory", $A378), Type_DB, 16, 0))</f>
        <v>3584</v>
      </c>
      <c r="M378" s="348" t="s">
        <v>899</v>
      </c>
      <c r="N378" s="349">
        <v>1</v>
      </c>
      <c r="O378" s="349">
        <v>1</v>
      </c>
      <c r="P378" s="350">
        <f t="shared" ca="1" si="420"/>
        <v>1</v>
      </c>
      <c r="Q378" s="349">
        <v>0</v>
      </c>
      <c r="R378" s="349">
        <f t="shared" si="421"/>
        <v>0</v>
      </c>
      <c r="S378" s="349" t="s">
        <v>923</v>
      </c>
      <c r="T378" s="360">
        <f t="shared" ca="1" si="412"/>
        <v>3584</v>
      </c>
      <c r="U378" s="348" t="s">
        <v>899</v>
      </c>
      <c r="V378" s="349">
        <v>1</v>
      </c>
      <c r="W378" s="349">
        <v>5</v>
      </c>
      <c r="X378" s="350">
        <f t="shared" ca="1" si="422"/>
        <v>5</v>
      </c>
      <c r="Y378" s="349">
        <v>0</v>
      </c>
      <c r="Z378" s="349">
        <f t="shared" si="423"/>
        <v>0</v>
      </c>
      <c r="AA378" s="349" t="s">
        <v>923</v>
      </c>
      <c r="AB378" s="360">
        <f t="shared" ca="1" si="413"/>
        <v>716.8</v>
      </c>
      <c r="AC378" s="348" t="s">
        <v>899</v>
      </c>
      <c r="AD378" s="349">
        <v>1</v>
      </c>
      <c r="AE378" s="349">
        <v>5</v>
      </c>
      <c r="AF378" s="350">
        <f t="shared" ca="1" si="424"/>
        <v>5</v>
      </c>
      <c r="AG378" s="349">
        <v>0</v>
      </c>
      <c r="AH378" s="349">
        <f t="shared" si="425"/>
        <v>0</v>
      </c>
      <c r="AI378" s="349" t="s">
        <v>923</v>
      </c>
      <c r="AJ378" s="360">
        <f t="shared" ca="1" si="426"/>
        <v>716.8</v>
      </c>
      <c r="AK378" s="348" t="s">
        <v>899</v>
      </c>
      <c r="AL378" s="349">
        <v>1</v>
      </c>
      <c r="AM378" s="349">
        <v>5</v>
      </c>
      <c r="AN378" s="350">
        <f t="shared" ca="1" si="427"/>
        <v>5</v>
      </c>
      <c r="AO378" s="349">
        <v>0</v>
      </c>
      <c r="AP378" s="349">
        <f t="shared" si="428"/>
        <v>0</v>
      </c>
      <c r="AQ378" s="349" t="s">
        <v>923</v>
      </c>
      <c r="AR378" s="360">
        <f t="shared" ca="1" si="429"/>
        <v>716.8</v>
      </c>
    </row>
    <row r="379" spans="1:44" ht="13.5" thickBot="1" x14ac:dyDescent="0.25">
      <c r="A379" s="430"/>
      <c r="B379" s="430"/>
      <c r="C379" s="415"/>
      <c r="D379" s="413"/>
      <c r="E379" s="413"/>
      <c r="F379" s="417"/>
      <c r="G379" s="418"/>
      <c r="H379" s="418"/>
      <c r="I379" s="420"/>
      <c r="J379" s="422"/>
      <c r="K379" s="422"/>
      <c r="L379" s="424"/>
      <c r="M379" s="351" t="s">
        <v>31</v>
      </c>
      <c r="N379" s="352"/>
      <c r="O379" s="352"/>
      <c r="P379" s="352" t="str">
        <f t="shared" ca="1" si="420"/>
        <v/>
      </c>
      <c r="Q379" s="352"/>
      <c r="R379" s="352" t="str">
        <f t="shared" si="421"/>
        <v/>
      </c>
      <c r="S379" s="352"/>
      <c r="T379" s="361">
        <f t="shared" si="412"/>
        <v>0</v>
      </c>
      <c r="U379" s="351" t="s">
        <v>31</v>
      </c>
      <c r="V379" s="352"/>
      <c r="W379" s="352"/>
      <c r="X379" s="352" t="str">
        <f t="shared" ca="1" si="422"/>
        <v/>
      </c>
      <c r="Y379" s="352"/>
      <c r="Z379" s="352" t="str">
        <f t="shared" si="423"/>
        <v/>
      </c>
      <c r="AA379" s="352"/>
      <c r="AB379" s="361">
        <f t="shared" si="413"/>
        <v>0</v>
      </c>
      <c r="AC379" s="351" t="s">
        <v>31</v>
      </c>
      <c r="AD379" s="352"/>
      <c r="AE379" s="352"/>
      <c r="AF379" s="352" t="str">
        <f t="shared" ca="1" si="424"/>
        <v/>
      </c>
      <c r="AG379" s="352"/>
      <c r="AH379" s="352" t="str">
        <f t="shared" si="425"/>
        <v/>
      </c>
      <c r="AI379" s="352"/>
      <c r="AJ379" s="361">
        <f t="shared" si="426"/>
        <v>0</v>
      </c>
      <c r="AK379" s="351" t="s">
        <v>31</v>
      </c>
      <c r="AL379" s="352"/>
      <c r="AM379" s="352"/>
      <c r="AN379" s="352" t="str">
        <f t="shared" ca="1" si="427"/>
        <v/>
      </c>
      <c r="AO379" s="352"/>
      <c r="AP379" s="352" t="str">
        <f t="shared" si="428"/>
        <v/>
      </c>
      <c r="AQ379" s="352"/>
      <c r="AR379" s="361">
        <f t="shared" si="429"/>
        <v>0</v>
      </c>
    </row>
    <row r="380" spans="1:44" x14ac:dyDescent="0.2">
      <c r="A380" s="430">
        <f t="shared" ref="A380" si="472">IF(AND(A378&lt;&gt;A$10, A378&lt;&gt;""), A378+1, "")</f>
        <v>185</v>
      </c>
      <c r="B380" s="430" t="str">
        <f>'TO Filter Summary'!B195</f>
        <v>PWR</v>
      </c>
      <c r="C380" s="414" t="s">
        <v>886</v>
      </c>
      <c r="D380" s="409" t="s">
        <v>27</v>
      </c>
      <c r="E380" s="409" t="str">
        <f>'TO Filter Summary'!D195</f>
        <v>AB</v>
      </c>
      <c r="F380" s="416">
        <f ca="1">IF($A380="","", VLOOKUP(CONCATENATE("Observatory", $A380), Type_DB, 4, 0))</f>
        <v>535</v>
      </c>
      <c r="G380" s="409" t="str">
        <f ca="1">IF($A380="","", VLOOKUP(CONCATENATE("Observatory", $A380), Type_DB, 5, 0))</f>
        <v>0x217</v>
      </c>
      <c r="H380" s="409" t="str">
        <f t="shared" ref="H380" ca="1" si="473">CONCATENATE("0x",DEC2HEX(F380+2048))</f>
        <v>0xA17</v>
      </c>
      <c r="I380" s="419">
        <f ca="1">IF($A380="","", VLOOKUP(CONCATENATE("Observatory", $A380), Type_DB, 12, 0))</f>
        <v>2112</v>
      </c>
      <c r="J380" s="421">
        <f ca="1">IF($A380="","", VLOOKUP(CONCATENATE("Observatory", $A380), Type_DB, 15, 0))</f>
        <v>1</v>
      </c>
      <c r="K380" s="421" t="str">
        <f ca="1">IF($A380="","", VLOOKUP(CONCATENATE("Observatory", $A380), Type_DB, 8, 0))</f>
        <v>Sync</v>
      </c>
      <c r="L380" s="423">
        <f ca="1">IF($A380="","", VLOOKUP(CONCATENATE("Observatory", $A380), Type_DB, 16, 0))</f>
        <v>2112</v>
      </c>
      <c r="M380" s="348" t="s">
        <v>899</v>
      </c>
      <c r="N380" s="349">
        <v>1</v>
      </c>
      <c r="O380" s="349">
        <v>2</v>
      </c>
      <c r="P380" s="350">
        <f t="shared" ca="1" si="420"/>
        <v>2</v>
      </c>
      <c r="Q380" s="349">
        <v>0</v>
      </c>
      <c r="R380" s="349">
        <f t="shared" si="421"/>
        <v>0</v>
      </c>
      <c r="S380" s="349" t="s">
        <v>923</v>
      </c>
      <c r="T380" s="360">
        <f t="shared" ca="1" si="412"/>
        <v>1056</v>
      </c>
      <c r="U380" s="348" t="s">
        <v>899</v>
      </c>
      <c r="V380" s="349">
        <v>1</v>
      </c>
      <c r="W380" s="349">
        <v>15</v>
      </c>
      <c r="X380" s="350">
        <f t="shared" ca="1" si="422"/>
        <v>15</v>
      </c>
      <c r="Y380" s="349">
        <v>0</v>
      </c>
      <c r="Z380" s="349">
        <f t="shared" si="423"/>
        <v>0</v>
      </c>
      <c r="AA380" s="349" t="s">
        <v>923</v>
      </c>
      <c r="AB380" s="360">
        <f t="shared" ca="1" si="413"/>
        <v>140.80000000000001</v>
      </c>
      <c r="AC380" s="348" t="s">
        <v>899</v>
      </c>
      <c r="AD380" s="349">
        <v>1</v>
      </c>
      <c r="AE380" s="349">
        <v>15</v>
      </c>
      <c r="AF380" s="350">
        <f t="shared" ca="1" si="424"/>
        <v>15</v>
      </c>
      <c r="AG380" s="349">
        <v>0</v>
      </c>
      <c r="AH380" s="349">
        <f t="shared" si="425"/>
        <v>0</v>
      </c>
      <c r="AI380" s="349" t="s">
        <v>923</v>
      </c>
      <c r="AJ380" s="360">
        <f t="shared" ca="1" si="426"/>
        <v>140.80000000000001</v>
      </c>
      <c r="AK380" s="348" t="s">
        <v>899</v>
      </c>
      <c r="AL380" s="349">
        <v>1</v>
      </c>
      <c r="AM380" s="349">
        <v>15</v>
      </c>
      <c r="AN380" s="350">
        <f t="shared" ca="1" si="427"/>
        <v>15</v>
      </c>
      <c r="AO380" s="349">
        <v>0</v>
      </c>
      <c r="AP380" s="349">
        <f t="shared" si="428"/>
        <v>0</v>
      </c>
      <c r="AQ380" s="349" t="s">
        <v>923</v>
      </c>
      <c r="AR380" s="360">
        <f t="shared" ca="1" si="429"/>
        <v>140.80000000000001</v>
      </c>
    </row>
    <row r="381" spans="1:44" ht="13.5" thickBot="1" x14ac:dyDescent="0.25">
      <c r="A381" s="430"/>
      <c r="B381" s="430"/>
      <c r="C381" s="415"/>
      <c r="D381" s="413"/>
      <c r="E381" s="413"/>
      <c r="F381" s="417"/>
      <c r="G381" s="418"/>
      <c r="H381" s="418"/>
      <c r="I381" s="420"/>
      <c r="J381" s="422"/>
      <c r="K381" s="422"/>
      <c r="L381" s="424"/>
      <c r="M381" s="351" t="s">
        <v>31</v>
      </c>
      <c r="N381" s="352"/>
      <c r="O381" s="352"/>
      <c r="P381" s="352" t="str">
        <f t="shared" ca="1" si="420"/>
        <v/>
      </c>
      <c r="Q381" s="352"/>
      <c r="R381" s="352" t="str">
        <f t="shared" si="421"/>
        <v/>
      </c>
      <c r="S381" s="352"/>
      <c r="T381" s="361">
        <f t="shared" si="412"/>
        <v>0</v>
      </c>
      <c r="U381" s="351" t="s">
        <v>31</v>
      </c>
      <c r="V381" s="352"/>
      <c r="W381" s="352"/>
      <c r="X381" s="352" t="str">
        <f t="shared" ca="1" si="422"/>
        <v/>
      </c>
      <c r="Y381" s="352"/>
      <c r="Z381" s="352" t="str">
        <f t="shared" si="423"/>
        <v/>
      </c>
      <c r="AA381" s="352"/>
      <c r="AB381" s="361">
        <f t="shared" si="413"/>
        <v>0</v>
      </c>
      <c r="AC381" s="351" t="s">
        <v>31</v>
      </c>
      <c r="AD381" s="352"/>
      <c r="AE381" s="352"/>
      <c r="AF381" s="352" t="str">
        <f t="shared" ca="1" si="424"/>
        <v/>
      </c>
      <c r="AG381" s="352"/>
      <c r="AH381" s="352" t="str">
        <f t="shared" si="425"/>
        <v/>
      </c>
      <c r="AI381" s="352"/>
      <c r="AJ381" s="361">
        <f t="shared" si="426"/>
        <v>0</v>
      </c>
      <c r="AK381" s="351" t="s">
        <v>31</v>
      </c>
      <c r="AL381" s="352"/>
      <c r="AM381" s="352"/>
      <c r="AN381" s="352" t="str">
        <f t="shared" ca="1" si="427"/>
        <v/>
      </c>
      <c r="AO381" s="352"/>
      <c r="AP381" s="352" t="str">
        <f t="shared" si="428"/>
        <v/>
      </c>
      <c r="AQ381" s="352"/>
      <c r="AR381" s="361">
        <f t="shared" si="429"/>
        <v>0</v>
      </c>
    </row>
    <row r="382" spans="1:44" x14ac:dyDescent="0.2">
      <c r="A382" s="430">
        <f t="shared" ref="A382" si="474">IF(AND(A380&lt;&gt;A$10, A380&lt;&gt;""), A380+1, "")</f>
        <v>186</v>
      </c>
      <c r="B382" s="430" t="str">
        <f>'TO Filter Summary'!B196</f>
        <v>PWR</v>
      </c>
      <c r="C382" s="414" t="s">
        <v>887</v>
      </c>
      <c r="D382" s="409" t="s">
        <v>27</v>
      </c>
      <c r="E382" s="409" t="str">
        <f>'TO Filter Summary'!D196</f>
        <v>AB</v>
      </c>
      <c r="F382" s="416">
        <f ca="1">IF($A382="","", VLOOKUP(CONCATENATE("Observatory", $A382), Type_DB, 4, 0))</f>
        <v>536</v>
      </c>
      <c r="G382" s="409" t="str">
        <f ca="1">IF($A382="","", VLOOKUP(CONCATENATE("Observatory", $A382), Type_DB, 5, 0))</f>
        <v>0x218</v>
      </c>
      <c r="H382" s="409" t="str">
        <f t="shared" ref="H382" ca="1" si="475">CONCATENATE("0x",DEC2HEX(F382+2048))</f>
        <v>0xA18</v>
      </c>
      <c r="I382" s="419">
        <f ca="1">IF($A382="","", VLOOKUP(CONCATENATE("Observatory", $A382), Type_DB, 12, 0))</f>
        <v>5248</v>
      </c>
      <c r="J382" s="421">
        <f ca="1">IF($A382="","", VLOOKUP(CONCATENATE("Observatory", $A382), Type_DB, 15, 0))</f>
        <v>1</v>
      </c>
      <c r="K382" s="421" t="str">
        <f ca="1">IF($A382="","", VLOOKUP(CONCATENATE("Observatory", $A382), Type_DB, 8, 0))</f>
        <v>Sync</v>
      </c>
      <c r="L382" s="423">
        <f ca="1">IF($A382="","", VLOOKUP(CONCATENATE("Observatory", $A382), Type_DB, 16, 0))</f>
        <v>5248</v>
      </c>
      <c r="M382" s="348" t="s">
        <v>899</v>
      </c>
      <c r="N382" s="349">
        <v>1</v>
      </c>
      <c r="O382" s="349">
        <v>30</v>
      </c>
      <c r="P382" s="350">
        <f t="shared" ca="1" si="420"/>
        <v>30</v>
      </c>
      <c r="Q382" s="349">
        <v>0</v>
      </c>
      <c r="R382" s="349">
        <f t="shared" si="421"/>
        <v>0</v>
      </c>
      <c r="S382" s="349" t="s">
        <v>923</v>
      </c>
      <c r="T382" s="360">
        <f t="shared" ca="1" si="412"/>
        <v>174.93333333333334</v>
      </c>
      <c r="U382" s="348" t="s">
        <v>899</v>
      </c>
      <c r="V382" s="349">
        <v>1</v>
      </c>
      <c r="W382" s="349">
        <v>60</v>
      </c>
      <c r="X382" s="350">
        <f t="shared" ca="1" si="422"/>
        <v>60</v>
      </c>
      <c r="Y382" s="349">
        <v>0</v>
      </c>
      <c r="Z382" s="349">
        <f t="shared" si="423"/>
        <v>0</v>
      </c>
      <c r="AA382" s="349" t="s">
        <v>923</v>
      </c>
      <c r="AB382" s="360">
        <f t="shared" ca="1" si="413"/>
        <v>87.466666666666669</v>
      </c>
      <c r="AC382" s="348" t="s">
        <v>899</v>
      </c>
      <c r="AD382" s="349">
        <v>1</v>
      </c>
      <c r="AE382" s="349">
        <v>60</v>
      </c>
      <c r="AF382" s="350">
        <f t="shared" ca="1" si="424"/>
        <v>60</v>
      </c>
      <c r="AG382" s="349">
        <v>0</v>
      </c>
      <c r="AH382" s="349">
        <f t="shared" si="425"/>
        <v>0</v>
      </c>
      <c r="AI382" s="349" t="s">
        <v>923</v>
      </c>
      <c r="AJ382" s="360">
        <f t="shared" ca="1" si="426"/>
        <v>87.466666666666669</v>
      </c>
      <c r="AK382" s="348" t="s">
        <v>899</v>
      </c>
      <c r="AL382" s="349">
        <v>1</v>
      </c>
      <c r="AM382" s="349">
        <v>60</v>
      </c>
      <c r="AN382" s="350">
        <f t="shared" ca="1" si="427"/>
        <v>60</v>
      </c>
      <c r="AO382" s="349">
        <v>0</v>
      </c>
      <c r="AP382" s="349">
        <f t="shared" si="428"/>
        <v>0</v>
      </c>
      <c r="AQ382" s="349" t="s">
        <v>923</v>
      </c>
      <c r="AR382" s="360">
        <f t="shared" ca="1" si="429"/>
        <v>87.466666666666669</v>
      </c>
    </row>
    <row r="383" spans="1:44" ht="13.5" thickBot="1" x14ac:dyDescent="0.25">
      <c r="A383" s="430"/>
      <c r="B383" s="430"/>
      <c r="C383" s="415"/>
      <c r="D383" s="413"/>
      <c r="E383" s="413"/>
      <c r="F383" s="417"/>
      <c r="G383" s="418"/>
      <c r="H383" s="418"/>
      <c r="I383" s="420"/>
      <c r="J383" s="422"/>
      <c r="K383" s="422"/>
      <c r="L383" s="424"/>
      <c r="M383" s="351" t="s">
        <v>31</v>
      </c>
      <c r="N383" s="352"/>
      <c r="O383" s="352"/>
      <c r="P383" s="352" t="str">
        <f t="shared" ca="1" si="420"/>
        <v/>
      </c>
      <c r="Q383" s="352"/>
      <c r="R383" s="352" t="str">
        <f t="shared" si="421"/>
        <v/>
      </c>
      <c r="S383" s="352"/>
      <c r="T383" s="361">
        <f t="shared" si="412"/>
        <v>0</v>
      </c>
      <c r="U383" s="351" t="s">
        <v>31</v>
      </c>
      <c r="V383" s="352"/>
      <c r="W383" s="352"/>
      <c r="X383" s="352" t="str">
        <f t="shared" ca="1" si="422"/>
        <v/>
      </c>
      <c r="Y383" s="352"/>
      <c r="Z383" s="352" t="str">
        <f t="shared" si="423"/>
        <v/>
      </c>
      <c r="AA383" s="352"/>
      <c r="AB383" s="361">
        <f t="shared" si="413"/>
        <v>0</v>
      </c>
      <c r="AC383" s="351" t="s">
        <v>31</v>
      </c>
      <c r="AD383" s="352"/>
      <c r="AE383" s="352"/>
      <c r="AF383" s="352" t="str">
        <f t="shared" ca="1" si="424"/>
        <v/>
      </c>
      <c r="AG383" s="352"/>
      <c r="AH383" s="352" t="str">
        <f t="shared" si="425"/>
        <v/>
      </c>
      <c r="AI383" s="352"/>
      <c r="AJ383" s="361">
        <f t="shared" si="426"/>
        <v>0</v>
      </c>
      <c r="AK383" s="351" t="s">
        <v>31</v>
      </c>
      <c r="AL383" s="352"/>
      <c r="AM383" s="352"/>
      <c r="AN383" s="352" t="str">
        <f t="shared" ca="1" si="427"/>
        <v/>
      </c>
      <c r="AO383" s="352"/>
      <c r="AP383" s="352" t="str">
        <f t="shared" si="428"/>
        <v/>
      </c>
      <c r="AQ383" s="352"/>
      <c r="AR383" s="361">
        <f t="shared" si="429"/>
        <v>0</v>
      </c>
    </row>
    <row r="384" spans="1:44" x14ac:dyDescent="0.2">
      <c r="A384" s="430">
        <f t="shared" ref="A384" si="476">IF(AND(A382&lt;&gt;A$10, A382&lt;&gt;""), A382+1, "")</f>
        <v>187</v>
      </c>
      <c r="B384" s="430" t="str">
        <f>'TO Filter Summary'!B197</f>
        <v>PWR</v>
      </c>
      <c r="C384" s="414" t="s">
        <v>888</v>
      </c>
      <c r="D384" s="409" t="s">
        <v>27</v>
      </c>
      <c r="E384" s="409" t="str">
        <f>'TO Filter Summary'!D197</f>
        <v>AB</v>
      </c>
      <c r="F384" s="416">
        <f ca="1">IF($A384="","", VLOOKUP(CONCATENATE("Observatory", $A384), Type_DB, 4, 0))</f>
        <v>537</v>
      </c>
      <c r="G384" s="409" t="str">
        <f ca="1">IF($A384="","", VLOOKUP(CONCATENATE("Observatory", $A384), Type_DB, 5, 0))</f>
        <v>0x219</v>
      </c>
      <c r="H384" s="409" t="str">
        <f t="shared" ref="H384" ca="1" si="477">CONCATENATE("0x",DEC2HEX(F384+2048))</f>
        <v>0xA19</v>
      </c>
      <c r="I384" s="419">
        <f ca="1">IF($A384="","", VLOOKUP(CONCATENATE("Observatory", $A384), Type_DB, 12, 0))</f>
        <v>496</v>
      </c>
      <c r="J384" s="421">
        <f ca="1">IF($A384="","", VLOOKUP(CONCATENATE("Observatory", $A384), Type_DB, 15, 0))</f>
        <v>1</v>
      </c>
      <c r="K384" s="421" t="str">
        <f ca="1">IF($A384="","", VLOOKUP(CONCATENATE("Observatory", $A384), Type_DB, 8, 0))</f>
        <v>Sync</v>
      </c>
      <c r="L384" s="423">
        <f ca="1">IF($A384="","", VLOOKUP(CONCATENATE("Observatory", $A384), Type_DB, 16, 0))</f>
        <v>496</v>
      </c>
      <c r="M384" s="348" t="s">
        <v>899</v>
      </c>
      <c r="N384" s="349">
        <v>1</v>
      </c>
      <c r="O384" s="349">
        <v>1</v>
      </c>
      <c r="P384" s="350">
        <f t="shared" ca="1" si="420"/>
        <v>1</v>
      </c>
      <c r="Q384" s="349">
        <v>0</v>
      </c>
      <c r="R384" s="349">
        <f t="shared" si="421"/>
        <v>0</v>
      </c>
      <c r="S384" s="349" t="s">
        <v>923</v>
      </c>
      <c r="T384" s="360">
        <f t="shared" ca="1" si="412"/>
        <v>496</v>
      </c>
      <c r="U384" s="348" t="s">
        <v>899</v>
      </c>
      <c r="V384" s="349">
        <v>1</v>
      </c>
      <c r="W384" s="349">
        <v>1</v>
      </c>
      <c r="X384" s="350">
        <f t="shared" ca="1" si="422"/>
        <v>1</v>
      </c>
      <c r="Y384" s="349">
        <v>0</v>
      </c>
      <c r="Z384" s="349">
        <f t="shared" si="423"/>
        <v>0</v>
      </c>
      <c r="AA384" s="349" t="s">
        <v>923</v>
      </c>
      <c r="AB384" s="360">
        <f t="shared" ca="1" si="413"/>
        <v>496</v>
      </c>
      <c r="AC384" s="348" t="s">
        <v>899</v>
      </c>
      <c r="AD384" s="349">
        <v>1</v>
      </c>
      <c r="AE384" s="349">
        <v>1</v>
      </c>
      <c r="AF384" s="350">
        <f t="shared" ca="1" si="424"/>
        <v>1</v>
      </c>
      <c r="AG384" s="349">
        <v>0</v>
      </c>
      <c r="AH384" s="349">
        <f t="shared" si="425"/>
        <v>0</v>
      </c>
      <c r="AI384" s="349" t="s">
        <v>923</v>
      </c>
      <c r="AJ384" s="360">
        <f t="shared" ca="1" si="426"/>
        <v>496</v>
      </c>
      <c r="AK384" s="348" t="s">
        <v>899</v>
      </c>
      <c r="AL384" s="349">
        <v>1</v>
      </c>
      <c r="AM384" s="349">
        <v>1</v>
      </c>
      <c r="AN384" s="350">
        <f t="shared" ca="1" si="427"/>
        <v>1</v>
      </c>
      <c r="AO384" s="349">
        <v>0</v>
      </c>
      <c r="AP384" s="349">
        <f t="shared" si="428"/>
        <v>0</v>
      </c>
      <c r="AQ384" s="349" t="s">
        <v>923</v>
      </c>
      <c r="AR384" s="360">
        <f t="shared" ca="1" si="429"/>
        <v>496</v>
      </c>
    </row>
    <row r="385" spans="1:44" ht="13.5" thickBot="1" x14ac:dyDescent="0.25">
      <c r="A385" s="430"/>
      <c r="B385" s="430"/>
      <c r="C385" s="415"/>
      <c r="D385" s="413"/>
      <c r="E385" s="413"/>
      <c r="F385" s="417"/>
      <c r="G385" s="418"/>
      <c r="H385" s="418"/>
      <c r="I385" s="420"/>
      <c r="J385" s="422"/>
      <c r="K385" s="422"/>
      <c r="L385" s="424"/>
      <c r="M385" s="351" t="s">
        <v>31</v>
      </c>
      <c r="N385" s="352"/>
      <c r="O385" s="352"/>
      <c r="P385" s="352" t="str">
        <f t="shared" ca="1" si="420"/>
        <v/>
      </c>
      <c r="Q385" s="352"/>
      <c r="R385" s="352" t="str">
        <f t="shared" si="421"/>
        <v/>
      </c>
      <c r="S385" s="352"/>
      <c r="T385" s="361">
        <f t="shared" si="412"/>
        <v>0</v>
      </c>
      <c r="U385" s="351" t="s">
        <v>31</v>
      </c>
      <c r="V385" s="352"/>
      <c r="W385" s="352"/>
      <c r="X385" s="352" t="str">
        <f t="shared" ca="1" si="422"/>
        <v/>
      </c>
      <c r="Y385" s="352"/>
      <c r="Z385" s="352" t="str">
        <f t="shared" si="423"/>
        <v/>
      </c>
      <c r="AA385" s="352"/>
      <c r="AB385" s="361">
        <f t="shared" si="413"/>
        <v>0</v>
      </c>
      <c r="AC385" s="351" t="s">
        <v>31</v>
      </c>
      <c r="AD385" s="352"/>
      <c r="AE385" s="352"/>
      <c r="AF385" s="352" t="str">
        <f t="shared" ca="1" si="424"/>
        <v/>
      </c>
      <c r="AG385" s="352"/>
      <c r="AH385" s="352" t="str">
        <f t="shared" si="425"/>
        <v/>
      </c>
      <c r="AI385" s="352"/>
      <c r="AJ385" s="361">
        <f t="shared" si="426"/>
        <v>0</v>
      </c>
      <c r="AK385" s="351" t="s">
        <v>31</v>
      </c>
      <c r="AL385" s="352"/>
      <c r="AM385" s="352"/>
      <c r="AN385" s="352" t="str">
        <f t="shared" ca="1" si="427"/>
        <v/>
      </c>
      <c r="AO385" s="352"/>
      <c r="AP385" s="352" t="str">
        <f t="shared" si="428"/>
        <v/>
      </c>
      <c r="AQ385" s="352"/>
      <c r="AR385" s="361">
        <f t="shared" si="429"/>
        <v>0</v>
      </c>
    </row>
    <row r="386" spans="1:44" x14ac:dyDescent="0.2">
      <c r="A386" s="430">
        <f t="shared" ref="A386" si="478">IF(AND(A384&lt;&gt;A$10, A384&lt;&gt;""), A384+1, "")</f>
        <v>188</v>
      </c>
      <c r="B386" s="430" t="str">
        <f>'TO Filter Summary'!B198</f>
        <v>PWR</v>
      </c>
      <c r="C386" s="414" t="s">
        <v>889</v>
      </c>
      <c r="D386" s="409" t="s">
        <v>27</v>
      </c>
      <c r="E386" s="409" t="str">
        <f>'TO Filter Summary'!D198</f>
        <v>AB</v>
      </c>
      <c r="F386" s="416">
        <f ca="1">IF($A386="","", VLOOKUP(CONCATENATE("Observatory", $A386), Type_DB, 4, 0))</f>
        <v>538</v>
      </c>
      <c r="G386" s="409" t="str">
        <f ca="1">IF($A386="","", VLOOKUP(CONCATENATE("Observatory", $A386), Type_DB, 5, 0))</f>
        <v>0x21A</v>
      </c>
      <c r="H386" s="409" t="str">
        <f t="shared" ref="H386" ca="1" si="479">CONCATENATE("0x",DEC2HEX(F386+2048))</f>
        <v>0xA1A</v>
      </c>
      <c r="I386" s="419">
        <f ca="1">IF($A386="","", VLOOKUP(CONCATENATE("Observatory", $A386), Type_DB, 12, 0))</f>
        <v>3584</v>
      </c>
      <c r="J386" s="421">
        <f ca="1">IF($A386="","", VLOOKUP(CONCATENATE("Observatory", $A386), Type_DB, 15, 0))</f>
        <v>1</v>
      </c>
      <c r="K386" s="421" t="str">
        <f ca="1">IF($A386="","", VLOOKUP(CONCATENATE("Observatory", $A386), Type_DB, 8, 0))</f>
        <v>Sync</v>
      </c>
      <c r="L386" s="423">
        <f ca="1">IF($A386="","", VLOOKUP(CONCATENATE("Observatory", $A386), Type_DB, 16, 0))</f>
        <v>3584</v>
      </c>
      <c r="M386" s="348" t="s">
        <v>899</v>
      </c>
      <c r="N386" s="349">
        <v>1</v>
      </c>
      <c r="O386" s="349">
        <v>2</v>
      </c>
      <c r="P386" s="350">
        <f t="shared" ca="1" si="420"/>
        <v>2</v>
      </c>
      <c r="Q386" s="349">
        <v>0</v>
      </c>
      <c r="R386" s="349">
        <f t="shared" si="421"/>
        <v>0</v>
      </c>
      <c r="S386" s="349" t="s">
        <v>923</v>
      </c>
      <c r="T386" s="360">
        <f t="shared" ca="1" si="412"/>
        <v>1792</v>
      </c>
      <c r="U386" s="348" t="s">
        <v>899</v>
      </c>
      <c r="V386" s="349">
        <v>1</v>
      </c>
      <c r="W386" s="349">
        <v>15</v>
      </c>
      <c r="X386" s="350">
        <f t="shared" ca="1" si="422"/>
        <v>15</v>
      </c>
      <c r="Y386" s="349">
        <v>0</v>
      </c>
      <c r="Z386" s="349">
        <f t="shared" si="423"/>
        <v>0</v>
      </c>
      <c r="AA386" s="349" t="s">
        <v>923</v>
      </c>
      <c r="AB386" s="360">
        <f t="shared" ca="1" si="413"/>
        <v>238.93333333333334</v>
      </c>
      <c r="AC386" s="348" t="s">
        <v>899</v>
      </c>
      <c r="AD386" s="349">
        <v>1</v>
      </c>
      <c r="AE386" s="349">
        <v>15</v>
      </c>
      <c r="AF386" s="350">
        <f t="shared" ca="1" si="424"/>
        <v>15</v>
      </c>
      <c r="AG386" s="349">
        <v>0</v>
      </c>
      <c r="AH386" s="349">
        <f t="shared" si="425"/>
        <v>0</v>
      </c>
      <c r="AI386" s="349" t="s">
        <v>923</v>
      </c>
      <c r="AJ386" s="360">
        <f t="shared" ca="1" si="426"/>
        <v>238.93333333333334</v>
      </c>
      <c r="AK386" s="348" t="s">
        <v>899</v>
      </c>
      <c r="AL386" s="349">
        <v>1</v>
      </c>
      <c r="AM386" s="349">
        <v>15</v>
      </c>
      <c r="AN386" s="350">
        <f t="shared" ca="1" si="427"/>
        <v>15</v>
      </c>
      <c r="AO386" s="349">
        <v>0</v>
      </c>
      <c r="AP386" s="349">
        <f t="shared" si="428"/>
        <v>0</v>
      </c>
      <c r="AQ386" s="349" t="s">
        <v>923</v>
      </c>
      <c r="AR386" s="360">
        <f t="shared" ca="1" si="429"/>
        <v>238.93333333333334</v>
      </c>
    </row>
    <row r="387" spans="1:44" ht="13.5" thickBot="1" x14ac:dyDescent="0.25">
      <c r="A387" s="430"/>
      <c r="B387" s="430"/>
      <c r="C387" s="415"/>
      <c r="D387" s="413"/>
      <c r="E387" s="413"/>
      <c r="F387" s="417"/>
      <c r="G387" s="418"/>
      <c r="H387" s="418"/>
      <c r="I387" s="420"/>
      <c r="J387" s="422"/>
      <c r="K387" s="422"/>
      <c r="L387" s="424"/>
      <c r="M387" s="351" t="s">
        <v>31</v>
      </c>
      <c r="N387" s="352"/>
      <c r="O387" s="352"/>
      <c r="P387" s="352" t="str">
        <f t="shared" ca="1" si="420"/>
        <v/>
      </c>
      <c r="Q387" s="352"/>
      <c r="R387" s="352" t="str">
        <f t="shared" si="421"/>
        <v/>
      </c>
      <c r="S387" s="352"/>
      <c r="T387" s="361">
        <f t="shared" si="412"/>
        <v>0</v>
      </c>
      <c r="U387" s="351" t="s">
        <v>31</v>
      </c>
      <c r="V387" s="352"/>
      <c r="W387" s="352"/>
      <c r="X387" s="352" t="str">
        <f t="shared" ca="1" si="422"/>
        <v/>
      </c>
      <c r="Y387" s="352"/>
      <c r="Z387" s="352" t="str">
        <f t="shared" si="423"/>
        <v/>
      </c>
      <c r="AA387" s="352"/>
      <c r="AB387" s="361">
        <f t="shared" si="413"/>
        <v>0</v>
      </c>
      <c r="AC387" s="351" t="s">
        <v>31</v>
      </c>
      <c r="AD387" s="352"/>
      <c r="AE387" s="352"/>
      <c r="AF387" s="352" t="str">
        <f t="shared" ca="1" si="424"/>
        <v/>
      </c>
      <c r="AG387" s="352"/>
      <c r="AH387" s="352" t="str">
        <f t="shared" si="425"/>
        <v/>
      </c>
      <c r="AI387" s="352"/>
      <c r="AJ387" s="361">
        <f t="shared" si="426"/>
        <v>0</v>
      </c>
      <c r="AK387" s="351" t="s">
        <v>31</v>
      </c>
      <c r="AL387" s="352"/>
      <c r="AM387" s="352"/>
      <c r="AN387" s="352" t="str">
        <f t="shared" ca="1" si="427"/>
        <v/>
      </c>
      <c r="AO387" s="352"/>
      <c r="AP387" s="352" t="str">
        <f t="shared" si="428"/>
        <v/>
      </c>
      <c r="AQ387" s="352"/>
      <c r="AR387" s="361">
        <f t="shared" si="429"/>
        <v>0</v>
      </c>
    </row>
    <row r="388" spans="1:44" x14ac:dyDescent="0.2">
      <c r="A388" s="430">
        <f t="shared" ref="A388" si="480">IF(AND(A386&lt;&gt;A$10, A386&lt;&gt;""), A386+1, "")</f>
        <v>189</v>
      </c>
      <c r="B388" s="430" t="str">
        <f>'TO Filter Summary'!B199</f>
        <v>PWR</v>
      </c>
      <c r="C388" s="414" t="s">
        <v>890</v>
      </c>
      <c r="D388" s="409" t="s">
        <v>27</v>
      </c>
      <c r="E388" s="409" t="str">
        <f>'TO Filter Summary'!D199</f>
        <v>AB</v>
      </c>
      <c r="F388" s="416">
        <f ca="1">IF($A388="","", VLOOKUP(CONCATENATE("Observatory", $A388), Type_DB, 4, 0))</f>
        <v>539</v>
      </c>
      <c r="G388" s="409" t="str">
        <f ca="1">IF($A388="","", VLOOKUP(CONCATENATE("Observatory", $A388), Type_DB, 5, 0))</f>
        <v>0x21B</v>
      </c>
      <c r="H388" s="409" t="str">
        <f t="shared" ref="H388" ca="1" si="481">CONCATENATE("0x",DEC2HEX(F388+2048))</f>
        <v>0xA1B</v>
      </c>
      <c r="I388" s="419">
        <f ca="1">IF($A388="","", VLOOKUP(CONCATENATE("Observatory", $A388), Type_DB, 12, 0))</f>
        <v>2112</v>
      </c>
      <c r="J388" s="421">
        <f ca="1">IF($A388="","", VLOOKUP(CONCATENATE("Observatory", $A388), Type_DB, 15, 0))</f>
        <v>1</v>
      </c>
      <c r="K388" s="421" t="str">
        <f ca="1">IF($A388="","", VLOOKUP(CONCATENATE("Observatory", $A388), Type_DB, 8, 0))</f>
        <v>Sync</v>
      </c>
      <c r="L388" s="423">
        <f ca="1">IF($A388="","", VLOOKUP(CONCATENATE("Observatory", $A388), Type_DB, 16, 0))</f>
        <v>2112</v>
      </c>
      <c r="M388" s="348" t="s">
        <v>899</v>
      </c>
      <c r="N388" s="349">
        <v>1</v>
      </c>
      <c r="O388" s="349">
        <v>5</v>
      </c>
      <c r="P388" s="350">
        <f t="shared" ca="1" si="420"/>
        <v>5</v>
      </c>
      <c r="Q388" s="349">
        <v>0</v>
      </c>
      <c r="R388" s="349">
        <f t="shared" si="421"/>
        <v>0</v>
      </c>
      <c r="S388" s="349" t="s">
        <v>923</v>
      </c>
      <c r="T388" s="360">
        <f t="shared" ca="1" si="412"/>
        <v>422.4</v>
      </c>
      <c r="U388" s="348" t="s">
        <v>899</v>
      </c>
      <c r="V388" s="349">
        <v>1</v>
      </c>
      <c r="W388" s="349">
        <v>15</v>
      </c>
      <c r="X388" s="350">
        <f t="shared" ca="1" si="422"/>
        <v>15</v>
      </c>
      <c r="Y388" s="349">
        <v>0</v>
      </c>
      <c r="Z388" s="349">
        <f t="shared" si="423"/>
        <v>0</v>
      </c>
      <c r="AA388" s="349" t="s">
        <v>923</v>
      </c>
      <c r="AB388" s="360">
        <f t="shared" ca="1" si="413"/>
        <v>140.80000000000001</v>
      </c>
      <c r="AC388" s="348" t="s">
        <v>899</v>
      </c>
      <c r="AD388" s="349">
        <v>1</v>
      </c>
      <c r="AE388" s="349">
        <v>15</v>
      </c>
      <c r="AF388" s="350">
        <f t="shared" ca="1" si="424"/>
        <v>15</v>
      </c>
      <c r="AG388" s="349">
        <v>0</v>
      </c>
      <c r="AH388" s="349">
        <f t="shared" si="425"/>
        <v>0</v>
      </c>
      <c r="AI388" s="349" t="s">
        <v>923</v>
      </c>
      <c r="AJ388" s="360">
        <f t="shared" ca="1" si="426"/>
        <v>140.80000000000001</v>
      </c>
      <c r="AK388" s="348" t="s">
        <v>899</v>
      </c>
      <c r="AL388" s="349">
        <v>1</v>
      </c>
      <c r="AM388" s="349">
        <v>15</v>
      </c>
      <c r="AN388" s="350">
        <f t="shared" ca="1" si="427"/>
        <v>15</v>
      </c>
      <c r="AO388" s="349">
        <v>0</v>
      </c>
      <c r="AP388" s="349">
        <f t="shared" si="428"/>
        <v>0</v>
      </c>
      <c r="AQ388" s="349" t="s">
        <v>923</v>
      </c>
      <c r="AR388" s="360">
        <f t="shared" ca="1" si="429"/>
        <v>140.80000000000001</v>
      </c>
    </row>
    <row r="389" spans="1:44" ht="13.5" thickBot="1" x14ac:dyDescent="0.25">
      <c r="A389" s="430"/>
      <c r="B389" s="430"/>
      <c r="C389" s="415"/>
      <c r="D389" s="413"/>
      <c r="E389" s="413"/>
      <c r="F389" s="417"/>
      <c r="G389" s="418"/>
      <c r="H389" s="418"/>
      <c r="I389" s="420"/>
      <c r="J389" s="422"/>
      <c r="K389" s="422"/>
      <c r="L389" s="424"/>
      <c r="M389" s="351" t="s">
        <v>31</v>
      </c>
      <c r="N389" s="352"/>
      <c r="O389" s="352"/>
      <c r="P389" s="352" t="str">
        <f t="shared" ca="1" si="420"/>
        <v/>
      </c>
      <c r="Q389" s="352"/>
      <c r="R389" s="352" t="str">
        <f t="shared" si="421"/>
        <v/>
      </c>
      <c r="S389" s="352"/>
      <c r="T389" s="361">
        <f t="shared" si="412"/>
        <v>0</v>
      </c>
      <c r="U389" s="351" t="s">
        <v>31</v>
      </c>
      <c r="V389" s="352"/>
      <c r="W389" s="352"/>
      <c r="X389" s="352" t="str">
        <f t="shared" ca="1" si="422"/>
        <v/>
      </c>
      <c r="Y389" s="352"/>
      <c r="Z389" s="352" t="str">
        <f t="shared" si="423"/>
        <v/>
      </c>
      <c r="AA389" s="352"/>
      <c r="AB389" s="361">
        <f t="shared" si="413"/>
        <v>0</v>
      </c>
      <c r="AC389" s="351" t="s">
        <v>31</v>
      </c>
      <c r="AD389" s="352"/>
      <c r="AE389" s="352"/>
      <c r="AF389" s="352" t="str">
        <f t="shared" ca="1" si="424"/>
        <v/>
      </c>
      <c r="AG389" s="352"/>
      <c r="AH389" s="352" t="str">
        <f t="shared" si="425"/>
        <v/>
      </c>
      <c r="AI389" s="352"/>
      <c r="AJ389" s="361">
        <f t="shared" si="426"/>
        <v>0</v>
      </c>
      <c r="AK389" s="351" t="s">
        <v>31</v>
      </c>
      <c r="AL389" s="352"/>
      <c r="AM389" s="352"/>
      <c r="AN389" s="352" t="str">
        <f t="shared" ca="1" si="427"/>
        <v/>
      </c>
      <c r="AO389" s="352"/>
      <c r="AP389" s="352" t="str">
        <f t="shared" si="428"/>
        <v/>
      </c>
      <c r="AQ389" s="352"/>
      <c r="AR389" s="361">
        <f t="shared" si="429"/>
        <v>0</v>
      </c>
    </row>
    <row r="390" spans="1:44" x14ac:dyDescent="0.2">
      <c r="A390" s="430">
        <f t="shared" ref="A390" si="482">IF(AND(A388&lt;&gt;A$10, A388&lt;&gt;""), A388+1, "")</f>
        <v>190</v>
      </c>
      <c r="B390" s="430" t="str">
        <f>'TO Filter Summary'!B200</f>
        <v>PWR</v>
      </c>
      <c r="C390" s="414" t="s">
        <v>891</v>
      </c>
      <c r="D390" s="409" t="s">
        <v>27</v>
      </c>
      <c r="E390" s="409" t="str">
        <f>'TO Filter Summary'!D200</f>
        <v>AB</v>
      </c>
      <c r="F390" s="416">
        <f ca="1">IF($A390="","", VLOOKUP(CONCATENATE("Observatory", $A390), Type_DB, 4, 0))</f>
        <v>540</v>
      </c>
      <c r="G390" s="409" t="str">
        <f ca="1">IF($A390="","", VLOOKUP(CONCATENATE("Observatory", $A390), Type_DB, 5, 0))</f>
        <v>0x21C</v>
      </c>
      <c r="H390" s="409" t="str">
        <f t="shared" ref="H390" ca="1" si="483">CONCATENATE("0x",DEC2HEX(F390+2048))</f>
        <v>0xA1C</v>
      </c>
      <c r="I390" s="419">
        <f ca="1">IF($A390="","", VLOOKUP(CONCATENATE("Observatory", $A390), Type_DB, 12, 0))</f>
        <v>5248</v>
      </c>
      <c r="J390" s="421">
        <f ca="1">IF($A390="","", VLOOKUP(CONCATENATE("Observatory", $A390), Type_DB, 15, 0))</f>
        <v>1</v>
      </c>
      <c r="K390" s="421" t="str">
        <f ca="1">IF($A390="","", VLOOKUP(CONCATENATE("Observatory", $A390), Type_DB, 8, 0))</f>
        <v>Sync</v>
      </c>
      <c r="L390" s="423">
        <f ca="1">IF($A390="","", VLOOKUP(CONCATENATE("Observatory", $A390), Type_DB, 16, 0))</f>
        <v>5248</v>
      </c>
      <c r="M390" s="348" t="s">
        <v>899</v>
      </c>
      <c r="N390" s="349">
        <v>1</v>
      </c>
      <c r="O390" s="349">
        <v>60</v>
      </c>
      <c r="P390" s="350">
        <f t="shared" ca="1" si="420"/>
        <v>60</v>
      </c>
      <c r="Q390" s="349">
        <v>0</v>
      </c>
      <c r="R390" s="349">
        <f t="shared" si="421"/>
        <v>0</v>
      </c>
      <c r="S390" s="349" t="s">
        <v>923</v>
      </c>
      <c r="T390" s="360">
        <f t="shared" ca="1" si="412"/>
        <v>87.466666666666669</v>
      </c>
      <c r="U390" s="348" t="s">
        <v>899</v>
      </c>
      <c r="V390" s="349">
        <v>1</v>
      </c>
      <c r="W390" s="349">
        <v>60</v>
      </c>
      <c r="X390" s="350">
        <f t="shared" ca="1" si="422"/>
        <v>60</v>
      </c>
      <c r="Y390" s="349">
        <v>0</v>
      </c>
      <c r="Z390" s="349">
        <f t="shared" si="423"/>
        <v>0</v>
      </c>
      <c r="AA390" s="349" t="s">
        <v>923</v>
      </c>
      <c r="AB390" s="360">
        <f t="shared" ca="1" si="413"/>
        <v>87.466666666666669</v>
      </c>
      <c r="AC390" s="348" t="s">
        <v>899</v>
      </c>
      <c r="AD390" s="349">
        <v>1</v>
      </c>
      <c r="AE390" s="349">
        <v>60</v>
      </c>
      <c r="AF390" s="350">
        <f t="shared" ca="1" si="424"/>
        <v>60</v>
      </c>
      <c r="AG390" s="349">
        <v>0</v>
      </c>
      <c r="AH390" s="349">
        <f t="shared" si="425"/>
        <v>0</v>
      </c>
      <c r="AI390" s="349" t="s">
        <v>923</v>
      </c>
      <c r="AJ390" s="360">
        <f t="shared" ca="1" si="426"/>
        <v>87.466666666666669</v>
      </c>
      <c r="AK390" s="348" t="s">
        <v>899</v>
      </c>
      <c r="AL390" s="349">
        <v>1</v>
      </c>
      <c r="AM390" s="349">
        <v>60</v>
      </c>
      <c r="AN390" s="350">
        <f t="shared" ca="1" si="427"/>
        <v>60</v>
      </c>
      <c r="AO390" s="349">
        <v>0</v>
      </c>
      <c r="AP390" s="349">
        <f t="shared" si="428"/>
        <v>0</v>
      </c>
      <c r="AQ390" s="349" t="s">
        <v>923</v>
      </c>
      <c r="AR390" s="360">
        <f t="shared" ca="1" si="429"/>
        <v>87.466666666666669</v>
      </c>
    </row>
    <row r="391" spans="1:44" ht="13.5" thickBot="1" x14ac:dyDescent="0.25">
      <c r="A391" s="430"/>
      <c r="B391" s="430"/>
      <c r="C391" s="415"/>
      <c r="D391" s="413"/>
      <c r="E391" s="413"/>
      <c r="F391" s="417"/>
      <c r="G391" s="418"/>
      <c r="H391" s="418"/>
      <c r="I391" s="420"/>
      <c r="J391" s="422"/>
      <c r="K391" s="422"/>
      <c r="L391" s="424"/>
      <c r="M391" s="351" t="s">
        <v>31</v>
      </c>
      <c r="N391" s="352"/>
      <c r="O391" s="352"/>
      <c r="P391" s="352" t="str">
        <f t="shared" ca="1" si="420"/>
        <v/>
      </c>
      <c r="Q391" s="352"/>
      <c r="R391" s="352" t="str">
        <f t="shared" si="421"/>
        <v/>
      </c>
      <c r="S391" s="352"/>
      <c r="T391" s="361">
        <f t="shared" si="412"/>
        <v>0</v>
      </c>
      <c r="U391" s="351" t="s">
        <v>31</v>
      </c>
      <c r="V391" s="352"/>
      <c r="W391" s="352"/>
      <c r="X391" s="352" t="str">
        <f t="shared" ca="1" si="422"/>
        <v/>
      </c>
      <c r="Y391" s="352"/>
      <c r="Z391" s="352" t="str">
        <f t="shared" si="423"/>
        <v/>
      </c>
      <c r="AA391" s="352"/>
      <c r="AB391" s="361">
        <f t="shared" si="413"/>
        <v>0</v>
      </c>
      <c r="AC391" s="351" t="s">
        <v>31</v>
      </c>
      <c r="AD391" s="352"/>
      <c r="AE391" s="352"/>
      <c r="AF391" s="352" t="str">
        <f t="shared" ca="1" si="424"/>
        <v/>
      </c>
      <c r="AG391" s="352"/>
      <c r="AH391" s="352" t="str">
        <f t="shared" si="425"/>
        <v/>
      </c>
      <c r="AI391" s="352"/>
      <c r="AJ391" s="361">
        <f t="shared" si="426"/>
        <v>0</v>
      </c>
      <c r="AK391" s="351" t="s">
        <v>31</v>
      </c>
      <c r="AL391" s="352"/>
      <c r="AM391" s="352"/>
      <c r="AN391" s="352" t="str">
        <f t="shared" ca="1" si="427"/>
        <v/>
      </c>
      <c r="AO391" s="352"/>
      <c r="AP391" s="352" t="str">
        <f t="shared" si="428"/>
        <v/>
      </c>
      <c r="AQ391" s="352"/>
      <c r="AR391" s="361">
        <f t="shared" si="429"/>
        <v>0</v>
      </c>
    </row>
    <row r="392" spans="1:44" x14ac:dyDescent="0.2">
      <c r="A392" s="430">
        <f t="shared" ref="A392" si="484">IF(AND(A390&lt;&gt;A$10, A390&lt;&gt;""), A390+1, "")</f>
        <v>191</v>
      </c>
      <c r="B392" s="430" t="str">
        <f>'TO Filter Summary'!B201</f>
        <v>PWR</v>
      </c>
      <c r="C392" s="414" t="s">
        <v>892</v>
      </c>
      <c r="D392" s="409" t="s">
        <v>27</v>
      </c>
      <c r="E392" s="409" t="str">
        <f>'TO Filter Summary'!D201</f>
        <v>AB</v>
      </c>
      <c r="F392" s="416">
        <f ca="1">IF($A392="","", VLOOKUP(CONCATENATE("Observatory", $A392), Type_DB, 4, 0))</f>
        <v>541</v>
      </c>
      <c r="G392" s="409" t="str">
        <f ca="1">IF($A392="","", VLOOKUP(CONCATENATE("Observatory", $A392), Type_DB, 5, 0))</f>
        <v>0x21D</v>
      </c>
      <c r="H392" s="409" t="str">
        <f t="shared" ref="H392" ca="1" si="485">CONCATENATE("0x",DEC2HEX(F392+2048))</f>
        <v>0xA1D</v>
      </c>
      <c r="I392" s="419">
        <f ca="1">IF($A392="","", VLOOKUP(CONCATENATE("Observatory", $A392), Type_DB, 12, 0))</f>
        <v>496</v>
      </c>
      <c r="J392" s="421">
        <f ca="1">IF($A392="","", VLOOKUP(CONCATENATE("Observatory", $A392), Type_DB, 15, 0))</f>
        <v>1</v>
      </c>
      <c r="K392" s="421" t="str">
        <f ca="1">IF($A392="","", VLOOKUP(CONCATENATE("Observatory", $A392), Type_DB, 8, 0))</f>
        <v>Sync</v>
      </c>
      <c r="L392" s="423">
        <f ca="1">IF($A392="","", VLOOKUP(CONCATENATE("Observatory", $A392), Type_DB, 16, 0))</f>
        <v>496</v>
      </c>
      <c r="M392" s="348" t="s">
        <v>899</v>
      </c>
      <c r="N392" s="349">
        <v>1</v>
      </c>
      <c r="O392" s="349">
        <v>1</v>
      </c>
      <c r="P392" s="350">
        <f t="shared" ca="1" si="420"/>
        <v>1</v>
      </c>
      <c r="Q392" s="349">
        <v>0</v>
      </c>
      <c r="R392" s="349">
        <f t="shared" si="421"/>
        <v>0</v>
      </c>
      <c r="S392" s="349" t="s">
        <v>923</v>
      </c>
      <c r="T392" s="360">
        <f t="shared" ca="1" si="412"/>
        <v>496</v>
      </c>
      <c r="U392" s="348" t="s">
        <v>899</v>
      </c>
      <c r="V392" s="349">
        <v>1</v>
      </c>
      <c r="W392" s="349">
        <v>5</v>
      </c>
      <c r="X392" s="350">
        <f t="shared" ca="1" si="422"/>
        <v>5</v>
      </c>
      <c r="Y392" s="349">
        <v>0</v>
      </c>
      <c r="Z392" s="349">
        <f t="shared" si="423"/>
        <v>0</v>
      </c>
      <c r="AA392" s="349" t="s">
        <v>923</v>
      </c>
      <c r="AB392" s="360">
        <f t="shared" ca="1" si="413"/>
        <v>99.2</v>
      </c>
      <c r="AC392" s="348" t="s">
        <v>899</v>
      </c>
      <c r="AD392" s="349">
        <v>1</v>
      </c>
      <c r="AE392" s="349">
        <v>5</v>
      </c>
      <c r="AF392" s="350">
        <f t="shared" ca="1" si="424"/>
        <v>5</v>
      </c>
      <c r="AG392" s="349">
        <v>0</v>
      </c>
      <c r="AH392" s="349">
        <f t="shared" si="425"/>
        <v>0</v>
      </c>
      <c r="AI392" s="349" t="s">
        <v>923</v>
      </c>
      <c r="AJ392" s="360">
        <f t="shared" ca="1" si="426"/>
        <v>99.2</v>
      </c>
      <c r="AK392" s="348" t="s">
        <v>899</v>
      </c>
      <c r="AL392" s="349">
        <v>1</v>
      </c>
      <c r="AM392" s="349">
        <v>5</v>
      </c>
      <c r="AN392" s="350">
        <f t="shared" ca="1" si="427"/>
        <v>5</v>
      </c>
      <c r="AO392" s="349">
        <v>0</v>
      </c>
      <c r="AP392" s="349">
        <f t="shared" si="428"/>
        <v>0</v>
      </c>
      <c r="AQ392" s="349" t="s">
        <v>923</v>
      </c>
      <c r="AR392" s="360">
        <f t="shared" ca="1" si="429"/>
        <v>99.2</v>
      </c>
    </row>
    <row r="393" spans="1:44" ht="13.5" thickBot="1" x14ac:dyDescent="0.25">
      <c r="A393" s="430"/>
      <c r="B393" s="430"/>
      <c r="C393" s="415"/>
      <c r="D393" s="413"/>
      <c r="E393" s="413"/>
      <c r="F393" s="417"/>
      <c r="G393" s="418"/>
      <c r="H393" s="418"/>
      <c r="I393" s="420"/>
      <c r="J393" s="422"/>
      <c r="K393" s="422"/>
      <c r="L393" s="424"/>
      <c r="M393" s="351" t="s">
        <v>31</v>
      </c>
      <c r="N393" s="352"/>
      <c r="O393" s="352"/>
      <c r="P393" s="352" t="str">
        <f t="shared" ca="1" si="420"/>
        <v/>
      </c>
      <c r="Q393" s="352"/>
      <c r="R393" s="352" t="str">
        <f t="shared" si="421"/>
        <v/>
      </c>
      <c r="S393" s="352"/>
      <c r="T393" s="361">
        <f t="shared" si="412"/>
        <v>0</v>
      </c>
      <c r="U393" s="351" t="s">
        <v>31</v>
      </c>
      <c r="V393" s="352"/>
      <c r="W393" s="352"/>
      <c r="X393" s="352" t="str">
        <f t="shared" ca="1" si="422"/>
        <v/>
      </c>
      <c r="Y393" s="352"/>
      <c r="Z393" s="352" t="str">
        <f t="shared" si="423"/>
        <v/>
      </c>
      <c r="AA393" s="352"/>
      <c r="AB393" s="361">
        <f t="shared" si="413"/>
        <v>0</v>
      </c>
      <c r="AC393" s="351" t="s">
        <v>31</v>
      </c>
      <c r="AD393" s="352"/>
      <c r="AE393" s="352"/>
      <c r="AF393" s="352" t="str">
        <f t="shared" ca="1" si="424"/>
        <v/>
      </c>
      <c r="AG393" s="352"/>
      <c r="AH393" s="352" t="str">
        <f t="shared" si="425"/>
        <v/>
      </c>
      <c r="AI393" s="352"/>
      <c r="AJ393" s="361">
        <f t="shared" si="426"/>
        <v>0</v>
      </c>
      <c r="AK393" s="351" t="s">
        <v>31</v>
      </c>
      <c r="AL393" s="352"/>
      <c r="AM393" s="352"/>
      <c r="AN393" s="352" t="str">
        <f t="shared" ca="1" si="427"/>
        <v/>
      </c>
      <c r="AO393" s="352"/>
      <c r="AP393" s="352" t="str">
        <f t="shared" si="428"/>
        <v/>
      </c>
      <c r="AQ393" s="352"/>
      <c r="AR393" s="361">
        <f t="shared" si="429"/>
        <v>0</v>
      </c>
    </row>
    <row r="394" spans="1:44" x14ac:dyDescent="0.2">
      <c r="A394" s="430">
        <f t="shared" ref="A394" si="486">IF(AND(A392&lt;&gt;A$10, A392&lt;&gt;""), A392+1, "")</f>
        <v>192</v>
      </c>
      <c r="B394" s="430" t="str">
        <f>'TO Filter Summary'!B202</f>
        <v>ST</v>
      </c>
      <c r="C394" s="414" t="s">
        <v>893</v>
      </c>
      <c r="D394" s="409" t="s">
        <v>27</v>
      </c>
      <c r="E394" s="409" t="str">
        <f>'TO Filter Summary'!D202</f>
        <v>AB</v>
      </c>
      <c r="F394" s="416">
        <f ca="1">IF($A394="","", VLOOKUP(CONCATENATE("Observatory", $A394), Type_DB, 4, 0))</f>
        <v>542</v>
      </c>
      <c r="G394" s="409" t="str">
        <f ca="1">IF($A394="","", VLOOKUP(CONCATENATE("Observatory", $A394), Type_DB, 5, 0))</f>
        <v>0x21E</v>
      </c>
      <c r="H394" s="409" t="str">
        <f t="shared" ref="H394" ca="1" si="487">CONCATENATE("0x",DEC2HEX(F394+2048))</f>
        <v>0xA1E</v>
      </c>
      <c r="I394" s="419">
        <f ca="1">IF($A394="","", VLOOKUP(CONCATENATE("Observatory", $A394), Type_DB, 12, 0))</f>
        <v>640</v>
      </c>
      <c r="J394" s="421">
        <f ca="1">IF($A394="","", VLOOKUP(CONCATENATE("Observatory", $A394), Type_DB, 15, 0))</f>
        <v>1</v>
      </c>
      <c r="K394" s="421" t="str">
        <f ca="1">IF($A394="","", VLOOKUP(CONCATENATE("Observatory", $A394), Type_DB, 8, 0))</f>
        <v>Sync</v>
      </c>
      <c r="L394" s="423">
        <f ca="1">IF($A394="","", VLOOKUP(CONCATENATE("Observatory", $A394), Type_DB, 16, 0))</f>
        <v>640</v>
      </c>
      <c r="M394" s="348" t="s">
        <v>899</v>
      </c>
      <c r="N394" s="349">
        <v>1</v>
      </c>
      <c r="O394" s="349">
        <v>5</v>
      </c>
      <c r="P394" s="350">
        <f t="shared" ca="1" si="420"/>
        <v>5</v>
      </c>
      <c r="Q394" s="349">
        <v>0</v>
      </c>
      <c r="R394" s="349">
        <f t="shared" si="421"/>
        <v>0</v>
      </c>
      <c r="S394" s="349" t="s">
        <v>923</v>
      </c>
      <c r="T394" s="360">
        <f t="shared" ca="1" si="412"/>
        <v>128</v>
      </c>
      <c r="U394" s="348" t="s">
        <v>899</v>
      </c>
      <c r="V394" s="349">
        <v>1</v>
      </c>
      <c r="W394" s="349">
        <v>30</v>
      </c>
      <c r="X394" s="350">
        <f t="shared" ca="1" si="422"/>
        <v>30</v>
      </c>
      <c r="Y394" s="349">
        <v>0</v>
      </c>
      <c r="Z394" s="349">
        <f t="shared" si="423"/>
        <v>0</v>
      </c>
      <c r="AA394" s="349" t="s">
        <v>923</v>
      </c>
      <c r="AB394" s="360">
        <f t="shared" ca="1" si="413"/>
        <v>21.333333333333332</v>
      </c>
      <c r="AC394" s="348" t="s">
        <v>899</v>
      </c>
      <c r="AD394" s="349">
        <v>1</v>
      </c>
      <c r="AE394" s="349">
        <v>60</v>
      </c>
      <c r="AF394" s="350">
        <f t="shared" ca="1" si="424"/>
        <v>60</v>
      </c>
      <c r="AG394" s="349">
        <v>0</v>
      </c>
      <c r="AH394" s="349">
        <f t="shared" si="425"/>
        <v>0</v>
      </c>
      <c r="AI394" s="349" t="s">
        <v>923</v>
      </c>
      <c r="AJ394" s="360">
        <f t="shared" ca="1" si="426"/>
        <v>10.666666666666666</v>
      </c>
      <c r="AK394" s="348" t="s">
        <v>899</v>
      </c>
      <c r="AL394" s="349">
        <v>1</v>
      </c>
      <c r="AM394" s="349">
        <v>60</v>
      </c>
      <c r="AN394" s="350">
        <f t="shared" ca="1" si="427"/>
        <v>60</v>
      </c>
      <c r="AO394" s="349">
        <v>0</v>
      </c>
      <c r="AP394" s="349">
        <f t="shared" si="428"/>
        <v>0</v>
      </c>
      <c r="AQ394" s="349" t="s">
        <v>923</v>
      </c>
      <c r="AR394" s="360">
        <f t="shared" ca="1" si="429"/>
        <v>10.666666666666666</v>
      </c>
    </row>
    <row r="395" spans="1:44" ht="13.5" thickBot="1" x14ac:dyDescent="0.25">
      <c r="A395" s="430"/>
      <c r="B395" s="430"/>
      <c r="C395" s="415"/>
      <c r="D395" s="413"/>
      <c r="E395" s="413"/>
      <c r="F395" s="417"/>
      <c r="G395" s="418"/>
      <c r="H395" s="418"/>
      <c r="I395" s="420"/>
      <c r="J395" s="422"/>
      <c r="K395" s="422"/>
      <c r="L395" s="424"/>
      <c r="M395" s="351" t="s">
        <v>31</v>
      </c>
      <c r="N395" s="352"/>
      <c r="O395" s="352"/>
      <c r="P395" s="352" t="str">
        <f t="shared" ca="1" si="420"/>
        <v/>
      </c>
      <c r="Q395" s="352"/>
      <c r="R395" s="352" t="str">
        <f t="shared" si="421"/>
        <v/>
      </c>
      <c r="S395" s="352"/>
      <c r="T395" s="361">
        <f t="shared" si="412"/>
        <v>0</v>
      </c>
      <c r="U395" s="351" t="s">
        <v>31</v>
      </c>
      <c r="V395" s="352"/>
      <c r="W395" s="352"/>
      <c r="X395" s="352" t="str">
        <f t="shared" ca="1" si="422"/>
        <v/>
      </c>
      <c r="Y395" s="352"/>
      <c r="Z395" s="352" t="str">
        <f t="shared" si="423"/>
        <v/>
      </c>
      <c r="AA395" s="352"/>
      <c r="AB395" s="361">
        <f t="shared" si="413"/>
        <v>0</v>
      </c>
      <c r="AC395" s="351" t="s">
        <v>31</v>
      </c>
      <c r="AD395" s="352"/>
      <c r="AE395" s="352"/>
      <c r="AF395" s="352" t="str">
        <f t="shared" ca="1" si="424"/>
        <v/>
      </c>
      <c r="AG395" s="352"/>
      <c r="AH395" s="352" t="str">
        <f t="shared" si="425"/>
        <v/>
      </c>
      <c r="AI395" s="352"/>
      <c r="AJ395" s="361">
        <f t="shared" si="426"/>
        <v>0</v>
      </c>
      <c r="AK395" s="351" t="s">
        <v>31</v>
      </c>
      <c r="AL395" s="352"/>
      <c r="AM395" s="352"/>
      <c r="AN395" s="352" t="str">
        <f t="shared" ca="1" si="427"/>
        <v/>
      </c>
      <c r="AO395" s="352"/>
      <c r="AP395" s="352" t="str">
        <f t="shared" si="428"/>
        <v/>
      </c>
      <c r="AQ395" s="352"/>
      <c r="AR395" s="361">
        <f t="shared" si="429"/>
        <v>0</v>
      </c>
    </row>
    <row r="396" spans="1:44" x14ac:dyDescent="0.2">
      <c r="A396" s="430">
        <f t="shared" ref="A396" si="488">IF(AND(A394&lt;&gt;A$10, A394&lt;&gt;""), A394+1, "")</f>
        <v>193</v>
      </c>
      <c r="B396" s="430" t="str">
        <f>'TO Filter Summary'!B203</f>
        <v>ST</v>
      </c>
      <c r="C396" s="414" t="s">
        <v>894</v>
      </c>
      <c r="D396" s="409" t="s">
        <v>27</v>
      </c>
      <c r="E396" s="409" t="str">
        <f>'TO Filter Summary'!D203</f>
        <v>AB</v>
      </c>
      <c r="F396" s="416">
        <f ca="1">IF($A396="","", VLOOKUP(CONCATENATE("Observatory", $A396), Type_DB, 4, 0))</f>
        <v>543</v>
      </c>
      <c r="G396" s="409" t="str">
        <f ca="1">IF($A396="","", VLOOKUP(CONCATENATE("Observatory", $A396), Type_DB, 5, 0))</f>
        <v>0x21F</v>
      </c>
      <c r="H396" s="409" t="str">
        <f t="shared" ref="H396" ca="1" si="489">CONCATENATE("0x",DEC2HEX(F396+2048))</f>
        <v>0xA1F</v>
      </c>
      <c r="I396" s="419">
        <f ca="1">IF($A396="","", VLOOKUP(CONCATENATE("Observatory", $A396), Type_DB, 12, 0))</f>
        <v>2112</v>
      </c>
      <c r="J396" s="421">
        <f ca="1">IF($A396="","", VLOOKUP(CONCATENATE("Observatory", $A396), Type_DB, 15, 0))</f>
        <v>1</v>
      </c>
      <c r="K396" s="421" t="str">
        <f ca="1">IF($A396="","", VLOOKUP(CONCATENATE("Observatory", $A396), Type_DB, 8, 0))</f>
        <v>Sync</v>
      </c>
      <c r="L396" s="423">
        <f ca="1">IF($A396="","", VLOOKUP(CONCATENATE("Observatory", $A396), Type_DB, 16, 0))</f>
        <v>2112</v>
      </c>
      <c r="M396" s="348" t="s">
        <v>899</v>
      </c>
      <c r="N396" s="349">
        <v>0</v>
      </c>
      <c r="O396" s="349">
        <v>0</v>
      </c>
      <c r="P396" s="350">
        <f t="shared" ca="1" si="420"/>
        <v>0</v>
      </c>
      <c r="Q396" s="349">
        <v>0</v>
      </c>
      <c r="R396" s="349">
        <f t="shared" si="421"/>
        <v>0</v>
      </c>
      <c r="S396" s="349" t="s">
        <v>923</v>
      </c>
      <c r="T396" s="360">
        <f t="shared" si="412"/>
        <v>0</v>
      </c>
      <c r="U396" s="348" t="s">
        <v>899</v>
      </c>
      <c r="V396" s="349">
        <v>0</v>
      </c>
      <c r="W396" s="349">
        <v>0</v>
      </c>
      <c r="X396" s="350">
        <f t="shared" ca="1" si="422"/>
        <v>0</v>
      </c>
      <c r="Y396" s="349">
        <v>0</v>
      </c>
      <c r="Z396" s="349">
        <f t="shared" si="423"/>
        <v>0</v>
      </c>
      <c r="AA396" s="349" t="s">
        <v>923</v>
      </c>
      <c r="AB396" s="360">
        <f t="shared" si="413"/>
        <v>0</v>
      </c>
      <c r="AC396" s="348" t="s">
        <v>899</v>
      </c>
      <c r="AD396" s="349">
        <v>0</v>
      </c>
      <c r="AE396" s="349">
        <v>0</v>
      </c>
      <c r="AF396" s="350">
        <f t="shared" ca="1" si="424"/>
        <v>0</v>
      </c>
      <c r="AG396" s="349">
        <v>0</v>
      </c>
      <c r="AH396" s="349">
        <f t="shared" si="425"/>
        <v>0</v>
      </c>
      <c r="AI396" s="349" t="s">
        <v>923</v>
      </c>
      <c r="AJ396" s="360">
        <f t="shared" si="426"/>
        <v>0</v>
      </c>
      <c r="AK396" s="348" t="s">
        <v>899</v>
      </c>
      <c r="AL396" s="349">
        <v>0</v>
      </c>
      <c r="AM396" s="349">
        <v>0</v>
      </c>
      <c r="AN396" s="350">
        <f t="shared" ca="1" si="427"/>
        <v>0</v>
      </c>
      <c r="AO396" s="349">
        <v>0</v>
      </c>
      <c r="AP396" s="349">
        <f t="shared" si="428"/>
        <v>0</v>
      </c>
      <c r="AQ396" s="349" t="s">
        <v>923</v>
      </c>
      <c r="AR396" s="360">
        <f t="shared" si="429"/>
        <v>0</v>
      </c>
    </row>
    <row r="397" spans="1:44" ht="13.5" thickBot="1" x14ac:dyDescent="0.25">
      <c r="A397" s="430"/>
      <c r="B397" s="430"/>
      <c r="C397" s="415"/>
      <c r="D397" s="413"/>
      <c r="E397" s="413"/>
      <c r="F397" s="417"/>
      <c r="G397" s="418"/>
      <c r="H397" s="418"/>
      <c r="I397" s="420"/>
      <c r="J397" s="422"/>
      <c r="K397" s="422"/>
      <c r="L397" s="424"/>
      <c r="M397" s="351" t="s">
        <v>31</v>
      </c>
      <c r="N397" s="352"/>
      <c r="O397" s="352"/>
      <c r="P397" s="352" t="str">
        <f t="shared" ca="1" si="420"/>
        <v/>
      </c>
      <c r="Q397" s="352"/>
      <c r="R397" s="352" t="str">
        <f t="shared" si="421"/>
        <v/>
      </c>
      <c r="S397" s="352"/>
      <c r="T397" s="361">
        <f t="shared" ref="T397:T399" si="490">IF(AND(M397&lt;&gt;"N/A", O397&lt;&gt;0),IF($E397="B",0,$L397/O397), 0)</f>
        <v>0</v>
      </c>
      <c r="U397" s="351" t="s">
        <v>31</v>
      </c>
      <c r="V397" s="352"/>
      <c r="W397" s="352"/>
      <c r="X397" s="352" t="str">
        <f t="shared" ca="1" si="422"/>
        <v/>
      </c>
      <c r="Y397" s="352"/>
      <c r="Z397" s="352" t="str">
        <f t="shared" si="423"/>
        <v/>
      </c>
      <c r="AA397" s="352"/>
      <c r="AB397" s="361">
        <f t="shared" ref="AB397:AB405" si="491">IF(AND(U397&lt;&gt;"N/A", W397&lt;&gt;0),IF($E397="B",0,$L397/W397), 0)</f>
        <v>0</v>
      </c>
      <c r="AC397" s="351" t="s">
        <v>31</v>
      </c>
      <c r="AD397" s="352"/>
      <c r="AE397" s="352"/>
      <c r="AF397" s="352" t="str">
        <f t="shared" ca="1" si="424"/>
        <v/>
      </c>
      <c r="AG397" s="352"/>
      <c r="AH397" s="352" t="str">
        <f t="shared" si="425"/>
        <v/>
      </c>
      <c r="AI397" s="352"/>
      <c r="AJ397" s="361">
        <f t="shared" ref="AJ397:AJ399" si="492">IF(AND(AC397&lt;&gt;"N/A", AE397&lt;&gt;0),IF($E397="B",0,$L397/AE397), 0)</f>
        <v>0</v>
      </c>
      <c r="AK397" s="351" t="s">
        <v>31</v>
      </c>
      <c r="AL397" s="352"/>
      <c r="AM397" s="352"/>
      <c r="AN397" s="352" t="str">
        <f t="shared" ca="1" si="427"/>
        <v/>
      </c>
      <c r="AO397" s="352"/>
      <c r="AP397" s="352" t="str">
        <f t="shared" si="428"/>
        <v/>
      </c>
      <c r="AQ397" s="352"/>
      <c r="AR397" s="361">
        <f t="shared" ref="AR397:AR399" si="493">IF(AND(AK397&lt;&gt;"N/A", AM397&lt;&gt;0),IF($E397="B",0,$L397/AM397), 0)</f>
        <v>0</v>
      </c>
    </row>
    <row r="398" spans="1:44" x14ac:dyDescent="0.2">
      <c r="A398" s="430">
        <f t="shared" ref="A398" si="494">IF(AND(A396&lt;&gt;A$10, A396&lt;&gt;""), A396+1, "")</f>
        <v>194</v>
      </c>
      <c r="B398" s="430" t="str">
        <f>'TO Filter Summary'!B204</f>
        <v>ST</v>
      </c>
      <c r="C398" s="414" t="s">
        <v>895</v>
      </c>
      <c r="D398" s="409" t="s">
        <v>27</v>
      </c>
      <c r="E398" s="409" t="str">
        <f>'TO Filter Summary'!D204</f>
        <v>AB</v>
      </c>
      <c r="F398" s="416">
        <f ca="1">IF($A398="","", VLOOKUP(CONCATENATE("Observatory", $A398), Type_DB, 4, 0))</f>
        <v>544</v>
      </c>
      <c r="G398" s="409" t="str">
        <f ca="1">IF($A398="","", VLOOKUP(CONCATENATE("Observatory", $A398), Type_DB, 5, 0))</f>
        <v>0x220</v>
      </c>
      <c r="H398" s="409" t="str">
        <f t="shared" ref="H398" ca="1" si="495">CONCATENATE("0x",DEC2HEX(F398+2048))</f>
        <v>0xA20</v>
      </c>
      <c r="I398" s="419">
        <f ca="1">IF($A398="","", VLOOKUP(CONCATENATE("Observatory", $A398), Type_DB, 12, 0))</f>
        <v>1152</v>
      </c>
      <c r="J398" s="421">
        <f ca="1">IF($A398="","", VLOOKUP(CONCATENATE("Observatory", $A398), Type_DB, 15, 0))</f>
        <v>1</v>
      </c>
      <c r="K398" s="421" t="str">
        <f ca="1">IF($A398="","", VLOOKUP(CONCATENATE("Observatory", $A398), Type_DB, 8, 0))</f>
        <v>Sync</v>
      </c>
      <c r="L398" s="423">
        <f ca="1">IF($A398="","", VLOOKUP(CONCATENATE("Observatory", $A398), Type_DB, 16, 0))</f>
        <v>1152</v>
      </c>
      <c r="M398" s="348" t="s">
        <v>899</v>
      </c>
      <c r="N398" s="349">
        <v>0</v>
      </c>
      <c r="O398" s="349">
        <v>0</v>
      </c>
      <c r="P398" s="350">
        <f t="shared" ca="1" si="420"/>
        <v>0</v>
      </c>
      <c r="Q398" s="349">
        <v>0</v>
      </c>
      <c r="R398" s="349">
        <f t="shared" si="421"/>
        <v>0</v>
      </c>
      <c r="S398" s="349" t="s">
        <v>923</v>
      </c>
      <c r="T398" s="360">
        <f t="shared" si="490"/>
        <v>0</v>
      </c>
      <c r="U398" s="348" t="s">
        <v>899</v>
      </c>
      <c r="V398" s="349">
        <v>0</v>
      </c>
      <c r="W398" s="349">
        <v>0</v>
      </c>
      <c r="X398" s="350">
        <f t="shared" ca="1" si="422"/>
        <v>0</v>
      </c>
      <c r="Y398" s="349">
        <v>0</v>
      </c>
      <c r="Z398" s="349">
        <f t="shared" si="423"/>
        <v>0</v>
      </c>
      <c r="AA398" s="349" t="s">
        <v>923</v>
      </c>
      <c r="AB398" s="360">
        <f t="shared" si="491"/>
        <v>0</v>
      </c>
      <c r="AC398" s="348" t="s">
        <v>899</v>
      </c>
      <c r="AD398" s="349">
        <v>0</v>
      </c>
      <c r="AE398" s="349">
        <v>0</v>
      </c>
      <c r="AF398" s="350">
        <f t="shared" ca="1" si="424"/>
        <v>0</v>
      </c>
      <c r="AG398" s="349">
        <v>0</v>
      </c>
      <c r="AH398" s="349">
        <f t="shared" si="425"/>
        <v>0</v>
      </c>
      <c r="AI398" s="349" t="s">
        <v>923</v>
      </c>
      <c r="AJ398" s="360">
        <f t="shared" si="492"/>
        <v>0</v>
      </c>
      <c r="AK398" s="348" t="s">
        <v>899</v>
      </c>
      <c r="AL398" s="349">
        <v>0</v>
      </c>
      <c r="AM398" s="349">
        <v>0</v>
      </c>
      <c r="AN398" s="350">
        <f t="shared" ca="1" si="427"/>
        <v>0</v>
      </c>
      <c r="AO398" s="349">
        <v>0</v>
      </c>
      <c r="AP398" s="349">
        <f t="shared" si="428"/>
        <v>0</v>
      </c>
      <c r="AQ398" s="349" t="s">
        <v>923</v>
      </c>
      <c r="AR398" s="360">
        <f t="shared" si="493"/>
        <v>0</v>
      </c>
    </row>
    <row r="399" spans="1:44" ht="13.5" thickBot="1" x14ac:dyDescent="0.25">
      <c r="A399" s="430"/>
      <c r="B399" s="430"/>
      <c r="C399" s="415"/>
      <c r="D399" s="413"/>
      <c r="E399" s="413"/>
      <c r="F399" s="417"/>
      <c r="G399" s="418"/>
      <c r="H399" s="418"/>
      <c r="I399" s="420"/>
      <c r="J399" s="422"/>
      <c r="K399" s="422"/>
      <c r="L399" s="424"/>
      <c r="M399" s="351" t="s">
        <v>31</v>
      </c>
      <c r="N399" s="352"/>
      <c r="O399" s="352"/>
      <c r="P399" s="352" t="str">
        <f t="shared" ca="1" si="420"/>
        <v/>
      </c>
      <c r="Q399" s="352"/>
      <c r="R399" s="352" t="str">
        <f t="shared" si="421"/>
        <v/>
      </c>
      <c r="S399" s="352"/>
      <c r="T399" s="361">
        <f t="shared" si="490"/>
        <v>0</v>
      </c>
      <c r="U399" s="351" t="s">
        <v>31</v>
      </c>
      <c r="V399" s="352"/>
      <c r="W399" s="352"/>
      <c r="X399" s="352" t="str">
        <f t="shared" ca="1" si="422"/>
        <v/>
      </c>
      <c r="Y399" s="352"/>
      <c r="Z399" s="352" t="str">
        <f t="shared" si="423"/>
        <v/>
      </c>
      <c r="AA399" s="352"/>
      <c r="AB399" s="361">
        <f t="shared" si="491"/>
        <v>0</v>
      </c>
      <c r="AC399" s="351" t="s">
        <v>31</v>
      </c>
      <c r="AD399" s="352"/>
      <c r="AE399" s="352"/>
      <c r="AF399" s="352" t="str">
        <f t="shared" ca="1" si="424"/>
        <v/>
      </c>
      <c r="AG399" s="352"/>
      <c r="AH399" s="352" t="str">
        <f t="shared" si="425"/>
        <v/>
      </c>
      <c r="AI399" s="352"/>
      <c r="AJ399" s="361">
        <f t="shared" si="492"/>
        <v>0</v>
      </c>
      <c r="AK399" s="351" t="s">
        <v>31</v>
      </c>
      <c r="AL399" s="352"/>
      <c r="AM399" s="352"/>
      <c r="AN399" s="352" t="str">
        <f t="shared" ca="1" si="427"/>
        <v/>
      </c>
      <c r="AO399" s="352"/>
      <c r="AP399" s="352" t="str">
        <f t="shared" si="428"/>
        <v/>
      </c>
      <c r="AQ399" s="352"/>
      <c r="AR399" s="361">
        <f t="shared" si="493"/>
        <v>0</v>
      </c>
    </row>
    <row r="400" spans="1:44" x14ac:dyDescent="0.2">
      <c r="A400" s="430">
        <f t="shared" ref="A400" si="496">IF(AND(A398&lt;&gt;A$10, A398&lt;&gt;""), A398+1, "")</f>
        <v>195</v>
      </c>
      <c r="B400" s="430" t="str">
        <f>'TO Filter Summary'!B205</f>
        <v>ST</v>
      </c>
      <c r="C400" s="414" t="s">
        <v>896</v>
      </c>
      <c r="D400" s="409" t="s">
        <v>27</v>
      </c>
      <c r="E400" s="409" t="str">
        <f>'TO Filter Summary'!D205</f>
        <v>AB</v>
      </c>
      <c r="F400" s="416">
        <f ca="1">IF($A400="","", VLOOKUP(CONCATENATE("Observatory", $A400), Type_DB, 4, 0))</f>
        <v>545</v>
      </c>
      <c r="G400" s="409" t="str">
        <f ca="1">IF($A400="","", VLOOKUP(CONCATENATE("Observatory", $A400), Type_DB, 5, 0))</f>
        <v>0x221</v>
      </c>
      <c r="H400" s="409" t="str">
        <f t="shared" ref="H400" ca="1" si="497">CONCATENATE("0x",DEC2HEX(F400+2048))</f>
        <v>0xA21</v>
      </c>
      <c r="I400" s="419">
        <f ca="1">IF($A400="","", VLOOKUP(CONCATENATE("Observatory", $A400), Type_DB, 12, 0))</f>
        <v>640</v>
      </c>
      <c r="J400" s="421">
        <f ca="1">IF($A400="","", VLOOKUP(CONCATENATE("Observatory", $A400), Type_DB, 15, 0))</f>
        <v>1</v>
      </c>
      <c r="K400" s="421" t="str">
        <f ca="1">IF($A400="","", VLOOKUP(CONCATENATE("Observatory", $A400), Type_DB, 8, 0))</f>
        <v>Sync</v>
      </c>
      <c r="L400" s="423">
        <f ca="1">IF($A400="","", VLOOKUP(CONCATENATE("Observatory", $A400), Type_DB, 16, 0))</f>
        <v>640</v>
      </c>
      <c r="M400" s="348" t="s">
        <v>899</v>
      </c>
      <c r="N400" s="349">
        <v>1</v>
      </c>
      <c r="O400" s="349">
        <v>5</v>
      </c>
      <c r="P400" s="350">
        <f t="shared" ref="P400:P463" ca="1" si="498">IF(M400="Count", INDIRECT(CONCATENATE("$J", ROW()))*O400, "")</f>
        <v>5</v>
      </c>
      <c r="Q400" s="349">
        <v>0</v>
      </c>
      <c r="R400" s="349">
        <f t="shared" ref="R400:R463" si="499">IF(S400="","",IF(S400="SCHK",0,(IF(S400="SCEV",1,(IF(S400="SCAD",2,IF(S400="SCHR",3,0)))))))</f>
        <v>0</v>
      </c>
      <c r="S400" s="349" t="s">
        <v>923</v>
      </c>
      <c r="T400" s="360">
        <f t="shared" ref="T400:T460" ca="1" si="500">IF(AND(M400&lt;&gt;"N/A", O400&lt;&gt;0),IF($E400="B",0,$L400/O400), 0)</f>
        <v>128</v>
      </c>
      <c r="U400" s="348" t="s">
        <v>899</v>
      </c>
      <c r="V400" s="349">
        <v>1</v>
      </c>
      <c r="W400" s="349">
        <v>30</v>
      </c>
      <c r="X400" s="350">
        <f t="shared" ref="X400:X405" ca="1" si="501">IF(U400="Count", INDIRECT(CONCATENATE("$J", ROW()))*W400, "")</f>
        <v>30</v>
      </c>
      <c r="Y400" s="349">
        <v>0</v>
      </c>
      <c r="Z400" s="349">
        <f t="shared" ref="Z400:Z405" si="502">IF(AA400="","",IF(AA400="SCHK",0,(IF(AA400="SCEV",1,(IF(AA400="SCAD",2,IF(AA400="SCHR",3,0)))))))</f>
        <v>0</v>
      </c>
      <c r="AA400" s="349" t="s">
        <v>923</v>
      </c>
      <c r="AB400" s="360">
        <f t="shared" ca="1" si="491"/>
        <v>21.333333333333332</v>
      </c>
      <c r="AC400" s="348" t="s">
        <v>899</v>
      </c>
      <c r="AD400" s="349">
        <v>1</v>
      </c>
      <c r="AE400" s="349">
        <v>60</v>
      </c>
      <c r="AF400" s="350">
        <f t="shared" ref="AF400:AF463" ca="1" si="503">IF(AC400="Count", INDIRECT(CONCATENATE("$J", ROW()))*AE400, "")</f>
        <v>60</v>
      </c>
      <c r="AG400" s="349">
        <v>0</v>
      </c>
      <c r="AH400" s="349">
        <f t="shared" ref="AH400:AH463" si="504">IF(AI400="","",IF(AI400="SCHK",0,(IF(AI400="SCEV",1,(IF(AI400="SCAD",2,IF(AI400="SCHR",3,0)))))))</f>
        <v>0</v>
      </c>
      <c r="AI400" s="349" t="s">
        <v>923</v>
      </c>
      <c r="AJ400" s="360">
        <f t="shared" ref="AJ400:AJ460" ca="1" si="505">IF(AND(AC400&lt;&gt;"N/A", AE400&lt;&gt;0),IF($E400="B",0,$L400/AE400), 0)</f>
        <v>10.666666666666666</v>
      </c>
      <c r="AK400" s="348" t="s">
        <v>899</v>
      </c>
      <c r="AL400" s="349">
        <v>1</v>
      </c>
      <c r="AM400" s="349">
        <v>60</v>
      </c>
      <c r="AN400" s="350">
        <f t="shared" ref="AN400:AN463" ca="1" si="506">IF(AK400="Count", INDIRECT(CONCATENATE("$J", ROW()))*AM400, "")</f>
        <v>60</v>
      </c>
      <c r="AO400" s="349">
        <v>0</v>
      </c>
      <c r="AP400" s="349">
        <f t="shared" ref="AP400:AP463" si="507">IF(AQ400="","",IF(AQ400="SCHK",0,(IF(AQ400="SCEV",1,(IF(AQ400="SCAD",2,IF(AQ400="SCHR",3,0)))))))</f>
        <v>0</v>
      </c>
      <c r="AQ400" s="349" t="s">
        <v>923</v>
      </c>
      <c r="AR400" s="360">
        <f t="shared" ref="AR400:AR460" ca="1" si="508">IF(AND(AK400&lt;&gt;"N/A", AM400&lt;&gt;0),IF($E400="B",0,$L400/AM400), 0)</f>
        <v>10.666666666666666</v>
      </c>
    </row>
    <row r="401" spans="1:44" ht="13.5" thickBot="1" x14ac:dyDescent="0.25">
      <c r="A401" s="430"/>
      <c r="B401" s="430"/>
      <c r="C401" s="415"/>
      <c r="D401" s="413"/>
      <c r="E401" s="413"/>
      <c r="F401" s="417"/>
      <c r="G401" s="418"/>
      <c r="H401" s="418"/>
      <c r="I401" s="420"/>
      <c r="J401" s="422"/>
      <c r="K401" s="422"/>
      <c r="L401" s="424"/>
      <c r="M401" s="351" t="s">
        <v>31</v>
      </c>
      <c r="N401" s="352"/>
      <c r="O401" s="352"/>
      <c r="P401" s="352" t="str">
        <f t="shared" ca="1" si="498"/>
        <v/>
      </c>
      <c r="Q401" s="352"/>
      <c r="R401" s="352" t="str">
        <f t="shared" si="499"/>
        <v/>
      </c>
      <c r="S401" s="352"/>
      <c r="T401" s="361">
        <f t="shared" si="500"/>
        <v>0</v>
      </c>
      <c r="U401" s="351" t="s">
        <v>31</v>
      </c>
      <c r="V401" s="352"/>
      <c r="W401" s="352"/>
      <c r="X401" s="352" t="str">
        <f t="shared" ca="1" si="501"/>
        <v/>
      </c>
      <c r="Y401" s="352"/>
      <c r="Z401" s="352" t="str">
        <f t="shared" si="502"/>
        <v/>
      </c>
      <c r="AA401" s="352"/>
      <c r="AB401" s="361">
        <f t="shared" si="491"/>
        <v>0</v>
      </c>
      <c r="AC401" s="351" t="s">
        <v>31</v>
      </c>
      <c r="AD401" s="352"/>
      <c r="AE401" s="352"/>
      <c r="AF401" s="352" t="str">
        <f t="shared" ca="1" si="503"/>
        <v/>
      </c>
      <c r="AG401" s="352"/>
      <c r="AH401" s="352" t="str">
        <f t="shared" si="504"/>
        <v/>
      </c>
      <c r="AI401" s="352"/>
      <c r="AJ401" s="361">
        <f t="shared" si="505"/>
        <v>0</v>
      </c>
      <c r="AK401" s="351" t="s">
        <v>31</v>
      </c>
      <c r="AL401" s="352"/>
      <c r="AM401" s="352"/>
      <c r="AN401" s="352" t="str">
        <f t="shared" ca="1" si="506"/>
        <v/>
      </c>
      <c r="AO401" s="352"/>
      <c r="AP401" s="352" t="str">
        <f t="shared" si="507"/>
        <v/>
      </c>
      <c r="AQ401" s="352"/>
      <c r="AR401" s="361">
        <f t="shared" si="508"/>
        <v>0</v>
      </c>
    </row>
    <row r="402" spans="1:44" x14ac:dyDescent="0.2">
      <c r="A402" s="430">
        <f t="shared" ref="A402" si="509">IF(AND(A400&lt;&gt;A$10, A400&lt;&gt;""), A400+1, "")</f>
        <v>196</v>
      </c>
      <c r="B402" s="430" t="str">
        <f>'TO Filter Summary'!B206</f>
        <v>ST</v>
      </c>
      <c r="C402" s="414" t="s">
        <v>897</v>
      </c>
      <c r="D402" s="409" t="s">
        <v>27</v>
      </c>
      <c r="E402" s="409" t="str">
        <f>'TO Filter Summary'!D206</f>
        <v>AB</v>
      </c>
      <c r="F402" s="416">
        <f ca="1">IF($A402="","", VLOOKUP(CONCATENATE("Observatory", $A402), Type_DB, 4, 0))</f>
        <v>546</v>
      </c>
      <c r="G402" s="409" t="str">
        <f ca="1">IF($A402="","", VLOOKUP(CONCATENATE("Observatory", $A402), Type_DB, 5, 0))</f>
        <v>0x222</v>
      </c>
      <c r="H402" s="409" t="str">
        <f t="shared" ref="H402" ca="1" si="510">CONCATENATE("0x",DEC2HEX(F402+2048))</f>
        <v>0xA22</v>
      </c>
      <c r="I402" s="419">
        <f ca="1">IF($A402="","", VLOOKUP(CONCATENATE("Observatory", $A402), Type_DB, 12, 0))</f>
        <v>2112</v>
      </c>
      <c r="J402" s="421">
        <f ca="1">IF($A402="","", VLOOKUP(CONCATENATE("Observatory", $A402), Type_DB, 15, 0))</f>
        <v>1</v>
      </c>
      <c r="K402" s="421" t="str">
        <f ca="1">IF($A402="","", VLOOKUP(CONCATENATE("Observatory", $A402), Type_DB, 8, 0))</f>
        <v>Sync</v>
      </c>
      <c r="L402" s="423">
        <f ca="1">IF($A402="","", VLOOKUP(CONCATENATE("Observatory", $A402), Type_DB, 16, 0))</f>
        <v>2112</v>
      </c>
      <c r="M402" s="348" t="s">
        <v>899</v>
      </c>
      <c r="N402" s="349">
        <v>0</v>
      </c>
      <c r="O402" s="349">
        <v>0</v>
      </c>
      <c r="P402" s="350">
        <f t="shared" ca="1" si="498"/>
        <v>0</v>
      </c>
      <c r="Q402" s="349">
        <v>0</v>
      </c>
      <c r="R402" s="349">
        <f t="shared" si="499"/>
        <v>0</v>
      </c>
      <c r="S402" s="349" t="s">
        <v>923</v>
      </c>
      <c r="T402" s="360">
        <f t="shared" si="500"/>
        <v>0</v>
      </c>
      <c r="U402" s="348" t="s">
        <v>899</v>
      </c>
      <c r="V402" s="349">
        <v>0</v>
      </c>
      <c r="W402" s="349">
        <v>0</v>
      </c>
      <c r="X402" s="350">
        <f t="shared" ca="1" si="501"/>
        <v>0</v>
      </c>
      <c r="Y402" s="349">
        <v>0</v>
      </c>
      <c r="Z402" s="349">
        <f t="shared" si="502"/>
        <v>0</v>
      </c>
      <c r="AA402" s="349" t="s">
        <v>923</v>
      </c>
      <c r="AB402" s="360">
        <f t="shared" si="491"/>
        <v>0</v>
      </c>
      <c r="AC402" s="348" t="s">
        <v>899</v>
      </c>
      <c r="AD402" s="349">
        <v>0</v>
      </c>
      <c r="AE402" s="349">
        <v>0</v>
      </c>
      <c r="AF402" s="350">
        <f t="shared" ca="1" si="503"/>
        <v>0</v>
      </c>
      <c r="AG402" s="349">
        <v>0</v>
      </c>
      <c r="AH402" s="349">
        <f t="shared" si="504"/>
        <v>0</v>
      </c>
      <c r="AI402" s="349" t="s">
        <v>923</v>
      </c>
      <c r="AJ402" s="360">
        <f t="shared" si="505"/>
        <v>0</v>
      </c>
      <c r="AK402" s="348" t="s">
        <v>899</v>
      </c>
      <c r="AL402" s="349">
        <v>0</v>
      </c>
      <c r="AM402" s="349">
        <v>0</v>
      </c>
      <c r="AN402" s="350">
        <f t="shared" ca="1" si="506"/>
        <v>0</v>
      </c>
      <c r="AO402" s="349">
        <v>0</v>
      </c>
      <c r="AP402" s="349">
        <f t="shared" si="507"/>
        <v>0</v>
      </c>
      <c r="AQ402" s="349" t="s">
        <v>923</v>
      </c>
      <c r="AR402" s="360">
        <f t="shared" si="508"/>
        <v>0</v>
      </c>
    </row>
    <row r="403" spans="1:44" ht="13.5" thickBot="1" x14ac:dyDescent="0.25">
      <c r="A403" s="430"/>
      <c r="B403" s="430"/>
      <c r="C403" s="415"/>
      <c r="D403" s="413"/>
      <c r="E403" s="413"/>
      <c r="F403" s="417"/>
      <c r="G403" s="418"/>
      <c r="H403" s="418"/>
      <c r="I403" s="420"/>
      <c r="J403" s="422"/>
      <c r="K403" s="422"/>
      <c r="L403" s="424"/>
      <c r="M403" s="351" t="s">
        <v>31</v>
      </c>
      <c r="N403" s="352"/>
      <c r="O403" s="352"/>
      <c r="P403" s="352" t="str">
        <f t="shared" ca="1" si="498"/>
        <v/>
      </c>
      <c r="Q403" s="352"/>
      <c r="R403" s="352" t="str">
        <f t="shared" si="499"/>
        <v/>
      </c>
      <c r="S403" s="352"/>
      <c r="T403" s="361">
        <f t="shared" si="500"/>
        <v>0</v>
      </c>
      <c r="U403" s="351" t="s">
        <v>31</v>
      </c>
      <c r="V403" s="352"/>
      <c r="W403" s="352"/>
      <c r="X403" s="352" t="str">
        <f t="shared" ca="1" si="501"/>
        <v/>
      </c>
      <c r="Y403" s="352"/>
      <c r="Z403" s="352" t="str">
        <f t="shared" si="502"/>
        <v/>
      </c>
      <c r="AA403" s="352"/>
      <c r="AB403" s="361">
        <f t="shared" si="491"/>
        <v>0</v>
      </c>
      <c r="AC403" s="351" t="s">
        <v>31</v>
      </c>
      <c r="AD403" s="352"/>
      <c r="AE403" s="352"/>
      <c r="AF403" s="352" t="str">
        <f t="shared" ca="1" si="503"/>
        <v/>
      </c>
      <c r="AG403" s="352"/>
      <c r="AH403" s="352" t="str">
        <f t="shared" si="504"/>
        <v/>
      </c>
      <c r="AI403" s="352"/>
      <c r="AJ403" s="361">
        <f t="shared" si="505"/>
        <v>0</v>
      </c>
      <c r="AK403" s="351" t="s">
        <v>31</v>
      </c>
      <c r="AL403" s="352"/>
      <c r="AM403" s="352"/>
      <c r="AN403" s="352" t="str">
        <f t="shared" ca="1" si="506"/>
        <v/>
      </c>
      <c r="AO403" s="352"/>
      <c r="AP403" s="352" t="str">
        <f t="shared" si="507"/>
        <v/>
      </c>
      <c r="AQ403" s="352"/>
      <c r="AR403" s="361">
        <f t="shared" si="508"/>
        <v>0</v>
      </c>
    </row>
    <row r="404" spans="1:44" x14ac:dyDescent="0.2">
      <c r="A404" s="430">
        <f t="shared" ref="A404" si="511">IF(AND(A402&lt;&gt;A$10, A402&lt;&gt;""), A402+1, "")</f>
        <v>197</v>
      </c>
      <c r="B404" s="430" t="str">
        <f>'TO Filter Summary'!B207</f>
        <v>ST</v>
      </c>
      <c r="C404" s="414" t="s">
        <v>898</v>
      </c>
      <c r="D404" s="409" t="s">
        <v>27</v>
      </c>
      <c r="E404" s="409" t="str">
        <f>'TO Filter Summary'!D207</f>
        <v>AB</v>
      </c>
      <c r="F404" s="416">
        <f ca="1">IF($A404="","", VLOOKUP(CONCATENATE("Observatory", $A404), Type_DB, 4, 0))</f>
        <v>547</v>
      </c>
      <c r="G404" s="409" t="str">
        <f ca="1">IF($A404="","", VLOOKUP(CONCATENATE("Observatory", $A404), Type_DB, 5, 0))</f>
        <v>0x223</v>
      </c>
      <c r="H404" s="409" t="str">
        <f t="shared" ref="H404" ca="1" si="512">CONCATENATE("0x",DEC2HEX(F404+2048))</f>
        <v>0xA23</v>
      </c>
      <c r="I404" s="419">
        <f ca="1">IF($A404="","", VLOOKUP(CONCATENATE("Observatory", $A404), Type_DB, 12, 0))</f>
        <v>1152</v>
      </c>
      <c r="J404" s="421">
        <f ca="1">IF($A404="","", VLOOKUP(CONCATENATE("Observatory", $A404), Type_DB, 15, 0))</f>
        <v>1</v>
      </c>
      <c r="K404" s="421" t="str">
        <f ca="1">IF($A404="","", VLOOKUP(CONCATENATE("Observatory", $A404), Type_DB, 8, 0))</f>
        <v>Sync</v>
      </c>
      <c r="L404" s="423">
        <f ca="1">IF($A404="","", VLOOKUP(CONCATENATE("Observatory", $A404), Type_DB, 16, 0))</f>
        <v>1152</v>
      </c>
      <c r="M404" s="348" t="s">
        <v>899</v>
      </c>
      <c r="N404" s="349">
        <v>0</v>
      </c>
      <c r="O404" s="349">
        <v>0</v>
      </c>
      <c r="P404" s="350">
        <f t="shared" ca="1" si="498"/>
        <v>0</v>
      </c>
      <c r="Q404" s="349">
        <v>0</v>
      </c>
      <c r="R404" s="349">
        <f t="shared" si="499"/>
        <v>0</v>
      </c>
      <c r="S404" s="349" t="s">
        <v>923</v>
      </c>
      <c r="T404" s="360">
        <f t="shared" si="500"/>
        <v>0</v>
      </c>
      <c r="U404" s="348" t="s">
        <v>899</v>
      </c>
      <c r="V404" s="349">
        <v>0</v>
      </c>
      <c r="W404" s="349">
        <v>0</v>
      </c>
      <c r="X404" s="350">
        <f t="shared" ca="1" si="501"/>
        <v>0</v>
      </c>
      <c r="Y404" s="349">
        <v>0</v>
      </c>
      <c r="Z404" s="349">
        <f t="shared" si="502"/>
        <v>0</v>
      </c>
      <c r="AA404" s="349" t="s">
        <v>923</v>
      </c>
      <c r="AB404" s="360">
        <f t="shared" si="491"/>
        <v>0</v>
      </c>
      <c r="AC404" s="348" t="s">
        <v>899</v>
      </c>
      <c r="AD404" s="349">
        <v>0</v>
      </c>
      <c r="AE404" s="349">
        <v>0</v>
      </c>
      <c r="AF404" s="350">
        <f t="shared" ca="1" si="503"/>
        <v>0</v>
      </c>
      <c r="AG404" s="349">
        <v>0</v>
      </c>
      <c r="AH404" s="349">
        <f t="shared" si="504"/>
        <v>0</v>
      </c>
      <c r="AI404" s="349" t="s">
        <v>923</v>
      </c>
      <c r="AJ404" s="360">
        <f t="shared" si="505"/>
        <v>0</v>
      </c>
      <c r="AK404" s="348" t="s">
        <v>899</v>
      </c>
      <c r="AL404" s="349">
        <v>0</v>
      </c>
      <c r="AM404" s="349">
        <v>0</v>
      </c>
      <c r="AN404" s="350">
        <f t="shared" ca="1" si="506"/>
        <v>0</v>
      </c>
      <c r="AO404" s="349">
        <v>0</v>
      </c>
      <c r="AP404" s="349">
        <f t="shared" si="507"/>
        <v>0</v>
      </c>
      <c r="AQ404" s="349" t="s">
        <v>923</v>
      </c>
      <c r="AR404" s="360">
        <f t="shared" si="508"/>
        <v>0</v>
      </c>
    </row>
    <row r="405" spans="1:44" ht="13.5" thickBot="1" x14ac:dyDescent="0.25">
      <c r="A405" s="430"/>
      <c r="B405" s="430"/>
      <c r="C405" s="415"/>
      <c r="D405" s="413"/>
      <c r="E405" s="413"/>
      <c r="F405" s="417"/>
      <c r="G405" s="418"/>
      <c r="H405" s="418"/>
      <c r="I405" s="420"/>
      <c r="J405" s="422"/>
      <c r="K405" s="422"/>
      <c r="L405" s="424"/>
      <c r="M405" s="351" t="s">
        <v>31</v>
      </c>
      <c r="N405" s="352"/>
      <c r="O405" s="352"/>
      <c r="P405" s="352" t="str">
        <f t="shared" ca="1" si="498"/>
        <v/>
      </c>
      <c r="Q405" s="352"/>
      <c r="R405" s="352" t="str">
        <f t="shared" si="499"/>
        <v/>
      </c>
      <c r="S405" s="352"/>
      <c r="T405" s="361">
        <f t="shared" si="500"/>
        <v>0</v>
      </c>
      <c r="U405" s="351" t="s">
        <v>31</v>
      </c>
      <c r="V405" s="352"/>
      <c r="W405" s="352"/>
      <c r="X405" s="352" t="str">
        <f t="shared" ca="1" si="501"/>
        <v/>
      </c>
      <c r="Y405" s="352"/>
      <c r="Z405" s="352" t="str">
        <f t="shared" si="502"/>
        <v/>
      </c>
      <c r="AA405" s="352"/>
      <c r="AB405" s="361">
        <f t="shared" si="491"/>
        <v>0</v>
      </c>
      <c r="AC405" s="351" t="s">
        <v>31</v>
      </c>
      <c r="AD405" s="352"/>
      <c r="AE405" s="352"/>
      <c r="AF405" s="352" t="str">
        <f t="shared" ca="1" si="503"/>
        <v/>
      </c>
      <c r="AG405" s="352"/>
      <c r="AH405" s="352" t="str">
        <f t="shared" si="504"/>
        <v/>
      </c>
      <c r="AI405" s="352"/>
      <c r="AJ405" s="361">
        <f t="shared" si="505"/>
        <v>0</v>
      </c>
      <c r="AK405" s="351" t="s">
        <v>31</v>
      </c>
      <c r="AL405" s="352"/>
      <c r="AM405" s="352"/>
      <c r="AN405" s="352" t="str">
        <f t="shared" ca="1" si="506"/>
        <v/>
      </c>
      <c r="AO405" s="352"/>
      <c r="AP405" s="352" t="str">
        <f t="shared" si="507"/>
        <v/>
      </c>
      <c r="AQ405" s="352"/>
      <c r="AR405" s="361">
        <f t="shared" si="508"/>
        <v>0</v>
      </c>
    </row>
    <row r="406" spans="1:44" x14ac:dyDescent="0.2">
      <c r="A406" s="430">
        <f t="shared" ref="A406" si="513">IF(AND(A404&lt;&gt;A$10, A404&lt;&gt;""), A404+1, "")</f>
        <v>198</v>
      </c>
      <c r="B406" s="430" t="str">
        <f>'TO Filter Summary'!B208</f>
        <v>RW</v>
      </c>
      <c r="C406" s="414" t="s">
        <v>261</v>
      </c>
      <c r="D406" s="409" t="s">
        <v>27</v>
      </c>
      <c r="E406" s="409" t="str">
        <f>'TO Filter Summary'!D208</f>
        <v>A</v>
      </c>
      <c r="F406" s="416">
        <f ca="1">IF($A406="","", VLOOKUP(CONCATENATE("Observatory", $A406), Type_DB, 4, 0))</f>
        <v>548</v>
      </c>
      <c r="G406" s="409" t="str">
        <f ca="1">IF($A406="","", VLOOKUP(CONCATENATE("Observatory", $A406), Type_DB, 5, 0))</f>
        <v>0x224</v>
      </c>
      <c r="H406" s="409" t="str">
        <f t="shared" ref="H406" ca="1" si="514">CONCATENATE("0x",DEC2HEX(F406+2048))</f>
        <v>0xA24</v>
      </c>
      <c r="I406" s="419">
        <f ca="1">IF($A406="","", VLOOKUP(CONCATENATE("Observatory", $A406), Type_DB, 12, 0))</f>
        <v>1600</v>
      </c>
      <c r="J406" s="421">
        <f ca="1">IF($A406="","", VLOOKUP(CONCATENATE("Observatory", $A406), Type_DB, 15, 0))</f>
        <v>1</v>
      </c>
      <c r="K406" s="421" t="str">
        <f ca="1">IF($A406="","", VLOOKUP(CONCATENATE("Observatory", $A406), Type_DB, 8, 0))</f>
        <v>Sync</v>
      </c>
      <c r="L406" s="423">
        <f ca="1">IF($A406="","", VLOOKUP(CONCATENATE("Observatory", $A406), Type_DB, 16, 0))</f>
        <v>1600</v>
      </c>
      <c r="M406" s="348" t="s">
        <v>899</v>
      </c>
      <c r="N406" s="349">
        <v>1</v>
      </c>
      <c r="O406" s="349">
        <v>15</v>
      </c>
      <c r="P406" s="350">
        <f t="shared" ca="1" si="498"/>
        <v>15</v>
      </c>
      <c r="Q406" s="349">
        <v>0</v>
      </c>
      <c r="R406" s="349">
        <f t="shared" si="499"/>
        <v>0</v>
      </c>
      <c r="S406" s="349" t="s">
        <v>923</v>
      </c>
      <c r="T406" s="360">
        <f t="shared" ca="1" si="500"/>
        <v>106.66666666666667</v>
      </c>
      <c r="U406" s="348" t="s">
        <v>899</v>
      </c>
      <c r="V406" s="349">
        <v>1</v>
      </c>
      <c r="W406" s="349">
        <v>30</v>
      </c>
      <c r="X406" s="350">
        <f t="shared" ref="X406:X463" ca="1" si="515">IF(U406="Count", INDIRECT(CONCATENATE("$J", ROW()))*W406, "")</f>
        <v>30</v>
      </c>
      <c r="Y406" s="349">
        <v>0</v>
      </c>
      <c r="Z406" s="349">
        <f t="shared" ref="Z406:Z463" si="516">IF(AA406="","",IF(AA406="SCHK",0,(IF(AA406="SCEV",1,(IF(AA406="SCAD",2,IF(AA406="SCHR",3,0)))))))</f>
        <v>0</v>
      </c>
      <c r="AA406" s="349" t="s">
        <v>923</v>
      </c>
      <c r="AB406" s="360">
        <f t="shared" ref="AB406:AB460" ca="1" si="517">IF(AND(U406&lt;&gt;"N/A", W406&lt;&gt;0),IF($E406="B",0,$L406/W406), 0)</f>
        <v>53.333333333333336</v>
      </c>
      <c r="AC406" s="348" t="s">
        <v>899</v>
      </c>
      <c r="AD406" s="349">
        <v>1</v>
      </c>
      <c r="AE406" s="349">
        <v>30</v>
      </c>
      <c r="AF406" s="350">
        <f t="shared" ca="1" si="503"/>
        <v>30</v>
      </c>
      <c r="AG406" s="349">
        <v>0</v>
      </c>
      <c r="AH406" s="349">
        <f t="shared" si="504"/>
        <v>0</v>
      </c>
      <c r="AI406" s="349" t="s">
        <v>923</v>
      </c>
      <c r="AJ406" s="360">
        <f t="shared" ca="1" si="505"/>
        <v>53.333333333333336</v>
      </c>
      <c r="AK406" s="348" t="s">
        <v>899</v>
      </c>
      <c r="AL406" s="349">
        <v>1</v>
      </c>
      <c r="AM406" s="349">
        <v>30</v>
      </c>
      <c r="AN406" s="350">
        <f t="shared" ca="1" si="506"/>
        <v>30</v>
      </c>
      <c r="AO406" s="349">
        <v>0</v>
      </c>
      <c r="AP406" s="349">
        <f t="shared" si="507"/>
        <v>0</v>
      </c>
      <c r="AQ406" s="349" t="s">
        <v>923</v>
      </c>
      <c r="AR406" s="360">
        <f t="shared" ca="1" si="508"/>
        <v>53.333333333333336</v>
      </c>
    </row>
    <row r="407" spans="1:44" ht="13.5" thickBot="1" x14ac:dyDescent="0.25">
      <c r="A407" s="430"/>
      <c r="B407" s="430"/>
      <c r="C407" s="415"/>
      <c r="D407" s="413"/>
      <c r="E407" s="413"/>
      <c r="F407" s="417"/>
      <c r="G407" s="418"/>
      <c r="H407" s="418"/>
      <c r="I407" s="420"/>
      <c r="J407" s="422"/>
      <c r="K407" s="422"/>
      <c r="L407" s="424"/>
      <c r="M407" s="351" t="s">
        <v>31</v>
      </c>
      <c r="N407" s="352"/>
      <c r="O407" s="352"/>
      <c r="P407" s="352" t="str">
        <f t="shared" ca="1" si="498"/>
        <v/>
      </c>
      <c r="Q407" s="352"/>
      <c r="R407" s="352" t="str">
        <f t="shared" si="499"/>
        <v/>
      </c>
      <c r="S407" s="352"/>
      <c r="T407" s="361">
        <f t="shared" si="500"/>
        <v>0</v>
      </c>
      <c r="U407" s="351" t="s">
        <v>31</v>
      </c>
      <c r="V407" s="352"/>
      <c r="W407" s="352"/>
      <c r="X407" s="352" t="str">
        <f t="shared" ca="1" si="515"/>
        <v/>
      </c>
      <c r="Y407" s="352"/>
      <c r="Z407" s="352" t="str">
        <f t="shared" si="516"/>
        <v/>
      </c>
      <c r="AA407" s="352"/>
      <c r="AB407" s="361">
        <f t="shared" si="517"/>
        <v>0</v>
      </c>
      <c r="AC407" s="351" t="s">
        <v>31</v>
      </c>
      <c r="AD407" s="352"/>
      <c r="AE407" s="352"/>
      <c r="AF407" s="352" t="str">
        <f t="shared" ca="1" si="503"/>
        <v/>
      </c>
      <c r="AG407" s="352"/>
      <c r="AH407" s="352" t="str">
        <f t="shared" si="504"/>
        <v/>
      </c>
      <c r="AI407" s="352"/>
      <c r="AJ407" s="361">
        <f t="shared" si="505"/>
        <v>0</v>
      </c>
      <c r="AK407" s="351" t="s">
        <v>31</v>
      </c>
      <c r="AL407" s="352"/>
      <c r="AM407" s="352"/>
      <c r="AN407" s="352" t="str">
        <f t="shared" ca="1" si="506"/>
        <v/>
      </c>
      <c r="AO407" s="352"/>
      <c r="AP407" s="352" t="str">
        <f t="shared" si="507"/>
        <v/>
      </c>
      <c r="AQ407" s="352"/>
      <c r="AR407" s="361">
        <f t="shared" si="508"/>
        <v>0</v>
      </c>
    </row>
    <row r="408" spans="1:44" x14ac:dyDescent="0.2">
      <c r="A408" s="430">
        <f t="shared" ref="A408" si="518">IF(AND(A406&lt;&gt;A$10, A406&lt;&gt;""), A406+1, "")</f>
        <v>199</v>
      </c>
      <c r="B408" s="430" t="str">
        <f>'TO Filter Summary'!B209</f>
        <v>RW</v>
      </c>
      <c r="C408" s="414" t="s">
        <v>262</v>
      </c>
      <c r="D408" s="409" t="s">
        <v>27</v>
      </c>
      <c r="E408" s="409" t="str">
        <f>'TO Filter Summary'!D209</f>
        <v>A</v>
      </c>
      <c r="F408" s="416">
        <f ca="1">IF($A408="","", VLOOKUP(CONCATENATE("Observatory", $A408), Type_DB, 4, 0))</f>
        <v>549</v>
      </c>
      <c r="G408" s="409" t="str">
        <f ca="1">IF($A408="","", VLOOKUP(CONCATENATE("Observatory", $A408), Type_DB, 5, 0))</f>
        <v>0x225</v>
      </c>
      <c r="H408" s="409" t="str">
        <f t="shared" ref="H408" ca="1" si="519">CONCATENATE("0x",DEC2HEX(F408+2048))</f>
        <v>0xA25</v>
      </c>
      <c r="I408" s="419">
        <f ca="1">IF($A408="","", VLOOKUP(CONCATENATE("Observatory", $A408), Type_DB, 12, 0))</f>
        <v>1600</v>
      </c>
      <c r="J408" s="421">
        <f ca="1">IF($A408="","", VLOOKUP(CONCATENATE("Observatory", $A408), Type_DB, 15, 0))</f>
        <v>1</v>
      </c>
      <c r="K408" s="421" t="str">
        <f ca="1">IF($A408="","", VLOOKUP(CONCATENATE("Observatory", $A408), Type_DB, 8, 0))</f>
        <v>Sync</v>
      </c>
      <c r="L408" s="423">
        <f ca="1">IF($A408="","", VLOOKUP(CONCATENATE("Observatory", $A408), Type_DB, 16, 0))</f>
        <v>1600</v>
      </c>
      <c r="M408" s="348" t="s">
        <v>899</v>
      </c>
      <c r="N408" s="349">
        <v>1</v>
      </c>
      <c r="O408" s="349">
        <v>15</v>
      </c>
      <c r="P408" s="350">
        <f t="shared" ca="1" si="498"/>
        <v>15</v>
      </c>
      <c r="Q408" s="349">
        <v>0</v>
      </c>
      <c r="R408" s="349">
        <f t="shared" si="499"/>
        <v>0</v>
      </c>
      <c r="S408" s="349" t="s">
        <v>923</v>
      </c>
      <c r="T408" s="360">
        <f t="shared" ca="1" si="500"/>
        <v>106.66666666666667</v>
      </c>
      <c r="U408" s="348" t="s">
        <v>899</v>
      </c>
      <c r="V408" s="349">
        <v>1</v>
      </c>
      <c r="W408" s="349">
        <v>30</v>
      </c>
      <c r="X408" s="350">
        <f t="shared" ca="1" si="515"/>
        <v>30</v>
      </c>
      <c r="Y408" s="349">
        <v>0</v>
      </c>
      <c r="Z408" s="349">
        <f t="shared" si="516"/>
        <v>0</v>
      </c>
      <c r="AA408" s="349" t="s">
        <v>923</v>
      </c>
      <c r="AB408" s="360">
        <f t="shared" ca="1" si="517"/>
        <v>53.333333333333336</v>
      </c>
      <c r="AC408" s="348" t="s">
        <v>899</v>
      </c>
      <c r="AD408" s="349">
        <v>1</v>
      </c>
      <c r="AE408" s="349">
        <v>30</v>
      </c>
      <c r="AF408" s="350">
        <f t="shared" ca="1" si="503"/>
        <v>30</v>
      </c>
      <c r="AG408" s="349">
        <v>0</v>
      </c>
      <c r="AH408" s="349">
        <f t="shared" si="504"/>
        <v>0</v>
      </c>
      <c r="AI408" s="349" t="s">
        <v>923</v>
      </c>
      <c r="AJ408" s="360">
        <f t="shared" ca="1" si="505"/>
        <v>53.333333333333336</v>
      </c>
      <c r="AK408" s="348" t="s">
        <v>899</v>
      </c>
      <c r="AL408" s="349">
        <v>1</v>
      </c>
      <c r="AM408" s="349">
        <v>30</v>
      </c>
      <c r="AN408" s="350">
        <f t="shared" ca="1" si="506"/>
        <v>30</v>
      </c>
      <c r="AO408" s="349">
        <v>0</v>
      </c>
      <c r="AP408" s="349">
        <f t="shared" si="507"/>
        <v>0</v>
      </c>
      <c r="AQ408" s="349" t="s">
        <v>923</v>
      </c>
      <c r="AR408" s="360">
        <f t="shared" ca="1" si="508"/>
        <v>53.333333333333336</v>
      </c>
    </row>
    <row r="409" spans="1:44" ht="13.5" thickBot="1" x14ac:dyDescent="0.25">
      <c r="A409" s="430"/>
      <c r="B409" s="430"/>
      <c r="C409" s="415"/>
      <c r="D409" s="413"/>
      <c r="E409" s="413"/>
      <c r="F409" s="417"/>
      <c r="G409" s="418"/>
      <c r="H409" s="418"/>
      <c r="I409" s="420"/>
      <c r="J409" s="422"/>
      <c r="K409" s="422"/>
      <c r="L409" s="424"/>
      <c r="M409" s="351" t="s">
        <v>31</v>
      </c>
      <c r="N409" s="352"/>
      <c r="O409" s="352"/>
      <c r="P409" s="352" t="str">
        <f t="shared" ca="1" si="498"/>
        <v/>
      </c>
      <c r="Q409" s="352"/>
      <c r="R409" s="352" t="str">
        <f t="shared" si="499"/>
        <v/>
      </c>
      <c r="S409" s="352"/>
      <c r="T409" s="361">
        <f t="shared" si="500"/>
        <v>0</v>
      </c>
      <c r="U409" s="351" t="s">
        <v>31</v>
      </c>
      <c r="V409" s="352"/>
      <c r="W409" s="352"/>
      <c r="X409" s="352" t="str">
        <f t="shared" ca="1" si="515"/>
        <v/>
      </c>
      <c r="Y409" s="352"/>
      <c r="Z409" s="352" t="str">
        <f t="shared" si="516"/>
        <v/>
      </c>
      <c r="AA409" s="352"/>
      <c r="AB409" s="361">
        <f t="shared" si="517"/>
        <v>0</v>
      </c>
      <c r="AC409" s="351" t="s">
        <v>31</v>
      </c>
      <c r="AD409" s="352"/>
      <c r="AE409" s="352"/>
      <c r="AF409" s="352" t="str">
        <f t="shared" ca="1" si="503"/>
        <v/>
      </c>
      <c r="AG409" s="352"/>
      <c r="AH409" s="352" t="str">
        <f t="shared" si="504"/>
        <v/>
      </c>
      <c r="AI409" s="352"/>
      <c r="AJ409" s="361">
        <f t="shared" si="505"/>
        <v>0</v>
      </c>
      <c r="AK409" s="351" t="s">
        <v>31</v>
      </c>
      <c r="AL409" s="352"/>
      <c r="AM409" s="352"/>
      <c r="AN409" s="352" t="str">
        <f t="shared" ca="1" si="506"/>
        <v/>
      </c>
      <c r="AO409" s="352"/>
      <c r="AP409" s="352" t="str">
        <f t="shared" si="507"/>
        <v/>
      </c>
      <c r="AQ409" s="352"/>
      <c r="AR409" s="361">
        <f t="shared" si="508"/>
        <v>0</v>
      </c>
    </row>
    <row r="410" spans="1:44" x14ac:dyDescent="0.2">
      <c r="A410" s="430">
        <f t="shared" ref="A410" si="520">IF(AND(A408&lt;&gt;A$10, A408&lt;&gt;""), A408+1, "")</f>
        <v>200</v>
      </c>
      <c r="B410" s="430" t="str">
        <f>'TO Filter Summary'!B210</f>
        <v>RW</v>
      </c>
      <c r="C410" s="414" t="s">
        <v>263</v>
      </c>
      <c r="D410" s="409" t="s">
        <v>27</v>
      </c>
      <c r="E410" s="409" t="str">
        <f>'TO Filter Summary'!D210</f>
        <v>A</v>
      </c>
      <c r="F410" s="416">
        <f ca="1">IF($A410="","", VLOOKUP(CONCATENATE("Observatory", $A410), Type_DB, 4, 0))</f>
        <v>550</v>
      </c>
      <c r="G410" s="409" t="str">
        <f ca="1">IF($A410="","", VLOOKUP(CONCATENATE("Observatory", $A410), Type_DB, 5, 0))</f>
        <v>0x226</v>
      </c>
      <c r="H410" s="409" t="str">
        <f t="shared" ref="H410" ca="1" si="521">CONCATENATE("0x",DEC2HEX(F410+2048))</f>
        <v>0xA26</v>
      </c>
      <c r="I410" s="419">
        <f ca="1">IF($A410="","", VLOOKUP(CONCATENATE("Observatory", $A410), Type_DB, 12, 0))</f>
        <v>1600</v>
      </c>
      <c r="J410" s="421">
        <f ca="1">IF($A410="","", VLOOKUP(CONCATENATE("Observatory", $A410), Type_DB, 15, 0))</f>
        <v>1</v>
      </c>
      <c r="K410" s="421" t="str">
        <f ca="1">IF($A410="","", VLOOKUP(CONCATENATE("Observatory", $A410), Type_DB, 8, 0))</f>
        <v>Sync</v>
      </c>
      <c r="L410" s="423">
        <f ca="1">IF($A410="","", VLOOKUP(CONCATENATE("Observatory", $A410), Type_DB, 16, 0))</f>
        <v>1600</v>
      </c>
      <c r="M410" s="348" t="s">
        <v>899</v>
      </c>
      <c r="N410" s="349">
        <v>1</v>
      </c>
      <c r="O410" s="349">
        <v>15</v>
      </c>
      <c r="P410" s="350">
        <f t="shared" ca="1" si="498"/>
        <v>15</v>
      </c>
      <c r="Q410" s="349">
        <v>0</v>
      </c>
      <c r="R410" s="349">
        <f t="shared" si="499"/>
        <v>0</v>
      </c>
      <c r="S410" s="349" t="s">
        <v>923</v>
      </c>
      <c r="T410" s="360">
        <f t="shared" ca="1" si="500"/>
        <v>106.66666666666667</v>
      </c>
      <c r="U410" s="348" t="s">
        <v>899</v>
      </c>
      <c r="V410" s="349">
        <v>1</v>
      </c>
      <c r="W410" s="349">
        <v>30</v>
      </c>
      <c r="X410" s="350">
        <f t="shared" ca="1" si="515"/>
        <v>30</v>
      </c>
      <c r="Y410" s="349">
        <v>0</v>
      </c>
      <c r="Z410" s="349">
        <f t="shared" si="516"/>
        <v>0</v>
      </c>
      <c r="AA410" s="349" t="s">
        <v>923</v>
      </c>
      <c r="AB410" s="360">
        <f t="shared" ca="1" si="517"/>
        <v>53.333333333333336</v>
      </c>
      <c r="AC410" s="348" t="s">
        <v>899</v>
      </c>
      <c r="AD410" s="349">
        <v>1</v>
      </c>
      <c r="AE410" s="349">
        <v>30</v>
      </c>
      <c r="AF410" s="350">
        <f t="shared" ca="1" si="503"/>
        <v>30</v>
      </c>
      <c r="AG410" s="349">
        <v>0</v>
      </c>
      <c r="AH410" s="349">
        <f t="shared" si="504"/>
        <v>0</v>
      </c>
      <c r="AI410" s="349" t="s">
        <v>923</v>
      </c>
      <c r="AJ410" s="360">
        <f t="shared" ca="1" si="505"/>
        <v>53.333333333333336</v>
      </c>
      <c r="AK410" s="348" t="s">
        <v>899</v>
      </c>
      <c r="AL410" s="349">
        <v>1</v>
      </c>
      <c r="AM410" s="349">
        <v>30</v>
      </c>
      <c r="AN410" s="350">
        <f t="shared" ca="1" si="506"/>
        <v>30</v>
      </c>
      <c r="AO410" s="349">
        <v>0</v>
      </c>
      <c r="AP410" s="349">
        <f t="shared" si="507"/>
        <v>0</v>
      </c>
      <c r="AQ410" s="349" t="s">
        <v>923</v>
      </c>
      <c r="AR410" s="360">
        <f t="shared" ca="1" si="508"/>
        <v>53.333333333333336</v>
      </c>
    </row>
    <row r="411" spans="1:44" ht="13.5" thickBot="1" x14ac:dyDescent="0.25">
      <c r="A411" s="430"/>
      <c r="B411" s="430"/>
      <c r="C411" s="415"/>
      <c r="D411" s="413"/>
      <c r="E411" s="413"/>
      <c r="F411" s="417"/>
      <c r="G411" s="418"/>
      <c r="H411" s="418"/>
      <c r="I411" s="420"/>
      <c r="J411" s="422"/>
      <c r="K411" s="422"/>
      <c r="L411" s="424"/>
      <c r="M411" s="351" t="s">
        <v>31</v>
      </c>
      <c r="N411" s="352"/>
      <c r="O411" s="352"/>
      <c r="P411" s="352" t="str">
        <f t="shared" ca="1" si="498"/>
        <v/>
      </c>
      <c r="Q411" s="352"/>
      <c r="R411" s="352" t="str">
        <f t="shared" si="499"/>
        <v/>
      </c>
      <c r="S411" s="352"/>
      <c r="T411" s="361">
        <f t="shared" si="500"/>
        <v>0</v>
      </c>
      <c r="U411" s="351" t="s">
        <v>31</v>
      </c>
      <c r="V411" s="352"/>
      <c r="W411" s="352"/>
      <c r="X411" s="352" t="str">
        <f t="shared" ca="1" si="515"/>
        <v/>
      </c>
      <c r="Y411" s="352"/>
      <c r="Z411" s="352" t="str">
        <f t="shared" si="516"/>
        <v/>
      </c>
      <c r="AA411" s="352"/>
      <c r="AB411" s="361">
        <f t="shared" si="517"/>
        <v>0</v>
      </c>
      <c r="AC411" s="351" t="s">
        <v>31</v>
      </c>
      <c r="AD411" s="352"/>
      <c r="AE411" s="352"/>
      <c r="AF411" s="352" t="str">
        <f t="shared" ca="1" si="503"/>
        <v/>
      </c>
      <c r="AG411" s="352"/>
      <c r="AH411" s="352" t="str">
        <f t="shared" si="504"/>
        <v/>
      </c>
      <c r="AI411" s="352"/>
      <c r="AJ411" s="361">
        <f t="shared" si="505"/>
        <v>0</v>
      </c>
      <c r="AK411" s="351" t="s">
        <v>31</v>
      </c>
      <c r="AL411" s="352"/>
      <c r="AM411" s="352"/>
      <c r="AN411" s="352" t="str">
        <f t="shared" ca="1" si="506"/>
        <v/>
      </c>
      <c r="AO411" s="352"/>
      <c r="AP411" s="352" t="str">
        <f t="shared" si="507"/>
        <v/>
      </c>
      <c r="AQ411" s="352"/>
      <c r="AR411" s="361">
        <f t="shared" si="508"/>
        <v>0</v>
      </c>
    </row>
    <row r="412" spans="1:44" x14ac:dyDescent="0.2">
      <c r="A412" s="430">
        <f t="shared" ref="A412" si="522">IF(AND(A410&lt;&gt;A$10, A410&lt;&gt;""), A410+1, "")</f>
        <v>201</v>
      </c>
      <c r="B412" s="430" t="str">
        <f>'TO Filter Summary'!B211</f>
        <v>RW</v>
      </c>
      <c r="C412" s="414" t="s">
        <v>264</v>
      </c>
      <c r="D412" s="409" t="s">
        <v>27</v>
      </c>
      <c r="E412" s="409" t="str">
        <f>'TO Filter Summary'!D211</f>
        <v>A</v>
      </c>
      <c r="F412" s="416">
        <f ca="1">IF($A412="","", VLOOKUP(CONCATENATE("Observatory", $A412), Type_DB, 4, 0))</f>
        <v>551</v>
      </c>
      <c r="G412" s="409" t="str">
        <f ca="1">IF($A412="","", VLOOKUP(CONCATENATE("Observatory", $A412), Type_DB, 5, 0))</f>
        <v>0x227</v>
      </c>
      <c r="H412" s="409" t="str">
        <f t="shared" ref="H412" ca="1" si="523">CONCATENATE("0x",DEC2HEX(F412+2048))</f>
        <v>0xA27</v>
      </c>
      <c r="I412" s="419">
        <f ca="1">IF($A412="","", VLOOKUP(CONCATENATE("Observatory", $A412), Type_DB, 12, 0))</f>
        <v>1600</v>
      </c>
      <c r="J412" s="421">
        <f ca="1">IF($A412="","", VLOOKUP(CONCATENATE("Observatory", $A412), Type_DB, 15, 0))</f>
        <v>1</v>
      </c>
      <c r="K412" s="421" t="str">
        <f ca="1">IF($A412="","", VLOOKUP(CONCATENATE("Observatory", $A412), Type_DB, 8, 0))</f>
        <v>Sync</v>
      </c>
      <c r="L412" s="423">
        <f ca="1">IF($A412="","", VLOOKUP(CONCATENATE("Observatory", $A412), Type_DB, 16, 0))</f>
        <v>1600</v>
      </c>
      <c r="M412" s="348" t="s">
        <v>899</v>
      </c>
      <c r="N412" s="349">
        <v>1</v>
      </c>
      <c r="O412" s="349">
        <v>15</v>
      </c>
      <c r="P412" s="350">
        <f t="shared" ca="1" si="498"/>
        <v>15</v>
      </c>
      <c r="Q412" s="349">
        <v>0</v>
      </c>
      <c r="R412" s="349">
        <f t="shared" si="499"/>
        <v>0</v>
      </c>
      <c r="S412" s="349" t="s">
        <v>923</v>
      </c>
      <c r="T412" s="360">
        <f t="shared" ca="1" si="500"/>
        <v>106.66666666666667</v>
      </c>
      <c r="U412" s="348" t="s">
        <v>899</v>
      </c>
      <c r="V412" s="349">
        <v>1</v>
      </c>
      <c r="W412" s="349">
        <v>30</v>
      </c>
      <c r="X412" s="350">
        <f t="shared" ca="1" si="515"/>
        <v>30</v>
      </c>
      <c r="Y412" s="349">
        <v>0</v>
      </c>
      <c r="Z412" s="349">
        <f t="shared" si="516"/>
        <v>0</v>
      </c>
      <c r="AA412" s="349" t="s">
        <v>923</v>
      </c>
      <c r="AB412" s="360">
        <f t="shared" ca="1" si="517"/>
        <v>53.333333333333336</v>
      </c>
      <c r="AC412" s="348" t="s">
        <v>899</v>
      </c>
      <c r="AD412" s="349">
        <v>1</v>
      </c>
      <c r="AE412" s="349">
        <v>30</v>
      </c>
      <c r="AF412" s="350">
        <f t="shared" ca="1" si="503"/>
        <v>30</v>
      </c>
      <c r="AG412" s="349">
        <v>0</v>
      </c>
      <c r="AH412" s="349">
        <f t="shared" si="504"/>
        <v>0</v>
      </c>
      <c r="AI412" s="349" t="s">
        <v>923</v>
      </c>
      <c r="AJ412" s="360">
        <f t="shared" ca="1" si="505"/>
        <v>53.333333333333336</v>
      </c>
      <c r="AK412" s="348" t="s">
        <v>899</v>
      </c>
      <c r="AL412" s="349">
        <v>1</v>
      </c>
      <c r="AM412" s="349">
        <v>30</v>
      </c>
      <c r="AN412" s="350">
        <f t="shared" ca="1" si="506"/>
        <v>30</v>
      </c>
      <c r="AO412" s="349">
        <v>0</v>
      </c>
      <c r="AP412" s="349">
        <f t="shared" si="507"/>
        <v>0</v>
      </c>
      <c r="AQ412" s="349" t="s">
        <v>923</v>
      </c>
      <c r="AR412" s="360">
        <f t="shared" ca="1" si="508"/>
        <v>53.333333333333336</v>
      </c>
    </row>
    <row r="413" spans="1:44" ht="13.5" thickBot="1" x14ac:dyDescent="0.25">
      <c r="A413" s="430"/>
      <c r="B413" s="430"/>
      <c r="C413" s="415"/>
      <c r="D413" s="413"/>
      <c r="E413" s="413"/>
      <c r="F413" s="417"/>
      <c r="G413" s="418"/>
      <c r="H413" s="418"/>
      <c r="I413" s="420"/>
      <c r="J413" s="422"/>
      <c r="K413" s="422"/>
      <c r="L413" s="424"/>
      <c r="M413" s="351" t="s">
        <v>31</v>
      </c>
      <c r="N413" s="352"/>
      <c r="O413" s="352"/>
      <c r="P413" s="352" t="str">
        <f t="shared" ca="1" si="498"/>
        <v/>
      </c>
      <c r="Q413" s="352"/>
      <c r="R413" s="352" t="str">
        <f t="shared" si="499"/>
        <v/>
      </c>
      <c r="S413" s="352"/>
      <c r="T413" s="361">
        <f t="shared" si="500"/>
        <v>0</v>
      </c>
      <c r="U413" s="351" t="s">
        <v>31</v>
      </c>
      <c r="V413" s="352"/>
      <c r="W413" s="352"/>
      <c r="X413" s="352" t="str">
        <f t="shared" ca="1" si="515"/>
        <v/>
      </c>
      <c r="Y413" s="352"/>
      <c r="Z413" s="352" t="str">
        <f t="shared" si="516"/>
        <v/>
      </c>
      <c r="AA413" s="352"/>
      <c r="AB413" s="361">
        <f t="shared" si="517"/>
        <v>0</v>
      </c>
      <c r="AC413" s="351" t="s">
        <v>31</v>
      </c>
      <c r="AD413" s="352"/>
      <c r="AE413" s="352"/>
      <c r="AF413" s="352" t="str">
        <f t="shared" ca="1" si="503"/>
        <v/>
      </c>
      <c r="AG413" s="352"/>
      <c r="AH413" s="352" t="str">
        <f t="shared" si="504"/>
        <v/>
      </c>
      <c r="AI413" s="352"/>
      <c r="AJ413" s="361">
        <f t="shared" si="505"/>
        <v>0</v>
      </c>
      <c r="AK413" s="351" t="s">
        <v>31</v>
      </c>
      <c r="AL413" s="352"/>
      <c r="AM413" s="352"/>
      <c r="AN413" s="352" t="str">
        <f t="shared" ca="1" si="506"/>
        <v/>
      </c>
      <c r="AO413" s="352"/>
      <c r="AP413" s="352" t="str">
        <f t="shared" si="507"/>
        <v/>
      </c>
      <c r="AQ413" s="352"/>
      <c r="AR413" s="361">
        <f t="shared" si="508"/>
        <v>0</v>
      </c>
    </row>
    <row r="414" spans="1:44" x14ac:dyDescent="0.2">
      <c r="A414" s="430">
        <f t="shared" ref="A414" si="524">IF(AND(A412&lt;&gt;A$10, A412&lt;&gt;""), A412+1, "")</f>
        <v>202</v>
      </c>
      <c r="B414" s="430" t="str">
        <f>'TO Filter Summary'!B212</f>
        <v>RW</v>
      </c>
      <c r="C414" s="414" t="s">
        <v>265</v>
      </c>
      <c r="D414" s="409" t="s">
        <v>27</v>
      </c>
      <c r="E414" s="409" t="str">
        <f>'TO Filter Summary'!D212</f>
        <v>A</v>
      </c>
      <c r="F414" s="416">
        <f ca="1">IF($A414="","", VLOOKUP(CONCATENATE("Observatory", $A414), Type_DB, 4, 0))</f>
        <v>552</v>
      </c>
      <c r="G414" s="409" t="str">
        <f ca="1">IF($A414="","", VLOOKUP(CONCATENATE("Observatory", $A414), Type_DB, 5, 0))</f>
        <v>0x228</v>
      </c>
      <c r="H414" s="409" t="str">
        <f t="shared" ref="H414" ca="1" si="525">CONCATENATE("0x",DEC2HEX(F414+2048))</f>
        <v>0xA28</v>
      </c>
      <c r="I414" s="419">
        <f ca="1">IF($A414="","", VLOOKUP(CONCATENATE("Observatory", $A414), Type_DB, 12, 0))</f>
        <v>1600</v>
      </c>
      <c r="J414" s="421">
        <f ca="1">IF($A414="","", VLOOKUP(CONCATENATE("Observatory", $A414), Type_DB, 15, 0))</f>
        <v>1</v>
      </c>
      <c r="K414" s="421" t="str">
        <f ca="1">IF($A414="","", VLOOKUP(CONCATENATE("Observatory", $A414), Type_DB, 8, 0))</f>
        <v>Sync</v>
      </c>
      <c r="L414" s="423">
        <f ca="1">IF($A414="","", VLOOKUP(CONCATENATE("Observatory", $A414), Type_DB, 16, 0))</f>
        <v>1600</v>
      </c>
      <c r="M414" s="348" t="s">
        <v>899</v>
      </c>
      <c r="N414" s="349">
        <v>1</v>
      </c>
      <c r="O414" s="349">
        <v>15</v>
      </c>
      <c r="P414" s="350">
        <f t="shared" ca="1" si="498"/>
        <v>15</v>
      </c>
      <c r="Q414" s="349">
        <v>0</v>
      </c>
      <c r="R414" s="349">
        <f t="shared" si="499"/>
        <v>0</v>
      </c>
      <c r="S414" s="349" t="s">
        <v>923</v>
      </c>
      <c r="T414" s="360">
        <f t="shared" ca="1" si="500"/>
        <v>106.66666666666667</v>
      </c>
      <c r="U414" s="348" t="s">
        <v>899</v>
      </c>
      <c r="V414" s="349">
        <v>1</v>
      </c>
      <c r="W414" s="349">
        <v>30</v>
      </c>
      <c r="X414" s="350">
        <f t="shared" ca="1" si="515"/>
        <v>30</v>
      </c>
      <c r="Y414" s="349">
        <v>0</v>
      </c>
      <c r="Z414" s="349">
        <f t="shared" si="516"/>
        <v>0</v>
      </c>
      <c r="AA414" s="349" t="s">
        <v>923</v>
      </c>
      <c r="AB414" s="360">
        <f t="shared" ca="1" si="517"/>
        <v>53.333333333333336</v>
      </c>
      <c r="AC414" s="348" t="s">
        <v>899</v>
      </c>
      <c r="AD414" s="349">
        <v>1</v>
      </c>
      <c r="AE414" s="349">
        <v>30</v>
      </c>
      <c r="AF414" s="350">
        <f t="shared" ca="1" si="503"/>
        <v>30</v>
      </c>
      <c r="AG414" s="349">
        <v>0</v>
      </c>
      <c r="AH414" s="349">
        <f t="shared" si="504"/>
        <v>0</v>
      </c>
      <c r="AI414" s="349" t="s">
        <v>923</v>
      </c>
      <c r="AJ414" s="360">
        <f t="shared" ca="1" si="505"/>
        <v>53.333333333333336</v>
      </c>
      <c r="AK414" s="348" t="s">
        <v>899</v>
      </c>
      <c r="AL414" s="349">
        <v>1</v>
      </c>
      <c r="AM414" s="349">
        <v>30</v>
      </c>
      <c r="AN414" s="350">
        <f t="shared" ca="1" si="506"/>
        <v>30</v>
      </c>
      <c r="AO414" s="349">
        <v>0</v>
      </c>
      <c r="AP414" s="349">
        <f t="shared" si="507"/>
        <v>0</v>
      </c>
      <c r="AQ414" s="349" t="s">
        <v>923</v>
      </c>
      <c r="AR414" s="360">
        <f t="shared" ca="1" si="508"/>
        <v>53.333333333333336</v>
      </c>
    </row>
    <row r="415" spans="1:44" ht="13.5" thickBot="1" x14ac:dyDescent="0.25">
      <c r="A415" s="430"/>
      <c r="B415" s="430"/>
      <c r="C415" s="415"/>
      <c r="D415" s="413"/>
      <c r="E415" s="413"/>
      <c r="F415" s="417"/>
      <c r="G415" s="418"/>
      <c r="H415" s="418"/>
      <c r="I415" s="420"/>
      <c r="J415" s="422"/>
      <c r="K415" s="422"/>
      <c r="L415" s="424"/>
      <c r="M415" s="351" t="s">
        <v>31</v>
      </c>
      <c r="N415" s="352"/>
      <c r="O415" s="352"/>
      <c r="P415" s="352" t="str">
        <f t="shared" ca="1" si="498"/>
        <v/>
      </c>
      <c r="Q415" s="352"/>
      <c r="R415" s="352" t="str">
        <f t="shared" si="499"/>
        <v/>
      </c>
      <c r="S415" s="352"/>
      <c r="T415" s="361">
        <f t="shared" si="500"/>
        <v>0</v>
      </c>
      <c r="U415" s="351" t="s">
        <v>31</v>
      </c>
      <c r="V415" s="352"/>
      <c r="W415" s="352"/>
      <c r="X415" s="352" t="str">
        <f t="shared" ca="1" si="515"/>
        <v/>
      </c>
      <c r="Y415" s="352"/>
      <c r="Z415" s="352" t="str">
        <f t="shared" si="516"/>
        <v/>
      </c>
      <c r="AA415" s="352"/>
      <c r="AB415" s="361">
        <f t="shared" si="517"/>
        <v>0</v>
      </c>
      <c r="AC415" s="351" t="s">
        <v>31</v>
      </c>
      <c r="AD415" s="352"/>
      <c r="AE415" s="352"/>
      <c r="AF415" s="352" t="str">
        <f t="shared" ca="1" si="503"/>
        <v/>
      </c>
      <c r="AG415" s="352"/>
      <c r="AH415" s="352" t="str">
        <f t="shared" si="504"/>
        <v/>
      </c>
      <c r="AI415" s="352"/>
      <c r="AJ415" s="361">
        <f t="shared" si="505"/>
        <v>0</v>
      </c>
      <c r="AK415" s="351" t="s">
        <v>31</v>
      </c>
      <c r="AL415" s="352"/>
      <c r="AM415" s="352"/>
      <c r="AN415" s="352" t="str">
        <f t="shared" ca="1" si="506"/>
        <v/>
      </c>
      <c r="AO415" s="352"/>
      <c r="AP415" s="352" t="str">
        <f t="shared" si="507"/>
        <v/>
      </c>
      <c r="AQ415" s="352"/>
      <c r="AR415" s="361">
        <f t="shared" si="508"/>
        <v>0</v>
      </c>
    </row>
    <row r="416" spans="1:44" x14ac:dyDescent="0.2">
      <c r="A416" s="430">
        <f t="shared" ref="A416" si="526">IF(AND(A414&lt;&gt;A$10, A414&lt;&gt;""), A414+1, "")</f>
        <v>203</v>
      </c>
      <c r="B416" s="430">
        <f>'TO Filter Summary'!B213</f>
        <v>0</v>
      </c>
      <c r="C416" s="414" t="s">
        <v>379</v>
      </c>
      <c r="D416" s="409" t="s">
        <v>27</v>
      </c>
      <c r="E416" s="409">
        <f>'TO Filter Summary'!D213</f>
        <v>0</v>
      </c>
      <c r="F416" s="416">
        <f ca="1">IF($A416="","", VLOOKUP(CONCATENATE("Observatory", $A416), Type_DB, 4, 0))</f>
        <v>553</v>
      </c>
      <c r="G416" s="409" t="str">
        <f ca="1">IF($A416="","", VLOOKUP(CONCATENATE("Observatory", $A416), Type_DB, 5, 0))</f>
        <v>0x229</v>
      </c>
      <c r="H416" s="409" t="str">
        <f t="shared" ref="H416" ca="1" si="527">CONCATENATE("0x",DEC2HEX(F416+2048))</f>
        <v>0xA29</v>
      </c>
      <c r="I416" s="419">
        <f ca="1">IF($A416="","", VLOOKUP(CONCATENATE("Observatory", $A416), Type_DB, 12, 0))</f>
        <v>640</v>
      </c>
      <c r="J416" s="421">
        <f ca="1">IF($A416="","", VLOOKUP(CONCATENATE("Observatory", $A416), Type_DB, 15, 0))</f>
        <v>0</v>
      </c>
      <c r="K416" s="421" t="str">
        <f ca="1">IF($A416="","", VLOOKUP(CONCATENATE("Observatory", $A416), Type_DB, 8, 0))</f>
        <v>Async</v>
      </c>
      <c r="L416" s="423">
        <f ca="1">IF($A416="","", VLOOKUP(CONCATENATE("Observatory", $A416), Type_DB, 16, 0))</f>
        <v>0</v>
      </c>
      <c r="M416" s="348" t="s">
        <v>899</v>
      </c>
      <c r="N416" s="349">
        <v>1</v>
      </c>
      <c r="O416" s="349">
        <v>1</v>
      </c>
      <c r="P416" s="350">
        <f t="shared" ca="1" si="498"/>
        <v>0</v>
      </c>
      <c r="Q416" s="349">
        <v>0</v>
      </c>
      <c r="R416" s="349">
        <f t="shared" si="499"/>
        <v>0</v>
      </c>
      <c r="S416" s="349" t="s">
        <v>923</v>
      </c>
      <c r="T416" s="360">
        <f t="shared" ca="1" si="500"/>
        <v>0</v>
      </c>
      <c r="U416" s="348" t="s">
        <v>899</v>
      </c>
      <c r="V416" s="349">
        <v>1</v>
      </c>
      <c r="W416" s="349">
        <v>1</v>
      </c>
      <c r="X416" s="350">
        <f t="shared" ca="1" si="515"/>
        <v>0</v>
      </c>
      <c r="Y416" s="349">
        <v>0</v>
      </c>
      <c r="Z416" s="349">
        <f t="shared" si="516"/>
        <v>0</v>
      </c>
      <c r="AA416" s="349" t="s">
        <v>923</v>
      </c>
      <c r="AB416" s="360">
        <f t="shared" ca="1" si="517"/>
        <v>0</v>
      </c>
      <c r="AC416" s="348" t="s">
        <v>899</v>
      </c>
      <c r="AD416" s="349">
        <v>1</v>
      </c>
      <c r="AE416" s="349">
        <v>1</v>
      </c>
      <c r="AF416" s="350">
        <f t="shared" ca="1" si="503"/>
        <v>0</v>
      </c>
      <c r="AG416" s="349">
        <v>0</v>
      </c>
      <c r="AH416" s="349">
        <f t="shared" si="504"/>
        <v>0</v>
      </c>
      <c r="AI416" s="349" t="s">
        <v>923</v>
      </c>
      <c r="AJ416" s="360">
        <f t="shared" ca="1" si="505"/>
        <v>0</v>
      </c>
      <c r="AK416" s="348" t="s">
        <v>899</v>
      </c>
      <c r="AL416" s="349">
        <v>1</v>
      </c>
      <c r="AM416" s="349">
        <v>1</v>
      </c>
      <c r="AN416" s="350">
        <f t="shared" ca="1" si="506"/>
        <v>0</v>
      </c>
      <c r="AO416" s="349">
        <v>0</v>
      </c>
      <c r="AP416" s="349">
        <f t="shared" si="507"/>
        <v>0</v>
      </c>
      <c r="AQ416" s="349" t="s">
        <v>923</v>
      </c>
      <c r="AR416" s="360">
        <f t="shared" ca="1" si="508"/>
        <v>0</v>
      </c>
    </row>
    <row r="417" spans="1:44" ht="13.5" thickBot="1" x14ac:dyDescent="0.25">
      <c r="A417" s="430"/>
      <c r="B417" s="430"/>
      <c r="C417" s="415"/>
      <c r="D417" s="413"/>
      <c r="E417" s="413"/>
      <c r="F417" s="417"/>
      <c r="G417" s="418"/>
      <c r="H417" s="418"/>
      <c r="I417" s="420"/>
      <c r="J417" s="422"/>
      <c r="K417" s="422"/>
      <c r="L417" s="424"/>
      <c r="M417" s="351" t="s">
        <v>31</v>
      </c>
      <c r="N417" s="352"/>
      <c r="O417" s="352"/>
      <c r="P417" s="352" t="str">
        <f t="shared" ca="1" si="498"/>
        <v/>
      </c>
      <c r="Q417" s="352"/>
      <c r="R417" s="352" t="str">
        <f t="shared" si="499"/>
        <v/>
      </c>
      <c r="S417" s="352"/>
      <c r="T417" s="361">
        <f t="shared" si="500"/>
        <v>0</v>
      </c>
      <c r="U417" s="351" t="s">
        <v>31</v>
      </c>
      <c r="V417" s="352"/>
      <c r="W417" s="352"/>
      <c r="X417" s="352" t="str">
        <f t="shared" ca="1" si="515"/>
        <v/>
      </c>
      <c r="Y417" s="352"/>
      <c r="Z417" s="352" t="str">
        <f t="shared" si="516"/>
        <v/>
      </c>
      <c r="AA417" s="352"/>
      <c r="AB417" s="361">
        <f t="shared" si="517"/>
        <v>0</v>
      </c>
      <c r="AC417" s="351" t="s">
        <v>31</v>
      </c>
      <c r="AD417" s="352"/>
      <c r="AE417" s="352"/>
      <c r="AF417" s="352" t="str">
        <f t="shared" ca="1" si="503"/>
        <v/>
      </c>
      <c r="AG417" s="352"/>
      <c r="AH417" s="352" t="str">
        <f t="shared" si="504"/>
        <v/>
      </c>
      <c r="AI417" s="352"/>
      <c r="AJ417" s="361">
        <f t="shared" si="505"/>
        <v>0</v>
      </c>
      <c r="AK417" s="351" t="s">
        <v>31</v>
      </c>
      <c r="AL417" s="352"/>
      <c r="AM417" s="352"/>
      <c r="AN417" s="352" t="str">
        <f t="shared" ca="1" si="506"/>
        <v/>
      </c>
      <c r="AO417" s="352"/>
      <c r="AP417" s="352" t="str">
        <f t="shared" si="507"/>
        <v/>
      </c>
      <c r="AQ417" s="352"/>
      <c r="AR417" s="361">
        <f t="shared" si="508"/>
        <v>0</v>
      </c>
    </row>
    <row r="418" spans="1:44" x14ac:dyDescent="0.2">
      <c r="A418" s="430">
        <f t="shared" ref="A418" si="528">IF(AND(A416&lt;&gt;A$10, A416&lt;&gt;""), A416+1, "")</f>
        <v>204</v>
      </c>
      <c r="B418" s="430" t="str">
        <f>'TO Filter Summary'!B214</f>
        <v>IRU</v>
      </c>
      <c r="C418" s="414" t="s">
        <v>254</v>
      </c>
      <c r="D418" s="409" t="s">
        <v>27</v>
      </c>
      <c r="E418" s="409" t="str">
        <f>'TO Filter Summary'!D214</f>
        <v>A</v>
      </c>
      <c r="F418" s="416">
        <f ca="1">IF($A418="","", VLOOKUP(CONCATENATE("Observatory", $A418), Type_DB, 4, 0))</f>
        <v>555</v>
      </c>
      <c r="G418" s="409" t="str">
        <f ca="1">IF($A418="","", VLOOKUP(CONCATENATE("Observatory", $A418), Type_DB, 5, 0))</f>
        <v>0x22B</v>
      </c>
      <c r="H418" s="409" t="str">
        <f t="shared" ref="H418" ca="1" si="529">CONCATENATE("0x",DEC2HEX(F418+2048))</f>
        <v>0xA2B</v>
      </c>
      <c r="I418" s="419">
        <f ca="1">IF($A418="","", VLOOKUP(CONCATENATE("Observatory", $A418), Type_DB, 12, 0))</f>
        <v>240</v>
      </c>
      <c r="J418" s="421">
        <f ca="1">IF($A418="","", VLOOKUP(CONCATENATE("Observatory", $A418), Type_DB, 15, 0))</f>
        <v>1</v>
      </c>
      <c r="K418" s="421" t="str">
        <f ca="1">IF($A418="","", VLOOKUP(CONCATENATE("Observatory", $A418), Type_DB, 8, 0))</f>
        <v>Sync</v>
      </c>
      <c r="L418" s="423">
        <f ca="1">IF($A418="","", VLOOKUP(CONCATENATE("Observatory", $A418), Type_DB, 16, 0))</f>
        <v>240</v>
      </c>
      <c r="M418" s="348" t="s">
        <v>899</v>
      </c>
      <c r="N418" s="349">
        <v>1</v>
      </c>
      <c r="O418" s="349">
        <v>1</v>
      </c>
      <c r="P418" s="350">
        <f t="shared" ca="1" si="498"/>
        <v>1</v>
      </c>
      <c r="Q418" s="349">
        <v>0</v>
      </c>
      <c r="R418" s="349">
        <f t="shared" si="499"/>
        <v>0</v>
      </c>
      <c r="S418" s="349" t="s">
        <v>923</v>
      </c>
      <c r="T418" s="360">
        <f t="shared" ca="1" si="500"/>
        <v>240</v>
      </c>
      <c r="U418" s="348" t="s">
        <v>899</v>
      </c>
      <c r="V418" s="349">
        <v>0</v>
      </c>
      <c r="W418" s="349">
        <v>0</v>
      </c>
      <c r="X418" s="350">
        <f t="shared" ca="1" si="515"/>
        <v>0</v>
      </c>
      <c r="Y418" s="349">
        <v>0</v>
      </c>
      <c r="Z418" s="349">
        <f t="shared" si="516"/>
        <v>0</v>
      </c>
      <c r="AA418" s="349" t="s">
        <v>923</v>
      </c>
      <c r="AB418" s="360">
        <f t="shared" si="517"/>
        <v>0</v>
      </c>
      <c r="AC418" s="348" t="s">
        <v>899</v>
      </c>
      <c r="AD418" s="349">
        <v>0</v>
      </c>
      <c r="AE418" s="349">
        <v>0</v>
      </c>
      <c r="AF418" s="350">
        <f t="shared" ca="1" si="503"/>
        <v>0</v>
      </c>
      <c r="AG418" s="349">
        <v>0</v>
      </c>
      <c r="AH418" s="349">
        <f t="shared" si="504"/>
        <v>0</v>
      </c>
      <c r="AI418" s="349" t="s">
        <v>923</v>
      </c>
      <c r="AJ418" s="360">
        <f t="shared" si="505"/>
        <v>0</v>
      </c>
      <c r="AK418" s="348" t="s">
        <v>899</v>
      </c>
      <c r="AL418" s="349">
        <v>0</v>
      </c>
      <c r="AM418" s="349">
        <v>0</v>
      </c>
      <c r="AN418" s="350">
        <f t="shared" ca="1" si="506"/>
        <v>0</v>
      </c>
      <c r="AO418" s="349">
        <v>0</v>
      </c>
      <c r="AP418" s="349">
        <f t="shared" si="507"/>
        <v>0</v>
      </c>
      <c r="AQ418" s="349" t="s">
        <v>923</v>
      </c>
      <c r="AR418" s="360">
        <f t="shared" si="508"/>
        <v>0</v>
      </c>
    </row>
    <row r="419" spans="1:44" ht="13.5" thickBot="1" x14ac:dyDescent="0.25">
      <c r="A419" s="430"/>
      <c r="B419" s="430"/>
      <c r="C419" s="415"/>
      <c r="D419" s="413"/>
      <c r="E419" s="413"/>
      <c r="F419" s="417"/>
      <c r="G419" s="418"/>
      <c r="H419" s="418"/>
      <c r="I419" s="420"/>
      <c r="J419" s="422"/>
      <c r="K419" s="422"/>
      <c r="L419" s="424"/>
      <c r="M419" s="351" t="s">
        <v>31</v>
      </c>
      <c r="N419" s="352"/>
      <c r="O419" s="352"/>
      <c r="P419" s="352" t="str">
        <f t="shared" ca="1" si="498"/>
        <v/>
      </c>
      <c r="Q419" s="352"/>
      <c r="R419" s="352" t="str">
        <f t="shared" si="499"/>
        <v/>
      </c>
      <c r="S419" s="352"/>
      <c r="T419" s="361">
        <f t="shared" si="500"/>
        <v>0</v>
      </c>
      <c r="U419" s="351" t="s">
        <v>31</v>
      </c>
      <c r="V419" s="352"/>
      <c r="W419" s="352"/>
      <c r="X419" s="352" t="str">
        <f t="shared" ca="1" si="515"/>
        <v/>
      </c>
      <c r="Y419" s="352"/>
      <c r="Z419" s="352" t="str">
        <f t="shared" si="516"/>
        <v/>
      </c>
      <c r="AA419" s="352"/>
      <c r="AB419" s="361">
        <f t="shared" si="517"/>
        <v>0</v>
      </c>
      <c r="AC419" s="351" t="s">
        <v>31</v>
      </c>
      <c r="AD419" s="352"/>
      <c r="AE419" s="352"/>
      <c r="AF419" s="352" t="str">
        <f t="shared" ca="1" si="503"/>
        <v/>
      </c>
      <c r="AG419" s="352"/>
      <c r="AH419" s="352" t="str">
        <f t="shared" si="504"/>
        <v/>
      </c>
      <c r="AI419" s="352"/>
      <c r="AJ419" s="361">
        <f t="shared" si="505"/>
        <v>0</v>
      </c>
      <c r="AK419" s="351" t="s">
        <v>31</v>
      </c>
      <c r="AL419" s="352"/>
      <c r="AM419" s="352"/>
      <c r="AN419" s="352" t="str">
        <f t="shared" ca="1" si="506"/>
        <v/>
      </c>
      <c r="AO419" s="352"/>
      <c r="AP419" s="352" t="str">
        <f t="shared" si="507"/>
        <v/>
      </c>
      <c r="AQ419" s="352"/>
      <c r="AR419" s="361">
        <f t="shared" si="508"/>
        <v>0</v>
      </c>
    </row>
    <row r="420" spans="1:44" x14ac:dyDescent="0.2">
      <c r="A420" s="430">
        <f t="shared" ref="A420" si="530">IF(AND(A418&lt;&gt;A$10, A418&lt;&gt;""), A418+1, "")</f>
        <v>205</v>
      </c>
      <c r="B420" s="430" t="str">
        <f>'TO Filter Summary'!B215</f>
        <v>IRU</v>
      </c>
      <c r="C420" s="414" t="s">
        <v>255</v>
      </c>
      <c r="D420" s="409" t="s">
        <v>27</v>
      </c>
      <c r="E420" s="409" t="str">
        <f>'TO Filter Summary'!D215</f>
        <v>B</v>
      </c>
      <c r="F420" s="416">
        <f ca="1">IF($A420="","", VLOOKUP(CONCATENATE("Observatory", $A420), Type_DB, 4, 0))</f>
        <v>557</v>
      </c>
      <c r="G420" s="409" t="str">
        <f ca="1">IF($A420="","", VLOOKUP(CONCATENATE("Observatory", $A420), Type_DB, 5, 0))</f>
        <v>0x22D</v>
      </c>
      <c r="H420" s="409" t="str">
        <f t="shared" ref="H420" ca="1" si="531">CONCATENATE("0x",DEC2HEX(F420+2048))</f>
        <v>0xA2D</v>
      </c>
      <c r="I420" s="419">
        <f ca="1">IF($A420="","", VLOOKUP(CONCATENATE("Observatory", $A420), Type_DB, 12, 0))</f>
        <v>240</v>
      </c>
      <c r="J420" s="421">
        <f ca="1">IF($A420="","", VLOOKUP(CONCATENATE("Observatory", $A420), Type_DB, 15, 0))</f>
        <v>1</v>
      </c>
      <c r="K420" s="421" t="str">
        <f ca="1">IF($A420="","", VLOOKUP(CONCATENATE("Observatory", $A420), Type_DB, 8, 0))</f>
        <v>Sync</v>
      </c>
      <c r="L420" s="423">
        <f ca="1">IF($A420="","", VLOOKUP(CONCATENATE("Observatory", $A420), Type_DB, 16, 0))</f>
        <v>240</v>
      </c>
      <c r="M420" s="348" t="s">
        <v>899</v>
      </c>
      <c r="N420" s="349">
        <v>1</v>
      </c>
      <c r="O420" s="349">
        <v>1</v>
      </c>
      <c r="P420" s="350">
        <f t="shared" ca="1" si="498"/>
        <v>1</v>
      </c>
      <c r="Q420" s="349">
        <v>0</v>
      </c>
      <c r="R420" s="349">
        <f t="shared" si="499"/>
        <v>0</v>
      </c>
      <c r="S420" s="349" t="s">
        <v>923</v>
      </c>
      <c r="T420" s="360">
        <f t="shared" si="500"/>
        <v>0</v>
      </c>
      <c r="U420" s="348" t="s">
        <v>899</v>
      </c>
      <c r="V420" s="349">
        <v>0</v>
      </c>
      <c r="W420" s="349">
        <v>0</v>
      </c>
      <c r="X420" s="350">
        <f t="shared" ca="1" si="515"/>
        <v>0</v>
      </c>
      <c r="Y420" s="349">
        <v>0</v>
      </c>
      <c r="Z420" s="349">
        <f t="shared" si="516"/>
        <v>0</v>
      </c>
      <c r="AA420" s="349" t="s">
        <v>923</v>
      </c>
      <c r="AB420" s="360">
        <f t="shared" si="517"/>
        <v>0</v>
      </c>
      <c r="AC420" s="348" t="s">
        <v>899</v>
      </c>
      <c r="AD420" s="349">
        <v>0</v>
      </c>
      <c r="AE420" s="349">
        <v>0</v>
      </c>
      <c r="AF420" s="350">
        <f t="shared" ca="1" si="503"/>
        <v>0</v>
      </c>
      <c r="AG420" s="349">
        <v>0</v>
      </c>
      <c r="AH420" s="349">
        <f t="shared" si="504"/>
        <v>0</v>
      </c>
      <c r="AI420" s="349" t="s">
        <v>923</v>
      </c>
      <c r="AJ420" s="360">
        <f t="shared" si="505"/>
        <v>0</v>
      </c>
      <c r="AK420" s="348" t="s">
        <v>899</v>
      </c>
      <c r="AL420" s="349">
        <v>0</v>
      </c>
      <c r="AM420" s="349">
        <v>0</v>
      </c>
      <c r="AN420" s="350">
        <f t="shared" ca="1" si="506"/>
        <v>0</v>
      </c>
      <c r="AO420" s="349">
        <v>0</v>
      </c>
      <c r="AP420" s="349">
        <f t="shared" si="507"/>
        <v>0</v>
      </c>
      <c r="AQ420" s="349" t="s">
        <v>923</v>
      </c>
      <c r="AR420" s="360">
        <f t="shared" si="508"/>
        <v>0</v>
      </c>
    </row>
    <row r="421" spans="1:44" ht="13.5" thickBot="1" x14ac:dyDescent="0.25">
      <c r="A421" s="430"/>
      <c r="B421" s="430"/>
      <c r="C421" s="415"/>
      <c r="D421" s="413"/>
      <c r="E421" s="413"/>
      <c r="F421" s="417"/>
      <c r="G421" s="418"/>
      <c r="H421" s="418"/>
      <c r="I421" s="420"/>
      <c r="J421" s="422"/>
      <c r="K421" s="422"/>
      <c r="L421" s="424"/>
      <c r="M421" s="351" t="s">
        <v>31</v>
      </c>
      <c r="N421" s="352"/>
      <c r="O421" s="352"/>
      <c r="P421" s="352" t="str">
        <f t="shared" ca="1" si="498"/>
        <v/>
      </c>
      <c r="Q421" s="352"/>
      <c r="R421" s="352" t="str">
        <f t="shared" si="499"/>
        <v/>
      </c>
      <c r="S421" s="352"/>
      <c r="T421" s="361">
        <f t="shared" si="500"/>
        <v>0</v>
      </c>
      <c r="U421" s="351" t="s">
        <v>31</v>
      </c>
      <c r="V421" s="352"/>
      <c r="W421" s="352"/>
      <c r="X421" s="352" t="str">
        <f t="shared" ca="1" si="515"/>
        <v/>
      </c>
      <c r="Y421" s="352"/>
      <c r="Z421" s="352" t="str">
        <f t="shared" si="516"/>
        <v/>
      </c>
      <c r="AA421" s="352"/>
      <c r="AB421" s="361">
        <f t="shared" si="517"/>
        <v>0</v>
      </c>
      <c r="AC421" s="351" t="s">
        <v>31</v>
      </c>
      <c r="AD421" s="352"/>
      <c r="AE421" s="352"/>
      <c r="AF421" s="352" t="str">
        <f t="shared" ca="1" si="503"/>
        <v/>
      </c>
      <c r="AG421" s="352"/>
      <c r="AH421" s="352" t="str">
        <f t="shared" si="504"/>
        <v/>
      </c>
      <c r="AI421" s="352"/>
      <c r="AJ421" s="361">
        <f t="shared" si="505"/>
        <v>0</v>
      </c>
      <c r="AK421" s="351" t="s">
        <v>31</v>
      </c>
      <c r="AL421" s="352"/>
      <c r="AM421" s="352"/>
      <c r="AN421" s="352" t="str">
        <f t="shared" ca="1" si="506"/>
        <v/>
      </c>
      <c r="AO421" s="352"/>
      <c r="AP421" s="352" t="str">
        <f t="shared" si="507"/>
        <v/>
      </c>
      <c r="AQ421" s="352"/>
      <c r="AR421" s="361">
        <f t="shared" si="508"/>
        <v>0</v>
      </c>
    </row>
    <row r="422" spans="1:44" x14ac:dyDescent="0.2">
      <c r="A422" s="430">
        <f t="shared" ref="A422" si="532">IF(AND(A420&lt;&gt;A$10, A420&lt;&gt;""), A420+1, "")</f>
        <v>206</v>
      </c>
      <c r="B422" s="430" t="str">
        <f>'TO Filter Summary'!B216</f>
        <v>IRU</v>
      </c>
      <c r="C422" s="414" t="s">
        <v>517</v>
      </c>
      <c r="D422" s="409" t="s">
        <v>27</v>
      </c>
      <c r="E422" s="409" t="str">
        <f>'TO Filter Summary'!D216</f>
        <v>A</v>
      </c>
      <c r="F422" s="416">
        <f ca="1">IF($A422="","", VLOOKUP(CONCATENATE("Observatory", $A422), Type_DB, 4, 0))</f>
        <v>559</v>
      </c>
      <c r="G422" s="409" t="str">
        <f ca="1">IF($A422="","", VLOOKUP(CONCATENATE("Observatory", $A422), Type_DB, 5, 0))</f>
        <v>0x22F</v>
      </c>
      <c r="H422" s="409" t="str">
        <f t="shared" ref="H422" ca="1" si="533">CONCATENATE("0x",DEC2HEX(F422+2048))</f>
        <v>0xA2F</v>
      </c>
      <c r="I422" s="419">
        <f ca="1">IF($A422="","", VLOOKUP(CONCATENATE("Observatory", $A422), Type_DB, 12, 0))</f>
        <v>640</v>
      </c>
      <c r="J422" s="421">
        <f ca="1">IF($A422="","", VLOOKUP(CONCATENATE("Observatory", $A422), Type_DB, 15, 0))</f>
        <v>1</v>
      </c>
      <c r="K422" s="421" t="str">
        <f ca="1">IF($A422="","", VLOOKUP(CONCATENATE("Observatory", $A422), Type_DB, 8, 0))</f>
        <v>Sync</v>
      </c>
      <c r="L422" s="423">
        <f ca="1">IF($A422="","", VLOOKUP(CONCATENATE("Observatory", $A422), Type_DB, 16, 0))</f>
        <v>640</v>
      </c>
      <c r="M422" s="348" t="s">
        <v>899</v>
      </c>
      <c r="N422" s="349">
        <v>0</v>
      </c>
      <c r="O422" s="349">
        <v>0</v>
      </c>
      <c r="P422" s="350">
        <f t="shared" ca="1" si="498"/>
        <v>0</v>
      </c>
      <c r="Q422" s="349">
        <v>0</v>
      </c>
      <c r="R422" s="349">
        <f t="shared" si="499"/>
        <v>0</v>
      </c>
      <c r="S422" s="349" t="s">
        <v>923</v>
      </c>
      <c r="T422" s="360">
        <f t="shared" si="500"/>
        <v>0</v>
      </c>
      <c r="U422" s="348" t="s">
        <v>899</v>
      </c>
      <c r="V422" s="349">
        <v>0</v>
      </c>
      <c r="W422" s="349">
        <v>0</v>
      </c>
      <c r="X422" s="350">
        <f t="shared" ca="1" si="515"/>
        <v>0</v>
      </c>
      <c r="Y422" s="349">
        <v>0</v>
      </c>
      <c r="Z422" s="349">
        <f t="shared" si="516"/>
        <v>0</v>
      </c>
      <c r="AA422" s="349" t="s">
        <v>923</v>
      </c>
      <c r="AB422" s="360">
        <f t="shared" si="517"/>
        <v>0</v>
      </c>
      <c r="AC422" s="348" t="s">
        <v>899</v>
      </c>
      <c r="AD422" s="349">
        <v>0</v>
      </c>
      <c r="AE422" s="349">
        <v>0</v>
      </c>
      <c r="AF422" s="350">
        <f t="shared" ca="1" si="503"/>
        <v>0</v>
      </c>
      <c r="AG422" s="349">
        <v>0</v>
      </c>
      <c r="AH422" s="349">
        <f t="shared" si="504"/>
        <v>0</v>
      </c>
      <c r="AI422" s="349" t="s">
        <v>923</v>
      </c>
      <c r="AJ422" s="360">
        <f t="shared" si="505"/>
        <v>0</v>
      </c>
      <c r="AK422" s="348" t="s">
        <v>899</v>
      </c>
      <c r="AL422" s="349">
        <v>0</v>
      </c>
      <c r="AM422" s="349">
        <v>0</v>
      </c>
      <c r="AN422" s="350">
        <f t="shared" ca="1" si="506"/>
        <v>0</v>
      </c>
      <c r="AO422" s="349">
        <v>0</v>
      </c>
      <c r="AP422" s="349">
        <f t="shared" si="507"/>
        <v>0</v>
      </c>
      <c r="AQ422" s="349" t="s">
        <v>923</v>
      </c>
      <c r="AR422" s="360">
        <f t="shared" si="508"/>
        <v>0</v>
      </c>
    </row>
    <row r="423" spans="1:44" ht="13.5" thickBot="1" x14ac:dyDescent="0.25">
      <c r="A423" s="430"/>
      <c r="B423" s="430"/>
      <c r="C423" s="415"/>
      <c r="D423" s="413"/>
      <c r="E423" s="413"/>
      <c r="F423" s="417"/>
      <c r="G423" s="418"/>
      <c r="H423" s="418"/>
      <c r="I423" s="420"/>
      <c r="J423" s="422"/>
      <c r="K423" s="422"/>
      <c r="L423" s="424"/>
      <c r="M423" s="351" t="s">
        <v>31</v>
      </c>
      <c r="N423" s="352"/>
      <c r="O423" s="352"/>
      <c r="P423" s="352" t="str">
        <f t="shared" ca="1" si="498"/>
        <v/>
      </c>
      <c r="Q423" s="352"/>
      <c r="R423" s="352" t="str">
        <f t="shared" si="499"/>
        <v/>
      </c>
      <c r="S423" s="352"/>
      <c r="T423" s="361">
        <f t="shared" si="500"/>
        <v>0</v>
      </c>
      <c r="U423" s="351" t="s">
        <v>31</v>
      </c>
      <c r="V423" s="352"/>
      <c r="W423" s="352"/>
      <c r="X423" s="352" t="str">
        <f t="shared" ca="1" si="515"/>
        <v/>
      </c>
      <c r="Y423" s="352"/>
      <c r="Z423" s="352" t="str">
        <f t="shared" si="516"/>
        <v/>
      </c>
      <c r="AA423" s="352"/>
      <c r="AB423" s="361">
        <f t="shared" si="517"/>
        <v>0</v>
      </c>
      <c r="AC423" s="351" t="s">
        <v>31</v>
      </c>
      <c r="AD423" s="352"/>
      <c r="AE423" s="352"/>
      <c r="AF423" s="352" t="str">
        <f t="shared" ca="1" si="503"/>
        <v/>
      </c>
      <c r="AG423" s="352"/>
      <c r="AH423" s="352" t="str">
        <f t="shared" si="504"/>
        <v/>
      </c>
      <c r="AI423" s="352"/>
      <c r="AJ423" s="361">
        <f t="shared" si="505"/>
        <v>0</v>
      </c>
      <c r="AK423" s="351" t="s">
        <v>31</v>
      </c>
      <c r="AL423" s="352"/>
      <c r="AM423" s="352"/>
      <c r="AN423" s="352" t="str">
        <f t="shared" ca="1" si="506"/>
        <v/>
      </c>
      <c r="AO423" s="352"/>
      <c r="AP423" s="352" t="str">
        <f t="shared" si="507"/>
        <v/>
      </c>
      <c r="AQ423" s="352"/>
      <c r="AR423" s="361">
        <f t="shared" si="508"/>
        <v>0</v>
      </c>
    </row>
    <row r="424" spans="1:44" x14ac:dyDescent="0.2">
      <c r="A424" s="430">
        <f t="shared" ref="A424" si="534">IF(AND(A422&lt;&gt;A$10, A422&lt;&gt;""), A422+1, "")</f>
        <v>207</v>
      </c>
      <c r="B424" s="430" t="str">
        <f>'TO Filter Summary'!B217</f>
        <v>IRU</v>
      </c>
      <c r="C424" s="414" t="s">
        <v>518</v>
      </c>
      <c r="D424" s="409" t="s">
        <v>27</v>
      </c>
      <c r="E424" s="409" t="str">
        <f>'TO Filter Summary'!D217</f>
        <v>A</v>
      </c>
      <c r="F424" s="416">
        <f ca="1">IF($A424="","", VLOOKUP(CONCATENATE("Observatory", $A424), Type_DB, 4, 0))</f>
        <v>560</v>
      </c>
      <c r="G424" s="409" t="str">
        <f ca="1">IF($A424="","", VLOOKUP(CONCATENATE("Observatory", $A424), Type_DB, 5, 0))</f>
        <v>0x230</v>
      </c>
      <c r="H424" s="409" t="str">
        <f t="shared" ref="H424" ca="1" si="535">CONCATENATE("0x",DEC2HEX(F424+2048))</f>
        <v>0xA30</v>
      </c>
      <c r="I424" s="419">
        <f ca="1">IF($A424="","", VLOOKUP(CONCATENATE("Observatory", $A424), Type_DB, 12, 0))</f>
        <v>640</v>
      </c>
      <c r="J424" s="421">
        <f ca="1">IF($A424="","", VLOOKUP(CONCATENATE("Observatory", $A424), Type_DB, 15, 0))</f>
        <v>1</v>
      </c>
      <c r="K424" s="421" t="str">
        <f ca="1">IF($A424="","", VLOOKUP(CONCATENATE("Observatory", $A424), Type_DB, 8, 0))</f>
        <v>Sync</v>
      </c>
      <c r="L424" s="423">
        <f ca="1">IF($A424="","", VLOOKUP(CONCATENATE("Observatory", $A424), Type_DB, 16, 0))</f>
        <v>640</v>
      </c>
      <c r="M424" s="348" t="s">
        <v>899</v>
      </c>
      <c r="N424" s="349">
        <v>1</v>
      </c>
      <c r="O424" s="349">
        <v>10</v>
      </c>
      <c r="P424" s="350">
        <f t="shared" ca="1" si="498"/>
        <v>10</v>
      </c>
      <c r="Q424" s="349">
        <v>0</v>
      </c>
      <c r="R424" s="349">
        <f t="shared" si="499"/>
        <v>0</v>
      </c>
      <c r="S424" s="349" t="s">
        <v>923</v>
      </c>
      <c r="T424" s="360">
        <f t="shared" ca="1" si="500"/>
        <v>64</v>
      </c>
      <c r="U424" s="348" t="s">
        <v>899</v>
      </c>
      <c r="V424" s="349">
        <v>1</v>
      </c>
      <c r="W424" s="349">
        <v>30</v>
      </c>
      <c r="X424" s="350">
        <f t="shared" ca="1" si="515"/>
        <v>30</v>
      </c>
      <c r="Y424" s="349">
        <v>0</v>
      </c>
      <c r="Z424" s="349">
        <f t="shared" si="516"/>
        <v>0</v>
      </c>
      <c r="AA424" s="349" t="s">
        <v>923</v>
      </c>
      <c r="AB424" s="360">
        <f t="shared" ca="1" si="517"/>
        <v>21.333333333333332</v>
      </c>
      <c r="AC424" s="348" t="s">
        <v>899</v>
      </c>
      <c r="AD424" s="349">
        <v>1</v>
      </c>
      <c r="AE424" s="349">
        <v>30</v>
      </c>
      <c r="AF424" s="350">
        <f t="shared" ca="1" si="503"/>
        <v>30</v>
      </c>
      <c r="AG424" s="349">
        <v>0</v>
      </c>
      <c r="AH424" s="349">
        <f t="shared" si="504"/>
        <v>0</v>
      </c>
      <c r="AI424" s="349" t="s">
        <v>923</v>
      </c>
      <c r="AJ424" s="360">
        <f t="shared" ca="1" si="505"/>
        <v>21.333333333333332</v>
      </c>
      <c r="AK424" s="348" t="s">
        <v>899</v>
      </c>
      <c r="AL424" s="349">
        <v>1</v>
      </c>
      <c r="AM424" s="349">
        <v>30</v>
      </c>
      <c r="AN424" s="350">
        <f t="shared" ca="1" si="506"/>
        <v>30</v>
      </c>
      <c r="AO424" s="349">
        <v>0</v>
      </c>
      <c r="AP424" s="349">
        <f t="shared" si="507"/>
        <v>0</v>
      </c>
      <c r="AQ424" s="349" t="s">
        <v>923</v>
      </c>
      <c r="AR424" s="360">
        <f t="shared" ca="1" si="508"/>
        <v>21.333333333333332</v>
      </c>
    </row>
    <row r="425" spans="1:44" ht="13.5" thickBot="1" x14ac:dyDescent="0.25">
      <c r="A425" s="430"/>
      <c r="B425" s="430"/>
      <c r="C425" s="415"/>
      <c r="D425" s="413"/>
      <c r="E425" s="413"/>
      <c r="F425" s="417"/>
      <c r="G425" s="418"/>
      <c r="H425" s="418"/>
      <c r="I425" s="420"/>
      <c r="J425" s="422"/>
      <c r="K425" s="422"/>
      <c r="L425" s="424"/>
      <c r="M425" s="351" t="s">
        <v>31</v>
      </c>
      <c r="N425" s="352"/>
      <c r="O425" s="352"/>
      <c r="P425" s="352" t="str">
        <f t="shared" ca="1" si="498"/>
        <v/>
      </c>
      <c r="Q425" s="352"/>
      <c r="R425" s="352" t="str">
        <f t="shared" si="499"/>
        <v/>
      </c>
      <c r="S425" s="352"/>
      <c r="T425" s="361">
        <f t="shared" si="500"/>
        <v>0</v>
      </c>
      <c r="U425" s="351" t="s">
        <v>31</v>
      </c>
      <c r="V425" s="352"/>
      <c r="W425" s="352"/>
      <c r="X425" s="352" t="str">
        <f t="shared" ca="1" si="515"/>
        <v/>
      </c>
      <c r="Y425" s="352"/>
      <c r="Z425" s="352" t="str">
        <f t="shared" si="516"/>
        <v/>
      </c>
      <c r="AA425" s="352"/>
      <c r="AB425" s="361">
        <f t="shared" si="517"/>
        <v>0</v>
      </c>
      <c r="AC425" s="351" t="s">
        <v>31</v>
      </c>
      <c r="AD425" s="352"/>
      <c r="AE425" s="352"/>
      <c r="AF425" s="352" t="str">
        <f t="shared" ca="1" si="503"/>
        <v/>
      </c>
      <c r="AG425" s="352"/>
      <c r="AH425" s="352" t="str">
        <f t="shared" si="504"/>
        <v/>
      </c>
      <c r="AI425" s="352"/>
      <c r="AJ425" s="361">
        <f t="shared" si="505"/>
        <v>0</v>
      </c>
      <c r="AK425" s="351" t="s">
        <v>31</v>
      </c>
      <c r="AL425" s="352"/>
      <c r="AM425" s="352"/>
      <c r="AN425" s="352" t="str">
        <f t="shared" ca="1" si="506"/>
        <v/>
      </c>
      <c r="AO425" s="352"/>
      <c r="AP425" s="352" t="str">
        <f t="shared" si="507"/>
        <v/>
      </c>
      <c r="AQ425" s="352"/>
      <c r="AR425" s="361">
        <f t="shared" si="508"/>
        <v>0</v>
      </c>
    </row>
    <row r="426" spans="1:44" x14ac:dyDescent="0.2">
      <c r="A426" s="430">
        <f t="shared" ref="A426" si="536">IF(AND(A424&lt;&gt;A$10, A424&lt;&gt;""), A424+1, "")</f>
        <v>208</v>
      </c>
      <c r="B426" s="430" t="str">
        <f>'TO Filter Summary'!B218</f>
        <v>IRU</v>
      </c>
      <c r="C426" s="414" t="s">
        <v>519</v>
      </c>
      <c r="D426" s="409" t="s">
        <v>27</v>
      </c>
      <c r="E426" s="409" t="str">
        <f>'TO Filter Summary'!D218</f>
        <v>A</v>
      </c>
      <c r="F426" s="416">
        <f ca="1">IF($A426="","", VLOOKUP(CONCATENATE("Observatory", $A426), Type_DB, 4, 0))</f>
        <v>561</v>
      </c>
      <c r="G426" s="409" t="str">
        <f ca="1">IF($A426="","", VLOOKUP(CONCATENATE("Observatory", $A426), Type_DB, 5, 0))</f>
        <v>0x231</v>
      </c>
      <c r="H426" s="409" t="str">
        <f t="shared" ref="H426" ca="1" si="537">CONCATENATE("0x",DEC2HEX(F426+2048))</f>
        <v>0xA31</v>
      </c>
      <c r="I426" s="419">
        <f ca="1">IF($A426="","", VLOOKUP(CONCATENATE("Observatory", $A426), Type_DB, 12, 0))</f>
        <v>640</v>
      </c>
      <c r="J426" s="421">
        <f ca="1">IF($A426="","", VLOOKUP(CONCATENATE("Observatory", $A426), Type_DB, 15, 0))</f>
        <v>1</v>
      </c>
      <c r="K426" s="421" t="str">
        <f ca="1">IF($A426="","", VLOOKUP(CONCATENATE("Observatory", $A426), Type_DB, 8, 0))</f>
        <v>Sync</v>
      </c>
      <c r="L426" s="423">
        <f ca="1">IF($A426="","", VLOOKUP(CONCATENATE("Observatory", $A426), Type_DB, 16, 0))</f>
        <v>640</v>
      </c>
      <c r="M426" s="348" t="s">
        <v>899</v>
      </c>
      <c r="N426" s="349">
        <v>1</v>
      </c>
      <c r="O426" s="349">
        <v>10</v>
      </c>
      <c r="P426" s="350">
        <f t="shared" ca="1" si="498"/>
        <v>10</v>
      </c>
      <c r="Q426" s="349">
        <v>0</v>
      </c>
      <c r="R426" s="349">
        <f t="shared" si="499"/>
        <v>0</v>
      </c>
      <c r="S426" s="349" t="s">
        <v>923</v>
      </c>
      <c r="T426" s="360">
        <f t="shared" ca="1" si="500"/>
        <v>64</v>
      </c>
      <c r="U426" s="348" t="s">
        <v>899</v>
      </c>
      <c r="V426" s="349">
        <v>1</v>
      </c>
      <c r="W426" s="349">
        <v>30</v>
      </c>
      <c r="X426" s="350">
        <f t="shared" ca="1" si="515"/>
        <v>30</v>
      </c>
      <c r="Y426" s="349">
        <v>0</v>
      </c>
      <c r="Z426" s="349">
        <f t="shared" si="516"/>
        <v>0</v>
      </c>
      <c r="AA426" s="349" t="s">
        <v>923</v>
      </c>
      <c r="AB426" s="360">
        <f t="shared" ca="1" si="517"/>
        <v>21.333333333333332</v>
      </c>
      <c r="AC426" s="348" t="s">
        <v>899</v>
      </c>
      <c r="AD426" s="349">
        <v>1</v>
      </c>
      <c r="AE426" s="349">
        <v>30</v>
      </c>
      <c r="AF426" s="350">
        <f t="shared" ca="1" si="503"/>
        <v>30</v>
      </c>
      <c r="AG426" s="349">
        <v>0</v>
      </c>
      <c r="AH426" s="349">
        <f t="shared" si="504"/>
        <v>0</v>
      </c>
      <c r="AI426" s="349" t="s">
        <v>923</v>
      </c>
      <c r="AJ426" s="360">
        <f t="shared" ca="1" si="505"/>
        <v>21.333333333333332</v>
      </c>
      <c r="AK426" s="348" t="s">
        <v>899</v>
      </c>
      <c r="AL426" s="349">
        <v>1</v>
      </c>
      <c r="AM426" s="349">
        <v>30</v>
      </c>
      <c r="AN426" s="350">
        <f t="shared" ca="1" si="506"/>
        <v>30</v>
      </c>
      <c r="AO426" s="349">
        <v>0</v>
      </c>
      <c r="AP426" s="349">
        <f t="shared" si="507"/>
        <v>0</v>
      </c>
      <c r="AQ426" s="349" t="s">
        <v>923</v>
      </c>
      <c r="AR426" s="360">
        <f t="shared" ca="1" si="508"/>
        <v>21.333333333333332</v>
      </c>
    </row>
    <row r="427" spans="1:44" ht="13.5" thickBot="1" x14ac:dyDescent="0.25">
      <c r="A427" s="430"/>
      <c r="B427" s="430"/>
      <c r="C427" s="415"/>
      <c r="D427" s="413"/>
      <c r="E427" s="413"/>
      <c r="F427" s="417"/>
      <c r="G427" s="418"/>
      <c r="H427" s="418"/>
      <c r="I427" s="420"/>
      <c r="J427" s="422"/>
      <c r="K427" s="422"/>
      <c r="L427" s="424"/>
      <c r="M427" s="351" t="s">
        <v>31</v>
      </c>
      <c r="N427" s="352"/>
      <c r="O427" s="352"/>
      <c r="P427" s="352" t="str">
        <f t="shared" ca="1" si="498"/>
        <v/>
      </c>
      <c r="Q427" s="352"/>
      <c r="R427" s="352" t="str">
        <f t="shared" si="499"/>
        <v/>
      </c>
      <c r="S427" s="352"/>
      <c r="T427" s="361">
        <f t="shared" si="500"/>
        <v>0</v>
      </c>
      <c r="U427" s="351" t="s">
        <v>31</v>
      </c>
      <c r="V427" s="352"/>
      <c r="W427" s="352"/>
      <c r="X427" s="352" t="str">
        <f t="shared" ca="1" si="515"/>
        <v/>
      </c>
      <c r="Y427" s="352"/>
      <c r="Z427" s="352" t="str">
        <f t="shared" si="516"/>
        <v/>
      </c>
      <c r="AA427" s="352"/>
      <c r="AB427" s="361">
        <f t="shared" si="517"/>
        <v>0</v>
      </c>
      <c r="AC427" s="351" t="s">
        <v>31</v>
      </c>
      <c r="AD427" s="352"/>
      <c r="AE427" s="352"/>
      <c r="AF427" s="352" t="str">
        <f t="shared" ca="1" si="503"/>
        <v/>
      </c>
      <c r="AG427" s="352"/>
      <c r="AH427" s="352" t="str">
        <f t="shared" si="504"/>
        <v/>
      </c>
      <c r="AI427" s="352"/>
      <c r="AJ427" s="361">
        <f t="shared" si="505"/>
        <v>0</v>
      </c>
      <c r="AK427" s="351" t="s">
        <v>31</v>
      </c>
      <c r="AL427" s="352"/>
      <c r="AM427" s="352"/>
      <c r="AN427" s="352" t="str">
        <f t="shared" ca="1" si="506"/>
        <v/>
      </c>
      <c r="AO427" s="352"/>
      <c r="AP427" s="352" t="str">
        <f t="shared" si="507"/>
        <v/>
      </c>
      <c r="AQ427" s="352"/>
      <c r="AR427" s="361">
        <f t="shared" si="508"/>
        <v>0</v>
      </c>
    </row>
    <row r="428" spans="1:44" x14ac:dyDescent="0.2">
      <c r="A428" s="430">
        <f t="shared" ref="A428" si="538">IF(AND(A426&lt;&gt;A$10, A426&lt;&gt;""), A426+1, "")</f>
        <v>209</v>
      </c>
      <c r="B428" s="430" t="str">
        <f>'TO Filter Summary'!B219</f>
        <v>IRU</v>
      </c>
      <c r="C428" s="414" t="s">
        <v>520</v>
      </c>
      <c r="D428" s="409" t="s">
        <v>27</v>
      </c>
      <c r="E428" s="409" t="str">
        <f>'TO Filter Summary'!D219</f>
        <v>A</v>
      </c>
      <c r="F428" s="416">
        <f ca="1">IF($A428="","", VLOOKUP(CONCATENATE("Observatory", $A428), Type_DB, 4, 0))</f>
        <v>562</v>
      </c>
      <c r="G428" s="409" t="str">
        <f ca="1">IF($A428="","", VLOOKUP(CONCATENATE("Observatory", $A428), Type_DB, 5, 0))</f>
        <v>0x232</v>
      </c>
      <c r="H428" s="409" t="str">
        <f t="shared" ref="H428" ca="1" si="539">CONCATENATE("0x",DEC2HEX(F428+2048))</f>
        <v>0xA32</v>
      </c>
      <c r="I428" s="419">
        <f ca="1">IF($A428="","", VLOOKUP(CONCATENATE("Observatory", $A428), Type_DB, 12, 0))</f>
        <v>640</v>
      </c>
      <c r="J428" s="421">
        <f ca="1">IF($A428="","", VLOOKUP(CONCATENATE("Observatory", $A428), Type_DB, 15, 0))</f>
        <v>1</v>
      </c>
      <c r="K428" s="421" t="str">
        <f ca="1">IF($A428="","", VLOOKUP(CONCATENATE("Observatory", $A428), Type_DB, 8, 0))</f>
        <v>Sync</v>
      </c>
      <c r="L428" s="423">
        <f ca="1">IF($A428="","", VLOOKUP(CONCATENATE("Observatory", $A428), Type_DB, 16, 0))</f>
        <v>640</v>
      </c>
      <c r="M428" s="348" t="s">
        <v>899</v>
      </c>
      <c r="N428" s="349">
        <v>1</v>
      </c>
      <c r="O428" s="349">
        <v>10</v>
      </c>
      <c r="P428" s="350">
        <f t="shared" ca="1" si="498"/>
        <v>10</v>
      </c>
      <c r="Q428" s="349">
        <v>0</v>
      </c>
      <c r="R428" s="349">
        <f t="shared" si="499"/>
        <v>0</v>
      </c>
      <c r="S428" s="349" t="s">
        <v>923</v>
      </c>
      <c r="T428" s="360">
        <f t="shared" ca="1" si="500"/>
        <v>64</v>
      </c>
      <c r="U428" s="348" t="s">
        <v>899</v>
      </c>
      <c r="V428" s="349">
        <v>1</v>
      </c>
      <c r="W428" s="349">
        <v>30</v>
      </c>
      <c r="X428" s="350">
        <f t="shared" ca="1" si="515"/>
        <v>30</v>
      </c>
      <c r="Y428" s="349">
        <v>0</v>
      </c>
      <c r="Z428" s="349">
        <f t="shared" si="516"/>
        <v>0</v>
      </c>
      <c r="AA428" s="349" t="s">
        <v>923</v>
      </c>
      <c r="AB428" s="360">
        <f t="shared" ca="1" si="517"/>
        <v>21.333333333333332</v>
      </c>
      <c r="AC428" s="348" t="s">
        <v>899</v>
      </c>
      <c r="AD428" s="349">
        <v>1</v>
      </c>
      <c r="AE428" s="349">
        <v>30</v>
      </c>
      <c r="AF428" s="350">
        <f t="shared" ca="1" si="503"/>
        <v>30</v>
      </c>
      <c r="AG428" s="349">
        <v>0</v>
      </c>
      <c r="AH428" s="349">
        <f t="shared" si="504"/>
        <v>0</v>
      </c>
      <c r="AI428" s="349" t="s">
        <v>923</v>
      </c>
      <c r="AJ428" s="360">
        <f t="shared" ca="1" si="505"/>
        <v>21.333333333333332</v>
      </c>
      <c r="AK428" s="348" t="s">
        <v>899</v>
      </c>
      <c r="AL428" s="349">
        <v>1</v>
      </c>
      <c r="AM428" s="349">
        <v>30</v>
      </c>
      <c r="AN428" s="350">
        <f t="shared" ca="1" si="506"/>
        <v>30</v>
      </c>
      <c r="AO428" s="349">
        <v>0</v>
      </c>
      <c r="AP428" s="349">
        <f t="shared" si="507"/>
        <v>0</v>
      </c>
      <c r="AQ428" s="349" t="s">
        <v>923</v>
      </c>
      <c r="AR428" s="360">
        <f t="shared" ca="1" si="508"/>
        <v>21.333333333333332</v>
      </c>
    </row>
    <row r="429" spans="1:44" ht="13.5" thickBot="1" x14ac:dyDescent="0.25">
      <c r="A429" s="430"/>
      <c r="B429" s="430"/>
      <c r="C429" s="415"/>
      <c r="D429" s="413"/>
      <c r="E429" s="413"/>
      <c r="F429" s="417"/>
      <c r="G429" s="418"/>
      <c r="H429" s="418"/>
      <c r="I429" s="420"/>
      <c r="J429" s="422"/>
      <c r="K429" s="422"/>
      <c r="L429" s="424"/>
      <c r="M429" s="351" t="s">
        <v>31</v>
      </c>
      <c r="N429" s="352"/>
      <c r="O429" s="352"/>
      <c r="P429" s="352" t="str">
        <f t="shared" ca="1" si="498"/>
        <v/>
      </c>
      <c r="Q429" s="352"/>
      <c r="R429" s="352" t="str">
        <f t="shared" si="499"/>
        <v/>
      </c>
      <c r="S429" s="352"/>
      <c r="T429" s="361">
        <f t="shared" si="500"/>
        <v>0</v>
      </c>
      <c r="U429" s="351" t="s">
        <v>31</v>
      </c>
      <c r="V429" s="352"/>
      <c r="W429" s="352"/>
      <c r="X429" s="352" t="str">
        <f t="shared" ca="1" si="515"/>
        <v/>
      </c>
      <c r="Y429" s="352"/>
      <c r="Z429" s="352" t="str">
        <f t="shared" si="516"/>
        <v/>
      </c>
      <c r="AA429" s="352"/>
      <c r="AB429" s="361">
        <f t="shared" si="517"/>
        <v>0</v>
      </c>
      <c r="AC429" s="351" t="s">
        <v>31</v>
      </c>
      <c r="AD429" s="352"/>
      <c r="AE429" s="352"/>
      <c r="AF429" s="352" t="str">
        <f t="shared" ca="1" si="503"/>
        <v/>
      </c>
      <c r="AG429" s="352"/>
      <c r="AH429" s="352" t="str">
        <f t="shared" si="504"/>
        <v/>
      </c>
      <c r="AI429" s="352"/>
      <c r="AJ429" s="361">
        <f t="shared" si="505"/>
        <v>0</v>
      </c>
      <c r="AK429" s="351" t="s">
        <v>31</v>
      </c>
      <c r="AL429" s="352"/>
      <c r="AM429" s="352"/>
      <c r="AN429" s="352" t="str">
        <f t="shared" ca="1" si="506"/>
        <v/>
      </c>
      <c r="AO429" s="352"/>
      <c r="AP429" s="352" t="str">
        <f t="shared" si="507"/>
        <v/>
      </c>
      <c r="AQ429" s="352"/>
      <c r="AR429" s="361">
        <f t="shared" si="508"/>
        <v>0</v>
      </c>
    </row>
    <row r="430" spans="1:44" x14ac:dyDescent="0.2">
      <c r="A430" s="430">
        <f t="shared" ref="A430" si="540">IF(AND(A428&lt;&gt;A$10, A428&lt;&gt;""), A428+1, "")</f>
        <v>210</v>
      </c>
      <c r="B430" s="430" t="str">
        <f>'TO Filter Summary'!B220</f>
        <v>IRU</v>
      </c>
      <c r="C430" s="414" t="s">
        <v>521</v>
      </c>
      <c r="D430" s="409" t="s">
        <v>27</v>
      </c>
      <c r="E430" s="409" t="str">
        <f>'TO Filter Summary'!D220</f>
        <v>A</v>
      </c>
      <c r="F430" s="416">
        <f ca="1">IF($A430="","", VLOOKUP(CONCATENATE("Observatory", $A430), Type_DB, 4, 0))</f>
        <v>563</v>
      </c>
      <c r="G430" s="409" t="str">
        <f ca="1">IF($A430="","", VLOOKUP(CONCATENATE("Observatory", $A430), Type_DB, 5, 0))</f>
        <v>0x233</v>
      </c>
      <c r="H430" s="409" t="str">
        <f t="shared" ref="H430" ca="1" si="541">CONCATENATE("0x",DEC2HEX(F430+2048))</f>
        <v>0xA33</v>
      </c>
      <c r="I430" s="419">
        <f ca="1">IF($A430="","", VLOOKUP(CONCATENATE("Observatory", $A430), Type_DB, 12, 0))</f>
        <v>640</v>
      </c>
      <c r="J430" s="421">
        <f ca="1">IF($A430="","", VLOOKUP(CONCATENATE("Observatory", $A430), Type_DB, 15, 0))</f>
        <v>1</v>
      </c>
      <c r="K430" s="421" t="str">
        <f ca="1">IF($A430="","", VLOOKUP(CONCATENATE("Observatory", $A430), Type_DB, 8, 0))</f>
        <v>Sync</v>
      </c>
      <c r="L430" s="423">
        <f ca="1">IF($A430="","", VLOOKUP(CONCATENATE("Observatory", $A430), Type_DB, 16, 0))</f>
        <v>640</v>
      </c>
      <c r="M430" s="348" t="s">
        <v>899</v>
      </c>
      <c r="N430" s="349">
        <v>1</v>
      </c>
      <c r="O430" s="349">
        <v>10</v>
      </c>
      <c r="P430" s="350">
        <f t="shared" ca="1" si="498"/>
        <v>10</v>
      </c>
      <c r="Q430" s="349">
        <v>0</v>
      </c>
      <c r="R430" s="349">
        <f t="shared" si="499"/>
        <v>0</v>
      </c>
      <c r="S430" s="349" t="s">
        <v>923</v>
      </c>
      <c r="T430" s="360">
        <f t="shared" ca="1" si="500"/>
        <v>64</v>
      </c>
      <c r="U430" s="348" t="s">
        <v>899</v>
      </c>
      <c r="V430" s="349">
        <v>1</v>
      </c>
      <c r="W430" s="349">
        <v>30</v>
      </c>
      <c r="X430" s="350">
        <f t="shared" ca="1" si="515"/>
        <v>30</v>
      </c>
      <c r="Y430" s="349">
        <v>0</v>
      </c>
      <c r="Z430" s="349">
        <f t="shared" si="516"/>
        <v>0</v>
      </c>
      <c r="AA430" s="349" t="s">
        <v>923</v>
      </c>
      <c r="AB430" s="360">
        <f t="shared" ca="1" si="517"/>
        <v>21.333333333333332</v>
      </c>
      <c r="AC430" s="348" t="s">
        <v>899</v>
      </c>
      <c r="AD430" s="349">
        <v>1</v>
      </c>
      <c r="AE430" s="349">
        <v>30</v>
      </c>
      <c r="AF430" s="350">
        <f t="shared" ca="1" si="503"/>
        <v>30</v>
      </c>
      <c r="AG430" s="349">
        <v>0</v>
      </c>
      <c r="AH430" s="349">
        <f t="shared" si="504"/>
        <v>0</v>
      </c>
      <c r="AI430" s="349" t="s">
        <v>923</v>
      </c>
      <c r="AJ430" s="360">
        <f t="shared" ca="1" si="505"/>
        <v>21.333333333333332</v>
      </c>
      <c r="AK430" s="348" t="s">
        <v>899</v>
      </c>
      <c r="AL430" s="349">
        <v>1</v>
      </c>
      <c r="AM430" s="349">
        <v>30</v>
      </c>
      <c r="AN430" s="350">
        <f t="shared" ca="1" si="506"/>
        <v>30</v>
      </c>
      <c r="AO430" s="349">
        <v>0</v>
      </c>
      <c r="AP430" s="349">
        <f t="shared" si="507"/>
        <v>0</v>
      </c>
      <c r="AQ430" s="349" t="s">
        <v>923</v>
      </c>
      <c r="AR430" s="360">
        <f t="shared" ca="1" si="508"/>
        <v>21.333333333333332</v>
      </c>
    </row>
    <row r="431" spans="1:44" ht="13.5" thickBot="1" x14ac:dyDescent="0.25">
      <c r="A431" s="430"/>
      <c r="B431" s="430"/>
      <c r="C431" s="415"/>
      <c r="D431" s="413"/>
      <c r="E431" s="413"/>
      <c r="F431" s="417"/>
      <c r="G431" s="418"/>
      <c r="H431" s="418"/>
      <c r="I431" s="420"/>
      <c r="J431" s="422"/>
      <c r="K431" s="422"/>
      <c r="L431" s="424"/>
      <c r="M431" s="351" t="s">
        <v>31</v>
      </c>
      <c r="N431" s="352"/>
      <c r="O431" s="352"/>
      <c r="P431" s="352" t="str">
        <f t="shared" ca="1" si="498"/>
        <v/>
      </c>
      <c r="Q431" s="352"/>
      <c r="R431" s="352" t="str">
        <f t="shared" si="499"/>
        <v/>
      </c>
      <c r="S431" s="352"/>
      <c r="T431" s="361">
        <f t="shared" si="500"/>
        <v>0</v>
      </c>
      <c r="U431" s="351" t="s">
        <v>31</v>
      </c>
      <c r="V431" s="352"/>
      <c r="W431" s="352"/>
      <c r="X431" s="352" t="str">
        <f t="shared" ca="1" si="515"/>
        <v/>
      </c>
      <c r="Y431" s="352"/>
      <c r="Z431" s="352" t="str">
        <f t="shared" si="516"/>
        <v/>
      </c>
      <c r="AA431" s="352"/>
      <c r="AB431" s="361">
        <f t="shared" si="517"/>
        <v>0</v>
      </c>
      <c r="AC431" s="351" t="s">
        <v>31</v>
      </c>
      <c r="AD431" s="352"/>
      <c r="AE431" s="352"/>
      <c r="AF431" s="352" t="str">
        <f t="shared" ca="1" si="503"/>
        <v/>
      </c>
      <c r="AG431" s="352"/>
      <c r="AH431" s="352" t="str">
        <f t="shared" si="504"/>
        <v/>
      </c>
      <c r="AI431" s="352"/>
      <c r="AJ431" s="361">
        <f t="shared" si="505"/>
        <v>0</v>
      </c>
      <c r="AK431" s="351" t="s">
        <v>31</v>
      </c>
      <c r="AL431" s="352"/>
      <c r="AM431" s="352"/>
      <c r="AN431" s="352" t="str">
        <f t="shared" ca="1" si="506"/>
        <v/>
      </c>
      <c r="AO431" s="352"/>
      <c r="AP431" s="352" t="str">
        <f t="shared" si="507"/>
        <v/>
      </c>
      <c r="AQ431" s="352"/>
      <c r="AR431" s="361">
        <f t="shared" si="508"/>
        <v>0</v>
      </c>
    </row>
    <row r="432" spans="1:44" x14ac:dyDescent="0.2">
      <c r="A432" s="430">
        <f t="shared" ref="A432" si="542">IF(AND(A430&lt;&gt;A$10, A430&lt;&gt;""), A430+1, "")</f>
        <v>211</v>
      </c>
      <c r="B432" s="430" t="str">
        <f>'TO Filter Summary'!B221</f>
        <v>IRU</v>
      </c>
      <c r="C432" s="414" t="s">
        <v>522</v>
      </c>
      <c r="D432" s="409" t="s">
        <v>27</v>
      </c>
      <c r="E432" s="409" t="str">
        <f>'TO Filter Summary'!D221</f>
        <v>B</v>
      </c>
      <c r="F432" s="416">
        <f ca="1">IF($A432="","", VLOOKUP(CONCATENATE("Observatory", $A432), Type_DB, 4, 0))</f>
        <v>564</v>
      </c>
      <c r="G432" s="409" t="str">
        <f ca="1">IF($A432="","", VLOOKUP(CONCATENATE("Observatory", $A432), Type_DB, 5, 0))</f>
        <v>0x234</v>
      </c>
      <c r="H432" s="409" t="str">
        <f t="shared" ref="H432" ca="1" si="543">CONCATENATE("0x",DEC2HEX(F432+2048))</f>
        <v>0xA34</v>
      </c>
      <c r="I432" s="419">
        <f ca="1">IF($A432="","", VLOOKUP(CONCATENATE("Observatory", $A432), Type_DB, 12, 0))</f>
        <v>640</v>
      </c>
      <c r="J432" s="421">
        <f ca="1">IF($A432="","", VLOOKUP(CONCATENATE("Observatory", $A432), Type_DB, 15, 0))</f>
        <v>1</v>
      </c>
      <c r="K432" s="421" t="str">
        <f ca="1">IF($A432="","", VLOOKUP(CONCATENATE("Observatory", $A432), Type_DB, 8, 0))</f>
        <v>Sync</v>
      </c>
      <c r="L432" s="423">
        <f ca="1">IF($A432="","", VLOOKUP(CONCATENATE("Observatory", $A432), Type_DB, 16, 0))</f>
        <v>640</v>
      </c>
      <c r="M432" s="348" t="s">
        <v>899</v>
      </c>
      <c r="N432" s="349">
        <v>0</v>
      </c>
      <c r="O432" s="349">
        <v>0</v>
      </c>
      <c r="P432" s="350">
        <f t="shared" ca="1" si="498"/>
        <v>0</v>
      </c>
      <c r="Q432" s="349">
        <v>0</v>
      </c>
      <c r="R432" s="349">
        <f t="shared" si="499"/>
        <v>0</v>
      </c>
      <c r="S432" s="349" t="s">
        <v>923</v>
      </c>
      <c r="T432" s="360">
        <f t="shared" si="500"/>
        <v>0</v>
      </c>
      <c r="U432" s="348" t="s">
        <v>899</v>
      </c>
      <c r="V432" s="349">
        <v>0</v>
      </c>
      <c r="W432" s="349">
        <v>0</v>
      </c>
      <c r="X432" s="350">
        <f t="shared" ca="1" si="515"/>
        <v>0</v>
      </c>
      <c r="Y432" s="349">
        <v>0</v>
      </c>
      <c r="Z432" s="349">
        <f t="shared" si="516"/>
        <v>0</v>
      </c>
      <c r="AA432" s="349" t="s">
        <v>923</v>
      </c>
      <c r="AB432" s="360">
        <f t="shared" si="517"/>
        <v>0</v>
      </c>
      <c r="AC432" s="348" t="s">
        <v>899</v>
      </c>
      <c r="AD432" s="349">
        <v>0</v>
      </c>
      <c r="AE432" s="349">
        <v>0</v>
      </c>
      <c r="AF432" s="350">
        <f t="shared" ca="1" si="503"/>
        <v>0</v>
      </c>
      <c r="AG432" s="349">
        <v>0</v>
      </c>
      <c r="AH432" s="349">
        <f t="shared" si="504"/>
        <v>0</v>
      </c>
      <c r="AI432" s="349" t="s">
        <v>923</v>
      </c>
      <c r="AJ432" s="360">
        <f t="shared" si="505"/>
        <v>0</v>
      </c>
      <c r="AK432" s="348" t="s">
        <v>899</v>
      </c>
      <c r="AL432" s="349">
        <v>0</v>
      </c>
      <c r="AM432" s="349">
        <v>0</v>
      </c>
      <c r="AN432" s="350">
        <f t="shared" ca="1" si="506"/>
        <v>0</v>
      </c>
      <c r="AO432" s="349">
        <v>0</v>
      </c>
      <c r="AP432" s="349">
        <f t="shared" si="507"/>
        <v>0</v>
      </c>
      <c r="AQ432" s="349" t="s">
        <v>923</v>
      </c>
      <c r="AR432" s="360">
        <f t="shared" si="508"/>
        <v>0</v>
      </c>
    </row>
    <row r="433" spans="1:44" ht="13.5" thickBot="1" x14ac:dyDescent="0.25">
      <c r="A433" s="430"/>
      <c r="B433" s="430"/>
      <c r="C433" s="415"/>
      <c r="D433" s="413"/>
      <c r="E433" s="413"/>
      <c r="F433" s="417"/>
      <c r="G433" s="418"/>
      <c r="H433" s="418"/>
      <c r="I433" s="420"/>
      <c r="J433" s="422"/>
      <c r="K433" s="422"/>
      <c r="L433" s="424"/>
      <c r="M433" s="351" t="s">
        <v>31</v>
      </c>
      <c r="N433" s="352"/>
      <c r="O433" s="352"/>
      <c r="P433" s="352" t="str">
        <f t="shared" ca="1" si="498"/>
        <v/>
      </c>
      <c r="Q433" s="352"/>
      <c r="R433" s="352" t="str">
        <f t="shared" si="499"/>
        <v/>
      </c>
      <c r="S433" s="352"/>
      <c r="T433" s="361">
        <f t="shared" si="500"/>
        <v>0</v>
      </c>
      <c r="U433" s="351" t="s">
        <v>31</v>
      </c>
      <c r="V433" s="352"/>
      <c r="W433" s="352"/>
      <c r="X433" s="352" t="str">
        <f t="shared" ca="1" si="515"/>
        <v/>
      </c>
      <c r="Y433" s="352"/>
      <c r="Z433" s="352" t="str">
        <f t="shared" si="516"/>
        <v/>
      </c>
      <c r="AA433" s="352"/>
      <c r="AB433" s="361">
        <f t="shared" si="517"/>
        <v>0</v>
      </c>
      <c r="AC433" s="351" t="s">
        <v>31</v>
      </c>
      <c r="AD433" s="352"/>
      <c r="AE433" s="352"/>
      <c r="AF433" s="352" t="str">
        <f t="shared" ca="1" si="503"/>
        <v/>
      </c>
      <c r="AG433" s="352"/>
      <c r="AH433" s="352" t="str">
        <f t="shared" si="504"/>
        <v/>
      </c>
      <c r="AI433" s="352"/>
      <c r="AJ433" s="361">
        <f t="shared" si="505"/>
        <v>0</v>
      </c>
      <c r="AK433" s="351" t="s">
        <v>31</v>
      </c>
      <c r="AL433" s="352"/>
      <c r="AM433" s="352"/>
      <c r="AN433" s="352" t="str">
        <f t="shared" ca="1" si="506"/>
        <v/>
      </c>
      <c r="AO433" s="352"/>
      <c r="AP433" s="352" t="str">
        <f t="shared" si="507"/>
        <v/>
      </c>
      <c r="AQ433" s="352"/>
      <c r="AR433" s="361">
        <f t="shared" si="508"/>
        <v>0</v>
      </c>
    </row>
    <row r="434" spans="1:44" x14ac:dyDescent="0.2">
      <c r="A434" s="430">
        <f t="shared" ref="A434" si="544">IF(AND(A432&lt;&gt;A$10, A432&lt;&gt;""), A432+1, "")</f>
        <v>212</v>
      </c>
      <c r="B434" s="430" t="str">
        <f>'TO Filter Summary'!B222</f>
        <v>IRU</v>
      </c>
      <c r="C434" s="414" t="s">
        <v>523</v>
      </c>
      <c r="D434" s="409" t="s">
        <v>27</v>
      </c>
      <c r="E434" s="409" t="str">
        <f>'TO Filter Summary'!D222</f>
        <v>B</v>
      </c>
      <c r="F434" s="416">
        <f ca="1">IF($A434="","", VLOOKUP(CONCATENATE("Observatory", $A434), Type_DB, 4, 0))</f>
        <v>565</v>
      </c>
      <c r="G434" s="409" t="str">
        <f ca="1">IF($A434="","", VLOOKUP(CONCATENATE("Observatory", $A434), Type_DB, 5, 0))</f>
        <v>0x235</v>
      </c>
      <c r="H434" s="409" t="str">
        <f t="shared" ref="H434" ca="1" si="545">CONCATENATE("0x",DEC2HEX(F434+2048))</f>
        <v>0xA35</v>
      </c>
      <c r="I434" s="419">
        <f ca="1">IF($A434="","", VLOOKUP(CONCATENATE("Observatory", $A434), Type_DB, 12, 0))</f>
        <v>640</v>
      </c>
      <c r="J434" s="421">
        <f ca="1">IF($A434="","", VLOOKUP(CONCATENATE("Observatory", $A434), Type_DB, 15, 0))</f>
        <v>1</v>
      </c>
      <c r="K434" s="421" t="str">
        <f ca="1">IF($A434="","", VLOOKUP(CONCATENATE("Observatory", $A434), Type_DB, 8, 0))</f>
        <v>Sync</v>
      </c>
      <c r="L434" s="423">
        <f ca="1">IF($A434="","", VLOOKUP(CONCATENATE("Observatory", $A434), Type_DB, 16, 0))</f>
        <v>640</v>
      </c>
      <c r="M434" s="348" t="s">
        <v>899</v>
      </c>
      <c r="N434" s="349">
        <v>1</v>
      </c>
      <c r="O434" s="349">
        <v>10</v>
      </c>
      <c r="P434" s="350">
        <f t="shared" ca="1" si="498"/>
        <v>10</v>
      </c>
      <c r="Q434" s="349">
        <v>0</v>
      </c>
      <c r="R434" s="349">
        <f t="shared" si="499"/>
        <v>0</v>
      </c>
      <c r="S434" s="349" t="s">
        <v>923</v>
      </c>
      <c r="T434" s="360">
        <f t="shared" si="500"/>
        <v>0</v>
      </c>
      <c r="U434" s="348" t="s">
        <v>899</v>
      </c>
      <c r="V434" s="349">
        <v>1</v>
      </c>
      <c r="W434" s="349">
        <v>30</v>
      </c>
      <c r="X434" s="350">
        <f t="shared" ca="1" si="515"/>
        <v>30</v>
      </c>
      <c r="Y434" s="349">
        <v>0</v>
      </c>
      <c r="Z434" s="349">
        <f t="shared" si="516"/>
        <v>0</v>
      </c>
      <c r="AA434" s="349" t="s">
        <v>923</v>
      </c>
      <c r="AB434" s="360">
        <f t="shared" si="517"/>
        <v>0</v>
      </c>
      <c r="AC434" s="348" t="s">
        <v>899</v>
      </c>
      <c r="AD434" s="349">
        <v>1</v>
      </c>
      <c r="AE434" s="349">
        <v>30</v>
      </c>
      <c r="AF434" s="350">
        <f t="shared" ca="1" si="503"/>
        <v>30</v>
      </c>
      <c r="AG434" s="349">
        <v>0</v>
      </c>
      <c r="AH434" s="349">
        <f t="shared" si="504"/>
        <v>0</v>
      </c>
      <c r="AI434" s="349" t="s">
        <v>923</v>
      </c>
      <c r="AJ434" s="360">
        <f t="shared" si="505"/>
        <v>0</v>
      </c>
      <c r="AK434" s="348" t="s">
        <v>899</v>
      </c>
      <c r="AL434" s="349">
        <v>1</v>
      </c>
      <c r="AM434" s="349">
        <v>30</v>
      </c>
      <c r="AN434" s="350">
        <f t="shared" ca="1" si="506"/>
        <v>30</v>
      </c>
      <c r="AO434" s="349">
        <v>0</v>
      </c>
      <c r="AP434" s="349">
        <f t="shared" si="507"/>
        <v>0</v>
      </c>
      <c r="AQ434" s="349" t="s">
        <v>923</v>
      </c>
      <c r="AR434" s="360">
        <f t="shared" si="508"/>
        <v>0</v>
      </c>
    </row>
    <row r="435" spans="1:44" ht="13.5" thickBot="1" x14ac:dyDescent="0.25">
      <c r="A435" s="430"/>
      <c r="B435" s="430"/>
      <c r="C435" s="415"/>
      <c r="D435" s="413"/>
      <c r="E435" s="413"/>
      <c r="F435" s="417"/>
      <c r="G435" s="418"/>
      <c r="H435" s="418"/>
      <c r="I435" s="420"/>
      <c r="J435" s="422"/>
      <c r="K435" s="422"/>
      <c r="L435" s="424"/>
      <c r="M435" s="351" t="s">
        <v>31</v>
      </c>
      <c r="N435" s="352"/>
      <c r="O435" s="352"/>
      <c r="P435" s="352" t="str">
        <f t="shared" ca="1" si="498"/>
        <v/>
      </c>
      <c r="Q435" s="352"/>
      <c r="R435" s="352" t="str">
        <f t="shared" si="499"/>
        <v/>
      </c>
      <c r="S435" s="352"/>
      <c r="T435" s="361">
        <f t="shared" si="500"/>
        <v>0</v>
      </c>
      <c r="U435" s="351" t="s">
        <v>31</v>
      </c>
      <c r="V435" s="352"/>
      <c r="W435" s="352"/>
      <c r="X435" s="352" t="str">
        <f t="shared" ca="1" si="515"/>
        <v/>
      </c>
      <c r="Y435" s="352"/>
      <c r="Z435" s="352" t="str">
        <f t="shared" si="516"/>
        <v/>
      </c>
      <c r="AA435" s="352"/>
      <c r="AB435" s="361">
        <f t="shared" si="517"/>
        <v>0</v>
      </c>
      <c r="AC435" s="351" t="s">
        <v>31</v>
      </c>
      <c r="AD435" s="352"/>
      <c r="AE435" s="352"/>
      <c r="AF435" s="352" t="str">
        <f t="shared" ca="1" si="503"/>
        <v/>
      </c>
      <c r="AG435" s="352"/>
      <c r="AH435" s="352" t="str">
        <f t="shared" si="504"/>
        <v/>
      </c>
      <c r="AI435" s="352"/>
      <c r="AJ435" s="361">
        <f t="shared" si="505"/>
        <v>0</v>
      </c>
      <c r="AK435" s="351" t="s">
        <v>31</v>
      </c>
      <c r="AL435" s="352"/>
      <c r="AM435" s="352"/>
      <c r="AN435" s="352" t="str">
        <f t="shared" ca="1" si="506"/>
        <v/>
      </c>
      <c r="AO435" s="352"/>
      <c r="AP435" s="352" t="str">
        <f t="shared" si="507"/>
        <v/>
      </c>
      <c r="AQ435" s="352"/>
      <c r="AR435" s="361">
        <f t="shared" si="508"/>
        <v>0</v>
      </c>
    </row>
    <row r="436" spans="1:44" x14ac:dyDescent="0.2">
      <c r="A436" s="430">
        <f t="shared" ref="A436" si="546">IF(AND(A434&lt;&gt;A$10, A434&lt;&gt;""), A434+1, "")</f>
        <v>213</v>
      </c>
      <c r="B436" s="430" t="str">
        <f>'TO Filter Summary'!B223</f>
        <v>IRU</v>
      </c>
      <c r="C436" s="414" t="s">
        <v>524</v>
      </c>
      <c r="D436" s="409" t="s">
        <v>27</v>
      </c>
      <c r="E436" s="409" t="str">
        <f>'TO Filter Summary'!D223</f>
        <v>B</v>
      </c>
      <c r="F436" s="416">
        <f ca="1">IF($A436="","", VLOOKUP(CONCATENATE("Observatory", $A436), Type_DB, 4, 0))</f>
        <v>566</v>
      </c>
      <c r="G436" s="409" t="str">
        <f ca="1">IF($A436="","", VLOOKUP(CONCATENATE("Observatory", $A436), Type_DB, 5, 0))</f>
        <v>0x236</v>
      </c>
      <c r="H436" s="409" t="str">
        <f t="shared" ref="H436" ca="1" si="547">CONCATENATE("0x",DEC2HEX(F436+2048))</f>
        <v>0xA36</v>
      </c>
      <c r="I436" s="419">
        <f ca="1">IF($A436="","", VLOOKUP(CONCATENATE("Observatory", $A436), Type_DB, 12, 0))</f>
        <v>640</v>
      </c>
      <c r="J436" s="421">
        <f ca="1">IF($A436="","", VLOOKUP(CONCATENATE("Observatory", $A436), Type_DB, 15, 0))</f>
        <v>1</v>
      </c>
      <c r="K436" s="421" t="str">
        <f ca="1">IF($A436="","", VLOOKUP(CONCATENATE("Observatory", $A436), Type_DB, 8, 0))</f>
        <v>Sync</v>
      </c>
      <c r="L436" s="423">
        <f ca="1">IF($A436="","", VLOOKUP(CONCATENATE("Observatory", $A436), Type_DB, 16, 0))</f>
        <v>640</v>
      </c>
      <c r="M436" s="348" t="s">
        <v>899</v>
      </c>
      <c r="N436" s="349">
        <v>1</v>
      </c>
      <c r="O436" s="349">
        <v>10</v>
      </c>
      <c r="P436" s="350">
        <f t="shared" ca="1" si="498"/>
        <v>10</v>
      </c>
      <c r="Q436" s="349">
        <v>0</v>
      </c>
      <c r="R436" s="349">
        <f t="shared" si="499"/>
        <v>0</v>
      </c>
      <c r="S436" s="349" t="s">
        <v>923</v>
      </c>
      <c r="T436" s="360">
        <f t="shared" si="500"/>
        <v>0</v>
      </c>
      <c r="U436" s="348" t="s">
        <v>899</v>
      </c>
      <c r="V436" s="349">
        <v>1</v>
      </c>
      <c r="W436" s="349">
        <v>30</v>
      </c>
      <c r="X436" s="350">
        <f t="shared" ca="1" si="515"/>
        <v>30</v>
      </c>
      <c r="Y436" s="349">
        <v>0</v>
      </c>
      <c r="Z436" s="349">
        <f t="shared" si="516"/>
        <v>0</v>
      </c>
      <c r="AA436" s="349" t="s">
        <v>923</v>
      </c>
      <c r="AB436" s="360">
        <f t="shared" si="517"/>
        <v>0</v>
      </c>
      <c r="AC436" s="348" t="s">
        <v>899</v>
      </c>
      <c r="AD436" s="349">
        <v>1</v>
      </c>
      <c r="AE436" s="349">
        <v>30</v>
      </c>
      <c r="AF436" s="350">
        <f t="shared" ca="1" si="503"/>
        <v>30</v>
      </c>
      <c r="AG436" s="349">
        <v>0</v>
      </c>
      <c r="AH436" s="349">
        <f t="shared" si="504"/>
        <v>0</v>
      </c>
      <c r="AI436" s="349" t="s">
        <v>923</v>
      </c>
      <c r="AJ436" s="360">
        <f t="shared" si="505"/>
        <v>0</v>
      </c>
      <c r="AK436" s="348" t="s">
        <v>899</v>
      </c>
      <c r="AL436" s="349">
        <v>1</v>
      </c>
      <c r="AM436" s="349">
        <v>30</v>
      </c>
      <c r="AN436" s="350">
        <f t="shared" ca="1" si="506"/>
        <v>30</v>
      </c>
      <c r="AO436" s="349">
        <v>0</v>
      </c>
      <c r="AP436" s="349">
        <f t="shared" si="507"/>
        <v>0</v>
      </c>
      <c r="AQ436" s="349" t="s">
        <v>923</v>
      </c>
      <c r="AR436" s="360">
        <f t="shared" si="508"/>
        <v>0</v>
      </c>
    </row>
    <row r="437" spans="1:44" ht="13.5" thickBot="1" x14ac:dyDescent="0.25">
      <c r="A437" s="430"/>
      <c r="B437" s="430"/>
      <c r="C437" s="415"/>
      <c r="D437" s="413"/>
      <c r="E437" s="413"/>
      <c r="F437" s="417"/>
      <c r="G437" s="418"/>
      <c r="H437" s="418"/>
      <c r="I437" s="420"/>
      <c r="J437" s="422"/>
      <c r="K437" s="422"/>
      <c r="L437" s="424"/>
      <c r="M437" s="351" t="s">
        <v>31</v>
      </c>
      <c r="N437" s="352"/>
      <c r="O437" s="352"/>
      <c r="P437" s="352" t="str">
        <f t="shared" ca="1" si="498"/>
        <v/>
      </c>
      <c r="Q437" s="352"/>
      <c r="R437" s="352" t="str">
        <f t="shared" si="499"/>
        <v/>
      </c>
      <c r="S437" s="352"/>
      <c r="T437" s="361">
        <f t="shared" si="500"/>
        <v>0</v>
      </c>
      <c r="U437" s="351" t="s">
        <v>31</v>
      </c>
      <c r="V437" s="352"/>
      <c r="W437" s="352"/>
      <c r="X437" s="352" t="str">
        <f t="shared" ca="1" si="515"/>
        <v/>
      </c>
      <c r="Y437" s="352"/>
      <c r="Z437" s="352" t="str">
        <f t="shared" si="516"/>
        <v/>
      </c>
      <c r="AA437" s="352"/>
      <c r="AB437" s="361">
        <f t="shared" si="517"/>
        <v>0</v>
      </c>
      <c r="AC437" s="351" t="s">
        <v>31</v>
      </c>
      <c r="AD437" s="352"/>
      <c r="AE437" s="352"/>
      <c r="AF437" s="352" t="str">
        <f t="shared" ca="1" si="503"/>
        <v/>
      </c>
      <c r="AG437" s="352"/>
      <c r="AH437" s="352" t="str">
        <f t="shared" si="504"/>
        <v/>
      </c>
      <c r="AI437" s="352"/>
      <c r="AJ437" s="361">
        <f t="shared" si="505"/>
        <v>0</v>
      </c>
      <c r="AK437" s="351" t="s">
        <v>31</v>
      </c>
      <c r="AL437" s="352"/>
      <c r="AM437" s="352"/>
      <c r="AN437" s="352" t="str">
        <f t="shared" ca="1" si="506"/>
        <v/>
      </c>
      <c r="AO437" s="352"/>
      <c r="AP437" s="352" t="str">
        <f t="shared" si="507"/>
        <v/>
      </c>
      <c r="AQ437" s="352"/>
      <c r="AR437" s="361">
        <f t="shared" si="508"/>
        <v>0</v>
      </c>
    </row>
    <row r="438" spans="1:44" x14ac:dyDescent="0.2">
      <c r="A438" s="430">
        <f t="shared" ref="A438" si="548">IF(AND(A436&lt;&gt;A$10, A436&lt;&gt;""), A436+1, "")</f>
        <v>214</v>
      </c>
      <c r="B438" s="430" t="str">
        <f>'TO Filter Summary'!B224</f>
        <v>IRU</v>
      </c>
      <c r="C438" s="414" t="s">
        <v>525</v>
      </c>
      <c r="D438" s="409" t="s">
        <v>27</v>
      </c>
      <c r="E438" s="409" t="str">
        <f>'TO Filter Summary'!D224</f>
        <v>B</v>
      </c>
      <c r="F438" s="416">
        <f ca="1">IF($A438="","", VLOOKUP(CONCATENATE("Observatory", $A438), Type_DB, 4, 0))</f>
        <v>567</v>
      </c>
      <c r="G438" s="409" t="str">
        <f ca="1">IF($A438="","", VLOOKUP(CONCATENATE("Observatory", $A438), Type_DB, 5, 0))</f>
        <v>0x237</v>
      </c>
      <c r="H438" s="409" t="str">
        <f t="shared" ref="H438" ca="1" si="549">CONCATENATE("0x",DEC2HEX(F438+2048))</f>
        <v>0xA37</v>
      </c>
      <c r="I438" s="419">
        <f ca="1">IF($A438="","", VLOOKUP(CONCATENATE("Observatory", $A438), Type_DB, 12, 0))</f>
        <v>640</v>
      </c>
      <c r="J438" s="421">
        <f ca="1">IF($A438="","", VLOOKUP(CONCATENATE("Observatory", $A438), Type_DB, 15, 0))</f>
        <v>1</v>
      </c>
      <c r="K438" s="421" t="str">
        <f ca="1">IF($A438="","", VLOOKUP(CONCATENATE("Observatory", $A438), Type_DB, 8, 0))</f>
        <v>Sync</v>
      </c>
      <c r="L438" s="423">
        <f ca="1">IF($A438="","", VLOOKUP(CONCATENATE("Observatory", $A438), Type_DB, 16, 0))</f>
        <v>640</v>
      </c>
      <c r="M438" s="348" t="s">
        <v>899</v>
      </c>
      <c r="N438" s="349">
        <v>1</v>
      </c>
      <c r="O438" s="349">
        <v>10</v>
      </c>
      <c r="P438" s="350">
        <f t="shared" ca="1" si="498"/>
        <v>10</v>
      </c>
      <c r="Q438" s="349">
        <v>0</v>
      </c>
      <c r="R438" s="349">
        <f t="shared" si="499"/>
        <v>0</v>
      </c>
      <c r="S438" s="349" t="s">
        <v>923</v>
      </c>
      <c r="T438" s="360">
        <f t="shared" si="500"/>
        <v>0</v>
      </c>
      <c r="U438" s="348" t="s">
        <v>899</v>
      </c>
      <c r="V438" s="349">
        <v>1</v>
      </c>
      <c r="W438" s="349">
        <v>30</v>
      </c>
      <c r="X438" s="350">
        <f t="shared" ca="1" si="515"/>
        <v>30</v>
      </c>
      <c r="Y438" s="349">
        <v>0</v>
      </c>
      <c r="Z438" s="349">
        <f t="shared" si="516"/>
        <v>0</v>
      </c>
      <c r="AA438" s="349" t="s">
        <v>923</v>
      </c>
      <c r="AB438" s="360">
        <f t="shared" si="517"/>
        <v>0</v>
      </c>
      <c r="AC438" s="348" t="s">
        <v>899</v>
      </c>
      <c r="AD438" s="349">
        <v>1</v>
      </c>
      <c r="AE438" s="349">
        <v>30</v>
      </c>
      <c r="AF438" s="350">
        <f t="shared" ca="1" si="503"/>
        <v>30</v>
      </c>
      <c r="AG438" s="349">
        <v>0</v>
      </c>
      <c r="AH438" s="349">
        <f t="shared" si="504"/>
        <v>0</v>
      </c>
      <c r="AI438" s="349" t="s">
        <v>923</v>
      </c>
      <c r="AJ438" s="360">
        <f t="shared" si="505"/>
        <v>0</v>
      </c>
      <c r="AK438" s="348" t="s">
        <v>899</v>
      </c>
      <c r="AL438" s="349">
        <v>1</v>
      </c>
      <c r="AM438" s="349">
        <v>30</v>
      </c>
      <c r="AN438" s="350">
        <f t="shared" ca="1" si="506"/>
        <v>30</v>
      </c>
      <c r="AO438" s="349">
        <v>0</v>
      </c>
      <c r="AP438" s="349">
        <f t="shared" si="507"/>
        <v>0</v>
      </c>
      <c r="AQ438" s="349" t="s">
        <v>923</v>
      </c>
      <c r="AR438" s="360">
        <f t="shared" si="508"/>
        <v>0</v>
      </c>
    </row>
    <row r="439" spans="1:44" ht="13.5" thickBot="1" x14ac:dyDescent="0.25">
      <c r="A439" s="430"/>
      <c r="B439" s="430"/>
      <c r="C439" s="415"/>
      <c r="D439" s="413"/>
      <c r="E439" s="413"/>
      <c r="F439" s="417"/>
      <c r="G439" s="418"/>
      <c r="H439" s="418"/>
      <c r="I439" s="420"/>
      <c r="J439" s="422"/>
      <c r="K439" s="422"/>
      <c r="L439" s="424"/>
      <c r="M439" s="351" t="s">
        <v>31</v>
      </c>
      <c r="N439" s="352"/>
      <c r="O439" s="352"/>
      <c r="P439" s="352" t="str">
        <f t="shared" ca="1" si="498"/>
        <v/>
      </c>
      <c r="Q439" s="352"/>
      <c r="R439" s="352" t="str">
        <f t="shared" si="499"/>
        <v/>
      </c>
      <c r="S439" s="352"/>
      <c r="T439" s="361">
        <f t="shared" si="500"/>
        <v>0</v>
      </c>
      <c r="U439" s="351" t="s">
        <v>31</v>
      </c>
      <c r="V439" s="352"/>
      <c r="W439" s="352"/>
      <c r="X439" s="352" t="str">
        <f t="shared" ca="1" si="515"/>
        <v/>
      </c>
      <c r="Y439" s="352"/>
      <c r="Z439" s="352" t="str">
        <f t="shared" si="516"/>
        <v/>
      </c>
      <c r="AA439" s="352"/>
      <c r="AB439" s="361">
        <f t="shared" si="517"/>
        <v>0</v>
      </c>
      <c r="AC439" s="351" t="s">
        <v>31</v>
      </c>
      <c r="AD439" s="352"/>
      <c r="AE439" s="352"/>
      <c r="AF439" s="352" t="str">
        <f t="shared" ca="1" si="503"/>
        <v/>
      </c>
      <c r="AG439" s="352"/>
      <c r="AH439" s="352" t="str">
        <f t="shared" si="504"/>
        <v/>
      </c>
      <c r="AI439" s="352"/>
      <c r="AJ439" s="361">
        <f t="shared" si="505"/>
        <v>0</v>
      </c>
      <c r="AK439" s="351" t="s">
        <v>31</v>
      </c>
      <c r="AL439" s="352"/>
      <c r="AM439" s="352"/>
      <c r="AN439" s="352" t="str">
        <f t="shared" ca="1" si="506"/>
        <v/>
      </c>
      <c r="AO439" s="352"/>
      <c r="AP439" s="352" t="str">
        <f t="shared" si="507"/>
        <v/>
      </c>
      <c r="AQ439" s="352"/>
      <c r="AR439" s="361">
        <f t="shared" si="508"/>
        <v>0</v>
      </c>
    </row>
    <row r="440" spans="1:44" x14ac:dyDescent="0.2">
      <c r="A440" s="430">
        <f t="shared" ref="A440" si="550">IF(AND(A438&lt;&gt;A$10, A438&lt;&gt;""), A438+1, "")</f>
        <v>215</v>
      </c>
      <c r="B440" s="430" t="str">
        <f>'TO Filter Summary'!B225</f>
        <v>IRU</v>
      </c>
      <c r="C440" s="414" t="s">
        <v>526</v>
      </c>
      <c r="D440" s="409" t="s">
        <v>27</v>
      </c>
      <c r="E440" s="409" t="str">
        <f>'TO Filter Summary'!D225</f>
        <v>B</v>
      </c>
      <c r="F440" s="416">
        <f ca="1">IF($A440="","", VLOOKUP(CONCATENATE("Observatory", $A440), Type_DB, 4, 0))</f>
        <v>568</v>
      </c>
      <c r="G440" s="409" t="str">
        <f ca="1">IF($A440="","", VLOOKUP(CONCATENATE("Observatory", $A440), Type_DB, 5, 0))</f>
        <v>0x238</v>
      </c>
      <c r="H440" s="409" t="str">
        <f t="shared" ref="H440" ca="1" si="551">CONCATENATE("0x",DEC2HEX(F440+2048))</f>
        <v>0xA38</v>
      </c>
      <c r="I440" s="419">
        <f ca="1">IF($A440="","", VLOOKUP(CONCATENATE("Observatory", $A440), Type_DB, 12, 0))</f>
        <v>640</v>
      </c>
      <c r="J440" s="421">
        <f ca="1">IF($A440="","", VLOOKUP(CONCATENATE("Observatory", $A440), Type_DB, 15, 0))</f>
        <v>1</v>
      </c>
      <c r="K440" s="421" t="str">
        <f ca="1">IF($A440="","", VLOOKUP(CONCATENATE("Observatory", $A440), Type_DB, 8, 0))</f>
        <v>Sync</v>
      </c>
      <c r="L440" s="423">
        <f ca="1">IF($A440="","", VLOOKUP(CONCATENATE("Observatory", $A440), Type_DB, 16, 0))</f>
        <v>640</v>
      </c>
      <c r="M440" s="348" t="s">
        <v>899</v>
      </c>
      <c r="N440" s="349">
        <v>1</v>
      </c>
      <c r="O440" s="349">
        <v>10</v>
      </c>
      <c r="P440" s="350">
        <f t="shared" ca="1" si="498"/>
        <v>10</v>
      </c>
      <c r="Q440" s="349">
        <v>0</v>
      </c>
      <c r="R440" s="349">
        <f t="shared" si="499"/>
        <v>0</v>
      </c>
      <c r="S440" s="349" t="s">
        <v>923</v>
      </c>
      <c r="T440" s="360">
        <f t="shared" si="500"/>
        <v>0</v>
      </c>
      <c r="U440" s="348" t="s">
        <v>899</v>
      </c>
      <c r="V440" s="349">
        <v>1</v>
      </c>
      <c r="W440" s="349">
        <v>30</v>
      </c>
      <c r="X440" s="350">
        <f t="shared" ca="1" si="515"/>
        <v>30</v>
      </c>
      <c r="Y440" s="349">
        <v>0</v>
      </c>
      <c r="Z440" s="349">
        <f t="shared" si="516"/>
        <v>0</v>
      </c>
      <c r="AA440" s="349" t="s">
        <v>923</v>
      </c>
      <c r="AB440" s="360">
        <f t="shared" si="517"/>
        <v>0</v>
      </c>
      <c r="AC440" s="348" t="s">
        <v>899</v>
      </c>
      <c r="AD440" s="349">
        <v>1</v>
      </c>
      <c r="AE440" s="349">
        <v>30</v>
      </c>
      <c r="AF440" s="350">
        <f t="shared" ca="1" si="503"/>
        <v>30</v>
      </c>
      <c r="AG440" s="349">
        <v>0</v>
      </c>
      <c r="AH440" s="349">
        <f t="shared" si="504"/>
        <v>0</v>
      </c>
      <c r="AI440" s="349" t="s">
        <v>923</v>
      </c>
      <c r="AJ440" s="360">
        <f t="shared" si="505"/>
        <v>0</v>
      </c>
      <c r="AK440" s="348" t="s">
        <v>899</v>
      </c>
      <c r="AL440" s="349">
        <v>1</v>
      </c>
      <c r="AM440" s="349">
        <v>30</v>
      </c>
      <c r="AN440" s="350">
        <f t="shared" ca="1" si="506"/>
        <v>30</v>
      </c>
      <c r="AO440" s="349">
        <v>0</v>
      </c>
      <c r="AP440" s="349">
        <f t="shared" si="507"/>
        <v>0</v>
      </c>
      <c r="AQ440" s="349" t="s">
        <v>923</v>
      </c>
      <c r="AR440" s="360">
        <f t="shared" si="508"/>
        <v>0</v>
      </c>
    </row>
    <row r="441" spans="1:44" ht="13.5" thickBot="1" x14ac:dyDescent="0.25">
      <c r="A441" s="430"/>
      <c r="B441" s="430"/>
      <c r="C441" s="415"/>
      <c r="D441" s="413"/>
      <c r="E441" s="413"/>
      <c r="F441" s="417"/>
      <c r="G441" s="418"/>
      <c r="H441" s="418"/>
      <c r="I441" s="420"/>
      <c r="J441" s="422"/>
      <c r="K441" s="422"/>
      <c r="L441" s="424"/>
      <c r="M441" s="351" t="s">
        <v>31</v>
      </c>
      <c r="N441" s="352"/>
      <c r="O441" s="352"/>
      <c r="P441" s="352" t="str">
        <f t="shared" ca="1" si="498"/>
        <v/>
      </c>
      <c r="Q441" s="352"/>
      <c r="R441" s="352" t="str">
        <f t="shared" si="499"/>
        <v/>
      </c>
      <c r="S441" s="352"/>
      <c r="T441" s="361">
        <f t="shared" si="500"/>
        <v>0</v>
      </c>
      <c r="U441" s="351" t="s">
        <v>31</v>
      </c>
      <c r="V441" s="352"/>
      <c r="W441" s="352"/>
      <c r="X441" s="352" t="str">
        <f t="shared" ca="1" si="515"/>
        <v/>
      </c>
      <c r="Y441" s="352"/>
      <c r="Z441" s="352" t="str">
        <f t="shared" si="516"/>
        <v/>
      </c>
      <c r="AA441" s="352"/>
      <c r="AB441" s="361">
        <f t="shared" si="517"/>
        <v>0</v>
      </c>
      <c r="AC441" s="351" t="s">
        <v>31</v>
      </c>
      <c r="AD441" s="352"/>
      <c r="AE441" s="352"/>
      <c r="AF441" s="352" t="str">
        <f t="shared" ca="1" si="503"/>
        <v/>
      </c>
      <c r="AG441" s="352"/>
      <c r="AH441" s="352" t="str">
        <f t="shared" si="504"/>
        <v/>
      </c>
      <c r="AI441" s="352"/>
      <c r="AJ441" s="361">
        <f t="shared" si="505"/>
        <v>0</v>
      </c>
      <c r="AK441" s="351" t="s">
        <v>31</v>
      </c>
      <c r="AL441" s="352"/>
      <c r="AM441" s="352"/>
      <c r="AN441" s="352" t="str">
        <f t="shared" ca="1" si="506"/>
        <v/>
      </c>
      <c r="AO441" s="352"/>
      <c r="AP441" s="352" t="str">
        <f t="shared" si="507"/>
        <v/>
      </c>
      <c r="AQ441" s="352"/>
      <c r="AR441" s="361">
        <f t="shared" si="508"/>
        <v>0</v>
      </c>
    </row>
    <row r="442" spans="1:44" x14ac:dyDescent="0.2">
      <c r="A442" s="430">
        <f t="shared" ref="A442" si="552">IF(AND(A440&lt;&gt;A$10, A440&lt;&gt;""), A440+1, "")</f>
        <v>216</v>
      </c>
      <c r="B442" s="430" t="str">
        <f>'TO Filter Summary'!B226</f>
        <v>ACS</v>
      </c>
      <c r="C442" s="414" t="s">
        <v>740</v>
      </c>
      <c r="D442" s="409" t="s">
        <v>34</v>
      </c>
      <c r="E442" s="409" t="str">
        <f>'TO Filter Summary'!D226</f>
        <v>No</v>
      </c>
      <c r="F442" s="416">
        <f ca="1">IF($A442="","", VLOOKUP(CONCATENATE("Observatory", $A442), Type_DB, 4, 0))</f>
        <v>569</v>
      </c>
      <c r="G442" s="409" t="str">
        <f ca="1">IF($A442="","", VLOOKUP(CONCATENATE("Observatory", $A442), Type_DB, 5, 0))</f>
        <v>0x239</v>
      </c>
      <c r="H442" s="409" t="str">
        <f t="shared" ref="H442" ca="1" si="553">CONCATENATE("0x",DEC2HEX(F442+2048))</f>
        <v>0xA39</v>
      </c>
      <c r="I442" s="419">
        <f ca="1">IF($A442="","", VLOOKUP(CONCATENATE("Observatory", $A442), Type_DB, 12, 0))</f>
        <v>576</v>
      </c>
      <c r="J442" s="421">
        <f ca="1">IF($A442="","", VLOOKUP(CONCATENATE("Observatory", $A442), Type_DB, 15, 0))</f>
        <v>0.1</v>
      </c>
      <c r="K442" s="421" t="str">
        <f ca="1">IF($A442="","", VLOOKUP(CONCATENATE("Observatory", $A442), Type_DB, 8, 0))</f>
        <v>Sync</v>
      </c>
      <c r="L442" s="423">
        <f ca="1">IF($A442="","", VLOOKUP(CONCATENATE("Observatory", $A442), Type_DB, 16, 0))</f>
        <v>5760</v>
      </c>
      <c r="M442" s="348" t="s">
        <v>899</v>
      </c>
      <c r="N442" s="349">
        <v>0</v>
      </c>
      <c r="O442" s="349">
        <v>0</v>
      </c>
      <c r="P442" s="350">
        <f t="shared" ca="1" si="498"/>
        <v>0</v>
      </c>
      <c r="Q442" s="349">
        <v>0</v>
      </c>
      <c r="R442" s="349">
        <f t="shared" si="499"/>
        <v>0</v>
      </c>
      <c r="S442" s="349" t="s">
        <v>923</v>
      </c>
      <c r="T442" s="360">
        <f t="shared" si="500"/>
        <v>0</v>
      </c>
      <c r="U442" s="348" t="s">
        <v>899</v>
      </c>
      <c r="V442" s="349">
        <v>1</v>
      </c>
      <c r="W442" s="349">
        <v>50</v>
      </c>
      <c r="X442" s="350">
        <f t="shared" ca="1" si="515"/>
        <v>5</v>
      </c>
      <c r="Y442" s="349">
        <v>0</v>
      </c>
      <c r="Z442" s="349">
        <f t="shared" si="516"/>
        <v>0</v>
      </c>
      <c r="AA442" s="349" t="s">
        <v>923</v>
      </c>
      <c r="AB442" s="360">
        <f t="shared" ca="1" si="517"/>
        <v>115.2</v>
      </c>
      <c r="AC442" s="348" t="s">
        <v>899</v>
      </c>
      <c r="AD442" s="349">
        <v>0</v>
      </c>
      <c r="AE442" s="349">
        <v>0</v>
      </c>
      <c r="AF442" s="350">
        <f t="shared" ca="1" si="503"/>
        <v>0</v>
      </c>
      <c r="AG442" s="349">
        <v>0</v>
      </c>
      <c r="AH442" s="349">
        <f t="shared" si="504"/>
        <v>0</v>
      </c>
      <c r="AI442" s="349" t="s">
        <v>923</v>
      </c>
      <c r="AJ442" s="360">
        <f t="shared" si="505"/>
        <v>0</v>
      </c>
      <c r="AK442" s="348" t="s">
        <v>899</v>
      </c>
      <c r="AL442" s="349">
        <v>1</v>
      </c>
      <c r="AM442" s="349">
        <v>50</v>
      </c>
      <c r="AN442" s="350">
        <f t="shared" ca="1" si="506"/>
        <v>5</v>
      </c>
      <c r="AO442" s="349">
        <v>0</v>
      </c>
      <c r="AP442" s="349">
        <f t="shared" si="507"/>
        <v>0</v>
      </c>
      <c r="AQ442" s="349" t="s">
        <v>923</v>
      </c>
      <c r="AR442" s="360">
        <f t="shared" ca="1" si="508"/>
        <v>115.2</v>
      </c>
    </row>
    <row r="443" spans="1:44" ht="13.5" thickBot="1" x14ac:dyDescent="0.25">
      <c r="A443" s="430"/>
      <c r="B443" s="430"/>
      <c r="C443" s="415"/>
      <c r="D443" s="413"/>
      <c r="E443" s="413"/>
      <c r="F443" s="417"/>
      <c r="G443" s="418"/>
      <c r="H443" s="418"/>
      <c r="I443" s="420"/>
      <c r="J443" s="422"/>
      <c r="K443" s="422"/>
      <c r="L443" s="424"/>
      <c r="M443" s="351" t="s">
        <v>31</v>
      </c>
      <c r="N443" s="352"/>
      <c r="O443" s="352"/>
      <c r="P443" s="352" t="str">
        <f t="shared" ca="1" si="498"/>
        <v/>
      </c>
      <c r="Q443" s="352"/>
      <c r="R443" s="352" t="str">
        <f t="shared" si="499"/>
        <v/>
      </c>
      <c r="S443" s="352"/>
      <c r="T443" s="361">
        <f t="shared" si="500"/>
        <v>0</v>
      </c>
      <c r="U443" s="351" t="s">
        <v>31</v>
      </c>
      <c r="V443" s="352"/>
      <c r="W443" s="352"/>
      <c r="X443" s="352" t="str">
        <f t="shared" ca="1" si="515"/>
        <v/>
      </c>
      <c r="Y443" s="352"/>
      <c r="Z443" s="352" t="str">
        <f t="shared" si="516"/>
        <v/>
      </c>
      <c r="AA443" s="352"/>
      <c r="AB443" s="361">
        <f t="shared" si="517"/>
        <v>0</v>
      </c>
      <c r="AC443" s="351" t="s">
        <v>31</v>
      </c>
      <c r="AD443" s="352"/>
      <c r="AE443" s="352"/>
      <c r="AF443" s="352" t="str">
        <f t="shared" ca="1" si="503"/>
        <v/>
      </c>
      <c r="AG443" s="352"/>
      <c r="AH443" s="352" t="str">
        <f t="shared" si="504"/>
        <v/>
      </c>
      <c r="AI443" s="352"/>
      <c r="AJ443" s="361">
        <f t="shared" si="505"/>
        <v>0</v>
      </c>
      <c r="AK443" s="351" t="s">
        <v>31</v>
      </c>
      <c r="AL443" s="352"/>
      <c r="AM443" s="352"/>
      <c r="AN443" s="352" t="str">
        <f t="shared" ca="1" si="506"/>
        <v/>
      </c>
      <c r="AO443" s="352"/>
      <c r="AP443" s="352" t="str">
        <f t="shared" si="507"/>
        <v/>
      </c>
      <c r="AQ443" s="352"/>
      <c r="AR443" s="361">
        <f t="shared" si="508"/>
        <v>0</v>
      </c>
    </row>
    <row r="444" spans="1:44" x14ac:dyDescent="0.2">
      <c r="A444" s="430">
        <f t="shared" ref="A444" si="554">IF(AND(A442&lt;&gt;A$10, A442&lt;&gt;""), A442+1, "")</f>
        <v>217</v>
      </c>
      <c r="B444" s="430" t="str">
        <f>'TO Filter Summary'!B227</f>
        <v>ACS</v>
      </c>
      <c r="C444" s="414" t="s">
        <v>741</v>
      </c>
      <c r="D444" s="409" t="s">
        <v>34</v>
      </c>
      <c r="E444" s="409" t="str">
        <f>'TO Filter Summary'!D227</f>
        <v>No</v>
      </c>
      <c r="F444" s="416">
        <f ca="1">IF($A444="","", VLOOKUP(CONCATENATE("Observatory", $A444), Type_DB, 4, 0))</f>
        <v>570</v>
      </c>
      <c r="G444" s="409" t="str">
        <f ca="1">IF($A444="","", VLOOKUP(CONCATENATE("Observatory", $A444), Type_DB, 5, 0))</f>
        <v>0x23A</v>
      </c>
      <c r="H444" s="409" t="str">
        <f t="shared" ref="H444" ca="1" si="555">CONCATENATE("0x",DEC2HEX(F444+2048))</f>
        <v>0xA3A</v>
      </c>
      <c r="I444" s="419">
        <f ca="1">IF($A444="","", VLOOKUP(CONCATENATE("Observatory", $A444), Type_DB, 12, 0))</f>
        <v>896</v>
      </c>
      <c r="J444" s="421">
        <f ca="1">IF($A444="","", VLOOKUP(CONCATENATE("Observatory", $A444), Type_DB, 15, 0))</f>
        <v>0.1</v>
      </c>
      <c r="K444" s="421" t="str">
        <f ca="1">IF($A444="","", VLOOKUP(CONCATENATE("Observatory", $A444), Type_DB, 8, 0))</f>
        <v>Sync</v>
      </c>
      <c r="L444" s="423">
        <f ca="1">IF($A444="","", VLOOKUP(CONCATENATE("Observatory", $A444), Type_DB, 16, 0))</f>
        <v>8960</v>
      </c>
      <c r="M444" s="348" t="s">
        <v>899</v>
      </c>
      <c r="N444" s="349">
        <v>0</v>
      </c>
      <c r="O444" s="349">
        <v>0</v>
      </c>
      <c r="P444" s="350">
        <f t="shared" ca="1" si="498"/>
        <v>0</v>
      </c>
      <c r="Q444" s="349">
        <v>0</v>
      </c>
      <c r="R444" s="349">
        <f t="shared" si="499"/>
        <v>0</v>
      </c>
      <c r="S444" s="349" t="s">
        <v>923</v>
      </c>
      <c r="T444" s="360">
        <f t="shared" si="500"/>
        <v>0</v>
      </c>
      <c r="U444" s="348" t="s">
        <v>899</v>
      </c>
      <c r="V444" s="349">
        <v>1</v>
      </c>
      <c r="W444" s="349">
        <v>50</v>
      </c>
      <c r="X444" s="350">
        <f t="shared" ca="1" si="515"/>
        <v>5</v>
      </c>
      <c r="Y444" s="349">
        <v>0</v>
      </c>
      <c r="Z444" s="349">
        <f t="shared" si="516"/>
        <v>0</v>
      </c>
      <c r="AA444" s="349" t="s">
        <v>923</v>
      </c>
      <c r="AB444" s="360">
        <f t="shared" ca="1" si="517"/>
        <v>179.2</v>
      </c>
      <c r="AC444" s="348" t="s">
        <v>899</v>
      </c>
      <c r="AD444" s="349">
        <v>0</v>
      </c>
      <c r="AE444" s="349">
        <v>0</v>
      </c>
      <c r="AF444" s="350">
        <f t="shared" ca="1" si="503"/>
        <v>0</v>
      </c>
      <c r="AG444" s="349">
        <v>0</v>
      </c>
      <c r="AH444" s="349">
        <f t="shared" si="504"/>
        <v>0</v>
      </c>
      <c r="AI444" s="349" t="s">
        <v>923</v>
      </c>
      <c r="AJ444" s="360">
        <f t="shared" si="505"/>
        <v>0</v>
      </c>
      <c r="AK444" s="348" t="s">
        <v>899</v>
      </c>
      <c r="AL444" s="349">
        <v>1</v>
      </c>
      <c r="AM444" s="349">
        <v>50</v>
      </c>
      <c r="AN444" s="350">
        <f t="shared" ca="1" si="506"/>
        <v>5</v>
      </c>
      <c r="AO444" s="349">
        <v>0</v>
      </c>
      <c r="AP444" s="349">
        <f t="shared" si="507"/>
        <v>0</v>
      </c>
      <c r="AQ444" s="349" t="s">
        <v>923</v>
      </c>
      <c r="AR444" s="360">
        <f t="shared" ca="1" si="508"/>
        <v>179.2</v>
      </c>
    </row>
    <row r="445" spans="1:44" ht="13.5" thickBot="1" x14ac:dyDescent="0.25">
      <c r="A445" s="430"/>
      <c r="B445" s="430"/>
      <c r="C445" s="415"/>
      <c r="D445" s="413"/>
      <c r="E445" s="413"/>
      <c r="F445" s="417"/>
      <c r="G445" s="418"/>
      <c r="H445" s="418"/>
      <c r="I445" s="420"/>
      <c r="J445" s="422"/>
      <c r="K445" s="422"/>
      <c r="L445" s="424"/>
      <c r="M445" s="351" t="s">
        <v>31</v>
      </c>
      <c r="N445" s="352"/>
      <c r="O445" s="352"/>
      <c r="P445" s="352" t="str">
        <f t="shared" ca="1" si="498"/>
        <v/>
      </c>
      <c r="Q445" s="352"/>
      <c r="R445" s="352" t="str">
        <f t="shared" si="499"/>
        <v/>
      </c>
      <c r="S445" s="352"/>
      <c r="T445" s="361">
        <f t="shared" si="500"/>
        <v>0</v>
      </c>
      <c r="U445" s="351" t="s">
        <v>31</v>
      </c>
      <c r="V445" s="352"/>
      <c r="W445" s="352"/>
      <c r="X445" s="352" t="str">
        <f t="shared" ca="1" si="515"/>
        <v/>
      </c>
      <c r="Y445" s="352"/>
      <c r="Z445" s="352" t="str">
        <f t="shared" si="516"/>
        <v/>
      </c>
      <c r="AA445" s="352"/>
      <c r="AB445" s="361">
        <f t="shared" si="517"/>
        <v>0</v>
      </c>
      <c r="AC445" s="351" t="s">
        <v>31</v>
      </c>
      <c r="AD445" s="352"/>
      <c r="AE445" s="352"/>
      <c r="AF445" s="352" t="str">
        <f t="shared" ca="1" si="503"/>
        <v/>
      </c>
      <c r="AG445" s="352"/>
      <c r="AH445" s="352" t="str">
        <f t="shared" si="504"/>
        <v/>
      </c>
      <c r="AI445" s="352"/>
      <c r="AJ445" s="361">
        <f t="shared" si="505"/>
        <v>0</v>
      </c>
      <c r="AK445" s="351" t="s">
        <v>31</v>
      </c>
      <c r="AL445" s="352"/>
      <c r="AM445" s="352"/>
      <c r="AN445" s="352" t="str">
        <f t="shared" ca="1" si="506"/>
        <v/>
      </c>
      <c r="AO445" s="352"/>
      <c r="AP445" s="352" t="str">
        <f t="shared" si="507"/>
        <v/>
      </c>
      <c r="AQ445" s="352"/>
      <c r="AR445" s="361">
        <f t="shared" si="508"/>
        <v>0</v>
      </c>
    </row>
    <row r="446" spans="1:44" x14ac:dyDescent="0.2">
      <c r="A446" s="430">
        <f t="shared" ref="A446" si="556">IF(AND(A444&lt;&gt;A$10, A444&lt;&gt;""), A444+1, "")</f>
        <v>218</v>
      </c>
      <c r="B446" s="430" t="str">
        <f>'TO Filter Summary'!B228</f>
        <v>ACS</v>
      </c>
      <c r="C446" s="414" t="s">
        <v>742</v>
      </c>
      <c r="D446" s="409" t="s">
        <v>34</v>
      </c>
      <c r="E446" s="409" t="str">
        <f>'TO Filter Summary'!D228</f>
        <v>No</v>
      </c>
      <c r="F446" s="416">
        <f ca="1">IF($A446="","", VLOOKUP(CONCATENATE("Observatory", $A446), Type_DB, 4, 0))</f>
        <v>571</v>
      </c>
      <c r="G446" s="409" t="str">
        <f ca="1">IF($A446="","", VLOOKUP(CONCATENATE("Observatory", $A446), Type_DB, 5, 0))</f>
        <v>0x23B</v>
      </c>
      <c r="H446" s="409" t="str">
        <f t="shared" ref="H446" ca="1" si="557">CONCATENATE("0x",DEC2HEX(F446+2048))</f>
        <v>0xA3B</v>
      </c>
      <c r="I446" s="419">
        <f ca="1">IF($A446="","", VLOOKUP(CONCATENATE("Observatory", $A446), Type_DB, 12, 0))</f>
        <v>800</v>
      </c>
      <c r="J446" s="421">
        <f ca="1">IF($A446="","", VLOOKUP(CONCATENATE("Observatory", $A446), Type_DB, 15, 0))</f>
        <v>0.1</v>
      </c>
      <c r="K446" s="421" t="str">
        <f ca="1">IF($A446="","", VLOOKUP(CONCATENATE("Observatory", $A446), Type_DB, 8, 0))</f>
        <v>Sync</v>
      </c>
      <c r="L446" s="423">
        <f ca="1">IF($A446="","", VLOOKUP(CONCATENATE("Observatory", $A446), Type_DB, 16, 0))</f>
        <v>8000</v>
      </c>
      <c r="M446" s="348" t="s">
        <v>899</v>
      </c>
      <c r="N446" s="349">
        <v>0</v>
      </c>
      <c r="O446" s="349">
        <v>0</v>
      </c>
      <c r="P446" s="350">
        <f t="shared" ca="1" si="498"/>
        <v>0</v>
      </c>
      <c r="Q446" s="349">
        <v>0</v>
      </c>
      <c r="R446" s="349">
        <f t="shared" si="499"/>
        <v>0</v>
      </c>
      <c r="S446" s="349" t="s">
        <v>923</v>
      </c>
      <c r="T446" s="360">
        <f t="shared" si="500"/>
        <v>0</v>
      </c>
      <c r="U446" s="348" t="s">
        <v>899</v>
      </c>
      <c r="V446" s="349">
        <v>1</v>
      </c>
      <c r="W446" s="349">
        <v>50</v>
      </c>
      <c r="X446" s="350">
        <f t="shared" ca="1" si="515"/>
        <v>5</v>
      </c>
      <c r="Y446" s="349">
        <v>0</v>
      </c>
      <c r="Z446" s="349">
        <f t="shared" si="516"/>
        <v>0</v>
      </c>
      <c r="AA446" s="349" t="s">
        <v>923</v>
      </c>
      <c r="AB446" s="360">
        <f t="shared" ca="1" si="517"/>
        <v>160</v>
      </c>
      <c r="AC446" s="348" t="s">
        <v>899</v>
      </c>
      <c r="AD446" s="349">
        <v>0</v>
      </c>
      <c r="AE446" s="349">
        <v>0</v>
      </c>
      <c r="AF446" s="350">
        <f t="shared" ca="1" si="503"/>
        <v>0</v>
      </c>
      <c r="AG446" s="349">
        <v>0</v>
      </c>
      <c r="AH446" s="349">
        <f t="shared" si="504"/>
        <v>0</v>
      </c>
      <c r="AI446" s="349" t="s">
        <v>923</v>
      </c>
      <c r="AJ446" s="360">
        <f t="shared" si="505"/>
        <v>0</v>
      </c>
      <c r="AK446" s="348" t="s">
        <v>899</v>
      </c>
      <c r="AL446" s="349">
        <v>1</v>
      </c>
      <c r="AM446" s="349">
        <v>50</v>
      </c>
      <c r="AN446" s="350">
        <f t="shared" ca="1" si="506"/>
        <v>5</v>
      </c>
      <c r="AO446" s="349">
        <v>0</v>
      </c>
      <c r="AP446" s="349">
        <f t="shared" si="507"/>
        <v>0</v>
      </c>
      <c r="AQ446" s="349" t="s">
        <v>923</v>
      </c>
      <c r="AR446" s="360">
        <f t="shared" ca="1" si="508"/>
        <v>160</v>
      </c>
    </row>
    <row r="447" spans="1:44" ht="13.5" thickBot="1" x14ac:dyDescent="0.25">
      <c r="A447" s="430"/>
      <c r="B447" s="430"/>
      <c r="C447" s="415"/>
      <c r="D447" s="413"/>
      <c r="E447" s="413"/>
      <c r="F447" s="417"/>
      <c r="G447" s="418"/>
      <c r="H447" s="418"/>
      <c r="I447" s="420"/>
      <c r="J447" s="422"/>
      <c r="K447" s="422"/>
      <c r="L447" s="424"/>
      <c r="M447" s="351" t="s">
        <v>31</v>
      </c>
      <c r="N447" s="352"/>
      <c r="O447" s="352"/>
      <c r="P447" s="352" t="str">
        <f t="shared" ca="1" si="498"/>
        <v/>
      </c>
      <c r="Q447" s="352"/>
      <c r="R447" s="352" t="str">
        <f t="shared" si="499"/>
        <v/>
      </c>
      <c r="S447" s="352"/>
      <c r="T447" s="361">
        <f t="shared" si="500"/>
        <v>0</v>
      </c>
      <c r="U447" s="351" t="s">
        <v>31</v>
      </c>
      <c r="V447" s="352"/>
      <c r="W447" s="352"/>
      <c r="X447" s="352" t="str">
        <f t="shared" ca="1" si="515"/>
        <v/>
      </c>
      <c r="Y447" s="352"/>
      <c r="Z447" s="352" t="str">
        <f t="shared" si="516"/>
        <v/>
      </c>
      <c r="AA447" s="352"/>
      <c r="AB447" s="361">
        <f t="shared" si="517"/>
        <v>0</v>
      </c>
      <c r="AC447" s="351" t="s">
        <v>31</v>
      </c>
      <c r="AD447" s="352"/>
      <c r="AE447" s="352"/>
      <c r="AF447" s="352" t="str">
        <f t="shared" ca="1" si="503"/>
        <v/>
      </c>
      <c r="AG447" s="352"/>
      <c r="AH447" s="352" t="str">
        <f t="shared" si="504"/>
        <v/>
      </c>
      <c r="AI447" s="352"/>
      <c r="AJ447" s="361">
        <f t="shared" si="505"/>
        <v>0</v>
      </c>
      <c r="AK447" s="351" t="s">
        <v>31</v>
      </c>
      <c r="AL447" s="352"/>
      <c r="AM447" s="352"/>
      <c r="AN447" s="352" t="str">
        <f t="shared" ca="1" si="506"/>
        <v/>
      </c>
      <c r="AO447" s="352"/>
      <c r="AP447" s="352" t="str">
        <f t="shared" si="507"/>
        <v/>
      </c>
      <c r="AQ447" s="352"/>
      <c r="AR447" s="361">
        <f t="shared" si="508"/>
        <v>0</v>
      </c>
    </row>
    <row r="448" spans="1:44" x14ac:dyDescent="0.2">
      <c r="A448" s="430">
        <f t="shared" ref="A448" si="558">IF(AND(A446&lt;&gt;A$10, A446&lt;&gt;""), A446+1, "")</f>
        <v>219</v>
      </c>
      <c r="B448" s="430" t="str">
        <f>'TO Filter Summary'!B229</f>
        <v>ACS</v>
      </c>
      <c r="C448" s="414" t="s">
        <v>743</v>
      </c>
      <c r="D448" s="409" t="s">
        <v>34</v>
      </c>
      <c r="E448" s="409" t="str">
        <f>'TO Filter Summary'!D229</f>
        <v>No</v>
      </c>
      <c r="F448" s="416">
        <f ca="1">IF($A448="","", VLOOKUP(CONCATENATE("Observatory", $A448), Type_DB, 4, 0))</f>
        <v>572</v>
      </c>
      <c r="G448" s="409" t="str">
        <f ca="1">IF($A448="","", VLOOKUP(CONCATENATE("Observatory", $A448), Type_DB, 5, 0))</f>
        <v>0x23C</v>
      </c>
      <c r="H448" s="409" t="str">
        <f t="shared" ref="H448" ca="1" si="559">CONCATENATE("0x",DEC2HEX(F448+2048))</f>
        <v>0xA3C</v>
      </c>
      <c r="I448" s="419">
        <f ca="1">IF($A448="","", VLOOKUP(CONCATENATE("Observatory", $A448), Type_DB, 12, 0))</f>
        <v>1120</v>
      </c>
      <c r="J448" s="421">
        <f ca="1">IF($A448="","", VLOOKUP(CONCATENATE("Observatory", $A448), Type_DB, 15, 0))</f>
        <v>0.1</v>
      </c>
      <c r="K448" s="421" t="str">
        <f ca="1">IF($A448="","", VLOOKUP(CONCATENATE("Observatory", $A448), Type_DB, 8, 0))</f>
        <v>Sync</v>
      </c>
      <c r="L448" s="423">
        <f ca="1">IF($A448="","", VLOOKUP(CONCATENATE("Observatory", $A448), Type_DB, 16, 0))</f>
        <v>11200</v>
      </c>
      <c r="M448" s="348" t="s">
        <v>899</v>
      </c>
      <c r="N448" s="349">
        <v>1</v>
      </c>
      <c r="O448" s="349">
        <v>10</v>
      </c>
      <c r="P448" s="350">
        <f t="shared" ca="1" si="498"/>
        <v>1</v>
      </c>
      <c r="Q448" s="349">
        <v>0</v>
      </c>
      <c r="R448" s="349">
        <f t="shared" si="499"/>
        <v>0</v>
      </c>
      <c r="S448" s="349" t="s">
        <v>923</v>
      </c>
      <c r="T448" s="360">
        <f t="shared" ca="1" si="500"/>
        <v>1120</v>
      </c>
      <c r="U448" s="348" t="s">
        <v>899</v>
      </c>
      <c r="V448" s="349">
        <v>0</v>
      </c>
      <c r="W448" s="349">
        <v>0</v>
      </c>
      <c r="X448" s="350">
        <f t="shared" ca="1" si="515"/>
        <v>0</v>
      </c>
      <c r="Y448" s="349">
        <v>0</v>
      </c>
      <c r="Z448" s="349">
        <f t="shared" si="516"/>
        <v>0</v>
      </c>
      <c r="AA448" s="349" t="s">
        <v>923</v>
      </c>
      <c r="AB448" s="360">
        <f t="shared" si="517"/>
        <v>0</v>
      </c>
      <c r="AC448" s="348" t="s">
        <v>899</v>
      </c>
      <c r="AD448" s="349">
        <v>0</v>
      </c>
      <c r="AE448" s="349">
        <v>0</v>
      </c>
      <c r="AF448" s="350">
        <f t="shared" ca="1" si="503"/>
        <v>0</v>
      </c>
      <c r="AG448" s="349">
        <v>0</v>
      </c>
      <c r="AH448" s="349">
        <f t="shared" si="504"/>
        <v>0</v>
      </c>
      <c r="AI448" s="349" t="s">
        <v>923</v>
      </c>
      <c r="AJ448" s="360">
        <f t="shared" si="505"/>
        <v>0</v>
      </c>
      <c r="AK448" s="348" t="s">
        <v>899</v>
      </c>
      <c r="AL448" s="349">
        <v>0</v>
      </c>
      <c r="AM448" s="349">
        <v>0</v>
      </c>
      <c r="AN448" s="350">
        <f t="shared" ca="1" si="506"/>
        <v>0</v>
      </c>
      <c r="AO448" s="349">
        <v>0</v>
      </c>
      <c r="AP448" s="349">
        <f t="shared" si="507"/>
        <v>0</v>
      </c>
      <c r="AQ448" s="349" t="s">
        <v>923</v>
      </c>
      <c r="AR448" s="360">
        <f t="shared" si="508"/>
        <v>0</v>
      </c>
    </row>
    <row r="449" spans="1:44" ht="13.5" thickBot="1" x14ac:dyDescent="0.25">
      <c r="A449" s="430"/>
      <c r="B449" s="430"/>
      <c r="C449" s="415"/>
      <c r="D449" s="413"/>
      <c r="E449" s="413"/>
      <c r="F449" s="417"/>
      <c r="G449" s="418"/>
      <c r="H449" s="418"/>
      <c r="I449" s="420"/>
      <c r="J449" s="422"/>
      <c r="K449" s="422"/>
      <c r="L449" s="424"/>
      <c r="M449" s="351" t="s">
        <v>31</v>
      </c>
      <c r="N449" s="352"/>
      <c r="O449" s="352"/>
      <c r="P449" s="352" t="str">
        <f t="shared" ca="1" si="498"/>
        <v/>
      </c>
      <c r="Q449" s="352"/>
      <c r="R449" s="352" t="str">
        <f t="shared" si="499"/>
        <v/>
      </c>
      <c r="S449" s="352"/>
      <c r="T449" s="361">
        <f t="shared" si="500"/>
        <v>0</v>
      </c>
      <c r="U449" s="351" t="s">
        <v>31</v>
      </c>
      <c r="V449" s="352"/>
      <c r="W449" s="352"/>
      <c r="X449" s="352" t="str">
        <f t="shared" ca="1" si="515"/>
        <v/>
      </c>
      <c r="Y449" s="352"/>
      <c r="Z449" s="352" t="str">
        <f t="shared" si="516"/>
        <v/>
      </c>
      <c r="AA449" s="352"/>
      <c r="AB449" s="361">
        <f t="shared" si="517"/>
        <v>0</v>
      </c>
      <c r="AC449" s="351" t="s">
        <v>31</v>
      </c>
      <c r="AD449" s="352"/>
      <c r="AE449" s="352"/>
      <c r="AF449" s="352" t="str">
        <f t="shared" ca="1" si="503"/>
        <v/>
      </c>
      <c r="AG449" s="352"/>
      <c r="AH449" s="352" t="str">
        <f t="shared" si="504"/>
        <v/>
      </c>
      <c r="AI449" s="352"/>
      <c r="AJ449" s="361">
        <f t="shared" si="505"/>
        <v>0</v>
      </c>
      <c r="AK449" s="351" t="s">
        <v>31</v>
      </c>
      <c r="AL449" s="352"/>
      <c r="AM449" s="352"/>
      <c r="AN449" s="352" t="str">
        <f t="shared" ca="1" si="506"/>
        <v/>
      </c>
      <c r="AO449" s="352"/>
      <c r="AP449" s="352" t="str">
        <f t="shared" si="507"/>
        <v/>
      </c>
      <c r="AQ449" s="352"/>
      <c r="AR449" s="361">
        <f t="shared" si="508"/>
        <v>0</v>
      </c>
    </row>
    <row r="450" spans="1:44" x14ac:dyDescent="0.2">
      <c r="A450" s="430">
        <f t="shared" ref="A450" si="560">IF(AND(A448&lt;&gt;A$10, A448&lt;&gt;""), A448+1, "")</f>
        <v>220</v>
      </c>
      <c r="B450" s="430" t="str">
        <f>'TO Filter Summary'!B230</f>
        <v>ACS</v>
      </c>
      <c r="C450" s="414" t="s">
        <v>744</v>
      </c>
      <c r="D450" s="409" t="s">
        <v>34</v>
      </c>
      <c r="E450" s="409" t="str">
        <f>'TO Filter Summary'!D230</f>
        <v>No</v>
      </c>
      <c r="F450" s="416">
        <f ca="1">IF($A450="","", VLOOKUP(CONCATENATE("Observatory", $A450), Type_DB, 4, 0))</f>
        <v>573</v>
      </c>
      <c r="G450" s="409" t="str">
        <f ca="1">IF($A450="","", VLOOKUP(CONCATENATE("Observatory", $A450), Type_DB, 5, 0))</f>
        <v>0x23D</v>
      </c>
      <c r="H450" s="409" t="str">
        <f t="shared" ref="H450" ca="1" si="561">CONCATENATE("0x",DEC2HEX(F450+2048))</f>
        <v>0xA3D</v>
      </c>
      <c r="I450" s="419">
        <f ca="1">IF($A450="","", VLOOKUP(CONCATENATE("Observatory", $A450), Type_DB, 12, 0))</f>
        <v>1760</v>
      </c>
      <c r="J450" s="421">
        <f ca="1">IF($A450="","", VLOOKUP(CONCATENATE("Observatory", $A450), Type_DB, 15, 0))</f>
        <v>0.1</v>
      </c>
      <c r="K450" s="421" t="str">
        <f ca="1">IF($A450="","", VLOOKUP(CONCATENATE("Observatory", $A450), Type_DB, 8, 0))</f>
        <v>Sync</v>
      </c>
      <c r="L450" s="423">
        <f ca="1">IF($A450="","", VLOOKUP(CONCATENATE("Observatory", $A450), Type_DB, 16, 0))</f>
        <v>17600</v>
      </c>
      <c r="M450" s="348" t="s">
        <v>899</v>
      </c>
      <c r="N450" s="349">
        <v>0</v>
      </c>
      <c r="O450" s="349">
        <v>0</v>
      </c>
      <c r="P450" s="350">
        <f t="shared" ca="1" si="498"/>
        <v>0</v>
      </c>
      <c r="Q450" s="349">
        <v>0</v>
      </c>
      <c r="R450" s="349">
        <f t="shared" si="499"/>
        <v>0</v>
      </c>
      <c r="S450" s="349" t="s">
        <v>923</v>
      </c>
      <c r="T450" s="360">
        <f t="shared" si="500"/>
        <v>0</v>
      </c>
      <c r="U450" s="348" t="s">
        <v>899</v>
      </c>
      <c r="V450" s="349">
        <v>0</v>
      </c>
      <c r="W450" s="349">
        <v>0</v>
      </c>
      <c r="X450" s="350">
        <f t="shared" ca="1" si="515"/>
        <v>0</v>
      </c>
      <c r="Y450" s="349">
        <v>0</v>
      </c>
      <c r="Z450" s="349">
        <f t="shared" si="516"/>
        <v>0</v>
      </c>
      <c r="AA450" s="349" t="s">
        <v>923</v>
      </c>
      <c r="AB450" s="360">
        <f t="shared" si="517"/>
        <v>0</v>
      </c>
      <c r="AC450" s="348" t="s">
        <v>899</v>
      </c>
      <c r="AD450" s="349">
        <v>0</v>
      </c>
      <c r="AE450" s="349">
        <v>0</v>
      </c>
      <c r="AF450" s="350">
        <f t="shared" ca="1" si="503"/>
        <v>0</v>
      </c>
      <c r="AG450" s="349">
        <v>0</v>
      </c>
      <c r="AH450" s="349">
        <f t="shared" si="504"/>
        <v>0</v>
      </c>
      <c r="AI450" s="349" t="s">
        <v>923</v>
      </c>
      <c r="AJ450" s="360">
        <f t="shared" si="505"/>
        <v>0</v>
      </c>
      <c r="AK450" s="348" t="s">
        <v>899</v>
      </c>
      <c r="AL450" s="349">
        <v>0</v>
      </c>
      <c r="AM450" s="349">
        <v>0</v>
      </c>
      <c r="AN450" s="350">
        <f t="shared" ca="1" si="506"/>
        <v>0</v>
      </c>
      <c r="AO450" s="349">
        <v>0</v>
      </c>
      <c r="AP450" s="349">
        <f t="shared" si="507"/>
        <v>0</v>
      </c>
      <c r="AQ450" s="349" t="s">
        <v>923</v>
      </c>
      <c r="AR450" s="360">
        <f t="shared" si="508"/>
        <v>0</v>
      </c>
    </row>
    <row r="451" spans="1:44" ht="13.5" thickBot="1" x14ac:dyDescent="0.25">
      <c r="A451" s="430"/>
      <c r="B451" s="430"/>
      <c r="C451" s="415"/>
      <c r="D451" s="413"/>
      <c r="E451" s="413"/>
      <c r="F451" s="417"/>
      <c r="G451" s="418"/>
      <c r="H451" s="418"/>
      <c r="I451" s="420"/>
      <c r="J451" s="422"/>
      <c r="K451" s="422"/>
      <c r="L451" s="424"/>
      <c r="M451" s="351" t="s">
        <v>31</v>
      </c>
      <c r="N451" s="352"/>
      <c r="O451" s="352"/>
      <c r="P451" s="352" t="str">
        <f t="shared" ca="1" si="498"/>
        <v/>
      </c>
      <c r="Q451" s="352"/>
      <c r="R451" s="352" t="str">
        <f t="shared" si="499"/>
        <v/>
      </c>
      <c r="S451" s="352"/>
      <c r="T451" s="361">
        <f t="shared" si="500"/>
        <v>0</v>
      </c>
      <c r="U451" s="351" t="s">
        <v>31</v>
      </c>
      <c r="V451" s="352"/>
      <c r="W451" s="352"/>
      <c r="X451" s="352" t="str">
        <f t="shared" ca="1" si="515"/>
        <v/>
      </c>
      <c r="Y451" s="352"/>
      <c r="Z451" s="352" t="str">
        <f t="shared" si="516"/>
        <v/>
      </c>
      <c r="AA451" s="352"/>
      <c r="AB451" s="361">
        <f t="shared" si="517"/>
        <v>0</v>
      </c>
      <c r="AC451" s="351" t="s">
        <v>31</v>
      </c>
      <c r="AD451" s="352"/>
      <c r="AE451" s="352"/>
      <c r="AF451" s="352" t="str">
        <f t="shared" ca="1" si="503"/>
        <v/>
      </c>
      <c r="AG451" s="352"/>
      <c r="AH451" s="352" t="str">
        <f t="shared" si="504"/>
        <v/>
      </c>
      <c r="AI451" s="352"/>
      <c r="AJ451" s="361">
        <f t="shared" si="505"/>
        <v>0</v>
      </c>
      <c r="AK451" s="351" t="s">
        <v>31</v>
      </c>
      <c r="AL451" s="352"/>
      <c r="AM451" s="352"/>
      <c r="AN451" s="352" t="str">
        <f t="shared" ca="1" si="506"/>
        <v/>
      </c>
      <c r="AO451" s="352"/>
      <c r="AP451" s="352" t="str">
        <f t="shared" si="507"/>
        <v/>
      </c>
      <c r="AQ451" s="352"/>
      <c r="AR451" s="361">
        <f t="shared" si="508"/>
        <v>0</v>
      </c>
    </row>
    <row r="452" spans="1:44" x14ac:dyDescent="0.2">
      <c r="A452" s="430">
        <f t="shared" ref="A452" si="562">IF(AND(A450&lt;&gt;A$10, A450&lt;&gt;""), A450+1, "")</f>
        <v>221</v>
      </c>
      <c r="B452" s="430" t="str">
        <f>'TO Filter Summary'!B231</f>
        <v>ACS</v>
      </c>
      <c r="C452" s="414" t="s">
        <v>745</v>
      </c>
      <c r="D452" s="409" t="s">
        <v>34</v>
      </c>
      <c r="E452" s="409" t="str">
        <f>'TO Filter Summary'!D231</f>
        <v>No</v>
      </c>
      <c r="F452" s="416">
        <f ca="1">IF($A452="","", VLOOKUP(CONCATENATE("Observatory", $A452), Type_DB, 4, 0))</f>
        <v>574</v>
      </c>
      <c r="G452" s="409" t="str">
        <f ca="1">IF($A452="","", VLOOKUP(CONCATENATE("Observatory", $A452), Type_DB, 5, 0))</f>
        <v>0x23E</v>
      </c>
      <c r="H452" s="409" t="str">
        <f t="shared" ref="H452" ca="1" si="563">CONCATENATE("0x",DEC2HEX(F452+2048))</f>
        <v>0xA3E</v>
      </c>
      <c r="I452" s="419">
        <f ca="1">IF($A452="","", VLOOKUP(CONCATENATE("Observatory", $A452), Type_DB, 12, 0))</f>
        <v>1024</v>
      </c>
      <c r="J452" s="421">
        <f ca="1">IF($A452="","", VLOOKUP(CONCATENATE("Observatory", $A452), Type_DB, 15, 0))</f>
        <v>0.1</v>
      </c>
      <c r="K452" s="421" t="str">
        <f ca="1">IF($A452="","", VLOOKUP(CONCATENATE("Observatory", $A452), Type_DB, 8, 0))</f>
        <v>Sync</v>
      </c>
      <c r="L452" s="423">
        <f ca="1">IF($A452="","", VLOOKUP(CONCATENATE("Observatory", $A452), Type_DB, 16, 0))</f>
        <v>10240</v>
      </c>
      <c r="M452" s="348" t="s">
        <v>899</v>
      </c>
      <c r="N452" s="349">
        <v>0</v>
      </c>
      <c r="O452" s="349">
        <v>0</v>
      </c>
      <c r="P452" s="350">
        <f t="shared" ca="1" si="498"/>
        <v>0</v>
      </c>
      <c r="Q452" s="349">
        <v>0</v>
      </c>
      <c r="R452" s="349">
        <f t="shared" si="499"/>
        <v>0</v>
      </c>
      <c r="S452" s="349" t="s">
        <v>923</v>
      </c>
      <c r="T452" s="360">
        <f t="shared" si="500"/>
        <v>0</v>
      </c>
      <c r="U452" s="348" t="s">
        <v>899</v>
      </c>
      <c r="V452" s="349">
        <v>0</v>
      </c>
      <c r="W452" s="349">
        <v>0</v>
      </c>
      <c r="X452" s="350">
        <f t="shared" ca="1" si="515"/>
        <v>0</v>
      </c>
      <c r="Y452" s="349">
        <v>0</v>
      </c>
      <c r="Z452" s="349">
        <f t="shared" si="516"/>
        <v>0</v>
      </c>
      <c r="AA452" s="349" t="s">
        <v>923</v>
      </c>
      <c r="AB452" s="360">
        <f t="shared" si="517"/>
        <v>0</v>
      </c>
      <c r="AC452" s="348" t="s">
        <v>899</v>
      </c>
      <c r="AD452" s="349">
        <v>0</v>
      </c>
      <c r="AE452" s="349">
        <v>0</v>
      </c>
      <c r="AF452" s="350">
        <f t="shared" ca="1" si="503"/>
        <v>0</v>
      </c>
      <c r="AG452" s="349">
        <v>0</v>
      </c>
      <c r="AH452" s="349">
        <f t="shared" si="504"/>
        <v>0</v>
      </c>
      <c r="AI452" s="349" t="s">
        <v>923</v>
      </c>
      <c r="AJ452" s="360">
        <f t="shared" si="505"/>
        <v>0</v>
      </c>
      <c r="AK452" s="348" t="s">
        <v>899</v>
      </c>
      <c r="AL452" s="349">
        <v>0</v>
      </c>
      <c r="AM452" s="349">
        <v>0</v>
      </c>
      <c r="AN452" s="350">
        <f t="shared" ca="1" si="506"/>
        <v>0</v>
      </c>
      <c r="AO452" s="349">
        <v>0</v>
      </c>
      <c r="AP452" s="349">
        <f t="shared" si="507"/>
        <v>0</v>
      </c>
      <c r="AQ452" s="349" t="s">
        <v>923</v>
      </c>
      <c r="AR452" s="360">
        <f t="shared" si="508"/>
        <v>0</v>
      </c>
    </row>
    <row r="453" spans="1:44" ht="13.5" thickBot="1" x14ac:dyDescent="0.25">
      <c r="A453" s="430"/>
      <c r="B453" s="430"/>
      <c r="C453" s="415"/>
      <c r="D453" s="413"/>
      <c r="E453" s="413"/>
      <c r="F453" s="417"/>
      <c r="G453" s="418"/>
      <c r="H453" s="418"/>
      <c r="I453" s="420"/>
      <c r="J453" s="422"/>
      <c r="K453" s="422"/>
      <c r="L453" s="424"/>
      <c r="M453" s="351" t="s">
        <v>31</v>
      </c>
      <c r="N453" s="352"/>
      <c r="O453" s="352"/>
      <c r="P453" s="352" t="str">
        <f t="shared" ca="1" si="498"/>
        <v/>
      </c>
      <c r="Q453" s="352"/>
      <c r="R453" s="352" t="str">
        <f t="shared" si="499"/>
        <v/>
      </c>
      <c r="S453" s="352"/>
      <c r="T453" s="361">
        <f t="shared" si="500"/>
        <v>0</v>
      </c>
      <c r="U453" s="351" t="s">
        <v>31</v>
      </c>
      <c r="V453" s="352"/>
      <c r="W453" s="352"/>
      <c r="X453" s="352" t="str">
        <f t="shared" ca="1" si="515"/>
        <v/>
      </c>
      <c r="Y453" s="352"/>
      <c r="Z453" s="352" t="str">
        <f t="shared" si="516"/>
        <v/>
      </c>
      <c r="AA453" s="352"/>
      <c r="AB453" s="361">
        <f t="shared" si="517"/>
        <v>0</v>
      </c>
      <c r="AC453" s="351" t="s">
        <v>31</v>
      </c>
      <c r="AD453" s="352"/>
      <c r="AE453" s="352"/>
      <c r="AF453" s="352" t="str">
        <f t="shared" ca="1" si="503"/>
        <v/>
      </c>
      <c r="AG453" s="352"/>
      <c r="AH453" s="352" t="str">
        <f t="shared" si="504"/>
        <v/>
      </c>
      <c r="AI453" s="352"/>
      <c r="AJ453" s="361">
        <f t="shared" si="505"/>
        <v>0</v>
      </c>
      <c r="AK453" s="351" t="s">
        <v>31</v>
      </c>
      <c r="AL453" s="352"/>
      <c r="AM453" s="352"/>
      <c r="AN453" s="352" t="str">
        <f t="shared" ca="1" si="506"/>
        <v/>
      </c>
      <c r="AO453" s="352"/>
      <c r="AP453" s="352" t="str">
        <f t="shared" si="507"/>
        <v/>
      </c>
      <c r="AQ453" s="352"/>
      <c r="AR453" s="361">
        <f t="shared" si="508"/>
        <v>0</v>
      </c>
    </row>
    <row r="454" spans="1:44" x14ac:dyDescent="0.2">
      <c r="A454" s="430">
        <f t="shared" ref="A454" si="564">IF(AND(A452&lt;&gt;A$10, A452&lt;&gt;""), A452+1, "")</f>
        <v>222</v>
      </c>
      <c r="B454" s="430" t="str">
        <f>'TO Filter Summary'!B232</f>
        <v>ACS</v>
      </c>
      <c r="C454" s="414" t="s">
        <v>746</v>
      </c>
      <c r="D454" s="409" t="s">
        <v>34</v>
      </c>
      <c r="E454" s="409" t="str">
        <f>'TO Filter Summary'!D232</f>
        <v>No</v>
      </c>
      <c r="F454" s="416">
        <f ca="1">IF($A454="","", VLOOKUP(CONCATENATE("Observatory", $A454), Type_DB, 4, 0))</f>
        <v>575</v>
      </c>
      <c r="G454" s="409" t="str">
        <f ca="1">IF($A454="","", VLOOKUP(CONCATENATE("Observatory", $A454), Type_DB, 5, 0))</f>
        <v>0x23F</v>
      </c>
      <c r="H454" s="409" t="str">
        <f t="shared" ref="H454" ca="1" si="565">CONCATENATE("0x",DEC2HEX(F454+2048))</f>
        <v>0xA3F</v>
      </c>
      <c r="I454" s="419">
        <f ca="1">IF($A454="","", VLOOKUP(CONCATENATE("Observatory", $A454), Type_DB, 12, 0))</f>
        <v>640</v>
      </c>
      <c r="J454" s="421">
        <f ca="1">IF($A454="","", VLOOKUP(CONCATENATE("Observatory", $A454), Type_DB, 15, 0))</f>
        <v>0.1</v>
      </c>
      <c r="K454" s="421" t="str">
        <f ca="1">IF($A454="","", VLOOKUP(CONCATENATE("Observatory", $A454), Type_DB, 8, 0))</f>
        <v>Sync</v>
      </c>
      <c r="L454" s="423">
        <f ca="1">IF($A454="","", VLOOKUP(CONCATENATE("Observatory", $A454), Type_DB, 16, 0))</f>
        <v>6400</v>
      </c>
      <c r="M454" s="348" t="s">
        <v>899</v>
      </c>
      <c r="N454" s="349">
        <v>0</v>
      </c>
      <c r="O454" s="349">
        <v>0</v>
      </c>
      <c r="P454" s="350">
        <f t="shared" ca="1" si="498"/>
        <v>0</v>
      </c>
      <c r="Q454" s="349">
        <v>0</v>
      </c>
      <c r="R454" s="349">
        <f t="shared" si="499"/>
        <v>0</v>
      </c>
      <c r="S454" s="349" t="s">
        <v>923</v>
      </c>
      <c r="T454" s="360">
        <f t="shared" si="500"/>
        <v>0</v>
      </c>
      <c r="U454" s="348" t="s">
        <v>899</v>
      </c>
      <c r="V454" s="349">
        <v>0</v>
      </c>
      <c r="W454" s="349">
        <v>0</v>
      </c>
      <c r="X454" s="350">
        <f t="shared" ca="1" si="515"/>
        <v>0</v>
      </c>
      <c r="Y454" s="349">
        <v>0</v>
      </c>
      <c r="Z454" s="349">
        <f t="shared" si="516"/>
        <v>0</v>
      </c>
      <c r="AA454" s="349" t="s">
        <v>923</v>
      </c>
      <c r="AB454" s="360">
        <f t="shared" si="517"/>
        <v>0</v>
      </c>
      <c r="AC454" s="348" t="s">
        <v>899</v>
      </c>
      <c r="AD454" s="349">
        <v>1</v>
      </c>
      <c r="AE454" s="349">
        <v>50</v>
      </c>
      <c r="AF454" s="350">
        <f t="shared" ca="1" si="503"/>
        <v>5</v>
      </c>
      <c r="AG454" s="349">
        <v>0</v>
      </c>
      <c r="AH454" s="349">
        <f t="shared" si="504"/>
        <v>0</v>
      </c>
      <c r="AI454" s="349" t="s">
        <v>923</v>
      </c>
      <c r="AJ454" s="360">
        <f t="shared" ca="1" si="505"/>
        <v>128</v>
      </c>
      <c r="AK454" s="348" t="s">
        <v>899</v>
      </c>
      <c r="AL454" s="349">
        <v>0</v>
      </c>
      <c r="AM454" s="349">
        <v>0</v>
      </c>
      <c r="AN454" s="350">
        <f t="shared" ca="1" si="506"/>
        <v>0</v>
      </c>
      <c r="AO454" s="349">
        <v>0</v>
      </c>
      <c r="AP454" s="349">
        <f t="shared" si="507"/>
        <v>0</v>
      </c>
      <c r="AQ454" s="349" t="s">
        <v>923</v>
      </c>
      <c r="AR454" s="360">
        <f t="shared" si="508"/>
        <v>0</v>
      </c>
    </row>
    <row r="455" spans="1:44" ht="13.5" thickBot="1" x14ac:dyDescent="0.25">
      <c r="A455" s="430"/>
      <c r="B455" s="430"/>
      <c r="C455" s="415"/>
      <c r="D455" s="413"/>
      <c r="E455" s="413"/>
      <c r="F455" s="417"/>
      <c r="G455" s="418"/>
      <c r="H455" s="418"/>
      <c r="I455" s="420"/>
      <c r="J455" s="422"/>
      <c r="K455" s="422"/>
      <c r="L455" s="424"/>
      <c r="M455" s="351" t="s">
        <v>31</v>
      </c>
      <c r="N455" s="352"/>
      <c r="O455" s="352"/>
      <c r="P455" s="352" t="str">
        <f t="shared" ca="1" si="498"/>
        <v/>
      </c>
      <c r="Q455" s="352"/>
      <c r="R455" s="352" t="str">
        <f t="shared" si="499"/>
        <v/>
      </c>
      <c r="S455" s="352"/>
      <c r="T455" s="361">
        <f t="shared" si="500"/>
        <v>0</v>
      </c>
      <c r="U455" s="351" t="s">
        <v>31</v>
      </c>
      <c r="V455" s="352"/>
      <c r="W455" s="352"/>
      <c r="X455" s="352" t="str">
        <f t="shared" ca="1" si="515"/>
        <v/>
      </c>
      <c r="Y455" s="352"/>
      <c r="Z455" s="352" t="str">
        <f t="shared" si="516"/>
        <v/>
      </c>
      <c r="AA455" s="352"/>
      <c r="AB455" s="361">
        <f t="shared" si="517"/>
        <v>0</v>
      </c>
      <c r="AC455" s="351" t="s">
        <v>31</v>
      </c>
      <c r="AD455" s="352"/>
      <c r="AE455" s="352"/>
      <c r="AF455" s="352" t="str">
        <f t="shared" ca="1" si="503"/>
        <v/>
      </c>
      <c r="AG455" s="352"/>
      <c r="AH455" s="352" t="str">
        <f t="shared" si="504"/>
        <v/>
      </c>
      <c r="AI455" s="352"/>
      <c r="AJ455" s="361">
        <f t="shared" si="505"/>
        <v>0</v>
      </c>
      <c r="AK455" s="351" t="s">
        <v>31</v>
      </c>
      <c r="AL455" s="352"/>
      <c r="AM455" s="352"/>
      <c r="AN455" s="352" t="str">
        <f t="shared" ca="1" si="506"/>
        <v/>
      </c>
      <c r="AO455" s="352"/>
      <c r="AP455" s="352" t="str">
        <f t="shared" si="507"/>
        <v/>
      </c>
      <c r="AQ455" s="352"/>
      <c r="AR455" s="361">
        <f t="shared" si="508"/>
        <v>0</v>
      </c>
    </row>
    <row r="456" spans="1:44" x14ac:dyDescent="0.2">
      <c r="A456" s="430">
        <f t="shared" ref="A456" si="566">IF(AND(A454&lt;&gt;A$10, A454&lt;&gt;""), A454+1, "")</f>
        <v>223</v>
      </c>
      <c r="B456" s="430">
        <f>'TO Filter Summary'!B233</f>
        <v>0</v>
      </c>
      <c r="C456" s="414" t="s">
        <v>395</v>
      </c>
      <c r="D456" s="409" t="s">
        <v>27</v>
      </c>
      <c r="E456" s="409" t="str">
        <f>'TO Filter Summary'!D233</f>
        <v>A</v>
      </c>
      <c r="F456" s="416">
        <f ca="1">IF($A456="","", VLOOKUP(CONCATENATE("Observatory", $A456), Type_DB, 4, 0))</f>
        <v>576</v>
      </c>
      <c r="G456" s="409" t="str">
        <f ca="1">IF($A456="","", VLOOKUP(CONCATENATE("Observatory", $A456), Type_DB, 5, 0))</f>
        <v>0x240</v>
      </c>
      <c r="H456" s="409" t="str">
        <f t="shared" ref="H456" ca="1" si="567">CONCATENATE("0x",DEC2HEX(F456+2048))</f>
        <v>0xA40</v>
      </c>
      <c r="I456" s="419" t="str">
        <f ca="1">IF($A456="","", VLOOKUP(CONCATENATE("Observatory", $A456), Type_DB, 12, 0))</f>
        <v/>
      </c>
      <c r="J456" s="421">
        <f ca="1">IF($A456="","", VLOOKUP(CONCATENATE("Observatory", $A456), Type_DB, 15, 0))</f>
        <v>0</v>
      </c>
      <c r="K456" s="421" t="str">
        <f ca="1">IF($A456="","", VLOOKUP(CONCATENATE("Observatory", $A456), Type_DB, 8, 0))</f>
        <v>N/A</v>
      </c>
      <c r="L456" s="423">
        <f ca="1">IF($A456="","", VLOOKUP(CONCATENATE("Observatory", $A456), Type_DB, 16, 0))</f>
        <v>0</v>
      </c>
      <c r="M456" s="348" t="s">
        <v>899</v>
      </c>
      <c r="N456" s="349">
        <v>0</v>
      </c>
      <c r="O456" s="349">
        <v>0</v>
      </c>
      <c r="P456" s="350">
        <f t="shared" ca="1" si="498"/>
        <v>0</v>
      </c>
      <c r="Q456" s="349">
        <v>0</v>
      </c>
      <c r="R456" s="349">
        <f t="shared" si="499"/>
        <v>0</v>
      </c>
      <c r="S456" s="349" t="s">
        <v>923</v>
      </c>
      <c r="T456" s="360">
        <f t="shared" si="500"/>
        <v>0</v>
      </c>
      <c r="U456" s="348" t="s">
        <v>899</v>
      </c>
      <c r="V456" s="349">
        <v>0</v>
      </c>
      <c r="W456" s="349">
        <v>0</v>
      </c>
      <c r="X456" s="350">
        <f t="shared" ca="1" si="515"/>
        <v>0</v>
      </c>
      <c r="Y456" s="349">
        <v>0</v>
      </c>
      <c r="Z456" s="349">
        <f t="shared" si="516"/>
        <v>0</v>
      </c>
      <c r="AA456" s="349" t="s">
        <v>923</v>
      </c>
      <c r="AB456" s="360">
        <f t="shared" si="517"/>
        <v>0</v>
      </c>
      <c r="AC456" s="348" t="s">
        <v>899</v>
      </c>
      <c r="AD456" s="349">
        <v>0</v>
      </c>
      <c r="AE456" s="349">
        <v>0</v>
      </c>
      <c r="AF456" s="350">
        <f t="shared" ca="1" si="503"/>
        <v>0</v>
      </c>
      <c r="AG456" s="349">
        <v>0</v>
      </c>
      <c r="AH456" s="349">
        <f t="shared" si="504"/>
        <v>0</v>
      </c>
      <c r="AI456" s="349" t="s">
        <v>923</v>
      </c>
      <c r="AJ456" s="360">
        <f t="shared" si="505"/>
        <v>0</v>
      </c>
      <c r="AK456" s="348" t="s">
        <v>899</v>
      </c>
      <c r="AL456" s="349">
        <v>0</v>
      </c>
      <c r="AM456" s="349">
        <v>0</v>
      </c>
      <c r="AN456" s="350">
        <f t="shared" ca="1" si="506"/>
        <v>0</v>
      </c>
      <c r="AO456" s="349">
        <v>0</v>
      </c>
      <c r="AP456" s="349">
        <f t="shared" si="507"/>
        <v>0</v>
      </c>
      <c r="AQ456" s="349" t="s">
        <v>923</v>
      </c>
      <c r="AR456" s="360">
        <f t="shared" si="508"/>
        <v>0</v>
      </c>
    </row>
    <row r="457" spans="1:44" ht="13.5" thickBot="1" x14ac:dyDescent="0.25">
      <c r="A457" s="430"/>
      <c r="B457" s="430"/>
      <c r="C457" s="415"/>
      <c r="D457" s="413"/>
      <c r="E457" s="413"/>
      <c r="F457" s="417"/>
      <c r="G457" s="418"/>
      <c r="H457" s="418"/>
      <c r="I457" s="420"/>
      <c r="J457" s="422"/>
      <c r="K457" s="422"/>
      <c r="L457" s="424"/>
      <c r="M457" s="351" t="s">
        <v>31</v>
      </c>
      <c r="N457" s="352"/>
      <c r="O457" s="352"/>
      <c r="P457" s="352" t="str">
        <f t="shared" ca="1" si="498"/>
        <v/>
      </c>
      <c r="Q457" s="352"/>
      <c r="R457" s="352" t="str">
        <f t="shared" si="499"/>
        <v/>
      </c>
      <c r="S457" s="352"/>
      <c r="T457" s="361">
        <f t="shared" si="500"/>
        <v>0</v>
      </c>
      <c r="U457" s="351" t="s">
        <v>31</v>
      </c>
      <c r="V457" s="352"/>
      <c r="W457" s="352"/>
      <c r="X457" s="352" t="str">
        <f t="shared" ca="1" si="515"/>
        <v/>
      </c>
      <c r="Y457" s="352"/>
      <c r="Z457" s="352" t="str">
        <f t="shared" si="516"/>
        <v/>
      </c>
      <c r="AA457" s="352"/>
      <c r="AB457" s="361">
        <f t="shared" si="517"/>
        <v>0</v>
      </c>
      <c r="AC457" s="351" t="s">
        <v>31</v>
      </c>
      <c r="AD457" s="352"/>
      <c r="AE457" s="352"/>
      <c r="AF457" s="352" t="str">
        <f t="shared" ca="1" si="503"/>
        <v/>
      </c>
      <c r="AG457" s="352"/>
      <c r="AH457" s="352" t="str">
        <f t="shared" si="504"/>
        <v/>
      </c>
      <c r="AI457" s="352"/>
      <c r="AJ457" s="361">
        <f t="shared" si="505"/>
        <v>0</v>
      </c>
      <c r="AK457" s="351" t="s">
        <v>31</v>
      </c>
      <c r="AL457" s="352"/>
      <c r="AM457" s="352"/>
      <c r="AN457" s="352" t="str">
        <f t="shared" ca="1" si="506"/>
        <v/>
      </c>
      <c r="AO457" s="352"/>
      <c r="AP457" s="352" t="str">
        <f t="shared" si="507"/>
        <v/>
      </c>
      <c r="AQ457" s="352"/>
      <c r="AR457" s="361">
        <f t="shared" si="508"/>
        <v>0</v>
      </c>
    </row>
    <row r="458" spans="1:44" x14ac:dyDescent="0.2">
      <c r="A458" s="430">
        <f t="shared" ref="A458" si="568">IF(AND(A456&lt;&gt;A$10, A456&lt;&gt;""), A456+1, "")</f>
        <v>224</v>
      </c>
      <c r="B458" s="430">
        <f>'TO Filter Summary'!B234</f>
        <v>0</v>
      </c>
      <c r="C458" s="414" t="s">
        <v>395</v>
      </c>
      <c r="D458" s="409" t="s">
        <v>27</v>
      </c>
      <c r="E458" s="409" t="str">
        <f>'TO Filter Summary'!D234</f>
        <v>A</v>
      </c>
      <c r="F458" s="416">
        <f ca="1">IF($A458="","", VLOOKUP(CONCATENATE("Observatory", $A458), Type_DB, 4, 0))</f>
        <v>577</v>
      </c>
      <c r="G458" s="409" t="str">
        <f ca="1">IF($A458="","", VLOOKUP(CONCATENATE("Observatory", $A458), Type_DB, 5, 0))</f>
        <v>0x241</v>
      </c>
      <c r="H458" s="409" t="str">
        <f t="shared" ref="H458" ca="1" si="569">CONCATENATE("0x",DEC2HEX(F458+2048))</f>
        <v>0xA41</v>
      </c>
      <c r="I458" s="419" t="str">
        <f ca="1">IF($A458="","", VLOOKUP(CONCATENATE("Observatory", $A458), Type_DB, 12, 0))</f>
        <v/>
      </c>
      <c r="J458" s="421">
        <f ca="1">IF($A458="","", VLOOKUP(CONCATENATE("Observatory", $A458), Type_DB, 15, 0))</f>
        <v>0</v>
      </c>
      <c r="K458" s="421" t="str">
        <f ca="1">IF($A458="","", VLOOKUP(CONCATENATE("Observatory", $A458), Type_DB, 8, 0))</f>
        <v>N/A</v>
      </c>
      <c r="L458" s="423">
        <f ca="1">IF($A458="","", VLOOKUP(CONCATENATE("Observatory", $A458), Type_DB, 16, 0))</f>
        <v>0</v>
      </c>
      <c r="M458" s="348" t="s">
        <v>899</v>
      </c>
      <c r="N458" s="349">
        <v>0</v>
      </c>
      <c r="O458" s="349">
        <v>0</v>
      </c>
      <c r="P458" s="350">
        <f t="shared" ca="1" si="498"/>
        <v>0</v>
      </c>
      <c r="Q458" s="349">
        <v>0</v>
      </c>
      <c r="R458" s="349">
        <f t="shared" si="499"/>
        <v>0</v>
      </c>
      <c r="S458" s="349" t="s">
        <v>923</v>
      </c>
      <c r="T458" s="360">
        <f t="shared" si="500"/>
        <v>0</v>
      </c>
      <c r="U458" s="348" t="s">
        <v>899</v>
      </c>
      <c r="V458" s="349">
        <v>0</v>
      </c>
      <c r="W458" s="349">
        <v>0</v>
      </c>
      <c r="X458" s="350">
        <f t="shared" ca="1" si="515"/>
        <v>0</v>
      </c>
      <c r="Y458" s="349">
        <v>0</v>
      </c>
      <c r="Z458" s="349">
        <f t="shared" si="516"/>
        <v>0</v>
      </c>
      <c r="AA458" s="349" t="s">
        <v>923</v>
      </c>
      <c r="AB458" s="360">
        <f t="shared" si="517"/>
        <v>0</v>
      </c>
      <c r="AC458" s="348" t="s">
        <v>899</v>
      </c>
      <c r="AD458" s="349">
        <v>0</v>
      </c>
      <c r="AE458" s="349">
        <v>0</v>
      </c>
      <c r="AF458" s="350">
        <f t="shared" ca="1" si="503"/>
        <v>0</v>
      </c>
      <c r="AG458" s="349">
        <v>0</v>
      </c>
      <c r="AH458" s="349">
        <f t="shared" si="504"/>
        <v>0</v>
      </c>
      <c r="AI458" s="349" t="s">
        <v>923</v>
      </c>
      <c r="AJ458" s="360">
        <f t="shared" si="505"/>
        <v>0</v>
      </c>
      <c r="AK458" s="348" t="s">
        <v>899</v>
      </c>
      <c r="AL458" s="349">
        <v>0</v>
      </c>
      <c r="AM458" s="349">
        <v>0</v>
      </c>
      <c r="AN458" s="350">
        <f t="shared" ca="1" si="506"/>
        <v>0</v>
      </c>
      <c r="AO458" s="349">
        <v>0</v>
      </c>
      <c r="AP458" s="349">
        <f t="shared" si="507"/>
        <v>0</v>
      </c>
      <c r="AQ458" s="349" t="s">
        <v>923</v>
      </c>
      <c r="AR458" s="360">
        <f t="shared" si="508"/>
        <v>0</v>
      </c>
    </row>
    <row r="459" spans="1:44" ht="13.5" thickBot="1" x14ac:dyDescent="0.25">
      <c r="A459" s="430"/>
      <c r="B459" s="430"/>
      <c r="C459" s="415"/>
      <c r="D459" s="413"/>
      <c r="E459" s="413"/>
      <c r="F459" s="417"/>
      <c r="G459" s="418"/>
      <c r="H459" s="418"/>
      <c r="I459" s="420"/>
      <c r="J459" s="422"/>
      <c r="K459" s="422"/>
      <c r="L459" s="424"/>
      <c r="M459" s="351" t="s">
        <v>31</v>
      </c>
      <c r="N459" s="352"/>
      <c r="O459" s="352"/>
      <c r="P459" s="352" t="str">
        <f t="shared" ca="1" si="498"/>
        <v/>
      </c>
      <c r="Q459" s="352"/>
      <c r="R459" s="352" t="str">
        <f t="shared" si="499"/>
        <v/>
      </c>
      <c r="S459" s="352"/>
      <c r="T459" s="361">
        <f t="shared" si="500"/>
        <v>0</v>
      </c>
      <c r="U459" s="351" t="s">
        <v>31</v>
      </c>
      <c r="V459" s="352"/>
      <c r="W459" s="352"/>
      <c r="X459" s="352" t="str">
        <f t="shared" ca="1" si="515"/>
        <v/>
      </c>
      <c r="Y459" s="352"/>
      <c r="Z459" s="352" t="str">
        <f t="shared" si="516"/>
        <v/>
      </c>
      <c r="AA459" s="352"/>
      <c r="AB459" s="361">
        <f t="shared" si="517"/>
        <v>0</v>
      </c>
      <c r="AC459" s="351" t="s">
        <v>31</v>
      </c>
      <c r="AD459" s="352"/>
      <c r="AE459" s="352"/>
      <c r="AF459" s="352" t="str">
        <f t="shared" ca="1" si="503"/>
        <v/>
      </c>
      <c r="AG459" s="352"/>
      <c r="AH459" s="352" t="str">
        <f t="shared" si="504"/>
        <v/>
      </c>
      <c r="AI459" s="352"/>
      <c r="AJ459" s="361">
        <f t="shared" si="505"/>
        <v>0</v>
      </c>
      <c r="AK459" s="351" t="s">
        <v>31</v>
      </c>
      <c r="AL459" s="352"/>
      <c r="AM459" s="352"/>
      <c r="AN459" s="352" t="str">
        <f t="shared" ca="1" si="506"/>
        <v/>
      </c>
      <c r="AO459" s="352"/>
      <c r="AP459" s="352" t="str">
        <f t="shared" si="507"/>
        <v/>
      </c>
      <c r="AQ459" s="352"/>
      <c r="AR459" s="361">
        <f t="shared" si="508"/>
        <v>0</v>
      </c>
    </row>
    <row r="460" spans="1:44" x14ac:dyDescent="0.2">
      <c r="A460" s="430">
        <f t="shared" ref="A460" si="570">IF(AND(A458&lt;&gt;A$10, A458&lt;&gt;""), A458+1, "")</f>
        <v>225</v>
      </c>
      <c r="B460" s="430" t="str">
        <f>'TO Filter Summary'!B235</f>
        <v>GPS</v>
      </c>
      <c r="C460" s="414" t="s">
        <v>396</v>
      </c>
      <c r="D460" s="409" t="s">
        <v>27</v>
      </c>
      <c r="E460" s="409" t="str">
        <f>'TO Filter Summary'!D235</f>
        <v>A</v>
      </c>
      <c r="F460" s="416">
        <f ca="1">IF($A460="","", VLOOKUP(CONCATENATE("Observatory", $A460), Type_DB, 4, 0))</f>
        <v>578</v>
      </c>
      <c r="G460" s="409" t="str">
        <f ca="1">IF($A460="","", VLOOKUP(CONCATENATE("Observatory", $A460), Type_DB, 5, 0))</f>
        <v>0x242</v>
      </c>
      <c r="H460" s="409" t="str">
        <f t="shared" ref="H460" ca="1" si="571">CONCATENATE("0x",DEC2HEX(F460+2048))</f>
        <v>0xA42</v>
      </c>
      <c r="I460" s="419">
        <f ca="1">IF($A460="","", VLOOKUP(CONCATENATE("Observatory", $A460), Type_DB, 12, 0))</f>
        <v>2000</v>
      </c>
      <c r="J460" s="421">
        <f ca="1">IF($A460="","", VLOOKUP(CONCATENATE("Observatory", $A460), Type_DB, 15, 0))</f>
        <v>5</v>
      </c>
      <c r="K460" s="421" t="str">
        <f ca="1">IF($A460="","", VLOOKUP(CONCATENATE("Observatory", $A460), Type_DB, 8, 0))</f>
        <v>Sync</v>
      </c>
      <c r="L460" s="423">
        <f ca="1">IF($A460="","", VLOOKUP(CONCATENATE("Observatory", $A460), Type_DB, 16, 0))</f>
        <v>400</v>
      </c>
      <c r="M460" s="348" t="s">
        <v>899</v>
      </c>
      <c r="N460" s="349">
        <v>1</v>
      </c>
      <c r="O460" s="349">
        <v>1</v>
      </c>
      <c r="P460" s="350">
        <f t="shared" ca="1" si="498"/>
        <v>5</v>
      </c>
      <c r="Q460" s="349">
        <v>0</v>
      </c>
      <c r="R460" s="349">
        <f t="shared" si="499"/>
        <v>0</v>
      </c>
      <c r="S460" s="349" t="s">
        <v>923</v>
      </c>
      <c r="T460" s="360">
        <f t="shared" ca="1" si="500"/>
        <v>400</v>
      </c>
      <c r="U460" s="348" t="s">
        <v>899</v>
      </c>
      <c r="V460" s="349">
        <v>0</v>
      </c>
      <c r="W460" s="349">
        <v>0</v>
      </c>
      <c r="X460" s="350">
        <f t="shared" ca="1" si="515"/>
        <v>0</v>
      </c>
      <c r="Y460" s="349">
        <v>0</v>
      </c>
      <c r="Z460" s="349">
        <f t="shared" si="516"/>
        <v>0</v>
      </c>
      <c r="AA460" s="349" t="s">
        <v>923</v>
      </c>
      <c r="AB460" s="360">
        <f t="shared" si="517"/>
        <v>0</v>
      </c>
      <c r="AC460" s="348" t="s">
        <v>899</v>
      </c>
      <c r="AD460" s="349">
        <v>1</v>
      </c>
      <c r="AE460" s="349">
        <v>1</v>
      </c>
      <c r="AF460" s="350">
        <f t="shared" ca="1" si="503"/>
        <v>5</v>
      </c>
      <c r="AG460" s="349">
        <v>0</v>
      </c>
      <c r="AH460" s="349">
        <f t="shared" si="504"/>
        <v>0</v>
      </c>
      <c r="AI460" s="349" t="s">
        <v>923</v>
      </c>
      <c r="AJ460" s="360">
        <f t="shared" ca="1" si="505"/>
        <v>400</v>
      </c>
      <c r="AK460" s="348" t="s">
        <v>899</v>
      </c>
      <c r="AL460" s="349">
        <v>1</v>
      </c>
      <c r="AM460" s="349">
        <v>1</v>
      </c>
      <c r="AN460" s="350">
        <f t="shared" ca="1" si="506"/>
        <v>5</v>
      </c>
      <c r="AO460" s="349">
        <v>0</v>
      </c>
      <c r="AP460" s="349">
        <f t="shared" si="507"/>
        <v>0</v>
      </c>
      <c r="AQ460" s="349" t="s">
        <v>923</v>
      </c>
      <c r="AR460" s="360">
        <f t="shared" ca="1" si="508"/>
        <v>400</v>
      </c>
    </row>
    <row r="461" spans="1:44" ht="13.5" thickBot="1" x14ac:dyDescent="0.25">
      <c r="A461" s="430"/>
      <c r="B461" s="430"/>
      <c r="C461" s="415"/>
      <c r="D461" s="413"/>
      <c r="E461" s="413"/>
      <c r="F461" s="417"/>
      <c r="G461" s="418"/>
      <c r="H461" s="418"/>
      <c r="I461" s="420"/>
      <c r="J461" s="422"/>
      <c r="K461" s="422"/>
      <c r="L461" s="424"/>
      <c r="M461" s="351" t="s">
        <v>31</v>
      </c>
      <c r="N461" s="352"/>
      <c r="O461" s="352"/>
      <c r="P461" s="352" t="str">
        <f t="shared" ca="1" si="498"/>
        <v/>
      </c>
      <c r="Q461" s="352"/>
      <c r="R461" s="352" t="str">
        <f t="shared" si="499"/>
        <v/>
      </c>
      <c r="S461" s="352"/>
      <c r="T461" s="361">
        <f t="shared" ref="T461:T524" si="572">IF(AND(M461&lt;&gt;"N/A", O461&lt;&gt;0),IF($E461="B",0,$L461/O461), 0)</f>
        <v>0</v>
      </c>
      <c r="U461" s="351" t="s">
        <v>31</v>
      </c>
      <c r="V461" s="352"/>
      <c r="W461" s="352"/>
      <c r="X461" s="352" t="str">
        <f t="shared" ca="1" si="515"/>
        <v/>
      </c>
      <c r="Y461" s="352"/>
      <c r="Z461" s="352" t="str">
        <f t="shared" si="516"/>
        <v/>
      </c>
      <c r="AA461" s="352"/>
      <c r="AB461" s="361">
        <f t="shared" ref="AB461:AB524" si="573">IF(AND(U461&lt;&gt;"N/A", W461&lt;&gt;0),IF($E461="B",0,$L461/W461), 0)</f>
        <v>0</v>
      </c>
      <c r="AC461" s="351" t="s">
        <v>31</v>
      </c>
      <c r="AD461" s="352"/>
      <c r="AE461" s="352"/>
      <c r="AF461" s="352" t="str">
        <f t="shared" ca="1" si="503"/>
        <v/>
      </c>
      <c r="AG461" s="352"/>
      <c r="AH461" s="352" t="str">
        <f t="shared" si="504"/>
        <v/>
      </c>
      <c r="AI461" s="352"/>
      <c r="AJ461" s="361">
        <f t="shared" ref="AJ461:AJ524" si="574">IF(AND(AC461&lt;&gt;"N/A", AE461&lt;&gt;0),IF($E461="B",0,$L461/AE461), 0)</f>
        <v>0</v>
      </c>
      <c r="AK461" s="351" t="s">
        <v>31</v>
      </c>
      <c r="AL461" s="352"/>
      <c r="AM461" s="352"/>
      <c r="AN461" s="352" t="str">
        <f t="shared" ca="1" si="506"/>
        <v/>
      </c>
      <c r="AO461" s="352"/>
      <c r="AP461" s="352" t="str">
        <f t="shared" si="507"/>
        <v/>
      </c>
      <c r="AQ461" s="352"/>
      <c r="AR461" s="361">
        <f t="shared" ref="AR461:AR524" si="575">IF(AND(AK461&lt;&gt;"N/A", AM461&lt;&gt;0),IF($E461="B",0,$L461/AM461), 0)</f>
        <v>0</v>
      </c>
    </row>
    <row r="462" spans="1:44" x14ac:dyDescent="0.2">
      <c r="A462" s="430">
        <f t="shared" ref="A462" si="576">IF(AND(A460&lt;&gt;A$10, A460&lt;&gt;""), A460+1, "")</f>
        <v>226</v>
      </c>
      <c r="B462" s="430" t="str">
        <f>'TO Filter Summary'!B236</f>
        <v>GPS</v>
      </c>
      <c r="C462" s="414" t="s">
        <v>397</v>
      </c>
      <c r="D462" s="409" t="s">
        <v>27</v>
      </c>
      <c r="E462" s="409" t="str">
        <f>'TO Filter Summary'!D236</f>
        <v>A</v>
      </c>
      <c r="F462" s="416">
        <f ca="1">IF($A462="","", VLOOKUP(CONCATENATE("Observatory", $A462), Type_DB, 4, 0))</f>
        <v>579</v>
      </c>
      <c r="G462" s="409" t="str">
        <f ca="1">IF($A462="","", VLOOKUP(CONCATENATE("Observatory", $A462), Type_DB, 5, 0))</f>
        <v>0x243</v>
      </c>
      <c r="H462" s="409" t="str">
        <f t="shared" ref="H462" ca="1" si="577">CONCATENATE("0x",DEC2HEX(F462+2048))</f>
        <v>0xA43</v>
      </c>
      <c r="I462" s="419">
        <f ca="1">IF($A462="","", VLOOKUP(CONCATENATE("Observatory", $A462), Type_DB, 12, 0))</f>
        <v>1776</v>
      </c>
      <c r="J462" s="421">
        <f ca="1">IF($A462="","", VLOOKUP(CONCATENATE("Observatory", $A462), Type_DB, 15, 0))</f>
        <v>30</v>
      </c>
      <c r="K462" s="421" t="str">
        <f ca="1">IF($A462="","", VLOOKUP(CONCATENATE("Observatory", $A462), Type_DB, 8, 0))</f>
        <v>Sync</v>
      </c>
      <c r="L462" s="423">
        <f ca="1">IF($A462="","", VLOOKUP(CONCATENATE("Observatory", $A462), Type_DB, 16, 0))</f>
        <v>59.2</v>
      </c>
      <c r="M462" s="348" t="s">
        <v>899</v>
      </c>
      <c r="N462" s="349">
        <v>1</v>
      </c>
      <c r="O462" s="349">
        <v>1</v>
      </c>
      <c r="P462" s="350">
        <f t="shared" ca="1" si="498"/>
        <v>30</v>
      </c>
      <c r="Q462" s="349">
        <v>0</v>
      </c>
      <c r="R462" s="349">
        <f t="shared" si="499"/>
        <v>0</v>
      </c>
      <c r="S462" s="349" t="s">
        <v>923</v>
      </c>
      <c r="T462" s="360">
        <f t="shared" ca="1" si="572"/>
        <v>59.2</v>
      </c>
      <c r="U462" s="348" t="s">
        <v>899</v>
      </c>
      <c r="V462" s="349">
        <v>0</v>
      </c>
      <c r="W462" s="349">
        <v>0</v>
      </c>
      <c r="X462" s="350">
        <f t="shared" ca="1" si="515"/>
        <v>0</v>
      </c>
      <c r="Y462" s="349">
        <v>0</v>
      </c>
      <c r="Z462" s="349">
        <f t="shared" si="516"/>
        <v>0</v>
      </c>
      <c r="AA462" s="349" t="s">
        <v>923</v>
      </c>
      <c r="AB462" s="360">
        <f t="shared" si="573"/>
        <v>0</v>
      </c>
      <c r="AC462" s="348" t="s">
        <v>899</v>
      </c>
      <c r="AD462" s="349">
        <v>1</v>
      </c>
      <c r="AE462" s="349">
        <v>1</v>
      </c>
      <c r="AF462" s="350">
        <f t="shared" ca="1" si="503"/>
        <v>30</v>
      </c>
      <c r="AG462" s="349">
        <v>0</v>
      </c>
      <c r="AH462" s="349">
        <f t="shared" si="504"/>
        <v>0</v>
      </c>
      <c r="AI462" s="349" t="s">
        <v>923</v>
      </c>
      <c r="AJ462" s="360">
        <f t="shared" ca="1" si="574"/>
        <v>59.2</v>
      </c>
      <c r="AK462" s="348" t="s">
        <v>899</v>
      </c>
      <c r="AL462" s="349">
        <v>1</v>
      </c>
      <c r="AM462" s="349">
        <v>1</v>
      </c>
      <c r="AN462" s="350">
        <f t="shared" ca="1" si="506"/>
        <v>30</v>
      </c>
      <c r="AO462" s="349">
        <v>0</v>
      </c>
      <c r="AP462" s="349">
        <f t="shared" si="507"/>
        <v>0</v>
      </c>
      <c r="AQ462" s="349" t="s">
        <v>923</v>
      </c>
      <c r="AR462" s="360">
        <f t="shared" ca="1" si="575"/>
        <v>59.2</v>
      </c>
    </row>
    <row r="463" spans="1:44" ht="13.5" thickBot="1" x14ac:dyDescent="0.25">
      <c r="A463" s="430"/>
      <c r="B463" s="430"/>
      <c r="C463" s="415"/>
      <c r="D463" s="413"/>
      <c r="E463" s="413"/>
      <c r="F463" s="417"/>
      <c r="G463" s="418"/>
      <c r="H463" s="418"/>
      <c r="I463" s="420"/>
      <c r="J463" s="422"/>
      <c r="K463" s="422"/>
      <c r="L463" s="424"/>
      <c r="M463" s="351" t="s">
        <v>31</v>
      </c>
      <c r="N463" s="352"/>
      <c r="O463" s="352"/>
      <c r="P463" s="352" t="str">
        <f t="shared" ca="1" si="498"/>
        <v/>
      </c>
      <c r="Q463" s="352"/>
      <c r="R463" s="352" t="str">
        <f t="shared" si="499"/>
        <v/>
      </c>
      <c r="S463" s="352"/>
      <c r="T463" s="361">
        <f t="shared" si="572"/>
        <v>0</v>
      </c>
      <c r="U463" s="351" t="s">
        <v>31</v>
      </c>
      <c r="V463" s="352"/>
      <c r="W463" s="352"/>
      <c r="X463" s="352" t="str">
        <f t="shared" ca="1" si="515"/>
        <v/>
      </c>
      <c r="Y463" s="352"/>
      <c r="Z463" s="352" t="str">
        <f t="shared" si="516"/>
        <v/>
      </c>
      <c r="AA463" s="352"/>
      <c r="AB463" s="361">
        <f t="shared" si="573"/>
        <v>0</v>
      </c>
      <c r="AC463" s="351" t="s">
        <v>31</v>
      </c>
      <c r="AD463" s="352"/>
      <c r="AE463" s="352"/>
      <c r="AF463" s="352" t="str">
        <f t="shared" ca="1" si="503"/>
        <v/>
      </c>
      <c r="AG463" s="352"/>
      <c r="AH463" s="352" t="str">
        <f t="shared" si="504"/>
        <v/>
      </c>
      <c r="AI463" s="352"/>
      <c r="AJ463" s="361">
        <f t="shared" si="574"/>
        <v>0</v>
      </c>
      <c r="AK463" s="351" t="s">
        <v>31</v>
      </c>
      <c r="AL463" s="352"/>
      <c r="AM463" s="352"/>
      <c r="AN463" s="352" t="str">
        <f t="shared" ca="1" si="506"/>
        <v/>
      </c>
      <c r="AO463" s="352"/>
      <c r="AP463" s="352" t="str">
        <f t="shared" si="507"/>
        <v/>
      </c>
      <c r="AQ463" s="352"/>
      <c r="AR463" s="361">
        <f t="shared" si="575"/>
        <v>0</v>
      </c>
    </row>
    <row r="464" spans="1:44" x14ac:dyDescent="0.2">
      <c r="A464" s="430">
        <f t="shared" ref="A464" si="578">IF(AND(A462&lt;&gt;A$10, A462&lt;&gt;""), A462+1, "")</f>
        <v>227</v>
      </c>
      <c r="B464" s="430" t="str">
        <f>'TO Filter Summary'!B237</f>
        <v>GPS</v>
      </c>
      <c r="C464" s="414" t="s">
        <v>398</v>
      </c>
      <c r="D464" s="409" t="s">
        <v>27</v>
      </c>
      <c r="E464" s="409" t="str">
        <f>'TO Filter Summary'!D237</f>
        <v>A</v>
      </c>
      <c r="F464" s="416">
        <f ca="1">IF($A464="","", VLOOKUP(CONCATENATE("Observatory", $A464), Type_DB, 4, 0))</f>
        <v>580</v>
      </c>
      <c r="G464" s="409" t="str">
        <f ca="1">IF($A464="","", VLOOKUP(CONCATENATE("Observatory", $A464), Type_DB, 5, 0))</f>
        <v>0x244</v>
      </c>
      <c r="H464" s="409" t="str">
        <f t="shared" ref="H464" ca="1" si="579">CONCATENATE("0x",DEC2HEX(F464+2048))</f>
        <v>0xA44</v>
      </c>
      <c r="I464" s="419">
        <f ca="1">IF($A464="","", VLOOKUP(CONCATENATE("Observatory", $A464), Type_DB, 12, 0))</f>
        <v>1712</v>
      </c>
      <c r="J464" s="421">
        <f ca="1">IF($A464="","", VLOOKUP(CONCATENATE("Observatory", $A464), Type_DB, 15, 0))</f>
        <v>5</v>
      </c>
      <c r="K464" s="421" t="str">
        <f ca="1">IF($A464="","", VLOOKUP(CONCATENATE("Observatory", $A464), Type_DB, 8, 0))</f>
        <v>Sync</v>
      </c>
      <c r="L464" s="423">
        <f ca="1">IF($A464="","", VLOOKUP(CONCATENATE("Observatory", $A464), Type_DB, 16, 0))</f>
        <v>342.4</v>
      </c>
      <c r="M464" s="348" t="s">
        <v>899</v>
      </c>
      <c r="N464" s="349">
        <v>1</v>
      </c>
      <c r="O464" s="349">
        <v>1</v>
      </c>
      <c r="P464" s="350">
        <f t="shared" ref="P464:P527" ca="1" si="580">IF(M464="Count", INDIRECT(CONCATENATE("$J", ROW()))*O464, "")</f>
        <v>5</v>
      </c>
      <c r="Q464" s="349">
        <v>0</v>
      </c>
      <c r="R464" s="349">
        <f t="shared" ref="R464:R527" si="581">IF(S464="","",IF(S464="SCHK",0,(IF(S464="SCEV",1,(IF(S464="SCAD",2,IF(S464="SCHR",3,0)))))))</f>
        <v>0</v>
      </c>
      <c r="S464" s="349" t="s">
        <v>923</v>
      </c>
      <c r="T464" s="360">
        <f t="shared" ca="1" si="572"/>
        <v>342.4</v>
      </c>
      <c r="U464" s="348" t="s">
        <v>899</v>
      </c>
      <c r="V464" s="349">
        <v>0</v>
      </c>
      <c r="W464" s="349">
        <v>0</v>
      </c>
      <c r="X464" s="350">
        <f t="shared" ref="X464:X527" ca="1" si="582">IF(U464="Count", INDIRECT(CONCATENATE("$J", ROW()))*W464, "")</f>
        <v>0</v>
      </c>
      <c r="Y464" s="349">
        <v>0</v>
      </c>
      <c r="Z464" s="349">
        <f t="shared" ref="Z464:Z527" si="583">IF(AA464="","",IF(AA464="SCHK",0,(IF(AA464="SCEV",1,(IF(AA464="SCAD",2,IF(AA464="SCHR",3,0)))))))</f>
        <v>0</v>
      </c>
      <c r="AA464" s="349" t="s">
        <v>923</v>
      </c>
      <c r="AB464" s="360">
        <f t="shared" si="573"/>
        <v>0</v>
      </c>
      <c r="AC464" s="348" t="s">
        <v>899</v>
      </c>
      <c r="AD464" s="349">
        <v>1</v>
      </c>
      <c r="AE464" s="349">
        <v>1</v>
      </c>
      <c r="AF464" s="350">
        <f t="shared" ref="AF464:AF527" ca="1" si="584">IF(AC464="Count", INDIRECT(CONCATENATE("$J", ROW()))*AE464, "")</f>
        <v>5</v>
      </c>
      <c r="AG464" s="349">
        <v>0</v>
      </c>
      <c r="AH464" s="349">
        <f t="shared" ref="AH464:AH527" si="585">IF(AI464="","",IF(AI464="SCHK",0,(IF(AI464="SCEV",1,(IF(AI464="SCAD",2,IF(AI464="SCHR",3,0)))))))</f>
        <v>0</v>
      </c>
      <c r="AI464" s="349" t="s">
        <v>923</v>
      </c>
      <c r="AJ464" s="360">
        <f t="shared" ca="1" si="574"/>
        <v>342.4</v>
      </c>
      <c r="AK464" s="348" t="s">
        <v>899</v>
      </c>
      <c r="AL464" s="349">
        <v>1</v>
      </c>
      <c r="AM464" s="349">
        <v>1</v>
      </c>
      <c r="AN464" s="350">
        <f t="shared" ref="AN464:AN527" ca="1" si="586">IF(AK464="Count", INDIRECT(CONCATENATE("$J", ROW()))*AM464, "")</f>
        <v>5</v>
      </c>
      <c r="AO464" s="349">
        <v>0</v>
      </c>
      <c r="AP464" s="349">
        <f t="shared" ref="AP464:AP527" si="587">IF(AQ464="","",IF(AQ464="SCHK",0,(IF(AQ464="SCEV",1,(IF(AQ464="SCAD",2,IF(AQ464="SCHR",3,0)))))))</f>
        <v>0</v>
      </c>
      <c r="AQ464" s="349" t="s">
        <v>923</v>
      </c>
      <c r="AR464" s="360">
        <f t="shared" ca="1" si="575"/>
        <v>342.4</v>
      </c>
    </row>
    <row r="465" spans="1:44" ht="13.5" thickBot="1" x14ac:dyDescent="0.25">
      <c r="A465" s="430"/>
      <c r="B465" s="430"/>
      <c r="C465" s="415"/>
      <c r="D465" s="413"/>
      <c r="E465" s="413"/>
      <c r="F465" s="417"/>
      <c r="G465" s="418"/>
      <c r="H465" s="418"/>
      <c r="I465" s="420"/>
      <c r="J465" s="422"/>
      <c r="K465" s="422"/>
      <c r="L465" s="424"/>
      <c r="M465" s="351" t="s">
        <v>899</v>
      </c>
      <c r="N465" s="352">
        <v>1</v>
      </c>
      <c r="O465" s="352">
        <v>1</v>
      </c>
      <c r="P465" s="352">
        <f t="shared" ca="1" si="580"/>
        <v>0</v>
      </c>
      <c r="Q465" s="352">
        <v>0</v>
      </c>
      <c r="R465" s="352">
        <f t="shared" si="581"/>
        <v>2</v>
      </c>
      <c r="S465" s="352" t="s">
        <v>925</v>
      </c>
      <c r="T465" s="361">
        <f t="shared" si="572"/>
        <v>0</v>
      </c>
      <c r="U465" s="351" t="s">
        <v>31</v>
      </c>
      <c r="V465" s="352"/>
      <c r="W465" s="352"/>
      <c r="X465" s="352" t="str">
        <f t="shared" ca="1" si="582"/>
        <v/>
      </c>
      <c r="Y465" s="352"/>
      <c r="Z465" s="352" t="str">
        <f t="shared" si="583"/>
        <v/>
      </c>
      <c r="AA465" s="352"/>
      <c r="AB465" s="361">
        <f t="shared" si="573"/>
        <v>0</v>
      </c>
      <c r="AC465" s="351" t="s">
        <v>31</v>
      </c>
      <c r="AD465" s="352"/>
      <c r="AE465" s="352"/>
      <c r="AF465" s="352" t="str">
        <f t="shared" ca="1" si="584"/>
        <v/>
      </c>
      <c r="AG465" s="352"/>
      <c r="AH465" s="352" t="str">
        <f t="shared" si="585"/>
        <v/>
      </c>
      <c r="AI465" s="352"/>
      <c r="AJ465" s="361">
        <f t="shared" si="574"/>
        <v>0</v>
      </c>
      <c r="AK465" s="351" t="s">
        <v>31</v>
      </c>
      <c r="AL465" s="352"/>
      <c r="AM465" s="352"/>
      <c r="AN465" s="352" t="str">
        <f t="shared" ca="1" si="586"/>
        <v/>
      </c>
      <c r="AO465" s="352"/>
      <c r="AP465" s="352" t="str">
        <f t="shared" si="587"/>
        <v/>
      </c>
      <c r="AQ465" s="352"/>
      <c r="AR465" s="361">
        <f t="shared" si="575"/>
        <v>0</v>
      </c>
    </row>
    <row r="466" spans="1:44" x14ac:dyDescent="0.2">
      <c r="A466" s="430">
        <f t="shared" ref="A466" si="588">IF(AND(A464&lt;&gt;A$10, A464&lt;&gt;""), A464+1, "")</f>
        <v>228</v>
      </c>
      <c r="B466" s="430" t="str">
        <f>'TO Filter Summary'!B238</f>
        <v>GPS</v>
      </c>
      <c r="C466" s="414" t="s">
        <v>399</v>
      </c>
      <c r="D466" s="409" t="s">
        <v>27</v>
      </c>
      <c r="E466" s="409" t="str">
        <f>'TO Filter Summary'!D238</f>
        <v>A</v>
      </c>
      <c r="F466" s="416">
        <f ca="1">IF($A466="","", VLOOKUP(CONCATENATE("Observatory", $A466), Type_DB, 4, 0))</f>
        <v>581</v>
      </c>
      <c r="G466" s="409" t="str">
        <f ca="1">IF($A466="","", VLOOKUP(CONCATENATE("Observatory", $A466), Type_DB, 5, 0))</f>
        <v>0x245</v>
      </c>
      <c r="H466" s="409" t="str">
        <f t="shared" ref="H466" ca="1" si="589">CONCATENATE("0x",DEC2HEX(F466+2048))</f>
        <v>0xA45</v>
      </c>
      <c r="I466" s="419">
        <f ca="1">IF($A466="","", VLOOKUP(CONCATENATE("Observatory", $A466), Type_DB, 12, 0))</f>
        <v>240</v>
      </c>
      <c r="J466" s="421">
        <f ca="1">IF($A466="","", VLOOKUP(CONCATENATE("Observatory", $A466), Type_DB, 15, 0))</f>
        <v>1</v>
      </c>
      <c r="K466" s="421" t="str">
        <f ca="1">IF($A466="","", VLOOKUP(CONCATENATE("Observatory", $A466), Type_DB, 8, 0))</f>
        <v>Sync</v>
      </c>
      <c r="L466" s="423">
        <f ca="1">IF($A466="","", VLOOKUP(CONCATENATE("Observatory", $A466), Type_DB, 16, 0))</f>
        <v>240</v>
      </c>
      <c r="M466" s="348" t="s">
        <v>899</v>
      </c>
      <c r="N466" s="325">
        <v>1</v>
      </c>
      <c r="O466" s="349">
        <v>1</v>
      </c>
      <c r="P466" s="350">
        <f t="shared" ca="1" si="580"/>
        <v>1</v>
      </c>
      <c r="Q466" s="349">
        <v>0</v>
      </c>
      <c r="R466" s="349">
        <f t="shared" si="581"/>
        <v>0</v>
      </c>
      <c r="S466" s="349" t="s">
        <v>923</v>
      </c>
      <c r="T466" s="360">
        <f t="shared" ca="1" si="572"/>
        <v>240</v>
      </c>
      <c r="U466" s="348" t="s">
        <v>899</v>
      </c>
      <c r="V466" s="349">
        <v>0</v>
      </c>
      <c r="W466" s="349">
        <v>0</v>
      </c>
      <c r="X466" s="350">
        <f t="shared" ca="1" si="582"/>
        <v>0</v>
      </c>
      <c r="Y466" s="349">
        <v>0</v>
      </c>
      <c r="Z466" s="349">
        <f t="shared" si="583"/>
        <v>0</v>
      </c>
      <c r="AA466" s="349" t="s">
        <v>923</v>
      </c>
      <c r="AB466" s="360">
        <f t="shared" si="573"/>
        <v>0</v>
      </c>
      <c r="AC466" s="348" t="s">
        <v>899</v>
      </c>
      <c r="AD466" s="325">
        <v>0</v>
      </c>
      <c r="AE466" s="349">
        <v>0</v>
      </c>
      <c r="AF466" s="350">
        <f t="shared" ca="1" si="584"/>
        <v>0</v>
      </c>
      <c r="AG466" s="349">
        <v>0</v>
      </c>
      <c r="AH466" s="349">
        <f t="shared" si="585"/>
        <v>0</v>
      </c>
      <c r="AI466" s="349" t="s">
        <v>923</v>
      </c>
      <c r="AJ466" s="360">
        <f t="shared" si="574"/>
        <v>0</v>
      </c>
      <c r="AK466" s="348" t="s">
        <v>899</v>
      </c>
      <c r="AL466" s="325">
        <v>1</v>
      </c>
      <c r="AM466" s="349">
        <v>1</v>
      </c>
      <c r="AN466" s="350">
        <f t="shared" ca="1" si="586"/>
        <v>1</v>
      </c>
      <c r="AO466" s="349">
        <v>0</v>
      </c>
      <c r="AP466" s="349">
        <f t="shared" si="587"/>
        <v>0</v>
      </c>
      <c r="AQ466" s="349" t="s">
        <v>923</v>
      </c>
      <c r="AR466" s="360">
        <f t="shared" ca="1" si="575"/>
        <v>240</v>
      </c>
    </row>
    <row r="467" spans="1:44" ht="13.5" thickBot="1" x14ac:dyDescent="0.25">
      <c r="A467" s="430"/>
      <c r="B467" s="430"/>
      <c r="C467" s="415"/>
      <c r="D467" s="413"/>
      <c r="E467" s="413"/>
      <c r="F467" s="417"/>
      <c r="G467" s="418"/>
      <c r="H467" s="418"/>
      <c r="I467" s="420"/>
      <c r="J467" s="422"/>
      <c r="K467" s="422"/>
      <c r="L467" s="424"/>
      <c r="M467" s="351" t="s">
        <v>31</v>
      </c>
      <c r="N467" s="352"/>
      <c r="O467" s="352"/>
      <c r="P467" s="352" t="str">
        <f t="shared" ca="1" si="580"/>
        <v/>
      </c>
      <c r="Q467" s="352"/>
      <c r="R467" s="352" t="str">
        <f t="shared" si="581"/>
        <v/>
      </c>
      <c r="S467" s="352"/>
      <c r="T467" s="361">
        <f t="shared" si="572"/>
        <v>0</v>
      </c>
      <c r="U467" s="351" t="s">
        <v>31</v>
      </c>
      <c r="V467" s="352"/>
      <c r="W467" s="352"/>
      <c r="X467" s="352" t="str">
        <f t="shared" ca="1" si="582"/>
        <v/>
      </c>
      <c r="Y467" s="352"/>
      <c r="Z467" s="352" t="str">
        <f t="shared" si="583"/>
        <v/>
      </c>
      <c r="AA467" s="352"/>
      <c r="AB467" s="361">
        <f t="shared" si="573"/>
        <v>0</v>
      </c>
      <c r="AC467" s="351" t="s">
        <v>31</v>
      </c>
      <c r="AD467" s="352"/>
      <c r="AE467" s="352"/>
      <c r="AF467" s="352" t="str">
        <f t="shared" ca="1" si="584"/>
        <v/>
      </c>
      <c r="AG467" s="352"/>
      <c r="AH467" s="352" t="str">
        <f t="shared" si="585"/>
        <v/>
      </c>
      <c r="AI467" s="352"/>
      <c r="AJ467" s="361">
        <f t="shared" si="574"/>
        <v>0</v>
      </c>
      <c r="AK467" s="351" t="s">
        <v>31</v>
      </c>
      <c r="AL467" s="352"/>
      <c r="AM467" s="352"/>
      <c r="AN467" s="352" t="str">
        <f t="shared" ca="1" si="586"/>
        <v/>
      </c>
      <c r="AO467" s="352"/>
      <c r="AP467" s="352" t="str">
        <f t="shared" si="587"/>
        <v/>
      </c>
      <c r="AQ467" s="352"/>
      <c r="AR467" s="361">
        <f t="shared" si="575"/>
        <v>0</v>
      </c>
    </row>
    <row r="468" spans="1:44" x14ac:dyDescent="0.2">
      <c r="A468" s="430">
        <f t="shared" ref="A468" si="590">IF(AND(A466&lt;&gt;A$10, A466&lt;&gt;""), A466+1, "")</f>
        <v>229</v>
      </c>
      <c r="B468" s="430" t="str">
        <f>'TO Filter Summary'!B239</f>
        <v>GPS</v>
      </c>
      <c r="C468" s="414" t="s">
        <v>400</v>
      </c>
      <c r="D468" s="409" t="s">
        <v>27</v>
      </c>
      <c r="E468" s="409" t="str">
        <f>'TO Filter Summary'!D239</f>
        <v>A</v>
      </c>
      <c r="F468" s="416">
        <f ca="1">IF($A468="","", VLOOKUP(CONCATENATE("Observatory", $A468), Type_DB, 4, 0))</f>
        <v>582</v>
      </c>
      <c r="G468" s="409" t="str">
        <f ca="1">IF($A468="","", VLOOKUP(CONCATENATE("Observatory", $A468), Type_DB, 5, 0))</f>
        <v>0x246</v>
      </c>
      <c r="H468" s="409" t="str">
        <f t="shared" ref="H468" ca="1" si="591">CONCATENATE("0x",DEC2HEX(F468+2048))</f>
        <v>0xA46</v>
      </c>
      <c r="I468" s="419">
        <f ca="1">IF($A468="","", VLOOKUP(CONCATENATE("Observatory", $A468), Type_DB, 12, 0))</f>
        <v>560</v>
      </c>
      <c r="J468" s="421">
        <f ca="1">IF($A468="","", VLOOKUP(CONCATENATE("Observatory", $A468), Type_DB, 15, 0))</f>
        <v>30</v>
      </c>
      <c r="K468" s="421" t="str">
        <f ca="1">IF($A468="","", VLOOKUP(CONCATENATE("Observatory", $A468), Type_DB, 8, 0))</f>
        <v>Sync</v>
      </c>
      <c r="L468" s="423">
        <f ca="1">IF($A468="","", VLOOKUP(CONCATENATE("Observatory", $A468), Type_DB, 16, 0))</f>
        <v>18.666666666666668</v>
      </c>
      <c r="M468" s="348" t="s">
        <v>899</v>
      </c>
      <c r="N468" s="325">
        <v>1</v>
      </c>
      <c r="O468" s="349">
        <v>1</v>
      </c>
      <c r="P468" s="350">
        <f t="shared" ca="1" si="580"/>
        <v>30</v>
      </c>
      <c r="Q468" s="349">
        <v>0</v>
      </c>
      <c r="R468" s="349">
        <f t="shared" si="581"/>
        <v>0</v>
      </c>
      <c r="S468" s="349" t="s">
        <v>923</v>
      </c>
      <c r="T468" s="360">
        <f t="shared" ca="1" si="572"/>
        <v>18.666666666666668</v>
      </c>
      <c r="U468" s="348" t="s">
        <v>899</v>
      </c>
      <c r="V468" s="349">
        <v>0</v>
      </c>
      <c r="W468" s="349">
        <v>0</v>
      </c>
      <c r="X468" s="350">
        <f t="shared" ca="1" si="582"/>
        <v>0</v>
      </c>
      <c r="Y468" s="349">
        <v>0</v>
      </c>
      <c r="Z468" s="349">
        <f t="shared" si="583"/>
        <v>0</v>
      </c>
      <c r="AA468" s="349" t="s">
        <v>923</v>
      </c>
      <c r="AB468" s="360">
        <f t="shared" si="573"/>
        <v>0</v>
      </c>
      <c r="AC468" s="348" t="s">
        <v>899</v>
      </c>
      <c r="AD468" s="325">
        <v>0</v>
      </c>
      <c r="AE468" s="349">
        <v>0</v>
      </c>
      <c r="AF468" s="350">
        <f t="shared" ca="1" si="584"/>
        <v>0</v>
      </c>
      <c r="AG468" s="349">
        <v>0</v>
      </c>
      <c r="AH468" s="349">
        <f t="shared" si="585"/>
        <v>0</v>
      </c>
      <c r="AI468" s="349" t="s">
        <v>923</v>
      </c>
      <c r="AJ468" s="360">
        <f t="shared" si="574"/>
        <v>0</v>
      </c>
      <c r="AK468" s="348" t="s">
        <v>899</v>
      </c>
      <c r="AL468" s="325">
        <v>1</v>
      </c>
      <c r="AM468" s="349">
        <v>1</v>
      </c>
      <c r="AN468" s="350">
        <f t="shared" ca="1" si="586"/>
        <v>30</v>
      </c>
      <c r="AO468" s="349">
        <v>0</v>
      </c>
      <c r="AP468" s="349">
        <f t="shared" si="587"/>
        <v>0</v>
      </c>
      <c r="AQ468" s="349" t="s">
        <v>923</v>
      </c>
      <c r="AR468" s="360">
        <f t="shared" ca="1" si="575"/>
        <v>18.666666666666668</v>
      </c>
    </row>
    <row r="469" spans="1:44" ht="13.5" thickBot="1" x14ac:dyDescent="0.25">
      <c r="A469" s="430"/>
      <c r="B469" s="430"/>
      <c r="C469" s="415"/>
      <c r="D469" s="413"/>
      <c r="E469" s="413"/>
      <c r="F469" s="417"/>
      <c r="G469" s="418"/>
      <c r="H469" s="418"/>
      <c r="I469" s="420"/>
      <c r="J469" s="422"/>
      <c r="K469" s="422"/>
      <c r="L469" s="424"/>
      <c r="M469" s="351" t="s">
        <v>31</v>
      </c>
      <c r="N469" s="352"/>
      <c r="O469" s="352"/>
      <c r="P469" s="352" t="str">
        <f t="shared" ca="1" si="580"/>
        <v/>
      </c>
      <c r="Q469" s="352"/>
      <c r="R469" s="352" t="str">
        <f t="shared" si="581"/>
        <v/>
      </c>
      <c r="S469" s="352"/>
      <c r="T469" s="361">
        <f t="shared" si="572"/>
        <v>0</v>
      </c>
      <c r="U469" s="351" t="s">
        <v>31</v>
      </c>
      <c r="V469" s="352"/>
      <c r="W469" s="352"/>
      <c r="X469" s="352" t="str">
        <f t="shared" ca="1" si="582"/>
        <v/>
      </c>
      <c r="Y469" s="352"/>
      <c r="Z469" s="352" t="str">
        <f t="shared" si="583"/>
        <v/>
      </c>
      <c r="AA469" s="352"/>
      <c r="AB469" s="361">
        <f t="shared" si="573"/>
        <v>0</v>
      </c>
      <c r="AC469" s="351" t="s">
        <v>31</v>
      </c>
      <c r="AD469" s="352"/>
      <c r="AE469" s="352"/>
      <c r="AF469" s="352" t="str">
        <f t="shared" ca="1" si="584"/>
        <v/>
      </c>
      <c r="AG469" s="352"/>
      <c r="AH469" s="352" t="str">
        <f t="shared" si="585"/>
        <v/>
      </c>
      <c r="AI469" s="352"/>
      <c r="AJ469" s="361">
        <f t="shared" si="574"/>
        <v>0</v>
      </c>
      <c r="AK469" s="351" t="s">
        <v>31</v>
      </c>
      <c r="AL469" s="352"/>
      <c r="AM469" s="352"/>
      <c r="AN469" s="352" t="str">
        <f t="shared" ca="1" si="586"/>
        <v/>
      </c>
      <c r="AO469" s="352"/>
      <c r="AP469" s="352" t="str">
        <f t="shared" si="587"/>
        <v/>
      </c>
      <c r="AQ469" s="352"/>
      <c r="AR469" s="361">
        <f t="shared" si="575"/>
        <v>0</v>
      </c>
    </row>
    <row r="470" spans="1:44" x14ac:dyDescent="0.2">
      <c r="A470" s="430">
        <f t="shared" ref="A470" si="592">IF(AND(A468&lt;&gt;A$10, A468&lt;&gt;""), A468+1, "")</f>
        <v>230</v>
      </c>
      <c r="B470" s="430" t="str">
        <f>'TO Filter Summary'!B240</f>
        <v>GPS</v>
      </c>
      <c r="C470" s="414" t="s">
        <v>401</v>
      </c>
      <c r="D470" s="409" t="s">
        <v>27</v>
      </c>
      <c r="E470" s="409" t="str">
        <f>'TO Filter Summary'!D240</f>
        <v>A</v>
      </c>
      <c r="F470" s="416">
        <f ca="1">IF($A470="","", VLOOKUP(CONCATENATE("Observatory", $A470), Type_DB, 4, 0))</f>
        <v>583</v>
      </c>
      <c r="G470" s="409" t="str">
        <f ca="1">IF($A470="","", VLOOKUP(CONCATENATE("Observatory", $A470), Type_DB, 5, 0))</f>
        <v>0x247</v>
      </c>
      <c r="H470" s="409" t="str">
        <f t="shared" ref="H470" ca="1" si="593">CONCATENATE("0x",DEC2HEX(F470+2048))</f>
        <v>0xA47</v>
      </c>
      <c r="I470" s="419">
        <f ca="1">IF($A470="","", VLOOKUP(CONCATENATE("Observatory", $A470), Type_DB, 12, 0))</f>
        <v>720</v>
      </c>
      <c r="J470" s="421">
        <f ca="1">IF($A470="","", VLOOKUP(CONCATENATE("Observatory", $A470), Type_DB, 15, 0))</f>
        <v>5</v>
      </c>
      <c r="K470" s="421" t="str">
        <f ca="1">IF($A470="","", VLOOKUP(CONCATENATE("Observatory", $A470), Type_DB, 8, 0))</f>
        <v>Sync</v>
      </c>
      <c r="L470" s="423">
        <f ca="1">IF($A470="","", VLOOKUP(CONCATENATE("Observatory", $A470), Type_DB, 16, 0))</f>
        <v>144</v>
      </c>
      <c r="M470" s="348" t="s">
        <v>899</v>
      </c>
      <c r="N470" s="325">
        <v>1</v>
      </c>
      <c r="O470" s="349">
        <v>1</v>
      </c>
      <c r="P470" s="350">
        <f t="shared" ca="1" si="580"/>
        <v>5</v>
      </c>
      <c r="Q470" s="349">
        <v>0</v>
      </c>
      <c r="R470" s="349">
        <f t="shared" si="581"/>
        <v>0</v>
      </c>
      <c r="S470" s="349" t="s">
        <v>923</v>
      </c>
      <c r="T470" s="360">
        <f t="shared" ca="1" si="572"/>
        <v>144</v>
      </c>
      <c r="U470" s="348" t="s">
        <v>899</v>
      </c>
      <c r="V470" s="349">
        <v>0</v>
      </c>
      <c r="W470" s="349">
        <v>0</v>
      </c>
      <c r="X470" s="350">
        <f t="shared" ca="1" si="582"/>
        <v>0</v>
      </c>
      <c r="Y470" s="349">
        <v>0</v>
      </c>
      <c r="Z470" s="349">
        <f t="shared" si="583"/>
        <v>0</v>
      </c>
      <c r="AA470" s="349" t="s">
        <v>923</v>
      </c>
      <c r="AB470" s="360">
        <f t="shared" si="573"/>
        <v>0</v>
      </c>
      <c r="AC470" s="348" t="s">
        <v>899</v>
      </c>
      <c r="AD470" s="325">
        <v>0</v>
      </c>
      <c r="AE470" s="349">
        <v>0</v>
      </c>
      <c r="AF470" s="350">
        <f t="shared" ca="1" si="584"/>
        <v>0</v>
      </c>
      <c r="AG470" s="349">
        <v>0</v>
      </c>
      <c r="AH470" s="349">
        <f t="shared" si="585"/>
        <v>0</v>
      </c>
      <c r="AI470" s="349" t="s">
        <v>923</v>
      </c>
      <c r="AJ470" s="360">
        <f t="shared" si="574"/>
        <v>0</v>
      </c>
      <c r="AK470" s="348" t="s">
        <v>899</v>
      </c>
      <c r="AL470" s="325">
        <v>1</v>
      </c>
      <c r="AM470" s="349">
        <v>1</v>
      </c>
      <c r="AN470" s="350">
        <f t="shared" ca="1" si="586"/>
        <v>5</v>
      </c>
      <c r="AO470" s="349">
        <v>0</v>
      </c>
      <c r="AP470" s="349">
        <f t="shared" si="587"/>
        <v>0</v>
      </c>
      <c r="AQ470" s="349" t="s">
        <v>923</v>
      </c>
      <c r="AR470" s="360">
        <f t="shared" ca="1" si="575"/>
        <v>144</v>
      </c>
    </row>
    <row r="471" spans="1:44" ht="13.5" thickBot="1" x14ac:dyDescent="0.25">
      <c r="A471" s="430"/>
      <c r="B471" s="430"/>
      <c r="C471" s="415"/>
      <c r="D471" s="413"/>
      <c r="E471" s="413"/>
      <c r="F471" s="417"/>
      <c r="G471" s="418"/>
      <c r="H471" s="418"/>
      <c r="I471" s="420"/>
      <c r="J471" s="422"/>
      <c r="K471" s="422"/>
      <c r="L471" s="424"/>
      <c r="M471" s="351" t="s">
        <v>31</v>
      </c>
      <c r="N471" s="352"/>
      <c r="O471" s="352"/>
      <c r="P471" s="352" t="str">
        <f t="shared" ca="1" si="580"/>
        <v/>
      </c>
      <c r="Q471" s="352"/>
      <c r="R471" s="352" t="str">
        <f t="shared" si="581"/>
        <v/>
      </c>
      <c r="S471" s="352"/>
      <c r="T471" s="361">
        <f t="shared" si="572"/>
        <v>0</v>
      </c>
      <c r="U471" s="351" t="s">
        <v>31</v>
      </c>
      <c r="V471" s="352"/>
      <c r="W471" s="352"/>
      <c r="X471" s="352" t="str">
        <f t="shared" ca="1" si="582"/>
        <v/>
      </c>
      <c r="Y471" s="352"/>
      <c r="Z471" s="352" t="str">
        <f t="shared" si="583"/>
        <v/>
      </c>
      <c r="AA471" s="352"/>
      <c r="AB471" s="361">
        <f t="shared" si="573"/>
        <v>0</v>
      </c>
      <c r="AC471" s="351" t="s">
        <v>31</v>
      </c>
      <c r="AD471" s="352"/>
      <c r="AE471" s="352"/>
      <c r="AF471" s="352" t="str">
        <f t="shared" ca="1" si="584"/>
        <v/>
      </c>
      <c r="AG471" s="352"/>
      <c r="AH471" s="352" t="str">
        <f t="shared" si="585"/>
        <v/>
      </c>
      <c r="AI471" s="352"/>
      <c r="AJ471" s="361">
        <f t="shared" si="574"/>
        <v>0</v>
      </c>
      <c r="AK471" s="351" t="s">
        <v>31</v>
      </c>
      <c r="AL471" s="352"/>
      <c r="AM471" s="352"/>
      <c r="AN471" s="352" t="str">
        <f t="shared" ca="1" si="586"/>
        <v/>
      </c>
      <c r="AO471" s="352"/>
      <c r="AP471" s="352" t="str">
        <f t="shared" si="587"/>
        <v/>
      </c>
      <c r="AQ471" s="352"/>
      <c r="AR471" s="361">
        <f t="shared" si="575"/>
        <v>0</v>
      </c>
    </row>
    <row r="472" spans="1:44" x14ac:dyDescent="0.2">
      <c r="A472" s="430">
        <f t="shared" ref="A472" si="594">IF(AND(A470&lt;&gt;A$10, A470&lt;&gt;""), A470+1, "")</f>
        <v>231</v>
      </c>
      <c r="B472" s="430" t="str">
        <f>'TO Filter Summary'!B241</f>
        <v>GPS</v>
      </c>
      <c r="C472" s="414" t="s">
        <v>402</v>
      </c>
      <c r="D472" s="409" t="s">
        <v>27</v>
      </c>
      <c r="E472" s="409" t="str">
        <f>'TO Filter Summary'!D241</f>
        <v>A</v>
      </c>
      <c r="F472" s="416">
        <f ca="1">IF($A472="","", VLOOKUP(CONCATENATE("Observatory", $A472), Type_DB, 4, 0))</f>
        <v>584</v>
      </c>
      <c r="G472" s="409" t="str">
        <f ca="1">IF($A472="","", VLOOKUP(CONCATENATE("Observatory", $A472), Type_DB, 5, 0))</f>
        <v>0x248</v>
      </c>
      <c r="H472" s="409" t="str">
        <f t="shared" ref="H472" ca="1" si="595">CONCATENATE("0x",DEC2HEX(F472+2048))</f>
        <v>0xA48</v>
      </c>
      <c r="I472" s="419">
        <f ca="1">IF($A472="","", VLOOKUP(CONCATENATE("Observatory", $A472), Type_DB, 12, 0))</f>
        <v>2912</v>
      </c>
      <c r="J472" s="421">
        <f ca="1">IF($A472="","", VLOOKUP(CONCATENATE("Observatory", $A472), Type_DB, 15, 0))</f>
        <v>1</v>
      </c>
      <c r="K472" s="421" t="str">
        <f ca="1">IF($A472="","", VLOOKUP(CONCATENATE("Observatory", $A472), Type_DB, 8, 0))</f>
        <v>Sync</v>
      </c>
      <c r="L472" s="423">
        <f ca="1">IF($A472="","", VLOOKUP(CONCATENATE("Observatory", $A472), Type_DB, 16, 0))</f>
        <v>2912</v>
      </c>
      <c r="M472" s="348" t="s">
        <v>899</v>
      </c>
      <c r="N472" s="349">
        <v>0</v>
      </c>
      <c r="O472" s="349">
        <v>0</v>
      </c>
      <c r="P472" s="350">
        <f t="shared" ca="1" si="580"/>
        <v>0</v>
      </c>
      <c r="Q472" s="349">
        <v>0</v>
      </c>
      <c r="R472" s="349">
        <f t="shared" si="581"/>
        <v>0</v>
      </c>
      <c r="S472" s="349" t="s">
        <v>923</v>
      </c>
      <c r="T472" s="360">
        <f t="shared" si="572"/>
        <v>0</v>
      </c>
      <c r="U472" s="348" t="s">
        <v>899</v>
      </c>
      <c r="V472" s="349">
        <v>0</v>
      </c>
      <c r="W472" s="349">
        <v>0</v>
      </c>
      <c r="X472" s="350">
        <f t="shared" ca="1" si="582"/>
        <v>0</v>
      </c>
      <c r="Y472" s="349">
        <v>0</v>
      </c>
      <c r="Z472" s="349">
        <f t="shared" si="583"/>
        <v>0</v>
      </c>
      <c r="AA472" s="349" t="s">
        <v>923</v>
      </c>
      <c r="AB472" s="360">
        <f t="shared" si="573"/>
        <v>0</v>
      </c>
      <c r="AC472" s="348" t="s">
        <v>899</v>
      </c>
      <c r="AD472" s="349">
        <v>0</v>
      </c>
      <c r="AE472" s="349">
        <v>0</v>
      </c>
      <c r="AF472" s="350">
        <f t="shared" ca="1" si="584"/>
        <v>0</v>
      </c>
      <c r="AG472" s="349">
        <v>0</v>
      </c>
      <c r="AH472" s="349">
        <f t="shared" si="585"/>
        <v>0</v>
      </c>
      <c r="AI472" s="349" t="s">
        <v>923</v>
      </c>
      <c r="AJ472" s="360">
        <f t="shared" si="574"/>
        <v>0</v>
      </c>
      <c r="AK472" s="348" t="s">
        <v>899</v>
      </c>
      <c r="AL472" s="349">
        <v>0</v>
      </c>
      <c r="AM472" s="349">
        <v>0</v>
      </c>
      <c r="AN472" s="350">
        <f t="shared" ca="1" si="586"/>
        <v>0</v>
      </c>
      <c r="AO472" s="349">
        <v>0</v>
      </c>
      <c r="AP472" s="349">
        <f t="shared" si="587"/>
        <v>0</v>
      </c>
      <c r="AQ472" s="349" t="s">
        <v>923</v>
      </c>
      <c r="AR472" s="360">
        <f t="shared" si="575"/>
        <v>0</v>
      </c>
    </row>
    <row r="473" spans="1:44" ht="13.5" thickBot="1" x14ac:dyDescent="0.25">
      <c r="A473" s="430"/>
      <c r="B473" s="430"/>
      <c r="C473" s="415"/>
      <c r="D473" s="413"/>
      <c r="E473" s="413"/>
      <c r="F473" s="417"/>
      <c r="G473" s="418"/>
      <c r="H473" s="418"/>
      <c r="I473" s="420"/>
      <c r="J473" s="422"/>
      <c r="K473" s="422"/>
      <c r="L473" s="424"/>
      <c r="M473" s="351" t="s">
        <v>31</v>
      </c>
      <c r="N473" s="352"/>
      <c r="O473" s="352"/>
      <c r="P473" s="352" t="str">
        <f t="shared" ca="1" si="580"/>
        <v/>
      </c>
      <c r="Q473" s="352"/>
      <c r="R473" s="352" t="str">
        <f t="shared" si="581"/>
        <v/>
      </c>
      <c r="S473" s="352"/>
      <c r="T473" s="361">
        <f t="shared" si="572"/>
        <v>0</v>
      </c>
      <c r="U473" s="351" t="s">
        <v>31</v>
      </c>
      <c r="V473" s="352"/>
      <c r="W473" s="352"/>
      <c r="X473" s="352" t="str">
        <f t="shared" ca="1" si="582"/>
        <v/>
      </c>
      <c r="Y473" s="352"/>
      <c r="Z473" s="352" t="str">
        <f t="shared" si="583"/>
        <v/>
      </c>
      <c r="AA473" s="352"/>
      <c r="AB473" s="361">
        <f t="shared" si="573"/>
        <v>0</v>
      </c>
      <c r="AC473" s="351" t="s">
        <v>31</v>
      </c>
      <c r="AD473" s="352"/>
      <c r="AE473" s="352"/>
      <c r="AF473" s="352" t="str">
        <f t="shared" ca="1" si="584"/>
        <v/>
      </c>
      <c r="AG473" s="352"/>
      <c r="AH473" s="352" t="str">
        <f t="shared" si="585"/>
        <v/>
      </c>
      <c r="AI473" s="352"/>
      <c r="AJ473" s="361">
        <f t="shared" si="574"/>
        <v>0</v>
      </c>
      <c r="AK473" s="351" t="s">
        <v>31</v>
      </c>
      <c r="AL473" s="352"/>
      <c r="AM473" s="352"/>
      <c r="AN473" s="352" t="str">
        <f t="shared" ca="1" si="586"/>
        <v/>
      </c>
      <c r="AO473" s="352"/>
      <c r="AP473" s="352" t="str">
        <f t="shared" si="587"/>
        <v/>
      </c>
      <c r="AQ473" s="352"/>
      <c r="AR473" s="361">
        <f t="shared" si="575"/>
        <v>0</v>
      </c>
    </row>
    <row r="474" spans="1:44" x14ac:dyDescent="0.2">
      <c r="A474" s="430">
        <f t="shared" ref="A474" si="596">IF(AND(A472&lt;&gt;A$10, A472&lt;&gt;""), A472+1, "")</f>
        <v>232</v>
      </c>
      <c r="B474" s="430" t="str">
        <f>'TO Filter Summary'!B242</f>
        <v>GPS</v>
      </c>
      <c r="C474" s="414" t="s">
        <v>403</v>
      </c>
      <c r="D474" s="409" t="s">
        <v>27</v>
      </c>
      <c r="E474" s="409" t="str">
        <f>'TO Filter Summary'!D242</f>
        <v>A</v>
      </c>
      <c r="F474" s="416">
        <f ca="1">IF($A474="","", VLOOKUP(CONCATENATE("Observatory", $A474), Type_DB, 4, 0))</f>
        <v>585</v>
      </c>
      <c r="G474" s="409" t="str">
        <f ca="1">IF($A474="","", VLOOKUP(CONCATENATE("Observatory", $A474), Type_DB, 5, 0))</f>
        <v>0x249</v>
      </c>
      <c r="H474" s="409" t="str">
        <f t="shared" ref="H474" ca="1" si="597">CONCATENATE("0x",DEC2HEX(F474+2048))</f>
        <v>0xA49</v>
      </c>
      <c r="I474" s="419">
        <f ca="1">IF($A474="","", VLOOKUP(CONCATENATE("Observatory", $A474), Type_DB, 12, 0))</f>
        <v>2864</v>
      </c>
      <c r="J474" s="421">
        <f ca="1">IF($A474="","", VLOOKUP(CONCATENATE("Observatory", $A474), Type_DB, 15, 0))</f>
        <v>5</v>
      </c>
      <c r="K474" s="421" t="str">
        <f ca="1">IF($A474="","", VLOOKUP(CONCATENATE("Observatory", $A474), Type_DB, 8, 0))</f>
        <v>Sync</v>
      </c>
      <c r="L474" s="423">
        <f ca="1">IF($A474="","", VLOOKUP(CONCATENATE("Observatory", $A474), Type_DB, 16, 0))</f>
        <v>572.79999999999995</v>
      </c>
      <c r="M474" s="348" t="s">
        <v>899</v>
      </c>
      <c r="N474" s="349">
        <v>0</v>
      </c>
      <c r="O474" s="349">
        <v>0</v>
      </c>
      <c r="P474" s="350">
        <f t="shared" ca="1" si="580"/>
        <v>0</v>
      </c>
      <c r="Q474" s="349">
        <v>0</v>
      </c>
      <c r="R474" s="349">
        <f t="shared" si="581"/>
        <v>0</v>
      </c>
      <c r="S474" s="349" t="s">
        <v>923</v>
      </c>
      <c r="T474" s="360">
        <f t="shared" si="572"/>
        <v>0</v>
      </c>
      <c r="U474" s="348" t="s">
        <v>899</v>
      </c>
      <c r="V474" s="349">
        <v>0</v>
      </c>
      <c r="W474" s="349">
        <v>0</v>
      </c>
      <c r="X474" s="350">
        <f t="shared" ca="1" si="582"/>
        <v>0</v>
      </c>
      <c r="Y474" s="349">
        <v>0</v>
      </c>
      <c r="Z474" s="349">
        <f t="shared" si="583"/>
        <v>0</v>
      </c>
      <c r="AA474" s="349" t="s">
        <v>923</v>
      </c>
      <c r="AB474" s="360">
        <f t="shared" si="573"/>
        <v>0</v>
      </c>
      <c r="AC474" s="348" t="s">
        <v>899</v>
      </c>
      <c r="AD474" s="349">
        <v>0</v>
      </c>
      <c r="AE474" s="349">
        <v>0</v>
      </c>
      <c r="AF474" s="350">
        <f t="shared" ca="1" si="584"/>
        <v>0</v>
      </c>
      <c r="AG474" s="349">
        <v>0</v>
      </c>
      <c r="AH474" s="349">
        <f t="shared" si="585"/>
        <v>0</v>
      </c>
      <c r="AI474" s="349" t="s">
        <v>923</v>
      </c>
      <c r="AJ474" s="360">
        <f t="shared" si="574"/>
        <v>0</v>
      </c>
      <c r="AK474" s="348" t="s">
        <v>899</v>
      </c>
      <c r="AL474" s="349">
        <v>0</v>
      </c>
      <c r="AM474" s="349">
        <v>0</v>
      </c>
      <c r="AN474" s="350">
        <f t="shared" ca="1" si="586"/>
        <v>0</v>
      </c>
      <c r="AO474" s="349">
        <v>0</v>
      </c>
      <c r="AP474" s="349">
        <f t="shared" si="587"/>
        <v>0</v>
      </c>
      <c r="AQ474" s="349" t="s">
        <v>923</v>
      </c>
      <c r="AR474" s="360">
        <f t="shared" si="575"/>
        <v>0</v>
      </c>
    </row>
    <row r="475" spans="1:44" ht="13.5" thickBot="1" x14ac:dyDescent="0.25">
      <c r="A475" s="430"/>
      <c r="B475" s="430"/>
      <c r="C475" s="415"/>
      <c r="D475" s="413"/>
      <c r="E475" s="413"/>
      <c r="F475" s="417"/>
      <c r="G475" s="418"/>
      <c r="H475" s="418"/>
      <c r="I475" s="420"/>
      <c r="J475" s="422"/>
      <c r="K475" s="422"/>
      <c r="L475" s="424"/>
      <c r="M475" s="351" t="s">
        <v>31</v>
      </c>
      <c r="N475" s="352"/>
      <c r="O475" s="352"/>
      <c r="P475" s="352" t="str">
        <f t="shared" ca="1" si="580"/>
        <v/>
      </c>
      <c r="Q475" s="352"/>
      <c r="R475" s="352" t="str">
        <f t="shared" si="581"/>
        <v/>
      </c>
      <c r="S475" s="352"/>
      <c r="T475" s="361">
        <f t="shared" si="572"/>
        <v>0</v>
      </c>
      <c r="U475" s="351" t="s">
        <v>31</v>
      </c>
      <c r="V475" s="352"/>
      <c r="W475" s="352"/>
      <c r="X475" s="352" t="str">
        <f t="shared" ca="1" si="582"/>
        <v/>
      </c>
      <c r="Y475" s="352"/>
      <c r="Z475" s="352" t="str">
        <f t="shared" si="583"/>
        <v/>
      </c>
      <c r="AA475" s="352"/>
      <c r="AB475" s="361">
        <f t="shared" si="573"/>
        <v>0</v>
      </c>
      <c r="AC475" s="351" t="s">
        <v>31</v>
      </c>
      <c r="AD475" s="352"/>
      <c r="AE475" s="352"/>
      <c r="AF475" s="352" t="str">
        <f t="shared" ca="1" si="584"/>
        <v/>
      </c>
      <c r="AG475" s="352"/>
      <c r="AH475" s="352" t="str">
        <f t="shared" si="585"/>
        <v/>
      </c>
      <c r="AI475" s="352"/>
      <c r="AJ475" s="361">
        <f t="shared" si="574"/>
        <v>0</v>
      </c>
      <c r="AK475" s="351" t="s">
        <v>31</v>
      </c>
      <c r="AL475" s="352"/>
      <c r="AM475" s="352"/>
      <c r="AN475" s="352" t="str">
        <f t="shared" ca="1" si="586"/>
        <v/>
      </c>
      <c r="AO475" s="352"/>
      <c r="AP475" s="352" t="str">
        <f t="shared" si="587"/>
        <v/>
      </c>
      <c r="AQ475" s="352"/>
      <c r="AR475" s="361">
        <f t="shared" si="575"/>
        <v>0</v>
      </c>
    </row>
    <row r="476" spans="1:44" x14ac:dyDescent="0.2">
      <c r="A476" s="430">
        <f t="shared" ref="A476" si="598">IF(AND(A474&lt;&gt;A$10, A474&lt;&gt;""), A474+1, "")</f>
        <v>233</v>
      </c>
      <c r="B476" s="430" t="str">
        <f>'TO Filter Summary'!B243</f>
        <v>GPS</v>
      </c>
      <c r="C476" s="414" t="s">
        <v>404</v>
      </c>
      <c r="D476" s="409" t="s">
        <v>27</v>
      </c>
      <c r="E476" s="409" t="str">
        <f>'TO Filter Summary'!D243</f>
        <v>A</v>
      </c>
      <c r="F476" s="416">
        <f ca="1">IF($A476="","", VLOOKUP(CONCATENATE("Observatory", $A476), Type_DB, 4, 0))</f>
        <v>586</v>
      </c>
      <c r="G476" s="409" t="str">
        <f ca="1">IF($A476="","", VLOOKUP(CONCATENATE("Observatory", $A476), Type_DB, 5, 0))</f>
        <v>0x24A</v>
      </c>
      <c r="H476" s="409" t="str">
        <f t="shared" ref="H476" ca="1" si="599">CONCATENATE("0x",DEC2HEX(F476+2048))</f>
        <v>0xA4A</v>
      </c>
      <c r="I476" s="419">
        <f ca="1">IF($A476="","", VLOOKUP(CONCATENATE("Observatory", $A476), Type_DB, 12, 0))</f>
        <v>3040</v>
      </c>
      <c r="J476" s="421">
        <f ca="1">IF($A476="","", VLOOKUP(CONCATENATE("Observatory", $A476), Type_DB, 15, 0))</f>
        <v>5</v>
      </c>
      <c r="K476" s="421" t="str">
        <f ca="1">IF($A476="","", VLOOKUP(CONCATENATE("Observatory", $A476), Type_DB, 8, 0))</f>
        <v>Sync</v>
      </c>
      <c r="L476" s="423">
        <f ca="1">IF($A476="","", VLOOKUP(CONCATENATE("Observatory", $A476), Type_DB, 16, 0))</f>
        <v>608</v>
      </c>
      <c r="M476" s="348" t="s">
        <v>899</v>
      </c>
      <c r="N476" s="349">
        <v>0</v>
      </c>
      <c r="O476" s="349">
        <v>0</v>
      </c>
      <c r="P476" s="350">
        <f t="shared" ca="1" si="580"/>
        <v>0</v>
      </c>
      <c r="Q476" s="349">
        <v>0</v>
      </c>
      <c r="R476" s="349">
        <f t="shared" si="581"/>
        <v>0</v>
      </c>
      <c r="S476" s="349" t="s">
        <v>923</v>
      </c>
      <c r="T476" s="360">
        <f t="shared" si="572"/>
        <v>0</v>
      </c>
      <c r="U476" s="348" t="s">
        <v>899</v>
      </c>
      <c r="V476" s="349">
        <v>0</v>
      </c>
      <c r="W476" s="349">
        <v>0</v>
      </c>
      <c r="X476" s="350">
        <f t="shared" ca="1" si="582"/>
        <v>0</v>
      </c>
      <c r="Y476" s="349">
        <v>0</v>
      </c>
      <c r="Z476" s="349">
        <f t="shared" si="583"/>
        <v>0</v>
      </c>
      <c r="AA476" s="349" t="s">
        <v>923</v>
      </c>
      <c r="AB476" s="360">
        <f t="shared" si="573"/>
        <v>0</v>
      </c>
      <c r="AC476" s="348" t="s">
        <v>899</v>
      </c>
      <c r="AD476" s="349">
        <v>0</v>
      </c>
      <c r="AE476" s="349">
        <v>0</v>
      </c>
      <c r="AF476" s="350">
        <f t="shared" ca="1" si="584"/>
        <v>0</v>
      </c>
      <c r="AG476" s="349">
        <v>0</v>
      </c>
      <c r="AH476" s="349">
        <f t="shared" si="585"/>
        <v>0</v>
      </c>
      <c r="AI476" s="349" t="s">
        <v>923</v>
      </c>
      <c r="AJ476" s="360">
        <f t="shared" si="574"/>
        <v>0</v>
      </c>
      <c r="AK476" s="348" t="s">
        <v>899</v>
      </c>
      <c r="AL476" s="349">
        <v>0</v>
      </c>
      <c r="AM476" s="349">
        <v>0</v>
      </c>
      <c r="AN476" s="350">
        <f t="shared" ca="1" si="586"/>
        <v>0</v>
      </c>
      <c r="AO476" s="349">
        <v>0</v>
      </c>
      <c r="AP476" s="349">
        <f t="shared" si="587"/>
        <v>0</v>
      </c>
      <c r="AQ476" s="349" t="s">
        <v>923</v>
      </c>
      <c r="AR476" s="360">
        <f t="shared" si="575"/>
        <v>0</v>
      </c>
    </row>
    <row r="477" spans="1:44" ht="13.5" thickBot="1" x14ac:dyDescent="0.25">
      <c r="A477" s="430"/>
      <c r="B477" s="430"/>
      <c r="C477" s="415"/>
      <c r="D477" s="413"/>
      <c r="E477" s="413"/>
      <c r="F477" s="417"/>
      <c r="G477" s="418"/>
      <c r="H477" s="418"/>
      <c r="I477" s="420"/>
      <c r="J477" s="422"/>
      <c r="K477" s="422"/>
      <c r="L477" s="424"/>
      <c r="M477" s="351" t="s">
        <v>31</v>
      </c>
      <c r="N477" s="352"/>
      <c r="O477" s="352"/>
      <c r="P477" s="352" t="str">
        <f t="shared" ca="1" si="580"/>
        <v/>
      </c>
      <c r="Q477" s="352"/>
      <c r="R477" s="352" t="str">
        <f t="shared" si="581"/>
        <v/>
      </c>
      <c r="S477" s="352"/>
      <c r="T477" s="361">
        <f t="shared" si="572"/>
        <v>0</v>
      </c>
      <c r="U477" s="351" t="s">
        <v>31</v>
      </c>
      <c r="V477" s="352"/>
      <c r="W477" s="352"/>
      <c r="X477" s="352" t="str">
        <f t="shared" ca="1" si="582"/>
        <v/>
      </c>
      <c r="Y477" s="352"/>
      <c r="Z477" s="352" t="str">
        <f t="shared" si="583"/>
        <v/>
      </c>
      <c r="AA477" s="352"/>
      <c r="AB477" s="361">
        <f t="shared" si="573"/>
        <v>0</v>
      </c>
      <c r="AC477" s="351" t="s">
        <v>31</v>
      </c>
      <c r="AD477" s="352"/>
      <c r="AE477" s="352"/>
      <c r="AF477" s="352" t="str">
        <f t="shared" ca="1" si="584"/>
        <v/>
      </c>
      <c r="AG477" s="352"/>
      <c r="AH477" s="352" t="str">
        <f t="shared" si="585"/>
        <v/>
      </c>
      <c r="AI477" s="352"/>
      <c r="AJ477" s="361">
        <f t="shared" si="574"/>
        <v>0</v>
      </c>
      <c r="AK477" s="351" t="s">
        <v>31</v>
      </c>
      <c r="AL477" s="352"/>
      <c r="AM477" s="352"/>
      <c r="AN477" s="352" t="str">
        <f t="shared" ca="1" si="586"/>
        <v/>
      </c>
      <c r="AO477" s="352"/>
      <c r="AP477" s="352" t="str">
        <f t="shared" si="587"/>
        <v/>
      </c>
      <c r="AQ477" s="352"/>
      <c r="AR477" s="361">
        <f t="shared" si="575"/>
        <v>0</v>
      </c>
    </row>
    <row r="478" spans="1:44" x14ac:dyDescent="0.2">
      <c r="A478" s="430">
        <f t="shared" ref="A478" si="600">IF(AND(A476&lt;&gt;A$10, A476&lt;&gt;""), A476+1, "")</f>
        <v>234</v>
      </c>
      <c r="B478" s="430" t="str">
        <f>'TO Filter Summary'!B244</f>
        <v>GPS</v>
      </c>
      <c r="C478" s="414" t="s">
        <v>405</v>
      </c>
      <c r="D478" s="409" t="s">
        <v>27</v>
      </c>
      <c r="E478" s="409" t="str">
        <f>'TO Filter Summary'!D244</f>
        <v>A</v>
      </c>
      <c r="F478" s="416">
        <f ca="1">IF($A478="","", VLOOKUP(CONCATENATE("Observatory", $A478), Type_DB, 4, 0))</f>
        <v>587</v>
      </c>
      <c r="G478" s="409" t="str">
        <f ca="1">IF($A478="","", VLOOKUP(CONCATENATE("Observatory", $A478), Type_DB, 5, 0))</f>
        <v>0x24B</v>
      </c>
      <c r="H478" s="409" t="str">
        <f t="shared" ref="H478" ca="1" si="601">CONCATENATE("0x",DEC2HEX(F478+2048))</f>
        <v>0xA4B</v>
      </c>
      <c r="I478" s="419">
        <f ca="1">IF($A478="","", VLOOKUP(CONCATENATE("Observatory", $A478), Type_DB, 12, 0))</f>
        <v>2928</v>
      </c>
      <c r="J478" s="421">
        <f ca="1">IF($A478="","", VLOOKUP(CONCATENATE("Observatory", $A478), Type_DB, 15, 0))</f>
        <v>5</v>
      </c>
      <c r="K478" s="421" t="str">
        <f ca="1">IF($A478="","", VLOOKUP(CONCATENATE("Observatory", $A478), Type_DB, 8, 0))</f>
        <v>Sync</v>
      </c>
      <c r="L478" s="423">
        <f ca="1">IF($A478="","", VLOOKUP(CONCATENATE("Observatory", $A478), Type_DB, 16, 0))</f>
        <v>585.6</v>
      </c>
      <c r="M478" s="348" t="s">
        <v>899</v>
      </c>
      <c r="N478" s="349">
        <v>0</v>
      </c>
      <c r="O478" s="349">
        <v>0</v>
      </c>
      <c r="P478" s="350">
        <f t="shared" ca="1" si="580"/>
        <v>0</v>
      </c>
      <c r="Q478" s="349">
        <v>0</v>
      </c>
      <c r="R478" s="349">
        <f t="shared" si="581"/>
        <v>0</v>
      </c>
      <c r="S478" s="349" t="s">
        <v>923</v>
      </c>
      <c r="T478" s="360">
        <f t="shared" si="572"/>
        <v>0</v>
      </c>
      <c r="U478" s="348" t="s">
        <v>899</v>
      </c>
      <c r="V478" s="349">
        <v>0</v>
      </c>
      <c r="W478" s="349">
        <v>0</v>
      </c>
      <c r="X478" s="350">
        <f t="shared" ca="1" si="582"/>
        <v>0</v>
      </c>
      <c r="Y478" s="349">
        <v>0</v>
      </c>
      <c r="Z478" s="349">
        <f t="shared" si="583"/>
        <v>0</v>
      </c>
      <c r="AA478" s="349" t="s">
        <v>923</v>
      </c>
      <c r="AB478" s="360">
        <f t="shared" si="573"/>
        <v>0</v>
      </c>
      <c r="AC478" s="348" t="s">
        <v>899</v>
      </c>
      <c r="AD478" s="349">
        <v>0</v>
      </c>
      <c r="AE478" s="349">
        <v>0</v>
      </c>
      <c r="AF478" s="350">
        <f t="shared" ca="1" si="584"/>
        <v>0</v>
      </c>
      <c r="AG478" s="349">
        <v>0</v>
      </c>
      <c r="AH478" s="349">
        <f t="shared" si="585"/>
        <v>0</v>
      </c>
      <c r="AI478" s="349" t="s">
        <v>923</v>
      </c>
      <c r="AJ478" s="360">
        <f t="shared" si="574"/>
        <v>0</v>
      </c>
      <c r="AK478" s="348" t="s">
        <v>899</v>
      </c>
      <c r="AL478" s="349">
        <v>0</v>
      </c>
      <c r="AM478" s="349">
        <v>0</v>
      </c>
      <c r="AN478" s="350">
        <f t="shared" ca="1" si="586"/>
        <v>0</v>
      </c>
      <c r="AO478" s="349">
        <v>0</v>
      </c>
      <c r="AP478" s="349">
        <f t="shared" si="587"/>
        <v>0</v>
      </c>
      <c r="AQ478" s="349" t="s">
        <v>923</v>
      </c>
      <c r="AR478" s="360">
        <f t="shared" si="575"/>
        <v>0</v>
      </c>
    </row>
    <row r="479" spans="1:44" ht="13.5" thickBot="1" x14ac:dyDescent="0.25">
      <c r="A479" s="430"/>
      <c r="B479" s="430"/>
      <c r="C479" s="415"/>
      <c r="D479" s="413"/>
      <c r="E479" s="413"/>
      <c r="F479" s="417"/>
      <c r="G479" s="418"/>
      <c r="H479" s="418"/>
      <c r="I479" s="420"/>
      <c r="J479" s="422"/>
      <c r="K479" s="422"/>
      <c r="L479" s="424"/>
      <c r="M479" s="351" t="s">
        <v>31</v>
      </c>
      <c r="N479" s="352"/>
      <c r="O479" s="352"/>
      <c r="P479" s="352" t="str">
        <f t="shared" ca="1" si="580"/>
        <v/>
      </c>
      <c r="Q479" s="352"/>
      <c r="R479" s="352" t="str">
        <f t="shared" si="581"/>
        <v/>
      </c>
      <c r="S479" s="352"/>
      <c r="T479" s="361">
        <f t="shared" si="572"/>
        <v>0</v>
      </c>
      <c r="U479" s="351" t="s">
        <v>31</v>
      </c>
      <c r="V479" s="352"/>
      <c r="W479" s="352"/>
      <c r="X479" s="352" t="str">
        <f t="shared" ca="1" si="582"/>
        <v/>
      </c>
      <c r="Y479" s="352"/>
      <c r="Z479" s="352" t="str">
        <f t="shared" si="583"/>
        <v/>
      </c>
      <c r="AA479" s="352"/>
      <c r="AB479" s="361">
        <f t="shared" si="573"/>
        <v>0</v>
      </c>
      <c r="AC479" s="351" t="s">
        <v>31</v>
      </c>
      <c r="AD479" s="352"/>
      <c r="AE479" s="352"/>
      <c r="AF479" s="352" t="str">
        <f t="shared" ca="1" si="584"/>
        <v/>
      </c>
      <c r="AG479" s="352"/>
      <c r="AH479" s="352" t="str">
        <f t="shared" si="585"/>
        <v/>
      </c>
      <c r="AI479" s="352"/>
      <c r="AJ479" s="361">
        <f t="shared" si="574"/>
        <v>0</v>
      </c>
      <c r="AK479" s="351" t="s">
        <v>31</v>
      </c>
      <c r="AL479" s="352"/>
      <c r="AM479" s="352"/>
      <c r="AN479" s="352" t="str">
        <f t="shared" ca="1" si="586"/>
        <v/>
      </c>
      <c r="AO479" s="352"/>
      <c r="AP479" s="352" t="str">
        <f t="shared" si="587"/>
        <v/>
      </c>
      <c r="AQ479" s="352"/>
      <c r="AR479" s="361">
        <f t="shared" si="575"/>
        <v>0</v>
      </c>
    </row>
    <row r="480" spans="1:44" x14ac:dyDescent="0.2">
      <c r="A480" s="430">
        <f t="shared" ref="A480" si="602">IF(AND(A478&lt;&gt;A$10, A478&lt;&gt;""), A478+1, "")</f>
        <v>235</v>
      </c>
      <c r="B480" s="430" t="str">
        <f>'TO Filter Summary'!B245</f>
        <v>GPS</v>
      </c>
      <c r="C480" s="414" t="s">
        <v>406</v>
      </c>
      <c r="D480" s="409" t="s">
        <v>27</v>
      </c>
      <c r="E480" s="409" t="str">
        <f>'TO Filter Summary'!D245</f>
        <v>A</v>
      </c>
      <c r="F480" s="416">
        <f ca="1">IF($A480="","", VLOOKUP(CONCATENATE("Observatory", $A480), Type_DB, 4, 0))</f>
        <v>588</v>
      </c>
      <c r="G480" s="409" t="str">
        <f ca="1">IF($A480="","", VLOOKUP(CONCATENATE("Observatory", $A480), Type_DB, 5, 0))</f>
        <v>0x24C</v>
      </c>
      <c r="H480" s="409" t="str">
        <f t="shared" ref="H480" ca="1" si="603">CONCATENATE("0x",DEC2HEX(F480+2048))</f>
        <v>0xA4C</v>
      </c>
      <c r="I480" s="419">
        <f ca="1">IF($A480="","", VLOOKUP(CONCATENATE("Observatory", $A480), Type_DB, 12, 0))</f>
        <v>816</v>
      </c>
      <c r="J480" s="421">
        <f ca="1">IF($A480="","", VLOOKUP(CONCATENATE("Observatory", $A480), Type_DB, 15, 0))</f>
        <v>1</v>
      </c>
      <c r="K480" s="421" t="str">
        <f ca="1">IF($A480="","", VLOOKUP(CONCATENATE("Observatory", $A480), Type_DB, 8, 0))</f>
        <v>Sync</v>
      </c>
      <c r="L480" s="423">
        <f ca="1">IF($A480="","", VLOOKUP(CONCATENATE("Observatory", $A480), Type_DB, 16, 0))</f>
        <v>816</v>
      </c>
      <c r="M480" s="348" t="s">
        <v>899</v>
      </c>
      <c r="N480" s="349">
        <v>0</v>
      </c>
      <c r="O480" s="349">
        <v>0</v>
      </c>
      <c r="P480" s="350">
        <f t="shared" ca="1" si="580"/>
        <v>0</v>
      </c>
      <c r="Q480" s="349">
        <v>0</v>
      </c>
      <c r="R480" s="349">
        <f t="shared" si="581"/>
        <v>0</v>
      </c>
      <c r="S480" s="349" t="s">
        <v>923</v>
      </c>
      <c r="T480" s="360">
        <f t="shared" si="572"/>
        <v>0</v>
      </c>
      <c r="U480" s="348" t="s">
        <v>899</v>
      </c>
      <c r="V480" s="349">
        <v>0</v>
      </c>
      <c r="W480" s="349">
        <v>0</v>
      </c>
      <c r="X480" s="350">
        <f t="shared" ca="1" si="582"/>
        <v>0</v>
      </c>
      <c r="Y480" s="349">
        <v>0</v>
      </c>
      <c r="Z480" s="349">
        <f t="shared" si="583"/>
        <v>0</v>
      </c>
      <c r="AA480" s="349" t="s">
        <v>923</v>
      </c>
      <c r="AB480" s="360">
        <f t="shared" si="573"/>
        <v>0</v>
      </c>
      <c r="AC480" s="348" t="s">
        <v>899</v>
      </c>
      <c r="AD480" s="349">
        <v>0</v>
      </c>
      <c r="AE480" s="349">
        <v>0</v>
      </c>
      <c r="AF480" s="350">
        <f t="shared" ca="1" si="584"/>
        <v>0</v>
      </c>
      <c r="AG480" s="349">
        <v>0</v>
      </c>
      <c r="AH480" s="349">
        <f t="shared" si="585"/>
        <v>0</v>
      </c>
      <c r="AI480" s="349" t="s">
        <v>923</v>
      </c>
      <c r="AJ480" s="360">
        <f t="shared" si="574"/>
        <v>0</v>
      </c>
      <c r="AK480" s="348" t="s">
        <v>899</v>
      </c>
      <c r="AL480" s="349">
        <v>0</v>
      </c>
      <c r="AM480" s="349">
        <v>0</v>
      </c>
      <c r="AN480" s="350">
        <f t="shared" ca="1" si="586"/>
        <v>0</v>
      </c>
      <c r="AO480" s="349">
        <v>0</v>
      </c>
      <c r="AP480" s="349">
        <f t="shared" si="587"/>
        <v>0</v>
      </c>
      <c r="AQ480" s="349" t="s">
        <v>923</v>
      </c>
      <c r="AR480" s="360">
        <f t="shared" si="575"/>
        <v>0</v>
      </c>
    </row>
    <row r="481" spans="1:44" ht="13.5" thickBot="1" x14ac:dyDescent="0.25">
      <c r="A481" s="430"/>
      <c r="B481" s="430"/>
      <c r="C481" s="415"/>
      <c r="D481" s="413"/>
      <c r="E481" s="413"/>
      <c r="F481" s="417"/>
      <c r="G481" s="418"/>
      <c r="H481" s="418"/>
      <c r="I481" s="420"/>
      <c r="J481" s="422"/>
      <c r="K481" s="422"/>
      <c r="L481" s="424"/>
      <c r="M481" s="351" t="s">
        <v>31</v>
      </c>
      <c r="N481" s="352"/>
      <c r="O481" s="352"/>
      <c r="P481" s="352" t="str">
        <f t="shared" ca="1" si="580"/>
        <v/>
      </c>
      <c r="Q481" s="352"/>
      <c r="R481" s="352" t="str">
        <f t="shared" si="581"/>
        <v/>
      </c>
      <c r="S481" s="352"/>
      <c r="T481" s="361">
        <f t="shared" si="572"/>
        <v>0</v>
      </c>
      <c r="U481" s="351" t="s">
        <v>31</v>
      </c>
      <c r="V481" s="352"/>
      <c r="W481" s="352"/>
      <c r="X481" s="352" t="str">
        <f t="shared" ca="1" si="582"/>
        <v/>
      </c>
      <c r="Y481" s="352"/>
      <c r="Z481" s="352" t="str">
        <f t="shared" si="583"/>
        <v/>
      </c>
      <c r="AA481" s="352"/>
      <c r="AB481" s="361">
        <f t="shared" si="573"/>
        <v>0</v>
      </c>
      <c r="AC481" s="351" t="s">
        <v>31</v>
      </c>
      <c r="AD481" s="352"/>
      <c r="AE481" s="352"/>
      <c r="AF481" s="352" t="str">
        <f t="shared" ca="1" si="584"/>
        <v/>
      </c>
      <c r="AG481" s="352"/>
      <c r="AH481" s="352" t="str">
        <f t="shared" si="585"/>
        <v/>
      </c>
      <c r="AI481" s="352"/>
      <c r="AJ481" s="361">
        <f t="shared" si="574"/>
        <v>0</v>
      </c>
      <c r="AK481" s="351" t="s">
        <v>31</v>
      </c>
      <c r="AL481" s="352"/>
      <c r="AM481" s="352"/>
      <c r="AN481" s="352" t="str">
        <f t="shared" ca="1" si="586"/>
        <v/>
      </c>
      <c r="AO481" s="352"/>
      <c r="AP481" s="352" t="str">
        <f t="shared" si="587"/>
        <v/>
      </c>
      <c r="AQ481" s="352"/>
      <c r="AR481" s="361">
        <f t="shared" si="575"/>
        <v>0</v>
      </c>
    </row>
    <row r="482" spans="1:44" x14ac:dyDescent="0.2">
      <c r="A482" s="430">
        <f t="shared" ref="A482" si="604">IF(AND(A480&lt;&gt;A$10, A480&lt;&gt;""), A480+1, "")</f>
        <v>236</v>
      </c>
      <c r="B482" s="430">
        <f>'TO Filter Summary'!B246</f>
        <v>0</v>
      </c>
      <c r="C482" s="414" t="s">
        <v>395</v>
      </c>
      <c r="D482" s="409" t="s">
        <v>27</v>
      </c>
      <c r="E482" s="409" t="str">
        <f>'TO Filter Summary'!D246</f>
        <v>A</v>
      </c>
      <c r="F482" s="416">
        <f ca="1">IF($A482="","", VLOOKUP(CONCATENATE("Observatory", $A482), Type_DB, 4, 0))</f>
        <v>589</v>
      </c>
      <c r="G482" s="409" t="str">
        <f ca="1">IF($A482="","", VLOOKUP(CONCATENATE("Observatory", $A482), Type_DB, 5, 0))</f>
        <v>0x24D</v>
      </c>
      <c r="H482" s="409" t="str">
        <f t="shared" ref="H482" ca="1" si="605">CONCATENATE("0x",DEC2HEX(F482+2048))</f>
        <v>0xA4D</v>
      </c>
      <c r="I482" s="419" t="str">
        <f ca="1">IF($A482="","", VLOOKUP(CONCATENATE("Observatory", $A482), Type_DB, 12, 0))</f>
        <v/>
      </c>
      <c r="J482" s="421">
        <f ca="1">IF($A482="","", VLOOKUP(CONCATENATE("Observatory", $A482), Type_DB, 15, 0))</f>
        <v>0</v>
      </c>
      <c r="K482" s="421" t="str">
        <f ca="1">IF($A482="","", VLOOKUP(CONCATENATE("Observatory", $A482), Type_DB, 8, 0))</f>
        <v>N/A</v>
      </c>
      <c r="L482" s="423">
        <f ca="1">IF($A482="","", VLOOKUP(CONCATENATE("Observatory", $A482), Type_DB, 16, 0))</f>
        <v>0</v>
      </c>
      <c r="M482" s="348" t="s">
        <v>899</v>
      </c>
      <c r="N482" s="349">
        <v>0</v>
      </c>
      <c r="O482" s="349">
        <v>0</v>
      </c>
      <c r="P482" s="350">
        <f t="shared" ca="1" si="580"/>
        <v>0</v>
      </c>
      <c r="Q482" s="349">
        <v>0</v>
      </c>
      <c r="R482" s="349">
        <f t="shared" si="581"/>
        <v>0</v>
      </c>
      <c r="S482" s="349" t="s">
        <v>923</v>
      </c>
      <c r="T482" s="360">
        <f t="shared" si="572"/>
        <v>0</v>
      </c>
      <c r="U482" s="348" t="s">
        <v>899</v>
      </c>
      <c r="V482" s="349">
        <v>0</v>
      </c>
      <c r="W482" s="349">
        <v>0</v>
      </c>
      <c r="X482" s="350">
        <f t="shared" ca="1" si="582"/>
        <v>0</v>
      </c>
      <c r="Y482" s="349">
        <v>0</v>
      </c>
      <c r="Z482" s="349">
        <f t="shared" si="583"/>
        <v>0</v>
      </c>
      <c r="AA482" s="349" t="s">
        <v>923</v>
      </c>
      <c r="AB482" s="360">
        <f t="shared" si="573"/>
        <v>0</v>
      </c>
      <c r="AC482" s="348" t="s">
        <v>899</v>
      </c>
      <c r="AD482" s="349">
        <v>0</v>
      </c>
      <c r="AE482" s="349">
        <v>0</v>
      </c>
      <c r="AF482" s="350">
        <f t="shared" ca="1" si="584"/>
        <v>0</v>
      </c>
      <c r="AG482" s="349">
        <v>0</v>
      </c>
      <c r="AH482" s="349">
        <f t="shared" si="585"/>
        <v>0</v>
      </c>
      <c r="AI482" s="349" t="s">
        <v>923</v>
      </c>
      <c r="AJ482" s="360">
        <f t="shared" si="574"/>
        <v>0</v>
      </c>
      <c r="AK482" s="348" t="s">
        <v>899</v>
      </c>
      <c r="AL482" s="349">
        <v>0</v>
      </c>
      <c r="AM482" s="349">
        <v>0</v>
      </c>
      <c r="AN482" s="350">
        <f t="shared" ca="1" si="586"/>
        <v>0</v>
      </c>
      <c r="AO482" s="349">
        <v>0</v>
      </c>
      <c r="AP482" s="349">
        <f t="shared" si="587"/>
        <v>0</v>
      </c>
      <c r="AQ482" s="349" t="s">
        <v>923</v>
      </c>
      <c r="AR482" s="360">
        <f t="shared" si="575"/>
        <v>0</v>
      </c>
    </row>
    <row r="483" spans="1:44" ht="13.5" thickBot="1" x14ac:dyDescent="0.25">
      <c r="A483" s="430"/>
      <c r="B483" s="430"/>
      <c r="C483" s="415"/>
      <c r="D483" s="413"/>
      <c r="E483" s="413"/>
      <c r="F483" s="417"/>
      <c r="G483" s="418"/>
      <c r="H483" s="418"/>
      <c r="I483" s="420"/>
      <c r="J483" s="422"/>
      <c r="K483" s="422"/>
      <c r="L483" s="424"/>
      <c r="M483" s="351" t="s">
        <v>31</v>
      </c>
      <c r="N483" s="352"/>
      <c r="O483" s="352"/>
      <c r="P483" s="352" t="str">
        <f t="shared" ca="1" si="580"/>
        <v/>
      </c>
      <c r="Q483" s="352"/>
      <c r="R483" s="352" t="str">
        <f t="shared" si="581"/>
        <v/>
      </c>
      <c r="S483" s="352"/>
      <c r="T483" s="361">
        <f t="shared" si="572"/>
        <v>0</v>
      </c>
      <c r="U483" s="351" t="s">
        <v>31</v>
      </c>
      <c r="V483" s="352"/>
      <c r="W483" s="352"/>
      <c r="X483" s="352" t="str">
        <f t="shared" ca="1" si="582"/>
        <v/>
      </c>
      <c r="Y483" s="352"/>
      <c r="Z483" s="352" t="str">
        <f t="shared" si="583"/>
        <v/>
      </c>
      <c r="AA483" s="352"/>
      <c r="AB483" s="361">
        <f t="shared" si="573"/>
        <v>0</v>
      </c>
      <c r="AC483" s="351" t="s">
        <v>31</v>
      </c>
      <c r="AD483" s="352"/>
      <c r="AE483" s="352"/>
      <c r="AF483" s="352" t="str">
        <f t="shared" ca="1" si="584"/>
        <v/>
      </c>
      <c r="AG483" s="352"/>
      <c r="AH483" s="352" t="str">
        <f t="shared" si="585"/>
        <v/>
      </c>
      <c r="AI483" s="352"/>
      <c r="AJ483" s="361">
        <f t="shared" si="574"/>
        <v>0</v>
      </c>
      <c r="AK483" s="351" t="s">
        <v>31</v>
      </c>
      <c r="AL483" s="352"/>
      <c r="AM483" s="352"/>
      <c r="AN483" s="352" t="str">
        <f t="shared" ca="1" si="586"/>
        <v/>
      </c>
      <c r="AO483" s="352"/>
      <c r="AP483" s="352" t="str">
        <f t="shared" si="587"/>
        <v/>
      </c>
      <c r="AQ483" s="352"/>
      <c r="AR483" s="361">
        <f t="shared" si="575"/>
        <v>0</v>
      </c>
    </row>
    <row r="484" spans="1:44" x14ac:dyDescent="0.2">
      <c r="A484" s="430">
        <f t="shared" ref="A484" si="606">IF(AND(A482&lt;&gt;A$10, A482&lt;&gt;""), A482+1, "")</f>
        <v>237</v>
      </c>
      <c r="B484" s="430" t="str">
        <f>'TO Filter Summary'!B247</f>
        <v>GPS</v>
      </c>
      <c r="C484" s="414" t="s">
        <v>1183</v>
      </c>
      <c r="D484" s="409" t="s">
        <v>27</v>
      </c>
      <c r="E484" s="409" t="str">
        <f>'TO Filter Summary'!D247</f>
        <v>A</v>
      </c>
      <c r="F484" s="416">
        <f ca="1">IF($A484="","", VLOOKUP(CONCATENATE("Observatory", $A484), Type_DB, 4, 0))</f>
        <v>590</v>
      </c>
      <c r="G484" s="409" t="str">
        <f ca="1">IF($A484="","", VLOOKUP(CONCATENATE("Observatory", $A484), Type_DB, 5, 0))</f>
        <v>0x24E</v>
      </c>
      <c r="H484" s="409" t="str">
        <f t="shared" ref="H484" ca="1" si="607">CONCATENATE("0x",DEC2HEX(F484+2048))</f>
        <v>0xA4E</v>
      </c>
      <c r="I484" s="419">
        <f ca="1">IF($A484="","", VLOOKUP(CONCATENATE("Observatory", $A484), Type_DB, 12, 0))</f>
        <v>1200</v>
      </c>
      <c r="J484" s="421">
        <f ca="1">IF($A484="","", VLOOKUP(CONCATENATE("Observatory", $A484), Type_DB, 15, 0))</f>
        <v>5</v>
      </c>
      <c r="K484" s="421" t="str">
        <f ca="1">IF($A484="","", VLOOKUP(CONCATENATE("Observatory", $A484), Type_DB, 8, 0))</f>
        <v>Sync</v>
      </c>
      <c r="L484" s="423">
        <f ca="1">IF($A484="","", VLOOKUP(CONCATENATE("Observatory", $A484), Type_DB, 16, 0))</f>
        <v>240</v>
      </c>
      <c r="M484" s="348" t="s">
        <v>899</v>
      </c>
      <c r="N484" s="349">
        <v>1</v>
      </c>
      <c r="O484" s="349">
        <v>1</v>
      </c>
      <c r="P484" s="350">
        <f t="shared" ca="1" si="580"/>
        <v>5</v>
      </c>
      <c r="Q484" s="349">
        <v>0</v>
      </c>
      <c r="R484" s="349">
        <f t="shared" si="581"/>
        <v>0</v>
      </c>
      <c r="S484" s="349" t="s">
        <v>923</v>
      </c>
      <c r="T484" s="360">
        <f t="shared" ca="1" si="572"/>
        <v>240</v>
      </c>
      <c r="U484" s="348" t="s">
        <v>899</v>
      </c>
      <c r="V484" s="349">
        <v>0</v>
      </c>
      <c r="W484" s="349">
        <v>0</v>
      </c>
      <c r="X484" s="350">
        <f t="shared" ca="1" si="582"/>
        <v>0</v>
      </c>
      <c r="Y484" s="349">
        <v>0</v>
      </c>
      <c r="Z484" s="349">
        <f t="shared" si="583"/>
        <v>0</v>
      </c>
      <c r="AA484" s="349" t="s">
        <v>923</v>
      </c>
      <c r="AB484" s="360">
        <f t="shared" si="573"/>
        <v>0</v>
      </c>
      <c r="AC484" s="348" t="s">
        <v>899</v>
      </c>
      <c r="AD484" s="349">
        <v>0</v>
      </c>
      <c r="AE484" s="349">
        <v>1</v>
      </c>
      <c r="AF484" s="350">
        <f t="shared" ca="1" si="584"/>
        <v>5</v>
      </c>
      <c r="AG484" s="349">
        <v>0</v>
      </c>
      <c r="AH484" s="349">
        <f t="shared" si="585"/>
        <v>0</v>
      </c>
      <c r="AI484" s="349" t="s">
        <v>923</v>
      </c>
      <c r="AJ484" s="360">
        <f t="shared" ca="1" si="574"/>
        <v>240</v>
      </c>
      <c r="AK484" s="348" t="s">
        <v>899</v>
      </c>
      <c r="AL484" s="349">
        <v>0</v>
      </c>
      <c r="AM484" s="349">
        <v>1</v>
      </c>
      <c r="AN484" s="350">
        <f t="shared" ca="1" si="586"/>
        <v>5</v>
      </c>
      <c r="AO484" s="349">
        <v>0</v>
      </c>
      <c r="AP484" s="349">
        <f t="shared" si="587"/>
        <v>0</v>
      </c>
      <c r="AQ484" s="349" t="s">
        <v>923</v>
      </c>
      <c r="AR484" s="360">
        <f t="shared" ca="1" si="575"/>
        <v>240</v>
      </c>
    </row>
    <row r="485" spans="1:44" ht="13.5" thickBot="1" x14ac:dyDescent="0.25">
      <c r="A485" s="430"/>
      <c r="B485" s="430"/>
      <c r="C485" s="415"/>
      <c r="D485" s="413"/>
      <c r="E485" s="413"/>
      <c r="F485" s="417"/>
      <c r="G485" s="418"/>
      <c r="H485" s="418"/>
      <c r="I485" s="420"/>
      <c r="J485" s="422"/>
      <c r="K485" s="422"/>
      <c r="L485" s="424"/>
      <c r="M485" s="351" t="s">
        <v>899</v>
      </c>
      <c r="N485" s="352">
        <v>1</v>
      </c>
      <c r="O485" s="352">
        <v>6</v>
      </c>
      <c r="P485" s="352">
        <f t="shared" ca="1" si="580"/>
        <v>0</v>
      </c>
      <c r="Q485" s="352">
        <v>0</v>
      </c>
      <c r="R485" s="352">
        <f t="shared" si="581"/>
        <v>2</v>
      </c>
      <c r="S485" s="352" t="s">
        <v>925</v>
      </c>
      <c r="T485" s="361">
        <f t="shared" si="572"/>
        <v>0</v>
      </c>
      <c r="U485" s="351" t="s">
        <v>31</v>
      </c>
      <c r="V485" s="352"/>
      <c r="W485" s="352"/>
      <c r="X485" s="352" t="str">
        <f t="shared" ca="1" si="582"/>
        <v/>
      </c>
      <c r="Y485" s="352"/>
      <c r="Z485" s="352" t="str">
        <f t="shared" si="583"/>
        <v/>
      </c>
      <c r="AA485" s="352"/>
      <c r="AB485" s="361">
        <f t="shared" si="573"/>
        <v>0</v>
      </c>
      <c r="AC485" s="351" t="s">
        <v>31</v>
      </c>
      <c r="AD485" s="352"/>
      <c r="AE485" s="352"/>
      <c r="AF485" s="352" t="str">
        <f t="shared" ca="1" si="584"/>
        <v/>
      </c>
      <c r="AG485" s="352"/>
      <c r="AH485" s="352" t="str">
        <f t="shared" si="585"/>
        <v/>
      </c>
      <c r="AI485" s="352"/>
      <c r="AJ485" s="361">
        <f t="shared" si="574"/>
        <v>0</v>
      </c>
      <c r="AK485" s="351" t="s">
        <v>31</v>
      </c>
      <c r="AL485" s="352"/>
      <c r="AM485" s="352"/>
      <c r="AN485" s="352" t="str">
        <f t="shared" ca="1" si="586"/>
        <v/>
      </c>
      <c r="AO485" s="352"/>
      <c r="AP485" s="352" t="str">
        <f t="shared" si="587"/>
        <v/>
      </c>
      <c r="AQ485" s="352"/>
      <c r="AR485" s="361">
        <f t="shared" si="575"/>
        <v>0</v>
      </c>
    </row>
    <row r="486" spans="1:44" x14ac:dyDescent="0.2">
      <c r="A486" s="430">
        <f t="shared" ref="A486" si="608">IF(AND(A484&lt;&gt;A$10, A484&lt;&gt;""), A484+1, "")</f>
        <v>238</v>
      </c>
      <c r="B486" s="430" t="str">
        <f>'TO Filter Summary'!B248</f>
        <v>GPS</v>
      </c>
      <c r="C486" s="414" t="s">
        <v>407</v>
      </c>
      <c r="D486" s="409" t="s">
        <v>27</v>
      </c>
      <c r="E486" s="409" t="str">
        <f>'TO Filter Summary'!D248</f>
        <v>A</v>
      </c>
      <c r="F486" s="416">
        <f ca="1">IF($A486="","", VLOOKUP(CONCATENATE("Observatory", $A486), Type_DB, 4, 0))</f>
        <v>591</v>
      </c>
      <c r="G486" s="409" t="str">
        <f ca="1">IF($A486="","", VLOOKUP(CONCATENATE("Observatory", $A486), Type_DB, 5, 0))</f>
        <v>0x24F</v>
      </c>
      <c r="H486" s="409" t="str">
        <f t="shared" ref="H486" ca="1" si="609">CONCATENATE("0x",DEC2HEX(F486+2048))</f>
        <v>0xA4F</v>
      </c>
      <c r="I486" s="419">
        <f ca="1">IF($A486="","", VLOOKUP(CONCATENATE("Observatory", $A486), Type_DB, 12, 0))</f>
        <v>1008</v>
      </c>
      <c r="J486" s="421">
        <f ca="1">IF($A486="","", VLOOKUP(CONCATENATE("Observatory", $A486), Type_DB, 15, 0))</f>
        <v>30</v>
      </c>
      <c r="K486" s="421" t="str">
        <f ca="1">IF($A486="","", VLOOKUP(CONCATENATE("Observatory", $A486), Type_DB, 8, 0))</f>
        <v>Sync</v>
      </c>
      <c r="L486" s="423">
        <f ca="1">IF($A486="","", VLOOKUP(CONCATENATE("Observatory", $A486), Type_DB, 16, 0))</f>
        <v>33.6</v>
      </c>
      <c r="M486" s="348" t="s">
        <v>899</v>
      </c>
      <c r="N486" s="349">
        <v>1</v>
      </c>
      <c r="O486" s="349">
        <v>1</v>
      </c>
      <c r="P486" s="350">
        <f t="shared" ca="1" si="580"/>
        <v>30</v>
      </c>
      <c r="Q486" s="349">
        <v>0</v>
      </c>
      <c r="R486" s="349">
        <f t="shared" si="581"/>
        <v>0</v>
      </c>
      <c r="S486" s="349" t="s">
        <v>923</v>
      </c>
      <c r="T486" s="360">
        <f t="shared" ca="1" si="572"/>
        <v>33.6</v>
      </c>
      <c r="U486" s="348" t="s">
        <v>899</v>
      </c>
      <c r="V486" s="349">
        <v>0</v>
      </c>
      <c r="W486" s="349">
        <v>0</v>
      </c>
      <c r="X486" s="350">
        <f t="shared" ca="1" si="582"/>
        <v>0</v>
      </c>
      <c r="Y486" s="349">
        <v>0</v>
      </c>
      <c r="Z486" s="349">
        <f t="shared" si="583"/>
        <v>0</v>
      </c>
      <c r="AA486" s="349" t="s">
        <v>923</v>
      </c>
      <c r="AB486" s="360">
        <f t="shared" si="573"/>
        <v>0</v>
      </c>
      <c r="AC486" s="348" t="s">
        <v>899</v>
      </c>
      <c r="AD486" s="349">
        <v>1</v>
      </c>
      <c r="AE486" s="349">
        <v>1</v>
      </c>
      <c r="AF486" s="350">
        <f t="shared" ca="1" si="584"/>
        <v>30</v>
      </c>
      <c r="AG486" s="349">
        <v>0</v>
      </c>
      <c r="AH486" s="349">
        <f t="shared" si="585"/>
        <v>0</v>
      </c>
      <c r="AI486" s="349" t="s">
        <v>923</v>
      </c>
      <c r="AJ486" s="360">
        <f t="shared" ca="1" si="574"/>
        <v>33.6</v>
      </c>
      <c r="AK486" s="348" t="s">
        <v>899</v>
      </c>
      <c r="AL486" s="349">
        <v>1</v>
      </c>
      <c r="AM486" s="349">
        <v>1</v>
      </c>
      <c r="AN486" s="350">
        <f t="shared" ca="1" si="586"/>
        <v>30</v>
      </c>
      <c r="AO486" s="349">
        <v>0</v>
      </c>
      <c r="AP486" s="349">
        <f t="shared" si="587"/>
        <v>0</v>
      </c>
      <c r="AQ486" s="349" t="s">
        <v>923</v>
      </c>
      <c r="AR486" s="360">
        <f t="shared" ca="1" si="575"/>
        <v>33.6</v>
      </c>
    </row>
    <row r="487" spans="1:44" ht="13.5" thickBot="1" x14ac:dyDescent="0.25">
      <c r="A487" s="430"/>
      <c r="B487" s="430"/>
      <c r="C487" s="415"/>
      <c r="D487" s="413"/>
      <c r="E487" s="413"/>
      <c r="F487" s="417"/>
      <c r="G487" s="418"/>
      <c r="H487" s="418"/>
      <c r="I487" s="420"/>
      <c r="J487" s="422"/>
      <c r="K487" s="422"/>
      <c r="L487" s="424"/>
      <c r="M487" s="351" t="s">
        <v>31</v>
      </c>
      <c r="N487" s="352"/>
      <c r="O487" s="352"/>
      <c r="P487" s="352" t="str">
        <f t="shared" ca="1" si="580"/>
        <v/>
      </c>
      <c r="Q487" s="352"/>
      <c r="R487" s="352" t="str">
        <f t="shared" si="581"/>
        <v/>
      </c>
      <c r="S487" s="352"/>
      <c r="T487" s="361">
        <f t="shared" si="572"/>
        <v>0</v>
      </c>
      <c r="U487" s="351" t="s">
        <v>31</v>
      </c>
      <c r="V487" s="352"/>
      <c r="W487" s="352"/>
      <c r="X487" s="352" t="str">
        <f t="shared" ca="1" si="582"/>
        <v/>
      </c>
      <c r="Y487" s="352"/>
      <c r="Z487" s="352" t="str">
        <f t="shared" si="583"/>
        <v/>
      </c>
      <c r="AA487" s="352"/>
      <c r="AB487" s="361">
        <f t="shared" si="573"/>
        <v>0</v>
      </c>
      <c r="AC487" s="351" t="s">
        <v>31</v>
      </c>
      <c r="AD487" s="352"/>
      <c r="AE487" s="352"/>
      <c r="AF487" s="352" t="str">
        <f t="shared" ca="1" si="584"/>
        <v/>
      </c>
      <c r="AG487" s="352"/>
      <c r="AH487" s="352" t="str">
        <f t="shared" si="585"/>
        <v/>
      </c>
      <c r="AI487" s="352"/>
      <c r="AJ487" s="361">
        <f t="shared" si="574"/>
        <v>0</v>
      </c>
      <c r="AK487" s="351" t="s">
        <v>31</v>
      </c>
      <c r="AL487" s="352"/>
      <c r="AM487" s="352"/>
      <c r="AN487" s="352" t="str">
        <f t="shared" ca="1" si="586"/>
        <v/>
      </c>
      <c r="AO487" s="352"/>
      <c r="AP487" s="352" t="str">
        <f t="shared" si="587"/>
        <v/>
      </c>
      <c r="AQ487" s="352"/>
      <c r="AR487" s="361">
        <f t="shared" si="575"/>
        <v>0</v>
      </c>
    </row>
    <row r="488" spans="1:44" x14ac:dyDescent="0.2">
      <c r="A488" s="430">
        <f t="shared" ref="A488" si="610">IF(AND(A486&lt;&gt;A$10, A486&lt;&gt;""), A486+1, "")</f>
        <v>239</v>
      </c>
      <c r="B488" s="430" t="str">
        <f>'TO Filter Summary'!B249</f>
        <v>GPS</v>
      </c>
      <c r="C488" s="414" t="s">
        <v>408</v>
      </c>
      <c r="D488" s="409" t="s">
        <v>27</v>
      </c>
      <c r="E488" s="409" t="str">
        <f>'TO Filter Summary'!D249</f>
        <v>A</v>
      </c>
      <c r="F488" s="416">
        <f ca="1">IF($A488="","", VLOOKUP(CONCATENATE("Observatory", $A488), Type_DB, 4, 0))</f>
        <v>592</v>
      </c>
      <c r="G488" s="409" t="str">
        <f ca="1">IF($A488="","", VLOOKUP(CONCATENATE("Observatory", $A488), Type_DB, 5, 0))</f>
        <v>0x250</v>
      </c>
      <c r="H488" s="409" t="str">
        <f t="shared" ref="H488" ca="1" si="611">CONCATENATE("0x",DEC2HEX(F488+2048))</f>
        <v>0xA50</v>
      </c>
      <c r="I488" s="419">
        <f ca="1">IF($A488="","", VLOOKUP(CONCATENATE("Observatory", $A488), Type_DB, 12, 0))</f>
        <v>2432</v>
      </c>
      <c r="J488" s="421">
        <f ca="1">IF($A488="","", VLOOKUP(CONCATENATE("Observatory", $A488), Type_DB, 15, 0))</f>
        <v>30</v>
      </c>
      <c r="K488" s="421" t="str">
        <f ca="1">IF($A488="","", VLOOKUP(CONCATENATE("Observatory", $A488), Type_DB, 8, 0))</f>
        <v>Sync</v>
      </c>
      <c r="L488" s="423">
        <f ca="1">IF($A488="","", VLOOKUP(CONCATENATE("Observatory", $A488), Type_DB, 16, 0))</f>
        <v>81.066666666666663</v>
      </c>
      <c r="M488" s="348" t="s">
        <v>899</v>
      </c>
      <c r="N488" s="349">
        <v>1</v>
      </c>
      <c r="O488" s="349">
        <v>1</v>
      </c>
      <c r="P488" s="350">
        <f t="shared" ca="1" si="580"/>
        <v>30</v>
      </c>
      <c r="Q488" s="349">
        <v>0</v>
      </c>
      <c r="R488" s="349">
        <f t="shared" si="581"/>
        <v>0</v>
      </c>
      <c r="S488" s="349" t="s">
        <v>923</v>
      </c>
      <c r="T488" s="360">
        <f t="shared" ca="1" si="572"/>
        <v>81.066666666666663</v>
      </c>
      <c r="U488" s="348" t="s">
        <v>899</v>
      </c>
      <c r="V488" s="349">
        <v>0</v>
      </c>
      <c r="W488" s="349">
        <v>0</v>
      </c>
      <c r="X488" s="350">
        <f t="shared" ca="1" si="582"/>
        <v>0</v>
      </c>
      <c r="Y488" s="349">
        <v>0</v>
      </c>
      <c r="Z488" s="349">
        <f t="shared" si="583"/>
        <v>0</v>
      </c>
      <c r="AA488" s="349" t="s">
        <v>923</v>
      </c>
      <c r="AB488" s="360">
        <f t="shared" si="573"/>
        <v>0</v>
      </c>
      <c r="AC488" s="348" t="s">
        <v>899</v>
      </c>
      <c r="AD488" s="349">
        <v>1</v>
      </c>
      <c r="AE488" s="349">
        <v>1</v>
      </c>
      <c r="AF488" s="350">
        <f t="shared" ca="1" si="584"/>
        <v>30</v>
      </c>
      <c r="AG488" s="349">
        <v>0</v>
      </c>
      <c r="AH488" s="349">
        <f t="shared" si="585"/>
        <v>0</v>
      </c>
      <c r="AI488" s="349" t="s">
        <v>923</v>
      </c>
      <c r="AJ488" s="360">
        <f t="shared" ca="1" si="574"/>
        <v>81.066666666666663</v>
      </c>
      <c r="AK488" s="348" t="s">
        <v>899</v>
      </c>
      <c r="AL488" s="349">
        <v>1</v>
      </c>
      <c r="AM488" s="349">
        <v>1</v>
      </c>
      <c r="AN488" s="350">
        <f t="shared" ca="1" si="586"/>
        <v>30</v>
      </c>
      <c r="AO488" s="349">
        <v>0</v>
      </c>
      <c r="AP488" s="349">
        <f t="shared" si="587"/>
        <v>0</v>
      </c>
      <c r="AQ488" s="349" t="s">
        <v>923</v>
      </c>
      <c r="AR488" s="360">
        <f t="shared" ca="1" si="575"/>
        <v>81.066666666666663</v>
      </c>
    </row>
    <row r="489" spans="1:44" ht="13.5" thickBot="1" x14ac:dyDescent="0.25">
      <c r="A489" s="430"/>
      <c r="B489" s="430"/>
      <c r="C489" s="415"/>
      <c r="D489" s="413"/>
      <c r="E489" s="413"/>
      <c r="F489" s="417"/>
      <c r="G489" s="418"/>
      <c r="H489" s="418"/>
      <c r="I489" s="420"/>
      <c r="J489" s="422"/>
      <c r="K489" s="422"/>
      <c r="L489" s="424"/>
      <c r="M489" s="351" t="s">
        <v>31</v>
      </c>
      <c r="N489" s="352"/>
      <c r="O489" s="352"/>
      <c r="P489" s="352" t="str">
        <f t="shared" ca="1" si="580"/>
        <v/>
      </c>
      <c r="Q489" s="352"/>
      <c r="R489" s="352" t="str">
        <f t="shared" si="581"/>
        <v/>
      </c>
      <c r="S489" s="352"/>
      <c r="T489" s="361">
        <f t="shared" si="572"/>
        <v>0</v>
      </c>
      <c r="U489" s="351" t="s">
        <v>31</v>
      </c>
      <c r="V489" s="352"/>
      <c r="W489" s="352"/>
      <c r="X489" s="352" t="str">
        <f t="shared" ca="1" si="582"/>
        <v/>
      </c>
      <c r="Y489" s="352"/>
      <c r="Z489" s="352" t="str">
        <f t="shared" si="583"/>
        <v/>
      </c>
      <c r="AA489" s="352"/>
      <c r="AB489" s="361">
        <f t="shared" si="573"/>
        <v>0</v>
      </c>
      <c r="AC489" s="351" t="s">
        <v>31</v>
      </c>
      <c r="AD489" s="352"/>
      <c r="AE489" s="352"/>
      <c r="AF489" s="352" t="str">
        <f t="shared" ca="1" si="584"/>
        <v/>
      </c>
      <c r="AG489" s="352"/>
      <c r="AH489" s="352" t="str">
        <f t="shared" si="585"/>
        <v/>
      </c>
      <c r="AI489" s="352"/>
      <c r="AJ489" s="361">
        <f t="shared" si="574"/>
        <v>0</v>
      </c>
      <c r="AK489" s="351" t="s">
        <v>31</v>
      </c>
      <c r="AL489" s="352"/>
      <c r="AM489" s="352"/>
      <c r="AN489" s="352" t="str">
        <f t="shared" ca="1" si="586"/>
        <v/>
      </c>
      <c r="AO489" s="352"/>
      <c r="AP489" s="352" t="str">
        <f t="shared" si="587"/>
        <v/>
      </c>
      <c r="AQ489" s="352"/>
      <c r="AR489" s="361">
        <f t="shared" si="575"/>
        <v>0</v>
      </c>
    </row>
    <row r="490" spans="1:44" x14ac:dyDescent="0.2">
      <c r="A490" s="430">
        <f t="shared" ref="A490" si="612">IF(AND(A488&lt;&gt;A$10, A488&lt;&gt;""), A488+1, "")</f>
        <v>240</v>
      </c>
      <c r="B490" s="430" t="str">
        <f>'TO Filter Summary'!B250</f>
        <v>GPS</v>
      </c>
      <c r="C490" s="414" t="s">
        <v>1184</v>
      </c>
      <c r="D490" s="409" t="s">
        <v>27</v>
      </c>
      <c r="E490" s="409" t="str">
        <f>'TO Filter Summary'!D250</f>
        <v>A</v>
      </c>
      <c r="F490" s="416">
        <f ca="1">IF($A490="","", VLOOKUP(CONCATENATE("Observatory", $A490), Type_DB, 4, 0))</f>
        <v>593</v>
      </c>
      <c r="G490" s="409" t="str">
        <f ca="1">IF($A490="","", VLOOKUP(CONCATENATE("Observatory", $A490), Type_DB, 5, 0))</f>
        <v>0x251</v>
      </c>
      <c r="H490" s="409" t="str">
        <f t="shared" ref="H490" ca="1" si="613">CONCATENATE("0x",DEC2HEX(F490+2048))</f>
        <v>0xA51</v>
      </c>
      <c r="I490" s="419">
        <f ca="1">IF($A490="","", VLOOKUP(CONCATENATE("Observatory", $A490), Type_DB, 12, 0))</f>
        <v>1200</v>
      </c>
      <c r="J490" s="421">
        <f ca="1">IF($A490="","", VLOOKUP(CONCATENATE("Observatory", $A490), Type_DB, 15, 0))</f>
        <v>30</v>
      </c>
      <c r="K490" s="421" t="str">
        <f ca="1">IF($A490="","", VLOOKUP(CONCATENATE("Observatory", $A490), Type_DB, 8, 0))</f>
        <v>Sync</v>
      </c>
      <c r="L490" s="423">
        <f ca="1">IF($A490="","", VLOOKUP(CONCATENATE("Observatory", $A490), Type_DB, 16, 0))</f>
        <v>40</v>
      </c>
      <c r="M490" s="348" t="s">
        <v>899</v>
      </c>
      <c r="N490" s="349">
        <v>1</v>
      </c>
      <c r="O490" s="349">
        <v>1</v>
      </c>
      <c r="P490" s="350">
        <f t="shared" ca="1" si="580"/>
        <v>30</v>
      </c>
      <c r="Q490" s="349">
        <v>0</v>
      </c>
      <c r="R490" s="349">
        <f t="shared" si="581"/>
        <v>0</v>
      </c>
      <c r="S490" s="349" t="s">
        <v>923</v>
      </c>
      <c r="T490" s="360">
        <f t="shared" ca="1" si="572"/>
        <v>40</v>
      </c>
      <c r="U490" s="348" t="s">
        <v>899</v>
      </c>
      <c r="V490" s="349">
        <v>0</v>
      </c>
      <c r="W490" s="349">
        <v>0</v>
      </c>
      <c r="X490" s="350">
        <f t="shared" ca="1" si="582"/>
        <v>0</v>
      </c>
      <c r="Y490" s="349">
        <v>0</v>
      </c>
      <c r="Z490" s="349">
        <f t="shared" si="583"/>
        <v>0</v>
      </c>
      <c r="AA490" s="349" t="s">
        <v>923</v>
      </c>
      <c r="AB490" s="360">
        <f t="shared" si="573"/>
        <v>0</v>
      </c>
      <c r="AC490" s="348" t="s">
        <v>899</v>
      </c>
      <c r="AD490" s="349">
        <v>1</v>
      </c>
      <c r="AE490" s="349">
        <v>1</v>
      </c>
      <c r="AF490" s="350">
        <f t="shared" ca="1" si="584"/>
        <v>30</v>
      </c>
      <c r="AG490" s="349">
        <v>0</v>
      </c>
      <c r="AH490" s="349">
        <f t="shared" si="585"/>
        <v>0</v>
      </c>
      <c r="AI490" s="349" t="s">
        <v>923</v>
      </c>
      <c r="AJ490" s="360">
        <f t="shared" ca="1" si="574"/>
        <v>40</v>
      </c>
      <c r="AK490" s="348" t="s">
        <v>899</v>
      </c>
      <c r="AL490" s="349">
        <v>1</v>
      </c>
      <c r="AM490" s="349">
        <v>1</v>
      </c>
      <c r="AN490" s="350">
        <f t="shared" ca="1" si="586"/>
        <v>30</v>
      </c>
      <c r="AO490" s="349">
        <v>0</v>
      </c>
      <c r="AP490" s="349">
        <f t="shared" si="587"/>
        <v>0</v>
      </c>
      <c r="AQ490" s="349" t="s">
        <v>923</v>
      </c>
      <c r="AR490" s="360">
        <f t="shared" ca="1" si="575"/>
        <v>40</v>
      </c>
    </row>
    <row r="491" spans="1:44" ht="13.5" thickBot="1" x14ac:dyDescent="0.25">
      <c r="A491" s="430"/>
      <c r="B491" s="430"/>
      <c r="C491" s="415"/>
      <c r="D491" s="413"/>
      <c r="E491" s="413"/>
      <c r="F491" s="417"/>
      <c r="G491" s="418"/>
      <c r="H491" s="418"/>
      <c r="I491" s="420"/>
      <c r="J491" s="422"/>
      <c r="K491" s="422"/>
      <c r="L491" s="424"/>
      <c r="M491" s="351" t="s">
        <v>31</v>
      </c>
      <c r="N491" s="352"/>
      <c r="O491" s="352"/>
      <c r="P491" s="352" t="str">
        <f t="shared" ca="1" si="580"/>
        <v/>
      </c>
      <c r="Q491" s="352"/>
      <c r="R491" s="352" t="str">
        <f t="shared" si="581"/>
        <v/>
      </c>
      <c r="S491" s="352"/>
      <c r="T491" s="361">
        <f t="shared" si="572"/>
        <v>0</v>
      </c>
      <c r="U491" s="351" t="s">
        <v>31</v>
      </c>
      <c r="V491" s="352"/>
      <c r="W491" s="352"/>
      <c r="X491" s="352" t="str">
        <f t="shared" ca="1" si="582"/>
        <v/>
      </c>
      <c r="Y491" s="352"/>
      <c r="Z491" s="352" t="str">
        <f t="shared" si="583"/>
        <v/>
      </c>
      <c r="AA491" s="352"/>
      <c r="AB491" s="361">
        <f t="shared" si="573"/>
        <v>0</v>
      </c>
      <c r="AC491" s="351" t="s">
        <v>31</v>
      </c>
      <c r="AD491" s="352"/>
      <c r="AE491" s="352"/>
      <c r="AF491" s="352" t="str">
        <f t="shared" ca="1" si="584"/>
        <v/>
      </c>
      <c r="AG491" s="352"/>
      <c r="AH491" s="352" t="str">
        <f t="shared" si="585"/>
        <v/>
      </c>
      <c r="AI491" s="352"/>
      <c r="AJ491" s="361">
        <f t="shared" si="574"/>
        <v>0</v>
      </c>
      <c r="AK491" s="351" t="s">
        <v>31</v>
      </c>
      <c r="AL491" s="352"/>
      <c r="AM491" s="352"/>
      <c r="AN491" s="352" t="str">
        <f t="shared" ca="1" si="586"/>
        <v/>
      </c>
      <c r="AO491" s="352"/>
      <c r="AP491" s="352" t="str">
        <f t="shared" si="587"/>
        <v/>
      </c>
      <c r="AQ491" s="352"/>
      <c r="AR491" s="361">
        <f t="shared" si="575"/>
        <v>0</v>
      </c>
    </row>
    <row r="492" spans="1:44" x14ac:dyDescent="0.2">
      <c r="A492" s="430">
        <f t="shared" ref="A492" si="614">IF(AND(A490&lt;&gt;A$10, A490&lt;&gt;""), A490+1, "")</f>
        <v>241</v>
      </c>
      <c r="B492" s="430">
        <f>'TO Filter Summary'!B251</f>
        <v>0</v>
      </c>
      <c r="C492" s="414" t="s">
        <v>409</v>
      </c>
      <c r="D492" s="409" t="s">
        <v>27</v>
      </c>
      <c r="E492" s="409" t="str">
        <f>'TO Filter Summary'!D251</f>
        <v>A</v>
      </c>
      <c r="F492" s="416">
        <f ca="1">IF($A492="","", VLOOKUP(CONCATENATE("Observatory", $A492), Type_DB, 4, 0))</f>
        <v>594</v>
      </c>
      <c r="G492" s="409" t="str">
        <f ca="1">IF($A492="","", VLOOKUP(CONCATENATE("Observatory", $A492), Type_DB, 5, 0))</f>
        <v>0x252</v>
      </c>
      <c r="H492" s="409" t="str">
        <f t="shared" ref="H492" ca="1" si="615">CONCATENATE("0x",DEC2HEX(F492+2048))</f>
        <v>0xA52</v>
      </c>
      <c r="I492" s="419">
        <f ca="1">IF($A492="","", VLOOKUP(CONCATENATE("Observatory", $A492), Type_DB, 12, 0))</f>
        <v>272</v>
      </c>
      <c r="J492" s="421">
        <f ca="1">IF($A492="","", VLOOKUP(CONCATENATE("Observatory", $A492), Type_DB, 15, 0))</f>
        <v>0</v>
      </c>
      <c r="K492" s="421" t="str">
        <f ca="1">IF($A492="","", VLOOKUP(CONCATENATE("Observatory", $A492), Type_DB, 8, 0))</f>
        <v>Async</v>
      </c>
      <c r="L492" s="423">
        <f ca="1">IF($A492="","", VLOOKUP(CONCATENATE("Observatory", $A492), Type_DB, 16, 0))</f>
        <v>0</v>
      </c>
      <c r="M492" s="348" t="s">
        <v>899</v>
      </c>
      <c r="N492" s="349">
        <v>1</v>
      </c>
      <c r="O492" s="349">
        <v>1</v>
      </c>
      <c r="P492" s="350">
        <f t="shared" ca="1" si="580"/>
        <v>0</v>
      </c>
      <c r="Q492" s="349">
        <v>0</v>
      </c>
      <c r="R492" s="349">
        <f t="shared" si="581"/>
        <v>0</v>
      </c>
      <c r="S492" s="349" t="s">
        <v>923</v>
      </c>
      <c r="T492" s="360">
        <f t="shared" ca="1" si="572"/>
        <v>0</v>
      </c>
      <c r="U492" s="348" t="s">
        <v>899</v>
      </c>
      <c r="V492" s="349">
        <v>0</v>
      </c>
      <c r="W492" s="349">
        <v>0</v>
      </c>
      <c r="X492" s="350">
        <f t="shared" ca="1" si="582"/>
        <v>0</v>
      </c>
      <c r="Y492" s="349">
        <v>0</v>
      </c>
      <c r="Z492" s="349">
        <f t="shared" si="583"/>
        <v>0</v>
      </c>
      <c r="AA492" s="349" t="s">
        <v>923</v>
      </c>
      <c r="AB492" s="360">
        <f t="shared" si="573"/>
        <v>0</v>
      </c>
      <c r="AC492" s="348" t="s">
        <v>899</v>
      </c>
      <c r="AD492" s="349">
        <v>1</v>
      </c>
      <c r="AE492" s="349">
        <v>1</v>
      </c>
      <c r="AF492" s="350">
        <f t="shared" ca="1" si="584"/>
        <v>0</v>
      </c>
      <c r="AG492" s="349">
        <v>0</v>
      </c>
      <c r="AH492" s="349">
        <f t="shared" si="585"/>
        <v>0</v>
      </c>
      <c r="AI492" s="349" t="s">
        <v>923</v>
      </c>
      <c r="AJ492" s="360">
        <f t="shared" ca="1" si="574"/>
        <v>0</v>
      </c>
      <c r="AK492" s="348" t="s">
        <v>899</v>
      </c>
      <c r="AL492" s="349">
        <v>1</v>
      </c>
      <c r="AM492" s="349">
        <v>1</v>
      </c>
      <c r="AN492" s="350">
        <f t="shared" ca="1" si="586"/>
        <v>0</v>
      </c>
      <c r="AO492" s="349">
        <v>0</v>
      </c>
      <c r="AP492" s="349">
        <f t="shared" si="587"/>
        <v>0</v>
      </c>
      <c r="AQ492" s="349" t="s">
        <v>923</v>
      </c>
      <c r="AR492" s="360">
        <f t="shared" ca="1" si="575"/>
        <v>0</v>
      </c>
    </row>
    <row r="493" spans="1:44" ht="13.5" thickBot="1" x14ac:dyDescent="0.25">
      <c r="A493" s="430"/>
      <c r="B493" s="430"/>
      <c r="C493" s="415"/>
      <c r="D493" s="413"/>
      <c r="E493" s="413"/>
      <c r="F493" s="417"/>
      <c r="G493" s="418"/>
      <c r="H493" s="418"/>
      <c r="I493" s="420"/>
      <c r="J493" s="422"/>
      <c r="K493" s="422"/>
      <c r="L493" s="424"/>
      <c r="M493" s="351" t="s">
        <v>31</v>
      </c>
      <c r="N493" s="352"/>
      <c r="O493" s="352"/>
      <c r="P493" s="352" t="str">
        <f t="shared" ca="1" si="580"/>
        <v/>
      </c>
      <c r="Q493" s="352"/>
      <c r="R493" s="352" t="str">
        <f t="shared" si="581"/>
        <v/>
      </c>
      <c r="S493" s="352"/>
      <c r="T493" s="361">
        <f t="shared" si="572"/>
        <v>0</v>
      </c>
      <c r="U493" s="351" t="s">
        <v>31</v>
      </c>
      <c r="V493" s="352"/>
      <c r="W493" s="352"/>
      <c r="X493" s="352" t="str">
        <f t="shared" ca="1" si="582"/>
        <v/>
      </c>
      <c r="Y493" s="352"/>
      <c r="Z493" s="352" t="str">
        <f t="shared" si="583"/>
        <v/>
      </c>
      <c r="AA493" s="352"/>
      <c r="AB493" s="361">
        <f t="shared" si="573"/>
        <v>0</v>
      </c>
      <c r="AC493" s="351" t="s">
        <v>31</v>
      </c>
      <c r="AD493" s="352"/>
      <c r="AE493" s="352"/>
      <c r="AF493" s="352" t="str">
        <f t="shared" ca="1" si="584"/>
        <v/>
      </c>
      <c r="AG493" s="352"/>
      <c r="AH493" s="352" t="str">
        <f t="shared" si="585"/>
        <v/>
      </c>
      <c r="AI493" s="352"/>
      <c r="AJ493" s="361">
        <f t="shared" si="574"/>
        <v>0</v>
      </c>
      <c r="AK493" s="351" t="s">
        <v>31</v>
      </c>
      <c r="AL493" s="352"/>
      <c r="AM493" s="352"/>
      <c r="AN493" s="352" t="str">
        <f t="shared" ca="1" si="586"/>
        <v/>
      </c>
      <c r="AO493" s="352"/>
      <c r="AP493" s="352" t="str">
        <f t="shared" si="587"/>
        <v/>
      </c>
      <c r="AQ493" s="352"/>
      <c r="AR493" s="361">
        <f t="shared" si="575"/>
        <v>0</v>
      </c>
    </row>
    <row r="494" spans="1:44" x14ac:dyDescent="0.2">
      <c r="A494" s="430">
        <f t="shared" ref="A494" si="616">IF(AND(A492&lt;&gt;A$10, A492&lt;&gt;""), A492+1, "")</f>
        <v>242</v>
      </c>
      <c r="B494" s="430">
        <f>'TO Filter Summary'!B252</f>
        <v>0</v>
      </c>
      <c r="C494" s="414" t="s">
        <v>410</v>
      </c>
      <c r="D494" s="409" t="s">
        <v>27</v>
      </c>
      <c r="E494" s="409" t="str">
        <f>'TO Filter Summary'!D252</f>
        <v>A</v>
      </c>
      <c r="F494" s="416">
        <f ca="1">IF($A494="","", VLOOKUP(CONCATENATE("Observatory", $A494), Type_DB, 4, 0))</f>
        <v>595</v>
      </c>
      <c r="G494" s="409" t="str">
        <f ca="1">IF($A494="","", VLOOKUP(CONCATENATE("Observatory", $A494), Type_DB, 5, 0))</f>
        <v>0x253</v>
      </c>
      <c r="H494" s="409" t="str">
        <f t="shared" ref="H494" ca="1" si="617">CONCATENATE("0x",DEC2HEX(F494+2048))</f>
        <v>0xA53</v>
      </c>
      <c r="I494" s="419">
        <f ca="1">IF($A494="","", VLOOKUP(CONCATENATE("Observatory", $A494), Type_DB, 12, 0))</f>
        <v>2192</v>
      </c>
      <c r="J494" s="421">
        <f ca="1">IF($A494="","", VLOOKUP(CONCATENATE("Observatory", $A494), Type_DB, 15, 0))</f>
        <v>0</v>
      </c>
      <c r="K494" s="421" t="str">
        <f ca="1">IF($A494="","", VLOOKUP(CONCATENATE("Observatory", $A494), Type_DB, 8, 0))</f>
        <v>Async</v>
      </c>
      <c r="L494" s="423">
        <f ca="1">IF($A494="","", VLOOKUP(CONCATENATE("Observatory", $A494), Type_DB, 16, 0))</f>
        <v>0</v>
      </c>
      <c r="M494" s="348" t="s">
        <v>899</v>
      </c>
      <c r="N494" s="349">
        <v>1</v>
      </c>
      <c r="O494" s="349">
        <v>1</v>
      </c>
      <c r="P494" s="350">
        <f t="shared" ca="1" si="580"/>
        <v>0</v>
      </c>
      <c r="Q494" s="349">
        <v>0</v>
      </c>
      <c r="R494" s="349">
        <f t="shared" si="581"/>
        <v>0</v>
      </c>
      <c r="S494" s="349" t="s">
        <v>923</v>
      </c>
      <c r="T494" s="360">
        <f t="shared" ca="1" si="572"/>
        <v>0</v>
      </c>
      <c r="U494" s="348" t="s">
        <v>899</v>
      </c>
      <c r="V494" s="349">
        <v>0</v>
      </c>
      <c r="W494" s="349">
        <v>0</v>
      </c>
      <c r="X494" s="350">
        <f t="shared" ca="1" si="582"/>
        <v>0</v>
      </c>
      <c r="Y494" s="349">
        <v>0</v>
      </c>
      <c r="Z494" s="349">
        <f t="shared" si="583"/>
        <v>0</v>
      </c>
      <c r="AA494" s="349" t="s">
        <v>923</v>
      </c>
      <c r="AB494" s="360">
        <f t="shared" si="573"/>
        <v>0</v>
      </c>
      <c r="AC494" s="348" t="s">
        <v>899</v>
      </c>
      <c r="AD494" s="349">
        <v>1</v>
      </c>
      <c r="AE494" s="349">
        <v>1</v>
      </c>
      <c r="AF494" s="350">
        <f t="shared" ca="1" si="584"/>
        <v>0</v>
      </c>
      <c r="AG494" s="349">
        <v>0</v>
      </c>
      <c r="AH494" s="349">
        <f t="shared" si="585"/>
        <v>0</v>
      </c>
      <c r="AI494" s="349" t="s">
        <v>923</v>
      </c>
      <c r="AJ494" s="360">
        <f t="shared" ca="1" si="574"/>
        <v>0</v>
      </c>
      <c r="AK494" s="348" t="s">
        <v>899</v>
      </c>
      <c r="AL494" s="349">
        <v>1</v>
      </c>
      <c r="AM494" s="349">
        <v>1</v>
      </c>
      <c r="AN494" s="350">
        <f t="shared" ca="1" si="586"/>
        <v>0</v>
      </c>
      <c r="AO494" s="349">
        <v>0</v>
      </c>
      <c r="AP494" s="349">
        <f t="shared" si="587"/>
        <v>0</v>
      </c>
      <c r="AQ494" s="349" t="s">
        <v>923</v>
      </c>
      <c r="AR494" s="360">
        <f t="shared" ca="1" si="575"/>
        <v>0</v>
      </c>
    </row>
    <row r="495" spans="1:44" ht="13.5" thickBot="1" x14ac:dyDescent="0.25">
      <c r="A495" s="430"/>
      <c r="B495" s="430"/>
      <c r="C495" s="415"/>
      <c r="D495" s="413"/>
      <c r="E495" s="413"/>
      <c r="F495" s="417"/>
      <c r="G495" s="418"/>
      <c r="H495" s="418"/>
      <c r="I495" s="420"/>
      <c r="J495" s="422"/>
      <c r="K495" s="422"/>
      <c r="L495" s="424"/>
      <c r="M495" s="351" t="s">
        <v>31</v>
      </c>
      <c r="N495" s="352"/>
      <c r="O495" s="352"/>
      <c r="P495" s="352" t="str">
        <f t="shared" ca="1" si="580"/>
        <v/>
      </c>
      <c r="Q495" s="352"/>
      <c r="R495" s="352" t="str">
        <f t="shared" si="581"/>
        <v/>
      </c>
      <c r="S495" s="352"/>
      <c r="T495" s="361">
        <f t="shared" si="572"/>
        <v>0</v>
      </c>
      <c r="U495" s="351" t="s">
        <v>31</v>
      </c>
      <c r="V495" s="352"/>
      <c r="W495" s="352"/>
      <c r="X495" s="352" t="str">
        <f t="shared" ca="1" si="582"/>
        <v/>
      </c>
      <c r="Y495" s="352"/>
      <c r="Z495" s="352" t="str">
        <f t="shared" si="583"/>
        <v/>
      </c>
      <c r="AA495" s="352"/>
      <c r="AB495" s="361">
        <f t="shared" si="573"/>
        <v>0</v>
      </c>
      <c r="AC495" s="351" t="s">
        <v>31</v>
      </c>
      <c r="AD495" s="352"/>
      <c r="AE495" s="352"/>
      <c r="AF495" s="352" t="str">
        <f t="shared" ca="1" si="584"/>
        <v/>
      </c>
      <c r="AG495" s="352"/>
      <c r="AH495" s="352" t="str">
        <f t="shared" si="585"/>
        <v/>
      </c>
      <c r="AI495" s="352"/>
      <c r="AJ495" s="361">
        <f t="shared" si="574"/>
        <v>0</v>
      </c>
      <c r="AK495" s="351" t="s">
        <v>31</v>
      </c>
      <c r="AL495" s="352"/>
      <c r="AM495" s="352"/>
      <c r="AN495" s="352" t="str">
        <f t="shared" ca="1" si="586"/>
        <v/>
      </c>
      <c r="AO495" s="352"/>
      <c r="AP495" s="352" t="str">
        <f t="shared" si="587"/>
        <v/>
      </c>
      <c r="AQ495" s="352"/>
      <c r="AR495" s="361">
        <f t="shared" si="575"/>
        <v>0</v>
      </c>
    </row>
    <row r="496" spans="1:44" x14ac:dyDescent="0.2">
      <c r="A496" s="430">
        <f t="shared" ref="A496" si="618">IF(AND(A494&lt;&gt;A$10, A494&lt;&gt;""), A494+1, "")</f>
        <v>243</v>
      </c>
      <c r="B496" s="430">
        <f>'TO Filter Summary'!B253</f>
        <v>0</v>
      </c>
      <c r="C496" s="414" t="s">
        <v>411</v>
      </c>
      <c r="D496" s="409" t="s">
        <v>27</v>
      </c>
      <c r="E496" s="409" t="str">
        <f>'TO Filter Summary'!D253</f>
        <v>A</v>
      </c>
      <c r="F496" s="416">
        <f ca="1">IF($A496="","", VLOOKUP(CONCATENATE("Observatory", $A496), Type_DB, 4, 0))</f>
        <v>596</v>
      </c>
      <c r="G496" s="409" t="str">
        <f ca="1">IF($A496="","", VLOOKUP(CONCATENATE("Observatory", $A496), Type_DB, 5, 0))</f>
        <v>0x254</v>
      </c>
      <c r="H496" s="409" t="str">
        <f t="shared" ref="H496" ca="1" si="619">CONCATENATE("0x",DEC2HEX(F496+2048))</f>
        <v>0xA54</v>
      </c>
      <c r="I496" s="419">
        <f ca="1">IF($A496="","", VLOOKUP(CONCATENATE("Observatory", $A496), Type_DB, 12, 0))</f>
        <v>944</v>
      </c>
      <c r="J496" s="421">
        <f ca="1">IF($A496="","", VLOOKUP(CONCATENATE("Observatory", $A496), Type_DB, 15, 0))</f>
        <v>0</v>
      </c>
      <c r="K496" s="421" t="str">
        <f ca="1">IF($A496="","", VLOOKUP(CONCATENATE("Observatory", $A496), Type_DB, 8, 0))</f>
        <v>Async</v>
      </c>
      <c r="L496" s="423">
        <f ca="1">IF($A496="","", VLOOKUP(CONCATENATE("Observatory", $A496), Type_DB, 16, 0))</f>
        <v>0</v>
      </c>
      <c r="M496" s="348" t="s">
        <v>899</v>
      </c>
      <c r="N496" s="349">
        <v>1</v>
      </c>
      <c r="O496" s="349">
        <v>1</v>
      </c>
      <c r="P496" s="350">
        <f t="shared" ca="1" si="580"/>
        <v>0</v>
      </c>
      <c r="Q496" s="349">
        <v>0</v>
      </c>
      <c r="R496" s="349">
        <f t="shared" si="581"/>
        <v>0</v>
      </c>
      <c r="S496" s="349" t="s">
        <v>923</v>
      </c>
      <c r="T496" s="360">
        <f t="shared" ca="1" si="572"/>
        <v>0</v>
      </c>
      <c r="U496" s="348" t="s">
        <v>899</v>
      </c>
      <c r="V496" s="349">
        <v>0</v>
      </c>
      <c r="W496" s="349">
        <v>0</v>
      </c>
      <c r="X496" s="350">
        <f t="shared" ca="1" si="582"/>
        <v>0</v>
      </c>
      <c r="Y496" s="349">
        <v>0</v>
      </c>
      <c r="Z496" s="349">
        <f t="shared" si="583"/>
        <v>0</v>
      </c>
      <c r="AA496" s="349" t="s">
        <v>923</v>
      </c>
      <c r="AB496" s="360">
        <f t="shared" si="573"/>
        <v>0</v>
      </c>
      <c r="AC496" s="348" t="s">
        <v>899</v>
      </c>
      <c r="AD496" s="349">
        <v>1</v>
      </c>
      <c r="AE496" s="349">
        <v>1</v>
      </c>
      <c r="AF496" s="350">
        <f t="shared" ca="1" si="584"/>
        <v>0</v>
      </c>
      <c r="AG496" s="349">
        <v>0</v>
      </c>
      <c r="AH496" s="349">
        <f t="shared" si="585"/>
        <v>0</v>
      </c>
      <c r="AI496" s="349" t="s">
        <v>923</v>
      </c>
      <c r="AJ496" s="360">
        <f t="shared" ca="1" si="574"/>
        <v>0</v>
      </c>
      <c r="AK496" s="348" t="s">
        <v>899</v>
      </c>
      <c r="AL496" s="349">
        <v>1</v>
      </c>
      <c r="AM496" s="349">
        <v>1</v>
      </c>
      <c r="AN496" s="350">
        <f t="shared" ca="1" si="586"/>
        <v>0</v>
      </c>
      <c r="AO496" s="349">
        <v>0</v>
      </c>
      <c r="AP496" s="349">
        <f t="shared" si="587"/>
        <v>0</v>
      </c>
      <c r="AQ496" s="349" t="s">
        <v>923</v>
      </c>
      <c r="AR496" s="360">
        <f t="shared" ca="1" si="575"/>
        <v>0</v>
      </c>
    </row>
    <row r="497" spans="1:44" ht="13.5" thickBot="1" x14ac:dyDescent="0.25">
      <c r="A497" s="430"/>
      <c r="B497" s="430"/>
      <c r="C497" s="415"/>
      <c r="D497" s="413"/>
      <c r="E497" s="413"/>
      <c r="F497" s="417"/>
      <c r="G497" s="418"/>
      <c r="H497" s="418"/>
      <c r="I497" s="420"/>
      <c r="J497" s="422"/>
      <c r="K497" s="422"/>
      <c r="L497" s="424"/>
      <c r="M497" s="351" t="s">
        <v>31</v>
      </c>
      <c r="N497" s="352"/>
      <c r="O497" s="352"/>
      <c r="P497" s="352" t="str">
        <f t="shared" ca="1" si="580"/>
        <v/>
      </c>
      <c r="Q497" s="352"/>
      <c r="R497" s="352" t="str">
        <f t="shared" si="581"/>
        <v/>
      </c>
      <c r="S497" s="352"/>
      <c r="T497" s="361">
        <f t="shared" si="572"/>
        <v>0</v>
      </c>
      <c r="U497" s="351" t="s">
        <v>31</v>
      </c>
      <c r="V497" s="352"/>
      <c r="W497" s="352"/>
      <c r="X497" s="352" t="str">
        <f t="shared" ca="1" si="582"/>
        <v/>
      </c>
      <c r="Y497" s="352"/>
      <c r="Z497" s="352" t="str">
        <f t="shared" si="583"/>
        <v/>
      </c>
      <c r="AA497" s="352"/>
      <c r="AB497" s="361">
        <f t="shared" si="573"/>
        <v>0</v>
      </c>
      <c r="AC497" s="351" t="s">
        <v>31</v>
      </c>
      <c r="AD497" s="352"/>
      <c r="AE497" s="352"/>
      <c r="AF497" s="352" t="str">
        <f t="shared" ca="1" si="584"/>
        <v/>
      </c>
      <c r="AG497" s="352"/>
      <c r="AH497" s="352" t="str">
        <f t="shared" si="585"/>
        <v/>
      </c>
      <c r="AI497" s="352"/>
      <c r="AJ497" s="361">
        <f t="shared" si="574"/>
        <v>0</v>
      </c>
      <c r="AK497" s="351" t="s">
        <v>31</v>
      </c>
      <c r="AL497" s="352"/>
      <c r="AM497" s="352"/>
      <c r="AN497" s="352" t="str">
        <f t="shared" ca="1" si="586"/>
        <v/>
      </c>
      <c r="AO497" s="352"/>
      <c r="AP497" s="352" t="str">
        <f t="shared" si="587"/>
        <v/>
      </c>
      <c r="AQ497" s="352"/>
      <c r="AR497" s="361">
        <f t="shared" si="575"/>
        <v>0</v>
      </c>
    </row>
    <row r="498" spans="1:44" x14ac:dyDescent="0.2">
      <c r="A498" s="430">
        <f t="shared" ref="A498" si="620">IF(AND(A496&lt;&gt;A$10, A496&lt;&gt;""), A496+1, "")</f>
        <v>244</v>
      </c>
      <c r="B498" s="430">
        <f>'TO Filter Summary'!B254</f>
        <v>0</v>
      </c>
      <c r="C498" s="414" t="s">
        <v>412</v>
      </c>
      <c r="D498" s="409" t="s">
        <v>27</v>
      </c>
      <c r="E498" s="409" t="str">
        <f>'TO Filter Summary'!D254</f>
        <v>A</v>
      </c>
      <c r="F498" s="416">
        <f ca="1">IF($A498="","", VLOOKUP(CONCATENATE("Observatory", $A498), Type_DB, 4, 0))</f>
        <v>597</v>
      </c>
      <c r="G498" s="409" t="str">
        <f ca="1">IF($A498="","", VLOOKUP(CONCATENATE("Observatory", $A498), Type_DB, 5, 0))</f>
        <v>0x255</v>
      </c>
      <c r="H498" s="409" t="str">
        <f t="shared" ref="H498" ca="1" si="621">CONCATENATE("0x",DEC2HEX(F498+2048))</f>
        <v>0xA55</v>
      </c>
      <c r="I498" s="419">
        <f ca="1">IF($A498="","", VLOOKUP(CONCATENATE("Observatory", $A498), Type_DB, 12, 0))</f>
        <v>3248</v>
      </c>
      <c r="J498" s="421">
        <f ca="1">IF($A498="","", VLOOKUP(CONCATENATE("Observatory", $A498), Type_DB, 15, 0))</f>
        <v>0</v>
      </c>
      <c r="K498" s="421" t="str">
        <f ca="1">IF($A498="","", VLOOKUP(CONCATENATE("Observatory", $A498), Type_DB, 8, 0))</f>
        <v>Async</v>
      </c>
      <c r="L498" s="423">
        <f ca="1">IF($A498="","", VLOOKUP(CONCATENATE("Observatory", $A498), Type_DB, 16, 0))</f>
        <v>0</v>
      </c>
      <c r="M498" s="348" t="s">
        <v>899</v>
      </c>
      <c r="N498" s="349">
        <v>1</v>
      </c>
      <c r="O498" s="349">
        <v>1</v>
      </c>
      <c r="P498" s="350">
        <f t="shared" ca="1" si="580"/>
        <v>0</v>
      </c>
      <c r="Q498" s="349">
        <v>0</v>
      </c>
      <c r="R498" s="349">
        <f t="shared" si="581"/>
        <v>0</v>
      </c>
      <c r="S498" s="349" t="s">
        <v>923</v>
      </c>
      <c r="T498" s="360">
        <f t="shared" ca="1" si="572"/>
        <v>0</v>
      </c>
      <c r="U498" s="348" t="s">
        <v>899</v>
      </c>
      <c r="V498" s="349">
        <v>0</v>
      </c>
      <c r="W498" s="349">
        <v>0</v>
      </c>
      <c r="X498" s="350">
        <f t="shared" ca="1" si="582"/>
        <v>0</v>
      </c>
      <c r="Y498" s="349">
        <v>0</v>
      </c>
      <c r="Z498" s="349">
        <f t="shared" si="583"/>
        <v>0</v>
      </c>
      <c r="AA498" s="349" t="s">
        <v>923</v>
      </c>
      <c r="AB498" s="360">
        <f t="shared" si="573"/>
        <v>0</v>
      </c>
      <c r="AC498" s="348" t="s">
        <v>899</v>
      </c>
      <c r="AD498" s="349">
        <v>1</v>
      </c>
      <c r="AE498" s="349">
        <v>1</v>
      </c>
      <c r="AF498" s="350">
        <f t="shared" ca="1" si="584"/>
        <v>0</v>
      </c>
      <c r="AG498" s="349">
        <v>0</v>
      </c>
      <c r="AH498" s="349">
        <f t="shared" si="585"/>
        <v>0</v>
      </c>
      <c r="AI498" s="349" t="s">
        <v>923</v>
      </c>
      <c r="AJ498" s="360">
        <f t="shared" ca="1" si="574"/>
        <v>0</v>
      </c>
      <c r="AK498" s="348" t="s">
        <v>899</v>
      </c>
      <c r="AL498" s="349">
        <v>1</v>
      </c>
      <c r="AM498" s="349">
        <v>1</v>
      </c>
      <c r="AN498" s="350">
        <f t="shared" ca="1" si="586"/>
        <v>0</v>
      </c>
      <c r="AO498" s="349">
        <v>0</v>
      </c>
      <c r="AP498" s="349">
        <f t="shared" si="587"/>
        <v>0</v>
      </c>
      <c r="AQ498" s="349" t="s">
        <v>923</v>
      </c>
      <c r="AR498" s="360">
        <f t="shared" ca="1" si="575"/>
        <v>0</v>
      </c>
    </row>
    <row r="499" spans="1:44" ht="13.5" thickBot="1" x14ac:dyDescent="0.25">
      <c r="A499" s="430"/>
      <c r="B499" s="430"/>
      <c r="C499" s="415"/>
      <c r="D499" s="413"/>
      <c r="E499" s="413"/>
      <c r="F499" s="417"/>
      <c r="G499" s="418"/>
      <c r="H499" s="418"/>
      <c r="I499" s="420"/>
      <c r="J499" s="422"/>
      <c r="K499" s="422"/>
      <c r="L499" s="424"/>
      <c r="M499" s="351" t="s">
        <v>31</v>
      </c>
      <c r="N499" s="352"/>
      <c r="O499" s="352"/>
      <c r="P499" s="352" t="str">
        <f t="shared" ca="1" si="580"/>
        <v/>
      </c>
      <c r="Q499" s="352"/>
      <c r="R499" s="352" t="str">
        <f t="shared" si="581"/>
        <v/>
      </c>
      <c r="S499" s="352"/>
      <c r="T499" s="361">
        <f t="shared" si="572"/>
        <v>0</v>
      </c>
      <c r="U499" s="351" t="s">
        <v>31</v>
      </c>
      <c r="V499" s="352"/>
      <c r="W499" s="352"/>
      <c r="X499" s="352" t="str">
        <f t="shared" ca="1" si="582"/>
        <v/>
      </c>
      <c r="Y499" s="352"/>
      <c r="Z499" s="352" t="str">
        <f t="shared" si="583"/>
        <v/>
      </c>
      <c r="AA499" s="352"/>
      <c r="AB499" s="361">
        <f t="shared" si="573"/>
        <v>0</v>
      </c>
      <c r="AC499" s="351" t="s">
        <v>31</v>
      </c>
      <c r="AD499" s="352"/>
      <c r="AE499" s="352"/>
      <c r="AF499" s="352" t="str">
        <f t="shared" ca="1" si="584"/>
        <v/>
      </c>
      <c r="AG499" s="352"/>
      <c r="AH499" s="352" t="str">
        <f t="shared" si="585"/>
        <v/>
      </c>
      <c r="AI499" s="352"/>
      <c r="AJ499" s="361">
        <f t="shared" si="574"/>
        <v>0</v>
      </c>
      <c r="AK499" s="351" t="s">
        <v>31</v>
      </c>
      <c r="AL499" s="352"/>
      <c r="AM499" s="352"/>
      <c r="AN499" s="352" t="str">
        <f t="shared" ca="1" si="586"/>
        <v/>
      </c>
      <c r="AO499" s="352"/>
      <c r="AP499" s="352" t="str">
        <f t="shared" si="587"/>
        <v/>
      </c>
      <c r="AQ499" s="352"/>
      <c r="AR499" s="361">
        <f t="shared" si="575"/>
        <v>0</v>
      </c>
    </row>
    <row r="500" spans="1:44" x14ac:dyDescent="0.2">
      <c r="A500" s="430">
        <f t="shared" ref="A500" si="622">IF(AND(A498&lt;&gt;A$10, A498&lt;&gt;""), A498+1, "")</f>
        <v>245</v>
      </c>
      <c r="B500" s="430">
        <f>'TO Filter Summary'!B255</f>
        <v>0</v>
      </c>
      <c r="C500" s="414" t="s">
        <v>413</v>
      </c>
      <c r="D500" s="409" t="s">
        <v>27</v>
      </c>
      <c r="E500" s="409" t="str">
        <f>'TO Filter Summary'!D255</f>
        <v>A</v>
      </c>
      <c r="F500" s="416">
        <f ca="1">IF($A500="","", VLOOKUP(CONCATENATE("Observatory", $A500), Type_DB, 4, 0))</f>
        <v>598</v>
      </c>
      <c r="G500" s="409" t="str">
        <f ca="1">IF($A500="","", VLOOKUP(CONCATENATE("Observatory", $A500), Type_DB, 5, 0))</f>
        <v>0x256</v>
      </c>
      <c r="H500" s="409" t="str">
        <f t="shared" ref="H500" ca="1" si="623">CONCATENATE("0x",DEC2HEX(F500+2048))</f>
        <v>0xA56</v>
      </c>
      <c r="I500" s="419">
        <f ca="1">IF($A500="","", VLOOKUP(CONCATENATE("Observatory", $A500), Type_DB, 12, 0))</f>
        <v>1296</v>
      </c>
      <c r="J500" s="421">
        <f ca="1">IF($A500="","", VLOOKUP(CONCATENATE("Observatory", $A500), Type_DB, 15, 0))</f>
        <v>0</v>
      </c>
      <c r="K500" s="421" t="str">
        <f ca="1">IF($A500="","", VLOOKUP(CONCATENATE("Observatory", $A500), Type_DB, 8, 0))</f>
        <v>Async</v>
      </c>
      <c r="L500" s="423">
        <f ca="1">IF($A500="","", VLOOKUP(CONCATENATE("Observatory", $A500), Type_DB, 16, 0))</f>
        <v>0</v>
      </c>
      <c r="M500" s="348" t="s">
        <v>899</v>
      </c>
      <c r="N500" s="349">
        <v>1</v>
      </c>
      <c r="O500" s="349">
        <v>1</v>
      </c>
      <c r="P500" s="350">
        <f t="shared" ca="1" si="580"/>
        <v>0</v>
      </c>
      <c r="Q500" s="349">
        <v>0</v>
      </c>
      <c r="R500" s="349">
        <f t="shared" si="581"/>
        <v>0</v>
      </c>
      <c r="S500" s="349" t="s">
        <v>923</v>
      </c>
      <c r="T500" s="360">
        <f t="shared" ca="1" si="572"/>
        <v>0</v>
      </c>
      <c r="U500" s="348" t="s">
        <v>899</v>
      </c>
      <c r="V500" s="349">
        <v>0</v>
      </c>
      <c r="W500" s="349">
        <v>0</v>
      </c>
      <c r="X500" s="350">
        <f t="shared" ca="1" si="582"/>
        <v>0</v>
      </c>
      <c r="Y500" s="349">
        <v>0</v>
      </c>
      <c r="Z500" s="349">
        <f t="shared" si="583"/>
        <v>0</v>
      </c>
      <c r="AA500" s="349" t="s">
        <v>923</v>
      </c>
      <c r="AB500" s="360">
        <f t="shared" si="573"/>
        <v>0</v>
      </c>
      <c r="AC500" s="348" t="s">
        <v>899</v>
      </c>
      <c r="AD500" s="349">
        <v>1</v>
      </c>
      <c r="AE500" s="349">
        <v>1</v>
      </c>
      <c r="AF500" s="350">
        <f t="shared" ca="1" si="584"/>
        <v>0</v>
      </c>
      <c r="AG500" s="349">
        <v>0</v>
      </c>
      <c r="AH500" s="349">
        <f t="shared" si="585"/>
        <v>0</v>
      </c>
      <c r="AI500" s="349" t="s">
        <v>923</v>
      </c>
      <c r="AJ500" s="360">
        <f t="shared" ca="1" si="574"/>
        <v>0</v>
      </c>
      <c r="AK500" s="348" t="s">
        <v>899</v>
      </c>
      <c r="AL500" s="349">
        <v>1</v>
      </c>
      <c r="AM500" s="349">
        <v>1</v>
      </c>
      <c r="AN500" s="350">
        <f t="shared" ca="1" si="586"/>
        <v>0</v>
      </c>
      <c r="AO500" s="349">
        <v>0</v>
      </c>
      <c r="AP500" s="349">
        <f t="shared" si="587"/>
        <v>0</v>
      </c>
      <c r="AQ500" s="349" t="s">
        <v>923</v>
      </c>
      <c r="AR500" s="360">
        <f t="shared" ca="1" si="575"/>
        <v>0</v>
      </c>
    </row>
    <row r="501" spans="1:44" ht="13.5" thickBot="1" x14ac:dyDescent="0.25">
      <c r="A501" s="430"/>
      <c r="B501" s="430"/>
      <c r="C501" s="415"/>
      <c r="D501" s="413"/>
      <c r="E501" s="413"/>
      <c r="F501" s="417"/>
      <c r="G501" s="418"/>
      <c r="H501" s="418"/>
      <c r="I501" s="420"/>
      <c r="J501" s="422"/>
      <c r="K501" s="422"/>
      <c r="L501" s="424"/>
      <c r="M501" s="351" t="s">
        <v>31</v>
      </c>
      <c r="N501" s="352"/>
      <c r="O501" s="352"/>
      <c r="P501" s="352" t="str">
        <f t="shared" ca="1" si="580"/>
        <v/>
      </c>
      <c r="Q501" s="352"/>
      <c r="R501" s="352" t="str">
        <f t="shared" si="581"/>
        <v/>
      </c>
      <c r="S501" s="352"/>
      <c r="T501" s="361">
        <f t="shared" si="572"/>
        <v>0</v>
      </c>
      <c r="U501" s="351" t="s">
        <v>31</v>
      </c>
      <c r="V501" s="352"/>
      <c r="W501" s="352"/>
      <c r="X501" s="352" t="str">
        <f t="shared" ca="1" si="582"/>
        <v/>
      </c>
      <c r="Y501" s="352"/>
      <c r="Z501" s="352" t="str">
        <f t="shared" si="583"/>
        <v/>
      </c>
      <c r="AA501" s="352"/>
      <c r="AB501" s="361">
        <f t="shared" si="573"/>
        <v>0</v>
      </c>
      <c r="AC501" s="351" t="s">
        <v>31</v>
      </c>
      <c r="AD501" s="352"/>
      <c r="AE501" s="352"/>
      <c r="AF501" s="352" t="str">
        <f t="shared" ca="1" si="584"/>
        <v/>
      </c>
      <c r="AG501" s="352"/>
      <c r="AH501" s="352" t="str">
        <f t="shared" si="585"/>
        <v/>
      </c>
      <c r="AI501" s="352"/>
      <c r="AJ501" s="361">
        <f t="shared" si="574"/>
        <v>0</v>
      </c>
      <c r="AK501" s="351" t="s">
        <v>31</v>
      </c>
      <c r="AL501" s="352"/>
      <c r="AM501" s="352"/>
      <c r="AN501" s="352" t="str">
        <f t="shared" ca="1" si="586"/>
        <v/>
      </c>
      <c r="AO501" s="352"/>
      <c r="AP501" s="352" t="str">
        <f t="shared" si="587"/>
        <v/>
      </c>
      <c r="AQ501" s="352"/>
      <c r="AR501" s="361">
        <f t="shared" si="575"/>
        <v>0</v>
      </c>
    </row>
    <row r="502" spans="1:44" x14ac:dyDescent="0.2">
      <c r="A502" s="430">
        <f t="shared" ref="A502" si="624">IF(AND(A500&lt;&gt;A$10, A500&lt;&gt;""), A500+1, "")</f>
        <v>246</v>
      </c>
      <c r="B502" s="430">
        <f>'TO Filter Summary'!B256</f>
        <v>0</v>
      </c>
      <c r="C502" s="414" t="s">
        <v>395</v>
      </c>
      <c r="D502" s="409" t="s">
        <v>27</v>
      </c>
      <c r="E502" s="409" t="str">
        <f>'TO Filter Summary'!D256</f>
        <v>A</v>
      </c>
      <c r="F502" s="416">
        <f ca="1">IF($A502="","", VLOOKUP(CONCATENATE("Observatory", $A502), Type_DB, 4, 0))</f>
        <v>599</v>
      </c>
      <c r="G502" s="409" t="str">
        <f ca="1">IF($A502="","", VLOOKUP(CONCATENATE("Observatory", $A502), Type_DB, 5, 0))</f>
        <v>0x257</v>
      </c>
      <c r="H502" s="409" t="str">
        <f t="shared" ref="H502" ca="1" si="625">CONCATENATE("0x",DEC2HEX(F502+2048))</f>
        <v>0xA57</v>
      </c>
      <c r="I502" s="419" t="str">
        <f ca="1">IF($A502="","", VLOOKUP(CONCATENATE("Observatory", $A502), Type_DB, 12, 0))</f>
        <v/>
      </c>
      <c r="J502" s="421">
        <f ca="1">IF($A502="","", VLOOKUP(CONCATENATE("Observatory", $A502), Type_DB, 15, 0))</f>
        <v>0</v>
      </c>
      <c r="K502" s="421" t="str">
        <f ca="1">IF($A502="","", VLOOKUP(CONCATENATE("Observatory", $A502), Type_DB, 8, 0))</f>
        <v>N/A</v>
      </c>
      <c r="L502" s="423">
        <f ca="1">IF($A502="","", VLOOKUP(CONCATENATE("Observatory", $A502), Type_DB, 16, 0))</f>
        <v>0</v>
      </c>
      <c r="M502" s="348" t="s">
        <v>899</v>
      </c>
      <c r="N502" s="349">
        <v>0</v>
      </c>
      <c r="O502" s="349">
        <v>0</v>
      </c>
      <c r="P502" s="350">
        <f t="shared" ca="1" si="580"/>
        <v>0</v>
      </c>
      <c r="Q502" s="349">
        <v>0</v>
      </c>
      <c r="R502" s="349">
        <f t="shared" si="581"/>
        <v>0</v>
      </c>
      <c r="S502" s="349" t="s">
        <v>923</v>
      </c>
      <c r="T502" s="360">
        <f t="shared" si="572"/>
        <v>0</v>
      </c>
      <c r="U502" s="348" t="s">
        <v>899</v>
      </c>
      <c r="V502" s="349">
        <v>0</v>
      </c>
      <c r="W502" s="349">
        <v>0</v>
      </c>
      <c r="X502" s="350">
        <f t="shared" ca="1" si="582"/>
        <v>0</v>
      </c>
      <c r="Y502" s="349">
        <v>0</v>
      </c>
      <c r="Z502" s="349">
        <f t="shared" si="583"/>
        <v>0</v>
      </c>
      <c r="AA502" s="349" t="s">
        <v>923</v>
      </c>
      <c r="AB502" s="360">
        <f t="shared" si="573"/>
        <v>0</v>
      </c>
      <c r="AC502" s="348" t="s">
        <v>899</v>
      </c>
      <c r="AD502" s="349">
        <v>0</v>
      </c>
      <c r="AE502" s="349">
        <v>0</v>
      </c>
      <c r="AF502" s="350">
        <f t="shared" ca="1" si="584"/>
        <v>0</v>
      </c>
      <c r="AG502" s="349">
        <v>0</v>
      </c>
      <c r="AH502" s="349">
        <f t="shared" si="585"/>
        <v>0</v>
      </c>
      <c r="AI502" s="349" t="s">
        <v>923</v>
      </c>
      <c r="AJ502" s="360">
        <f t="shared" si="574"/>
        <v>0</v>
      </c>
      <c r="AK502" s="348" t="s">
        <v>899</v>
      </c>
      <c r="AL502" s="349">
        <v>0</v>
      </c>
      <c r="AM502" s="349">
        <v>0</v>
      </c>
      <c r="AN502" s="350">
        <f t="shared" ca="1" si="586"/>
        <v>0</v>
      </c>
      <c r="AO502" s="349">
        <v>0</v>
      </c>
      <c r="AP502" s="349">
        <f t="shared" si="587"/>
        <v>0</v>
      </c>
      <c r="AQ502" s="349" t="s">
        <v>923</v>
      </c>
      <c r="AR502" s="360">
        <f t="shared" si="575"/>
        <v>0</v>
      </c>
    </row>
    <row r="503" spans="1:44" ht="13.5" thickBot="1" x14ac:dyDescent="0.25">
      <c r="A503" s="430"/>
      <c r="B503" s="430"/>
      <c r="C503" s="415"/>
      <c r="D503" s="413"/>
      <c r="E503" s="413"/>
      <c r="F503" s="417"/>
      <c r="G503" s="418"/>
      <c r="H503" s="418"/>
      <c r="I503" s="420"/>
      <c r="J503" s="422"/>
      <c r="K503" s="422"/>
      <c r="L503" s="424"/>
      <c r="M503" s="351" t="s">
        <v>31</v>
      </c>
      <c r="N503" s="352"/>
      <c r="O503" s="352"/>
      <c r="P503" s="352" t="str">
        <f t="shared" ca="1" si="580"/>
        <v/>
      </c>
      <c r="Q503" s="352"/>
      <c r="R503" s="352" t="str">
        <f t="shared" si="581"/>
        <v/>
      </c>
      <c r="S503" s="352"/>
      <c r="T503" s="361">
        <f t="shared" si="572"/>
        <v>0</v>
      </c>
      <c r="U503" s="351" t="s">
        <v>31</v>
      </c>
      <c r="V503" s="352"/>
      <c r="W503" s="352"/>
      <c r="X503" s="352" t="str">
        <f t="shared" ca="1" si="582"/>
        <v/>
      </c>
      <c r="Y503" s="352"/>
      <c r="Z503" s="352" t="str">
        <f t="shared" si="583"/>
        <v/>
      </c>
      <c r="AA503" s="352"/>
      <c r="AB503" s="361">
        <f t="shared" si="573"/>
        <v>0</v>
      </c>
      <c r="AC503" s="351" t="s">
        <v>31</v>
      </c>
      <c r="AD503" s="352"/>
      <c r="AE503" s="352"/>
      <c r="AF503" s="352" t="str">
        <f t="shared" ca="1" si="584"/>
        <v/>
      </c>
      <c r="AG503" s="352"/>
      <c r="AH503" s="352" t="str">
        <f t="shared" si="585"/>
        <v/>
      </c>
      <c r="AI503" s="352"/>
      <c r="AJ503" s="361">
        <f t="shared" si="574"/>
        <v>0</v>
      </c>
      <c r="AK503" s="351" t="s">
        <v>31</v>
      </c>
      <c r="AL503" s="352"/>
      <c r="AM503" s="352"/>
      <c r="AN503" s="352" t="str">
        <f t="shared" ca="1" si="586"/>
        <v/>
      </c>
      <c r="AO503" s="352"/>
      <c r="AP503" s="352" t="str">
        <f t="shared" si="587"/>
        <v/>
      </c>
      <c r="AQ503" s="352"/>
      <c r="AR503" s="361">
        <f t="shared" si="575"/>
        <v>0</v>
      </c>
    </row>
    <row r="504" spans="1:44" x14ac:dyDescent="0.2">
      <c r="A504" s="430">
        <f t="shared" ref="A504" si="626">IF(AND(A502&lt;&gt;A$10, A502&lt;&gt;""), A502+1, "")</f>
        <v>247</v>
      </c>
      <c r="B504" s="430">
        <f>'TO Filter Summary'!B257</f>
        <v>0</v>
      </c>
      <c r="C504" s="414" t="s">
        <v>1174</v>
      </c>
      <c r="D504" s="409" t="s">
        <v>27</v>
      </c>
      <c r="E504" s="409" t="str">
        <f>'TO Filter Summary'!D257</f>
        <v>A</v>
      </c>
      <c r="F504" s="416">
        <f ca="1">IF($A504="","", VLOOKUP(CONCATENATE("Observatory", $A504), Type_DB, 4, 0))</f>
        <v>600</v>
      </c>
      <c r="G504" s="409" t="str">
        <f ca="1">IF($A504="","", VLOOKUP(CONCATENATE("Observatory", $A504), Type_DB, 5, 0))</f>
        <v>0x258</v>
      </c>
      <c r="H504" s="409" t="str">
        <f t="shared" ref="H504" ca="1" si="627">CONCATENATE("0x",DEC2HEX(F504+2048))</f>
        <v>0xA58</v>
      </c>
      <c r="I504" s="419">
        <f ca="1">IF($A504="","", VLOOKUP(CONCATENATE("Observatory", $A504), Type_DB, 12, 0))</f>
        <v>240</v>
      </c>
      <c r="J504" s="421">
        <f ca="1">IF($A504="","", VLOOKUP(CONCATENATE("Observatory", $A504), Type_DB, 15, 0))</f>
        <v>0</v>
      </c>
      <c r="K504" s="421" t="str">
        <f ca="1">IF($A504="","", VLOOKUP(CONCATENATE("Observatory", $A504), Type_DB, 8, 0))</f>
        <v>Async</v>
      </c>
      <c r="L504" s="423">
        <f ca="1">IF($A504="","", VLOOKUP(CONCATENATE("Observatory", $A504), Type_DB, 16, 0))</f>
        <v>0</v>
      </c>
      <c r="M504" s="348" t="s">
        <v>899</v>
      </c>
      <c r="N504" s="349">
        <v>1</v>
      </c>
      <c r="O504" s="349">
        <v>1</v>
      </c>
      <c r="P504" s="350">
        <f t="shared" ca="1" si="580"/>
        <v>0</v>
      </c>
      <c r="Q504" s="349">
        <v>0</v>
      </c>
      <c r="R504" s="349">
        <f t="shared" si="581"/>
        <v>0</v>
      </c>
      <c r="S504" s="349" t="s">
        <v>923</v>
      </c>
      <c r="T504" s="360">
        <f t="shared" ca="1" si="572"/>
        <v>0</v>
      </c>
      <c r="U504" s="348" t="s">
        <v>899</v>
      </c>
      <c r="V504" s="349">
        <v>0</v>
      </c>
      <c r="W504" s="349">
        <v>0</v>
      </c>
      <c r="X504" s="350">
        <f t="shared" ca="1" si="582"/>
        <v>0</v>
      </c>
      <c r="Y504" s="349">
        <v>0</v>
      </c>
      <c r="Z504" s="349">
        <f t="shared" si="583"/>
        <v>0</v>
      </c>
      <c r="AA504" s="349" t="s">
        <v>923</v>
      </c>
      <c r="AB504" s="360">
        <f t="shared" si="573"/>
        <v>0</v>
      </c>
      <c r="AC504" s="348" t="s">
        <v>899</v>
      </c>
      <c r="AD504" s="349">
        <v>1</v>
      </c>
      <c r="AE504" s="349">
        <v>1</v>
      </c>
      <c r="AF504" s="350">
        <f t="shared" ca="1" si="584"/>
        <v>0</v>
      </c>
      <c r="AG504" s="349">
        <v>0</v>
      </c>
      <c r="AH504" s="349">
        <f t="shared" si="585"/>
        <v>0</v>
      </c>
      <c r="AI504" s="349" t="s">
        <v>923</v>
      </c>
      <c r="AJ504" s="360">
        <f t="shared" ca="1" si="574"/>
        <v>0</v>
      </c>
      <c r="AK504" s="348" t="s">
        <v>899</v>
      </c>
      <c r="AL504" s="349">
        <v>1</v>
      </c>
      <c r="AM504" s="349">
        <v>1</v>
      </c>
      <c r="AN504" s="350">
        <f t="shared" ca="1" si="586"/>
        <v>0</v>
      </c>
      <c r="AO504" s="349">
        <v>0</v>
      </c>
      <c r="AP504" s="349">
        <f t="shared" si="587"/>
        <v>0</v>
      </c>
      <c r="AQ504" s="349" t="s">
        <v>923</v>
      </c>
      <c r="AR504" s="360">
        <f t="shared" ca="1" si="575"/>
        <v>0</v>
      </c>
    </row>
    <row r="505" spans="1:44" ht="13.5" thickBot="1" x14ac:dyDescent="0.25">
      <c r="A505" s="430"/>
      <c r="B505" s="430"/>
      <c r="C505" s="415"/>
      <c r="D505" s="413"/>
      <c r="E505" s="413"/>
      <c r="F505" s="417"/>
      <c r="G505" s="418"/>
      <c r="H505" s="418"/>
      <c r="I505" s="420"/>
      <c r="J505" s="422"/>
      <c r="K505" s="422"/>
      <c r="L505" s="424"/>
      <c r="M505" s="351" t="s">
        <v>31</v>
      </c>
      <c r="N505" s="352"/>
      <c r="O505" s="352"/>
      <c r="P505" s="352" t="str">
        <f t="shared" ca="1" si="580"/>
        <v/>
      </c>
      <c r="Q505" s="352"/>
      <c r="R505" s="352" t="str">
        <f t="shared" si="581"/>
        <v/>
      </c>
      <c r="S505" s="352"/>
      <c r="T505" s="361">
        <f t="shared" si="572"/>
        <v>0</v>
      </c>
      <c r="U505" s="351" t="s">
        <v>31</v>
      </c>
      <c r="V505" s="352"/>
      <c r="W505" s="352"/>
      <c r="X505" s="352" t="str">
        <f t="shared" ca="1" si="582"/>
        <v/>
      </c>
      <c r="Y505" s="352"/>
      <c r="Z505" s="352" t="str">
        <f t="shared" si="583"/>
        <v/>
      </c>
      <c r="AA505" s="352"/>
      <c r="AB505" s="361">
        <f t="shared" si="573"/>
        <v>0</v>
      </c>
      <c r="AC505" s="351" t="s">
        <v>31</v>
      </c>
      <c r="AD505" s="352"/>
      <c r="AE505" s="352"/>
      <c r="AF505" s="352" t="str">
        <f t="shared" ca="1" si="584"/>
        <v/>
      </c>
      <c r="AG505" s="352"/>
      <c r="AH505" s="352" t="str">
        <f t="shared" si="585"/>
        <v/>
      </c>
      <c r="AI505" s="352"/>
      <c r="AJ505" s="361">
        <f t="shared" si="574"/>
        <v>0</v>
      </c>
      <c r="AK505" s="351" t="s">
        <v>31</v>
      </c>
      <c r="AL505" s="352"/>
      <c r="AM505" s="352"/>
      <c r="AN505" s="352" t="str">
        <f t="shared" ca="1" si="586"/>
        <v/>
      </c>
      <c r="AO505" s="352"/>
      <c r="AP505" s="352" t="str">
        <f t="shared" si="587"/>
        <v/>
      </c>
      <c r="AQ505" s="352"/>
      <c r="AR505" s="361">
        <f t="shared" si="575"/>
        <v>0</v>
      </c>
    </row>
    <row r="506" spans="1:44" x14ac:dyDescent="0.2">
      <c r="A506" s="430">
        <f t="shared" ref="A506" si="628">IF(AND(A504&lt;&gt;A$10, A504&lt;&gt;""), A504+1, "")</f>
        <v>248</v>
      </c>
      <c r="B506" s="430">
        <f>'TO Filter Summary'!B258</f>
        <v>0</v>
      </c>
      <c r="C506" s="414" t="s">
        <v>414</v>
      </c>
      <c r="D506" s="409" t="s">
        <v>27</v>
      </c>
      <c r="E506" s="409" t="str">
        <f>'TO Filter Summary'!D258</f>
        <v>A</v>
      </c>
      <c r="F506" s="416">
        <f ca="1">IF($A506="","", VLOOKUP(CONCATENATE("Observatory", $A506), Type_DB, 4, 0))</f>
        <v>601</v>
      </c>
      <c r="G506" s="409" t="str">
        <f ca="1">IF($A506="","", VLOOKUP(CONCATENATE("Observatory", $A506), Type_DB, 5, 0))</f>
        <v>0x259</v>
      </c>
      <c r="H506" s="409" t="str">
        <f t="shared" ref="H506" ca="1" si="629">CONCATENATE("0x",DEC2HEX(F506+2048))</f>
        <v>0xA59</v>
      </c>
      <c r="I506" s="419">
        <f ca="1">IF($A506="","", VLOOKUP(CONCATENATE("Observatory", $A506), Type_DB, 12, 0))</f>
        <v>2288</v>
      </c>
      <c r="J506" s="421">
        <f ca="1">IF($A506="","", VLOOKUP(CONCATENATE("Observatory", $A506), Type_DB, 15, 0))</f>
        <v>0</v>
      </c>
      <c r="K506" s="421" t="str">
        <f ca="1">IF($A506="","", VLOOKUP(CONCATENATE("Observatory", $A506), Type_DB, 8, 0))</f>
        <v>Async</v>
      </c>
      <c r="L506" s="423">
        <f ca="1">IF($A506="","", VLOOKUP(CONCATENATE("Observatory", $A506), Type_DB, 16, 0))</f>
        <v>0</v>
      </c>
      <c r="M506" s="348" t="s">
        <v>899</v>
      </c>
      <c r="N506" s="349">
        <v>1</v>
      </c>
      <c r="O506" s="349">
        <v>1</v>
      </c>
      <c r="P506" s="350">
        <f t="shared" ca="1" si="580"/>
        <v>0</v>
      </c>
      <c r="Q506" s="349">
        <v>0</v>
      </c>
      <c r="R506" s="349">
        <f t="shared" si="581"/>
        <v>0</v>
      </c>
      <c r="S506" s="349" t="s">
        <v>923</v>
      </c>
      <c r="T506" s="360">
        <f t="shared" ca="1" si="572"/>
        <v>0</v>
      </c>
      <c r="U506" s="348" t="s">
        <v>899</v>
      </c>
      <c r="V506" s="349">
        <v>0</v>
      </c>
      <c r="W506" s="349">
        <v>0</v>
      </c>
      <c r="X506" s="350">
        <f t="shared" ca="1" si="582"/>
        <v>0</v>
      </c>
      <c r="Y506" s="349">
        <v>0</v>
      </c>
      <c r="Z506" s="349">
        <f t="shared" si="583"/>
        <v>0</v>
      </c>
      <c r="AA506" s="349" t="s">
        <v>923</v>
      </c>
      <c r="AB506" s="360">
        <f t="shared" si="573"/>
        <v>0</v>
      </c>
      <c r="AC506" s="348" t="s">
        <v>899</v>
      </c>
      <c r="AD506" s="349">
        <v>1</v>
      </c>
      <c r="AE506" s="349">
        <v>1</v>
      </c>
      <c r="AF506" s="350">
        <f t="shared" ca="1" si="584"/>
        <v>0</v>
      </c>
      <c r="AG506" s="349">
        <v>0</v>
      </c>
      <c r="AH506" s="349">
        <f t="shared" si="585"/>
        <v>0</v>
      </c>
      <c r="AI506" s="349" t="s">
        <v>923</v>
      </c>
      <c r="AJ506" s="360">
        <f t="shared" ca="1" si="574"/>
        <v>0</v>
      </c>
      <c r="AK506" s="348" t="s">
        <v>899</v>
      </c>
      <c r="AL506" s="349">
        <v>1</v>
      </c>
      <c r="AM506" s="349">
        <v>1</v>
      </c>
      <c r="AN506" s="350">
        <f t="shared" ca="1" si="586"/>
        <v>0</v>
      </c>
      <c r="AO506" s="349">
        <v>0</v>
      </c>
      <c r="AP506" s="349">
        <f t="shared" si="587"/>
        <v>0</v>
      </c>
      <c r="AQ506" s="349" t="s">
        <v>923</v>
      </c>
      <c r="AR506" s="360">
        <f t="shared" ca="1" si="575"/>
        <v>0</v>
      </c>
    </row>
    <row r="507" spans="1:44" ht="13.5" thickBot="1" x14ac:dyDescent="0.25">
      <c r="A507" s="430"/>
      <c r="B507" s="430"/>
      <c r="C507" s="415"/>
      <c r="D507" s="413"/>
      <c r="E507" s="413"/>
      <c r="F507" s="417"/>
      <c r="G507" s="418"/>
      <c r="H507" s="418"/>
      <c r="I507" s="420"/>
      <c r="J507" s="422"/>
      <c r="K507" s="422"/>
      <c r="L507" s="424"/>
      <c r="M507" s="351" t="s">
        <v>31</v>
      </c>
      <c r="N507" s="352"/>
      <c r="O507" s="352"/>
      <c r="P507" s="352" t="str">
        <f t="shared" ca="1" si="580"/>
        <v/>
      </c>
      <c r="Q507" s="352"/>
      <c r="R507" s="352" t="str">
        <f t="shared" si="581"/>
        <v/>
      </c>
      <c r="S507" s="352"/>
      <c r="T507" s="361">
        <f t="shared" si="572"/>
        <v>0</v>
      </c>
      <c r="U507" s="351" t="s">
        <v>31</v>
      </c>
      <c r="V507" s="352"/>
      <c r="W507" s="352"/>
      <c r="X507" s="352" t="str">
        <f t="shared" ca="1" si="582"/>
        <v/>
      </c>
      <c r="Y507" s="352"/>
      <c r="Z507" s="352" t="str">
        <f t="shared" si="583"/>
        <v/>
      </c>
      <c r="AA507" s="352"/>
      <c r="AB507" s="361">
        <f t="shared" si="573"/>
        <v>0</v>
      </c>
      <c r="AC507" s="351" t="s">
        <v>31</v>
      </c>
      <c r="AD507" s="352"/>
      <c r="AE507" s="352"/>
      <c r="AF507" s="352" t="str">
        <f t="shared" ca="1" si="584"/>
        <v/>
      </c>
      <c r="AG507" s="352"/>
      <c r="AH507" s="352" t="str">
        <f t="shared" si="585"/>
        <v/>
      </c>
      <c r="AI507" s="352"/>
      <c r="AJ507" s="361">
        <f t="shared" si="574"/>
        <v>0</v>
      </c>
      <c r="AK507" s="351" t="s">
        <v>31</v>
      </c>
      <c r="AL507" s="352"/>
      <c r="AM507" s="352"/>
      <c r="AN507" s="352" t="str">
        <f t="shared" ca="1" si="586"/>
        <v/>
      </c>
      <c r="AO507" s="352"/>
      <c r="AP507" s="352" t="str">
        <f t="shared" si="587"/>
        <v/>
      </c>
      <c r="AQ507" s="352"/>
      <c r="AR507" s="361">
        <f t="shared" si="575"/>
        <v>0</v>
      </c>
    </row>
    <row r="508" spans="1:44" x14ac:dyDescent="0.2">
      <c r="A508" s="430">
        <f t="shared" ref="A508" si="630">IF(AND(A506&lt;&gt;A$10, A506&lt;&gt;""), A506+1, "")</f>
        <v>249</v>
      </c>
      <c r="B508" s="430">
        <f>'TO Filter Summary'!B259</f>
        <v>0</v>
      </c>
      <c r="C508" s="414" t="s">
        <v>415</v>
      </c>
      <c r="D508" s="409" t="s">
        <v>27</v>
      </c>
      <c r="E508" s="409" t="str">
        <f>'TO Filter Summary'!D259</f>
        <v>A</v>
      </c>
      <c r="F508" s="416">
        <f ca="1">IF($A508="","", VLOOKUP(CONCATENATE("Observatory", $A508), Type_DB, 4, 0))</f>
        <v>602</v>
      </c>
      <c r="G508" s="409" t="str">
        <f ca="1">IF($A508="","", VLOOKUP(CONCATENATE("Observatory", $A508), Type_DB, 5, 0))</f>
        <v>0x25A</v>
      </c>
      <c r="H508" s="409" t="str">
        <f t="shared" ref="H508" ca="1" si="631">CONCATENATE("0x",DEC2HEX(F508+2048))</f>
        <v>0xA5A</v>
      </c>
      <c r="I508" s="419">
        <f ca="1">IF($A508="","", VLOOKUP(CONCATENATE("Observatory", $A508), Type_DB, 12, 0))</f>
        <v>272</v>
      </c>
      <c r="J508" s="421">
        <f ca="1">IF($A508="","", VLOOKUP(CONCATENATE("Observatory", $A508), Type_DB, 15, 0))</f>
        <v>0</v>
      </c>
      <c r="K508" s="421" t="str">
        <f ca="1">IF($A508="","", VLOOKUP(CONCATENATE("Observatory", $A508), Type_DB, 8, 0))</f>
        <v>Async</v>
      </c>
      <c r="L508" s="423">
        <f ca="1">IF($A508="","", VLOOKUP(CONCATENATE("Observatory", $A508), Type_DB, 16, 0))</f>
        <v>0</v>
      </c>
      <c r="M508" s="348" t="s">
        <v>899</v>
      </c>
      <c r="N508" s="349">
        <v>1</v>
      </c>
      <c r="O508" s="349">
        <v>1</v>
      </c>
      <c r="P508" s="350">
        <f t="shared" ca="1" si="580"/>
        <v>0</v>
      </c>
      <c r="Q508" s="349">
        <v>0</v>
      </c>
      <c r="R508" s="349">
        <f t="shared" si="581"/>
        <v>0</v>
      </c>
      <c r="S508" s="349" t="s">
        <v>923</v>
      </c>
      <c r="T508" s="360">
        <f t="shared" ca="1" si="572"/>
        <v>0</v>
      </c>
      <c r="U508" s="348" t="s">
        <v>899</v>
      </c>
      <c r="V508" s="349">
        <v>0</v>
      </c>
      <c r="W508" s="349">
        <v>0</v>
      </c>
      <c r="X508" s="350">
        <f t="shared" ca="1" si="582"/>
        <v>0</v>
      </c>
      <c r="Y508" s="349">
        <v>0</v>
      </c>
      <c r="Z508" s="349">
        <f t="shared" si="583"/>
        <v>0</v>
      </c>
      <c r="AA508" s="349" t="s">
        <v>923</v>
      </c>
      <c r="AB508" s="360">
        <f t="shared" si="573"/>
        <v>0</v>
      </c>
      <c r="AC508" s="348" t="s">
        <v>899</v>
      </c>
      <c r="AD508" s="349">
        <v>1</v>
      </c>
      <c r="AE508" s="349">
        <v>1</v>
      </c>
      <c r="AF508" s="350">
        <f t="shared" ca="1" si="584"/>
        <v>0</v>
      </c>
      <c r="AG508" s="349">
        <v>0</v>
      </c>
      <c r="AH508" s="349">
        <f t="shared" si="585"/>
        <v>0</v>
      </c>
      <c r="AI508" s="349" t="s">
        <v>923</v>
      </c>
      <c r="AJ508" s="360">
        <f t="shared" ca="1" si="574"/>
        <v>0</v>
      </c>
      <c r="AK508" s="348" t="s">
        <v>899</v>
      </c>
      <c r="AL508" s="349">
        <v>1</v>
      </c>
      <c r="AM508" s="349">
        <v>1</v>
      </c>
      <c r="AN508" s="350">
        <f t="shared" ca="1" si="586"/>
        <v>0</v>
      </c>
      <c r="AO508" s="349">
        <v>0</v>
      </c>
      <c r="AP508" s="349">
        <f t="shared" si="587"/>
        <v>0</v>
      </c>
      <c r="AQ508" s="349" t="s">
        <v>923</v>
      </c>
      <c r="AR508" s="360">
        <f t="shared" ca="1" si="575"/>
        <v>0</v>
      </c>
    </row>
    <row r="509" spans="1:44" ht="13.5" thickBot="1" x14ac:dyDescent="0.25">
      <c r="A509" s="430"/>
      <c r="B509" s="430"/>
      <c r="C509" s="415"/>
      <c r="D509" s="413"/>
      <c r="E509" s="413"/>
      <c r="F509" s="417"/>
      <c r="G509" s="418"/>
      <c r="H509" s="418"/>
      <c r="I509" s="420"/>
      <c r="J509" s="422"/>
      <c r="K509" s="422"/>
      <c r="L509" s="424"/>
      <c r="M509" s="351" t="s">
        <v>31</v>
      </c>
      <c r="N509" s="352"/>
      <c r="O509" s="352"/>
      <c r="P509" s="352" t="str">
        <f t="shared" ca="1" si="580"/>
        <v/>
      </c>
      <c r="Q509" s="352"/>
      <c r="R509" s="352" t="str">
        <f t="shared" si="581"/>
        <v/>
      </c>
      <c r="S509" s="352"/>
      <c r="T509" s="361">
        <f t="shared" si="572"/>
        <v>0</v>
      </c>
      <c r="U509" s="351" t="s">
        <v>31</v>
      </c>
      <c r="V509" s="352"/>
      <c r="W509" s="352"/>
      <c r="X509" s="352" t="str">
        <f t="shared" ca="1" si="582"/>
        <v/>
      </c>
      <c r="Y509" s="352"/>
      <c r="Z509" s="352" t="str">
        <f t="shared" si="583"/>
        <v/>
      </c>
      <c r="AA509" s="352"/>
      <c r="AB509" s="361">
        <f t="shared" si="573"/>
        <v>0</v>
      </c>
      <c r="AC509" s="351" t="s">
        <v>31</v>
      </c>
      <c r="AD509" s="352"/>
      <c r="AE509" s="352"/>
      <c r="AF509" s="352" t="str">
        <f t="shared" ca="1" si="584"/>
        <v/>
      </c>
      <c r="AG509" s="352"/>
      <c r="AH509" s="352" t="str">
        <f t="shared" si="585"/>
        <v/>
      </c>
      <c r="AI509" s="352"/>
      <c r="AJ509" s="361">
        <f t="shared" si="574"/>
        <v>0</v>
      </c>
      <c r="AK509" s="351" t="s">
        <v>31</v>
      </c>
      <c r="AL509" s="352"/>
      <c r="AM509" s="352"/>
      <c r="AN509" s="352" t="str">
        <f t="shared" ca="1" si="586"/>
        <v/>
      </c>
      <c r="AO509" s="352"/>
      <c r="AP509" s="352" t="str">
        <f t="shared" si="587"/>
        <v/>
      </c>
      <c r="AQ509" s="352"/>
      <c r="AR509" s="361">
        <f t="shared" si="575"/>
        <v>0</v>
      </c>
    </row>
    <row r="510" spans="1:44" x14ac:dyDescent="0.2">
      <c r="A510" s="430">
        <f t="shared" ref="A510" si="632">IF(AND(A508&lt;&gt;A$10, A508&lt;&gt;""), A508+1, "")</f>
        <v>250</v>
      </c>
      <c r="B510" s="430">
        <f>'TO Filter Summary'!B260</f>
        <v>0</v>
      </c>
      <c r="C510" s="414" t="s">
        <v>997</v>
      </c>
      <c r="D510" s="409" t="s">
        <v>27</v>
      </c>
      <c r="E510" s="409" t="str">
        <f>'TO Filter Summary'!D260</f>
        <v>A</v>
      </c>
      <c r="F510" s="416">
        <f ca="1">IF($A510="","", VLOOKUP(CONCATENATE("Observatory", $A510), Type_DB, 4, 0))</f>
        <v>603</v>
      </c>
      <c r="G510" s="409" t="str">
        <f ca="1">IF($A510="","", VLOOKUP(CONCATENATE("Observatory", $A510), Type_DB, 5, 0))</f>
        <v>0x25B</v>
      </c>
      <c r="H510" s="409" t="str">
        <f t="shared" ref="H510" ca="1" si="633">CONCATENATE("0x",DEC2HEX(F510+2048))</f>
        <v>0xA5B</v>
      </c>
      <c r="I510" s="419">
        <f ca="1">IF($A510="","", VLOOKUP(CONCATENATE("Observatory", $A510), Type_DB, 12, 0))</f>
        <v>912</v>
      </c>
      <c r="J510" s="421">
        <f ca="1">IF($A510="","", VLOOKUP(CONCATENATE("Observatory", $A510), Type_DB, 15, 0))</f>
        <v>0</v>
      </c>
      <c r="K510" s="421" t="str">
        <f ca="1">IF($A510="","", VLOOKUP(CONCATENATE("Observatory", $A510), Type_DB, 8, 0))</f>
        <v>Async</v>
      </c>
      <c r="L510" s="423">
        <f ca="1">IF($A510="","", VLOOKUP(CONCATENATE("Observatory", $A510), Type_DB, 16, 0))</f>
        <v>0</v>
      </c>
      <c r="M510" s="348" t="s">
        <v>899</v>
      </c>
      <c r="N510" s="349">
        <v>1</v>
      </c>
      <c r="O510" s="349">
        <v>1</v>
      </c>
      <c r="P510" s="350">
        <f t="shared" ca="1" si="580"/>
        <v>0</v>
      </c>
      <c r="Q510" s="349">
        <v>0</v>
      </c>
      <c r="R510" s="349">
        <f t="shared" si="581"/>
        <v>0</v>
      </c>
      <c r="S510" s="349" t="s">
        <v>923</v>
      </c>
      <c r="T510" s="360">
        <f t="shared" ca="1" si="572"/>
        <v>0</v>
      </c>
      <c r="U510" s="348" t="s">
        <v>899</v>
      </c>
      <c r="V510" s="349">
        <v>0</v>
      </c>
      <c r="W510" s="349">
        <v>0</v>
      </c>
      <c r="X510" s="350">
        <f t="shared" ca="1" si="582"/>
        <v>0</v>
      </c>
      <c r="Y510" s="349">
        <v>0</v>
      </c>
      <c r="Z510" s="349">
        <f t="shared" si="583"/>
        <v>0</v>
      </c>
      <c r="AA510" s="349" t="s">
        <v>923</v>
      </c>
      <c r="AB510" s="360">
        <f t="shared" si="573"/>
        <v>0</v>
      </c>
      <c r="AC510" s="348" t="s">
        <v>899</v>
      </c>
      <c r="AD510" s="349">
        <v>1</v>
      </c>
      <c r="AE510" s="349">
        <v>1</v>
      </c>
      <c r="AF510" s="350">
        <f t="shared" ca="1" si="584"/>
        <v>0</v>
      </c>
      <c r="AG510" s="349">
        <v>0</v>
      </c>
      <c r="AH510" s="349">
        <f t="shared" si="585"/>
        <v>0</v>
      </c>
      <c r="AI510" s="349" t="s">
        <v>923</v>
      </c>
      <c r="AJ510" s="360">
        <f t="shared" ca="1" si="574"/>
        <v>0</v>
      </c>
      <c r="AK510" s="348" t="s">
        <v>899</v>
      </c>
      <c r="AL510" s="349">
        <v>1</v>
      </c>
      <c r="AM510" s="349">
        <v>1</v>
      </c>
      <c r="AN510" s="350">
        <f t="shared" ca="1" si="586"/>
        <v>0</v>
      </c>
      <c r="AO510" s="349">
        <v>0</v>
      </c>
      <c r="AP510" s="349">
        <f t="shared" si="587"/>
        <v>0</v>
      </c>
      <c r="AQ510" s="349" t="s">
        <v>923</v>
      </c>
      <c r="AR510" s="360">
        <f t="shared" ca="1" si="575"/>
        <v>0</v>
      </c>
    </row>
    <row r="511" spans="1:44" ht="13.5" thickBot="1" x14ac:dyDescent="0.25">
      <c r="A511" s="430"/>
      <c r="B511" s="430"/>
      <c r="C511" s="415"/>
      <c r="D511" s="413"/>
      <c r="E511" s="413"/>
      <c r="F511" s="417"/>
      <c r="G511" s="418"/>
      <c r="H511" s="418"/>
      <c r="I511" s="420"/>
      <c r="J511" s="422"/>
      <c r="K511" s="422"/>
      <c r="L511" s="424"/>
      <c r="M511" s="351" t="s">
        <v>31</v>
      </c>
      <c r="N511" s="352"/>
      <c r="O511" s="352"/>
      <c r="P511" s="352" t="str">
        <f t="shared" ca="1" si="580"/>
        <v/>
      </c>
      <c r="Q511" s="352"/>
      <c r="R511" s="352" t="str">
        <f t="shared" si="581"/>
        <v/>
      </c>
      <c r="S511" s="352"/>
      <c r="T511" s="361">
        <f t="shared" si="572"/>
        <v>0</v>
      </c>
      <c r="U511" s="351" t="s">
        <v>31</v>
      </c>
      <c r="V511" s="352"/>
      <c r="W511" s="352"/>
      <c r="X511" s="352" t="str">
        <f t="shared" ca="1" si="582"/>
        <v/>
      </c>
      <c r="Y511" s="352"/>
      <c r="Z511" s="352" t="str">
        <f t="shared" si="583"/>
        <v/>
      </c>
      <c r="AA511" s="352"/>
      <c r="AB511" s="361">
        <f t="shared" si="573"/>
        <v>0</v>
      </c>
      <c r="AC511" s="351" t="s">
        <v>31</v>
      </c>
      <c r="AD511" s="352"/>
      <c r="AE511" s="352"/>
      <c r="AF511" s="352" t="str">
        <f t="shared" ca="1" si="584"/>
        <v/>
      </c>
      <c r="AG511" s="352"/>
      <c r="AH511" s="352" t="str">
        <f t="shared" si="585"/>
        <v/>
      </c>
      <c r="AI511" s="352"/>
      <c r="AJ511" s="361">
        <f t="shared" si="574"/>
        <v>0</v>
      </c>
      <c r="AK511" s="351" t="s">
        <v>31</v>
      </c>
      <c r="AL511" s="352"/>
      <c r="AM511" s="352"/>
      <c r="AN511" s="352" t="str">
        <f t="shared" ca="1" si="586"/>
        <v/>
      </c>
      <c r="AO511" s="352"/>
      <c r="AP511" s="352" t="str">
        <f t="shared" si="587"/>
        <v/>
      </c>
      <c r="AQ511" s="352"/>
      <c r="AR511" s="361">
        <f t="shared" si="575"/>
        <v>0</v>
      </c>
    </row>
    <row r="512" spans="1:44" x14ac:dyDescent="0.2">
      <c r="A512" s="430">
        <f t="shared" ref="A512" si="634">IF(AND(A510&lt;&gt;A$10, A510&lt;&gt;""), A510+1, "")</f>
        <v>251</v>
      </c>
      <c r="B512" s="430">
        <f>'TO Filter Summary'!B261</f>
        <v>0</v>
      </c>
      <c r="C512" s="414" t="s">
        <v>998</v>
      </c>
      <c r="D512" s="409" t="s">
        <v>27</v>
      </c>
      <c r="E512" s="409" t="str">
        <f>'TO Filter Summary'!D261</f>
        <v>A</v>
      </c>
      <c r="F512" s="416">
        <f ca="1">IF($A512="","", VLOOKUP(CONCATENATE("Observatory", $A512), Type_DB, 4, 0))</f>
        <v>604</v>
      </c>
      <c r="G512" s="409" t="str">
        <f ca="1">IF($A512="","", VLOOKUP(CONCATENATE("Observatory", $A512), Type_DB, 5, 0))</f>
        <v>0x25C</v>
      </c>
      <c r="H512" s="409" t="str">
        <f t="shared" ref="H512" ca="1" si="635">CONCATENATE("0x",DEC2HEX(F512+2048))</f>
        <v>0xA5C</v>
      </c>
      <c r="I512" s="419">
        <f ca="1">IF($A512="","", VLOOKUP(CONCATENATE("Observatory", $A512), Type_DB, 12, 0))</f>
        <v>944</v>
      </c>
      <c r="J512" s="421">
        <f ca="1">IF($A512="","", VLOOKUP(CONCATENATE("Observatory", $A512), Type_DB, 15, 0))</f>
        <v>0</v>
      </c>
      <c r="K512" s="421" t="str">
        <f ca="1">IF($A512="","", VLOOKUP(CONCATENATE("Observatory", $A512), Type_DB, 8, 0))</f>
        <v>Async</v>
      </c>
      <c r="L512" s="423">
        <f ca="1">IF($A512="","", VLOOKUP(CONCATENATE("Observatory", $A512), Type_DB, 16, 0))</f>
        <v>0</v>
      </c>
      <c r="M512" s="348" t="s">
        <v>899</v>
      </c>
      <c r="N512" s="349">
        <v>1</v>
      </c>
      <c r="O512" s="349">
        <v>1</v>
      </c>
      <c r="P512" s="350">
        <f t="shared" ca="1" si="580"/>
        <v>0</v>
      </c>
      <c r="Q512" s="349">
        <v>0</v>
      </c>
      <c r="R512" s="349">
        <f t="shared" si="581"/>
        <v>0</v>
      </c>
      <c r="S512" s="349" t="s">
        <v>923</v>
      </c>
      <c r="T512" s="360">
        <f t="shared" ca="1" si="572"/>
        <v>0</v>
      </c>
      <c r="U512" s="348" t="s">
        <v>899</v>
      </c>
      <c r="V512" s="349">
        <v>0</v>
      </c>
      <c r="W512" s="349">
        <v>0</v>
      </c>
      <c r="X512" s="350">
        <f t="shared" ca="1" si="582"/>
        <v>0</v>
      </c>
      <c r="Y512" s="349">
        <v>0</v>
      </c>
      <c r="Z512" s="349">
        <f t="shared" si="583"/>
        <v>0</v>
      </c>
      <c r="AA512" s="349" t="s">
        <v>923</v>
      </c>
      <c r="AB512" s="360">
        <f t="shared" si="573"/>
        <v>0</v>
      </c>
      <c r="AC512" s="348" t="s">
        <v>899</v>
      </c>
      <c r="AD512" s="349">
        <v>1</v>
      </c>
      <c r="AE512" s="349">
        <v>1</v>
      </c>
      <c r="AF512" s="350">
        <f t="shared" ca="1" si="584"/>
        <v>0</v>
      </c>
      <c r="AG512" s="349">
        <v>0</v>
      </c>
      <c r="AH512" s="349">
        <f t="shared" si="585"/>
        <v>0</v>
      </c>
      <c r="AI512" s="349" t="s">
        <v>923</v>
      </c>
      <c r="AJ512" s="360">
        <f t="shared" ca="1" si="574"/>
        <v>0</v>
      </c>
      <c r="AK512" s="348" t="s">
        <v>899</v>
      </c>
      <c r="AL512" s="349">
        <v>1</v>
      </c>
      <c r="AM512" s="349">
        <v>1</v>
      </c>
      <c r="AN512" s="350">
        <f t="shared" ca="1" si="586"/>
        <v>0</v>
      </c>
      <c r="AO512" s="349">
        <v>0</v>
      </c>
      <c r="AP512" s="349">
        <f t="shared" si="587"/>
        <v>0</v>
      </c>
      <c r="AQ512" s="349" t="s">
        <v>923</v>
      </c>
      <c r="AR512" s="360">
        <f t="shared" ca="1" si="575"/>
        <v>0</v>
      </c>
    </row>
    <row r="513" spans="1:44" ht="13.5" thickBot="1" x14ac:dyDescent="0.25">
      <c r="A513" s="430"/>
      <c r="B513" s="430"/>
      <c r="C513" s="415"/>
      <c r="D513" s="413"/>
      <c r="E513" s="413"/>
      <c r="F513" s="417"/>
      <c r="G513" s="418"/>
      <c r="H513" s="418"/>
      <c r="I513" s="420"/>
      <c r="J513" s="422"/>
      <c r="K513" s="422"/>
      <c r="L513" s="424"/>
      <c r="M513" s="351" t="s">
        <v>31</v>
      </c>
      <c r="N513" s="352"/>
      <c r="O513" s="352"/>
      <c r="P513" s="352" t="str">
        <f t="shared" ca="1" si="580"/>
        <v/>
      </c>
      <c r="Q513" s="352"/>
      <c r="R513" s="352" t="str">
        <f t="shared" si="581"/>
        <v/>
      </c>
      <c r="S513" s="352"/>
      <c r="T513" s="361">
        <f t="shared" si="572"/>
        <v>0</v>
      </c>
      <c r="U513" s="351" t="s">
        <v>31</v>
      </c>
      <c r="V513" s="352"/>
      <c r="W513" s="352"/>
      <c r="X513" s="352" t="str">
        <f t="shared" ca="1" si="582"/>
        <v/>
      </c>
      <c r="Y513" s="352"/>
      <c r="Z513" s="352" t="str">
        <f t="shared" si="583"/>
        <v/>
      </c>
      <c r="AA513" s="352"/>
      <c r="AB513" s="361">
        <f t="shared" si="573"/>
        <v>0</v>
      </c>
      <c r="AC513" s="351" t="s">
        <v>31</v>
      </c>
      <c r="AD513" s="352"/>
      <c r="AE513" s="352"/>
      <c r="AF513" s="352" t="str">
        <f t="shared" ca="1" si="584"/>
        <v/>
      </c>
      <c r="AG513" s="352"/>
      <c r="AH513" s="352" t="str">
        <f t="shared" si="585"/>
        <v/>
      </c>
      <c r="AI513" s="352"/>
      <c r="AJ513" s="361">
        <f t="shared" si="574"/>
        <v>0</v>
      </c>
      <c r="AK513" s="351" t="s">
        <v>31</v>
      </c>
      <c r="AL513" s="352"/>
      <c r="AM513" s="352"/>
      <c r="AN513" s="352" t="str">
        <f t="shared" ca="1" si="586"/>
        <v/>
      </c>
      <c r="AO513" s="352"/>
      <c r="AP513" s="352" t="str">
        <f t="shared" si="587"/>
        <v/>
      </c>
      <c r="AQ513" s="352"/>
      <c r="AR513" s="361">
        <f t="shared" si="575"/>
        <v>0</v>
      </c>
    </row>
    <row r="514" spans="1:44" x14ac:dyDescent="0.2">
      <c r="A514" s="430">
        <f t="shared" ref="A514" si="636">IF(AND(A512&lt;&gt;A$10, A512&lt;&gt;""), A512+1, "")</f>
        <v>252</v>
      </c>
      <c r="B514" s="430" t="str">
        <f>'TO Filter Summary'!B262</f>
        <v>GPS</v>
      </c>
      <c r="C514" s="414" t="s">
        <v>416</v>
      </c>
      <c r="D514" s="409" t="s">
        <v>27</v>
      </c>
      <c r="E514" s="409" t="str">
        <f>'TO Filter Summary'!D262</f>
        <v>A</v>
      </c>
      <c r="F514" s="416">
        <f ca="1">IF($A514="","", VLOOKUP(CONCATENATE("Observatory", $A514), Type_DB, 4, 0))</f>
        <v>605</v>
      </c>
      <c r="G514" s="409" t="str">
        <f ca="1">IF($A514="","", VLOOKUP(CONCATENATE("Observatory", $A514), Type_DB, 5, 0))</f>
        <v>0x25D</v>
      </c>
      <c r="H514" s="409" t="str">
        <f t="shared" ref="H514" ca="1" si="637">CONCATENATE("0x",DEC2HEX(F514+2048))</f>
        <v>0xA5D</v>
      </c>
      <c r="I514" s="419">
        <f ca="1">IF($A514="","", VLOOKUP(CONCATENATE("Observatory", $A514), Type_DB, 12, 0))</f>
        <v>1456</v>
      </c>
      <c r="J514" s="421">
        <f ca="1">IF($A514="","", VLOOKUP(CONCATENATE("Observatory", $A514), Type_DB, 15, 0))</f>
        <v>30</v>
      </c>
      <c r="K514" s="421" t="str">
        <f ca="1">IF($A514="","", VLOOKUP(CONCATENATE("Observatory", $A514), Type_DB, 8, 0))</f>
        <v>Sync</v>
      </c>
      <c r="L514" s="423">
        <f ca="1">IF($A514="","", VLOOKUP(CONCATENATE("Observatory", $A514), Type_DB, 16, 0))</f>
        <v>48.533333333333331</v>
      </c>
      <c r="M514" s="348" t="s">
        <v>899</v>
      </c>
      <c r="N514" s="349">
        <v>0</v>
      </c>
      <c r="O514" s="349">
        <v>0</v>
      </c>
      <c r="P514" s="350">
        <f t="shared" ca="1" si="580"/>
        <v>0</v>
      </c>
      <c r="Q514" s="349">
        <v>0</v>
      </c>
      <c r="R514" s="349">
        <f t="shared" si="581"/>
        <v>0</v>
      </c>
      <c r="S514" s="349" t="s">
        <v>923</v>
      </c>
      <c r="T514" s="360">
        <f t="shared" si="572"/>
        <v>0</v>
      </c>
      <c r="U514" s="348" t="s">
        <v>899</v>
      </c>
      <c r="V514" s="349">
        <v>0</v>
      </c>
      <c r="W514" s="349">
        <v>0</v>
      </c>
      <c r="X514" s="350">
        <f t="shared" ca="1" si="582"/>
        <v>0</v>
      </c>
      <c r="Y514" s="349">
        <v>0</v>
      </c>
      <c r="Z514" s="349">
        <f t="shared" si="583"/>
        <v>0</v>
      </c>
      <c r="AA514" s="349" t="s">
        <v>923</v>
      </c>
      <c r="AB514" s="360">
        <f t="shared" si="573"/>
        <v>0</v>
      </c>
      <c r="AC514" s="348" t="s">
        <v>899</v>
      </c>
      <c r="AD514" s="349">
        <v>0</v>
      </c>
      <c r="AE514" s="349">
        <v>0</v>
      </c>
      <c r="AF514" s="350">
        <f t="shared" ca="1" si="584"/>
        <v>0</v>
      </c>
      <c r="AG514" s="349">
        <v>0</v>
      </c>
      <c r="AH514" s="349">
        <f t="shared" si="585"/>
        <v>0</v>
      </c>
      <c r="AI514" s="349" t="s">
        <v>923</v>
      </c>
      <c r="AJ514" s="360">
        <f t="shared" si="574"/>
        <v>0</v>
      </c>
      <c r="AK514" s="348" t="s">
        <v>899</v>
      </c>
      <c r="AL514" s="349">
        <v>0</v>
      </c>
      <c r="AM514" s="349">
        <v>0</v>
      </c>
      <c r="AN514" s="350">
        <f t="shared" ca="1" si="586"/>
        <v>0</v>
      </c>
      <c r="AO514" s="349">
        <v>0</v>
      </c>
      <c r="AP514" s="349">
        <f t="shared" si="587"/>
        <v>0</v>
      </c>
      <c r="AQ514" s="349" t="s">
        <v>923</v>
      </c>
      <c r="AR514" s="360">
        <f t="shared" si="575"/>
        <v>0</v>
      </c>
    </row>
    <row r="515" spans="1:44" ht="13.5" thickBot="1" x14ac:dyDescent="0.25">
      <c r="A515" s="430"/>
      <c r="B515" s="430"/>
      <c r="C515" s="415"/>
      <c r="D515" s="413"/>
      <c r="E515" s="413"/>
      <c r="F515" s="417"/>
      <c r="G515" s="418"/>
      <c r="H515" s="418"/>
      <c r="I515" s="420"/>
      <c r="J515" s="422"/>
      <c r="K515" s="422"/>
      <c r="L515" s="424"/>
      <c r="M515" s="351" t="s">
        <v>31</v>
      </c>
      <c r="N515" s="352"/>
      <c r="O515" s="352"/>
      <c r="P515" s="352" t="str">
        <f t="shared" ca="1" si="580"/>
        <v/>
      </c>
      <c r="Q515" s="352"/>
      <c r="R515" s="352" t="str">
        <f t="shared" si="581"/>
        <v/>
      </c>
      <c r="S515" s="352"/>
      <c r="T515" s="361">
        <f t="shared" si="572"/>
        <v>0</v>
      </c>
      <c r="U515" s="351" t="s">
        <v>31</v>
      </c>
      <c r="V515" s="352"/>
      <c r="W515" s="352"/>
      <c r="X515" s="352" t="str">
        <f t="shared" ca="1" si="582"/>
        <v/>
      </c>
      <c r="Y515" s="352"/>
      <c r="Z515" s="352" t="str">
        <f t="shared" si="583"/>
        <v/>
      </c>
      <c r="AA515" s="352"/>
      <c r="AB515" s="361">
        <f t="shared" si="573"/>
        <v>0</v>
      </c>
      <c r="AC515" s="351" t="s">
        <v>31</v>
      </c>
      <c r="AD515" s="352"/>
      <c r="AE515" s="352"/>
      <c r="AF515" s="352" t="str">
        <f t="shared" ca="1" si="584"/>
        <v/>
      </c>
      <c r="AG515" s="352"/>
      <c r="AH515" s="352" t="str">
        <f t="shared" si="585"/>
        <v/>
      </c>
      <c r="AI515" s="352"/>
      <c r="AJ515" s="361">
        <f t="shared" si="574"/>
        <v>0</v>
      </c>
      <c r="AK515" s="351" t="s">
        <v>31</v>
      </c>
      <c r="AL515" s="352"/>
      <c r="AM515" s="352"/>
      <c r="AN515" s="352" t="str">
        <f t="shared" ca="1" si="586"/>
        <v/>
      </c>
      <c r="AO515" s="352"/>
      <c r="AP515" s="352" t="str">
        <f t="shared" si="587"/>
        <v/>
      </c>
      <c r="AQ515" s="352"/>
      <c r="AR515" s="361">
        <f t="shared" si="575"/>
        <v>0</v>
      </c>
    </row>
    <row r="516" spans="1:44" x14ac:dyDescent="0.2">
      <c r="A516" s="430">
        <f t="shared" ref="A516" si="638">IF(AND(A514&lt;&gt;A$10, A514&lt;&gt;""), A514+1, "")</f>
        <v>253</v>
      </c>
      <c r="B516" s="430" t="str">
        <f>'TO Filter Summary'!B263</f>
        <v>GPS</v>
      </c>
      <c r="C516" s="414" t="s">
        <v>999</v>
      </c>
      <c r="D516" s="409" t="s">
        <v>27</v>
      </c>
      <c r="E516" s="409" t="str">
        <f>'TO Filter Summary'!D263</f>
        <v>A</v>
      </c>
      <c r="F516" s="416">
        <f ca="1">IF($A516="","", VLOOKUP(CONCATENATE("Observatory", $A516), Type_DB, 4, 0))</f>
        <v>606</v>
      </c>
      <c r="G516" s="409" t="str">
        <f ca="1">IF($A516="","", VLOOKUP(CONCATENATE("Observatory", $A516), Type_DB, 5, 0))</f>
        <v>0x25E</v>
      </c>
      <c r="H516" s="409" t="str">
        <f t="shared" ref="H516" ca="1" si="639">CONCATENATE("0x",DEC2HEX(F516+2048))</f>
        <v>0xA5E</v>
      </c>
      <c r="I516" s="419">
        <f ca="1">IF($A516="","", VLOOKUP(CONCATENATE("Observatory", $A516), Type_DB, 12, 0))</f>
        <v>880</v>
      </c>
      <c r="J516" s="421">
        <f ca="1">IF($A516="","", VLOOKUP(CONCATENATE("Observatory", $A516), Type_DB, 15, 0))</f>
        <v>0.5</v>
      </c>
      <c r="K516" s="421" t="str">
        <f ca="1">IF($A516="","", VLOOKUP(CONCATENATE("Observatory", $A516), Type_DB, 8, 0))</f>
        <v>Sync</v>
      </c>
      <c r="L516" s="423">
        <f ca="1">IF($A516="","", VLOOKUP(CONCATENATE("Observatory", $A516), Type_DB, 16, 0))</f>
        <v>1760</v>
      </c>
      <c r="M516" s="348" t="s">
        <v>899</v>
      </c>
      <c r="N516" s="349">
        <v>1</v>
      </c>
      <c r="O516" s="349">
        <v>20</v>
      </c>
      <c r="P516" s="350">
        <f t="shared" ca="1" si="580"/>
        <v>10</v>
      </c>
      <c r="Q516" s="349">
        <v>0</v>
      </c>
      <c r="R516" s="349">
        <f t="shared" si="581"/>
        <v>0</v>
      </c>
      <c r="S516" s="349" t="s">
        <v>923</v>
      </c>
      <c r="T516" s="360">
        <f t="shared" ca="1" si="572"/>
        <v>88</v>
      </c>
      <c r="U516" s="348" t="s">
        <v>899</v>
      </c>
      <c r="V516" s="349">
        <v>0</v>
      </c>
      <c r="W516" s="349">
        <v>0</v>
      </c>
      <c r="X516" s="350">
        <f t="shared" ca="1" si="582"/>
        <v>0</v>
      </c>
      <c r="Y516" s="349">
        <v>0</v>
      </c>
      <c r="Z516" s="349">
        <f t="shared" si="583"/>
        <v>0</v>
      </c>
      <c r="AA516" s="349" t="s">
        <v>923</v>
      </c>
      <c r="AB516" s="360">
        <f t="shared" si="573"/>
        <v>0</v>
      </c>
      <c r="AC516" s="348" t="s">
        <v>899</v>
      </c>
      <c r="AD516" s="349">
        <v>1</v>
      </c>
      <c r="AE516" s="349">
        <v>20</v>
      </c>
      <c r="AF516" s="350">
        <f t="shared" ca="1" si="584"/>
        <v>10</v>
      </c>
      <c r="AG516" s="349">
        <v>0</v>
      </c>
      <c r="AH516" s="349">
        <f t="shared" si="585"/>
        <v>0</v>
      </c>
      <c r="AI516" s="349" t="s">
        <v>923</v>
      </c>
      <c r="AJ516" s="360">
        <f t="shared" ca="1" si="574"/>
        <v>88</v>
      </c>
      <c r="AK516" s="348" t="s">
        <v>899</v>
      </c>
      <c r="AL516" s="349">
        <v>1</v>
      </c>
      <c r="AM516" s="349">
        <v>20</v>
      </c>
      <c r="AN516" s="350">
        <f t="shared" ca="1" si="586"/>
        <v>10</v>
      </c>
      <c r="AO516" s="349">
        <v>0</v>
      </c>
      <c r="AP516" s="349">
        <f t="shared" si="587"/>
        <v>0</v>
      </c>
      <c r="AQ516" s="349" t="s">
        <v>923</v>
      </c>
      <c r="AR516" s="360">
        <f t="shared" ca="1" si="575"/>
        <v>88</v>
      </c>
    </row>
    <row r="517" spans="1:44" ht="13.5" thickBot="1" x14ac:dyDescent="0.25">
      <c r="A517" s="430"/>
      <c r="B517" s="430"/>
      <c r="C517" s="415"/>
      <c r="D517" s="413"/>
      <c r="E517" s="413"/>
      <c r="F517" s="417"/>
      <c r="G517" s="418"/>
      <c r="H517" s="418"/>
      <c r="I517" s="420"/>
      <c r="J517" s="422"/>
      <c r="K517" s="422"/>
      <c r="L517" s="424"/>
      <c r="M517" s="351" t="s">
        <v>31</v>
      </c>
      <c r="N517" s="352"/>
      <c r="O517" s="352"/>
      <c r="P517" s="352" t="str">
        <f t="shared" ca="1" si="580"/>
        <v/>
      </c>
      <c r="Q517" s="352"/>
      <c r="R517" s="352" t="str">
        <f t="shared" si="581"/>
        <v/>
      </c>
      <c r="S517" s="352"/>
      <c r="T517" s="361">
        <f t="shared" si="572"/>
        <v>0</v>
      </c>
      <c r="U517" s="351" t="s">
        <v>31</v>
      </c>
      <c r="V517" s="352"/>
      <c r="W517" s="352"/>
      <c r="X517" s="352" t="str">
        <f t="shared" ca="1" si="582"/>
        <v/>
      </c>
      <c r="Y517" s="352"/>
      <c r="Z517" s="352" t="str">
        <f t="shared" si="583"/>
        <v/>
      </c>
      <c r="AA517" s="352"/>
      <c r="AB517" s="361">
        <f t="shared" si="573"/>
        <v>0</v>
      </c>
      <c r="AC517" s="351" t="s">
        <v>31</v>
      </c>
      <c r="AD517" s="352"/>
      <c r="AE517" s="352"/>
      <c r="AF517" s="352" t="str">
        <f t="shared" ca="1" si="584"/>
        <v/>
      </c>
      <c r="AG517" s="352"/>
      <c r="AH517" s="352" t="str">
        <f t="shared" si="585"/>
        <v/>
      </c>
      <c r="AI517" s="352"/>
      <c r="AJ517" s="361">
        <f t="shared" si="574"/>
        <v>0</v>
      </c>
      <c r="AK517" s="351" t="s">
        <v>31</v>
      </c>
      <c r="AL517" s="352"/>
      <c r="AM517" s="352"/>
      <c r="AN517" s="352" t="str">
        <f t="shared" ca="1" si="586"/>
        <v/>
      </c>
      <c r="AO517" s="352"/>
      <c r="AP517" s="352" t="str">
        <f t="shared" si="587"/>
        <v/>
      </c>
      <c r="AQ517" s="352"/>
      <c r="AR517" s="361">
        <f t="shared" si="575"/>
        <v>0</v>
      </c>
    </row>
    <row r="518" spans="1:44" x14ac:dyDescent="0.2">
      <c r="A518" s="430">
        <f t="shared" ref="A518" si="640">IF(AND(A516&lt;&gt;A$10, A516&lt;&gt;""), A516+1, "")</f>
        <v>254</v>
      </c>
      <c r="B518" s="430" t="str">
        <f>'TO Filter Summary'!B264</f>
        <v>GPS PPBL</v>
      </c>
      <c r="C518" s="414" t="s">
        <v>1000</v>
      </c>
      <c r="D518" s="409" t="s">
        <v>27</v>
      </c>
      <c r="E518" s="409" t="str">
        <f>'TO Filter Summary'!D264</f>
        <v>B</v>
      </c>
      <c r="F518" s="416">
        <f ca="1">IF($A518="","", VLOOKUP(CONCATENATE("Observatory", $A518), Type_DB, 4, 0))</f>
        <v>607</v>
      </c>
      <c r="G518" s="409" t="str">
        <f ca="1">IF($A518="","", VLOOKUP(CONCATENATE("Observatory", $A518), Type_DB, 5, 0))</f>
        <v>0x25F</v>
      </c>
      <c r="H518" s="409" t="str">
        <f t="shared" ref="H518" ca="1" si="641">CONCATENATE("0x",DEC2HEX(F518+2048))</f>
        <v>0xA5F</v>
      </c>
      <c r="I518" s="419">
        <f ca="1">IF($A518="","", VLOOKUP(CONCATENATE("Observatory", $A518), Type_DB, 12, 0))</f>
        <v>2000</v>
      </c>
      <c r="J518" s="421">
        <f ca="1">IF($A518="","", VLOOKUP(CONCATENATE("Observatory", $A518), Type_DB, 15, 0))</f>
        <v>1</v>
      </c>
      <c r="K518" s="421" t="str">
        <f ca="1">IF($A518="","", VLOOKUP(CONCATENATE("Observatory", $A518), Type_DB, 8, 0))</f>
        <v>Sync</v>
      </c>
      <c r="L518" s="423">
        <f ca="1">IF($A518="","", VLOOKUP(CONCATENATE("Observatory", $A518), Type_DB, 16, 0))</f>
        <v>2000</v>
      </c>
      <c r="M518" s="348" t="s">
        <v>899</v>
      </c>
      <c r="N518" s="349">
        <v>0</v>
      </c>
      <c r="O518" s="349">
        <v>0</v>
      </c>
      <c r="P518" s="350">
        <f t="shared" ca="1" si="580"/>
        <v>0</v>
      </c>
      <c r="Q518" s="349">
        <v>0</v>
      </c>
      <c r="R518" s="349">
        <f t="shared" si="581"/>
        <v>0</v>
      </c>
      <c r="S518" s="349" t="s">
        <v>923</v>
      </c>
      <c r="T518" s="360">
        <f t="shared" si="572"/>
        <v>0</v>
      </c>
      <c r="U518" s="348" t="s">
        <v>899</v>
      </c>
      <c r="V518" s="349">
        <v>0</v>
      </c>
      <c r="W518" s="349">
        <v>0</v>
      </c>
      <c r="X518" s="350">
        <f t="shared" ca="1" si="582"/>
        <v>0</v>
      </c>
      <c r="Y518" s="349">
        <v>0</v>
      </c>
      <c r="Z518" s="349">
        <f t="shared" si="583"/>
        <v>0</v>
      </c>
      <c r="AA518" s="349" t="s">
        <v>923</v>
      </c>
      <c r="AB518" s="360">
        <f t="shared" si="573"/>
        <v>0</v>
      </c>
      <c r="AC518" s="348" t="s">
        <v>899</v>
      </c>
      <c r="AD518" s="349">
        <v>0</v>
      </c>
      <c r="AE518" s="349">
        <v>0</v>
      </c>
      <c r="AF518" s="350">
        <f t="shared" ca="1" si="584"/>
        <v>0</v>
      </c>
      <c r="AG518" s="349">
        <v>0</v>
      </c>
      <c r="AH518" s="349">
        <f t="shared" si="585"/>
        <v>0</v>
      </c>
      <c r="AI518" s="349" t="s">
        <v>923</v>
      </c>
      <c r="AJ518" s="360">
        <f t="shared" si="574"/>
        <v>0</v>
      </c>
      <c r="AK518" s="348" t="s">
        <v>899</v>
      </c>
      <c r="AL518" s="349">
        <v>0</v>
      </c>
      <c r="AM518" s="349">
        <v>0</v>
      </c>
      <c r="AN518" s="350">
        <f t="shared" ca="1" si="586"/>
        <v>0</v>
      </c>
      <c r="AO518" s="349">
        <v>0</v>
      </c>
      <c r="AP518" s="349">
        <f t="shared" si="587"/>
        <v>0</v>
      </c>
      <c r="AQ518" s="349" t="s">
        <v>923</v>
      </c>
      <c r="AR518" s="360">
        <f t="shared" si="575"/>
        <v>0</v>
      </c>
    </row>
    <row r="519" spans="1:44" ht="13.5" thickBot="1" x14ac:dyDescent="0.25">
      <c r="A519" s="430"/>
      <c r="B519" s="430"/>
      <c r="C519" s="415"/>
      <c r="D519" s="413"/>
      <c r="E519" s="413"/>
      <c r="F519" s="417"/>
      <c r="G519" s="418"/>
      <c r="H519" s="418"/>
      <c r="I519" s="420"/>
      <c r="J519" s="422"/>
      <c r="K519" s="422"/>
      <c r="L519" s="424"/>
      <c r="M519" s="351" t="s">
        <v>31</v>
      </c>
      <c r="N519" s="352"/>
      <c r="O519" s="352"/>
      <c r="P519" s="352" t="str">
        <f t="shared" ca="1" si="580"/>
        <v/>
      </c>
      <c r="Q519" s="352"/>
      <c r="R519" s="352" t="str">
        <f t="shared" si="581"/>
        <v/>
      </c>
      <c r="S519" s="352"/>
      <c r="T519" s="361">
        <f t="shared" si="572"/>
        <v>0</v>
      </c>
      <c r="U519" s="351" t="s">
        <v>31</v>
      </c>
      <c r="V519" s="352"/>
      <c r="W519" s="352"/>
      <c r="X519" s="352" t="str">
        <f t="shared" ca="1" si="582"/>
        <v/>
      </c>
      <c r="Y519" s="352"/>
      <c r="Z519" s="352" t="str">
        <f t="shared" si="583"/>
        <v/>
      </c>
      <c r="AA519" s="352"/>
      <c r="AB519" s="361">
        <f t="shared" si="573"/>
        <v>0</v>
      </c>
      <c r="AC519" s="351" t="s">
        <v>31</v>
      </c>
      <c r="AD519" s="352"/>
      <c r="AE519" s="352"/>
      <c r="AF519" s="352" t="str">
        <f t="shared" ca="1" si="584"/>
        <v/>
      </c>
      <c r="AG519" s="352"/>
      <c r="AH519" s="352" t="str">
        <f t="shared" si="585"/>
        <v/>
      </c>
      <c r="AI519" s="352"/>
      <c r="AJ519" s="361">
        <f t="shared" si="574"/>
        <v>0</v>
      </c>
      <c r="AK519" s="351" t="s">
        <v>31</v>
      </c>
      <c r="AL519" s="352"/>
      <c r="AM519" s="352"/>
      <c r="AN519" s="352" t="str">
        <f t="shared" ca="1" si="586"/>
        <v/>
      </c>
      <c r="AO519" s="352"/>
      <c r="AP519" s="352" t="str">
        <f t="shared" si="587"/>
        <v/>
      </c>
      <c r="AQ519" s="352"/>
      <c r="AR519" s="361">
        <f t="shared" si="575"/>
        <v>0</v>
      </c>
    </row>
    <row r="520" spans="1:44" x14ac:dyDescent="0.2">
      <c r="A520" s="430">
        <f t="shared" ref="A520" si="642">IF(AND(A518&lt;&gt;A$10, A518&lt;&gt;""), A518+1, "")</f>
        <v>255</v>
      </c>
      <c r="B520" s="430" t="str">
        <f>'TO Filter Summary'!B265</f>
        <v>GPS</v>
      </c>
      <c r="C520" s="414" t="s">
        <v>738</v>
      </c>
      <c r="D520" s="409" t="s">
        <v>27</v>
      </c>
      <c r="E520" s="409" t="str">
        <f>'TO Filter Summary'!D265</f>
        <v>A</v>
      </c>
      <c r="F520" s="416">
        <f ca="1">IF($A520="","", VLOOKUP(CONCATENATE("Observatory", $A520), Type_DB, 4, 0))</f>
        <v>608</v>
      </c>
      <c r="G520" s="409" t="str">
        <f ca="1">IF($A520="","", VLOOKUP(CONCATENATE("Observatory", $A520), Type_DB, 5, 0))</f>
        <v>0x260</v>
      </c>
      <c r="H520" s="409" t="str">
        <f t="shared" ref="H520" ca="1" si="643">CONCATENATE("0x",DEC2HEX(F520+2048))</f>
        <v>0xA60</v>
      </c>
      <c r="I520" s="419">
        <f ca="1">IF($A520="","", VLOOKUP(CONCATENATE("Observatory", $A520), Type_DB, 12, 0))</f>
        <v>2256</v>
      </c>
      <c r="J520" s="421">
        <f ca="1">IF($A520="","", VLOOKUP(CONCATENATE("Observatory", $A520), Type_DB, 15, 0))</f>
        <v>60</v>
      </c>
      <c r="K520" s="421" t="str">
        <f ca="1">IF($A520="","", VLOOKUP(CONCATENATE("Observatory", $A520), Type_DB, 8, 0))</f>
        <v>Sync</v>
      </c>
      <c r="L520" s="423">
        <f ca="1">IF($A520="","", VLOOKUP(CONCATENATE("Observatory", $A520), Type_DB, 16, 0))</f>
        <v>37.6</v>
      </c>
      <c r="M520" s="348" t="s">
        <v>899</v>
      </c>
      <c r="N520" s="349">
        <v>1</v>
      </c>
      <c r="O520" s="349">
        <v>1</v>
      </c>
      <c r="P520" s="350">
        <f t="shared" ca="1" si="580"/>
        <v>60</v>
      </c>
      <c r="Q520" s="349">
        <v>0</v>
      </c>
      <c r="R520" s="349">
        <f t="shared" si="581"/>
        <v>0</v>
      </c>
      <c r="S520" s="349" t="s">
        <v>923</v>
      </c>
      <c r="T520" s="360">
        <f t="shared" ca="1" si="572"/>
        <v>37.6</v>
      </c>
      <c r="U520" s="348" t="s">
        <v>899</v>
      </c>
      <c r="V520" s="349">
        <v>0</v>
      </c>
      <c r="W520" s="349">
        <v>0</v>
      </c>
      <c r="X520" s="350">
        <f t="shared" ca="1" si="582"/>
        <v>0</v>
      </c>
      <c r="Y520" s="349">
        <v>0</v>
      </c>
      <c r="Z520" s="349">
        <f t="shared" si="583"/>
        <v>0</v>
      </c>
      <c r="AA520" s="349" t="s">
        <v>923</v>
      </c>
      <c r="AB520" s="360">
        <f t="shared" si="573"/>
        <v>0</v>
      </c>
      <c r="AC520" s="348" t="s">
        <v>899</v>
      </c>
      <c r="AD520" s="349">
        <v>1</v>
      </c>
      <c r="AE520" s="349">
        <v>1</v>
      </c>
      <c r="AF520" s="350">
        <f t="shared" ca="1" si="584"/>
        <v>60</v>
      </c>
      <c r="AG520" s="349">
        <v>0</v>
      </c>
      <c r="AH520" s="349">
        <f t="shared" si="585"/>
        <v>0</v>
      </c>
      <c r="AI520" s="349" t="s">
        <v>923</v>
      </c>
      <c r="AJ520" s="360">
        <f t="shared" ca="1" si="574"/>
        <v>37.6</v>
      </c>
      <c r="AK520" s="348" t="s">
        <v>899</v>
      </c>
      <c r="AL520" s="349">
        <v>1</v>
      </c>
      <c r="AM520" s="349">
        <v>1</v>
      </c>
      <c r="AN520" s="350">
        <f t="shared" ca="1" si="586"/>
        <v>60</v>
      </c>
      <c r="AO520" s="349">
        <v>0</v>
      </c>
      <c r="AP520" s="349">
        <f t="shared" si="587"/>
        <v>0</v>
      </c>
      <c r="AQ520" s="349" t="s">
        <v>923</v>
      </c>
      <c r="AR520" s="360">
        <f t="shared" ca="1" si="575"/>
        <v>37.6</v>
      </c>
    </row>
    <row r="521" spans="1:44" ht="13.5" thickBot="1" x14ac:dyDescent="0.25">
      <c r="A521" s="430"/>
      <c r="B521" s="430"/>
      <c r="C521" s="415"/>
      <c r="D521" s="413"/>
      <c r="E521" s="413"/>
      <c r="F521" s="417"/>
      <c r="G521" s="418"/>
      <c r="H521" s="418"/>
      <c r="I521" s="420"/>
      <c r="J521" s="422"/>
      <c r="K521" s="422"/>
      <c r="L521" s="424"/>
      <c r="M521" s="351" t="s">
        <v>31</v>
      </c>
      <c r="N521" s="352"/>
      <c r="O521" s="352"/>
      <c r="P521" s="352" t="str">
        <f t="shared" ca="1" si="580"/>
        <v/>
      </c>
      <c r="Q521" s="352"/>
      <c r="R521" s="352" t="str">
        <f t="shared" si="581"/>
        <v/>
      </c>
      <c r="S521" s="352"/>
      <c r="T521" s="361">
        <f t="shared" si="572"/>
        <v>0</v>
      </c>
      <c r="U521" s="351" t="s">
        <v>31</v>
      </c>
      <c r="V521" s="352"/>
      <c r="W521" s="352"/>
      <c r="X521" s="352" t="str">
        <f t="shared" ca="1" si="582"/>
        <v/>
      </c>
      <c r="Y521" s="352"/>
      <c r="Z521" s="352" t="str">
        <f t="shared" si="583"/>
        <v/>
      </c>
      <c r="AA521" s="352"/>
      <c r="AB521" s="361">
        <f t="shared" si="573"/>
        <v>0</v>
      </c>
      <c r="AC521" s="351" t="s">
        <v>31</v>
      </c>
      <c r="AD521" s="352"/>
      <c r="AE521" s="352"/>
      <c r="AF521" s="352" t="str">
        <f t="shared" ca="1" si="584"/>
        <v/>
      </c>
      <c r="AG521" s="352"/>
      <c r="AH521" s="352" t="str">
        <f t="shared" si="585"/>
        <v/>
      </c>
      <c r="AI521" s="352"/>
      <c r="AJ521" s="361">
        <f t="shared" si="574"/>
        <v>0</v>
      </c>
      <c r="AK521" s="351" t="s">
        <v>31</v>
      </c>
      <c r="AL521" s="352"/>
      <c r="AM521" s="352"/>
      <c r="AN521" s="352" t="str">
        <f t="shared" ca="1" si="586"/>
        <v/>
      </c>
      <c r="AO521" s="352"/>
      <c r="AP521" s="352" t="str">
        <f t="shared" si="587"/>
        <v/>
      </c>
      <c r="AQ521" s="352"/>
      <c r="AR521" s="361">
        <f t="shared" si="575"/>
        <v>0</v>
      </c>
    </row>
    <row r="522" spans="1:44" x14ac:dyDescent="0.2">
      <c r="A522" s="430">
        <f t="shared" ref="A522" si="644">IF(AND(A520&lt;&gt;A$10, A520&lt;&gt;""), A520+1, "")</f>
        <v>256</v>
      </c>
      <c r="B522" s="430" t="str">
        <f>'TO Filter Summary'!B266</f>
        <v>GPS</v>
      </c>
      <c r="C522" s="414" t="s">
        <v>1001</v>
      </c>
      <c r="D522" s="409" t="s">
        <v>27</v>
      </c>
      <c r="E522" s="409" t="str">
        <f>'TO Filter Summary'!D266</f>
        <v>A</v>
      </c>
      <c r="F522" s="416">
        <f ca="1">IF($A522="","", VLOOKUP(CONCATENATE("Observatory", $A522), Type_DB, 4, 0))</f>
        <v>609</v>
      </c>
      <c r="G522" s="409" t="str">
        <f ca="1">IF($A522="","", VLOOKUP(CONCATENATE("Observatory", $A522), Type_DB, 5, 0))</f>
        <v>0x261</v>
      </c>
      <c r="H522" s="409" t="str">
        <f t="shared" ref="H522" ca="1" si="645">CONCATENATE("0x",DEC2HEX(F522+2048))</f>
        <v>0xA61</v>
      </c>
      <c r="I522" s="419">
        <f ca="1">IF($A522="","", VLOOKUP(CONCATENATE("Observatory", $A522), Type_DB, 12, 0))</f>
        <v>880</v>
      </c>
      <c r="J522" s="421">
        <f ca="1">IF($A522="","", VLOOKUP(CONCATENATE("Observatory", $A522), Type_DB, 15, 0))</f>
        <v>30</v>
      </c>
      <c r="K522" s="421" t="str">
        <f ca="1">IF($A522="","", VLOOKUP(CONCATENATE("Observatory", $A522), Type_DB, 8, 0))</f>
        <v>Sync</v>
      </c>
      <c r="L522" s="423">
        <f ca="1">IF($A522="","", VLOOKUP(CONCATENATE("Observatory", $A522), Type_DB, 16, 0))</f>
        <v>29.333333333333332</v>
      </c>
      <c r="M522" s="348" t="s">
        <v>899</v>
      </c>
      <c r="N522" s="349">
        <v>1</v>
      </c>
      <c r="O522" s="349">
        <v>1</v>
      </c>
      <c r="P522" s="350">
        <f t="shared" ca="1" si="580"/>
        <v>30</v>
      </c>
      <c r="Q522" s="349">
        <v>0</v>
      </c>
      <c r="R522" s="349">
        <f t="shared" si="581"/>
        <v>0</v>
      </c>
      <c r="S522" s="349" t="s">
        <v>923</v>
      </c>
      <c r="T522" s="360">
        <f t="shared" ca="1" si="572"/>
        <v>29.333333333333332</v>
      </c>
      <c r="U522" s="348" t="s">
        <v>899</v>
      </c>
      <c r="V522" s="349">
        <v>0</v>
      </c>
      <c r="W522" s="349">
        <v>0</v>
      </c>
      <c r="X522" s="350">
        <f t="shared" ca="1" si="582"/>
        <v>0</v>
      </c>
      <c r="Y522" s="349">
        <v>0</v>
      </c>
      <c r="Z522" s="349">
        <f t="shared" si="583"/>
        <v>0</v>
      </c>
      <c r="AA522" s="349" t="s">
        <v>923</v>
      </c>
      <c r="AB522" s="360">
        <f t="shared" si="573"/>
        <v>0</v>
      </c>
      <c r="AC522" s="348" t="s">
        <v>899</v>
      </c>
      <c r="AD522" s="349">
        <v>1</v>
      </c>
      <c r="AE522" s="349">
        <v>1</v>
      </c>
      <c r="AF522" s="350">
        <f t="shared" ca="1" si="584"/>
        <v>30</v>
      </c>
      <c r="AG522" s="349">
        <v>0</v>
      </c>
      <c r="AH522" s="349">
        <f t="shared" si="585"/>
        <v>0</v>
      </c>
      <c r="AI522" s="349" t="s">
        <v>923</v>
      </c>
      <c r="AJ522" s="360">
        <f t="shared" ca="1" si="574"/>
        <v>29.333333333333332</v>
      </c>
      <c r="AK522" s="348" t="s">
        <v>899</v>
      </c>
      <c r="AL522" s="349">
        <v>1</v>
      </c>
      <c r="AM522" s="349">
        <v>1</v>
      </c>
      <c r="AN522" s="350">
        <f t="shared" ca="1" si="586"/>
        <v>30</v>
      </c>
      <c r="AO522" s="349">
        <v>0</v>
      </c>
      <c r="AP522" s="349">
        <f t="shared" si="587"/>
        <v>0</v>
      </c>
      <c r="AQ522" s="349" t="s">
        <v>923</v>
      </c>
      <c r="AR522" s="360">
        <f t="shared" ca="1" si="575"/>
        <v>29.333333333333332</v>
      </c>
    </row>
    <row r="523" spans="1:44" ht="13.5" thickBot="1" x14ac:dyDescent="0.25">
      <c r="A523" s="430"/>
      <c r="B523" s="430"/>
      <c r="C523" s="415"/>
      <c r="D523" s="413"/>
      <c r="E523" s="413"/>
      <c r="F523" s="417"/>
      <c r="G523" s="418"/>
      <c r="H523" s="418"/>
      <c r="I523" s="420"/>
      <c r="J523" s="422"/>
      <c r="K523" s="422"/>
      <c r="L523" s="424"/>
      <c r="M523" s="351" t="s">
        <v>31</v>
      </c>
      <c r="N523" s="352"/>
      <c r="O523" s="352"/>
      <c r="P523" s="352" t="str">
        <f t="shared" ca="1" si="580"/>
        <v/>
      </c>
      <c r="Q523" s="352"/>
      <c r="R523" s="352" t="str">
        <f t="shared" si="581"/>
        <v/>
      </c>
      <c r="S523" s="352"/>
      <c r="T523" s="361">
        <f t="shared" si="572"/>
        <v>0</v>
      </c>
      <c r="U523" s="351" t="s">
        <v>31</v>
      </c>
      <c r="V523" s="352"/>
      <c r="W523" s="352"/>
      <c r="X523" s="352" t="str">
        <f t="shared" ca="1" si="582"/>
        <v/>
      </c>
      <c r="Y523" s="352"/>
      <c r="Z523" s="352" t="str">
        <f t="shared" si="583"/>
        <v/>
      </c>
      <c r="AA523" s="352"/>
      <c r="AB523" s="361">
        <f t="shared" si="573"/>
        <v>0</v>
      </c>
      <c r="AC523" s="351" t="s">
        <v>31</v>
      </c>
      <c r="AD523" s="352"/>
      <c r="AE523" s="352"/>
      <c r="AF523" s="352" t="str">
        <f t="shared" ca="1" si="584"/>
        <v/>
      </c>
      <c r="AG523" s="352"/>
      <c r="AH523" s="352" t="str">
        <f t="shared" si="585"/>
        <v/>
      </c>
      <c r="AI523" s="352"/>
      <c r="AJ523" s="361">
        <f t="shared" si="574"/>
        <v>0</v>
      </c>
      <c r="AK523" s="351" t="s">
        <v>31</v>
      </c>
      <c r="AL523" s="352"/>
      <c r="AM523" s="352"/>
      <c r="AN523" s="352" t="str">
        <f t="shared" ca="1" si="586"/>
        <v/>
      </c>
      <c r="AO523" s="352"/>
      <c r="AP523" s="352" t="str">
        <f t="shared" si="587"/>
        <v/>
      </c>
      <c r="AQ523" s="352"/>
      <c r="AR523" s="361">
        <f t="shared" si="575"/>
        <v>0</v>
      </c>
    </row>
    <row r="524" spans="1:44" x14ac:dyDescent="0.2">
      <c r="A524" s="430">
        <f t="shared" ref="A524" si="646">IF(AND(A522&lt;&gt;A$10, A522&lt;&gt;""), A522+1, "")</f>
        <v>257</v>
      </c>
      <c r="B524" s="430">
        <f>'TO Filter Summary'!B267</f>
        <v>0</v>
      </c>
      <c r="C524" s="414" t="s">
        <v>1002</v>
      </c>
      <c r="D524" s="409" t="s">
        <v>27</v>
      </c>
      <c r="E524" s="409" t="str">
        <f>'TO Filter Summary'!D267</f>
        <v>A</v>
      </c>
      <c r="F524" s="416">
        <f ca="1">IF($A524="","", VLOOKUP(CONCATENATE("Observatory", $A524), Type_DB, 4, 0))</f>
        <v>610</v>
      </c>
      <c r="G524" s="409" t="str">
        <f ca="1">IF($A524="","", VLOOKUP(CONCATENATE("Observatory", $A524), Type_DB, 5, 0))</f>
        <v>0x262</v>
      </c>
      <c r="H524" s="409" t="str">
        <f t="shared" ref="H524" ca="1" si="647">CONCATENATE("0x",DEC2HEX(F524+2048))</f>
        <v>0xA62</v>
      </c>
      <c r="I524" s="419">
        <f ca="1">IF($A524="","", VLOOKUP(CONCATENATE("Observatory", $A524), Type_DB, 12, 0))</f>
        <v>976</v>
      </c>
      <c r="J524" s="421">
        <f ca="1">IF($A524="","", VLOOKUP(CONCATENATE("Observatory", $A524), Type_DB, 15, 0))</f>
        <v>0</v>
      </c>
      <c r="K524" s="421" t="str">
        <f ca="1">IF($A524="","", VLOOKUP(CONCATENATE("Observatory", $A524), Type_DB, 8, 0))</f>
        <v>Async</v>
      </c>
      <c r="L524" s="423">
        <f ca="1">IF($A524="","", VLOOKUP(CONCATENATE("Observatory", $A524), Type_DB, 16, 0))</f>
        <v>0</v>
      </c>
      <c r="M524" s="348" t="s">
        <v>899</v>
      </c>
      <c r="N524" s="349">
        <v>1</v>
      </c>
      <c r="O524" s="349">
        <v>1</v>
      </c>
      <c r="P524" s="350">
        <f t="shared" ca="1" si="580"/>
        <v>0</v>
      </c>
      <c r="Q524" s="349">
        <v>0</v>
      </c>
      <c r="R524" s="349">
        <f t="shared" si="581"/>
        <v>0</v>
      </c>
      <c r="S524" s="349" t="s">
        <v>923</v>
      </c>
      <c r="T524" s="360">
        <f t="shared" ca="1" si="572"/>
        <v>0</v>
      </c>
      <c r="U524" s="348" t="s">
        <v>899</v>
      </c>
      <c r="V524" s="349">
        <v>0</v>
      </c>
      <c r="W524" s="349">
        <v>0</v>
      </c>
      <c r="X524" s="350">
        <f t="shared" ca="1" si="582"/>
        <v>0</v>
      </c>
      <c r="Y524" s="349">
        <v>0</v>
      </c>
      <c r="Z524" s="349">
        <f t="shared" si="583"/>
        <v>0</v>
      </c>
      <c r="AA524" s="349" t="s">
        <v>923</v>
      </c>
      <c r="AB524" s="360">
        <f t="shared" si="573"/>
        <v>0</v>
      </c>
      <c r="AC524" s="348" t="s">
        <v>899</v>
      </c>
      <c r="AD524" s="349">
        <v>1</v>
      </c>
      <c r="AE524" s="349">
        <v>1</v>
      </c>
      <c r="AF524" s="350">
        <f t="shared" ca="1" si="584"/>
        <v>0</v>
      </c>
      <c r="AG524" s="349">
        <v>0</v>
      </c>
      <c r="AH524" s="349">
        <f t="shared" si="585"/>
        <v>0</v>
      </c>
      <c r="AI524" s="349" t="s">
        <v>923</v>
      </c>
      <c r="AJ524" s="360">
        <f t="shared" ca="1" si="574"/>
        <v>0</v>
      </c>
      <c r="AK524" s="348" t="s">
        <v>899</v>
      </c>
      <c r="AL524" s="349">
        <v>1</v>
      </c>
      <c r="AM524" s="349">
        <v>1</v>
      </c>
      <c r="AN524" s="350">
        <f t="shared" ca="1" si="586"/>
        <v>0</v>
      </c>
      <c r="AO524" s="349">
        <v>0</v>
      </c>
      <c r="AP524" s="349">
        <f t="shared" si="587"/>
        <v>0</v>
      </c>
      <c r="AQ524" s="349" t="s">
        <v>923</v>
      </c>
      <c r="AR524" s="360">
        <f t="shared" ca="1" si="575"/>
        <v>0</v>
      </c>
    </row>
    <row r="525" spans="1:44" ht="13.5" thickBot="1" x14ac:dyDescent="0.25">
      <c r="A525" s="430"/>
      <c r="B525" s="430"/>
      <c r="C525" s="415"/>
      <c r="D525" s="413"/>
      <c r="E525" s="413"/>
      <c r="F525" s="417"/>
      <c r="G525" s="418"/>
      <c r="H525" s="418"/>
      <c r="I525" s="420"/>
      <c r="J525" s="422"/>
      <c r="K525" s="422"/>
      <c r="L525" s="424"/>
      <c r="M525" s="351" t="s">
        <v>31</v>
      </c>
      <c r="N525" s="352"/>
      <c r="O525" s="352"/>
      <c r="P525" s="352" t="str">
        <f t="shared" ca="1" si="580"/>
        <v/>
      </c>
      <c r="Q525" s="352"/>
      <c r="R525" s="352" t="str">
        <f t="shared" si="581"/>
        <v/>
      </c>
      <c r="S525" s="352"/>
      <c r="T525" s="361">
        <f t="shared" ref="T525:T588" si="648">IF(AND(M525&lt;&gt;"N/A", O525&lt;&gt;0),IF($E525="B",0,$L525/O525), 0)</f>
        <v>0</v>
      </c>
      <c r="U525" s="351" t="s">
        <v>31</v>
      </c>
      <c r="V525" s="352"/>
      <c r="W525" s="352"/>
      <c r="X525" s="352" t="str">
        <f t="shared" ca="1" si="582"/>
        <v/>
      </c>
      <c r="Y525" s="352"/>
      <c r="Z525" s="352" t="str">
        <f t="shared" si="583"/>
        <v/>
      </c>
      <c r="AA525" s="352"/>
      <c r="AB525" s="361">
        <f t="shared" ref="AB525:AB581" si="649">IF(AND(U525&lt;&gt;"N/A", W525&lt;&gt;0),IF($E525="B",0,$L525/W525), 0)</f>
        <v>0</v>
      </c>
      <c r="AC525" s="351" t="s">
        <v>31</v>
      </c>
      <c r="AD525" s="352"/>
      <c r="AE525" s="352"/>
      <c r="AF525" s="352" t="str">
        <f t="shared" ca="1" si="584"/>
        <v/>
      </c>
      <c r="AG525" s="352"/>
      <c r="AH525" s="352" t="str">
        <f t="shared" si="585"/>
        <v/>
      </c>
      <c r="AI525" s="352"/>
      <c r="AJ525" s="361">
        <f t="shared" ref="AJ525:AJ588" si="650">IF(AND(AC525&lt;&gt;"N/A", AE525&lt;&gt;0),IF($E525="B",0,$L525/AE525), 0)</f>
        <v>0</v>
      </c>
      <c r="AK525" s="351" t="s">
        <v>31</v>
      </c>
      <c r="AL525" s="352"/>
      <c r="AM525" s="352"/>
      <c r="AN525" s="352" t="str">
        <f t="shared" ca="1" si="586"/>
        <v/>
      </c>
      <c r="AO525" s="352"/>
      <c r="AP525" s="352" t="str">
        <f t="shared" si="587"/>
        <v/>
      </c>
      <c r="AQ525" s="352"/>
      <c r="AR525" s="361">
        <f t="shared" ref="AR525:AR588" si="651">IF(AND(AK525&lt;&gt;"N/A", AM525&lt;&gt;0),IF($E525="B",0,$L525/AM525), 0)</f>
        <v>0</v>
      </c>
    </row>
    <row r="526" spans="1:44" x14ac:dyDescent="0.2">
      <c r="A526" s="430">
        <f t="shared" ref="A526" si="652">IF(AND(A524&lt;&gt;A$10, A524&lt;&gt;""), A524+1, "")</f>
        <v>258</v>
      </c>
      <c r="B526" s="430">
        <f>'TO Filter Summary'!B268</f>
        <v>0</v>
      </c>
      <c r="C526" s="414" t="s">
        <v>1003</v>
      </c>
      <c r="D526" s="409" t="s">
        <v>27</v>
      </c>
      <c r="E526" s="409" t="str">
        <f>'TO Filter Summary'!D268</f>
        <v>A</v>
      </c>
      <c r="F526" s="416">
        <f ca="1">IF($A526="","", VLOOKUP(CONCATENATE("Observatory", $A526), Type_DB, 4, 0))</f>
        <v>611</v>
      </c>
      <c r="G526" s="409" t="str">
        <f ca="1">IF($A526="","", VLOOKUP(CONCATENATE("Observatory", $A526), Type_DB, 5, 0))</f>
        <v>0x263</v>
      </c>
      <c r="H526" s="409" t="str">
        <f t="shared" ref="H526" ca="1" si="653">CONCATENATE("0x",DEC2HEX(F526+2048))</f>
        <v>0xA63</v>
      </c>
      <c r="I526" s="419">
        <f ca="1">IF($A526="","", VLOOKUP(CONCATENATE("Observatory", $A526), Type_DB, 12, 0))</f>
        <v>1488</v>
      </c>
      <c r="J526" s="421">
        <f ca="1">IF($A526="","", VLOOKUP(CONCATENATE("Observatory", $A526), Type_DB, 15, 0))</f>
        <v>0</v>
      </c>
      <c r="K526" s="421" t="str">
        <f ca="1">IF($A526="","", VLOOKUP(CONCATENATE("Observatory", $A526), Type_DB, 8, 0))</f>
        <v>Async</v>
      </c>
      <c r="L526" s="423">
        <f ca="1">IF($A526="","", VLOOKUP(CONCATENATE("Observatory", $A526), Type_DB, 16, 0))</f>
        <v>0</v>
      </c>
      <c r="M526" s="348" t="s">
        <v>899</v>
      </c>
      <c r="N526" s="349">
        <v>1</v>
      </c>
      <c r="O526" s="349">
        <v>1</v>
      </c>
      <c r="P526" s="350">
        <f t="shared" ca="1" si="580"/>
        <v>0</v>
      </c>
      <c r="Q526" s="349">
        <v>0</v>
      </c>
      <c r="R526" s="349">
        <f t="shared" si="581"/>
        <v>0</v>
      </c>
      <c r="S526" s="349" t="s">
        <v>923</v>
      </c>
      <c r="T526" s="360">
        <f t="shared" ca="1" si="648"/>
        <v>0</v>
      </c>
      <c r="U526" s="348" t="s">
        <v>899</v>
      </c>
      <c r="V526" s="349">
        <v>0</v>
      </c>
      <c r="W526" s="349">
        <v>0</v>
      </c>
      <c r="X526" s="350">
        <f t="shared" ca="1" si="582"/>
        <v>0</v>
      </c>
      <c r="Y526" s="349">
        <v>0</v>
      </c>
      <c r="Z526" s="349">
        <f t="shared" si="583"/>
        <v>0</v>
      </c>
      <c r="AA526" s="349" t="s">
        <v>923</v>
      </c>
      <c r="AB526" s="360">
        <f t="shared" si="649"/>
        <v>0</v>
      </c>
      <c r="AC526" s="348" t="s">
        <v>899</v>
      </c>
      <c r="AD526" s="349">
        <v>1</v>
      </c>
      <c r="AE526" s="349">
        <v>1</v>
      </c>
      <c r="AF526" s="350">
        <f t="shared" ca="1" si="584"/>
        <v>0</v>
      </c>
      <c r="AG526" s="349">
        <v>0</v>
      </c>
      <c r="AH526" s="349">
        <f t="shared" si="585"/>
        <v>0</v>
      </c>
      <c r="AI526" s="349" t="s">
        <v>923</v>
      </c>
      <c r="AJ526" s="360">
        <f t="shared" ca="1" si="650"/>
        <v>0</v>
      </c>
      <c r="AK526" s="348" t="s">
        <v>899</v>
      </c>
      <c r="AL526" s="349">
        <v>1</v>
      </c>
      <c r="AM526" s="349">
        <v>1</v>
      </c>
      <c r="AN526" s="350">
        <f t="shared" ca="1" si="586"/>
        <v>0</v>
      </c>
      <c r="AO526" s="349">
        <v>0</v>
      </c>
      <c r="AP526" s="349">
        <f t="shared" si="587"/>
        <v>0</v>
      </c>
      <c r="AQ526" s="349" t="s">
        <v>923</v>
      </c>
      <c r="AR526" s="360">
        <f t="shared" ca="1" si="651"/>
        <v>0</v>
      </c>
    </row>
    <row r="527" spans="1:44" ht="13.5" thickBot="1" x14ac:dyDescent="0.25">
      <c r="A527" s="430"/>
      <c r="B527" s="430"/>
      <c r="C527" s="415"/>
      <c r="D527" s="413"/>
      <c r="E527" s="413"/>
      <c r="F527" s="417"/>
      <c r="G527" s="418"/>
      <c r="H527" s="418"/>
      <c r="I527" s="420"/>
      <c r="J527" s="422"/>
      <c r="K527" s="422"/>
      <c r="L527" s="424"/>
      <c r="M527" s="351" t="s">
        <v>31</v>
      </c>
      <c r="N527" s="352"/>
      <c r="O527" s="352"/>
      <c r="P527" s="352" t="str">
        <f t="shared" ca="1" si="580"/>
        <v/>
      </c>
      <c r="Q527" s="352"/>
      <c r="R527" s="352" t="str">
        <f t="shared" si="581"/>
        <v/>
      </c>
      <c r="S527" s="352"/>
      <c r="T527" s="361">
        <f t="shared" si="648"/>
        <v>0</v>
      </c>
      <c r="U527" s="351" t="s">
        <v>31</v>
      </c>
      <c r="V527" s="352"/>
      <c r="W527" s="352"/>
      <c r="X527" s="352" t="str">
        <f t="shared" ca="1" si="582"/>
        <v/>
      </c>
      <c r="Y527" s="352"/>
      <c r="Z527" s="352" t="str">
        <f t="shared" si="583"/>
        <v/>
      </c>
      <c r="AA527" s="352"/>
      <c r="AB527" s="361">
        <f t="shared" si="649"/>
        <v>0</v>
      </c>
      <c r="AC527" s="351" t="s">
        <v>31</v>
      </c>
      <c r="AD527" s="352"/>
      <c r="AE527" s="352"/>
      <c r="AF527" s="352" t="str">
        <f t="shared" ca="1" si="584"/>
        <v/>
      </c>
      <c r="AG527" s="352"/>
      <c r="AH527" s="352" t="str">
        <f t="shared" si="585"/>
        <v/>
      </c>
      <c r="AI527" s="352"/>
      <c r="AJ527" s="361">
        <f t="shared" si="650"/>
        <v>0</v>
      </c>
      <c r="AK527" s="351" t="s">
        <v>31</v>
      </c>
      <c r="AL527" s="352"/>
      <c r="AM527" s="352"/>
      <c r="AN527" s="352" t="str">
        <f t="shared" ca="1" si="586"/>
        <v/>
      </c>
      <c r="AO527" s="352"/>
      <c r="AP527" s="352" t="str">
        <f t="shared" si="587"/>
        <v/>
      </c>
      <c r="AQ527" s="352"/>
      <c r="AR527" s="361">
        <f t="shared" si="651"/>
        <v>0</v>
      </c>
    </row>
    <row r="528" spans="1:44" x14ac:dyDescent="0.2">
      <c r="A528" s="430">
        <f t="shared" ref="A528" si="654">IF(AND(A526&lt;&gt;A$10, A526&lt;&gt;""), A526+1, "")</f>
        <v>259</v>
      </c>
      <c r="B528" s="430">
        <f>'TO Filter Summary'!B269</f>
        <v>0</v>
      </c>
      <c r="C528" s="414" t="s">
        <v>1004</v>
      </c>
      <c r="D528" s="409" t="s">
        <v>27</v>
      </c>
      <c r="E528" s="409" t="str">
        <f>'TO Filter Summary'!D269</f>
        <v>A</v>
      </c>
      <c r="F528" s="416">
        <f ca="1">IF($A528="","", VLOOKUP(CONCATENATE("Observatory", $A528), Type_DB, 4, 0))</f>
        <v>612</v>
      </c>
      <c r="G528" s="409" t="str">
        <f ca="1">IF($A528="","", VLOOKUP(CONCATENATE("Observatory", $A528), Type_DB, 5, 0))</f>
        <v>0x264</v>
      </c>
      <c r="H528" s="409" t="str">
        <f t="shared" ref="H528" ca="1" si="655">CONCATENATE("0x",DEC2HEX(F528+2048))</f>
        <v>0xA64</v>
      </c>
      <c r="I528" s="419">
        <f ca="1">IF($A528="","", VLOOKUP(CONCATENATE("Observatory", $A528), Type_DB, 12, 0))</f>
        <v>620</v>
      </c>
      <c r="J528" s="421">
        <f ca="1">IF($A528="","", VLOOKUP(CONCATENATE("Observatory", $A528), Type_DB, 15, 0))</f>
        <v>0</v>
      </c>
      <c r="K528" s="421" t="str">
        <f ca="1">IF($A528="","", VLOOKUP(CONCATENATE("Observatory", $A528), Type_DB, 8, 0))</f>
        <v>Async</v>
      </c>
      <c r="L528" s="423">
        <f ca="1">IF($A528="","", VLOOKUP(CONCATENATE("Observatory", $A528), Type_DB, 16, 0))</f>
        <v>0</v>
      </c>
      <c r="M528" s="348" t="s">
        <v>899</v>
      </c>
      <c r="N528" s="349">
        <v>1</v>
      </c>
      <c r="O528" s="349">
        <v>1</v>
      </c>
      <c r="P528" s="350">
        <f t="shared" ref="P528:P591" ca="1" si="656">IF(M528="Count", INDIRECT(CONCATENATE("$J", ROW()))*O528, "")</f>
        <v>0</v>
      </c>
      <c r="Q528" s="349">
        <v>0</v>
      </c>
      <c r="R528" s="349">
        <f t="shared" ref="R528:R591" si="657">IF(S528="","",IF(S528="SCHK",0,(IF(S528="SCEV",1,(IF(S528="SCAD",2,IF(S528="SCHR",3,0)))))))</f>
        <v>0</v>
      </c>
      <c r="S528" s="349" t="s">
        <v>923</v>
      </c>
      <c r="T528" s="360">
        <f t="shared" ca="1" si="648"/>
        <v>0</v>
      </c>
      <c r="U528" s="348" t="s">
        <v>899</v>
      </c>
      <c r="V528" s="349">
        <v>0</v>
      </c>
      <c r="W528" s="349">
        <v>0</v>
      </c>
      <c r="X528" s="350">
        <f t="shared" ref="X528:X581" ca="1" si="658">IF(U528="Count", INDIRECT(CONCATENATE("$J", ROW()))*W528, "")</f>
        <v>0</v>
      </c>
      <c r="Y528" s="349">
        <v>0</v>
      </c>
      <c r="Z528" s="349">
        <f t="shared" ref="Z528:Z581" si="659">IF(AA528="","",IF(AA528="SCHK",0,(IF(AA528="SCEV",1,(IF(AA528="SCAD",2,IF(AA528="SCHR",3,0)))))))</f>
        <v>0</v>
      </c>
      <c r="AA528" s="349" t="s">
        <v>923</v>
      </c>
      <c r="AB528" s="360">
        <f t="shared" si="649"/>
        <v>0</v>
      </c>
      <c r="AC528" s="348" t="s">
        <v>899</v>
      </c>
      <c r="AD528" s="349">
        <v>1</v>
      </c>
      <c r="AE528" s="349">
        <v>1</v>
      </c>
      <c r="AF528" s="350">
        <f t="shared" ref="AF528:AF591" ca="1" si="660">IF(AC528="Count", INDIRECT(CONCATENATE("$J", ROW()))*AE528, "")</f>
        <v>0</v>
      </c>
      <c r="AG528" s="349">
        <v>0</v>
      </c>
      <c r="AH528" s="349">
        <f t="shared" ref="AH528:AH591" si="661">IF(AI528="","",IF(AI528="SCHK",0,(IF(AI528="SCEV",1,(IF(AI528="SCAD",2,IF(AI528="SCHR",3,0)))))))</f>
        <v>0</v>
      </c>
      <c r="AI528" s="349" t="s">
        <v>923</v>
      </c>
      <c r="AJ528" s="360">
        <f t="shared" ca="1" si="650"/>
        <v>0</v>
      </c>
      <c r="AK528" s="348" t="s">
        <v>899</v>
      </c>
      <c r="AL528" s="349">
        <v>1</v>
      </c>
      <c r="AM528" s="349">
        <v>1</v>
      </c>
      <c r="AN528" s="350">
        <f t="shared" ref="AN528:AN591" ca="1" si="662">IF(AK528="Count", INDIRECT(CONCATENATE("$J", ROW()))*AM528, "")</f>
        <v>0</v>
      </c>
      <c r="AO528" s="349">
        <v>0</v>
      </c>
      <c r="AP528" s="349">
        <f t="shared" ref="AP528:AP591" si="663">IF(AQ528="","",IF(AQ528="SCHK",0,(IF(AQ528="SCEV",1,(IF(AQ528="SCAD",2,IF(AQ528="SCHR",3,0)))))))</f>
        <v>0</v>
      </c>
      <c r="AQ528" s="349" t="s">
        <v>923</v>
      </c>
      <c r="AR528" s="360">
        <f t="shared" ca="1" si="651"/>
        <v>0</v>
      </c>
    </row>
    <row r="529" spans="1:44" ht="13.5" thickBot="1" x14ac:dyDescent="0.25">
      <c r="A529" s="430"/>
      <c r="B529" s="430"/>
      <c r="C529" s="415"/>
      <c r="D529" s="413"/>
      <c r="E529" s="413"/>
      <c r="F529" s="417"/>
      <c r="G529" s="418"/>
      <c r="H529" s="418"/>
      <c r="I529" s="420"/>
      <c r="J529" s="422"/>
      <c r="K529" s="422"/>
      <c r="L529" s="424"/>
      <c r="M529" s="351" t="s">
        <v>31</v>
      </c>
      <c r="N529" s="352"/>
      <c r="O529" s="352"/>
      <c r="P529" s="352" t="str">
        <f t="shared" ca="1" si="656"/>
        <v/>
      </c>
      <c r="Q529" s="352"/>
      <c r="R529" s="352" t="str">
        <f t="shared" si="657"/>
        <v/>
      </c>
      <c r="S529" s="352"/>
      <c r="T529" s="361">
        <f t="shared" si="648"/>
        <v>0</v>
      </c>
      <c r="U529" s="351" t="s">
        <v>31</v>
      </c>
      <c r="V529" s="352"/>
      <c r="W529" s="352"/>
      <c r="X529" s="352" t="str">
        <f t="shared" ca="1" si="658"/>
        <v/>
      </c>
      <c r="Y529" s="352"/>
      <c r="Z529" s="352" t="str">
        <f t="shared" si="659"/>
        <v/>
      </c>
      <c r="AA529" s="352"/>
      <c r="AB529" s="361">
        <f t="shared" si="649"/>
        <v>0</v>
      </c>
      <c r="AC529" s="351" t="s">
        <v>31</v>
      </c>
      <c r="AD529" s="352"/>
      <c r="AE529" s="352"/>
      <c r="AF529" s="352" t="str">
        <f t="shared" ca="1" si="660"/>
        <v/>
      </c>
      <c r="AG529" s="352"/>
      <c r="AH529" s="352" t="str">
        <f t="shared" si="661"/>
        <v/>
      </c>
      <c r="AI529" s="352"/>
      <c r="AJ529" s="361">
        <f t="shared" si="650"/>
        <v>0</v>
      </c>
      <c r="AK529" s="351" t="s">
        <v>31</v>
      </c>
      <c r="AL529" s="352"/>
      <c r="AM529" s="352"/>
      <c r="AN529" s="352" t="str">
        <f t="shared" ca="1" si="662"/>
        <v/>
      </c>
      <c r="AO529" s="352"/>
      <c r="AP529" s="352" t="str">
        <f t="shared" si="663"/>
        <v/>
      </c>
      <c r="AQ529" s="352"/>
      <c r="AR529" s="361">
        <f t="shared" si="651"/>
        <v>0</v>
      </c>
    </row>
    <row r="530" spans="1:44" x14ac:dyDescent="0.2">
      <c r="A530" s="430">
        <f t="shared" ref="A530" si="664">IF(AND(A528&lt;&gt;A$10, A528&lt;&gt;""), A528+1, "")</f>
        <v>260</v>
      </c>
      <c r="B530" s="430">
        <f>'TO Filter Summary'!B270</f>
        <v>0</v>
      </c>
      <c r="C530" s="414" t="s">
        <v>1005</v>
      </c>
      <c r="D530" s="409" t="s">
        <v>27</v>
      </c>
      <c r="E530" s="409" t="str">
        <f>'TO Filter Summary'!D270</f>
        <v>A</v>
      </c>
      <c r="F530" s="416">
        <f ca="1">IF($A530="","", VLOOKUP(CONCATENATE("Observatory", $A530), Type_DB, 4, 0))</f>
        <v>613</v>
      </c>
      <c r="G530" s="409" t="str">
        <f ca="1">IF($A530="","", VLOOKUP(CONCATENATE("Observatory", $A530), Type_DB, 5, 0))</f>
        <v>0x265</v>
      </c>
      <c r="H530" s="409" t="str">
        <f t="shared" ref="H530" ca="1" si="665">CONCATENATE("0x",DEC2HEX(F530+2048))</f>
        <v>0xA65</v>
      </c>
      <c r="I530" s="419">
        <f ca="1">IF($A530="","", VLOOKUP(CONCATENATE("Observatory", $A530), Type_DB, 12, 0))</f>
        <v>1424</v>
      </c>
      <c r="J530" s="421">
        <f ca="1">IF($A530="","", VLOOKUP(CONCATENATE("Observatory", $A530), Type_DB, 15, 0))</f>
        <v>0</v>
      </c>
      <c r="K530" s="421" t="str">
        <f ca="1">IF($A530="","", VLOOKUP(CONCATENATE("Observatory", $A530), Type_DB, 8, 0))</f>
        <v>Async</v>
      </c>
      <c r="L530" s="423">
        <f ca="1">IF($A530="","", VLOOKUP(CONCATENATE("Observatory", $A530), Type_DB, 16, 0))</f>
        <v>0</v>
      </c>
      <c r="M530" s="348" t="s">
        <v>899</v>
      </c>
      <c r="N530" s="349">
        <v>1</v>
      </c>
      <c r="O530" s="349">
        <v>1</v>
      </c>
      <c r="P530" s="350">
        <f t="shared" ca="1" si="656"/>
        <v>0</v>
      </c>
      <c r="Q530" s="349">
        <v>0</v>
      </c>
      <c r="R530" s="349">
        <f t="shared" si="657"/>
        <v>0</v>
      </c>
      <c r="S530" s="349" t="s">
        <v>923</v>
      </c>
      <c r="T530" s="360">
        <f t="shared" ca="1" si="648"/>
        <v>0</v>
      </c>
      <c r="U530" s="348" t="s">
        <v>899</v>
      </c>
      <c r="V530" s="349">
        <v>0</v>
      </c>
      <c r="W530" s="349">
        <v>0</v>
      </c>
      <c r="X530" s="350">
        <f t="shared" ca="1" si="658"/>
        <v>0</v>
      </c>
      <c r="Y530" s="349">
        <v>0</v>
      </c>
      <c r="Z530" s="349">
        <f t="shared" si="659"/>
        <v>0</v>
      </c>
      <c r="AA530" s="349" t="s">
        <v>923</v>
      </c>
      <c r="AB530" s="360">
        <f t="shared" si="649"/>
        <v>0</v>
      </c>
      <c r="AC530" s="348" t="s">
        <v>899</v>
      </c>
      <c r="AD530" s="349">
        <v>1</v>
      </c>
      <c r="AE530" s="349">
        <v>1</v>
      </c>
      <c r="AF530" s="350">
        <f t="shared" ca="1" si="660"/>
        <v>0</v>
      </c>
      <c r="AG530" s="349">
        <v>0</v>
      </c>
      <c r="AH530" s="349">
        <f t="shared" si="661"/>
        <v>0</v>
      </c>
      <c r="AI530" s="349" t="s">
        <v>923</v>
      </c>
      <c r="AJ530" s="360">
        <f t="shared" ca="1" si="650"/>
        <v>0</v>
      </c>
      <c r="AK530" s="348" t="s">
        <v>899</v>
      </c>
      <c r="AL530" s="349">
        <v>1</v>
      </c>
      <c r="AM530" s="349">
        <v>1</v>
      </c>
      <c r="AN530" s="350">
        <f t="shared" ca="1" si="662"/>
        <v>0</v>
      </c>
      <c r="AO530" s="349">
        <v>0</v>
      </c>
      <c r="AP530" s="349">
        <f t="shared" si="663"/>
        <v>0</v>
      </c>
      <c r="AQ530" s="349" t="s">
        <v>923</v>
      </c>
      <c r="AR530" s="360">
        <f t="shared" ca="1" si="651"/>
        <v>0</v>
      </c>
    </row>
    <row r="531" spans="1:44" ht="13.5" thickBot="1" x14ac:dyDescent="0.25">
      <c r="A531" s="430"/>
      <c r="B531" s="430"/>
      <c r="C531" s="415"/>
      <c r="D531" s="413"/>
      <c r="E531" s="413"/>
      <c r="F531" s="417"/>
      <c r="G531" s="418"/>
      <c r="H531" s="418"/>
      <c r="I531" s="420"/>
      <c r="J531" s="422"/>
      <c r="K531" s="422"/>
      <c r="L531" s="424"/>
      <c r="M531" s="351" t="s">
        <v>31</v>
      </c>
      <c r="N531" s="352"/>
      <c r="O531" s="352"/>
      <c r="P531" s="352" t="str">
        <f t="shared" ca="1" si="656"/>
        <v/>
      </c>
      <c r="Q531" s="352"/>
      <c r="R531" s="352" t="str">
        <f t="shared" si="657"/>
        <v/>
      </c>
      <c r="S531" s="352"/>
      <c r="T531" s="361">
        <f t="shared" si="648"/>
        <v>0</v>
      </c>
      <c r="U531" s="351" t="s">
        <v>31</v>
      </c>
      <c r="V531" s="352"/>
      <c r="W531" s="352"/>
      <c r="X531" s="352" t="str">
        <f t="shared" ca="1" si="658"/>
        <v/>
      </c>
      <c r="Y531" s="352"/>
      <c r="Z531" s="352" t="str">
        <f t="shared" si="659"/>
        <v/>
      </c>
      <c r="AA531" s="352"/>
      <c r="AB531" s="361">
        <f t="shared" si="649"/>
        <v>0</v>
      </c>
      <c r="AC531" s="351" t="s">
        <v>31</v>
      </c>
      <c r="AD531" s="352"/>
      <c r="AE531" s="352"/>
      <c r="AF531" s="352" t="str">
        <f t="shared" ca="1" si="660"/>
        <v/>
      </c>
      <c r="AG531" s="352"/>
      <c r="AH531" s="352" t="str">
        <f t="shared" si="661"/>
        <v/>
      </c>
      <c r="AI531" s="352"/>
      <c r="AJ531" s="361">
        <f t="shared" si="650"/>
        <v>0</v>
      </c>
      <c r="AK531" s="351" t="s">
        <v>31</v>
      </c>
      <c r="AL531" s="352"/>
      <c r="AM531" s="352"/>
      <c r="AN531" s="352" t="str">
        <f t="shared" ca="1" si="662"/>
        <v/>
      </c>
      <c r="AO531" s="352"/>
      <c r="AP531" s="352" t="str">
        <f t="shared" si="663"/>
        <v/>
      </c>
      <c r="AQ531" s="352"/>
      <c r="AR531" s="361">
        <f t="shared" si="651"/>
        <v>0</v>
      </c>
    </row>
    <row r="532" spans="1:44" x14ac:dyDescent="0.2">
      <c r="A532" s="430">
        <f t="shared" ref="A532" si="666">IF(AND(A530&lt;&gt;A$10, A530&lt;&gt;""), A530+1, "")</f>
        <v>261</v>
      </c>
      <c r="B532" s="430">
        <f>'TO Filter Summary'!B271</f>
        <v>0</v>
      </c>
      <c r="C532" s="414" t="s">
        <v>1006</v>
      </c>
      <c r="D532" s="409" t="s">
        <v>27</v>
      </c>
      <c r="E532" s="409" t="str">
        <f>'TO Filter Summary'!D271</f>
        <v>A</v>
      </c>
      <c r="F532" s="416">
        <f ca="1">IF($A532="","", VLOOKUP(CONCATENATE("Observatory", $A532), Type_DB, 4, 0))</f>
        <v>614</v>
      </c>
      <c r="G532" s="409" t="str">
        <f ca="1">IF($A532="","", VLOOKUP(CONCATENATE("Observatory", $A532), Type_DB, 5, 0))</f>
        <v>0x266</v>
      </c>
      <c r="H532" s="409" t="str">
        <f t="shared" ref="H532" ca="1" si="667">CONCATENATE("0x",DEC2HEX(F532+2048))</f>
        <v>0xA66</v>
      </c>
      <c r="I532" s="419">
        <f ca="1">IF($A532="","", VLOOKUP(CONCATENATE("Observatory", $A532), Type_DB, 12, 0))</f>
        <v>368</v>
      </c>
      <c r="J532" s="421">
        <f ca="1">IF($A532="","", VLOOKUP(CONCATENATE("Observatory", $A532), Type_DB, 15, 0))</f>
        <v>0</v>
      </c>
      <c r="K532" s="421" t="str">
        <f ca="1">IF($A532="","", VLOOKUP(CONCATENATE("Observatory", $A532), Type_DB, 8, 0))</f>
        <v>Async</v>
      </c>
      <c r="L532" s="423">
        <f ca="1">IF($A532="","", VLOOKUP(CONCATENATE("Observatory", $A532), Type_DB, 16, 0))</f>
        <v>0</v>
      </c>
      <c r="M532" s="348" t="s">
        <v>899</v>
      </c>
      <c r="N532" s="349">
        <v>1</v>
      </c>
      <c r="O532" s="349">
        <v>1</v>
      </c>
      <c r="P532" s="350">
        <f t="shared" ca="1" si="656"/>
        <v>0</v>
      </c>
      <c r="Q532" s="349">
        <v>0</v>
      </c>
      <c r="R532" s="349">
        <f t="shared" si="657"/>
        <v>0</v>
      </c>
      <c r="S532" s="349" t="s">
        <v>923</v>
      </c>
      <c r="T532" s="360">
        <f t="shared" ca="1" si="648"/>
        <v>0</v>
      </c>
      <c r="U532" s="348" t="s">
        <v>899</v>
      </c>
      <c r="V532" s="349">
        <v>0</v>
      </c>
      <c r="W532" s="349">
        <v>0</v>
      </c>
      <c r="X532" s="350">
        <f t="shared" ca="1" si="658"/>
        <v>0</v>
      </c>
      <c r="Y532" s="349">
        <v>0</v>
      </c>
      <c r="Z532" s="349">
        <f t="shared" si="659"/>
        <v>0</v>
      </c>
      <c r="AA532" s="349" t="s">
        <v>923</v>
      </c>
      <c r="AB532" s="360">
        <f t="shared" si="649"/>
        <v>0</v>
      </c>
      <c r="AC532" s="348" t="s">
        <v>899</v>
      </c>
      <c r="AD532" s="349">
        <v>1</v>
      </c>
      <c r="AE532" s="349">
        <v>1</v>
      </c>
      <c r="AF532" s="350">
        <f t="shared" ca="1" si="660"/>
        <v>0</v>
      </c>
      <c r="AG532" s="349">
        <v>0</v>
      </c>
      <c r="AH532" s="349">
        <f t="shared" si="661"/>
        <v>0</v>
      </c>
      <c r="AI532" s="349" t="s">
        <v>923</v>
      </c>
      <c r="AJ532" s="360">
        <f t="shared" ca="1" si="650"/>
        <v>0</v>
      </c>
      <c r="AK532" s="348" t="s">
        <v>899</v>
      </c>
      <c r="AL532" s="349">
        <v>1</v>
      </c>
      <c r="AM532" s="349">
        <v>1</v>
      </c>
      <c r="AN532" s="350">
        <f t="shared" ca="1" si="662"/>
        <v>0</v>
      </c>
      <c r="AO532" s="349">
        <v>0</v>
      </c>
      <c r="AP532" s="349">
        <f t="shared" si="663"/>
        <v>0</v>
      </c>
      <c r="AQ532" s="349" t="s">
        <v>923</v>
      </c>
      <c r="AR532" s="360">
        <f t="shared" ca="1" si="651"/>
        <v>0</v>
      </c>
    </row>
    <row r="533" spans="1:44" ht="13.5" thickBot="1" x14ac:dyDescent="0.25">
      <c r="A533" s="430"/>
      <c r="B533" s="430"/>
      <c r="C533" s="415"/>
      <c r="D533" s="413"/>
      <c r="E533" s="413"/>
      <c r="F533" s="417"/>
      <c r="G533" s="418"/>
      <c r="H533" s="418"/>
      <c r="I533" s="420"/>
      <c r="J533" s="422"/>
      <c r="K533" s="422"/>
      <c r="L533" s="424"/>
      <c r="M533" s="351" t="s">
        <v>31</v>
      </c>
      <c r="N533" s="352"/>
      <c r="O533" s="352"/>
      <c r="P533" s="352" t="str">
        <f t="shared" ca="1" si="656"/>
        <v/>
      </c>
      <c r="Q533" s="352"/>
      <c r="R533" s="352" t="str">
        <f t="shared" si="657"/>
        <v/>
      </c>
      <c r="S533" s="352"/>
      <c r="T533" s="361">
        <f t="shared" si="648"/>
        <v>0</v>
      </c>
      <c r="U533" s="351" t="s">
        <v>31</v>
      </c>
      <c r="V533" s="352"/>
      <c r="W533" s="352"/>
      <c r="X533" s="352" t="str">
        <f t="shared" ca="1" si="658"/>
        <v/>
      </c>
      <c r="Y533" s="352"/>
      <c r="Z533" s="352" t="str">
        <f t="shared" si="659"/>
        <v/>
      </c>
      <c r="AA533" s="352"/>
      <c r="AB533" s="361">
        <f t="shared" si="649"/>
        <v>0</v>
      </c>
      <c r="AC533" s="351" t="s">
        <v>31</v>
      </c>
      <c r="AD533" s="352"/>
      <c r="AE533" s="352"/>
      <c r="AF533" s="352" t="str">
        <f t="shared" ca="1" si="660"/>
        <v/>
      </c>
      <c r="AG533" s="352"/>
      <c r="AH533" s="352" t="str">
        <f t="shared" si="661"/>
        <v/>
      </c>
      <c r="AI533" s="352"/>
      <c r="AJ533" s="361">
        <f t="shared" si="650"/>
        <v>0</v>
      </c>
      <c r="AK533" s="351" t="s">
        <v>31</v>
      </c>
      <c r="AL533" s="352"/>
      <c r="AM533" s="352"/>
      <c r="AN533" s="352" t="str">
        <f t="shared" ca="1" si="662"/>
        <v/>
      </c>
      <c r="AO533" s="352"/>
      <c r="AP533" s="352" t="str">
        <f t="shared" si="663"/>
        <v/>
      </c>
      <c r="AQ533" s="352"/>
      <c r="AR533" s="361">
        <f t="shared" si="651"/>
        <v>0</v>
      </c>
    </row>
    <row r="534" spans="1:44" x14ac:dyDescent="0.2">
      <c r="A534" s="430">
        <f t="shared" ref="A534" si="668">IF(AND(A532&lt;&gt;A$10, A532&lt;&gt;""), A532+1, "")</f>
        <v>262</v>
      </c>
      <c r="B534" s="430">
        <f>'TO Filter Summary'!B272</f>
        <v>0</v>
      </c>
      <c r="C534" s="414" t="s">
        <v>1007</v>
      </c>
      <c r="D534" s="409" t="s">
        <v>27</v>
      </c>
      <c r="E534" s="409" t="str">
        <f>'TO Filter Summary'!D272</f>
        <v>A</v>
      </c>
      <c r="F534" s="416">
        <f ca="1">IF($A534="","", VLOOKUP(CONCATENATE("Observatory", $A534), Type_DB, 4, 0))</f>
        <v>615</v>
      </c>
      <c r="G534" s="409" t="str">
        <f ca="1">IF($A534="","", VLOOKUP(CONCATENATE("Observatory", $A534), Type_DB, 5, 0))</f>
        <v>0x267</v>
      </c>
      <c r="H534" s="409" t="str">
        <f t="shared" ref="H534" ca="1" si="669">CONCATENATE("0x",DEC2HEX(F534+2048))</f>
        <v>0xA67</v>
      </c>
      <c r="I534" s="419">
        <f ca="1">IF($A534="","", VLOOKUP(CONCATENATE("Observatory", $A534), Type_DB, 12, 0))</f>
        <v>2576</v>
      </c>
      <c r="J534" s="421">
        <f ca="1">IF($A534="","", VLOOKUP(CONCATENATE("Observatory", $A534), Type_DB, 15, 0))</f>
        <v>0</v>
      </c>
      <c r="K534" s="421" t="str">
        <f ca="1">IF($A534="","", VLOOKUP(CONCATENATE("Observatory", $A534), Type_DB, 8, 0))</f>
        <v>Async</v>
      </c>
      <c r="L534" s="423">
        <f ca="1">IF($A534="","", VLOOKUP(CONCATENATE("Observatory", $A534), Type_DB, 16, 0))</f>
        <v>0</v>
      </c>
      <c r="M534" s="348" t="s">
        <v>899</v>
      </c>
      <c r="N534" s="349">
        <v>1</v>
      </c>
      <c r="O534" s="349">
        <v>1</v>
      </c>
      <c r="P534" s="350">
        <f t="shared" ca="1" si="656"/>
        <v>0</v>
      </c>
      <c r="Q534" s="349">
        <v>0</v>
      </c>
      <c r="R534" s="349">
        <f t="shared" si="657"/>
        <v>0</v>
      </c>
      <c r="S534" s="349" t="s">
        <v>923</v>
      </c>
      <c r="T534" s="360">
        <f t="shared" ca="1" si="648"/>
        <v>0</v>
      </c>
      <c r="U534" s="348" t="s">
        <v>899</v>
      </c>
      <c r="V534" s="349">
        <v>0</v>
      </c>
      <c r="W534" s="349">
        <v>0</v>
      </c>
      <c r="X534" s="350">
        <f t="shared" ca="1" si="658"/>
        <v>0</v>
      </c>
      <c r="Y534" s="349">
        <v>0</v>
      </c>
      <c r="Z534" s="349">
        <f t="shared" si="659"/>
        <v>0</v>
      </c>
      <c r="AA534" s="349" t="s">
        <v>923</v>
      </c>
      <c r="AB534" s="360">
        <f t="shared" si="649"/>
        <v>0</v>
      </c>
      <c r="AC534" s="348" t="s">
        <v>899</v>
      </c>
      <c r="AD534" s="349">
        <v>1</v>
      </c>
      <c r="AE534" s="349">
        <v>1</v>
      </c>
      <c r="AF534" s="350">
        <f t="shared" ca="1" si="660"/>
        <v>0</v>
      </c>
      <c r="AG534" s="349">
        <v>0</v>
      </c>
      <c r="AH534" s="349">
        <f t="shared" si="661"/>
        <v>0</v>
      </c>
      <c r="AI534" s="349" t="s">
        <v>923</v>
      </c>
      <c r="AJ534" s="360">
        <f t="shared" ca="1" si="650"/>
        <v>0</v>
      </c>
      <c r="AK534" s="348" t="s">
        <v>899</v>
      </c>
      <c r="AL534" s="349">
        <v>1</v>
      </c>
      <c r="AM534" s="349">
        <v>1</v>
      </c>
      <c r="AN534" s="350">
        <f t="shared" ca="1" si="662"/>
        <v>0</v>
      </c>
      <c r="AO534" s="349">
        <v>0</v>
      </c>
      <c r="AP534" s="349">
        <f t="shared" si="663"/>
        <v>0</v>
      </c>
      <c r="AQ534" s="349" t="s">
        <v>923</v>
      </c>
      <c r="AR534" s="360">
        <f t="shared" ca="1" si="651"/>
        <v>0</v>
      </c>
    </row>
    <row r="535" spans="1:44" ht="13.5" thickBot="1" x14ac:dyDescent="0.25">
      <c r="A535" s="430"/>
      <c r="B535" s="430"/>
      <c r="C535" s="415"/>
      <c r="D535" s="413"/>
      <c r="E535" s="413"/>
      <c r="F535" s="417"/>
      <c r="G535" s="418"/>
      <c r="H535" s="418"/>
      <c r="I535" s="420"/>
      <c r="J535" s="422"/>
      <c r="K535" s="422"/>
      <c r="L535" s="424"/>
      <c r="M535" s="351" t="s">
        <v>31</v>
      </c>
      <c r="N535" s="352"/>
      <c r="O535" s="352"/>
      <c r="P535" s="352" t="str">
        <f t="shared" ca="1" si="656"/>
        <v/>
      </c>
      <c r="Q535" s="352"/>
      <c r="R535" s="352" t="str">
        <f t="shared" si="657"/>
        <v/>
      </c>
      <c r="S535" s="352"/>
      <c r="T535" s="361">
        <f t="shared" si="648"/>
        <v>0</v>
      </c>
      <c r="U535" s="351" t="s">
        <v>31</v>
      </c>
      <c r="V535" s="352"/>
      <c r="W535" s="352"/>
      <c r="X535" s="352" t="str">
        <f t="shared" ca="1" si="658"/>
        <v/>
      </c>
      <c r="Y535" s="352"/>
      <c r="Z535" s="352" t="str">
        <f t="shared" si="659"/>
        <v/>
      </c>
      <c r="AA535" s="352"/>
      <c r="AB535" s="361">
        <f t="shared" si="649"/>
        <v>0</v>
      </c>
      <c r="AC535" s="351" t="s">
        <v>31</v>
      </c>
      <c r="AD535" s="352"/>
      <c r="AE535" s="352"/>
      <c r="AF535" s="352" t="str">
        <f t="shared" ca="1" si="660"/>
        <v/>
      </c>
      <c r="AG535" s="352"/>
      <c r="AH535" s="352" t="str">
        <f t="shared" si="661"/>
        <v/>
      </c>
      <c r="AI535" s="352"/>
      <c r="AJ535" s="361">
        <f t="shared" si="650"/>
        <v>0</v>
      </c>
      <c r="AK535" s="351" t="s">
        <v>31</v>
      </c>
      <c r="AL535" s="352"/>
      <c r="AM535" s="352"/>
      <c r="AN535" s="352" t="str">
        <f t="shared" ca="1" si="662"/>
        <v/>
      </c>
      <c r="AO535" s="352"/>
      <c r="AP535" s="352" t="str">
        <f t="shared" si="663"/>
        <v/>
      </c>
      <c r="AQ535" s="352"/>
      <c r="AR535" s="361">
        <f t="shared" si="651"/>
        <v>0</v>
      </c>
    </row>
    <row r="536" spans="1:44" x14ac:dyDescent="0.2">
      <c r="A536" s="430">
        <f t="shared" ref="A536" si="670">IF(AND(A534&lt;&gt;A$10, A534&lt;&gt;""), A534+1, "")</f>
        <v>263</v>
      </c>
      <c r="B536" s="430">
        <f>'TO Filter Summary'!B273</f>
        <v>0</v>
      </c>
      <c r="C536" s="414" t="s">
        <v>1008</v>
      </c>
      <c r="D536" s="409" t="s">
        <v>27</v>
      </c>
      <c r="E536" s="409" t="str">
        <f>'TO Filter Summary'!D273</f>
        <v>A</v>
      </c>
      <c r="F536" s="416">
        <f ca="1">IF($A536="","", VLOOKUP(CONCATENATE("Observatory", $A536), Type_DB, 4, 0))</f>
        <v>616</v>
      </c>
      <c r="G536" s="409" t="str">
        <f ca="1">IF($A536="","", VLOOKUP(CONCATENATE("Observatory", $A536), Type_DB, 5, 0))</f>
        <v>0x268</v>
      </c>
      <c r="H536" s="409" t="str">
        <f t="shared" ref="H536" ca="1" si="671">CONCATENATE("0x",DEC2HEX(F536+2048))</f>
        <v>0xA68</v>
      </c>
      <c r="I536" s="419">
        <f ca="1">IF($A536="","", VLOOKUP(CONCATENATE("Observatory", $A536), Type_DB, 12, 0))</f>
        <v>688</v>
      </c>
      <c r="J536" s="421">
        <f ca="1">IF($A536="","", VLOOKUP(CONCATENATE("Observatory", $A536), Type_DB, 15, 0))</f>
        <v>0</v>
      </c>
      <c r="K536" s="421" t="str">
        <f ca="1">IF($A536="","", VLOOKUP(CONCATENATE("Observatory", $A536), Type_DB, 8, 0))</f>
        <v>Async</v>
      </c>
      <c r="L536" s="423">
        <f ca="1">IF($A536="","", VLOOKUP(CONCATENATE("Observatory", $A536), Type_DB, 16, 0))</f>
        <v>0</v>
      </c>
      <c r="M536" s="348" t="s">
        <v>899</v>
      </c>
      <c r="N536" s="349">
        <v>1</v>
      </c>
      <c r="O536" s="349">
        <v>1</v>
      </c>
      <c r="P536" s="350">
        <f t="shared" ca="1" si="656"/>
        <v>0</v>
      </c>
      <c r="Q536" s="349">
        <v>0</v>
      </c>
      <c r="R536" s="349">
        <f t="shared" si="657"/>
        <v>0</v>
      </c>
      <c r="S536" s="349" t="s">
        <v>923</v>
      </c>
      <c r="T536" s="360">
        <f t="shared" ca="1" si="648"/>
        <v>0</v>
      </c>
      <c r="U536" s="348" t="s">
        <v>899</v>
      </c>
      <c r="V536" s="349">
        <v>0</v>
      </c>
      <c r="W536" s="349">
        <v>0</v>
      </c>
      <c r="X536" s="350">
        <f t="shared" ca="1" si="658"/>
        <v>0</v>
      </c>
      <c r="Y536" s="349">
        <v>0</v>
      </c>
      <c r="Z536" s="349">
        <f t="shared" si="659"/>
        <v>0</v>
      </c>
      <c r="AA536" s="349" t="s">
        <v>923</v>
      </c>
      <c r="AB536" s="360">
        <f t="shared" si="649"/>
        <v>0</v>
      </c>
      <c r="AC536" s="348" t="s">
        <v>899</v>
      </c>
      <c r="AD536" s="349">
        <v>1</v>
      </c>
      <c r="AE536" s="349">
        <v>1</v>
      </c>
      <c r="AF536" s="350">
        <f t="shared" ca="1" si="660"/>
        <v>0</v>
      </c>
      <c r="AG536" s="349">
        <v>0</v>
      </c>
      <c r="AH536" s="349">
        <f t="shared" si="661"/>
        <v>0</v>
      </c>
      <c r="AI536" s="349" t="s">
        <v>923</v>
      </c>
      <c r="AJ536" s="360">
        <f t="shared" ca="1" si="650"/>
        <v>0</v>
      </c>
      <c r="AK536" s="348" t="s">
        <v>899</v>
      </c>
      <c r="AL536" s="349">
        <v>1</v>
      </c>
      <c r="AM536" s="349">
        <v>1</v>
      </c>
      <c r="AN536" s="350">
        <f t="shared" ca="1" si="662"/>
        <v>0</v>
      </c>
      <c r="AO536" s="349">
        <v>0</v>
      </c>
      <c r="AP536" s="349">
        <f t="shared" si="663"/>
        <v>0</v>
      </c>
      <c r="AQ536" s="349" t="s">
        <v>923</v>
      </c>
      <c r="AR536" s="360">
        <f t="shared" ca="1" si="651"/>
        <v>0</v>
      </c>
    </row>
    <row r="537" spans="1:44" ht="13.5" thickBot="1" x14ac:dyDescent="0.25">
      <c r="A537" s="430"/>
      <c r="B537" s="430"/>
      <c r="C537" s="415"/>
      <c r="D537" s="413"/>
      <c r="E537" s="413"/>
      <c r="F537" s="417"/>
      <c r="G537" s="418"/>
      <c r="H537" s="418"/>
      <c r="I537" s="420"/>
      <c r="J537" s="422"/>
      <c r="K537" s="422"/>
      <c r="L537" s="424"/>
      <c r="M537" s="351" t="s">
        <v>31</v>
      </c>
      <c r="N537" s="352"/>
      <c r="O537" s="352"/>
      <c r="P537" s="352" t="str">
        <f t="shared" ca="1" si="656"/>
        <v/>
      </c>
      <c r="Q537" s="352"/>
      <c r="R537" s="352" t="str">
        <f t="shared" si="657"/>
        <v/>
      </c>
      <c r="S537" s="352"/>
      <c r="T537" s="361">
        <f t="shared" si="648"/>
        <v>0</v>
      </c>
      <c r="U537" s="351" t="s">
        <v>31</v>
      </c>
      <c r="V537" s="352"/>
      <c r="W537" s="352"/>
      <c r="X537" s="352" t="str">
        <f t="shared" ca="1" si="658"/>
        <v/>
      </c>
      <c r="Y537" s="352"/>
      <c r="Z537" s="352" t="str">
        <f t="shared" si="659"/>
        <v/>
      </c>
      <c r="AA537" s="352"/>
      <c r="AB537" s="361">
        <f t="shared" si="649"/>
        <v>0</v>
      </c>
      <c r="AC537" s="351" t="s">
        <v>31</v>
      </c>
      <c r="AD537" s="352"/>
      <c r="AE537" s="352"/>
      <c r="AF537" s="352" t="str">
        <f t="shared" ca="1" si="660"/>
        <v/>
      </c>
      <c r="AG537" s="352"/>
      <c r="AH537" s="352" t="str">
        <f t="shared" si="661"/>
        <v/>
      </c>
      <c r="AI537" s="352"/>
      <c r="AJ537" s="361">
        <f t="shared" si="650"/>
        <v>0</v>
      </c>
      <c r="AK537" s="351" t="s">
        <v>31</v>
      </c>
      <c r="AL537" s="352"/>
      <c r="AM537" s="352"/>
      <c r="AN537" s="352" t="str">
        <f t="shared" ca="1" si="662"/>
        <v/>
      </c>
      <c r="AO537" s="352"/>
      <c r="AP537" s="352" t="str">
        <f t="shared" si="663"/>
        <v/>
      </c>
      <c r="AQ537" s="352"/>
      <c r="AR537" s="361">
        <f t="shared" si="651"/>
        <v>0</v>
      </c>
    </row>
    <row r="538" spans="1:44" x14ac:dyDescent="0.2">
      <c r="A538" s="430">
        <f t="shared" ref="A538" si="672">IF(AND(A536&lt;&gt;A$10, A536&lt;&gt;""), A536+1, "")</f>
        <v>264</v>
      </c>
      <c r="B538" s="430">
        <f>'TO Filter Summary'!B274</f>
        <v>0</v>
      </c>
      <c r="C538" s="414" t="s">
        <v>1009</v>
      </c>
      <c r="D538" s="409" t="s">
        <v>27</v>
      </c>
      <c r="E538" s="409" t="str">
        <f>'TO Filter Summary'!D274</f>
        <v>A</v>
      </c>
      <c r="F538" s="416">
        <f ca="1">IF($A538="","", VLOOKUP(CONCATENATE("Observatory", $A538), Type_DB, 4, 0))</f>
        <v>617</v>
      </c>
      <c r="G538" s="409" t="str">
        <f ca="1">IF($A538="","", VLOOKUP(CONCATENATE("Observatory", $A538), Type_DB, 5, 0))</f>
        <v>0x269</v>
      </c>
      <c r="H538" s="409" t="str">
        <f t="shared" ref="H538" ca="1" si="673">CONCATENATE("0x",DEC2HEX(F538+2048))</f>
        <v>0xA69</v>
      </c>
      <c r="I538" s="419">
        <f ca="1">IF($A538="","", VLOOKUP(CONCATENATE("Observatory", $A538), Type_DB, 12, 0))</f>
        <v>2288</v>
      </c>
      <c r="J538" s="421">
        <f ca="1">IF($A538="","", VLOOKUP(CONCATENATE("Observatory", $A538), Type_DB, 15, 0))</f>
        <v>0</v>
      </c>
      <c r="K538" s="421" t="str">
        <f ca="1">IF($A538="","", VLOOKUP(CONCATENATE("Observatory", $A538), Type_DB, 8, 0))</f>
        <v>Async</v>
      </c>
      <c r="L538" s="423">
        <f ca="1">IF($A538="","", VLOOKUP(CONCATENATE("Observatory", $A538), Type_DB, 16, 0))</f>
        <v>0</v>
      </c>
      <c r="M538" s="348" t="s">
        <v>899</v>
      </c>
      <c r="N538" s="349">
        <v>1</v>
      </c>
      <c r="O538" s="349">
        <v>1</v>
      </c>
      <c r="P538" s="350">
        <f t="shared" ca="1" si="656"/>
        <v>0</v>
      </c>
      <c r="Q538" s="349">
        <v>0</v>
      </c>
      <c r="R538" s="349">
        <f t="shared" si="657"/>
        <v>0</v>
      </c>
      <c r="S538" s="349" t="s">
        <v>923</v>
      </c>
      <c r="T538" s="360">
        <f t="shared" ca="1" si="648"/>
        <v>0</v>
      </c>
      <c r="U538" s="348" t="s">
        <v>899</v>
      </c>
      <c r="V538" s="349">
        <v>0</v>
      </c>
      <c r="W538" s="349">
        <v>0</v>
      </c>
      <c r="X538" s="350">
        <f t="shared" ca="1" si="658"/>
        <v>0</v>
      </c>
      <c r="Y538" s="349">
        <v>0</v>
      </c>
      <c r="Z538" s="349">
        <f t="shared" si="659"/>
        <v>0</v>
      </c>
      <c r="AA538" s="349" t="s">
        <v>923</v>
      </c>
      <c r="AB538" s="360">
        <f t="shared" si="649"/>
        <v>0</v>
      </c>
      <c r="AC538" s="348" t="s">
        <v>899</v>
      </c>
      <c r="AD538" s="349">
        <v>1</v>
      </c>
      <c r="AE538" s="349">
        <v>1</v>
      </c>
      <c r="AF538" s="350">
        <f t="shared" ca="1" si="660"/>
        <v>0</v>
      </c>
      <c r="AG538" s="349">
        <v>0</v>
      </c>
      <c r="AH538" s="349">
        <f t="shared" si="661"/>
        <v>0</v>
      </c>
      <c r="AI538" s="349" t="s">
        <v>923</v>
      </c>
      <c r="AJ538" s="360">
        <f t="shared" ca="1" si="650"/>
        <v>0</v>
      </c>
      <c r="AK538" s="348" t="s">
        <v>899</v>
      </c>
      <c r="AL538" s="349">
        <v>1</v>
      </c>
      <c r="AM538" s="349">
        <v>1</v>
      </c>
      <c r="AN538" s="350">
        <f t="shared" ca="1" si="662"/>
        <v>0</v>
      </c>
      <c r="AO538" s="349">
        <v>0</v>
      </c>
      <c r="AP538" s="349">
        <f t="shared" si="663"/>
        <v>0</v>
      </c>
      <c r="AQ538" s="349" t="s">
        <v>923</v>
      </c>
      <c r="AR538" s="360">
        <f t="shared" ca="1" si="651"/>
        <v>0</v>
      </c>
    </row>
    <row r="539" spans="1:44" ht="13.5" thickBot="1" x14ac:dyDescent="0.25">
      <c r="A539" s="430"/>
      <c r="B539" s="430"/>
      <c r="C539" s="415"/>
      <c r="D539" s="413"/>
      <c r="E539" s="413"/>
      <c r="F539" s="417"/>
      <c r="G539" s="418"/>
      <c r="H539" s="418"/>
      <c r="I539" s="420"/>
      <c r="J539" s="422"/>
      <c r="K539" s="422"/>
      <c r="L539" s="424"/>
      <c r="M539" s="351" t="s">
        <v>31</v>
      </c>
      <c r="N539" s="352"/>
      <c r="O539" s="352"/>
      <c r="P539" s="352" t="str">
        <f t="shared" ca="1" si="656"/>
        <v/>
      </c>
      <c r="Q539" s="352"/>
      <c r="R539" s="352" t="str">
        <f t="shared" si="657"/>
        <v/>
      </c>
      <c r="S539" s="352"/>
      <c r="T539" s="361">
        <f t="shared" si="648"/>
        <v>0</v>
      </c>
      <c r="U539" s="351" t="s">
        <v>31</v>
      </c>
      <c r="V539" s="352"/>
      <c r="W539" s="352"/>
      <c r="X539" s="352" t="str">
        <f t="shared" ca="1" si="658"/>
        <v/>
      </c>
      <c r="Y539" s="352"/>
      <c r="Z539" s="352" t="str">
        <f t="shared" si="659"/>
        <v/>
      </c>
      <c r="AA539" s="352"/>
      <c r="AB539" s="361">
        <f t="shared" si="649"/>
        <v>0</v>
      </c>
      <c r="AC539" s="351" t="s">
        <v>31</v>
      </c>
      <c r="AD539" s="352"/>
      <c r="AE539" s="352"/>
      <c r="AF539" s="352" t="str">
        <f t="shared" ca="1" si="660"/>
        <v/>
      </c>
      <c r="AG539" s="352"/>
      <c r="AH539" s="352" t="str">
        <f t="shared" si="661"/>
        <v/>
      </c>
      <c r="AI539" s="352"/>
      <c r="AJ539" s="361">
        <f t="shared" si="650"/>
        <v>0</v>
      </c>
      <c r="AK539" s="351" t="s">
        <v>31</v>
      </c>
      <c r="AL539" s="352"/>
      <c r="AM539" s="352"/>
      <c r="AN539" s="352" t="str">
        <f t="shared" ca="1" si="662"/>
        <v/>
      </c>
      <c r="AO539" s="352"/>
      <c r="AP539" s="352" t="str">
        <f t="shared" si="663"/>
        <v/>
      </c>
      <c r="AQ539" s="352"/>
      <c r="AR539" s="361">
        <f t="shared" si="651"/>
        <v>0</v>
      </c>
    </row>
    <row r="540" spans="1:44" x14ac:dyDescent="0.2">
      <c r="A540" s="430">
        <f t="shared" ref="A540" si="674">IF(AND(A538&lt;&gt;A$10, A538&lt;&gt;""), A538+1, "")</f>
        <v>265</v>
      </c>
      <c r="B540" s="430">
        <f>'TO Filter Summary'!B275</f>
        <v>0</v>
      </c>
      <c r="C540" s="414" t="s">
        <v>417</v>
      </c>
      <c r="D540" s="409" t="s">
        <v>27</v>
      </c>
      <c r="E540" s="409" t="str">
        <f>'TO Filter Summary'!D275</f>
        <v>A</v>
      </c>
      <c r="F540" s="416">
        <f ca="1">IF($A540="","", VLOOKUP(CONCATENATE("Observatory", $A540), Type_DB, 4, 0))</f>
        <v>618</v>
      </c>
      <c r="G540" s="409" t="str">
        <f ca="1">IF($A540="","", VLOOKUP(CONCATENATE("Observatory", $A540), Type_DB, 5, 0))</f>
        <v>0x26A</v>
      </c>
      <c r="H540" s="409" t="str">
        <f t="shared" ref="H540" ca="1" si="675">CONCATENATE("0x",DEC2HEX(F540+2048))</f>
        <v>0xA6A</v>
      </c>
      <c r="I540" s="419">
        <f ca="1">IF($A540="","", VLOOKUP(CONCATENATE("Observatory", $A540), Type_DB, 12, 0))</f>
        <v>2064</v>
      </c>
      <c r="J540" s="421">
        <f ca="1">IF($A540="","", VLOOKUP(CONCATENATE("Observatory", $A540), Type_DB, 15, 0))</f>
        <v>0</v>
      </c>
      <c r="K540" s="421" t="str">
        <f ca="1">IF($A540="","", VLOOKUP(CONCATENATE("Observatory", $A540), Type_DB, 8, 0))</f>
        <v>Async</v>
      </c>
      <c r="L540" s="423">
        <f ca="1">IF($A540="","", VLOOKUP(CONCATENATE("Observatory", $A540), Type_DB, 16, 0))</f>
        <v>0</v>
      </c>
      <c r="M540" s="348" t="s">
        <v>899</v>
      </c>
      <c r="N540" s="349">
        <v>1</v>
      </c>
      <c r="O540" s="349">
        <v>1</v>
      </c>
      <c r="P540" s="350">
        <f t="shared" ca="1" si="656"/>
        <v>0</v>
      </c>
      <c r="Q540" s="349">
        <v>0</v>
      </c>
      <c r="R540" s="349">
        <f t="shared" si="657"/>
        <v>0</v>
      </c>
      <c r="S540" s="349" t="s">
        <v>923</v>
      </c>
      <c r="T540" s="360">
        <f t="shared" ca="1" si="648"/>
        <v>0</v>
      </c>
      <c r="U540" s="348" t="s">
        <v>899</v>
      </c>
      <c r="V540" s="349">
        <v>0</v>
      </c>
      <c r="W540" s="349">
        <v>0</v>
      </c>
      <c r="X540" s="350">
        <f t="shared" ca="1" si="658"/>
        <v>0</v>
      </c>
      <c r="Y540" s="349">
        <v>0</v>
      </c>
      <c r="Z540" s="349">
        <f t="shared" si="659"/>
        <v>0</v>
      </c>
      <c r="AA540" s="349" t="s">
        <v>923</v>
      </c>
      <c r="AB540" s="360">
        <f t="shared" si="649"/>
        <v>0</v>
      </c>
      <c r="AC540" s="348" t="s">
        <v>899</v>
      </c>
      <c r="AD540" s="349">
        <v>1</v>
      </c>
      <c r="AE540" s="349">
        <v>1</v>
      </c>
      <c r="AF540" s="350">
        <f t="shared" ca="1" si="660"/>
        <v>0</v>
      </c>
      <c r="AG540" s="349">
        <v>0</v>
      </c>
      <c r="AH540" s="349">
        <f t="shared" si="661"/>
        <v>0</v>
      </c>
      <c r="AI540" s="349" t="s">
        <v>923</v>
      </c>
      <c r="AJ540" s="360">
        <f t="shared" ca="1" si="650"/>
        <v>0</v>
      </c>
      <c r="AK540" s="348" t="s">
        <v>899</v>
      </c>
      <c r="AL540" s="349">
        <v>1</v>
      </c>
      <c r="AM540" s="349">
        <v>1</v>
      </c>
      <c r="AN540" s="350">
        <f t="shared" ca="1" si="662"/>
        <v>0</v>
      </c>
      <c r="AO540" s="349">
        <v>0</v>
      </c>
      <c r="AP540" s="349">
        <f t="shared" si="663"/>
        <v>0</v>
      </c>
      <c r="AQ540" s="349" t="s">
        <v>923</v>
      </c>
      <c r="AR540" s="360">
        <f t="shared" ca="1" si="651"/>
        <v>0</v>
      </c>
    </row>
    <row r="541" spans="1:44" ht="13.5" thickBot="1" x14ac:dyDescent="0.25">
      <c r="A541" s="430"/>
      <c r="B541" s="430"/>
      <c r="C541" s="415"/>
      <c r="D541" s="413"/>
      <c r="E541" s="413"/>
      <c r="F541" s="417"/>
      <c r="G541" s="418"/>
      <c r="H541" s="418"/>
      <c r="I541" s="420"/>
      <c r="J541" s="422"/>
      <c r="K541" s="422"/>
      <c r="L541" s="424"/>
      <c r="M541" s="351" t="s">
        <v>31</v>
      </c>
      <c r="N541" s="352"/>
      <c r="O541" s="352"/>
      <c r="P541" s="352" t="str">
        <f t="shared" ca="1" si="656"/>
        <v/>
      </c>
      <c r="Q541" s="352"/>
      <c r="R541" s="352" t="str">
        <f t="shared" si="657"/>
        <v/>
      </c>
      <c r="S541" s="352"/>
      <c r="T541" s="361">
        <f t="shared" si="648"/>
        <v>0</v>
      </c>
      <c r="U541" s="351" t="s">
        <v>31</v>
      </c>
      <c r="V541" s="352"/>
      <c r="W541" s="352"/>
      <c r="X541" s="352" t="str">
        <f t="shared" ca="1" si="658"/>
        <v/>
      </c>
      <c r="Y541" s="352"/>
      <c r="Z541" s="352" t="str">
        <f t="shared" si="659"/>
        <v/>
      </c>
      <c r="AA541" s="352"/>
      <c r="AB541" s="361">
        <f t="shared" si="649"/>
        <v>0</v>
      </c>
      <c r="AC541" s="351" t="s">
        <v>31</v>
      </c>
      <c r="AD541" s="352"/>
      <c r="AE541" s="352"/>
      <c r="AF541" s="352" t="str">
        <f t="shared" ca="1" si="660"/>
        <v/>
      </c>
      <c r="AG541" s="352"/>
      <c r="AH541" s="352" t="str">
        <f t="shared" si="661"/>
        <v/>
      </c>
      <c r="AI541" s="352"/>
      <c r="AJ541" s="361">
        <f t="shared" si="650"/>
        <v>0</v>
      </c>
      <c r="AK541" s="351" t="s">
        <v>31</v>
      </c>
      <c r="AL541" s="352"/>
      <c r="AM541" s="352"/>
      <c r="AN541" s="352" t="str">
        <f t="shared" ca="1" si="662"/>
        <v/>
      </c>
      <c r="AO541" s="352"/>
      <c r="AP541" s="352" t="str">
        <f t="shared" si="663"/>
        <v/>
      </c>
      <c r="AQ541" s="352"/>
      <c r="AR541" s="361">
        <f t="shared" si="651"/>
        <v>0</v>
      </c>
    </row>
    <row r="542" spans="1:44" x14ac:dyDescent="0.2">
      <c r="A542" s="430">
        <f t="shared" ref="A542" si="676">IF(AND(A540&lt;&gt;A$10, A540&lt;&gt;""), A540+1, "")</f>
        <v>266</v>
      </c>
      <c r="B542" s="430">
        <f>'TO Filter Summary'!B276</f>
        <v>0</v>
      </c>
      <c r="C542" s="414" t="s">
        <v>418</v>
      </c>
      <c r="D542" s="409" t="s">
        <v>27</v>
      </c>
      <c r="E542" s="409" t="str">
        <f>'TO Filter Summary'!D276</f>
        <v>A</v>
      </c>
      <c r="F542" s="416">
        <f ca="1">IF($A542="","", VLOOKUP(CONCATENATE("Observatory", $A542), Type_DB, 4, 0))</f>
        <v>619</v>
      </c>
      <c r="G542" s="409" t="str">
        <f ca="1">IF($A542="","", VLOOKUP(CONCATENATE("Observatory", $A542), Type_DB, 5, 0))</f>
        <v>0x26B</v>
      </c>
      <c r="H542" s="409" t="str">
        <f t="shared" ref="H542" ca="1" si="677">CONCATENATE("0x",DEC2HEX(F542+2048))</f>
        <v>0xA6B</v>
      </c>
      <c r="I542" s="419">
        <f ca="1">IF($A542="","", VLOOKUP(CONCATENATE("Observatory", $A542), Type_DB, 12, 0))</f>
        <v>1200</v>
      </c>
      <c r="J542" s="421">
        <f ca="1">IF($A542="","", VLOOKUP(CONCATENATE("Observatory", $A542), Type_DB, 15, 0))</f>
        <v>0</v>
      </c>
      <c r="K542" s="421" t="str">
        <f ca="1">IF($A542="","", VLOOKUP(CONCATENATE("Observatory", $A542), Type_DB, 8, 0))</f>
        <v>Async</v>
      </c>
      <c r="L542" s="423">
        <f ca="1">IF($A542="","", VLOOKUP(CONCATENATE("Observatory", $A542), Type_DB, 16, 0))</f>
        <v>0</v>
      </c>
      <c r="M542" s="348" t="s">
        <v>899</v>
      </c>
      <c r="N542" s="349">
        <v>1</v>
      </c>
      <c r="O542" s="349">
        <v>1</v>
      </c>
      <c r="P542" s="350">
        <f t="shared" ca="1" si="656"/>
        <v>0</v>
      </c>
      <c r="Q542" s="349">
        <v>0</v>
      </c>
      <c r="R542" s="349">
        <f t="shared" si="657"/>
        <v>0</v>
      </c>
      <c r="S542" s="349" t="s">
        <v>923</v>
      </c>
      <c r="T542" s="360">
        <f t="shared" ca="1" si="648"/>
        <v>0</v>
      </c>
      <c r="U542" s="348" t="s">
        <v>899</v>
      </c>
      <c r="V542" s="349">
        <v>0</v>
      </c>
      <c r="W542" s="349">
        <v>0</v>
      </c>
      <c r="X542" s="350">
        <f t="shared" ca="1" si="658"/>
        <v>0</v>
      </c>
      <c r="Y542" s="349">
        <v>0</v>
      </c>
      <c r="Z542" s="349">
        <f t="shared" si="659"/>
        <v>0</v>
      </c>
      <c r="AA542" s="349" t="s">
        <v>923</v>
      </c>
      <c r="AB542" s="360">
        <f t="shared" si="649"/>
        <v>0</v>
      </c>
      <c r="AC542" s="348" t="s">
        <v>899</v>
      </c>
      <c r="AD542" s="349">
        <v>1</v>
      </c>
      <c r="AE542" s="349">
        <v>1</v>
      </c>
      <c r="AF542" s="350">
        <f t="shared" ca="1" si="660"/>
        <v>0</v>
      </c>
      <c r="AG542" s="349">
        <v>0</v>
      </c>
      <c r="AH542" s="349">
        <f t="shared" si="661"/>
        <v>0</v>
      </c>
      <c r="AI542" s="349" t="s">
        <v>923</v>
      </c>
      <c r="AJ542" s="360">
        <f t="shared" ca="1" si="650"/>
        <v>0</v>
      </c>
      <c r="AK542" s="348" t="s">
        <v>899</v>
      </c>
      <c r="AL542" s="349">
        <v>1</v>
      </c>
      <c r="AM542" s="349">
        <v>1</v>
      </c>
      <c r="AN542" s="350">
        <f t="shared" ca="1" si="662"/>
        <v>0</v>
      </c>
      <c r="AO542" s="349">
        <v>0</v>
      </c>
      <c r="AP542" s="349">
        <f t="shared" si="663"/>
        <v>0</v>
      </c>
      <c r="AQ542" s="349" t="s">
        <v>923</v>
      </c>
      <c r="AR542" s="360">
        <f t="shared" ca="1" si="651"/>
        <v>0</v>
      </c>
    </row>
    <row r="543" spans="1:44" ht="13.5" thickBot="1" x14ac:dyDescent="0.25">
      <c r="A543" s="430"/>
      <c r="B543" s="430"/>
      <c r="C543" s="415"/>
      <c r="D543" s="413"/>
      <c r="E543" s="413"/>
      <c r="F543" s="417"/>
      <c r="G543" s="418"/>
      <c r="H543" s="418"/>
      <c r="I543" s="420"/>
      <c r="J543" s="422"/>
      <c r="K543" s="422"/>
      <c r="L543" s="424"/>
      <c r="M543" s="351" t="s">
        <v>31</v>
      </c>
      <c r="N543" s="352"/>
      <c r="O543" s="352"/>
      <c r="P543" s="352" t="str">
        <f t="shared" ca="1" si="656"/>
        <v/>
      </c>
      <c r="Q543" s="352"/>
      <c r="R543" s="352" t="str">
        <f t="shared" si="657"/>
        <v/>
      </c>
      <c r="S543" s="352"/>
      <c r="T543" s="361">
        <f t="shared" si="648"/>
        <v>0</v>
      </c>
      <c r="U543" s="351" t="s">
        <v>31</v>
      </c>
      <c r="V543" s="352"/>
      <c r="W543" s="352"/>
      <c r="X543" s="352" t="str">
        <f t="shared" ca="1" si="658"/>
        <v/>
      </c>
      <c r="Y543" s="352"/>
      <c r="Z543" s="352" t="str">
        <f t="shared" si="659"/>
        <v/>
      </c>
      <c r="AA543" s="352"/>
      <c r="AB543" s="361">
        <f t="shared" si="649"/>
        <v>0</v>
      </c>
      <c r="AC543" s="351" t="s">
        <v>31</v>
      </c>
      <c r="AD543" s="352"/>
      <c r="AE543" s="352"/>
      <c r="AF543" s="352" t="str">
        <f t="shared" ca="1" si="660"/>
        <v/>
      </c>
      <c r="AG543" s="352"/>
      <c r="AH543" s="352" t="str">
        <f t="shared" si="661"/>
        <v/>
      </c>
      <c r="AI543" s="352"/>
      <c r="AJ543" s="361">
        <f t="shared" si="650"/>
        <v>0</v>
      </c>
      <c r="AK543" s="351" t="s">
        <v>31</v>
      </c>
      <c r="AL543" s="352"/>
      <c r="AM543" s="352"/>
      <c r="AN543" s="352" t="str">
        <f t="shared" ca="1" si="662"/>
        <v/>
      </c>
      <c r="AO543" s="352"/>
      <c r="AP543" s="352" t="str">
        <f t="shared" si="663"/>
        <v/>
      </c>
      <c r="AQ543" s="352"/>
      <c r="AR543" s="361">
        <f t="shared" si="651"/>
        <v>0</v>
      </c>
    </row>
    <row r="544" spans="1:44" x14ac:dyDescent="0.2">
      <c r="A544" s="430">
        <f t="shared" ref="A544" si="678">IF(AND(A542&lt;&gt;A$10, A542&lt;&gt;""), A542+1, "")</f>
        <v>267</v>
      </c>
      <c r="B544" s="430" t="str">
        <f>'TO Filter Summary'!B277</f>
        <v>Inst</v>
      </c>
      <c r="C544" s="414" t="s">
        <v>381</v>
      </c>
      <c r="D544" s="409" t="s">
        <v>27</v>
      </c>
      <c r="E544" s="409" t="str">
        <f>'TO Filter Summary'!D277</f>
        <v>No</v>
      </c>
      <c r="F544" s="416">
        <f ca="1">IF($A544="","", VLOOKUP(CONCATENATE("Observatory", $A544), Type_DB, 4, 0))</f>
        <v>640</v>
      </c>
      <c r="G544" s="409" t="str">
        <f ca="1">IF($A544="","", VLOOKUP(CONCATENATE("Observatory", $A544), Type_DB, 5, 0))</f>
        <v>0x280</v>
      </c>
      <c r="H544" s="409" t="str">
        <f t="shared" ref="H544" ca="1" si="679">CONCATENATE("0x",DEC2HEX(F544+2048))</f>
        <v>0xA80</v>
      </c>
      <c r="I544" s="419">
        <f ca="1">IF($A544="","", VLOOKUP(CONCATENATE("Observatory", $A544), Type_DB, 12, 0))</f>
        <v>512</v>
      </c>
      <c r="J544" s="421">
        <f ca="1">IF($A544="","", VLOOKUP(CONCATENATE("Observatory", $A544), Type_DB, 15, 0))</f>
        <v>0.5</v>
      </c>
      <c r="K544" s="421" t="str">
        <f ca="1">IF($A544="","", VLOOKUP(CONCATENATE("Observatory", $A544), Type_DB, 8, 0))</f>
        <v>Sync</v>
      </c>
      <c r="L544" s="423">
        <f ca="1">IF($A544="","", VLOOKUP(CONCATENATE("Observatory", $A544), Type_DB, 16, 0))</f>
        <v>1024</v>
      </c>
      <c r="M544" s="348" t="s">
        <v>899</v>
      </c>
      <c r="N544" s="349">
        <v>0</v>
      </c>
      <c r="O544" s="349">
        <v>0</v>
      </c>
      <c r="P544" s="350">
        <f t="shared" ca="1" si="656"/>
        <v>0</v>
      </c>
      <c r="Q544" s="349">
        <v>0</v>
      </c>
      <c r="R544" s="349">
        <f t="shared" si="657"/>
        <v>0</v>
      </c>
      <c r="S544" s="349" t="s">
        <v>923</v>
      </c>
      <c r="T544" s="360">
        <f t="shared" si="648"/>
        <v>0</v>
      </c>
      <c r="U544" s="348" t="s">
        <v>899</v>
      </c>
      <c r="V544" s="349">
        <v>0</v>
      </c>
      <c r="W544" s="349">
        <v>0</v>
      </c>
      <c r="X544" s="350">
        <f t="shared" ca="1" si="658"/>
        <v>0</v>
      </c>
      <c r="Y544" s="349">
        <v>0</v>
      </c>
      <c r="Z544" s="349">
        <f t="shared" si="659"/>
        <v>0</v>
      </c>
      <c r="AA544" s="349" t="s">
        <v>923</v>
      </c>
      <c r="AB544" s="360">
        <f t="shared" si="649"/>
        <v>0</v>
      </c>
      <c r="AC544" s="348" t="s">
        <v>899</v>
      </c>
      <c r="AD544" s="349">
        <v>0</v>
      </c>
      <c r="AE544" s="349">
        <v>0</v>
      </c>
      <c r="AF544" s="350">
        <f t="shared" ca="1" si="660"/>
        <v>0</v>
      </c>
      <c r="AG544" s="349">
        <v>0</v>
      </c>
      <c r="AH544" s="349">
        <f t="shared" si="661"/>
        <v>0</v>
      </c>
      <c r="AI544" s="349" t="s">
        <v>923</v>
      </c>
      <c r="AJ544" s="360">
        <f t="shared" si="650"/>
        <v>0</v>
      </c>
      <c r="AK544" s="348" t="s">
        <v>899</v>
      </c>
      <c r="AL544" s="349">
        <v>0</v>
      </c>
      <c r="AM544" s="349">
        <v>0</v>
      </c>
      <c r="AN544" s="350">
        <f t="shared" ca="1" si="662"/>
        <v>0</v>
      </c>
      <c r="AO544" s="349">
        <v>0</v>
      </c>
      <c r="AP544" s="349">
        <f t="shared" si="663"/>
        <v>0</v>
      </c>
      <c r="AQ544" s="349" t="s">
        <v>923</v>
      </c>
      <c r="AR544" s="360">
        <f t="shared" si="651"/>
        <v>0</v>
      </c>
    </row>
    <row r="545" spans="1:44" ht="13.5" thickBot="1" x14ac:dyDescent="0.25">
      <c r="A545" s="430"/>
      <c r="B545" s="430"/>
      <c r="C545" s="415"/>
      <c r="D545" s="413"/>
      <c r="E545" s="413"/>
      <c r="F545" s="417"/>
      <c r="G545" s="418"/>
      <c r="H545" s="418"/>
      <c r="I545" s="420"/>
      <c r="J545" s="422"/>
      <c r="K545" s="422"/>
      <c r="L545" s="424"/>
      <c r="M545" s="351" t="s">
        <v>31</v>
      </c>
      <c r="N545" s="352"/>
      <c r="O545" s="352"/>
      <c r="P545" s="352" t="str">
        <f t="shared" ca="1" si="656"/>
        <v/>
      </c>
      <c r="Q545" s="352"/>
      <c r="R545" s="352" t="str">
        <f t="shared" si="657"/>
        <v/>
      </c>
      <c r="S545" s="352"/>
      <c r="T545" s="361">
        <f t="shared" si="648"/>
        <v>0</v>
      </c>
      <c r="U545" s="351" t="s">
        <v>31</v>
      </c>
      <c r="V545" s="352"/>
      <c r="W545" s="352"/>
      <c r="X545" s="352" t="str">
        <f t="shared" ca="1" si="658"/>
        <v/>
      </c>
      <c r="Y545" s="352"/>
      <c r="Z545" s="352" t="str">
        <f t="shared" si="659"/>
        <v/>
      </c>
      <c r="AA545" s="352"/>
      <c r="AB545" s="361">
        <f t="shared" si="649"/>
        <v>0</v>
      </c>
      <c r="AC545" s="351" t="s">
        <v>31</v>
      </c>
      <c r="AD545" s="352"/>
      <c r="AE545" s="352"/>
      <c r="AF545" s="352" t="str">
        <f t="shared" ca="1" si="660"/>
        <v/>
      </c>
      <c r="AG545" s="352"/>
      <c r="AH545" s="352" t="str">
        <f t="shared" si="661"/>
        <v/>
      </c>
      <c r="AI545" s="352"/>
      <c r="AJ545" s="361">
        <f t="shared" si="650"/>
        <v>0</v>
      </c>
      <c r="AK545" s="351" t="s">
        <v>31</v>
      </c>
      <c r="AL545" s="352"/>
      <c r="AM545" s="352"/>
      <c r="AN545" s="352" t="str">
        <f t="shared" ca="1" si="662"/>
        <v/>
      </c>
      <c r="AO545" s="352"/>
      <c r="AP545" s="352" t="str">
        <f t="shared" si="663"/>
        <v/>
      </c>
      <c r="AQ545" s="352"/>
      <c r="AR545" s="361">
        <f t="shared" si="651"/>
        <v>0</v>
      </c>
    </row>
    <row r="546" spans="1:44" x14ac:dyDescent="0.2">
      <c r="A546" s="430">
        <f t="shared" ref="A546" si="680">IF(AND(A544&lt;&gt;A$10, A544&lt;&gt;""), A544+1, "")</f>
        <v>268</v>
      </c>
      <c r="B546" s="430" t="str">
        <f>'TO Filter Summary'!B278</f>
        <v>Inst</v>
      </c>
      <c r="C546" s="414" t="s">
        <v>382</v>
      </c>
      <c r="D546" s="409" t="s">
        <v>27</v>
      </c>
      <c r="E546" s="409" t="str">
        <f>'TO Filter Summary'!D278</f>
        <v>No</v>
      </c>
      <c r="F546" s="416">
        <f ca="1">IF($A546="","", VLOOKUP(CONCATENATE("Observatory", $A546), Type_DB, 4, 0))</f>
        <v>641</v>
      </c>
      <c r="G546" s="409" t="str">
        <f ca="1">IF($A546="","", VLOOKUP(CONCATENATE("Observatory", $A546), Type_DB, 5, 0))</f>
        <v>0x281</v>
      </c>
      <c r="H546" s="409" t="str">
        <f t="shared" ref="H546" ca="1" si="681">CONCATENATE("0x",DEC2HEX(F546+2048))</f>
        <v>0xA81</v>
      </c>
      <c r="I546" s="419">
        <f ca="1">IF($A546="","", VLOOKUP(CONCATENATE("Observatory", $A546), Type_DB, 12, 0))</f>
        <v>512</v>
      </c>
      <c r="J546" s="421">
        <f ca="1">IF($A546="","", VLOOKUP(CONCATENATE("Observatory", $A546), Type_DB, 15, 0))</f>
        <v>0.5</v>
      </c>
      <c r="K546" s="421" t="str">
        <f ca="1">IF($A546="","", VLOOKUP(CONCATENATE("Observatory", $A546), Type_DB, 8, 0))</f>
        <v>Sync</v>
      </c>
      <c r="L546" s="423">
        <f ca="1">IF($A546="","", VLOOKUP(CONCATENATE("Observatory", $A546), Type_DB, 16, 0))</f>
        <v>1024</v>
      </c>
      <c r="M546" s="348" t="s">
        <v>899</v>
      </c>
      <c r="N546" s="349">
        <v>0</v>
      </c>
      <c r="O546" s="349">
        <v>0</v>
      </c>
      <c r="P546" s="350">
        <f t="shared" ca="1" si="656"/>
        <v>0</v>
      </c>
      <c r="Q546" s="349">
        <v>0</v>
      </c>
      <c r="R546" s="349">
        <f t="shared" si="657"/>
        <v>0</v>
      </c>
      <c r="S546" s="349" t="s">
        <v>923</v>
      </c>
      <c r="T546" s="360">
        <f t="shared" si="648"/>
        <v>0</v>
      </c>
      <c r="U546" s="348" t="s">
        <v>899</v>
      </c>
      <c r="V546" s="349">
        <v>0</v>
      </c>
      <c r="W546" s="349">
        <v>0</v>
      </c>
      <c r="X546" s="350">
        <f t="shared" ca="1" si="658"/>
        <v>0</v>
      </c>
      <c r="Y546" s="349">
        <v>0</v>
      </c>
      <c r="Z546" s="349">
        <f t="shared" si="659"/>
        <v>0</v>
      </c>
      <c r="AA546" s="349" t="s">
        <v>923</v>
      </c>
      <c r="AB546" s="360">
        <f t="shared" si="649"/>
        <v>0</v>
      </c>
      <c r="AC546" s="348" t="s">
        <v>899</v>
      </c>
      <c r="AD546" s="349">
        <v>0</v>
      </c>
      <c r="AE546" s="349">
        <v>0</v>
      </c>
      <c r="AF546" s="350">
        <f t="shared" ca="1" si="660"/>
        <v>0</v>
      </c>
      <c r="AG546" s="349">
        <v>0</v>
      </c>
      <c r="AH546" s="349">
        <f t="shared" si="661"/>
        <v>0</v>
      </c>
      <c r="AI546" s="349" t="s">
        <v>923</v>
      </c>
      <c r="AJ546" s="360">
        <f t="shared" si="650"/>
        <v>0</v>
      </c>
      <c r="AK546" s="348" t="s">
        <v>899</v>
      </c>
      <c r="AL546" s="349">
        <v>0</v>
      </c>
      <c r="AM546" s="349">
        <v>0</v>
      </c>
      <c r="AN546" s="350">
        <f t="shared" ca="1" si="662"/>
        <v>0</v>
      </c>
      <c r="AO546" s="349">
        <v>0</v>
      </c>
      <c r="AP546" s="349">
        <f t="shared" si="663"/>
        <v>0</v>
      </c>
      <c r="AQ546" s="349" t="s">
        <v>923</v>
      </c>
      <c r="AR546" s="360">
        <f t="shared" si="651"/>
        <v>0</v>
      </c>
    </row>
    <row r="547" spans="1:44" ht="13.5" thickBot="1" x14ac:dyDescent="0.25">
      <c r="A547" s="430"/>
      <c r="B547" s="430"/>
      <c r="C547" s="415"/>
      <c r="D547" s="413"/>
      <c r="E547" s="413"/>
      <c r="F547" s="417"/>
      <c r="G547" s="418"/>
      <c r="H547" s="418"/>
      <c r="I547" s="420"/>
      <c r="J547" s="422"/>
      <c r="K547" s="422"/>
      <c r="L547" s="424"/>
      <c r="M547" s="351" t="s">
        <v>31</v>
      </c>
      <c r="N547" s="352"/>
      <c r="O547" s="352"/>
      <c r="P547" s="352" t="str">
        <f t="shared" ca="1" si="656"/>
        <v/>
      </c>
      <c r="Q547" s="352"/>
      <c r="R547" s="352" t="str">
        <f t="shared" si="657"/>
        <v/>
      </c>
      <c r="S547" s="352"/>
      <c r="T547" s="361">
        <f t="shared" si="648"/>
        <v>0</v>
      </c>
      <c r="U547" s="351" t="s">
        <v>31</v>
      </c>
      <c r="V547" s="352"/>
      <c r="W547" s="352"/>
      <c r="X547" s="352" t="str">
        <f t="shared" ca="1" si="658"/>
        <v/>
      </c>
      <c r="Y547" s="352"/>
      <c r="Z547" s="352" t="str">
        <f t="shared" si="659"/>
        <v/>
      </c>
      <c r="AA547" s="352"/>
      <c r="AB547" s="361">
        <f t="shared" si="649"/>
        <v>0</v>
      </c>
      <c r="AC547" s="351" t="s">
        <v>31</v>
      </c>
      <c r="AD547" s="352"/>
      <c r="AE547" s="352"/>
      <c r="AF547" s="352" t="str">
        <f t="shared" ca="1" si="660"/>
        <v/>
      </c>
      <c r="AG547" s="352"/>
      <c r="AH547" s="352" t="str">
        <f t="shared" si="661"/>
        <v/>
      </c>
      <c r="AI547" s="352"/>
      <c r="AJ547" s="361">
        <f t="shared" si="650"/>
        <v>0</v>
      </c>
      <c r="AK547" s="351" t="s">
        <v>31</v>
      </c>
      <c r="AL547" s="352"/>
      <c r="AM547" s="352"/>
      <c r="AN547" s="352" t="str">
        <f t="shared" ca="1" si="662"/>
        <v/>
      </c>
      <c r="AO547" s="352"/>
      <c r="AP547" s="352" t="str">
        <f t="shared" si="663"/>
        <v/>
      </c>
      <c r="AQ547" s="352"/>
      <c r="AR547" s="361">
        <f t="shared" si="651"/>
        <v>0</v>
      </c>
    </row>
    <row r="548" spans="1:44" x14ac:dyDescent="0.2">
      <c r="A548" s="430">
        <f t="shared" ref="A548" si="682">IF(AND(A546&lt;&gt;A$10, A546&lt;&gt;""), A546+1, "")</f>
        <v>269</v>
      </c>
      <c r="B548" s="430" t="str">
        <f>'TO Filter Summary'!B279</f>
        <v>Inst</v>
      </c>
      <c r="C548" s="414" t="s">
        <v>383</v>
      </c>
      <c r="D548" s="409" t="s">
        <v>27</v>
      </c>
      <c r="E548" s="409" t="str">
        <f>'TO Filter Summary'!D279</f>
        <v>No</v>
      </c>
      <c r="F548" s="416">
        <f ca="1">IF($A548="","", VLOOKUP(CONCATENATE("Observatory", $A548), Type_DB, 4, 0))</f>
        <v>642</v>
      </c>
      <c r="G548" s="409" t="str">
        <f ca="1">IF($A548="","", VLOOKUP(CONCATENATE("Observatory", $A548), Type_DB, 5, 0))</f>
        <v>0x282</v>
      </c>
      <c r="H548" s="409" t="str">
        <f t="shared" ref="H548" ca="1" si="683">CONCATENATE("0x",DEC2HEX(F548+2048))</f>
        <v>0xA82</v>
      </c>
      <c r="I548" s="419">
        <f ca="1">IF($A548="","", VLOOKUP(CONCATENATE("Observatory", $A548), Type_DB, 12, 0))</f>
        <v>512</v>
      </c>
      <c r="J548" s="421">
        <f ca="1">IF($A548="","", VLOOKUP(CONCATENATE("Observatory", $A548), Type_DB, 15, 0))</f>
        <v>0.5</v>
      </c>
      <c r="K548" s="421" t="str">
        <f ca="1">IF($A548="","", VLOOKUP(CONCATENATE("Observatory", $A548), Type_DB, 8, 0))</f>
        <v>Sync</v>
      </c>
      <c r="L548" s="423">
        <f ca="1">IF($A548="","", VLOOKUP(CONCATENATE("Observatory", $A548), Type_DB, 16, 0))</f>
        <v>1024</v>
      </c>
      <c r="M548" s="348" t="s">
        <v>899</v>
      </c>
      <c r="N548" s="349">
        <v>0</v>
      </c>
      <c r="O548" s="349">
        <v>0</v>
      </c>
      <c r="P548" s="350">
        <f t="shared" ca="1" si="656"/>
        <v>0</v>
      </c>
      <c r="Q548" s="349">
        <v>0</v>
      </c>
      <c r="R548" s="349">
        <f t="shared" si="657"/>
        <v>0</v>
      </c>
      <c r="S548" s="349" t="s">
        <v>923</v>
      </c>
      <c r="T548" s="360">
        <f t="shared" si="648"/>
        <v>0</v>
      </c>
      <c r="U548" s="348" t="s">
        <v>899</v>
      </c>
      <c r="V548" s="349">
        <v>0</v>
      </c>
      <c r="W548" s="349">
        <v>0</v>
      </c>
      <c r="X548" s="350">
        <f t="shared" ca="1" si="658"/>
        <v>0</v>
      </c>
      <c r="Y548" s="349">
        <v>0</v>
      </c>
      <c r="Z548" s="349">
        <f t="shared" si="659"/>
        <v>0</v>
      </c>
      <c r="AA548" s="349" t="s">
        <v>923</v>
      </c>
      <c r="AB548" s="360">
        <f t="shared" si="649"/>
        <v>0</v>
      </c>
      <c r="AC548" s="348" t="s">
        <v>899</v>
      </c>
      <c r="AD548" s="349">
        <v>0</v>
      </c>
      <c r="AE548" s="349">
        <v>0</v>
      </c>
      <c r="AF548" s="350">
        <f t="shared" ca="1" si="660"/>
        <v>0</v>
      </c>
      <c r="AG548" s="349">
        <v>0</v>
      </c>
      <c r="AH548" s="349">
        <f t="shared" si="661"/>
        <v>0</v>
      </c>
      <c r="AI548" s="349" t="s">
        <v>923</v>
      </c>
      <c r="AJ548" s="360">
        <f t="shared" si="650"/>
        <v>0</v>
      </c>
      <c r="AK548" s="348" t="s">
        <v>899</v>
      </c>
      <c r="AL548" s="349">
        <v>0</v>
      </c>
      <c r="AM548" s="349">
        <v>0</v>
      </c>
      <c r="AN548" s="350">
        <f t="shared" ca="1" si="662"/>
        <v>0</v>
      </c>
      <c r="AO548" s="349">
        <v>0</v>
      </c>
      <c r="AP548" s="349">
        <f t="shared" si="663"/>
        <v>0</v>
      </c>
      <c r="AQ548" s="349" t="s">
        <v>923</v>
      </c>
      <c r="AR548" s="360">
        <f t="shared" si="651"/>
        <v>0</v>
      </c>
    </row>
    <row r="549" spans="1:44" ht="13.5" thickBot="1" x14ac:dyDescent="0.25">
      <c r="A549" s="430"/>
      <c r="B549" s="430"/>
      <c r="C549" s="415"/>
      <c r="D549" s="413"/>
      <c r="E549" s="413"/>
      <c r="F549" s="417"/>
      <c r="G549" s="418"/>
      <c r="H549" s="418"/>
      <c r="I549" s="420"/>
      <c r="J549" s="422"/>
      <c r="K549" s="422"/>
      <c r="L549" s="424"/>
      <c r="M549" s="351" t="s">
        <v>31</v>
      </c>
      <c r="N549" s="352"/>
      <c r="O549" s="352"/>
      <c r="P549" s="352" t="str">
        <f t="shared" ca="1" si="656"/>
        <v/>
      </c>
      <c r="Q549" s="352"/>
      <c r="R549" s="352" t="str">
        <f t="shared" si="657"/>
        <v/>
      </c>
      <c r="S549" s="352"/>
      <c r="T549" s="361">
        <f t="shared" si="648"/>
        <v>0</v>
      </c>
      <c r="U549" s="351" t="s">
        <v>31</v>
      </c>
      <c r="V549" s="352"/>
      <c r="W549" s="352"/>
      <c r="X549" s="352" t="str">
        <f t="shared" ca="1" si="658"/>
        <v/>
      </c>
      <c r="Y549" s="352"/>
      <c r="Z549" s="352" t="str">
        <f t="shared" si="659"/>
        <v/>
      </c>
      <c r="AA549" s="352"/>
      <c r="AB549" s="361">
        <f t="shared" si="649"/>
        <v>0</v>
      </c>
      <c r="AC549" s="351" t="s">
        <v>31</v>
      </c>
      <c r="AD549" s="352"/>
      <c r="AE549" s="352"/>
      <c r="AF549" s="352" t="str">
        <f t="shared" ca="1" si="660"/>
        <v/>
      </c>
      <c r="AG549" s="352"/>
      <c r="AH549" s="352" t="str">
        <f t="shared" si="661"/>
        <v/>
      </c>
      <c r="AI549" s="352"/>
      <c r="AJ549" s="361">
        <f t="shared" si="650"/>
        <v>0</v>
      </c>
      <c r="AK549" s="351" t="s">
        <v>31</v>
      </c>
      <c r="AL549" s="352"/>
      <c r="AM549" s="352"/>
      <c r="AN549" s="352" t="str">
        <f t="shared" ca="1" si="662"/>
        <v/>
      </c>
      <c r="AO549" s="352"/>
      <c r="AP549" s="352" t="str">
        <f t="shared" si="663"/>
        <v/>
      </c>
      <c r="AQ549" s="352"/>
      <c r="AR549" s="361">
        <f t="shared" si="651"/>
        <v>0</v>
      </c>
    </row>
    <row r="550" spans="1:44" x14ac:dyDescent="0.2">
      <c r="A550" s="430">
        <f t="shared" ref="A550" si="684">IF(AND(A548&lt;&gt;A$10, A548&lt;&gt;""), A548+1, "")</f>
        <v>270</v>
      </c>
      <c r="B550" s="430" t="str">
        <f>'TO Filter Summary'!B280</f>
        <v>Inst</v>
      </c>
      <c r="C550" s="414" t="s">
        <v>384</v>
      </c>
      <c r="D550" s="409" t="s">
        <v>27</v>
      </c>
      <c r="E550" s="409" t="str">
        <f>'TO Filter Summary'!D280</f>
        <v>No</v>
      </c>
      <c r="F550" s="416">
        <f ca="1">IF($A550="","", VLOOKUP(CONCATENATE("Observatory", $A550), Type_DB, 4, 0))</f>
        <v>643</v>
      </c>
      <c r="G550" s="409" t="str">
        <f ca="1">IF($A550="","", VLOOKUP(CONCATENATE("Observatory", $A550), Type_DB, 5, 0))</f>
        <v>0x283</v>
      </c>
      <c r="H550" s="409" t="str">
        <f t="shared" ref="H550" ca="1" si="685">CONCATENATE("0x",DEC2HEX(F550+2048))</f>
        <v>0xA83</v>
      </c>
      <c r="I550" s="419">
        <f ca="1">IF($A550="","", VLOOKUP(CONCATENATE("Observatory", $A550), Type_DB, 12, 0))</f>
        <v>512</v>
      </c>
      <c r="J550" s="421">
        <f ca="1">IF($A550="","", VLOOKUP(CONCATENATE("Observatory", $A550), Type_DB, 15, 0))</f>
        <v>0.5</v>
      </c>
      <c r="K550" s="421" t="str">
        <f ca="1">IF($A550="","", VLOOKUP(CONCATENATE("Observatory", $A550), Type_DB, 8, 0))</f>
        <v>Sync</v>
      </c>
      <c r="L550" s="423">
        <f ca="1">IF($A550="","", VLOOKUP(CONCATENATE("Observatory", $A550), Type_DB, 16, 0))</f>
        <v>1024</v>
      </c>
      <c r="M550" s="348" t="s">
        <v>899</v>
      </c>
      <c r="N550" s="349">
        <v>0</v>
      </c>
      <c r="O550" s="349">
        <v>0</v>
      </c>
      <c r="P550" s="350">
        <f t="shared" ca="1" si="656"/>
        <v>0</v>
      </c>
      <c r="Q550" s="349">
        <v>0</v>
      </c>
      <c r="R550" s="349">
        <f t="shared" si="657"/>
        <v>0</v>
      </c>
      <c r="S550" s="349" t="s">
        <v>923</v>
      </c>
      <c r="T550" s="360">
        <f t="shared" si="648"/>
        <v>0</v>
      </c>
      <c r="U550" s="348" t="s">
        <v>899</v>
      </c>
      <c r="V550" s="349">
        <v>0</v>
      </c>
      <c r="W550" s="349">
        <v>0</v>
      </c>
      <c r="X550" s="350">
        <f t="shared" ca="1" si="658"/>
        <v>0</v>
      </c>
      <c r="Y550" s="349">
        <v>0</v>
      </c>
      <c r="Z550" s="349">
        <f t="shared" si="659"/>
        <v>0</v>
      </c>
      <c r="AA550" s="349" t="s">
        <v>923</v>
      </c>
      <c r="AB550" s="360">
        <f t="shared" si="649"/>
        <v>0</v>
      </c>
      <c r="AC550" s="348" t="s">
        <v>899</v>
      </c>
      <c r="AD550" s="349">
        <v>0</v>
      </c>
      <c r="AE550" s="349">
        <v>0</v>
      </c>
      <c r="AF550" s="350">
        <f t="shared" ca="1" si="660"/>
        <v>0</v>
      </c>
      <c r="AG550" s="349">
        <v>0</v>
      </c>
      <c r="AH550" s="349">
        <f t="shared" si="661"/>
        <v>0</v>
      </c>
      <c r="AI550" s="349" t="s">
        <v>923</v>
      </c>
      <c r="AJ550" s="360">
        <f t="shared" si="650"/>
        <v>0</v>
      </c>
      <c r="AK550" s="348" t="s">
        <v>899</v>
      </c>
      <c r="AL550" s="349">
        <v>0</v>
      </c>
      <c r="AM550" s="349">
        <v>0</v>
      </c>
      <c r="AN550" s="350">
        <f t="shared" ca="1" si="662"/>
        <v>0</v>
      </c>
      <c r="AO550" s="349">
        <v>0</v>
      </c>
      <c r="AP550" s="349">
        <f t="shared" si="663"/>
        <v>0</v>
      </c>
      <c r="AQ550" s="349" t="s">
        <v>923</v>
      </c>
      <c r="AR550" s="360">
        <f t="shared" si="651"/>
        <v>0</v>
      </c>
    </row>
    <row r="551" spans="1:44" ht="13.5" thickBot="1" x14ac:dyDescent="0.25">
      <c r="A551" s="430"/>
      <c r="B551" s="430"/>
      <c r="C551" s="415"/>
      <c r="D551" s="413"/>
      <c r="E551" s="413"/>
      <c r="F551" s="417"/>
      <c r="G551" s="418"/>
      <c r="H551" s="418"/>
      <c r="I551" s="420"/>
      <c r="J551" s="422"/>
      <c r="K551" s="422"/>
      <c r="L551" s="424"/>
      <c r="M551" s="351" t="s">
        <v>31</v>
      </c>
      <c r="N551" s="352"/>
      <c r="O551" s="352"/>
      <c r="P551" s="352" t="str">
        <f t="shared" ca="1" si="656"/>
        <v/>
      </c>
      <c r="Q551" s="352"/>
      <c r="R551" s="352" t="str">
        <f t="shared" si="657"/>
        <v/>
      </c>
      <c r="S551" s="352"/>
      <c r="T551" s="361">
        <f t="shared" si="648"/>
        <v>0</v>
      </c>
      <c r="U551" s="351" t="s">
        <v>31</v>
      </c>
      <c r="V551" s="352"/>
      <c r="W551" s="352"/>
      <c r="X551" s="352" t="str">
        <f t="shared" ca="1" si="658"/>
        <v/>
      </c>
      <c r="Y551" s="352"/>
      <c r="Z551" s="352" t="str">
        <f t="shared" si="659"/>
        <v/>
      </c>
      <c r="AA551" s="352"/>
      <c r="AB551" s="361">
        <f t="shared" si="649"/>
        <v>0</v>
      </c>
      <c r="AC551" s="351" t="s">
        <v>31</v>
      </c>
      <c r="AD551" s="352"/>
      <c r="AE551" s="352"/>
      <c r="AF551" s="352" t="str">
        <f t="shared" ca="1" si="660"/>
        <v/>
      </c>
      <c r="AG551" s="352"/>
      <c r="AH551" s="352" t="str">
        <f t="shared" si="661"/>
        <v/>
      </c>
      <c r="AI551" s="352"/>
      <c r="AJ551" s="361">
        <f t="shared" si="650"/>
        <v>0</v>
      </c>
      <c r="AK551" s="351" t="s">
        <v>31</v>
      </c>
      <c r="AL551" s="352"/>
      <c r="AM551" s="352"/>
      <c r="AN551" s="352" t="str">
        <f t="shared" ca="1" si="662"/>
        <v/>
      </c>
      <c r="AO551" s="352"/>
      <c r="AP551" s="352" t="str">
        <f t="shared" si="663"/>
        <v/>
      </c>
      <c r="AQ551" s="352"/>
      <c r="AR551" s="361">
        <f t="shared" si="651"/>
        <v>0</v>
      </c>
    </row>
    <row r="552" spans="1:44" x14ac:dyDescent="0.2">
      <c r="A552" s="430">
        <f t="shared" ref="A552" si="686">IF(AND(A550&lt;&gt;A$10, A550&lt;&gt;""), A550+1, "")</f>
        <v>271</v>
      </c>
      <c r="B552" s="430" t="str">
        <f>'TO Filter Summary'!B281</f>
        <v>Inst</v>
      </c>
      <c r="C552" s="414" t="s">
        <v>385</v>
      </c>
      <c r="D552" s="409" t="s">
        <v>27</v>
      </c>
      <c r="E552" s="409" t="str">
        <f>'TO Filter Summary'!D281</f>
        <v>No</v>
      </c>
      <c r="F552" s="416">
        <f ca="1">IF($A552="","", VLOOKUP(CONCATENATE("Observatory", $A552), Type_DB, 4, 0))</f>
        <v>644</v>
      </c>
      <c r="G552" s="409" t="str">
        <f ca="1">IF($A552="","", VLOOKUP(CONCATENATE("Observatory", $A552), Type_DB, 5, 0))</f>
        <v>0x284</v>
      </c>
      <c r="H552" s="409" t="str">
        <f t="shared" ref="H552" ca="1" si="687">CONCATENATE("0x",DEC2HEX(F552+2048))</f>
        <v>0xA84</v>
      </c>
      <c r="I552" s="419">
        <f ca="1">IF($A552="","", VLOOKUP(CONCATENATE("Observatory", $A552), Type_DB, 12, 0))</f>
        <v>512</v>
      </c>
      <c r="J552" s="421">
        <f ca="1">IF($A552="","", VLOOKUP(CONCATENATE("Observatory", $A552), Type_DB, 15, 0))</f>
        <v>0.5</v>
      </c>
      <c r="K552" s="421" t="str">
        <f ca="1">IF($A552="","", VLOOKUP(CONCATENATE("Observatory", $A552), Type_DB, 8, 0))</f>
        <v>Sync</v>
      </c>
      <c r="L552" s="423">
        <f ca="1">IF($A552="","", VLOOKUP(CONCATENATE("Observatory", $A552), Type_DB, 16, 0))</f>
        <v>1024</v>
      </c>
      <c r="M552" s="348" t="s">
        <v>899</v>
      </c>
      <c r="N552" s="349">
        <v>0</v>
      </c>
      <c r="O552" s="349">
        <v>0</v>
      </c>
      <c r="P552" s="350">
        <f t="shared" ca="1" si="656"/>
        <v>0</v>
      </c>
      <c r="Q552" s="349">
        <v>0</v>
      </c>
      <c r="R552" s="349">
        <f t="shared" si="657"/>
        <v>0</v>
      </c>
      <c r="S552" s="349" t="s">
        <v>923</v>
      </c>
      <c r="T552" s="360">
        <f t="shared" si="648"/>
        <v>0</v>
      </c>
      <c r="U552" s="348" t="s">
        <v>899</v>
      </c>
      <c r="V552" s="349">
        <v>0</v>
      </c>
      <c r="W552" s="349">
        <v>0</v>
      </c>
      <c r="X552" s="350">
        <f t="shared" ca="1" si="658"/>
        <v>0</v>
      </c>
      <c r="Y552" s="349">
        <v>0</v>
      </c>
      <c r="Z552" s="349">
        <f t="shared" si="659"/>
        <v>0</v>
      </c>
      <c r="AA552" s="349" t="s">
        <v>923</v>
      </c>
      <c r="AB552" s="360">
        <f t="shared" si="649"/>
        <v>0</v>
      </c>
      <c r="AC552" s="348" t="s">
        <v>899</v>
      </c>
      <c r="AD552" s="349">
        <v>0</v>
      </c>
      <c r="AE552" s="349">
        <v>0</v>
      </c>
      <c r="AF552" s="350">
        <f t="shared" ca="1" si="660"/>
        <v>0</v>
      </c>
      <c r="AG552" s="349">
        <v>0</v>
      </c>
      <c r="AH552" s="349">
        <f t="shared" si="661"/>
        <v>0</v>
      </c>
      <c r="AI552" s="349" t="s">
        <v>923</v>
      </c>
      <c r="AJ552" s="360">
        <f t="shared" si="650"/>
        <v>0</v>
      </c>
      <c r="AK552" s="348" t="s">
        <v>899</v>
      </c>
      <c r="AL552" s="349">
        <v>0</v>
      </c>
      <c r="AM552" s="349">
        <v>0</v>
      </c>
      <c r="AN552" s="350">
        <f t="shared" ca="1" si="662"/>
        <v>0</v>
      </c>
      <c r="AO552" s="349">
        <v>0</v>
      </c>
      <c r="AP552" s="349">
        <f t="shared" si="663"/>
        <v>0</v>
      </c>
      <c r="AQ552" s="349" t="s">
        <v>923</v>
      </c>
      <c r="AR552" s="360">
        <f t="shared" si="651"/>
        <v>0</v>
      </c>
    </row>
    <row r="553" spans="1:44" ht="13.5" thickBot="1" x14ac:dyDescent="0.25">
      <c r="A553" s="430"/>
      <c r="B553" s="430"/>
      <c r="C553" s="415"/>
      <c r="D553" s="413"/>
      <c r="E553" s="413"/>
      <c r="F553" s="417"/>
      <c r="G553" s="418"/>
      <c r="H553" s="418"/>
      <c r="I553" s="420"/>
      <c r="J553" s="422"/>
      <c r="K553" s="422"/>
      <c r="L553" s="424"/>
      <c r="M553" s="351" t="s">
        <v>31</v>
      </c>
      <c r="N553" s="352"/>
      <c r="O553" s="352"/>
      <c r="P553" s="352" t="str">
        <f t="shared" ca="1" si="656"/>
        <v/>
      </c>
      <c r="Q553" s="352"/>
      <c r="R553" s="352" t="str">
        <f t="shared" si="657"/>
        <v/>
      </c>
      <c r="S553" s="352"/>
      <c r="T553" s="361">
        <f t="shared" si="648"/>
        <v>0</v>
      </c>
      <c r="U553" s="351" t="s">
        <v>31</v>
      </c>
      <c r="V553" s="352"/>
      <c r="W553" s="352"/>
      <c r="X553" s="352" t="str">
        <f t="shared" ca="1" si="658"/>
        <v/>
      </c>
      <c r="Y553" s="352"/>
      <c r="Z553" s="352" t="str">
        <f t="shared" si="659"/>
        <v/>
      </c>
      <c r="AA553" s="352"/>
      <c r="AB553" s="361">
        <f t="shared" si="649"/>
        <v>0</v>
      </c>
      <c r="AC553" s="351" t="s">
        <v>31</v>
      </c>
      <c r="AD553" s="352"/>
      <c r="AE553" s="352"/>
      <c r="AF553" s="352" t="str">
        <f t="shared" ca="1" si="660"/>
        <v/>
      </c>
      <c r="AG553" s="352"/>
      <c r="AH553" s="352" t="str">
        <f t="shared" si="661"/>
        <v/>
      </c>
      <c r="AI553" s="352"/>
      <c r="AJ553" s="361">
        <f t="shared" si="650"/>
        <v>0</v>
      </c>
      <c r="AK553" s="351" t="s">
        <v>31</v>
      </c>
      <c r="AL553" s="352"/>
      <c r="AM553" s="352"/>
      <c r="AN553" s="352" t="str">
        <f t="shared" ca="1" si="662"/>
        <v/>
      </c>
      <c r="AO553" s="352"/>
      <c r="AP553" s="352" t="str">
        <f t="shared" si="663"/>
        <v/>
      </c>
      <c r="AQ553" s="352"/>
      <c r="AR553" s="361">
        <f t="shared" si="651"/>
        <v>0</v>
      </c>
    </row>
    <row r="554" spans="1:44" x14ac:dyDescent="0.2">
      <c r="A554" s="430">
        <f t="shared" ref="A554" si="688">IF(AND(A552&lt;&gt;A$10, A552&lt;&gt;""), A552+1, "")</f>
        <v>272</v>
      </c>
      <c r="B554" s="430" t="str">
        <f>'TO Filter Summary'!B282</f>
        <v>Inst</v>
      </c>
      <c r="C554" s="414" t="s">
        <v>64</v>
      </c>
      <c r="D554" s="409" t="s">
        <v>27</v>
      </c>
      <c r="E554" s="409" t="str">
        <f>'TO Filter Summary'!D282</f>
        <v>No</v>
      </c>
      <c r="F554" s="416">
        <f ca="1">IF($A554="","", VLOOKUP(CONCATENATE("Observatory", $A554), Type_DB, 4, 0))</f>
        <v>645</v>
      </c>
      <c r="G554" s="409" t="str">
        <f ca="1">IF($A554="","", VLOOKUP(CONCATENATE("Observatory", $A554), Type_DB, 5, 0))</f>
        <v>0x285</v>
      </c>
      <c r="H554" s="409" t="str">
        <f t="shared" ref="H554" ca="1" si="689">CONCATENATE("0x",DEC2HEX(F554+2048))</f>
        <v>0xA85</v>
      </c>
      <c r="I554" s="419">
        <f ca="1">IF($A554="","", VLOOKUP(CONCATENATE("Observatory", $A554), Type_DB, 12, 0))</f>
        <v>512</v>
      </c>
      <c r="J554" s="421">
        <f ca="1">IF($A554="","", VLOOKUP(CONCATENATE("Observatory", $A554), Type_DB, 15, 0))</f>
        <v>0.5</v>
      </c>
      <c r="K554" s="421" t="str">
        <f ca="1">IF($A554="","", VLOOKUP(CONCATENATE("Observatory", $A554), Type_DB, 8, 0))</f>
        <v>Sync</v>
      </c>
      <c r="L554" s="423">
        <f ca="1">IF($A554="","", VLOOKUP(CONCATENATE("Observatory", $A554), Type_DB, 16, 0))</f>
        <v>1024</v>
      </c>
      <c r="M554" s="348" t="s">
        <v>899</v>
      </c>
      <c r="N554" s="349">
        <v>0</v>
      </c>
      <c r="O554" s="349">
        <v>0</v>
      </c>
      <c r="P554" s="350">
        <f t="shared" ca="1" si="656"/>
        <v>0</v>
      </c>
      <c r="Q554" s="349">
        <v>0</v>
      </c>
      <c r="R554" s="349">
        <f t="shared" si="657"/>
        <v>0</v>
      </c>
      <c r="S554" s="349" t="s">
        <v>923</v>
      </c>
      <c r="T554" s="360">
        <f t="shared" si="648"/>
        <v>0</v>
      </c>
      <c r="U554" s="348" t="s">
        <v>899</v>
      </c>
      <c r="V554" s="349">
        <v>0</v>
      </c>
      <c r="W554" s="349">
        <v>0</v>
      </c>
      <c r="X554" s="350">
        <f t="shared" ca="1" si="658"/>
        <v>0</v>
      </c>
      <c r="Y554" s="349">
        <v>0</v>
      </c>
      <c r="Z554" s="349">
        <f t="shared" si="659"/>
        <v>0</v>
      </c>
      <c r="AA554" s="349" t="s">
        <v>923</v>
      </c>
      <c r="AB554" s="360">
        <f t="shared" si="649"/>
        <v>0</v>
      </c>
      <c r="AC554" s="348" t="s">
        <v>899</v>
      </c>
      <c r="AD554" s="349">
        <v>0</v>
      </c>
      <c r="AE554" s="349">
        <v>0</v>
      </c>
      <c r="AF554" s="350">
        <f t="shared" ca="1" si="660"/>
        <v>0</v>
      </c>
      <c r="AG554" s="349">
        <v>0</v>
      </c>
      <c r="AH554" s="349">
        <f t="shared" si="661"/>
        <v>0</v>
      </c>
      <c r="AI554" s="349" t="s">
        <v>923</v>
      </c>
      <c r="AJ554" s="360">
        <f t="shared" si="650"/>
        <v>0</v>
      </c>
      <c r="AK554" s="348" t="s">
        <v>899</v>
      </c>
      <c r="AL554" s="349">
        <v>0</v>
      </c>
      <c r="AM554" s="349">
        <v>0</v>
      </c>
      <c r="AN554" s="350">
        <f t="shared" ca="1" si="662"/>
        <v>0</v>
      </c>
      <c r="AO554" s="349">
        <v>0</v>
      </c>
      <c r="AP554" s="349">
        <f t="shared" si="663"/>
        <v>0</v>
      </c>
      <c r="AQ554" s="349" t="s">
        <v>923</v>
      </c>
      <c r="AR554" s="360">
        <f t="shared" si="651"/>
        <v>0</v>
      </c>
    </row>
    <row r="555" spans="1:44" ht="13.5" thickBot="1" x14ac:dyDescent="0.25">
      <c r="A555" s="430"/>
      <c r="B555" s="430"/>
      <c r="C555" s="415"/>
      <c r="D555" s="413"/>
      <c r="E555" s="413"/>
      <c r="F555" s="417"/>
      <c r="G555" s="418"/>
      <c r="H555" s="418"/>
      <c r="I555" s="420"/>
      <c r="J555" s="422"/>
      <c r="K555" s="422"/>
      <c r="L555" s="424"/>
      <c r="M555" s="351" t="s">
        <v>31</v>
      </c>
      <c r="N555" s="352"/>
      <c r="O555" s="352"/>
      <c r="P555" s="352" t="str">
        <f t="shared" ca="1" si="656"/>
        <v/>
      </c>
      <c r="Q555" s="352"/>
      <c r="R555" s="352" t="str">
        <f t="shared" si="657"/>
        <v/>
      </c>
      <c r="S555" s="352"/>
      <c r="T555" s="361">
        <f t="shared" si="648"/>
        <v>0</v>
      </c>
      <c r="U555" s="351" t="s">
        <v>31</v>
      </c>
      <c r="V555" s="352"/>
      <c r="W555" s="352"/>
      <c r="X555" s="352" t="str">
        <f t="shared" ca="1" si="658"/>
        <v/>
      </c>
      <c r="Y555" s="352"/>
      <c r="Z555" s="352" t="str">
        <f t="shared" si="659"/>
        <v/>
      </c>
      <c r="AA555" s="352"/>
      <c r="AB555" s="361">
        <f t="shared" si="649"/>
        <v>0</v>
      </c>
      <c r="AC555" s="351" t="s">
        <v>31</v>
      </c>
      <c r="AD555" s="352"/>
      <c r="AE555" s="352"/>
      <c r="AF555" s="352" t="str">
        <f t="shared" ca="1" si="660"/>
        <v/>
      </c>
      <c r="AG555" s="352"/>
      <c r="AH555" s="352" t="str">
        <f t="shared" si="661"/>
        <v/>
      </c>
      <c r="AI555" s="352"/>
      <c r="AJ555" s="361">
        <f t="shared" si="650"/>
        <v>0</v>
      </c>
      <c r="AK555" s="351" t="s">
        <v>31</v>
      </c>
      <c r="AL555" s="352"/>
      <c r="AM555" s="352"/>
      <c r="AN555" s="352" t="str">
        <f t="shared" ca="1" si="662"/>
        <v/>
      </c>
      <c r="AO555" s="352"/>
      <c r="AP555" s="352" t="str">
        <f t="shared" si="663"/>
        <v/>
      </c>
      <c r="AQ555" s="352"/>
      <c r="AR555" s="361">
        <f t="shared" si="651"/>
        <v>0</v>
      </c>
    </row>
    <row r="556" spans="1:44" x14ac:dyDescent="0.2">
      <c r="A556" s="430">
        <f t="shared" ref="A556" si="690">IF(AND(A554&lt;&gt;A$10, A554&lt;&gt;""), A554+1, "")</f>
        <v>273</v>
      </c>
      <c r="B556" s="430" t="str">
        <f>'TO Filter Summary'!B283</f>
        <v>Inst</v>
      </c>
      <c r="C556" s="414" t="s">
        <v>386</v>
      </c>
      <c r="D556" s="409" t="s">
        <v>27</v>
      </c>
      <c r="E556" s="409" t="str">
        <f>'TO Filter Summary'!D283</f>
        <v>No</v>
      </c>
      <c r="F556" s="416">
        <f ca="1">IF($A556="","", VLOOKUP(CONCATENATE("Observatory", $A556), Type_DB, 4, 0))</f>
        <v>646</v>
      </c>
      <c r="G556" s="409" t="str">
        <f ca="1">IF($A556="","", VLOOKUP(CONCATENATE("Observatory", $A556), Type_DB, 5, 0))</f>
        <v>0x286</v>
      </c>
      <c r="H556" s="409" t="str">
        <f t="shared" ref="H556" ca="1" si="691">CONCATENATE("0x",DEC2HEX(F556+2048))</f>
        <v>0xA86</v>
      </c>
      <c r="I556" s="419">
        <f ca="1">IF($A556="","", VLOOKUP(CONCATENATE("Observatory", $A556), Type_DB, 12, 0))</f>
        <v>512</v>
      </c>
      <c r="J556" s="421">
        <f ca="1">IF($A556="","", VLOOKUP(CONCATENATE("Observatory", $A556), Type_DB, 15, 0))</f>
        <v>0.5</v>
      </c>
      <c r="K556" s="421" t="str">
        <f ca="1">IF($A556="","", VLOOKUP(CONCATENATE("Observatory", $A556), Type_DB, 8, 0))</f>
        <v>Sync</v>
      </c>
      <c r="L556" s="423">
        <f ca="1">IF($A556="","", VLOOKUP(CONCATENATE("Observatory", $A556), Type_DB, 16, 0))</f>
        <v>1024</v>
      </c>
      <c r="M556" s="348" t="s">
        <v>899</v>
      </c>
      <c r="N556" s="349">
        <v>0</v>
      </c>
      <c r="O556" s="349">
        <v>0</v>
      </c>
      <c r="P556" s="350">
        <f t="shared" ca="1" si="656"/>
        <v>0</v>
      </c>
      <c r="Q556" s="349">
        <v>0</v>
      </c>
      <c r="R556" s="349">
        <f t="shared" si="657"/>
        <v>0</v>
      </c>
      <c r="S556" s="349" t="s">
        <v>923</v>
      </c>
      <c r="T556" s="360">
        <f t="shared" si="648"/>
        <v>0</v>
      </c>
      <c r="U556" s="348" t="s">
        <v>899</v>
      </c>
      <c r="V556" s="349">
        <v>0</v>
      </c>
      <c r="W556" s="349">
        <v>0</v>
      </c>
      <c r="X556" s="350">
        <f t="shared" ca="1" si="658"/>
        <v>0</v>
      </c>
      <c r="Y556" s="349">
        <v>0</v>
      </c>
      <c r="Z556" s="349">
        <f t="shared" si="659"/>
        <v>0</v>
      </c>
      <c r="AA556" s="349" t="s">
        <v>923</v>
      </c>
      <c r="AB556" s="360">
        <f t="shared" si="649"/>
        <v>0</v>
      </c>
      <c r="AC556" s="348" t="s">
        <v>899</v>
      </c>
      <c r="AD556" s="349">
        <v>0</v>
      </c>
      <c r="AE556" s="349">
        <v>0</v>
      </c>
      <c r="AF556" s="350">
        <f t="shared" ca="1" si="660"/>
        <v>0</v>
      </c>
      <c r="AG556" s="349">
        <v>0</v>
      </c>
      <c r="AH556" s="349">
        <f t="shared" si="661"/>
        <v>0</v>
      </c>
      <c r="AI556" s="349" t="s">
        <v>923</v>
      </c>
      <c r="AJ556" s="360">
        <f t="shared" si="650"/>
        <v>0</v>
      </c>
      <c r="AK556" s="348" t="s">
        <v>899</v>
      </c>
      <c r="AL556" s="349">
        <v>0</v>
      </c>
      <c r="AM556" s="349">
        <v>0</v>
      </c>
      <c r="AN556" s="350">
        <f t="shared" ca="1" si="662"/>
        <v>0</v>
      </c>
      <c r="AO556" s="349">
        <v>0</v>
      </c>
      <c r="AP556" s="349">
        <f t="shared" si="663"/>
        <v>0</v>
      </c>
      <c r="AQ556" s="349" t="s">
        <v>923</v>
      </c>
      <c r="AR556" s="360">
        <f t="shared" si="651"/>
        <v>0</v>
      </c>
    </row>
    <row r="557" spans="1:44" ht="13.5" thickBot="1" x14ac:dyDescent="0.25">
      <c r="A557" s="430"/>
      <c r="B557" s="430"/>
      <c r="C557" s="415"/>
      <c r="D557" s="413"/>
      <c r="E557" s="413"/>
      <c r="F557" s="417"/>
      <c r="G557" s="418"/>
      <c r="H557" s="418"/>
      <c r="I557" s="420"/>
      <c r="J557" s="422"/>
      <c r="K557" s="422"/>
      <c r="L557" s="424"/>
      <c r="M557" s="351" t="s">
        <v>31</v>
      </c>
      <c r="N557" s="352"/>
      <c r="O557" s="352"/>
      <c r="P557" s="352" t="str">
        <f t="shared" ca="1" si="656"/>
        <v/>
      </c>
      <c r="Q557" s="352"/>
      <c r="R557" s="352" t="str">
        <f t="shared" si="657"/>
        <v/>
      </c>
      <c r="S557" s="352"/>
      <c r="T557" s="361">
        <f t="shared" si="648"/>
        <v>0</v>
      </c>
      <c r="U557" s="351" t="s">
        <v>31</v>
      </c>
      <c r="V557" s="352"/>
      <c r="W557" s="352"/>
      <c r="X557" s="352" t="str">
        <f t="shared" ca="1" si="658"/>
        <v/>
      </c>
      <c r="Y557" s="352"/>
      <c r="Z557" s="352" t="str">
        <f t="shared" si="659"/>
        <v/>
      </c>
      <c r="AA557" s="352"/>
      <c r="AB557" s="361">
        <f t="shared" si="649"/>
        <v>0</v>
      </c>
      <c r="AC557" s="351" t="s">
        <v>31</v>
      </c>
      <c r="AD557" s="352"/>
      <c r="AE557" s="352"/>
      <c r="AF557" s="352" t="str">
        <f t="shared" ca="1" si="660"/>
        <v/>
      </c>
      <c r="AG557" s="352"/>
      <c r="AH557" s="352" t="str">
        <f t="shared" si="661"/>
        <v/>
      </c>
      <c r="AI557" s="352"/>
      <c r="AJ557" s="361">
        <f t="shared" si="650"/>
        <v>0</v>
      </c>
      <c r="AK557" s="351" t="s">
        <v>31</v>
      </c>
      <c r="AL557" s="352"/>
      <c r="AM557" s="352"/>
      <c r="AN557" s="352" t="str">
        <f t="shared" ca="1" si="662"/>
        <v/>
      </c>
      <c r="AO557" s="352"/>
      <c r="AP557" s="352" t="str">
        <f t="shared" si="663"/>
        <v/>
      </c>
      <c r="AQ557" s="352"/>
      <c r="AR557" s="361">
        <f t="shared" si="651"/>
        <v>0</v>
      </c>
    </row>
    <row r="558" spans="1:44" x14ac:dyDescent="0.2">
      <c r="A558" s="430">
        <f t="shared" ref="A558" si="692">IF(AND(A556&lt;&gt;A$10, A556&lt;&gt;""), A556+1, "")</f>
        <v>274</v>
      </c>
      <c r="B558" s="430" t="str">
        <f>'TO Filter Summary'!B284</f>
        <v>Inst</v>
      </c>
      <c r="C558" s="414" t="s">
        <v>65</v>
      </c>
      <c r="D558" s="409" t="s">
        <v>27</v>
      </c>
      <c r="E558" s="409" t="str">
        <f>'TO Filter Summary'!D284</f>
        <v>No</v>
      </c>
      <c r="F558" s="416">
        <f ca="1">IF($A558="","", VLOOKUP(CONCATENATE("Observatory", $A558), Type_DB, 4, 0))</f>
        <v>647</v>
      </c>
      <c r="G558" s="409" t="str">
        <f ca="1">IF($A558="","", VLOOKUP(CONCATENATE("Observatory", $A558), Type_DB, 5, 0))</f>
        <v>0x287</v>
      </c>
      <c r="H558" s="409" t="str">
        <f t="shared" ref="H558" ca="1" si="693">CONCATENATE("0x",DEC2HEX(F558+2048))</f>
        <v>0xA87</v>
      </c>
      <c r="I558" s="419">
        <f ca="1">IF($A558="","", VLOOKUP(CONCATENATE("Observatory", $A558), Type_DB, 12, 0))</f>
        <v>512</v>
      </c>
      <c r="J558" s="421">
        <f ca="1">IF($A558="","", VLOOKUP(CONCATENATE("Observatory", $A558), Type_DB, 15, 0))</f>
        <v>0.5</v>
      </c>
      <c r="K558" s="421" t="str">
        <f ca="1">IF($A558="","", VLOOKUP(CONCATENATE("Observatory", $A558), Type_DB, 8, 0))</f>
        <v>Sync</v>
      </c>
      <c r="L558" s="423">
        <f ca="1">IF($A558="","", VLOOKUP(CONCATENATE("Observatory", $A558), Type_DB, 16, 0))</f>
        <v>1024</v>
      </c>
      <c r="M558" s="348" t="s">
        <v>899</v>
      </c>
      <c r="N558" s="349">
        <v>0</v>
      </c>
      <c r="O558" s="349">
        <v>0</v>
      </c>
      <c r="P558" s="350">
        <f t="shared" ca="1" si="656"/>
        <v>0</v>
      </c>
      <c r="Q558" s="349">
        <v>0</v>
      </c>
      <c r="R558" s="349">
        <f t="shared" si="657"/>
        <v>0</v>
      </c>
      <c r="S558" s="349" t="s">
        <v>923</v>
      </c>
      <c r="T558" s="360">
        <f t="shared" si="648"/>
        <v>0</v>
      </c>
      <c r="U558" s="348" t="s">
        <v>899</v>
      </c>
      <c r="V558" s="349">
        <v>0</v>
      </c>
      <c r="W558" s="349">
        <v>0</v>
      </c>
      <c r="X558" s="350">
        <f t="shared" ca="1" si="658"/>
        <v>0</v>
      </c>
      <c r="Y558" s="349">
        <v>0</v>
      </c>
      <c r="Z558" s="349">
        <f t="shared" si="659"/>
        <v>0</v>
      </c>
      <c r="AA558" s="349" t="s">
        <v>923</v>
      </c>
      <c r="AB558" s="360">
        <f t="shared" si="649"/>
        <v>0</v>
      </c>
      <c r="AC558" s="348" t="s">
        <v>899</v>
      </c>
      <c r="AD558" s="349">
        <v>0</v>
      </c>
      <c r="AE558" s="349">
        <v>0</v>
      </c>
      <c r="AF558" s="350">
        <f t="shared" ca="1" si="660"/>
        <v>0</v>
      </c>
      <c r="AG558" s="349">
        <v>0</v>
      </c>
      <c r="AH558" s="349">
        <f t="shared" si="661"/>
        <v>0</v>
      </c>
      <c r="AI558" s="349" t="s">
        <v>923</v>
      </c>
      <c r="AJ558" s="360">
        <f t="shared" si="650"/>
        <v>0</v>
      </c>
      <c r="AK558" s="348" t="s">
        <v>899</v>
      </c>
      <c r="AL558" s="349">
        <v>0</v>
      </c>
      <c r="AM558" s="349">
        <v>0</v>
      </c>
      <c r="AN558" s="350">
        <f t="shared" ca="1" si="662"/>
        <v>0</v>
      </c>
      <c r="AO558" s="349">
        <v>0</v>
      </c>
      <c r="AP558" s="349">
        <f t="shared" si="663"/>
        <v>0</v>
      </c>
      <c r="AQ558" s="349" t="s">
        <v>923</v>
      </c>
      <c r="AR558" s="360">
        <f t="shared" si="651"/>
        <v>0</v>
      </c>
    </row>
    <row r="559" spans="1:44" ht="13.5" thickBot="1" x14ac:dyDescent="0.25">
      <c r="A559" s="430"/>
      <c r="B559" s="430"/>
      <c r="C559" s="415"/>
      <c r="D559" s="413"/>
      <c r="E559" s="413"/>
      <c r="F559" s="417"/>
      <c r="G559" s="418"/>
      <c r="H559" s="418"/>
      <c r="I559" s="420"/>
      <c r="J559" s="422"/>
      <c r="K559" s="422"/>
      <c r="L559" s="424"/>
      <c r="M559" s="351" t="s">
        <v>31</v>
      </c>
      <c r="N559" s="352"/>
      <c r="O559" s="352"/>
      <c r="P559" s="352" t="str">
        <f t="shared" ca="1" si="656"/>
        <v/>
      </c>
      <c r="Q559" s="352"/>
      <c r="R559" s="352" t="str">
        <f t="shared" si="657"/>
        <v/>
      </c>
      <c r="S559" s="352"/>
      <c r="T559" s="361">
        <f t="shared" si="648"/>
        <v>0</v>
      </c>
      <c r="U559" s="351" t="s">
        <v>31</v>
      </c>
      <c r="V559" s="352"/>
      <c r="W559" s="352"/>
      <c r="X559" s="352" t="str">
        <f t="shared" ca="1" si="658"/>
        <v/>
      </c>
      <c r="Y559" s="352"/>
      <c r="Z559" s="352" t="str">
        <f t="shared" si="659"/>
        <v/>
      </c>
      <c r="AA559" s="352"/>
      <c r="AB559" s="361">
        <f t="shared" si="649"/>
        <v>0</v>
      </c>
      <c r="AC559" s="351" t="s">
        <v>31</v>
      </c>
      <c r="AD559" s="352"/>
      <c r="AE559" s="352"/>
      <c r="AF559" s="352" t="str">
        <f t="shared" ca="1" si="660"/>
        <v/>
      </c>
      <c r="AG559" s="352"/>
      <c r="AH559" s="352" t="str">
        <f t="shared" si="661"/>
        <v/>
      </c>
      <c r="AI559" s="352"/>
      <c r="AJ559" s="361">
        <f t="shared" si="650"/>
        <v>0</v>
      </c>
      <c r="AK559" s="351" t="s">
        <v>31</v>
      </c>
      <c r="AL559" s="352"/>
      <c r="AM559" s="352"/>
      <c r="AN559" s="352" t="str">
        <f t="shared" ca="1" si="662"/>
        <v/>
      </c>
      <c r="AO559" s="352"/>
      <c r="AP559" s="352" t="str">
        <f t="shared" si="663"/>
        <v/>
      </c>
      <c r="AQ559" s="352"/>
      <c r="AR559" s="361">
        <f t="shared" si="651"/>
        <v>0</v>
      </c>
    </row>
    <row r="560" spans="1:44" x14ac:dyDescent="0.2">
      <c r="A560" s="430">
        <f t="shared" ref="A560" si="694">IF(AND(A558&lt;&gt;A$10, A558&lt;&gt;""), A558+1, "")</f>
        <v>275</v>
      </c>
      <c r="B560" s="430" t="str">
        <f>'TO Filter Summary'!B285</f>
        <v>Inst</v>
      </c>
      <c r="C560" s="414" t="s">
        <v>387</v>
      </c>
      <c r="D560" s="409" t="s">
        <v>27</v>
      </c>
      <c r="E560" s="409" t="str">
        <f>'TO Filter Summary'!D285</f>
        <v>No</v>
      </c>
      <c r="F560" s="416">
        <f ca="1">IF($A560="","", VLOOKUP(CONCATENATE("Observatory", $A560), Type_DB, 4, 0))</f>
        <v>648</v>
      </c>
      <c r="G560" s="409" t="str">
        <f ca="1">IF($A560="","", VLOOKUP(CONCATENATE("Observatory", $A560), Type_DB, 5, 0))</f>
        <v>0x288</v>
      </c>
      <c r="H560" s="409" t="str">
        <f t="shared" ref="H560" ca="1" si="695">CONCATENATE("0x",DEC2HEX(F560+2048))</f>
        <v>0xA88</v>
      </c>
      <c r="I560" s="419">
        <f ca="1">IF($A560="","", VLOOKUP(CONCATENATE("Observatory", $A560), Type_DB, 12, 0))</f>
        <v>512</v>
      </c>
      <c r="J560" s="421">
        <f ca="1">IF($A560="","", VLOOKUP(CONCATENATE("Observatory", $A560), Type_DB, 15, 0))</f>
        <v>0.5</v>
      </c>
      <c r="K560" s="421" t="str">
        <f ca="1">IF($A560="","", VLOOKUP(CONCATENATE("Observatory", $A560), Type_DB, 8, 0))</f>
        <v>Sync</v>
      </c>
      <c r="L560" s="423">
        <f ca="1">IF($A560="","", VLOOKUP(CONCATENATE("Observatory", $A560), Type_DB, 16, 0))</f>
        <v>1024</v>
      </c>
      <c r="M560" s="348" t="s">
        <v>899</v>
      </c>
      <c r="N560" s="349">
        <v>0</v>
      </c>
      <c r="O560" s="349">
        <v>0</v>
      </c>
      <c r="P560" s="350">
        <f t="shared" ca="1" si="656"/>
        <v>0</v>
      </c>
      <c r="Q560" s="349">
        <v>0</v>
      </c>
      <c r="R560" s="349">
        <f t="shared" si="657"/>
        <v>0</v>
      </c>
      <c r="S560" s="349" t="s">
        <v>923</v>
      </c>
      <c r="T560" s="360">
        <f t="shared" si="648"/>
        <v>0</v>
      </c>
      <c r="U560" s="348" t="s">
        <v>899</v>
      </c>
      <c r="V560" s="349">
        <v>0</v>
      </c>
      <c r="W560" s="349">
        <v>0</v>
      </c>
      <c r="X560" s="350">
        <f t="shared" ca="1" si="658"/>
        <v>0</v>
      </c>
      <c r="Y560" s="349">
        <v>0</v>
      </c>
      <c r="Z560" s="349">
        <f t="shared" si="659"/>
        <v>0</v>
      </c>
      <c r="AA560" s="349" t="s">
        <v>923</v>
      </c>
      <c r="AB560" s="360">
        <f t="shared" si="649"/>
        <v>0</v>
      </c>
      <c r="AC560" s="348" t="s">
        <v>899</v>
      </c>
      <c r="AD560" s="349">
        <v>0</v>
      </c>
      <c r="AE560" s="349">
        <v>0</v>
      </c>
      <c r="AF560" s="350">
        <f t="shared" ca="1" si="660"/>
        <v>0</v>
      </c>
      <c r="AG560" s="349">
        <v>0</v>
      </c>
      <c r="AH560" s="349">
        <f t="shared" si="661"/>
        <v>0</v>
      </c>
      <c r="AI560" s="349" t="s">
        <v>923</v>
      </c>
      <c r="AJ560" s="360">
        <f t="shared" si="650"/>
        <v>0</v>
      </c>
      <c r="AK560" s="348" t="s">
        <v>899</v>
      </c>
      <c r="AL560" s="349">
        <v>0</v>
      </c>
      <c r="AM560" s="349">
        <v>0</v>
      </c>
      <c r="AN560" s="350">
        <f t="shared" ca="1" si="662"/>
        <v>0</v>
      </c>
      <c r="AO560" s="349">
        <v>0</v>
      </c>
      <c r="AP560" s="349">
        <f t="shared" si="663"/>
        <v>0</v>
      </c>
      <c r="AQ560" s="349" t="s">
        <v>923</v>
      </c>
      <c r="AR560" s="360">
        <f t="shared" si="651"/>
        <v>0</v>
      </c>
    </row>
    <row r="561" spans="1:44" ht="13.5" thickBot="1" x14ac:dyDescent="0.25">
      <c r="A561" s="430"/>
      <c r="B561" s="430"/>
      <c r="C561" s="415"/>
      <c r="D561" s="413"/>
      <c r="E561" s="413"/>
      <c r="F561" s="417"/>
      <c r="G561" s="418"/>
      <c r="H561" s="418"/>
      <c r="I561" s="420"/>
      <c r="J561" s="422"/>
      <c r="K561" s="422"/>
      <c r="L561" s="424"/>
      <c r="M561" s="351" t="s">
        <v>31</v>
      </c>
      <c r="N561" s="352"/>
      <c r="O561" s="352"/>
      <c r="P561" s="352" t="str">
        <f t="shared" ca="1" si="656"/>
        <v/>
      </c>
      <c r="Q561" s="352"/>
      <c r="R561" s="352" t="str">
        <f t="shared" si="657"/>
        <v/>
      </c>
      <c r="S561" s="352"/>
      <c r="T561" s="361">
        <f t="shared" si="648"/>
        <v>0</v>
      </c>
      <c r="U561" s="351" t="s">
        <v>31</v>
      </c>
      <c r="V561" s="352"/>
      <c r="W561" s="352"/>
      <c r="X561" s="352" t="str">
        <f t="shared" ca="1" si="658"/>
        <v/>
      </c>
      <c r="Y561" s="352"/>
      <c r="Z561" s="352" t="str">
        <f t="shared" si="659"/>
        <v/>
      </c>
      <c r="AA561" s="352"/>
      <c r="AB561" s="361">
        <f t="shared" si="649"/>
        <v>0</v>
      </c>
      <c r="AC561" s="351" t="s">
        <v>31</v>
      </c>
      <c r="AD561" s="352"/>
      <c r="AE561" s="352"/>
      <c r="AF561" s="352" t="str">
        <f t="shared" ca="1" si="660"/>
        <v/>
      </c>
      <c r="AG561" s="352"/>
      <c r="AH561" s="352" t="str">
        <f t="shared" si="661"/>
        <v/>
      </c>
      <c r="AI561" s="352"/>
      <c r="AJ561" s="361">
        <f t="shared" si="650"/>
        <v>0</v>
      </c>
      <c r="AK561" s="351" t="s">
        <v>31</v>
      </c>
      <c r="AL561" s="352"/>
      <c r="AM561" s="352"/>
      <c r="AN561" s="352" t="str">
        <f t="shared" ca="1" si="662"/>
        <v/>
      </c>
      <c r="AO561" s="352"/>
      <c r="AP561" s="352" t="str">
        <f t="shared" si="663"/>
        <v/>
      </c>
      <c r="AQ561" s="352"/>
      <c r="AR561" s="361">
        <f t="shared" si="651"/>
        <v>0</v>
      </c>
    </row>
    <row r="562" spans="1:44" x14ac:dyDescent="0.2">
      <c r="A562" s="430">
        <f t="shared" ref="A562" si="696">IF(AND(A560&lt;&gt;A$10, A560&lt;&gt;""), A560+1, "")</f>
        <v>276</v>
      </c>
      <c r="B562" s="430" t="str">
        <f>'TO Filter Summary'!B286</f>
        <v>Inst</v>
      </c>
      <c r="C562" s="414" t="s">
        <v>1368</v>
      </c>
      <c r="D562" s="409" t="s">
        <v>27</v>
      </c>
      <c r="E562" s="409" t="str">
        <f>'TO Filter Summary'!D286</f>
        <v>No</v>
      </c>
      <c r="F562" s="416">
        <f ca="1">IF($A562="","", VLOOKUP(CONCATENATE("Observatory", $A562), Type_DB, 4, 0))</f>
        <v>656</v>
      </c>
      <c r="G562" s="409" t="str">
        <f ca="1">IF($A562="","", VLOOKUP(CONCATENATE("Observatory", $A562), Type_DB, 5, 0))</f>
        <v>0x290</v>
      </c>
      <c r="H562" s="409" t="str">
        <f t="shared" ref="H562" ca="1" si="697">CONCATENATE("0x",DEC2HEX(F562+2048))</f>
        <v>0xA90</v>
      </c>
      <c r="I562" s="419">
        <f ca="1">IF($A562="","", VLOOKUP(CONCATENATE("Observatory", $A562), Type_DB, 12, 0))</f>
        <v>800</v>
      </c>
      <c r="J562" s="421">
        <f ca="1">IF($A562="","", VLOOKUP(CONCATENATE("Observatory", $A562), Type_DB, 15, 0))</f>
        <v>4</v>
      </c>
      <c r="K562" s="421" t="str">
        <f ca="1">IF($A562="","", VLOOKUP(CONCATENATE("Observatory", $A562), Type_DB, 8, 0))</f>
        <v>Sync</v>
      </c>
      <c r="L562" s="423">
        <f ca="1">IF($A562="","", VLOOKUP(CONCATENATE("Observatory", $A562), Type_DB, 16, 0))</f>
        <v>200</v>
      </c>
      <c r="M562" s="348" t="s">
        <v>899</v>
      </c>
      <c r="N562" s="349">
        <v>1</v>
      </c>
      <c r="O562" s="349">
        <v>1</v>
      </c>
      <c r="P562" s="350">
        <f t="shared" ca="1" si="656"/>
        <v>4</v>
      </c>
      <c r="Q562" s="349">
        <v>0</v>
      </c>
      <c r="R562" s="349">
        <f t="shared" si="657"/>
        <v>2</v>
      </c>
      <c r="S562" s="349" t="s">
        <v>925</v>
      </c>
      <c r="T562" s="360">
        <f t="shared" ca="1" si="648"/>
        <v>200</v>
      </c>
      <c r="U562" s="348" t="s">
        <v>899</v>
      </c>
      <c r="V562" s="349">
        <v>0</v>
      </c>
      <c r="W562" s="349">
        <v>0</v>
      </c>
      <c r="X562" s="350">
        <f t="shared" ca="1" si="658"/>
        <v>0</v>
      </c>
      <c r="Y562" s="349">
        <v>0</v>
      </c>
      <c r="Z562" s="349">
        <f t="shared" si="659"/>
        <v>0</v>
      </c>
      <c r="AA562" s="349" t="s">
        <v>923</v>
      </c>
      <c r="AB562" s="360">
        <f t="shared" si="649"/>
        <v>0</v>
      </c>
      <c r="AC562" s="348" t="s">
        <v>899</v>
      </c>
      <c r="AD562" s="349">
        <v>0</v>
      </c>
      <c r="AE562" s="349">
        <v>0</v>
      </c>
      <c r="AF562" s="350">
        <f t="shared" ca="1" si="660"/>
        <v>0</v>
      </c>
      <c r="AG562" s="349">
        <v>0</v>
      </c>
      <c r="AH562" s="349">
        <f t="shared" si="661"/>
        <v>0</v>
      </c>
      <c r="AI562" s="349" t="s">
        <v>923</v>
      </c>
      <c r="AJ562" s="360">
        <f t="shared" si="650"/>
        <v>0</v>
      </c>
      <c r="AK562" s="348" t="s">
        <v>899</v>
      </c>
      <c r="AL562" s="349">
        <v>0</v>
      </c>
      <c r="AM562" s="349">
        <v>0</v>
      </c>
      <c r="AN562" s="350">
        <f t="shared" ca="1" si="662"/>
        <v>0</v>
      </c>
      <c r="AO562" s="349">
        <v>0</v>
      </c>
      <c r="AP562" s="349">
        <f t="shared" si="663"/>
        <v>0</v>
      </c>
      <c r="AQ562" s="349" t="s">
        <v>923</v>
      </c>
      <c r="AR562" s="360">
        <f t="shared" si="651"/>
        <v>0</v>
      </c>
    </row>
    <row r="563" spans="1:44" ht="13.5" thickBot="1" x14ac:dyDescent="0.25">
      <c r="A563" s="430"/>
      <c r="B563" s="430"/>
      <c r="C563" s="415"/>
      <c r="D563" s="413"/>
      <c r="E563" s="413"/>
      <c r="F563" s="417"/>
      <c r="G563" s="418"/>
      <c r="H563" s="418"/>
      <c r="I563" s="420"/>
      <c r="J563" s="422"/>
      <c r="K563" s="422"/>
      <c r="L563" s="424"/>
      <c r="M563" s="351" t="s">
        <v>31</v>
      </c>
      <c r="N563" s="352"/>
      <c r="O563" s="352"/>
      <c r="P563" s="352" t="str">
        <f t="shared" ca="1" si="656"/>
        <v/>
      </c>
      <c r="Q563" s="352"/>
      <c r="R563" s="352" t="str">
        <f t="shared" si="657"/>
        <v/>
      </c>
      <c r="S563" s="352"/>
      <c r="T563" s="361">
        <f t="shared" si="648"/>
        <v>0</v>
      </c>
      <c r="U563" s="351" t="s">
        <v>31</v>
      </c>
      <c r="V563" s="352"/>
      <c r="W563" s="352"/>
      <c r="X563" s="352" t="str">
        <f t="shared" ca="1" si="658"/>
        <v/>
      </c>
      <c r="Y563" s="352"/>
      <c r="Z563" s="352" t="str">
        <f t="shared" si="659"/>
        <v/>
      </c>
      <c r="AA563" s="352"/>
      <c r="AB563" s="361">
        <f t="shared" si="649"/>
        <v>0</v>
      </c>
      <c r="AC563" s="351" t="s">
        <v>31</v>
      </c>
      <c r="AD563" s="352"/>
      <c r="AE563" s="352"/>
      <c r="AF563" s="352" t="str">
        <f t="shared" ca="1" si="660"/>
        <v/>
      </c>
      <c r="AG563" s="352"/>
      <c r="AH563" s="352" t="str">
        <f t="shared" si="661"/>
        <v/>
      </c>
      <c r="AI563" s="352"/>
      <c r="AJ563" s="361">
        <f t="shared" si="650"/>
        <v>0</v>
      </c>
      <c r="AK563" s="351" t="s">
        <v>31</v>
      </c>
      <c r="AL563" s="352"/>
      <c r="AM563" s="352"/>
      <c r="AN563" s="352" t="str">
        <f t="shared" ca="1" si="662"/>
        <v/>
      </c>
      <c r="AO563" s="352"/>
      <c r="AP563" s="352" t="str">
        <f t="shared" si="663"/>
        <v/>
      </c>
      <c r="AQ563" s="352"/>
      <c r="AR563" s="361">
        <f t="shared" si="651"/>
        <v>0</v>
      </c>
    </row>
    <row r="564" spans="1:44" x14ac:dyDescent="0.2">
      <c r="A564" s="430">
        <f t="shared" ref="A564" si="698">IF(AND(A562&lt;&gt;A$10, A562&lt;&gt;""), A562+1, "")</f>
        <v>277</v>
      </c>
      <c r="B564" s="430" t="str">
        <f>'TO Filter Summary'!B287</f>
        <v>Inst</v>
      </c>
      <c r="C564" s="414" t="s">
        <v>388</v>
      </c>
      <c r="D564" s="409" t="s">
        <v>27</v>
      </c>
      <c r="E564" s="409" t="str">
        <f>'TO Filter Summary'!D287</f>
        <v>No</v>
      </c>
      <c r="F564" s="416">
        <f ca="1">IF($A564="","", VLOOKUP(CONCATENATE("Observatory", $A564), Type_DB, 4, 0))</f>
        <v>672</v>
      </c>
      <c r="G564" s="409" t="str">
        <f ca="1">IF($A564="","", VLOOKUP(CONCATENATE("Observatory", $A564), Type_DB, 5, 0))</f>
        <v>0x2A0</v>
      </c>
      <c r="H564" s="409" t="str">
        <f t="shared" ref="H564" ca="1" si="699">CONCATENATE("0x",DEC2HEX(F564+2048))</f>
        <v>0xAA0</v>
      </c>
      <c r="I564" s="419">
        <f ca="1">IF($A564="","", VLOOKUP(CONCATENATE("Observatory", $A564), Type_DB, 12, 0))</f>
        <v>512</v>
      </c>
      <c r="J564" s="421">
        <f ca="1">IF($A564="","", VLOOKUP(CONCATENATE("Observatory", $A564), Type_DB, 15, 0))</f>
        <v>0.5</v>
      </c>
      <c r="K564" s="421" t="str">
        <f ca="1">IF($A564="","", VLOOKUP(CONCATENATE("Observatory", $A564), Type_DB, 8, 0))</f>
        <v>Sync</v>
      </c>
      <c r="L564" s="423">
        <f ca="1">IF($A564="","", VLOOKUP(CONCATENATE("Observatory", $A564), Type_DB, 16, 0))</f>
        <v>1024</v>
      </c>
      <c r="M564" s="348" t="s">
        <v>899</v>
      </c>
      <c r="N564" s="349">
        <v>0</v>
      </c>
      <c r="O564" s="349">
        <v>0</v>
      </c>
      <c r="P564" s="350">
        <f t="shared" ca="1" si="656"/>
        <v>0</v>
      </c>
      <c r="Q564" s="349">
        <v>0</v>
      </c>
      <c r="R564" s="349">
        <f t="shared" si="657"/>
        <v>0</v>
      </c>
      <c r="S564" s="349" t="s">
        <v>923</v>
      </c>
      <c r="T564" s="360">
        <f t="shared" si="648"/>
        <v>0</v>
      </c>
      <c r="U564" s="348" t="s">
        <v>899</v>
      </c>
      <c r="V564" s="349">
        <v>0</v>
      </c>
      <c r="W564" s="349">
        <v>0</v>
      </c>
      <c r="X564" s="350">
        <f t="shared" ca="1" si="658"/>
        <v>0</v>
      </c>
      <c r="Y564" s="349">
        <v>0</v>
      </c>
      <c r="Z564" s="349">
        <f t="shared" si="659"/>
        <v>0</v>
      </c>
      <c r="AA564" s="349" t="s">
        <v>923</v>
      </c>
      <c r="AB564" s="360">
        <f t="shared" si="649"/>
        <v>0</v>
      </c>
      <c r="AC564" s="348" t="s">
        <v>899</v>
      </c>
      <c r="AD564" s="349">
        <v>0</v>
      </c>
      <c r="AE564" s="349">
        <v>0</v>
      </c>
      <c r="AF564" s="350">
        <f t="shared" ca="1" si="660"/>
        <v>0</v>
      </c>
      <c r="AG564" s="349">
        <v>0</v>
      </c>
      <c r="AH564" s="349">
        <f t="shared" si="661"/>
        <v>0</v>
      </c>
      <c r="AI564" s="349" t="s">
        <v>923</v>
      </c>
      <c r="AJ564" s="360">
        <f t="shared" si="650"/>
        <v>0</v>
      </c>
      <c r="AK564" s="348" t="s">
        <v>899</v>
      </c>
      <c r="AL564" s="349">
        <v>0</v>
      </c>
      <c r="AM564" s="349">
        <v>0</v>
      </c>
      <c r="AN564" s="350">
        <f t="shared" ca="1" si="662"/>
        <v>0</v>
      </c>
      <c r="AO564" s="349">
        <v>0</v>
      </c>
      <c r="AP564" s="349">
        <f t="shared" si="663"/>
        <v>0</v>
      </c>
      <c r="AQ564" s="349" t="s">
        <v>923</v>
      </c>
      <c r="AR564" s="360">
        <f t="shared" si="651"/>
        <v>0</v>
      </c>
    </row>
    <row r="565" spans="1:44" ht="13.5" thickBot="1" x14ac:dyDescent="0.25">
      <c r="A565" s="430"/>
      <c r="B565" s="430"/>
      <c r="C565" s="415"/>
      <c r="D565" s="413"/>
      <c r="E565" s="413"/>
      <c r="F565" s="417"/>
      <c r="G565" s="418"/>
      <c r="H565" s="418"/>
      <c r="I565" s="420"/>
      <c r="J565" s="422"/>
      <c r="K565" s="422"/>
      <c r="L565" s="424"/>
      <c r="M565" s="351" t="s">
        <v>31</v>
      </c>
      <c r="N565" s="352"/>
      <c r="O565" s="352"/>
      <c r="P565" s="352" t="str">
        <f t="shared" ca="1" si="656"/>
        <v/>
      </c>
      <c r="Q565" s="352"/>
      <c r="R565" s="352" t="str">
        <f t="shared" si="657"/>
        <v/>
      </c>
      <c r="S565" s="352"/>
      <c r="T565" s="361">
        <f t="shared" si="648"/>
        <v>0</v>
      </c>
      <c r="U565" s="351" t="s">
        <v>31</v>
      </c>
      <c r="V565" s="352"/>
      <c r="W565" s="352"/>
      <c r="X565" s="352" t="str">
        <f t="shared" ca="1" si="658"/>
        <v/>
      </c>
      <c r="Y565" s="352"/>
      <c r="Z565" s="352" t="str">
        <f t="shared" si="659"/>
        <v/>
      </c>
      <c r="AA565" s="352"/>
      <c r="AB565" s="361">
        <f t="shared" si="649"/>
        <v>0</v>
      </c>
      <c r="AC565" s="351" t="s">
        <v>31</v>
      </c>
      <c r="AD565" s="352"/>
      <c r="AE565" s="352"/>
      <c r="AF565" s="352" t="str">
        <f t="shared" ca="1" si="660"/>
        <v/>
      </c>
      <c r="AG565" s="352"/>
      <c r="AH565" s="352" t="str">
        <f t="shared" si="661"/>
        <v/>
      </c>
      <c r="AI565" s="352"/>
      <c r="AJ565" s="361">
        <f t="shared" si="650"/>
        <v>0</v>
      </c>
      <c r="AK565" s="351" t="s">
        <v>31</v>
      </c>
      <c r="AL565" s="352"/>
      <c r="AM565" s="352"/>
      <c r="AN565" s="352" t="str">
        <f t="shared" ca="1" si="662"/>
        <v/>
      </c>
      <c r="AO565" s="352"/>
      <c r="AP565" s="352" t="str">
        <f t="shared" si="663"/>
        <v/>
      </c>
      <c r="AQ565" s="352"/>
      <c r="AR565" s="361">
        <f t="shared" si="651"/>
        <v>0</v>
      </c>
    </row>
    <row r="566" spans="1:44" x14ac:dyDescent="0.2">
      <c r="A566" s="430">
        <f t="shared" ref="A566" si="700">IF(AND(A564&lt;&gt;A$10, A564&lt;&gt;""), A564+1, "")</f>
        <v>278</v>
      </c>
      <c r="B566" s="430" t="str">
        <f>'TO Filter Summary'!B288</f>
        <v>Inst</v>
      </c>
      <c r="C566" s="414" t="s">
        <v>389</v>
      </c>
      <c r="D566" s="409" t="s">
        <v>27</v>
      </c>
      <c r="E566" s="409" t="str">
        <f>'TO Filter Summary'!D288</f>
        <v>No</v>
      </c>
      <c r="F566" s="416">
        <f ca="1">IF($A566="","", VLOOKUP(CONCATENATE("Observatory", $A566), Type_DB, 4, 0))</f>
        <v>673</v>
      </c>
      <c r="G566" s="409" t="str">
        <f ca="1">IF($A566="","", VLOOKUP(CONCATENATE("Observatory", $A566), Type_DB, 5, 0))</f>
        <v>0x2A1</v>
      </c>
      <c r="H566" s="409" t="str">
        <f t="shared" ref="H566" ca="1" si="701">CONCATENATE("0x",DEC2HEX(F566+2048))</f>
        <v>0xAA1</v>
      </c>
      <c r="I566" s="419">
        <f ca="1">IF($A566="","", VLOOKUP(CONCATENATE("Observatory", $A566), Type_DB, 12, 0))</f>
        <v>512</v>
      </c>
      <c r="J566" s="421">
        <f ca="1">IF($A566="","", VLOOKUP(CONCATENATE("Observatory", $A566), Type_DB, 15, 0))</f>
        <v>0.5</v>
      </c>
      <c r="K566" s="421" t="str">
        <f ca="1">IF($A566="","", VLOOKUP(CONCATENATE("Observatory", $A566), Type_DB, 8, 0))</f>
        <v>Sync</v>
      </c>
      <c r="L566" s="423">
        <f ca="1">IF($A566="","", VLOOKUP(CONCATENATE("Observatory", $A566), Type_DB, 16, 0))</f>
        <v>1024</v>
      </c>
      <c r="M566" s="348" t="s">
        <v>899</v>
      </c>
      <c r="N566" s="349">
        <v>0</v>
      </c>
      <c r="O566" s="349">
        <v>0</v>
      </c>
      <c r="P566" s="350">
        <f t="shared" ca="1" si="656"/>
        <v>0</v>
      </c>
      <c r="Q566" s="349">
        <v>0</v>
      </c>
      <c r="R566" s="349">
        <f t="shared" si="657"/>
        <v>0</v>
      </c>
      <c r="S566" s="349" t="s">
        <v>923</v>
      </c>
      <c r="T566" s="360">
        <f t="shared" si="648"/>
        <v>0</v>
      </c>
      <c r="U566" s="348" t="s">
        <v>899</v>
      </c>
      <c r="V566" s="349">
        <v>0</v>
      </c>
      <c r="W566" s="349">
        <v>0</v>
      </c>
      <c r="X566" s="350">
        <f t="shared" ca="1" si="658"/>
        <v>0</v>
      </c>
      <c r="Y566" s="349">
        <v>0</v>
      </c>
      <c r="Z566" s="349">
        <f t="shared" si="659"/>
        <v>0</v>
      </c>
      <c r="AA566" s="349" t="s">
        <v>923</v>
      </c>
      <c r="AB566" s="360">
        <f t="shared" si="649"/>
        <v>0</v>
      </c>
      <c r="AC566" s="348" t="s">
        <v>899</v>
      </c>
      <c r="AD566" s="349">
        <v>0</v>
      </c>
      <c r="AE566" s="349">
        <v>0</v>
      </c>
      <c r="AF566" s="350">
        <f t="shared" ca="1" si="660"/>
        <v>0</v>
      </c>
      <c r="AG566" s="349">
        <v>0</v>
      </c>
      <c r="AH566" s="349">
        <f t="shared" si="661"/>
        <v>0</v>
      </c>
      <c r="AI566" s="349" t="s">
        <v>923</v>
      </c>
      <c r="AJ566" s="360">
        <f t="shared" si="650"/>
        <v>0</v>
      </c>
      <c r="AK566" s="348" t="s">
        <v>899</v>
      </c>
      <c r="AL566" s="349">
        <v>0</v>
      </c>
      <c r="AM566" s="349">
        <v>0</v>
      </c>
      <c r="AN566" s="350">
        <f t="shared" ca="1" si="662"/>
        <v>0</v>
      </c>
      <c r="AO566" s="349">
        <v>0</v>
      </c>
      <c r="AP566" s="349">
        <f t="shared" si="663"/>
        <v>0</v>
      </c>
      <c r="AQ566" s="349" t="s">
        <v>923</v>
      </c>
      <c r="AR566" s="360">
        <f t="shared" si="651"/>
        <v>0</v>
      </c>
    </row>
    <row r="567" spans="1:44" ht="13.5" thickBot="1" x14ac:dyDescent="0.25">
      <c r="A567" s="430"/>
      <c r="B567" s="430"/>
      <c r="C567" s="415"/>
      <c r="D567" s="413"/>
      <c r="E567" s="413"/>
      <c r="F567" s="417"/>
      <c r="G567" s="418"/>
      <c r="H567" s="418"/>
      <c r="I567" s="420"/>
      <c r="J567" s="422"/>
      <c r="K567" s="422"/>
      <c r="L567" s="424"/>
      <c r="M567" s="351" t="s">
        <v>31</v>
      </c>
      <c r="N567" s="352"/>
      <c r="O567" s="352"/>
      <c r="P567" s="352" t="str">
        <f t="shared" ca="1" si="656"/>
        <v/>
      </c>
      <c r="Q567" s="352"/>
      <c r="R567" s="352" t="str">
        <f t="shared" si="657"/>
        <v/>
      </c>
      <c r="S567" s="352"/>
      <c r="T567" s="361">
        <f t="shared" si="648"/>
        <v>0</v>
      </c>
      <c r="U567" s="351" t="s">
        <v>31</v>
      </c>
      <c r="V567" s="352"/>
      <c r="W567" s="352"/>
      <c r="X567" s="352" t="str">
        <f t="shared" ca="1" si="658"/>
        <v/>
      </c>
      <c r="Y567" s="352"/>
      <c r="Z567" s="352" t="str">
        <f t="shared" si="659"/>
        <v/>
      </c>
      <c r="AA567" s="352"/>
      <c r="AB567" s="361">
        <f t="shared" si="649"/>
        <v>0</v>
      </c>
      <c r="AC567" s="351" t="s">
        <v>31</v>
      </c>
      <c r="AD567" s="352"/>
      <c r="AE567" s="352"/>
      <c r="AF567" s="352" t="str">
        <f t="shared" ca="1" si="660"/>
        <v/>
      </c>
      <c r="AG567" s="352"/>
      <c r="AH567" s="352" t="str">
        <f t="shared" si="661"/>
        <v/>
      </c>
      <c r="AI567" s="352"/>
      <c r="AJ567" s="361">
        <f t="shared" si="650"/>
        <v>0</v>
      </c>
      <c r="AK567" s="351" t="s">
        <v>31</v>
      </c>
      <c r="AL567" s="352"/>
      <c r="AM567" s="352"/>
      <c r="AN567" s="352" t="str">
        <f t="shared" ca="1" si="662"/>
        <v/>
      </c>
      <c r="AO567" s="352"/>
      <c r="AP567" s="352" t="str">
        <f t="shared" si="663"/>
        <v/>
      </c>
      <c r="AQ567" s="352"/>
      <c r="AR567" s="361">
        <f t="shared" si="651"/>
        <v>0</v>
      </c>
    </row>
    <row r="568" spans="1:44" x14ac:dyDescent="0.2">
      <c r="A568" s="430">
        <f t="shared" ref="A568" si="702">IF(AND(A566&lt;&gt;A$10, A566&lt;&gt;""), A566+1, "")</f>
        <v>279</v>
      </c>
      <c r="B568" s="430" t="str">
        <f>'TO Filter Summary'!B289</f>
        <v>Inst</v>
      </c>
      <c r="C568" s="414" t="s">
        <v>390</v>
      </c>
      <c r="D568" s="409" t="s">
        <v>27</v>
      </c>
      <c r="E568" s="409" t="str">
        <f>'TO Filter Summary'!D289</f>
        <v>No</v>
      </c>
      <c r="F568" s="416">
        <f ca="1">IF($A568="","", VLOOKUP(CONCATENATE("Observatory", $A568), Type_DB, 4, 0))</f>
        <v>674</v>
      </c>
      <c r="G568" s="409" t="str">
        <f ca="1">IF($A568="","", VLOOKUP(CONCATENATE("Observatory", $A568), Type_DB, 5, 0))</f>
        <v>0x2A2</v>
      </c>
      <c r="H568" s="409" t="str">
        <f t="shared" ref="H568" ca="1" si="703">CONCATENATE("0x",DEC2HEX(F568+2048))</f>
        <v>0xAA2</v>
      </c>
      <c r="I568" s="419">
        <f ca="1">IF($A568="","", VLOOKUP(CONCATENATE("Observatory", $A568), Type_DB, 12, 0))</f>
        <v>512</v>
      </c>
      <c r="J568" s="421">
        <f ca="1">IF($A568="","", VLOOKUP(CONCATENATE("Observatory", $A568), Type_DB, 15, 0))</f>
        <v>0.5</v>
      </c>
      <c r="K568" s="421" t="str">
        <f ca="1">IF($A568="","", VLOOKUP(CONCATENATE("Observatory", $A568), Type_DB, 8, 0))</f>
        <v>Sync</v>
      </c>
      <c r="L568" s="423">
        <f ca="1">IF($A568="","", VLOOKUP(CONCATENATE("Observatory", $A568), Type_DB, 16, 0))</f>
        <v>1024</v>
      </c>
      <c r="M568" s="348" t="s">
        <v>899</v>
      </c>
      <c r="N568" s="349">
        <v>0</v>
      </c>
      <c r="O568" s="349">
        <v>0</v>
      </c>
      <c r="P568" s="350">
        <f t="shared" ca="1" si="656"/>
        <v>0</v>
      </c>
      <c r="Q568" s="349">
        <v>0</v>
      </c>
      <c r="R568" s="349">
        <f t="shared" si="657"/>
        <v>0</v>
      </c>
      <c r="S568" s="349" t="s">
        <v>923</v>
      </c>
      <c r="T568" s="360">
        <f t="shared" si="648"/>
        <v>0</v>
      </c>
      <c r="U568" s="348" t="s">
        <v>899</v>
      </c>
      <c r="V568" s="349">
        <v>0</v>
      </c>
      <c r="W568" s="349">
        <v>0</v>
      </c>
      <c r="X568" s="350">
        <f t="shared" ca="1" si="658"/>
        <v>0</v>
      </c>
      <c r="Y568" s="349">
        <v>0</v>
      </c>
      <c r="Z568" s="349">
        <f t="shared" si="659"/>
        <v>0</v>
      </c>
      <c r="AA568" s="349" t="s">
        <v>923</v>
      </c>
      <c r="AB568" s="360">
        <f t="shared" si="649"/>
        <v>0</v>
      </c>
      <c r="AC568" s="348" t="s">
        <v>899</v>
      </c>
      <c r="AD568" s="349">
        <v>0</v>
      </c>
      <c r="AE568" s="349">
        <v>0</v>
      </c>
      <c r="AF568" s="350">
        <f t="shared" ca="1" si="660"/>
        <v>0</v>
      </c>
      <c r="AG568" s="349">
        <v>0</v>
      </c>
      <c r="AH568" s="349">
        <f t="shared" si="661"/>
        <v>0</v>
      </c>
      <c r="AI568" s="349" t="s">
        <v>923</v>
      </c>
      <c r="AJ568" s="360">
        <f t="shared" si="650"/>
        <v>0</v>
      </c>
      <c r="AK568" s="348" t="s">
        <v>899</v>
      </c>
      <c r="AL568" s="349">
        <v>0</v>
      </c>
      <c r="AM568" s="349">
        <v>0</v>
      </c>
      <c r="AN568" s="350">
        <f t="shared" ca="1" si="662"/>
        <v>0</v>
      </c>
      <c r="AO568" s="349">
        <v>0</v>
      </c>
      <c r="AP568" s="349">
        <f t="shared" si="663"/>
        <v>0</v>
      </c>
      <c r="AQ568" s="349" t="s">
        <v>923</v>
      </c>
      <c r="AR568" s="360">
        <f t="shared" si="651"/>
        <v>0</v>
      </c>
    </row>
    <row r="569" spans="1:44" ht="13.5" thickBot="1" x14ac:dyDescent="0.25">
      <c r="A569" s="430"/>
      <c r="B569" s="430"/>
      <c r="C569" s="415"/>
      <c r="D569" s="413"/>
      <c r="E569" s="413"/>
      <c r="F569" s="417"/>
      <c r="G569" s="418"/>
      <c r="H569" s="418"/>
      <c r="I569" s="420"/>
      <c r="J569" s="422"/>
      <c r="K569" s="422"/>
      <c r="L569" s="424"/>
      <c r="M569" s="351" t="s">
        <v>31</v>
      </c>
      <c r="N569" s="352"/>
      <c r="O569" s="352"/>
      <c r="P569" s="352" t="str">
        <f t="shared" ca="1" si="656"/>
        <v/>
      </c>
      <c r="Q569" s="352"/>
      <c r="R569" s="352" t="str">
        <f t="shared" si="657"/>
        <v/>
      </c>
      <c r="S569" s="352"/>
      <c r="T569" s="361">
        <f t="shared" si="648"/>
        <v>0</v>
      </c>
      <c r="U569" s="351" t="s">
        <v>31</v>
      </c>
      <c r="V569" s="352"/>
      <c r="W569" s="352"/>
      <c r="X569" s="352" t="str">
        <f t="shared" ca="1" si="658"/>
        <v/>
      </c>
      <c r="Y569" s="352"/>
      <c r="Z569" s="352" t="str">
        <f t="shared" si="659"/>
        <v/>
      </c>
      <c r="AA569" s="352"/>
      <c r="AB569" s="361">
        <f t="shared" si="649"/>
        <v>0</v>
      </c>
      <c r="AC569" s="351" t="s">
        <v>31</v>
      </c>
      <c r="AD569" s="352"/>
      <c r="AE569" s="352"/>
      <c r="AF569" s="352" t="str">
        <f t="shared" ca="1" si="660"/>
        <v/>
      </c>
      <c r="AG569" s="352"/>
      <c r="AH569" s="352" t="str">
        <f t="shared" si="661"/>
        <v/>
      </c>
      <c r="AI569" s="352"/>
      <c r="AJ569" s="361">
        <f t="shared" si="650"/>
        <v>0</v>
      </c>
      <c r="AK569" s="351" t="s">
        <v>31</v>
      </c>
      <c r="AL569" s="352"/>
      <c r="AM569" s="352"/>
      <c r="AN569" s="352" t="str">
        <f t="shared" ca="1" si="662"/>
        <v/>
      </c>
      <c r="AO569" s="352"/>
      <c r="AP569" s="352" t="str">
        <f t="shared" si="663"/>
        <v/>
      </c>
      <c r="AQ569" s="352"/>
      <c r="AR569" s="361">
        <f t="shared" si="651"/>
        <v>0</v>
      </c>
    </row>
    <row r="570" spans="1:44" x14ac:dyDescent="0.2">
      <c r="A570" s="430">
        <f t="shared" ref="A570" si="704">IF(AND(A568&lt;&gt;A$10, A568&lt;&gt;""), A568+1, "")</f>
        <v>280</v>
      </c>
      <c r="B570" s="430" t="str">
        <f>'TO Filter Summary'!B290</f>
        <v>Inst</v>
      </c>
      <c r="C570" s="414" t="s">
        <v>391</v>
      </c>
      <c r="D570" s="409" t="s">
        <v>27</v>
      </c>
      <c r="E570" s="409" t="str">
        <f>'TO Filter Summary'!D290</f>
        <v>No</v>
      </c>
      <c r="F570" s="416">
        <f ca="1">IF($A570="","", VLOOKUP(CONCATENATE("Observatory", $A570), Type_DB, 4, 0))</f>
        <v>675</v>
      </c>
      <c r="G570" s="409" t="str">
        <f ca="1">IF($A570="","", VLOOKUP(CONCATENATE("Observatory", $A570), Type_DB, 5, 0))</f>
        <v>0x2A3</v>
      </c>
      <c r="H570" s="409" t="str">
        <f t="shared" ref="H570" ca="1" si="705">CONCATENATE("0x",DEC2HEX(F570+2048))</f>
        <v>0xAA3</v>
      </c>
      <c r="I570" s="419">
        <f ca="1">IF($A570="","", VLOOKUP(CONCATENATE("Observatory", $A570), Type_DB, 12, 0))</f>
        <v>512</v>
      </c>
      <c r="J570" s="421">
        <f ca="1">IF($A570="","", VLOOKUP(CONCATENATE("Observatory", $A570), Type_DB, 15, 0))</f>
        <v>0.5</v>
      </c>
      <c r="K570" s="421" t="str">
        <f ca="1">IF($A570="","", VLOOKUP(CONCATENATE("Observatory", $A570), Type_DB, 8, 0))</f>
        <v>Sync</v>
      </c>
      <c r="L570" s="423">
        <f ca="1">IF($A570="","", VLOOKUP(CONCATENATE("Observatory", $A570), Type_DB, 16, 0))</f>
        <v>1024</v>
      </c>
      <c r="M570" s="348" t="s">
        <v>899</v>
      </c>
      <c r="N570" s="349">
        <v>0</v>
      </c>
      <c r="O570" s="349">
        <v>0</v>
      </c>
      <c r="P570" s="350">
        <f t="shared" ca="1" si="656"/>
        <v>0</v>
      </c>
      <c r="Q570" s="349">
        <v>0</v>
      </c>
      <c r="R570" s="349">
        <f t="shared" si="657"/>
        <v>0</v>
      </c>
      <c r="S570" s="349" t="s">
        <v>923</v>
      </c>
      <c r="T570" s="360">
        <f t="shared" si="648"/>
        <v>0</v>
      </c>
      <c r="U570" s="348" t="s">
        <v>899</v>
      </c>
      <c r="V570" s="349">
        <v>0</v>
      </c>
      <c r="W570" s="349">
        <v>0</v>
      </c>
      <c r="X570" s="350">
        <f t="shared" ca="1" si="658"/>
        <v>0</v>
      </c>
      <c r="Y570" s="349">
        <v>0</v>
      </c>
      <c r="Z570" s="349">
        <f t="shared" si="659"/>
        <v>0</v>
      </c>
      <c r="AA570" s="349" t="s">
        <v>923</v>
      </c>
      <c r="AB570" s="360">
        <f t="shared" si="649"/>
        <v>0</v>
      </c>
      <c r="AC570" s="348" t="s">
        <v>899</v>
      </c>
      <c r="AD570" s="349">
        <v>0</v>
      </c>
      <c r="AE570" s="349">
        <v>0</v>
      </c>
      <c r="AF570" s="350">
        <f t="shared" ca="1" si="660"/>
        <v>0</v>
      </c>
      <c r="AG570" s="349">
        <v>0</v>
      </c>
      <c r="AH570" s="349">
        <f t="shared" si="661"/>
        <v>0</v>
      </c>
      <c r="AI570" s="349" t="s">
        <v>923</v>
      </c>
      <c r="AJ570" s="360">
        <f t="shared" si="650"/>
        <v>0</v>
      </c>
      <c r="AK570" s="348" t="s">
        <v>899</v>
      </c>
      <c r="AL570" s="349">
        <v>0</v>
      </c>
      <c r="AM570" s="349">
        <v>0</v>
      </c>
      <c r="AN570" s="350">
        <f t="shared" ca="1" si="662"/>
        <v>0</v>
      </c>
      <c r="AO570" s="349">
        <v>0</v>
      </c>
      <c r="AP570" s="349">
        <f t="shared" si="663"/>
        <v>0</v>
      </c>
      <c r="AQ570" s="349" t="s">
        <v>923</v>
      </c>
      <c r="AR570" s="360">
        <f t="shared" si="651"/>
        <v>0</v>
      </c>
    </row>
    <row r="571" spans="1:44" ht="13.5" thickBot="1" x14ac:dyDescent="0.25">
      <c r="A571" s="430"/>
      <c r="B571" s="430"/>
      <c r="C571" s="415"/>
      <c r="D571" s="413"/>
      <c r="E571" s="413"/>
      <c r="F571" s="417"/>
      <c r="G571" s="418"/>
      <c r="H571" s="418"/>
      <c r="I571" s="420"/>
      <c r="J571" s="422"/>
      <c r="K571" s="422"/>
      <c r="L571" s="424"/>
      <c r="M571" s="351" t="s">
        <v>31</v>
      </c>
      <c r="N571" s="352"/>
      <c r="O571" s="352"/>
      <c r="P571" s="352" t="str">
        <f t="shared" ca="1" si="656"/>
        <v/>
      </c>
      <c r="Q571" s="352"/>
      <c r="R571" s="352" t="str">
        <f t="shared" si="657"/>
        <v/>
      </c>
      <c r="S571" s="352"/>
      <c r="T571" s="361">
        <f t="shared" si="648"/>
        <v>0</v>
      </c>
      <c r="U571" s="351" t="s">
        <v>31</v>
      </c>
      <c r="V571" s="352"/>
      <c r="W571" s="352"/>
      <c r="X571" s="352" t="str">
        <f t="shared" ca="1" si="658"/>
        <v/>
      </c>
      <c r="Y571" s="352"/>
      <c r="Z571" s="352" t="str">
        <f t="shared" si="659"/>
        <v/>
      </c>
      <c r="AA571" s="352"/>
      <c r="AB571" s="361">
        <f t="shared" si="649"/>
        <v>0</v>
      </c>
      <c r="AC571" s="351" t="s">
        <v>31</v>
      </c>
      <c r="AD571" s="352"/>
      <c r="AE571" s="352"/>
      <c r="AF571" s="352" t="str">
        <f t="shared" ca="1" si="660"/>
        <v/>
      </c>
      <c r="AG571" s="352"/>
      <c r="AH571" s="352" t="str">
        <f t="shared" si="661"/>
        <v/>
      </c>
      <c r="AI571" s="352"/>
      <c r="AJ571" s="361">
        <f t="shared" si="650"/>
        <v>0</v>
      </c>
      <c r="AK571" s="351" t="s">
        <v>31</v>
      </c>
      <c r="AL571" s="352"/>
      <c r="AM571" s="352"/>
      <c r="AN571" s="352" t="str">
        <f t="shared" ca="1" si="662"/>
        <v/>
      </c>
      <c r="AO571" s="352"/>
      <c r="AP571" s="352" t="str">
        <f t="shared" si="663"/>
        <v/>
      </c>
      <c r="AQ571" s="352"/>
      <c r="AR571" s="361">
        <f t="shared" si="651"/>
        <v>0</v>
      </c>
    </row>
    <row r="572" spans="1:44" x14ac:dyDescent="0.2">
      <c r="A572" s="430">
        <f t="shared" ref="A572" si="706">IF(AND(A570&lt;&gt;A$10, A570&lt;&gt;""), A570+1, "")</f>
        <v>281</v>
      </c>
      <c r="B572" s="430" t="str">
        <f>'TO Filter Summary'!B291</f>
        <v>Inst</v>
      </c>
      <c r="C572" s="414" t="s">
        <v>392</v>
      </c>
      <c r="D572" s="409" t="s">
        <v>27</v>
      </c>
      <c r="E572" s="409" t="str">
        <f>'TO Filter Summary'!D291</f>
        <v>No</v>
      </c>
      <c r="F572" s="416">
        <f ca="1">IF($A572="","", VLOOKUP(CONCATENATE("Observatory", $A572), Type_DB, 4, 0))</f>
        <v>676</v>
      </c>
      <c r="G572" s="409" t="str">
        <f ca="1">IF($A572="","", VLOOKUP(CONCATENATE("Observatory", $A572), Type_DB, 5, 0))</f>
        <v>0x2A4</v>
      </c>
      <c r="H572" s="409" t="str">
        <f t="shared" ref="H572" ca="1" si="707">CONCATENATE("0x",DEC2HEX(F572+2048))</f>
        <v>0xAA4</v>
      </c>
      <c r="I572" s="419">
        <f ca="1">IF($A572="","", VLOOKUP(CONCATENATE("Observatory", $A572), Type_DB, 12, 0))</f>
        <v>512</v>
      </c>
      <c r="J572" s="421">
        <f ca="1">IF($A572="","", VLOOKUP(CONCATENATE("Observatory", $A572), Type_DB, 15, 0))</f>
        <v>0.5</v>
      </c>
      <c r="K572" s="421" t="str">
        <f ca="1">IF($A572="","", VLOOKUP(CONCATENATE("Observatory", $A572), Type_DB, 8, 0))</f>
        <v>Sync</v>
      </c>
      <c r="L572" s="423">
        <f ca="1">IF($A572="","", VLOOKUP(CONCATENATE("Observatory", $A572), Type_DB, 16, 0))</f>
        <v>1024</v>
      </c>
      <c r="M572" s="348" t="s">
        <v>899</v>
      </c>
      <c r="N572" s="349">
        <v>0</v>
      </c>
      <c r="O572" s="349">
        <v>0</v>
      </c>
      <c r="P572" s="350">
        <f t="shared" ca="1" si="656"/>
        <v>0</v>
      </c>
      <c r="Q572" s="349">
        <v>0</v>
      </c>
      <c r="R572" s="349">
        <f t="shared" si="657"/>
        <v>0</v>
      </c>
      <c r="S572" s="349" t="s">
        <v>923</v>
      </c>
      <c r="T572" s="360">
        <f t="shared" si="648"/>
        <v>0</v>
      </c>
      <c r="U572" s="348" t="s">
        <v>899</v>
      </c>
      <c r="V572" s="349">
        <v>0</v>
      </c>
      <c r="W572" s="349">
        <v>0</v>
      </c>
      <c r="X572" s="350">
        <f t="shared" ca="1" si="658"/>
        <v>0</v>
      </c>
      <c r="Y572" s="349">
        <v>0</v>
      </c>
      <c r="Z572" s="349">
        <f t="shared" si="659"/>
        <v>0</v>
      </c>
      <c r="AA572" s="349" t="s">
        <v>923</v>
      </c>
      <c r="AB572" s="360">
        <f t="shared" si="649"/>
        <v>0</v>
      </c>
      <c r="AC572" s="348" t="s">
        <v>899</v>
      </c>
      <c r="AD572" s="349">
        <v>0</v>
      </c>
      <c r="AE572" s="349">
        <v>0</v>
      </c>
      <c r="AF572" s="350">
        <f t="shared" ca="1" si="660"/>
        <v>0</v>
      </c>
      <c r="AG572" s="349">
        <v>0</v>
      </c>
      <c r="AH572" s="349">
        <f t="shared" si="661"/>
        <v>0</v>
      </c>
      <c r="AI572" s="349" t="s">
        <v>923</v>
      </c>
      <c r="AJ572" s="360">
        <f t="shared" si="650"/>
        <v>0</v>
      </c>
      <c r="AK572" s="348" t="s">
        <v>899</v>
      </c>
      <c r="AL572" s="349">
        <v>0</v>
      </c>
      <c r="AM572" s="349">
        <v>0</v>
      </c>
      <c r="AN572" s="350">
        <f t="shared" ca="1" si="662"/>
        <v>0</v>
      </c>
      <c r="AO572" s="349">
        <v>0</v>
      </c>
      <c r="AP572" s="349">
        <f t="shared" si="663"/>
        <v>0</v>
      </c>
      <c r="AQ572" s="349" t="s">
        <v>923</v>
      </c>
      <c r="AR572" s="360">
        <f t="shared" si="651"/>
        <v>0</v>
      </c>
    </row>
    <row r="573" spans="1:44" ht="13.5" thickBot="1" x14ac:dyDescent="0.25">
      <c r="A573" s="430"/>
      <c r="B573" s="430"/>
      <c r="C573" s="415"/>
      <c r="D573" s="413"/>
      <c r="E573" s="413"/>
      <c r="F573" s="417"/>
      <c r="G573" s="418"/>
      <c r="H573" s="418"/>
      <c r="I573" s="420"/>
      <c r="J573" s="422"/>
      <c r="K573" s="422"/>
      <c r="L573" s="424"/>
      <c r="M573" s="351" t="s">
        <v>31</v>
      </c>
      <c r="N573" s="352"/>
      <c r="O573" s="352"/>
      <c r="P573" s="352" t="str">
        <f t="shared" ca="1" si="656"/>
        <v/>
      </c>
      <c r="Q573" s="352"/>
      <c r="R573" s="352" t="str">
        <f t="shared" si="657"/>
        <v/>
      </c>
      <c r="S573" s="352"/>
      <c r="T573" s="361">
        <f t="shared" si="648"/>
        <v>0</v>
      </c>
      <c r="U573" s="351" t="s">
        <v>31</v>
      </c>
      <c r="V573" s="352"/>
      <c r="W573" s="352"/>
      <c r="X573" s="352" t="str">
        <f t="shared" ca="1" si="658"/>
        <v/>
      </c>
      <c r="Y573" s="352"/>
      <c r="Z573" s="352" t="str">
        <f t="shared" si="659"/>
        <v/>
      </c>
      <c r="AA573" s="352"/>
      <c r="AB573" s="361">
        <f t="shared" si="649"/>
        <v>0</v>
      </c>
      <c r="AC573" s="351" t="s">
        <v>31</v>
      </c>
      <c r="AD573" s="352"/>
      <c r="AE573" s="352"/>
      <c r="AF573" s="352" t="str">
        <f t="shared" ca="1" si="660"/>
        <v/>
      </c>
      <c r="AG573" s="352"/>
      <c r="AH573" s="352" t="str">
        <f t="shared" si="661"/>
        <v/>
      </c>
      <c r="AI573" s="352"/>
      <c r="AJ573" s="361">
        <f t="shared" si="650"/>
        <v>0</v>
      </c>
      <c r="AK573" s="351" t="s">
        <v>31</v>
      </c>
      <c r="AL573" s="352"/>
      <c r="AM573" s="352"/>
      <c r="AN573" s="352" t="str">
        <f t="shared" ca="1" si="662"/>
        <v/>
      </c>
      <c r="AO573" s="352"/>
      <c r="AP573" s="352" t="str">
        <f t="shared" si="663"/>
        <v/>
      </c>
      <c r="AQ573" s="352"/>
      <c r="AR573" s="361">
        <f t="shared" si="651"/>
        <v>0</v>
      </c>
    </row>
    <row r="574" spans="1:44" x14ac:dyDescent="0.2">
      <c r="A574" s="430">
        <f t="shared" ref="A574" si="708">IF(AND(A572&lt;&gt;A$10, A572&lt;&gt;""), A572+1, "")</f>
        <v>282</v>
      </c>
      <c r="B574" s="430" t="str">
        <f>'TO Filter Summary'!B292</f>
        <v>Inst</v>
      </c>
      <c r="C574" s="414" t="s">
        <v>61</v>
      </c>
      <c r="D574" s="409" t="s">
        <v>27</v>
      </c>
      <c r="E574" s="409" t="str">
        <f>'TO Filter Summary'!D292</f>
        <v>No</v>
      </c>
      <c r="F574" s="416">
        <f ca="1">IF($A574="","", VLOOKUP(CONCATENATE("Observatory", $A574), Type_DB, 4, 0))</f>
        <v>677</v>
      </c>
      <c r="G574" s="409" t="str">
        <f ca="1">IF($A574="","", VLOOKUP(CONCATENATE("Observatory", $A574), Type_DB, 5, 0))</f>
        <v>0x2A5</v>
      </c>
      <c r="H574" s="409" t="str">
        <f t="shared" ref="H574" ca="1" si="709">CONCATENATE("0x",DEC2HEX(F574+2048))</f>
        <v>0xAA5</v>
      </c>
      <c r="I574" s="419">
        <f ca="1">IF($A574="","", VLOOKUP(CONCATENATE("Observatory", $A574), Type_DB, 12, 0))</f>
        <v>512</v>
      </c>
      <c r="J574" s="421">
        <f ca="1">IF($A574="","", VLOOKUP(CONCATENATE("Observatory", $A574), Type_DB, 15, 0))</f>
        <v>0.5</v>
      </c>
      <c r="K574" s="421" t="str">
        <f ca="1">IF($A574="","", VLOOKUP(CONCATENATE("Observatory", $A574), Type_DB, 8, 0))</f>
        <v>Sync</v>
      </c>
      <c r="L574" s="423">
        <f ca="1">IF($A574="","", VLOOKUP(CONCATENATE("Observatory", $A574), Type_DB, 16, 0))</f>
        <v>1024</v>
      </c>
      <c r="M574" s="348" t="s">
        <v>899</v>
      </c>
      <c r="N574" s="349">
        <v>0</v>
      </c>
      <c r="O574" s="349">
        <v>0</v>
      </c>
      <c r="P574" s="350">
        <f t="shared" ca="1" si="656"/>
        <v>0</v>
      </c>
      <c r="Q574" s="349">
        <v>0</v>
      </c>
      <c r="R574" s="349">
        <f t="shared" si="657"/>
        <v>0</v>
      </c>
      <c r="S574" s="349" t="s">
        <v>923</v>
      </c>
      <c r="T574" s="360">
        <f t="shared" si="648"/>
        <v>0</v>
      </c>
      <c r="U574" s="348" t="s">
        <v>899</v>
      </c>
      <c r="V574" s="349">
        <v>0</v>
      </c>
      <c r="W574" s="349">
        <v>0</v>
      </c>
      <c r="X574" s="350">
        <f t="shared" ca="1" si="658"/>
        <v>0</v>
      </c>
      <c r="Y574" s="349">
        <v>0</v>
      </c>
      <c r="Z574" s="349">
        <f t="shared" si="659"/>
        <v>0</v>
      </c>
      <c r="AA574" s="349" t="s">
        <v>923</v>
      </c>
      <c r="AB574" s="360">
        <f t="shared" si="649"/>
        <v>0</v>
      </c>
      <c r="AC574" s="348" t="s">
        <v>899</v>
      </c>
      <c r="AD574" s="349">
        <v>0</v>
      </c>
      <c r="AE574" s="349">
        <v>0</v>
      </c>
      <c r="AF574" s="350">
        <f t="shared" ca="1" si="660"/>
        <v>0</v>
      </c>
      <c r="AG574" s="349">
        <v>0</v>
      </c>
      <c r="AH574" s="349">
        <f t="shared" si="661"/>
        <v>0</v>
      </c>
      <c r="AI574" s="349" t="s">
        <v>923</v>
      </c>
      <c r="AJ574" s="360">
        <f t="shared" si="650"/>
        <v>0</v>
      </c>
      <c r="AK574" s="348" t="s">
        <v>899</v>
      </c>
      <c r="AL574" s="349">
        <v>0</v>
      </c>
      <c r="AM574" s="349">
        <v>0</v>
      </c>
      <c r="AN574" s="350">
        <f t="shared" ca="1" si="662"/>
        <v>0</v>
      </c>
      <c r="AO574" s="349">
        <v>0</v>
      </c>
      <c r="AP574" s="349">
        <f t="shared" si="663"/>
        <v>0</v>
      </c>
      <c r="AQ574" s="349" t="s">
        <v>923</v>
      </c>
      <c r="AR574" s="360">
        <f t="shared" si="651"/>
        <v>0</v>
      </c>
    </row>
    <row r="575" spans="1:44" ht="13.5" thickBot="1" x14ac:dyDescent="0.25">
      <c r="A575" s="430"/>
      <c r="B575" s="430"/>
      <c r="C575" s="415"/>
      <c r="D575" s="413"/>
      <c r="E575" s="413"/>
      <c r="F575" s="417"/>
      <c r="G575" s="418"/>
      <c r="H575" s="418"/>
      <c r="I575" s="420"/>
      <c r="J575" s="422"/>
      <c r="K575" s="422"/>
      <c r="L575" s="424"/>
      <c r="M575" s="351" t="s">
        <v>31</v>
      </c>
      <c r="N575" s="352"/>
      <c r="O575" s="352"/>
      <c r="P575" s="352" t="str">
        <f t="shared" ca="1" si="656"/>
        <v/>
      </c>
      <c r="Q575" s="352"/>
      <c r="R575" s="352" t="str">
        <f t="shared" si="657"/>
        <v/>
      </c>
      <c r="S575" s="352"/>
      <c r="T575" s="361">
        <f t="shared" si="648"/>
        <v>0</v>
      </c>
      <c r="U575" s="351" t="s">
        <v>31</v>
      </c>
      <c r="V575" s="352"/>
      <c r="W575" s="352"/>
      <c r="X575" s="352" t="str">
        <f t="shared" ca="1" si="658"/>
        <v/>
      </c>
      <c r="Y575" s="352"/>
      <c r="Z575" s="352" t="str">
        <f t="shared" si="659"/>
        <v/>
      </c>
      <c r="AA575" s="352"/>
      <c r="AB575" s="361">
        <f t="shared" si="649"/>
        <v>0</v>
      </c>
      <c r="AC575" s="351" t="s">
        <v>31</v>
      </c>
      <c r="AD575" s="352"/>
      <c r="AE575" s="352"/>
      <c r="AF575" s="352" t="str">
        <f t="shared" ca="1" si="660"/>
        <v/>
      </c>
      <c r="AG575" s="352"/>
      <c r="AH575" s="352" t="str">
        <f t="shared" si="661"/>
        <v/>
      </c>
      <c r="AI575" s="352"/>
      <c r="AJ575" s="361">
        <f t="shared" si="650"/>
        <v>0</v>
      </c>
      <c r="AK575" s="351" t="s">
        <v>31</v>
      </c>
      <c r="AL575" s="352"/>
      <c r="AM575" s="352"/>
      <c r="AN575" s="352" t="str">
        <f t="shared" ca="1" si="662"/>
        <v/>
      </c>
      <c r="AO575" s="352"/>
      <c r="AP575" s="352" t="str">
        <f t="shared" si="663"/>
        <v/>
      </c>
      <c r="AQ575" s="352"/>
      <c r="AR575" s="361">
        <f t="shared" si="651"/>
        <v>0</v>
      </c>
    </row>
    <row r="576" spans="1:44" x14ac:dyDescent="0.2">
      <c r="A576" s="430">
        <f t="shared" ref="A576" si="710">IF(AND(A574&lt;&gt;A$10, A574&lt;&gt;""), A574+1, "")</f>
        <v>283</v>
      </c>
      <c r="B576" s="430" t="str">
        <f>'TO Filter Summary'!B293</f>
        <v>Inst</v>
      </c>
      <c r="C576" s="414" t="s">
        <v>393</v>
      </c>
      <c r="D576" s="409" t="s">
        <v>27</v>
      </c>
      <c r="E576" s="409" t="str">
        <f>'TO Filter Summary'!D293</f>
        <v>No</v>
      </c>
      <c r="F576" s="416">
        <f ca="1">IF($A576="","", VLOOKUP(CONCATENATE("Observatory", $A576), Type_DB, 4, 0))</f>
        <v>678</v>
      </c>
      <c r="G576" s="409" t="str">
        <f ca="1">IF($A576="","", VLOOKUP(CONCATENATE("Observatory", $A576), Type_DB, 5, 0))</f>
        <v>0x2A6</v>
      </c>
      <c r="H576" s="409" t="str">
        <f t="shared" ref="H576" ca="1" si="711">CONCATENATE("0x",DEC2HEX(F576+2048))</f>
        <v>0xAA6</v>
      </c>
      <c r="I576" s="419">
        <f ca="1">IF($A576="","", VLOOKUP(CONCATENATE("Observatory", $A576), Type_DB, 12, 0))</f>
        <v>512</v>
      </c>
      <c r="J576" s="421">
        <f ca="1">IF($A576="","", VLOOKUP(CONCATENATE("Observatory", $A576), Type_DB, 15, 0))</f>
        <v>0.5</v>
      </c>
      <c r="K576" s="421" t="str">
        <f ca="1">IF($A576="","", VLOOKUP(CONCATENATE("Observatory", $A576), Type_DB, 8, 0))</f>
        <v>Sync</v>
      </c>
      <c r="L576" s="423">
        <f ca="1">IF($A576="","", VLOOKUP(CONCATENATE("Observatory", $A576), Type_DB, 16, 0))</f>
        <v>1024</v>
      </c>
      <c r="M576" s="348" t="s">
        <v>899</v>
      </c>
      <c r="N576" s="349">
        <v>0</v>
      </c>
      <c r="O576" s="349">
        <v>0</v>
      </c>
      <c r="P576" s="350">
        <f t="shared" ca="1" si="656"/>
        <v>0</v>
      </c>
      <c r="Q576" s="349">
        <v>0</v>
      </c>
      <c r="R576" s="349">
        <f t="shared" si="657"/>
        <v>0</v>
      </c>
      <c r="S576" s="349" t="s">
        <v>923</v>
      </c>
      <c r="T576" s="360">
        <f t="shared" si="648"/>
        <v>0</v>
      </c>
      <c r="U576" s="348" t="s">
        <v>899</v>
      </c>
      <c r="V576" s="349">
        <v>0</v>
      </c>
      <c r="W576" s="349">
        <v>0</v>
      </c>
      <c r="X576" s="350">
        <f t="shared" ca="1" si="658"/>
        <v>0</v>
      </c>
      <c r="Y576" s="349">
        <v>0</v>
      </c>
      <c r="Z576" s="349">
        <f t="shared" si="659"/>
        <v>0</v>
      </c>
      <c r="AA576" s="349" t="s">
        <v>923</v>
      </c>
      <c r="AB576" s="360">
        <f t="shared" si="649"/>
        <v>0</v>
      </c>
      <c r="AC576" s="348" t="s">
        <v>899</v>
      </c>
      <c r="AD576" s="349">
        <v>0</v>
      </c>
      <c r="AE576" s="349">
        <v>0</v>
      </c>
      <c r="AF576" s="350">
        <f t="shared" ca="1" si="660"/>
        <v>0</v>
      </c>
      <c r="AG576" s="349">
        <v>0</v>
      </c>
      <c r="AH576" s="349">
        <f t="shared" si="661"/>
        <v>0</v>
      </c>
      <c r="AI576" s="349" t="s">
        <v>923</v>
      </c>
      <c r="AJ576" s="360">
        <f t="shared" si="650"/>
        <v>0</v>
      </c>
      <c r="AK576" s="348" t="s">
        <v>899</v>
      </c>
      <c r="AL576" s="349">
        <v>0</v>
      </c>
      <c r="AM576" s="349">
        <v>0</v>
      </c>
      <c r="AN576" s="350">
        <f t="shared" ca="1" si="662"/>
        <v>0</v>
      </c>
      <c r="AO576" s="349">
        <v>0</v>
      </c>
      <c r="AP576" s="349">
        <f t="shared" si="663"/>
        <v>0</v>
      </c>
      <c r="AQ576" s="349" t="s">
        <v>923</v>
      </c>
      <c r="AR576" s="360">
        <f t="shared" si="651"/>
        <v>0</v>
      </c>
    </row>
    <row r="577" spans="1:44" ht="13.5" thickBot="1" x14ac:dyDescent="0.25">
      <c r="A577" s="430"/>
      <c r="B577" s="430"/>
      <c r="C577" s="415"/>
      <c r="D577" s="413"/>
      <c r="E577" s="413"/>
      <c r="F577" s="417"/>
      <c r="G577" s="418"/>
      <c r="H577" s="418"/>
      <c r="I577" s="420"/>
      <c r="J577" s="422"/>
      <c r="K577" s="422"/>
      <c r="L577" s="424"/>
      <c r="M577" s="351" t="s">
        <v>31</v>
      </c>
      <c r="N577" s="352"/>
      <c r="O577" s="352"/>
      <c r="P577" s="352" t="str">
        <f t="shared" ca="1" si="656"/>
        <v/>
      </c>
      <c r="Q577" s="352"/>
      <c r="R577" s="352" t="str">
        <f t="shared" si="657"/>
        <v/>
      </c>
      <c r="S577" s="352"/>
      <c r="T577" s="361">
        <f t="shared" si="648"/>
        <v>0</v>
      </c>
      <c r="U577" s="351" t="s">
        <v>31</v>
      </c>
      <c r="V577" s="352"/>
      <c r="W577" s="352"/>
      <c r="X577" s="352" t="str">
        <f t="shared" ca="1" si="658"/>
        <v/>
      </c>
      <c r="Y577" s="352"/>
      <c r="Z577" s="352" t="str">
        <f t="shared" si="659"/>
        <v/>
      </c>
      <c r="AA577" s="352"/>
      <c r="AB577" s="361">
        <f t="shared" si="649"/>
        <v>0</v>
      </c>
      <c r="AC577" s="351" t="s">
        <v>31</v>
      </c>
      <c r="AD577" s="352"/>
      <c r="AE577" s="352"/>
      <c r="AF577" s="352" t="str">
        <f t="shared" ca="1" si="660"/>
        <v/>
      </c>
      <c r="AG577" s="352"/>
      <c r="AH577" s="352" t="str">
        <f t="shared" si="661"/>
        <v/>
      </c>
      <c r="AI577" s="352"/>
      <c r="AJ577" s="361">
        <f t="shared" si="650"/>
        <v>0</v>
      </c>
      <c r="AK577" s="351" t="s">
        <v>31</v>
      </c>
      <c r="AL577" s="352"/>
      <c r="AM577" s="352"/>
      <c r="AN577" s="352" t="str">
        <f t="shared" ca="1" si="662"/>
        <v/>
      </c>
      <c r="AO577" s="352"/>
      <c r="AP577" s="352" t="str">
        <f t="shared" si="663"/>
        <v/>
      </c>
      <c r="AQ577" s="352"/>
      <c r="AR577" s="361">
        <f t="shared" si="651"/>
        <v>0</v>
      </c>
    </row>
    <row r="578" spans="1:44" x14ac:dyDescent="0.2">
      <c r="A578" s="430">
        <f t="shared" ref="A578" si="712">IF(AND(A576&lt;&gt;A$10, A576&lt;&gt;""), A576+1, "")</f>
        <v>284</v>
      </c>
      <c r="B578" s="430" t="str">
        <f>'TO Filter Summary'!B294</f>
        <v>Inst</v>
      </c>
      <c r="C578" s="414" t="s">
        <v>62</v>
      </c>
      <c r="D578" s="409" t="s">
        <v>27</v>
      </c>
      <c r="E578" s="409" t="str">
        <f>'TO Filter Summary'!D294</f>
        <v>No</v>
      </c>
      <c r="F578" s="416">
        <f ca="1">IF($A578="","", VLOOKUP(CONCATENATE("Observatory", $A578), Type_DB, 4, 0))</f>
        <v>679</v>
      </c>
      <c r="G578" s="409" t="str">
        <f ca="1">IF($A578="","", VLOOKUP(CONCATENATE("Observatory", $A578), Type_DB, 5, 0))</f>
        <v>0x2A7</v>
      </c>
      <c r="H578" s="409" t="str">
        <f t="shared" ref="H578" ca="1" si="713">CONCATENATE("0x",DEC2HEX(F578+2048))</f>
        <v>0xAA7</v>
      </c>
      <c r="I578" s="419">
        <f ca="1">IF($A578="","", VLOOKUP(CONCATENATE("Observatory", $A578), Type_DB, 12, 0))</f>
        <v>512</v>
      </c>
      <c r="J578" s="421">
        <f ca="1">IF($A578="","", VLOOKUP(CONCATENATE("Observatory", $A578), Type_DB, 15, 0))</f>
        <v>0.5</v>
      </c>
      <c r="K578" s="421" t="str">
        <f ca="1">IF($A578="","", VLOOKUP(CONCATENATE("Observatory", $A578), Type_DB, 8, 0))</f>
        <v>Sync</v>
      </c>
      <c r="L578" s="423">
        <f ca="1">IF($A578="","", VLOOKUP(CONCATENATE("Observatory", $A578), Type_DB, 16, 0))</f>
        <v>1024</v>
      </c>
      <c r="M578" s="348" t="s">
        <v>899</v>
      </c>
      <c r="N578" s="349">
        <v>0</v>
      </c>
      <c r="O578" s="349">
        <v>0</v>
      </c>
      <c r="P578" s="350">
        <f t="shared" ca="1" si="656"/>
        <v>0</v>
      </c>
      <c r="Q578" s="349">
        <v>0</v>
      </c>
      <c r="R578" s="349">
        <f t="shared" si="657"/>
        <v>0</v>
      </c>
      <c r="S578" s="349" t="s">
        <v>923</v>
      </c>
      <c r="T578" s="360">
        <f t="shared" si="648"/>
        <v>0</v>
      </c>
      <c r="U578" s="348" t="s">
        <v>899</v>
      </c>
      <c r="V578" s="349">
        <v>0</v>
      </c>
      <c r="W578" s="349">
        <v>0</v>
      </c>
      <c r="X578" s="350">
        <f t="shared" ca="1" si="658"/>
        <v>0</v>
      </c>
      <c r="Y578" s="349">
        <v>0</v>
      </c>
      <c r="Z578" s="349">
        <f t="shared" si="659"/>
        <v>0</v>
      </c>
      <c r="AA578" s="349" t="s">
        <v>923</v>
      </c>
      <c r="AB578" s="360">
        <f t="shared" si="649"/>
        <v>0</v>
      </c>
      <c r="AC578" s="348" t="s">
        <v>899</v>
      </c>
      <c r="AD578" s="349">
        <v>0</v>
      </c>
      <c r="AE578" s="349">
        <v>0</v>
      </c>
      <c r="AF578" s="350">
        <f t="shared" ca="1" si="660"/>
        <v>0</v>
      </c>
      <c r="AG578" s="349">
        <v>0</v>
      </c>
      <c r="AH578" s="349">
        <f t="shared" si="661"/>
        <v>0</v>
      </c>
      <c r="AI578" s="349" t="s">
        <v>923</v>
      </c>
      <c r="AJ578" s="360">
        <f t="shared" si="650"/>
        <v>0</v>
      </c>
      <c r="AK578" s="348" t="s">
        <v>899</v>
      </c>
      <c r="AL578" s="349">
        <v>0</v>
      </c>
      <c r="AM578" s="349">
        <v>0</v>
      </c>
      <c r="AN578" s="350">
        <f t="shared" ca="1" si="662"/>
        <v>0</v>
      </c>
      <c r="AO578" s="349">
        <v>0</v>
      </c>
      <c r="AP578" s="349">
        <f t="shared" si="663"/>
        <v>0</v>
      </c>
      <c r="AQ578" s="349" t="s">
        <v>923</v>
      </c>
      <c r="AR578" s="360">
        <f t="shared" si="651"/>
        <v>0</v>
      </c>
    </row>
    <row r="579" spans="1:44" ht="13.5" thickBot="1" x14ac:dyDescent="0.25">
      <c r="A579" s="430"/>
      <c r="B579" s="430"/>
      <c r="C579" s="415"/>
      <c r="D579" s="413"/>
      <c r="E579" s="413"/>
      <c r="F579" s="417"/>
      <c r="G579" s="418"/>
      <c r="H579" s="418"/>
      <c r="I579" s="420"/>
      <c r="J579" s="422"/>
      <c r="K579" s="422"/>
      <c r="L579" s="424"/>
      <c r="M579" s="351" t="s">
        <v>31</v>
      </c>
      <c r="N579" s="352"/>
      <c r="O579" s="352"/>
      <c r="P579" s="352" t="str">
        <f t="shared" ca="1" si="656"/>
        <v/>
      </c>
      <c r="Q579" s="352"/>
      <c r="R579" s="352" t="str">
        <f t="shared" si="657"/>
        <v/>
      </c>
      <c r="S579" s="352"/>
      <c r="T579" s="361">
        <f t="shared" si="648"/>
        <v>0</v>
      </c>
      <c r="U579" s="351" t="s">
        <v>31</v>
      </c>
      <c r="V579" s="352"/>
      <c r="W579" s="352"/>
      <c r="X579" s="352" t="str">
        <f t="shared" ca="1" si="658"/>
        <v/>
      </c>
      <c r="Y579" s="352"/>
      <c r="Z579" s="352" t="str">
        <f t="shared" si="659"/>
        <v/>
      </c>
      <c r="AA579" s="352"/>
      <c r="AB579" s="361">
        <f t="shared" si="649"/>
        <v>0</v>
      </c>
      <c r="AC579" s="351" t="s">
        <v>31</v>
      </c>
      <c r="AD579" s="352"/>
      <c r="AE579" s="352"/>
      <c r="AF579" s="352" t="str">
        <f t="shared" ca="1" si="660"/>
        <v/>
      </c>
      <c r="AG579" s="352"/>
      <c r="AH579" s="352" t="str">
        <f t="shared" si="661"/>
        <v/>
      </c>
      <c r="AI579" s="352"/>
      <c r="AJ579" s="361">
        <f t="shared" si="650"/>
        <v>0</v>
      </c>
      <c r="AK579" s="351" t="s">
        <v>31</v>
      </c>
      <c r="AL579" s="352"/>
      <c r="AM579" s="352"/>
      <c r="AN579" s="352" t="str">
        <f t="shared" ca="1" si="662"/>
        <v/>
      </c>
      <c r="AO579" s="352"/>
      <c r="AP579" s="352" t="str">
        <f t="shared" si="663"/>
        <v/>
      </c>
      <c r="AQ579" s="352"/>
      <c r="AR579" s="361">
        <f t="shared" si="651"/>
        <v>0</v>
      </c>
    </row>
    <row r="580" spans="1:44" x14ac:dyDescent="0.2">
      <c r="A580" s="430">
        <f t="shared" ref="A580" si="714">IF(AND(A578&lt;&gt;A$10, A578&lt;&gt;""), A578+1, "")</f>
        <v>285</v>
      </c>
      <c r="B580" s="430" t="str">
        <f>'TO Filter Summary'!B295</f>
        <v>Inst</v>
      </c>
      <c r="C580" s="414" t="s">
        <v>394</v>
      </c>
      <c r="D580" s="409" t="s">
        <v>27</v>
      </c>
      <c r="E580" s="409" t="str">
        <f>'TO Filter Summary'!D295</f>
        <v>No</v>
      </c>
      <c r="F580" s="416">
        <f ca="1">IF($A580="","", VLOOKUP(CONCATENATE("Observatory", $A580), Type_DB, 4, 0))</f>
        <v>680</v>
      </c>
      <c r="G580" s="409" t="str">
        <f ca="1">IF($A580="","", VLOOKUP(CONCATENATE("Observatory", $A580), Type_DB, 5, 0))</f>
        <v>0x2A8</v>
      </c>
      <c r="H580" s="409" t="str">
        <f t="shared" ref="H580" ca="1" si="715">CONCATENATE("0x",DEC2HEX(F580+2048))</f>
        <v>0xAA8</v>
      </c>
      <c r="I580" s="419">
        <f ca="1">IF($A580="","", VLOOKUP(CONCATENATE("Observatory", $A580), Type_DB, 12, 0))</f>
        <v>512</v>
      </c>
      <c r="J580" s="421">
        <f ca="1">IF($A580="","", VLOOKUP(CONCATENATE("Observatory", $A580), Type_DB, 15, 0))</f>
        <v>0.5</v>
      </c>
      <c r="K580" s="421" t="str">
        <f ca="1">IF($A580="","", VLOOKUP(CONCATENATE("Observatory", $A580), Type_DB, 8, 0))</f>
        <v>Sync</v>
      </c>
      <c r="L580" s="423">
        <f ca="1">IF($A580="","", VLOOKUP(CONCATENATE("Observatory", $A580), Type_DB, 16, 0))</f>
        <v>1024</v>
      </c>
      <c r="M580" s="348" t="s">
        <v>899</v>
      </c>
      <c r="N580" s="349">
        <v>0</v>
      </c>
      <c r="O580" s="349">
        <v>0</v>
      </c>
      <c r="P580" s="350">
        <f t="shared" ca="1" si="656"/>
        <v>0</v>
      </c>
      <c r="Q580" s="349">
        <v>0</v>
      </c>
      <c r="R580" s="349">
        <f t="shared" si="657"/>
        <v>0</v>
      </c>
      <c r="S580" s="349" t="s">
        <v>923</v>
      </c>
      <c r="T580" s="360">
        <f t="shared" si="648"/>
        <v>0</v>
      </c>
      <c r="U580" s="348" t="s">
        <v>899</v>
      </c>
      <c r="V580" s="349">
        <v>0</v>
      </c>
      <c r="W580" s="349">
        <v>0</v>
      </c>
      <c r="X580" s="350">
        <f t="shared" ca="1" si="658"/>
        <v>0</v>
      </c>
      <c r="Y580" s="349">
        <v>0</v>
      </c>
      <c r="Z580" s="349">
        <f t="shared" si="659"/>
        <v>0</v>
      </c>
      <c r="AA580" s="349" t="s">
        <v>923</v>
      </c>
      <c r="AB580" s="360">
        <f t="shared" si="649"/>
        <v>0</v>
      </c>
      <c r="AC580" s="348" t="s">
        <v>899</v>
      </c>
      <c r="AD580" s="349">
        <v>0</v>
      </c>
      <c r="AE580" s="349">
        <v>0</v>
      </c>
      <c r="AF580" s="350">
        <f t="shared" ca="1" si="660"/>
        <v>0</v>
      </c>
      <c r="AG580" s="349">
        <v>0</v>
      </c>
      <c r="AH580" s="349">
        <f t="shared" si="661"/>
        <v>0</v>
      </c>
      <c r="AI580" s="349" t="s">
        <v>923</v>
      </c>
      <c r="AJ580" s="360">
        <f t="shared" si="650"/>
        <v>0</v>
      </c>
      <c r="AK580" s="348" t="s">
        <v>899</v>
      </c>
      <c r="AL580" s="349">
        <v>0</v>
      </c>
      <c r="AM580" s="349">
        <v>0</v>
      </c>
      <c r="AN580" s="350">
        <f t="shared" ca="1" si="662"/>
        <v>0</v>
      </c>
      <c r="AO580" s="349">
        <v>0</v>
      </c>
      <c r="AP580" s="349">
        <f t="shared" si="663"/>
        <v>0</v>
      </c>
      <c r="AQ580" s="349" t="s">
        <v>923</v>
      </c>
      <c r="AR580" s="360">
        <f t="shared" si="651"/>
        <v>0</v>
      </c>
    </row>
    <row r="581" spans="1:44" ht="13.5" thickBot="1" x14ac:dyDescent="0.25">
      <c r="A581" s="430"/>
      <c r="B581" s="430"/>
      <c r="C581" s="415"/>
      <c r="D581" s="413"/>
      <c r="E581" s="413"/>
      <c r="F581" s="417"/>
      <c r="G581" s="418"/>
      <c r="H581" s="418"/>
      <c r="I581" s="420"/>
      <c r="J581" s="422"/>
      <c r="K581" s="422"/>
      <c r="L581" s="424"/>
      <c r="M581" s="351" t="s">
        <v>31</v>
      </c>
      <c r="N581" s="352"/>
      <c r="O581" s="352"/>
      <c r="P581" s="352" t="str">
        <f t="shared" ca="1" si="656"/>
        <v/>
      </c>
      <c r="Q581" s="352"/>
      <c r="R581" s="352" t="str">
        <f t="shared" si="657"/>
        <v/>
      </c>
      <c r="S581" s="352"/>
      <c r="T581" s="361">
        <f t="shared" si="648"/>
        <v>0</v>
      </c>
      <c r="U581" s="351" t="s">
        <v>31</v>
      </c>
      <c r="V581" s="352"/>
      <c r="W581" s="352"/>
      <c r="X581" s="352" t="str">
        <f t="shared" ca="1" si="658"/>
        <v/>
      </c>
      <c r="Y581" s="352"/>
      <c r="Z581" s="352" t="str">
        <f t="shared" si="659"/>
        <v/>
      </c>
      <c r="AA581" s="352"/>
      <c r="AB581" s="361">
        <f t="shared" si="649"/>
        <v>0</v>
      </c>
      <c r="AC581" s="351" t="s">
        <v>31</v>
      </c>
      <c r="AD581" s="352"/>
      <c r="AE581" s="352"/>
      <c r="AF581" s="352" t="str">
        <f t="shared" ca="1" si="660"/>
        <v/>
      </c>
      <c r="AG581" s="352"/>
      <c r="AH581" s="352" t="str">
        <f t="shared" si="661"/>
        <v/>
      </c>
      <c r="AI581" s="352"/>
      <c r="AJ581" s="361">
        <f t="shared" si="650"/>
        <v>0</v>
      </c>
      <c r="AK581" s="351" t="s">
        <v>31</v>
      </c>
      <c r="AL581" s="352"/>
      <c r="AM581" s="352"/>
      <c r="AN581" s="352" t="str">
        <f t="shared" ca="1" si="662"/>
        <v/>
      </c>
      <c r="AO581" s="352"/>
      <c r="AP581" s="352" t="str">
        <f t="shared" si="663"/>
        <v/>
      </c>
      <c r="AQ581" s="352"/>
      <c r="AR581" s="361">
        <f t="shared" si="651"/>
        <v>0</v>
      </c>
    </row>
    <row r="582" spans="1:44" x14ac:dyDescent="0.2">
      <c r="A582" s="430">
        <f t="shared" ref="A582" si="716">IF(AND(A580&lt;&gt;A$10, A580&lt;&gt;""), A580+1, "")</f>
        <v>286</v>
      </c>
      <c r="B582" s="430" t="str">
        <f>'TO Filter Summary'!B296</f>
        <v>ACS</v>
      </c>
      <c r="C582" s="414" t="s">
        <v>72</v>
      </c>
      <c r="D582" s="409" t="s">
        <v>34</v>
      </c>
      <c r="E582" s="409" t="str">
        <f>'TO Filter Summary'!D296</f>
        <v>No</v>
      </c>
      <c r="F582" s="416">
        <f ca="1">IF($A582="","", VLOOKUP(CONCATENATE("Observatory", $A582), Type_DB, 4, 0))</f>
        <v>688</v>
      </c>
      <c r="G582" s="409" t="str">
        <f ca="1">IF($A582="","", VLOOKUP(CONCATENATE("Observatory", $A582), Type_DB, 5, 0))</f>
        <v>0x2B0</v>
      </c>
      <c r="H582" s="409" t="str">
        <f t="shared" ref="H582" ca="1" si="717">CONCATENATE("0x",DEC2HEX(F582+2048))</f>
        <v>0xAB0</v>
      </c>
      <c r="I582" s="419">
        <f ca="1">IF($A582="","", VLOOKUP(CONCATENATE("Observatory", $A582), Type_DB, 12, 0))</f>
        <v>672</v>
      </c>
      <c r="J582" s="421">
        <f ca="1">IF($A582="","", VLOOKUP(CONCATENATE("Observatory", $A582), Type_DB, 15, 0))</f>
        <v>0.1</v>
      </c>
      <c r="K582" s="421" t="str">
        <f ca="1">IF($A582="","", VLOOKUP(CONCATENATE("Observatory", $A582), Type_DB, 8, 0))</f>
        <v>Sync</v>
      </c>
      <c r="L582" s="423">
        <f ca="1">IF($A582="","", VLOOKUP(CONCATENATE("Observatory", $A582), Type_DB, 16, 0))</f>
        <v>6720</v>
      </c>
      <c r="M582" s="348" t="s">
        <v>899</v>
      </c>
      <c r="N582" s="349">
        <v>1</v>
      </c>
      <c r="O582" s="349">
        <v>160</v>
      </c>
      <c r="P582" s="350">
        <f t="shared" ca="1" si="656"/>
        <v>16</v>
      </c>
      <c r="Q582" s="349">
        <v>0</v>
      </c>
      <c r="R582" s="349">
        <f t="shared" si="657"/>
        <v>0</v>
      </c>
      <c r="S582" s="349" t="s">
        <v>923</v>
      </c>
      <c r="T582" s="360">
        <f t="shared" ca="1" si="648"/>
        <v>42</v>
      </c>
      <c r="U582" s="348" t="s">
        <v>899</v>
      </c>
      <c r="V582" s="349">
        <v>1</v>
      </c>
      <c r="W582" s="349">
        <v>50</v>
      </c>
      <c r="X582" s="350">
        <f t="shared" ref="X582:X591" ca="1" si="718">IF(U582="Count", INDIRECT(CONCATENATE("$J", ROW()))*W582, "")</f>
        <v>5</v>
      </c>
      <c r="Y582" s="349">
        <v>0</v>
      </c>
      <c r="Z582" s="349">
        <f t="shared" ref="Z582:Z591" si="719">IF(AA582="","",IF(AA582="SCHK",0,(IF(AA582="SCEV",1,(IF(AA582="SCAD",2,IF(AA582="SCHR",3,0)))))))</f>
        <v>0</v>
      </c>
      <c r="AA582" s="349" t="s">
        <v>923</v>
      </c>
      <c r="AB582" s="360">
        <f t="shared" ref="AB582:AB588" ca="1" si="720">IF(AND(U582&lt;&gt;"N/A", W582&lt;&gt;0),IF($E582="B",0,$L582/W582), 0)</f>
        <v>134.4</v>
      </c>
      <c r="AC582" s="348" t="s">
        <v>899</v>
      </c>
      <c r="AD582" s="349">
        <v>1</v>
      </c>
      <c r="AE582" s="349">
        <v>150</v>
      </c>
      <c r="AF582" s="350">
        <f t="shared" ca="1" si="660"/>
        <v>15</v>
      </c>
      <c r="AG582" s="349">
        <v>0</v>
      </c>
      <c r="AH582" s="349">
        <f t="shared" si="661"/>
        <v>0</v>
      </c>
      <c r="AI582" s="349" t="s">
        <v>923</v>
      </c>
      <c r="AJ582" s="360">
        <f t="shared" ca="1" si="650"/>
        <v>44.8</v>
      </c>
      <c r="AK582" s="348" t="s">
        <v>899</v>
      </c>
      <c r="AL582" s="349">
        <v>1</v>
      </c>
      <c r="AM582" s="349">
        <v>50</v>
      </c>
      <c r="AN582" s="350">
        <f t="shared" ca="1" si="662"/>
        <v>5</v>
      </c>
      <c r="AO582" s="349">
        <v>0</v>
      </c>
      <c r="AP582" s="349">
        <f t="shared" si="663"/>
        <v>0</v>
      </c>
      <c r="AQ582" s="349" t="s">
        <v>923</v>
      </c>
      <c r="AR582" s="360">
        <f t="shared" ca="1" si="651"/>
        <v>134.4</v>
      </c>
    </row>
    <row r="583" spans="1:44" ht="13.5" thickBot="1" x14ac:dyDescent="0.25">
      <c r="A583" s="430"/>
      <c r="B583" s="430"/>
      <c r="C583" s="415"/>
      <c r="D583" s="413"/>
      <c r="E583" s="413"/>
      <c r="F583" s="417"/>
      <c r="G583" s="418"/>
      <c r="H583" s="418"/>
      <c r="I583" s="420"/>
      <c r="J583" s="422"/>
      <c r="K583" s="422"/>
      <c r="L583" s="424"/>
      <c r="M583" s="351" t="s">
        <v>31</v>
      </c>
      <c r="N583" s="352"/>
      <c r="O583" s="352"/>
      <c r="P583" s="352" t="str">
        <f t="shared" ca="1" si="656"/>
        <v/>
      </c>
      <c r="Q583" s="352"/>
      <c r="R583" s="352" t="str">
        <f t="shared" si="657"/>
        <v/>
      </c>
      <c r="S583" s="352"/>
      <c r="T583" s="361">
        <f t="shared" si="648"/>
        <v>0</v>
      </c>
      <c r="U583" s="351" t="s">
        <v>31</v>
      </c>
      <c r="V583" s="352"/>
      <c r="W583" s="352"/>
      <c r="X583" s="352" t="str">
        <f t="shared" ca="1" si="718"/>
        <v/>
      </c>
      <c r="Y583" s="352"/>
      <c r="Z583" s="352" t="str">
        <f t="shared" si="719"/>
        <v/>
      </c>
      <c r="AA583" s="352"/>
      <c r="AB583" s="361">
        <f t="shared" si="720"/>
        <v>0</v>
      </c>
      <c r="AC583" s="351" t="s">
        <v>31</v>
      </c>
      <c r="AD583" s="352"/>
      <c r="AE583" s="352"/>
      <c r="AF583" s="352" t="str">
        <f t="shared" ca="1" si="660"/>
        <v/>
      </c>
      <c r="AG583" s="352"/>
      <c r="AH583" s="352" t="str">
        <f t="shared" si="661"/>
        <v/>
      </c>
      <c r="AI583" s="352"/>
      <c r="AJ583" s="361">
        <f t="shared" si="650"/>
        <v>0</v>
      </c>
      <c r="AK583" s="351" t="s">
        <v>31</v>
      </c>
      <c r="AL583" s="352"/>
      <c r="AM583" s="352"/>
      <c r="AN583" s="352" t="str">
        <f t="shared" ca="1" si="662"/>
        <v/>
      </c>
      <c r="AO583" s="352"/>
      <c r="AP583" s="352" t="str">
        <f t="shared" si="663"/>
        <v/>
      </c>
      <c r="AQ583" s="352"/>
      <c r="AR583" s="361">
        <f t="shared" si="651"/>
        <v>0</v>
      </c>
    </row>
    <row r="584" spans="1:44" x14ac:dyDescent="0.2">
      <c r="A584" s="430">
        <f t="shared" ref="A584" si="721">IF(AND(A582&lt;&gt;A$10, A582&lt;&gt;""), A582+1, "")</f>
        <v>287</v>
      </c>
      <c r="B584" s="430" t="str">
        <f>'TO Filter Summary'!B297</f>
        <v>ACS</v>
      </c>
      <c r="C584" s="414" t="s">
        <v>73</v>
      </c>
      <c r="D584" s="409" t="s">
        <v>34</v>
      </c>
      <c r="E584" s="409" t="str">
        <f>'TO Filter Summary'!D297</f>
        <v>No</v>
      </c>
      <c r="F584" s="416">
        <f ca="1">IF($A584="","", VLOOKUP(CONCATENATE("Observatory", $A584), Type_DB, 4, 0))</f>
        <v>689</v>
      </c>
      <c r="G584" s="409" t="str">
        <f ca="1">IF($A584="","", VLOOKUP(CONCATENATE("Observatory", $A584), Type_DB, 5, 0))</f>
        <v>0x2B1</v>
      </c>
      <c r="H584" s="409" t="str">
        <f t="shared" ref="H584" ca="1" si="722">CONCATENATE("0x",DEC2HEX(F584+2048))</f>
        <v>0xAB1</v>
      </c>
      <c r="I584" s="419">
        <f ca="1">IF($A584="","", VLOOKUP(CONCATENATE("Observatory", $A584), Type_DB, 12, 0))</f>
        <v>320</v>
      </c>
      <c r="J584" s="421">
        <f ca="1">IF($A584="","", VLOOKUP(CONCATENATE("Observatory", $A584), Type_DB, 15, 0))</f>
        <v>0.1</v>
      </c>
      <c r="K584" s="421" t="str">
        <f ca="1">IF($A584="","", VLOOKUP(CONCATENATE("Observatory", $A584), Type_DB, 8, 0))</f>
        <v>Sync</v>
      </c>
      <c r="L584" s="423">
        <f ca="1">IF($A584="","", VLOOKUP(CONCATENATE("Observatory", $A584), Type_DB, 16, 0))</f>
        <v>3200</v>
      </c>
      <c r="M584" s="348" t="s">
        <v>899</v>
      </c>
      <c r="N584" s="349">
        <v>1</v>
      </c>
      <c r="O584" s="349">
        <v>20</v>
      </c>
      <c r="P584" s="350">
        <f t="shared" ca="1" si="656"/>
        <v>2</v>
      </c>
      <c r="Q584" s="349">
        <v>0</v>
      </c>
      <c r="R584" s="349">
        <f t="shared" si="657"/>
        <v>0</v>
      </c>
      <c r="S584" s="349" t="s">
        <v>923</v>
      </c>
      <c r="T584" s="360">
        <f t="shared" ca="1" si="648"/>
        <v>160</v>
      </c>
      <c r="U584" s="348" t="s">
        <v>899</v>
      </c>
      <c r="V584" s="349">
        <v>1</v>
      </c>
      <c r="W584" s="349">
        <v>50</v>
      </c>
      <c r="X584" s="350">
        <f t="shared" ca="1" si="718"/>
        <v>5</v>
      </c>
      <c r="Y584" s="349">
        <v>0</v>
      </c>
      <c r="Z584" s="349">
        <f t="shared" si="719"/>
        <v>0</v>
      </c>
      <c r="AA584" s="349" t="s">
        <v>923</v>
      </c>
      <c r="AB584" s="360">
        <f t="shared" ca="1" si="720"/>
        <v>64</v>
      </c>
      <c r="AC584" s="348" t="s">
        <v>899</v>
      </c>
      <c r="AD584" s="349">
        <v>0</v>
      </c>
      <c r="AE584" s="349">
        <v>0</v>
      </c>
      <c r="AF584" s="350">
        <f t="shared" ca="1" si="660"/>
        <v>0</v>
      </c>
      <c r="AG584" s="349">
        <v>0</v>
      </c>
      <c r="AH584" s="349">
        <f t="shared" si="661"/>
        <v>0</v>
      </c>
      <c r="AI584" s="349" t="s">
        <v>923</v>
      </c>
      <c r="AJ584" s="360">
        <f t="shared" si="650"/>
        <v>0</v>
      </c>
      <c r="AK584" s="348" t="s">
        <v>899</v>
      </c>
      <c r="AL584" s="349">
        <v>0</v>
      </c>
      <c r="AM584" s="349">
        <v>0</v>
      </c>
      <c r="AN584" s="350">
        <f t="shared" ca="1" si="662"/>
        <v>0</v>
      </c>
      <c r="AO584" s="349">
        <v>0</v>
      </c>
      <c r="AP584" s="349">
        <f t="shared" si="663"/>
        <v>0</v>
      </c>
      <c r="AQ584" s="349" t="s">
        <v>923</v>
      </c>
      <c r="AR584" s="360">
        <f t="shared" si="651"/>
        <v>0</v>
      </c>
    </row>
    <row r="585" spans="1:44" ht="13.5" thickBot="1" x14ac:dyDescent="0.25">
      <c r="A585" s="430"/>
      <c r="B585" s="430"/>
      <c r="C585" s="415"/>
      <c r="D585" s="413"/>
      <c r="E585" s="413"/>
      <c r="F585" s="417"/>
      <c r="G585" s="418"/>
      <c r="H585" s="418"/>
      <c r="I585" s="420"/>
      <c r="J585" s="422"/>
      <c r="K585" s="422"/>
      <c r="L585" s="424"/>
      <c r="M585" s="351" t="s">
        <v>31</v>
      </c>
      <c r="N585" s="352"/>
      <c r="O585" s="352"/>
      <c r="P585" s="352" t="str">
        <f t="shared" ca="1" si="656"/>
        <v/>
      </c>
      <c r="Q585" s="352"/>
      <c r="R585" s="352" t="str">
        <f t="shared" si="657"/>
        <v/>
      </c>
      <c r="S585" s="352"/>
      <c r="T585" s="361">
        <f t="shared" si="648"/>
        <v>0</v>
      </c>
      <c r="U585" s="351" t="s">
        <v>31</v>
      </c>
      <c r="V585" s="352"/>
      <c r="W585" s="352"/>
      <c r="X585" s="352" t="str">
        <f t="shared" ca="1" si="718"/>
        <v/>
      </c>
      <c r="Y585" s="352"/>
      <c r="Z585" s="352" t="str">
        <f t="shared" si="719"/>
        <v/>
      </c>
      <c r="AA585" s="352"/>
      <c r="AB585" s="361">
        <f t="shared" si="720"/>
        <v>0</v>
      </c>
      <c r="AC585" s="351" t="s">
        <v>31</v>
      </c>
      <c r="AD585" s="352"/>
      <c r="AE585" s="352"/>
      <c r="AF585" s="352" t="str">
        <f t="shared" ca="1" si="660"/>
        <v/>
      </c>
      <c r="AG585" s="352"/>
      <c r="AH585" s="352" t="str">
        <f t="shared" si="661"/>
        <v/>
      </c>
      <c r="AI585" s="352"/>
      <c r="AJ585" s="361">
        <f t="shared" si="650"/>
        <v>0</v>
      </c>
      <c r="AK585" s="351" t="s">
        <v>31</v>
      </c>
      <c r="AL585" s="352"/>
      <c r="AM585" s="352"/>
      <c r="AN585" s="352" t="str">
        <f t="shared" ca="1" si="662"/>
        <v/>
      </c>
      <c r="AO585" s="352"/>
      <c r="AP585" s="352" t="str">
        <f t="shared" si="663"/>
        <v/>
      </c>
      <c r="AQ585" s="352"/>
      <c r="AR585" s="361">
        <f t="shared" si="651"/>
        <v>0</v>
      </c>
    </row>
    <row r="586" spans="1:44" x14ac:dyDescent="0.2">
      <c r="A586" s="430">
        <f t="shared" ref="A586" si="723">IF(AND(A584&lt;&gt;A$10, A584&lt;&gt;""), A584+1, "")</f>
        <v>288</v>
      </c>
      <c r="B586" s="430" t="str">
        <f>'TO Filter Summary'!B298</f>
        <v>ACS</v>
      </c>
      <c r="C586" s="414" t="s">
        <v>74</v>
      </c>
      <c r="D586" s="409" t="s">
        <v>34</v>
      </c>
      <c r="E586" s="409" t="str">
        <f>'TO Filter Summary'!D298</f>
        <v>No</v>
      </c>
      <c r="F586" s="416">
        <f ca="1">IF($A586="","", VLOOKUP(CONCATENATE("Observatory", $A586), Type_DB, 4, 0))</f>
        <v>690</v>
      </c>
      <c r="G586" s="409" t="str">
        <f ca="1">IF($A586="","", VLOOKUP(CONCATENATE("Observatory", $A586), Type_DB, 5, 0))</f>
        <v>0x2B2</v>
      </c>
      <c r="H586" s="409" t="str">
        <f t="shared" ref="H586" ca="1" si="724">CONCATENATE("0x",DEC2HEX(F586+2048))</f>
        <v>0xAB2</v>
      </c>
      <c r="I586" s="419">
        <f ca="1">IF($A586="","", VLOOKUP(CONCATENATE("Observatory", $A586), Type_DB, 12, 0))</f>
        <v>736</v>
      </c>
      <c r="J586" s="421">
        <f ca="1">IF($A586="","", VLOOKUP(CONCATENATE("Observatory", $A586), Type_DB, 15, 0))</f>
        <v>0.1</v>
      </c>
      <c r="K586" s="421" t="str">
        <f ca="1">IF($A586="","", VLOOKUP(CONCATENATE("Observatory", $A586), Type_DB, 8, 0))</f>
        <v>Sync</v>
      </c>
      <c r="L586" s="423">
        <f ca="1">IF($A586="","", VLOOKUP(CONCATENATE("Observatory", $A586), Type_DB, 16, 0))</f>
        <v>7360</v>
      </c>
      <c r="M586" s="348" t="s">
        <v>899</v>
      </c>
      <c r="N586" s="349">
        <v>1</v>
      </c>
      <c r="O586" s="349">
        <v>20</v>
      </c>
      <c r="P586" s="350">
        <f t="shared" ca="1" si="656"/>
        <v>2</v>
      </c>
      <c r="Q586" s="349">
        <v>0</v>
      </c>
      <c r="R586" s="349">
        <f t="shared" si="657"/>
        <v>0</v>
      </c>
      <c r="S586" s="349" t="s">
        <v>923</v>
      </c>
      <c r="T586" s="360">
        <f t="shared" ca="1" si="648"/>
        <v>368</v>
      </c>
      <c r="U586" s="348" t="s">
        <v>899</v>
      </c>
      <c r="V586" s="349">
        <v>1</v>
      </c>
      <c r="W586" s="349">
        <v>50</v>
      </c>
      <c r="X586" s="350">
        <f t="shared" ca="1" si="718"/>
        <v>5</v>
      </c>
      <c r="Y586" s="349">
        <v>0</v>
      </c>
      <c r="Z586" s="349">
        <f t="shared" si="719"/>
        <v>0</v>
      </c>
      <c r="AA586" s="349" t="s">
        <v>923</v>
      </c>
      <c r="AB586" s="360">
        <f t="shared" ca="1" si="720"/>
        <v>147.19999999999999</v>
      </c>
      <c r="AC586" s="348" t="s">
        <v>899</v>
      </c>
      <c r="AD586" s="349">
        <v>1</v>
      </c>
      <c r="AE586" s="349">
        <v>50</v>
      </c>
      <c r="AF586" s="350">
        <f t="shared" ca="1" si="660"/>
        <v>5</v>
      </c>
      <c r="AG586" s="349">
        <v>0</v>
      </c>
      <c r="AH586" s="349">
        <f t="shared" si="661"/>
        <v>0</v>
      </c>
      <c r="AI586" s="349" t="s">
        <v>923</v>
      </c>
      <c r="AJ586" s="360">
        <f t="shared" ca="1" si="650"/>
        <v>147.19999999999999</v>
      </c>
      <c r="AK586" s="348" t="s">
        <v>899</v>
      </c>
      <c r="AL586" s="349">
        <v>1</v>
      </c>
      <c r="AM586" s="349">
        <v>50</v>
      </c>
      <c r="AN586" s="350">
        <f t="shared" ca="1" si="662"/>
        <v>5</v>
      </c>
      <c r="AO586" s="349">
        <v>0</v>
      </c>
      <c r="AP586" s="349">
        <f t="shared" si="663"/>
        <v>0</v>
      </c>
      <c r="AQ586" s="349" t="s">
        <v>923</v>
      </c>
      <c r="AR586" s="360">
        <f t="shared" ca="1" si="651"/>
        <v>147.19999999999999</v>
      </c>
    </row>
    <row r="587" spans="1:44" ht="13.5" thickBot="1" x14ac:dyDescent="0.25">
      <c r="A587" s="430"/>
      <c r="B587" s="430"/>
      <c r="C587" s="415"/>
      <c r="D587" s="413"/>
      <c r="E587" s="413"/>
      <c r="F587" s="417"/>
      <c r="G587" s="418"/>
      <c r="H587" s="418"/>
      <c r="I587" s="420"/>
      <c r="J587" s="422"/>
      <c r="K587" s="422"/>
      <c r="L587" s="424"/>
      <c r="M587" s="351" t="s">
        <v>31</v>
      </c>
      <c r="N587" s="352"/>
      <c r="O587" s="352"/>
      <c r="P587" s="352" t="str">
        <f t="shared" ca="1" si="656"/>
        <v/>
      </c>
      <c r="Q587" s="352"/>
      <c r="R587" s="352" t="str">
        <f t="shared" si="657"/>
        <v/>
      </c>
      <c r="S587" s="352"/>
      <c r="T587" s="361">
        <f t="shared" si="648"/>
        <v>0</v>
      </c>
      <c r="U587" s="351" t="s">
        <v>31</v>
      </c>
      <c r="V587" s="352"/>
      <c r="W587" s="352"/>
      <c r="X587" s="352" t="str">
        <f t="shared" ca="1" si="718"/>
        <v/>
      </c>
      <c r="Y587" s="352"/>
      <c r="Z587" s="352" t="str">
        <f t="shared" si="719"/>
        <v/>
      </c>
      <c r="AA587" s="352"/>
      <c r="AB587" s="361">
        <f t="shared" si="720"/>
        <v>0</v>
      </c>
      <c r="AC587" s="351" t="s">
        <v>31</v>
      </c>
      <c r="AD587" s="352"/>
      <c r="AE587" s="352"/>
      <c r="AF587" s="352" t="str">
        <f t="shared" ca="1" si="660"/>
        <v/>
      </c>
      <c r="AG587" s="352"/>
      <c r="AH587" s="352" t="str">
        <f t="shared" si="661"/>
        <v/>
      </c>
      <c r="AI587" s="352"/>
      <c r="AJ587" s="361">
        <f t="shared" si="650"/>
        <v>0</v>
      </c>
      <c r="AK587" s="351" t="s">
        <v>31</v>
      </c>
      <c r="AL587" s="352"/>
      <c r="AM587" s="352"/>
      <c r="AN587" s="352" t="str">
        <f t="shared" ca="1" si="662"/>
        <v/>
      </c>
      <c r="AO587" s="352"/>
      <c r="AP587" s="352" t="str">
        <f t="shared" si="663"/>
        <v/>
      </c>
      <c r="AQ587" s="352"/>
      <c r="AR587" s="361">
        <f t="shared" si="651"/>
        <v>0</v>
      </c>
    </row>
    <row r="588" spans="1:44" x14ac:dyDescent="0.2">
      <c r="A588" s="430">
        <f t="shared" ref="A588" si="725">IF(AND(A586&lt;&gt;A$10, A586&lt;&gt;""), A586+1, "")</f>
        <v>289</v>
      </c>
      <c r="B588" s="430" t="str">
        <f>'TO Filter Summary'!B299</f>
        <v>ACS</v>
      </c>
      <c r="C588" s="414" t="s">
        <v>75</v>
      </c>
      <c r="D588" s="409" t="s">
        <v>34</v>
      </c>
      <c r="E588" s="409" t="str">
        <f>'TO Filter Summary'!D299</f>
        <v>No</v>
      </c>
      <c r="F588" s="416">
        <f ca="1">IF($A588="","", VLOOKUP(CONCATENATE("Observatory", $A588), Type_DB, 4, 0))</f>
        <v>691</v>
      </c>
      <c r="G588" s="409" t="str">
        <f ca="1">IF($A588="","", VLOOKUP(CONCATENATE("Observatory", $A588), Type_DB, 5, 0))</f>
        <v>0x2B3</v>
      </c>
      <c r="H588" s="409" t="str">
        <f t="shared" ref="H588" ca="1" si="726">CONCATENATE("0x",DEC2HEX(F588+2048))</f>
        <v>0xAB3</v>
      </c>
      <c r="I588" s="419">
        <f ca="1">IF($A588="","", VLOOKUP(CONCATENATE("Observatory", $A588), Type_DB, 12, 0))</f>
        <v>896</v>
      </c>
      <c r="J588" s="421">
        <f ca="1">IF($A588="","", VLOOKUP(CONCATENATE("Observatory", $A588), Type_DB, 15, 0))</f>
        <v>0.1</v>
      </c>
      <c r="K588" s="421" t="str">
        <f ca="1">IF($A588="","", VLOOKUP(CONCATENATE("Observatory", $A588), Type_DB, 8, 0))</f>
        <v>Sync</v>
      </c>
      <c r="L588" s="423">
        <f ca="1">IF($A588="","", VLOOKUP(CONCATENATE("Observatory", $A588), Type_DB, 16, 0))</f>
        <v>8960</v>
      </c>
      <c r="M588" s="348" t="s">
        <v>899</v>
      </c>
      <c r="N588" s="349">
        <v>1</v>
      </c>
      <c r="O588" s="349">
        <v>20</v>
      </c>
      <c r="P588" s="350">
        <f t="shared" ca="1" si="656"/>
        <v>2</v>
      </c>
      <c r="Q588" s="349">
        <v>0</v>
      </c>
      <c r="R588" s="349">
        <f t="shared" si="657"/>
        <v>0</v>
      </c>
      <c r="S588" s="349" t="s">
        <v>923</v>
      </c>
      <c r="T588" s="360">
        <f t="shared" ca="1" si="648"/>
        <v>448</v>
      </c>
      <c r="U588" s="348" t="s">
        <v>899</v>
      </c>
      <c r="V588" s="349">
        <v>1</v>
      </c>
      <c r="W588" s="349">
        <v>50</v>
      </c>
      <c r="X588" s="350">
        <f t="shared" ca="1" si="718"/>
        <v>5</v>
      </c>
      <c r="Y588" s="349">
        <v>0</v>
      </c>
      <c r="Z588" s="349">
        <f t="shared" si="719"/>
        <v>0</v>
      </c>
      <c r="AA588" s="349" t="s">
        <v>923</v>
      </c>
      <c r="AB588" s="360">
        <f t="shared" ca="1" si="720"/>
        <v>179.2</v>
      </c>
      <c r="AC588" s="348" t="s">
        <v>899</v>
      </c>
      <c r="AD588" s="349">
        <v>1</v>
      </c>
      <c r="AE588" s="349">
        <v>100</v>
      </c>
      <c r="AF588" s="350">
        <f t="shared" ca="1" si="660"/>
        <v>10</v>
      </c>
      <c r="AG588" s="349">
        <v>0</v>
      </c>
      <c r="AH588" s="349">
        <f t="shared" si="661"/>
        <v>0</v>
      </c>
      <c r="AI588" s="349" t="s">
        <v>923</v>
      </c>
      <c r="AJ588" s="360">
        <f t="shared" ca="1" si="650"/>
        <v>89.6</v>
      </c>
      <c r="AK588" s="348" t="s">
        <v>899</v>
      </c>
      <c r="AL588" s="349">
        <v>1</v>
      </c>
      <c r="AM588" s="349">
        <v>50</v>
      </c>
      <c r="AN588" s="350">
        <f t="shared" ca="1" si="662"/>
        <v>5</v>
      </c>
      <c r="AO588" s="349">
        <v>0</v>
      </c>
      <c r="AP588" s="349">
        <f t="shared" si="663"/>
        <v>0</v>
      </c>
      <c r="AQ588" s="349" t="s">
        <v>923</v>
      </c>
      <c r="AR588" s="360">
        <f t="shared" ca="1" si="651"/>
        <v>179.2</v>
      </c>
    </row>
    <row r="589" spans="1:44" ht="13.5" thickBot="1" x14ac:dyDescent="0.25">
      <c r="A589" s="430"/>
      <c r="B589" s="430"/>
      <c r="C589" s="415"/>
      <c r="D589" s="413"/>
      <c r="E589" s="413"/>
      <c r="F589" s="417"/>
      <c r="G589" s="418"/>
      <c r="H589" s="418"/>
      <c r="I589" s="420"/>
      <c r="J589" s="422"/>
      <c r="K589" s="422"/>
      <c r="L589" s="424"/>
      <c r="M589" s="351" t="s">
        <v>31</v>
      </c>
      <c r="N589" s="352"/>
      <c r="O589" s="352"/>
      <c r="P589" s="352" t="str">
        <f t="shared" ca="1" si="656"/>
        <v/>
      </c>
      <c r="Q589" s="352"/>
      <c r="R589" s="352" t="str">
        <f t="shared" si="657"/>
        <v/>
      </c>
      <c r="S589" s="352"/>
      <c r="T589" s="361">
        <f t="shared" ref="T589:T652" si="727">IF(AND(M589&lt;&gt;"N/A", O589&lt;&gt;0),IF($E589="B",0,$L589/O589), 0)</f>
        <v>0</v>
      </c>
      <c r="U589" s="351" t="s">
        <v>31</v>
      </c>
      <c r="V589" s="352"/>
      <c r="W589" s="352"/>
      <c r="X589" s="352" t="str">
        <f t="shared" ca="1" si="718"/>
        <v/>
      </c>
      <c r="Y589" s="352"/>
      <c r="Z589" s="352" t="str">
        <f t="shared" si="719"/>
        <v/>
      </c>
      <c r="AA589" s="352"/>
      <c r="AB589" s="361">
        <f t="shared" ref="AB589:AB652" si="728">IF(AND(U589&lt;&gt;"N/A", W589&lt;&gt;0),IF($E589="B",0,$L589/W589), 0)</f>
        <v>0</v>
      </c>
      <c r="AC589" s="351" t="s">
        <v>31</v>
      </c>
      <c r="AD589" s="352"/>
      <c r="AE589" s="352"/>
      <c r="AF589" s="352" t="str">
        <f t="shared" ca="1" si="660"/>
        <v/>
      </c>
      <c r="AG589" s="352"/>
      <c r="AH589" s="352" t="str">
        <f t="shared" si="661"/>
        <v/>
      </c>
      <c r="AI589" s="352"/>
      <c r="AJ589" s="361">
        <f t="shared" ref="AJ589:AJ652" si="729">IF(AND(AC589&lt;&gt;"N/A", AE589&lt;&gt;0),IF($E589="B",0,$L589/AE589), 0)</f>
        <v>0</v>
      </c>
      <c r="AK589" s="351" t="s">
        <v>31</v>
      </c>
      <c r="AL589" s="352"/>
      <c r="AM589" s="352"/>
      <c r="AN589" s="352" t="str">
        <f t="shared" ca="1" si="662"/>
        <v/>
      </c>
      <c r="AO589" s="352"/>
      <c r="AP589" s="352" t="str">
        <f t="shared" si="663"/>
        <v/>
      </c>
      <c r="AQ589" s="352"/>
      <c r="AR589" s="361">
        <f t="shared" ref="AR589:AR652" si="730">IF(AND(AK589&lt;&gt;"N/A", AM589&lt;&gt;0),IF($E589="B",0,$L589/AM589), 0)</f>
        <v>0</v>
      </c>
    </row>
    <row r="590" spans="1:44" x14ac:dyDescent="0.2">
      <c r="A590" s="430">
        <f t="shared" ref="A590" si="731">IF(AND(A588&lt;&gt;A$10, A588&lt;&gt;""), A588+1, "")</f>
        <v>290</v>
      </c>
      <c r="B590" s="430" t="str">
        <f>'TO Filter Summary'!B300</f>
        <v>ACS</v>
      </c>
      <c r="C590" s="414" t="s">
        <v>76</v>
      </c>
      <c r="D590" s="409" t="s">
        <v>34</v>
      </c>
      <c r="E590" s="409" t="str">
        <f>'TO Filter Summary'!D300</f>
        <v>No</v>
      </c>
      <c r="F590" s="416">
        <f ca="1">IF($A590="","", VLOOKUP(CONCATENATE("Observatory", $A590), Type_DB, 4, 0))</f>
        <v>692</v>
      </c>
      <c r="G590" s="409" t="str">
        <f ca="1">IF($A590="","", VLOOKUP(CONCATENATE("Observatory", $A590), Type_DB, 5, 0))</f>
        <v>0x2B4</v>
      </c>
      <c r="H590" s="409" t="str">
        <f t="shared" ref="H590" ca="1" si="732">CONCATENATE("0x",DEC2HEX(F590+2048))</f>
        <v>0xAB4</v>
      </c>
      <c r="I590" s="419">
        <f ca="1">IF($A590="","", VLOOKUP(CONCATENATE("Observatory", $A590), Type_DB, 12, 0))</f>
        <v>320</v>
      </c>
      <c r="J590" s="421">
        <f ca="1">IF($A590="","", VLOOKUP(CONCATENATE("Observatory", $A590), Type_DB, 15, 0))</f>
        <v>0.1</v>
      </c>
      <c r="K590" s="421" t="str">
        <f ca="1">IF($A590="","", VLOOKUP(CONCATENATE("Observatory", $A590), Type_DB, 8, 0))</f>
        <v>Sync</v>
      </c>
      <c r="L590" s="423">
        <f ca="1">IF($A590="","", VLOOKUP(CONCATENATE("Observatory", $A590), Type_DB, 16, 0))</f>
        <v>3200</v>
      </c>
      <c r="M590" s="348" t="s">
        <v>899</v>
      </c>
      <c r="N590" s="349">
        <v>1</v>
      </c>
      <c r="O590" s="349">
        <v>20</v>
      </c>
      <c r="P590" s="350">
        <f t="shared" ca="1" si="656"/>
        <v>2</v>
      </c>
      <c r="Q590" s="349">
        <v>0</v>
      </c>
      <c r="R590" s="349">
        <f t="shared" si="657"/>
        <v>0</v>
      </c>
      <c r="S590" s="349" t="s">
        <v>923</v>
      </c>
      <c r="T590" s="360">
        <f t="shared" ca="1" si="727"/>
        <v>160</v>
      </c>
      <c r="U590" s="348" t="s">
        <v>899</v>
      </c>
      <c r="V590" s="349">
        <v>1</v>
      </c>
      <c r="W590" s="349">
        <v>50</v>
      </c>
      <c r="X590" s="350">
        <f t="shared" ca="1" si="718"/>
        <v>5</v>
      </c>
      <c r="Y590" s="349">
        <v>0</v>
      </c>
      <c r="Z590" s="349">
        <f t="shared" si="719"/>
        <v>0</v>
      </c>
      <c r="AA590" s="349" t="s">
        <v>923</v>
      </c>
      <c r="AB590" s="360">
        <f t="shared" ca="1" si="728"/>
        <v>64</v>
      </c>
      <c r="AC590" s="348" t="s">
        <v>899</v>
      </c>
      <c r="AD590" s="349">
        <v>1</v>
      </c>
      <c r="AE590" s="349">
        <v>150</v>
      </c>
      <c r="AF590" s="350">
        <f t="shared" ca="1" si="660"/>
        <v>15</v>
      </c>
      <c r="AG590" s="349">
        <v>0</v>
      </c>
      <c r="AH590" s="349">
        <f t="shared" si="661"/>
        <v>0</v>
      </c>
      <c r="AI590" s="349" t="s">
        <v>923</v>
      </c>
      <c r="AJ590" s="360">
        <f t="shared" ca="1" si="729"/>
        <v>21.333333333333332</v>
      </c>
      <c r="AK590" s="348" t="s">
        <v>899</v>
      </c>
      <c r="AL590" s="349">
        <v>1</v>
      </c>
      <c r="AM590" s="349">
        <v>150</v>
      </c>
      <c r="AN590" s="350">
        <f t="shared" ca="1" si="662"/>
        <v>15</v>
      </c>
      <c r="AO590" s="349">
        <v>0</v>
      </c>
      <c r="AP590" s="349">
        <f t="shared" si="663"/>
        <v>0</v>
      </c>
      <c r="AQ590" s="349" t="s">
        <v>923</v>
      </c>
      <c r="AR590" s="360">
        <f t="shared" ca="1" si="730"/>
        <v>21.333333333333332</v>
      </c>
    </row>
    <row r="591" spans="1:44" ht="13.5" thickBot="1" x14ac:dyDescent="0.25">
      <c r="A591" s="430"/>
      <c r="B591" s="430"/>
      <c r="C591" s="415"/>
      <c r="D591" s="413"/>
      <c r="E591" s="413"/>
      <c r="F591" s="417"/>
      <c r="G591" s="418"/>
      <c r="H591" s="418"/>
      <c r="I591" s="420"/>
      <c r="J591" s="422"/>
      <c r="K591" s="422"/>
      <c r="L591" s="424"/>
      <c r="M591" s="351" t="s">
        <v>31</v>
      </c>
      <c r="N591" s="352"/>
      <c r="O591" s="352"/>
      <c r="P591" s="352" t="str">
        <f t="shared" ca="1" si="656"/>
        <v/>
      </c>
      <c r="Q591" s="352"/>
      <c r="R591" s="352" t="str">
        <f t="shared" si="657"/>
        <v/>
      </c>
      <c r="S591" s="352"/>
      <c r="T591" s="361">
        <f t="shared" si="727"/>
        <v>0</v>
      </c>
      <c r="U591" s="351" t="s">
        <v>31</v>
      </c>
      <c r="V591" s="352"/>
      <c r="W591" s="352"/>
      <c r="X591" s="352" t="str">
        <f t="shared" ca="1" si="718"/>
        <v/>
      </c>
      <c r="Y591" s="352"/>
      <c r="Z591" s="352" t="str">
        <f t="shared" si="719"/>
        <v/>
      </c>
      <c r="AA591" s="352"/>
      <c r="AB591" s="361">
        <f t="shared" si="728"/>
        <v>0</v>
      </c>
      <c r="AC591" s="351" t="s">
        <v>31</v>
      </c>
      <c r="AD591" s="352"/>
      <c r="AE591" s="352"/>
      <c r="AF591" s="352" t="str">
        <f t="shared" ca="1" si="660"/>
        <v/>
      </c>
      <c r="AG591" s="352"/>
      <c r="AH591" s="352" t="str">
        <f t="shared" si="661"/>
        <v/>
      </c>
      <c r="AI591" s="352"/>
      <c r="AJ591" s="361">
        <f t="shared" si="729"/>
        <v>0</v>
      </c>
      <c r="AK591" s="351" t="s">
        <v>31</v>
      </c>
      <c r="AL591" s="352"/>
      <c r="AM591" s="352"/>
      <c r="AN591" s="352" t="str">
        <f t="shared" ca="1" si="662"/>
        <v/>
      </c>
      <c r="AO591" s="352"/>
      <c r="AP591" s="352" t="str">
        <f t="shared" si="663"/>
        <v/>
      </c>
      <c r="AQ591" s="352"/>
      <c r="AR591" s="361">
        <f t="shared" si="730"/>
        <v>0</v>
      </c>
    </row>
    <row r="592" spans="1:44" x14ac:dyDescent="0.2">
      <c r="A592" s="430">
        <f t="shared" ref="A592" si="733">IF(AND(A590&lt;&gt;A$10, A590&lt;&gt;""), A590+1, "")</f>
        <v>291</v>
      </c>
      <c r="B592" s="430" t="str">
        <f>'TO Filter Summary'!B301</f>
        <v>ACS</v>
      </c>
      <c r="C592" s="414" t="s">
        <v>77</v>
      </c>
      <c r="D592" s="409" t="s">
        <v>34</v>
      </c>
      <c r="E592" s="409" t="str">
        <f>'TO Filter Summary'!D301</f>
        <v>No</v>
      </c>
      <c r="F592" s="416">
        <f ca="1">IF($A592="","", VLOOKUP(CONCATENATE("Observatory", $A592), Type_DB, 4, 0))</f>
        <v>693</v>
      </c>
      <c r="G592" s="409" t="str">
        <f ca="1">IF($A592="","", VLOOKUP(CONCATENATE("Observatory", $A592), Type_DB, 5, 0))</f>
        <v>0x2B5</v>
      </c>
      <c r="H592" s="409" t="str">
        <f t="shared" ref="H592" ca="1" si="734">CONCATENATE("0x",DEC2HEX(F592+2048))</f>
        <v>0xAB5</v>
      </c>
      <c r="I592" s="419">
        <f ca="1">IF($A592="","", VLOOKUP(CONCATENATE("Observatory", $A592), Type_DB, 12, 0))</f>
        <v>832</v>
      </c>
      <c r="J592" s="421">
        <f ca="1">IF($A592="","", VLOOKUP(CONCATENATE("Observatory", $A592), Type_DB, 15, 0))</f>
        <v>0.1</v>
      </c>
      <c r="K592" s="421" t="str">
        <f ca="1">IF($A592="","", VLOOKUP(CONCATENATE("Observatory", $A592), Type_DB, 8, 0))</f>
        <v>Sync</v>
      </c>
      <c r="L592" s="423">
        <f ca="1">IF($A592="","", VLOOKUP(CONCATENATE("Observatory", $A592), Type_DB, 16, 0))</f>
        <v>8320</v>
      </c>
      <c r="M592" s="348" t="s">
        <v>899</v>
      </c>
      <c r="N592" s="349">
        <v>1</v>
      </c>
      <c r="O592" s="349">
        <v>20</v>
      </c>
      <c r="P592" s="350">
        <f t="shared" ref="P592:P655" ca="1" si="735">IF(M592="Count", INDIRECT(CONCATENATE("$J", ROW()))*O592, "")</f>
        <v>2</v>
      </c>
      <c r="Q592" s="349">
        <v>0</v>
      </c>
      <c r="R592" s="349">
        <f t="shared" ref="R592:R655" si="736">IF(S592="","",IF(S592="SCHK",0,(IF(S592="SCEV",1,(IF(S592="SCAD",2,IF(S592="SCHR",3,0)))))))</f>
        <v>0</v>
      </c>
      <c r="S592" s="349" t="s">
        <v>923</v>
      </c>
      <c r="T592" s="360">
        <f t="shared" ca="1" si="727"/>
        <v>416</v>
      </c>
      <c r="U592" s="348" t="s">
        <v>899</v>
      </c>
      <c r="V592" s="349">
        <v>1</v>
      </c>
      <c r="W592" s="349">
        <v>100</v>
      </c>
      <c r="X592" s="350">
        <f t="shared" ref="X592:X655" ca="1" si="737">IF(U592="Count", INDIRECT(CONCATENATE("$J", ROW()))*W592, "")</f>
        <v>10</v>
      </c>
      <c r="Y592" s="349">
        <v>0</v>
      </c>
      <c r="Z592" s="349">
        <f t="shared" ref="Z592:Z655" si="738">IF(AA592="","",IF(AA592="SCHK",0,(IF(AA592="SCEV",1,(IF(AA592="SCAD",2,IF(AA592="SCHR",3,0)))))))</f>
        <v>0</v>
      </c>
      <c r="AA592" s="349" t="s">
        <v>923</v>
      </c>
      <c r="AB592" s="360">
        <f t="shared" ca="1" si="728"/>
        <v>83.2</v>
      </c>
      <c r="AC592" s="348" t="s">
        <v>899</v>
      </c>
      <c r="AD592" s="349">
        <v>1</v>
      </c>
      <c r="AE592" s="349">
        <v>150</v>
      </c>
      <c r="AF592" s="350">
        <f t="shared" ref="AF592:AF655" ca="1" si="739">IF(AC592="Count", INDIRECT(CONCATENATE("$J", ROW()))*AE592, "")</f>
        <v>15</v>
      </c>
      <c r="AG592" s="349">
        <v>0</v>
      </c>
      <c r="AH592" s="349">
        <f t="shared" ref="AH592:AH655" si="740">IF(AI592="","",IF(AI592="SCHK",0,(IF(AI592="SCEV",1,(IF(AI592="SCAD",2,IF(AI592="SCHR",3,0)))))))</f>
        <v>0</v>
      </c>
      <c r="AI592" s="349" t="s">
        <v>923</v>
      </c>
      <c r="AJ592" s="360">
        <f t="shared" ca="1" si="729"/>
        <v>55.466666666666669</v>
      </c>
      <c r="AK592" s="348" t="s">
        <v>899</v>
      </c>
      <c r="AL592" s="349">
        <v>1</v>
      </c>
      <c r="AM592" s="349">
        <v>150</v>
      </c>
      <c r="AN592" s="350">
        <f t="shared" ref="AN592:AN655" ca="1" si="741">IF(AK592="Count", INDIRECT(CONCATENATE("$J", ROW()))*AM592, "")</f>
        <v>15</v>
      </c>
      <c r="AO592" s="349">
        <v>0</v>
      </c>
      <c r="AP592" s="349">
        <f t="shared" ref="AP592:AP655" si="742">IF(AQ592="","",IF(AQ592="SCHK",0,(IF(AQ592="SCEV",1,(IF(AQ592="SCAD",2,IF(AQ592="SCHR",3,0)))))))</f>
        <v>0</v>
      </c>
      <c r="AQ592" s="349" t="s">
        <v>923</v>
      </c>
      <c r="AR592" s="360">
        <f t="shared" ca="1" si="730"/>
        <v>55.466666666666669</v>
      </c>
    </row>
    <row r="593" spans="1:44" ht="13.5" thickBot="1" x14ac:dyDescent="0.25">
      <c r="A593" s="430"/>
      <c r="B593" s="430"/>
      <c r="C593" s="415"/>
      <c r="D593" s="413"/>
      <c r="E593" s="413"/>
      <c r="F593" s="417"/>
      <c r="G593" s="418"/>
      <c r="H593" s="418"/>
      <c r="I593" s="420"/>
      <c r="J593" s="422"/>
      <c r="K593" s="422"/>
      <c r="L593" s="424"/>
      <c r="M593" s="351" t="s">
        <v>31</v>
      </c>
      <c r="N593" s="352"/>
      <c r="O593" s="352"/>
      <c r="P593" s="352" t="str">
        <f t="shared" ca="1" si="735"/>
        <v/>
      </c>
      <c r="Q593" s="352"/>
      <c r="R593" s="352" t="str">
        <f t="shared" si="736"/>
        <v/>
      </c>
      <c r="S593" s="352"/>
      <c r="T593" s="361">
        <f t="shared" si="727"/>
        <v>0</v>
      </c>
      <c r="U593" s="351" t="s">
        <v>31</v>
      </c>
      <c r="V593" s="352"/>
      <c r="W593" s="352"/>
      <c r="X593" s="352" t="str">
        <f t="shared" ca="1" si="737"/>
        <v/>
      </c>
      <c r="Y593" s="352"/>
      <c r="Z593" s="352" t="str">
        <f t="shared" si="738"/>
        <v/>
      </c>
      <c r="AA593" s="352"/>
      <c r="AB593" s="361">
        <f t="shared" si="728"/>
        <v>0</v>
      </c>
      <c r="AC593" s="351" t="s">
        <v>31</v>
      </c>
      <c r="AD593" s="352"/>
      <c r="AE593" s="352"/>
      <c r="AF593" s="352" t="str">
        <f t="shared" ca="1" si="739"/>
        <v/>
      </c>
      <c r="AG593" s="352"/>
      <c r="AH593" s="352" t="str">
        <f t="shared" si="740"/>
        <v/>
      </c>
      <c r="AI593" s="352"/>
      <c r="AJ593" s="361">
        <f t="shared" si="729"/>
        <v>0</v>
      </c>
      <c r="AK593" s="351" t="s">
        <v>31</v>
      </c>
      <c r="AL593" s="352"/>
      <c r="AM593" s="352"/>
      <c r="AN593" s="352" t="str">
        <f t="shared" ca="1" si="741"/>
        <v/>
      </c>
      <c r="AO593" s="352"/>
      <c r="AP593" s="352" t="str">
        <f t="shared" si="742"/>
        <v/>
      </c>
      <c r="AQ593" s="352"/>
      <c r="AR593" s="361">
        <f t="shared" si="730"/>
        <v>0</v>
      </c>
    </row>
    <row r="594" spans="1:44" x14ac:dyDescent="0.2">
      <c r="A594" s="430">
        <f t="shared" ref="A594" si="743">IF(AND(A592&lt;&gt;A$10, A592&lt;&gt;""), A592+1, "")</f>
        <v>292</v>
      </c>
      <c r="B594" s="430" t="str">
        <f>'TO Filter Summary'!B302</f>
        <v>ACS</v>
      </c>
      <c r="C594" s="414" t="s">
        <v>78</v>
      </c>
      <c r="D594" s="409" t="s">
        <v>34</v>
      </c>
      <c r="E594" s="409" t="str">
        <f>'TO Filter Summary'!D302</f>
        <v>No</v>
      </c>
      <c r="F594" s="416">
        <f ca="1">IF($A594="","", VLOOKUP(CONCATENATE("Observatory", $A594), Type_DB, 4, 0))</f>
        <v>694</v>
      </c>
      <c r="G594" s="409" t="str">
        <f ca="1">IF($A594="","", VLOOKUP(CONCATENATE("Observatory", $A594), Type_DB, 5, 0))</f>
        <v>0x2B6</v>
      </c>
      <c r="H594" s="409" t="str">
        <f t="shared" ref="H594" ca="1" si="744">CONCATENATE("0x",DEC2HEX(F594+2048))</f>
        <v>0xAB6</v>
      </c>
      <c r="I594" s="419">
        <f ca="1">IF($A594="","", VLOOKUP(CONCATENATE("Observatory", $A594), Type_DB, 12, 0))</f>
        <v>512</v>
      </c>
      <c r="J594" s="421">
        <f ca="1">IF($A594="","", VLOOKUP(CONCATENATE("Observatory", $A594), Type_DB, 15, 0))</f>
        <v>0.1</v>
      </c>
      <c r="K594" s="421" t="str">
        <f ca="1">IF($A594="","", VLOOKUP(CONCATENATE("Observatory", $A594), Type_DB, 8, 0))</f>
        <v>Sync</v>
      </c>
      <c r="L594" s="423">
        <f ca="1">IF($A594="","", VLOOKUP(CONCATENATE("Observatory", $A594), Type_DB, 16, 0))</f>
        <v>5120</v>
      </c>
      <c r="M594" s="348" t="s">
        <v>899</v>
      </c>
      <c r="N594" s="349">
        <v>1</v>
      </c>
      <c r="O594" s="349">
        <v>320</v>
      </c>
      <c r="P594" s="350">
        <f t="shared" ca="1" si="735"/>
        <v>32</v>
      </c>
      <c r="Q594" s="349">
        <v>0</v>
      </c>
      <c r="R594" s="349">
        <f t="shared" si="736"/>
        <v>0</v>
      </c>
      <c r="S594" s="349" t="s">
        <v>923</v>
      </c>
      <c r="T594" s="360">
        <f t="shared" ca="1" si="727"/>
        <v>16</v>
      </c>
      <c r="U594" s="348" t="s">
        <v>899</v>
      </c>
      <c r="V594" s="349">
        <v>1</v>
      </c>
      <c r="W594" s="349">
        <v>50</v>
      </c>
      <c r="X594" s="350">
        <f t="shared" ca="1" si="737"/>
        <v>5</v>
      </c>
      <c r="Y594" s="349">
        <v>0</v>
      </c>
      <c r="Z594" s="349">
        <f t="shared" si="738"/>
        <v>0</v>
      </c>
      <c r="AA594" s="349" t="s">
        <v>923</v>
      </c>
      <c r="AB594" s="360">
        <f t="shared" ca="1" si="728"/>
        <v>102.4</v>
      </c>
      <c r="AC594" s="348" t="s">
        <v>899</v>
      </c>
      <c r="AD594" s="349">
        <v>1</v>
      </c>
      <c r="AE594" s="349">
        <v>150</v>
      </c>
      <c r="AF594" s="350">
        <f t="shared" ca="1" si="739"/>
        <v>15</v>
      </c>
      <c r="AG594" s="349">
        <v>0</v>
      </c>
      <c r="AH594" s="349">
        <f t="shared" si="740"/>
        <v>0</v>
      </c>
      <c r="AI594" s="349" t="s">
        <v>923</v>
      </c>
      <c r="AJ594" s="360">
        <f t="shared" ca="1" si="729"/>
        <v>34.133333333333333</v>
      </c>
      <c r="AK594" s="348" t="s">
        <v>899</v>
      </c>
      <c r="AL594" s="349">
        <v>1</v>
      </c>
      <c r="AM594" s="349">
        <v>50</v>
      </c>
      <c r="AN594" s="350">
        <f t="shared" ca="1" si="741"/>
        <v>5</v>
      </c>
      <c r="AO594" s="349">
        <v>0</v>
      </c>
      <c r="AP594" s="349">
        <f t="shared" si="742"/>
        <v>0</v>
      </c>
      <c r="AQ594" s="349" t="s">
        <v>923</v>
      </c>
      <c r="AR594" s="360">
        <f t="shared" ca="1" si="730"/>
        <v>102.4</v>
      </c>
    </row>
    <row r="595" spans="1:44" ht="13.5" thickBot="1" x14ac:dyDescent="0.25">
      <c r="A595" s="430"/>
      <c r="B595" s="430"/>
      <c r="C595" s="415"/>
      <c r="D595" s="413"/>
      <c r="E595" s="413"/>
      <c r="F595" s="417"/>
      <c r="G595" s="418"/>
      <c r="H595" s="418"/>
      <c r="I595" s="420"/>
      <c r="J595" s="422"/>
      <c r="K595" s="422"/>
      <c r="L595" s="424"/>
      <c r="M595" s="351" t="s">
        <v>31</v>
      </c>
      <c r="N595" s="352"/>
      <c r="O595" s="352"/>
      <c r="P595" s="352" t="str">
        <f t="shared" ca="1" si="735"/>
        <v/>
      </c>
      <c r="Q595" s="352"/>
      <c r="R595" s="352" t="str">
        <f t="shared" si="736"/>
        <v/>
      </c>
      <c r="S595" s="352"/>
      <c r="T595" s="361">
        <f t="shared" si="727"/>
        <v>0</v>
      </c>
      <c r="U595" s="351" t="s">
        <v>31</v>
      </c>
      <c r="V595" s="352"/>
      <c r="W595" s="352"/>
      <c r="X595" s="352" t="str">
        <f t="shared" ca="1" si="737"/>
        <v/>
      </c>
      <c r="Y595" s="352"/>
      <c r="Z595" s="352" t="str">
        <f t="shared" si="738"/>
        <v/>
      </c>
      <c r="AA595" s="352"/>
      <c r="AB595" s="361">
        <f t="shared" si="728"/>
        <v>0</v>
      </c>
      <c r="AC595" s="351" t="s">
        <v>31</v>
      </c>
      <c r="AD595" s="352"/>
      <c r="AE595" s="352"/>
      <c r="AF595" s="352" t="str">
        <f t="shared" ca="1" si="739"/>
        <v/>
      </c>
      <c r="AG595" s="352"/>
      <c r="AH595" s="352" t="str">
        <f t="shared" si="740"/>
        <v/>
      </c>
      <c r="AI595" s="352"/>
      <c r="AJ595" s="361">
        <f t="shared" si="729"/>
        <v>0</v>
      </c>
      <c r="AK595" s="351" t="s">
        <v>31</v>
      </c>
      <c r="AL595" s="352"/>
      <c r="AM595" s="352"/>
      <c r="AN595" s="352" t="str">
        <f t="shared" ca="1" si="741"/>
        <v/>
      </c>
      <c r="AO595" s="352"/>
      <c r="AP595" s="352" t="str">
        <f t="shared" si="742"/>
        <v/>
      </c>
      <c r="AQ595" s="352"/>
      <c r="AR595" s="361">
        <f t="shared" si="730"/>
        <v>0</v>
      </c>
    </row>
    <row r="596" spans="1:44" x14ac:dyDescent="0.2">
      <c r="A596" s="430">
        <f t="shared" ref="A596" si="745">IF(AND(A594&lt;&gt;A$10, A594&lt;&gt;""), A594+1, "")</f>
        <v>293</v>
      </c>
      <c r="B596" s="430" t="str">
        <f>'TO Filter Summary'!B303</f>
        <v>ACS</v>
      </c>
      <c r="C596" s="414" t="s">
        <v>79</v>
      </c>
      <c r="D596" s="409" t="s">
        <v>34</v>
      </c>
      <c r="E596" s="409" t="str">
        <f>'TO Filter Summary'!D303</f>
        <v>No</v>
      </c>
      <c r="F596" s="416">
        <f ca="1">IF($A596="","", VLOOKUP(CONCATENATE("Observatory", $A596), Type_DB, 4, 0))</f>
        <v>695</v>
      </c>
      <c r="G596" s="409" t="str">
        <f ca="1">IF($A596="","", VLOOKUP(CONCATENATE("Observatory", $A596), Type_DB, 5, 0))</f>
        <v>0x2B7</v>
      </c>
      <c r="H596" s="409" t="str">
        <f t="shared" ref="H596" ca="1" si="746">CONCATENATE("0x",DEC2HEX(F596+2048))</f>
        <v>0xAB7</v>
      </c>
      <c r="I596" s="419">
        <f ca="1">IF($A596="","", VLOOKUP(CONCATENATE("Observatory", $A596), Type_DB, 12, 0))</f>
        <v>640</v>
      </c>
      <c r="J596" s="421">
        <f ca="1">IF($A596="","", VLOOKUP(CONCATENATE("Observatory", $A596), Type_DB, 15, 0))</f>
        <v>0.1</v>
      </c>
      <c r="K596" s="421" t="str">
        <f ca="1">IF($A596="","", VLOOKUP(CONCATENATE("Observatory", $A596), Type_DB, 8, 0))</f>
        <v>Sync</v>
      </c>
      <c r="L596" s="423">
        <f ca="1">IF($A596="","", VLOOKUP(CONCATENATE("Observatory", $A596), Type_DB, 16, 0))</f>
        <v>6400</v>
      </c>
      <c r="M596" s="348" t="s">
        <v>899</v>
      </c>
      <c r="N596" s="349">
        <v>1</v>
      </c>
      <c r="O596" s="349">
        <v>40</v>
      </c>
      <c r="P596" s="350">
        <f t="shared" ca="1" si="735"/>
        <v>4</v>
      </c>
      <c r="Q596" s="349">
        <v>0</v>
      </c>
      <c r="R596" s="349">
        <f t="shared" si="736"/>
        <v>0</v>
      </c>
      <c r="S596" s="349" t="s">
        <v>923</v>
      </c>
      <c r="T596" s="360">
        <f t="shared" ca="1" si="727"/>
        <v>160</v>
      </c>
      <c r="U596" s="348" t="s">
        <v>899</v>
      </c>
      <c r="V596" s="349">
        <v>1</v>
      </c>
      <c r="W596" s="349">
        <v>50</v>
      </c>
      <c r="X596" s="350">
        <f t="shared" ca="1" si="737"/>
        <v>5</v>
      </c>
      <c r="Y596" s="349">
        <v>0</v>
      </c>
      <c r="Z596" s="349">
        <f t="shared" si="738"/>
        <v>0</v>
      </c>
      <c r="AA596" s="349" t="s">
        <v>923</v>
      </c>
      <c r="AB596" s="360">
        <f t="shared" ca="1" si="728"/>
        <v>128</v>
      </c>
      <c r="AC596" s="348" t="s">
        <v>899</v>
      </c>
      <c r="AD596" s="349">
        <v>1</v>
      </c>
      <c r="AE596" s="349">
        <v>150</v>
      </c>
      <c r="AF596" s="350">
        <f t="shared" ca="1" si="739"/>
        <v>15</v>
      </c>
      <c r="AG596" s="349">
        <v>0</v>
      </c>
      <c r="AH596" s="349">
        <f t="shared" si="740"/>
        <v>0</v>
      </c>
      <c r="AI596" s="349" t="s">
        <v>923</v>
      </c>
      <c r="AJ596" s="360">
        <f t="shared" ca="1" si="729"/>
        <v>42.666666666666664</v>
      </c>
      <c r="AK596" s="348" t="s">
        <v>899</v>
      </c>
      <c r="AL596" s="349">
        <v>1</v>
      </c>
      <c r="AM596" s="349">
        <v>50</v>
      </c>
      <c r="AN596" s="350">
        <f t="shared" ca="1" si="741"/>
        <v>5</v>
      </c>
      <c r="AO596" s="349">
        <v>0</v>
      </c>
      <c r="AP596" s="349">
        <f t="shared" si="742"/>
        <v>0</v>
      </c>
      <c r="AQ596" s="349" t="s">
        <v>923</v>
      </c>
      <c r="AR596" s="360">
        <f t="shared" ca="1" si="730"/>
        <v>128</v>
      </c>
    </row>
    <row r="597" spans="1:44" ht="13.5" thickBot="1" x14ac:dyDescent="0.25">
      <c r="A597" s="430"/>
      <c r="B597" s="430"/>
      <c r="C597" s="415"/>
      <c r="D597" s="413"/>
      <c r="E597" s="413"/>
      <c r="F597" s="417"/>
      <c r="G597" s="418"/>
      <c r="H597" s="418"/>
      <c r="I597" s="420"/>
      <c r="J597" s="422"/>
      <c r="K597" s="422"/>
      <c r="L597" s="424"/>
      <c r="M597" s="351" t="s">
        <v>31</v>
      </c>
      <c r="N597" s="352"/>
      <c r="O597" s="352"/>
      <c r="P597" s="352" t="str">
        <f t="shared" ca="1" si="735"/>
        <v/>
      </c>
      <c r="Q597" s="352"/>
      <c r="R597" s="352" t="str">
        <f t="shared" si="736"/>
        <v/>
      </c>
      <c r="S597" s="352"/>
      <c r="T597" s="361">
        <f t="shared" si="727"/>
        <v>0</v>
      </c>
      <c r="U597" s="351" t="s">
        <v>31</v>
      </c>
      <c r="V597" s="352"/>
      <c r="W597" s="352"/>
      <c r="X597" s="352" t="str">
        <f t="shared" ca="1" si="737"/>
        <v/>
      </c>
      <c r="Y597" s="352"/>
      <c r="Z597" s="352" t="str">
        <f t="shared" si="738"/>
        <v/>
      </c>
      <c r="AA597" s="352"/>
      <c r="AB597" s="361">
        <f t="shared" si="728"/>
        <v>0</v>
      </c>
      <c r="AC597" s="351" t="s">
        <v>31</v>
      </c>
      <c r="AD597" s="352"/>
      <c r="AE597" s="352"/>
      <c r="AF597" s="352" t="str">
        <f t="shared" ca="1" si="739"/>
        <v/>
      </c>
      <c r="AG597" s="352"/>
      <c r="AH597" s="352" t="str">
        <f t="shared" si="740"/>
        <v/>
      </c>
      <c r="AI597" s="352"/>
      <c r="AJ597" s="361">
        <f t="shared" si="729"/>
        <v>0</v>
      </c>
      <c r="AK597" s="351" t="s">
        <v>31</v>
      </c>
      <c r="AL597" s="352"/>
      <c r="AM597" s="352"/>
      <c r="AN597" s="352" t="str">
        <f t="shared" ca="1" si="741"/>
        <v/>
      </c>
      <c r="AO597" s="352"/>
      <c r="AP597" s="352" t="str">
        <f t="shared" si="742"/>
        <v/>
      </c>
      <c r="AQ597" s="352"/>
      <c r="AR597" s="361">
        <f t="shared" si="730"/>
        <v>0</v>
      </c>
    </row>
    <row r="598" spans="1:44" x14ac:dyDescent="0.2">
      <c r="A598" s="430">
        <f t="shared" ref="A598" si="747">IF(AND(A596&lt;&gt;A$10, A596&lt;&gt;""), A596+1, "")</f>
        <v>294</v>
      </c>
      <c r="B598" s="430" t="str">
        <f>'TO Filter Summary'!B304</f>
        <v>ACS</v>
      </c>
      <c r="C598" s="414" t="s">
        <v>80</v>
      </c>
      <c r="D598" s="409" t="s">
        <v>34</v>
      </c>
      <c r="E598" s="409" t="str">
        <f>'TO Filter Summary'!D304</f>
        <v>No</v>
      </c>
      <c r="F598" s="416">
        <f ca="1">IF($A598="","", VLOOKUP(CONCATENATE("Observatory", $A598), Type_DB, 4, 0))</f>
        <v>696</v>
      </c>
      <c r="G598" s="409" t="str">
        <f ca="1">IF($A598="","", VLOOKUP(CONCATENATE("Observatory", $A598), Type_DB, 5, 0))</f>
        <v>0x2B8</v>
      </c>
      <c r="H598" s="409" t="str">
        <f t="shared" ref="H598" ca="1" si="748">CONCATENATE("0x",DEC2HEX(F598+2048))</f>
        <v>0xAB8</v>
      </c>
      <c r="I598" s="419">
        <f ca="1">IF($A598="","", VLOOKUP(CONCATENATE("Observatory", $A598), Type_DB, 12, 0))</f>
        <v>224</v>
      </c>
      <c r="J598" s="421">
        <f ca="1">IF($A598="","", VLOOKUP(CONCATENATE("Observatory", $A598), Type_DB, 15, 0))</f>
        <v>0.1</v>
      </c>
      <c r="K598" s="421" t="str">
        <f ca="1">IF($A598="","", VLOOKUP(CONCATENATE("Observatory", $A598), Type_DB, 8, 0))</f>
        <v>Sync</v>
      </c>
      <c r="L598" s="423">
        <f ca="1">IF($A598="","", VLOOKUP(CONCATENATE("Observatory", $A598), Type_DB, 16, 0))</f>
        <v>2240</v>
      </c>
      <c r="M598" s="348" t="s">
        <v>899</v>
      </c>
      <c r="N598" s="349">
        <v>1</v>
      </c>
      <c r="O598" s="349">
        <v>40</v>
      </c>
      <c r="P598" s="350">
        <f t="shared" ca="1" si="735"/>
        <v>4</v>
      </c>
      <c r="Q598" s="349">
        <v>0</v>
      </c>
      <c r="R598" s="349">
        <f t="shared" si="736"/>
        <v>0</v>
      </c>
      <c r="S598" s="349" t="s">
        <v>923</v>
      </c>
      <c r="T598" s="360">
        <f t="shared" ca="1" si="727"/>
        <v>56</v>
      </c>
      <c r="U598" s="348" t="s">
        <v>899</v>
      </c>
      <c r="V598" s="349">
        <v>1</v>
      </c>
      <c r="W598" s="349">
        <v>50</v>
      </c>
      <c r="X598" s="350">
        <f t="shared" ca="1" si="737"/>
        <v>5</v>
      </c>
      <c r="Y598" s="349">
        <v>0</v>
      </c>
      <c r="Z598" s="349">
        <f t="shared" si="738"/>
        <v>0</v>
      </c>
      <c r="AA598" s="349" t="s">
        <v>923</v>
      </c>
      <c r="AB598" s="360">
        <f t="shared" ca="1" si="728"/>
        <v>44.8</v>
      </c>
      <c r="AC598" s="348" t="s">
        <v>899</v>
      </c>
      <c r="AD598" s="349">
        <v>1</v>
      </c>
      <c r="AE598" s="349">
        <v>150</v>
      </c>
      <c r="AF598" s="350">
        <f t="shared" ca="1" si="739"/>
        <v>15</v>
      </c>
      <c r="AG598" s="349">
        <v>0</v>
      </c>
      <c r="AH598" s="349">
        <f t="shared" si="740"/>
        <v>0</v>
      </c>
      <c r="AI598" s="349" t="s">
        <v>923</v>
      </c>
      <c r="AJ598" s="360">
        <f t="shared" ca="1" si="729"/>
        <v>14.933333333333334</v>
      </c>
      <c r="AK598" s="348" t="s">
        <v>899</v>
      </c>
      <c r="AL598" s="349">
        <v>1</v>
      </c>
      <c r="AM598" s="349">
        <v>50</v>
      </c>
      <c r="AN598" s="350">
        <f t="shared" ca="1" si="741"/>
        <v>5</v>
      </c>
      <c r="AO598" s="349">
        <v>0</v>
      </c>
      <c r="AP598" s="349">
        <f t="shared" si="742"/>
        <v>0</v>
      </c>
      <c r="AQ598" s="349" t="s">
        <v>923</v>
      </c>
      <c r="AR598" s="360">
        <f t="shared" ca="1" si="730"/>
        <v>44.8</v>
      </c>
    </row>
    <row r="599" spans="1:44" ht="13.5" thickBot="1" x14ac:dyDescent="0.25">
      <c r="A599" s="430"/>
      <c r="B599" s="430"/>
      <c r="C599" s="415"/>
      <c r="D599" s="413"/>
      <c r="E599" s="413"/>
      <c r="F599" s="417"/>
      <c r="G599" s="418"/>
      <c r="H599" s="418"/>
      <c r="I599" s="420"/>
      <c r="J599" s="422"/>
      <c r="K599" s="422"/>
      <c r="L599" s="424"/>
      <c r="M599" s="351" t="s">
        <v>31</v>
      </c>
      <c r="N599" s="352"/>
      <c r="O599" s="352"/>
      <c r="P599" s="352" t="str">
        <f t="shared" ca="1" si="735"/>
        <v/>
      </c>
      <c r="Q599" s="352"/>
      <c r="R599" s="352" t="str">
        <f t="shared" si="736"/>
        <v/>
      </c>
      <c r="S599" s="352"/>
      <c r="T599" s="361">
        <f t="shared" si="727"/>
        <v>0</v>
      </c>
      <c r="U599" s="351" t="s">
        <v>31</v>
      </c>
      <c r="V599" s="352"/>
      <c r="W599" s="352"/>
      <c r="X599" s="352" t="str">
        <f t="shared" ca="1" si="737"/>
        <v/>
      </c>
      <c r="Y599" s="352"/>
      <c r="Z599" s="352" t="str">
        <f t="shared" si="738"/>
        <v/>
      </c>
      <c r="AA599" s="352"/>
      <c r="AB599" s="361">
        <f t="shared" si="728"/>
        <v>0</v>
      </c>
      <c r="AC599" s="351" t="s">
        <v>31</v>
      </c>
      <c r="AD599" s="352"/>
      <c r="AE599" s="352"/>
      <c r="AF599" s="352" t="str">
        <f t="shared" ca="1" si="739"/>
        <v/>
      </c>
      <c r="AG599" s="352"/>
      <c r="AH599" s="352" t="str">
        <f t="shared" si="740"/>
        <v/>
      </c>
      <c r="AI599" s="352"/>
      <c r="AJ599" s="361">
        <f t="shared" si="729"/>
        <v>0</v>
      </c>
      <c r="AK599" s="351" t="s">
        <v>31</v>
      </c>
      <c r="AL599" s="352"/>
      <c r="AM599" s="352"/>
      <c r="AN599" s="352" t="str">
        <f t="shared" ca="1" si="741"/>
        <v/>
      </c>
      <c r="AO599" s="352"/>
      <c r="AP599" s="352" t="str">
        <f t="shared" si="742"/>
        <v/>
      </c>
      <c r="AQ599" s="352"/>
      <c r="AR599" s="361">
        <f t="shared" si="730"/>
        <v>0</v>
      </c>
    </row>
    <row r="600" spans="1:44" x14ac:dyDescent="0.2">
      <c r="A600" s="430">
        <f t="shared" ref="A600" si="749">IF(AND(A598&lt;&gt;A$10, A598&lt;&gt;""), A598+1, "")</f>
        <v>295</v>
      </c>
      <c r="B600" s="430" t="str">
        <f>'TO Filter Summary'!B305</f>
        <v>ACS</v>
      </c>
      <c r="C600" s="414" t="s">
        <v>81</v>
      </c>
      <c r="D600" s="409" t="s">
        <v>34</v>
      </c>
      <c r="E600" s="409" t="str">
        <f>'TO Filter Summary'!D305</f>
        <v>No</v>
      </c>
      <c r="F600" s="416">
        <f ca="1">IF($A600="","", VLOOKUP(CONCATENATE("Observatory", $A600), Type_DB, 4, 0))</f>
        <v>697</v>
      </c>
      <c r="G600" s="409" t="str">
        <f ca="1">IF($A600="","", VLOOKUP(CONCATENATE("Observatory", $A600), Type_DB, 5, 0))</f>
        <v>0x2B9</v>
      </c>
      <c r="H600" s="409" t="str">
        <f t="shared" ref="H600" ca="1" si="750">CONCATENATE("0x",DEC2HEX(F600+2048))</f>
        <v>0xAB9</v>
      </c>
      <c r="I600" s="419">
        <f ca="1">IF($A600="","", VLOOKUP(CONCATENATE("Observatory", $A600), Type_DB, 12, 0))</f>
        <v>768</v>
      </c>
      <c r="J600" s="421">
        <f ca="1">IF($A600="","", VLOOKUP(CONCATENATE("Observatory", $A600), Type_DB, 15, 0))</f>
        <v>0.1</v>
      </c>
      <c r="K600" s="421" t="str">
        <f ca="1">IF($A600="","", VLOOKUP(CONCATENATE("Observatory", $A600), Type_DB, 8, 0))</f>
        <v>Sync</v>
      </c>
      <c r="L600" s="423">
        <f ca="1">IF($A600="","", VLOOKUP(CONCATENATE("Observatory", $A600), Type_DB, 16, 0))</f>
        <v>7680</v>
      </c>
      <c r="M600" s="348" t="s">
        <v>899</v>
      </c>
      <c r="N600" s="349">
        <v>1</v>
      </c>
      <c r="O600" s="349">
        <v>20</v>
      </c>
      <c r="P600" s="350">
        <f t="shared" ca="1" si="735"/>
        <v>2</v>
      </c>
      <c r="Q600" s="349">
        <v>0</v>
      </c>
      <c r="R600" s="349">
        <f t="shared" si="736"/>
        <v>0</v>
      </c>
      <c r="S600" s="349" t="s">
        <v>923</v>
      </c>
      <c r="T600" s="360">
        <f t="shared" ca="1" si="727"/>
        <v>384</v>
      </c>
      <c r="U600" s="348" t="s">
        <v>899</v>
      </c>
      <c r="V600" s="349">
        <v>1</v>
      </c>
      <c r="W600" s="349">
        <v>50</v>
      </c>
      <c r="X600" s="350">
        <f t="shared" ca="1" si="737"/>
        <v>5</v>
      </c>
      <c r="Y600" s="349">
        <v>0</v>
      </c>
      <c r="Z600" s="349">
        <f t="shared" si="738"/>
        <v>0</v>
      </c>
      <c r="AA600" s="349" t="s">
        <v>923</v>
      </c>
      <c r="AB600" s="360">
        <f t="shared" ca="1" si="728"/>
        <v>153.6</v>
      </c>
      <c r="AC600" s="348" t="s">
        <v>899</v>
      </c>
      <c r="AD600" s="349">
        <v>1</v>
      </c>
      <c r="AE600" s="349">
        <v>150</v>
      </c>
      <c r="AF600" s="350">
        <f t="shared" ca="1" si="739"/>
        <v>15</v>
      </c>
      <c r="AG600" s="349">
        <v>0</v>
      </c>
      <c r="AH600" s="349">
        <f t="shared" si="740"/>
        <v>0</v>
      </c>
      <c r="AI600" s="349" t="s">
        <v>923</v>
      </c>
      <c r="AJ600" s="360">
        <f t="shared" ca="1" si="729"/>
        <v>51.2</v>
      </c>
      <c r="AK600" s="348" t="s">
        <v>899</v>
      </c>
      <c r="AL600" s="349">
        <v>1</v>
      </c>
      <c r="AM600" s="349">
        <v>150</v>
      </c>
      <c r="AN600" s="350">
        <f t="shared" ca="1" si="741"/>
        <v>15</v>
      </c>
      <c r="AO600" s="349">
        <v>0</v>
      </c>
      <c r="AP600" s="349">
        <f t="shared" si="742"/>
        <v>0</v>
      </c>
      <c r="AQ600" s="349" t="s">
        <v>923</v>
      </c>
      <c r="AR600" s="360">
        <f t="shared" ca="1" si="730"/>
        <v>51.2</v>
      </c>
    </row>
    <row r="601" spans="1:44" ht="13.5" thickBot="1" x14ac:dyDescent="0.25">
      <c r="A601" s="430"/>
      <c r="B601" s="430"/>
      <c r="C601" s="415"/>
      <c r="D601" s="413"/>
      <c r="E601" s="413"/>
      <c r="F601" s="417"/>
      <c r="G601" s="418"/>
      <c r="H601" s="418"/>
      <c r="I601" s="420"/>
      <c r="J601" s="422"/>
      <c r="K601" s="422"/>
      <c r="L601" s="424"/>
      <c r="M601" s="351" t="s">
        <v>31</v>
      </c>
      <c r="N601" s="352"/>
      <c r="O601" s="352"/>
      <c r="P601" s="352" t="str">
        <f t="shared" ca="1" si="735"/>
        <v/>
      </c>
      <c r="Q601" s="352"/>
      <c r="R601" s="352" t="str">
        <f t="shared" si="736"/>
        <v/>
      </c>
      <c r="S601" s="352"/>
      <c r="T601" s="361">
        <f t="shared" si="727"/>
        <v>0</v>
      </c>
      <c r="U601" s="351" t="s">
        <v>31</v>
      </c>
      <c r="V601" s="352"/>
      <c r="W601" s="352"/>
      <c r="X601" s="352" t="str">
        <f t="shared" ca="1" si="737"/>
        <v/>
      </c>
      <c r="Y601" s="352"/>
      <c r="Z601" s="352" t="str">
        <f t="shared" si="738"/>
        <v/>
      </c>
      <c r="AA601" s="352"/>
      <c r="AB601" s="361">
        <f t="shared" si="728"/>
        <v>0</v>
      </c>
      <c r="AC601" s="351" t="s">
        <v>31</v>
      </c>
      <c r="AD601" s="352"/>
      <c r="AE601" s="352"/>
      <c r="AF601" s="352" t="str">
        <f t="shared" ca="1" si="739"/>
        <v/>
      </c>
      <c r="AG601" s="352"/>
      <c r="AH601" s="352" t="str">
        <f t="shared" si="740"/>
        <v/>
      </c>
      <c r="AI601" s="352"/>
      <c r="AJ601" s="361">
        <f t="shared" si="729"/>
        <v>0</v>
      </c>
      <c r="AK601" s="351" t="s">
        <v>31</v>
      </c>
      <c r="AL601" s="352"/>
      <c r="AM601" s="352"/>
      <c r="AN601" s="352" t="str">
        <f t="shared" ca="1" si="741"/>
        <v/>
      </c>
      <c r="AO601" s="352"/>
      <c r="AP601" s="352" t="str">
        <f t="shared" si="742"/>
        <v/>
      </c>
      <c r="AQ601" s="352"/>
      <c r="AR601" s="361">
        <f t="shared" si="730"/>
        <v>0</v>
      </c>
    </row>
    <row r="602" spans="1:44" x14ac:dyDescent="0.2">
      <c r="A602" s="430">
        <f t="shared" ref="A602" si="751">IF(AND(A600&lt;&gt;A$10, A600&lt;&gt;""), A600+1, "")</f>
        <v>296</v>
      </c>
      <c r="B602" s="430" t="str">
        <f>'TO Filter Summary'!B306</f>
        <v>ACS</v>
      </c>
      <c r="C602" s="414" t="s">
        <v>539</v>
      </c>
      <c r="D602" s="409" t="s">
        <v>34</v>
      </c>
      <c r="E602" s="409" t="str">
        <f>'TO Filter Summary'!D306</f>
        <v>No</v>
      </c>
      <c r="F602" s="416">
        <f ca="1">IF($A602="","", VLOOKUP(CONCATENATE("Observatory", $A602), Type_DB, 4, 0))</f>
        <v>698</v>
      </c>
      <c r="G602" s="409" t="str">
        <f ca="1">IF($A602="","", VLOOKUP(CONCATENATE("Observatory", $A602), Type_DB, 5, 0))</f>
        <v>0x2BA</v>
      </c>
      <c r="H602" s="409" t="str">
        <f t="shared" ref="H602" ca="1" si="752">CONCATENATE("0x",DEC2HEX(F602+2048))</f>
        <v>0xABA</v>
      </c>
      <c r="I602" s="419">
        <f ca="1">IF($A602="","", VLOOKUP(CONCATENATE("Observatory", $A602), Type_DB, 12, 0))</f>
        <v>1088</v>
      </c>
      <c r="J602" s="421">
        <f ca="1">IF($A602="","", VLOOKUP(CONCATENATE("Observatory", $A602), Type_DB, 15, 0))</f>
        <v>0.1</v>
      </c>
      <c r="K602" s="421" t="str">
        <f ca="1">IF($A602="","", VLOOKUP(CONCATENATE("Observatory", $A602), Type_DB, 8, 0))</f>
        <v>Sync</v>
      </c>
      <c r="L602" s="423">
        <f ca="1">IF($A602="","", VLOOKUP(CONCATENATE("Observatory", $A602), Type_DB, 16, 0))</f>
        <v>10880</v>
      </c>
      <c r="M602" s="348" t="s">
        <v>899</v>
      </c>
      <c r="N602" s="349">
        <v>1</v>
      </c>
      <c r="O602" s="349">
        <v>40</v>
      </c>
      <c r="P602" s="350">
        <f t="shared" ca="1" si="735"/>
        <v>4</v>
      </c>
      <c r="Q602" s="349">
        <v>0</v>
      </c>
      <c r="R602" s="349">
        <f t="shared" si="736"/>
        <v>0</v>
      </c>
      <c r="S602" s="349" t="s">
        <v>923</v>
      </c>
      <c r="T602" s="360">
        <f t="shared" ca="1" si="727"/>
        <v>272</v>
      </c>
      <c r="U602" s="348" t="s">
        <v>899</v>
      </c>
      <c r="V602" s="349">
        <v>1</v>
      </c>
      <c r="W602" s="349">
        <v>100</v>
      </c>
      <c r="X602" s="350">
        <f t="shared" ca="1" si="737"/>
        <v>10</v>
      </c>
      <c r="Y602" s="349">
        <v>0</v>
      </c>
      <c r="Z602" s="349">
        <f t="shared" si="738"/>
        <v>0</v>
      </c>
      <c r="AA602" s="349" t="s">
        <v>923</v>
      </c>
      <c r="AB602" s="360">
        <f t="shared" ca="1" si="728"/>
        <v>108.8</v>
      </c>
      <c r="AC602" s="348" t="s">
        <v>899</v>
      </c>
      <c r="AD602" s="349">
        <v>1</v>
      </c>
      <c r="AE602" s="349">
        <v>100</v>
      </c>
      <c r="AF602" s="350">
        <f t="shared" ca="1" si="739"/>
        <v>10</v>
      </c>
      <c r="AG602" s="349">
        <v>0</v>
      </c>
      <c r="AH602" s="349">
        <f t="shared" si="740"/>
        <v>0</v>
      </c>
      <c r="AI602" s="349" t="s">
        <v>923</v>
      </c>
      <c r="AJ602" s="360">
        <f t="shared" ca="1" si="729"/>
        <v>108.8</v>
      </c>
      <c r="AK602" s="348" t="s">
        <v>899</v>
      </c>
      <c r="AL602" s="349">
        <v>1</v>
      </c>
      <c r="AM602" s="349">
        <v>100</v>
      </c>
      <c r="AN602" s="350">
        <f t="shared" ca="1" si="741"/>
        <v>10</v>
      </c>
      <c r="AO602" s="349">
        <v>0</v>
      </c>
      <c r="AP602" s="349">
        <f t="shared" si="742"/>
        <v>0</v>
      </c>
      <c r="AQ602" s="349" t="s">
        <v>923</v>
      </c>
      <c r="AR602" s="360">
        <f t="shared" ca="1" si="730"/>
        <v>108.8</v>
      </c>
    </row>
    <row r="603" spans="1:44" ht="13.5" thickBot="1" x14ac:dyDescent="0.25">
      <c r="A603" s="430"/>
      <c r="B603" s="430"/>
      <c r="C603" s="415"/>
      <c r="D603" s="413"/>
      <c r="E603" s="413"/>
      <c r="F603" s="417"/>
      <c r="G603" s="418"/>
      <c r="H603" s="418"/>
      <c r="I603" s="420"/>
      <c r="J603" s="422"/>
      <c r="K603" s="422"/>
      <c r="L603" s="424"/>
      <c r="M603" s="351" t="s">
        <v>31</v>
      </c>
      <c r="N603" s="352"/>
      <c r="O603" s="352"/>
      <c r="P603" s="352" t="str">
        <f t="shared" ca="1" si="735"/>
        <v/>
      </c>
      <c r="Q603" s="352"/>
      <c r="R603" s="352" t="str">
        <f t="shared" si="736"/>
        <v/>
      </c>
      <c r="S603" s="352"/>
      <c r="T603" s="361">
        <f t="shared" si="727"/>
        <v>0</v>
      </c>
      <c r="U603" s="351" t="s">
        <v>31</v>
      </c>
      <c r="V603" s="352"/>
      <c r="W603" s="352"/>
      <c r="X603" s="352" t="str">
        <f t="shared" ca="1" si="737"/>
        <v/>
      </c>
      <c r="Y603" s="352"/>
      <c r="Z603" s="352" t="str">
        <f t="shared" si="738"/>
        <v/>
      </c>
      <c r="AA603" s="352"/>
      <c r="AB603" s="361">
        <f t="shared" si="728"/>
        <v>0</v>
      </c>
      <c r="AC603" s="351" t="s">
        <v>31</v>
      </c>
      <c r="AD603" s="352"/>
      <c r="AE603" s="352"/>
      <c r="AF603" s="352" t="str">
        <f t="shared" ca="1" si="739"/>
        <v/>
      </c>
      <c r="AG603" s="352"/>
      <c r="AH603" s="352" t="str">
        <f t="shared" si="740"/>
        <v/>
      </c>
      <c r="AI603" s="352"/>
      <c r="AJ603" s="361">
        <f t="shared" si="729"/>
        <v>0</v>
      </c>
      <c r="AK603" s="351" t="s">
        <v>31</v>
      </c>
      <c r="AL603" s="352"/>
      <c r="AM603" s="352"/>
      <c r="AN603" s="352" t="str">
        <f t="shared" ca="1" si="741"/>
        <v/>
      </c>
      <c r="AO603" s="352"/>
      <c r="AP603" s="352" t="str">
        <f t="shared" si="742"/>
        <v/>
      </c>
      <c r="AQ603" s="352"/>
      <c r="AR603" s="361">
        <f t="shared" si="730"/>
        <v>0</v>
      </c>
    </row>
    <row r="604" spans="1:44" x14ac:dyDescent="0.2">
      <c r="A604" s="430">
        <f t="shared" ref="A604" si="753">IF(AND(A602&lt;&gt;A$10, A602&lt;&gt;""), A602+1, "")</f>
        <v>297</v>
      </c>
      <c r="B604" s="430" t="str">
        <f>'TO Filter Summary'!B307</f>
        <v>ACS</v>
      </c>
      <c r="C604" s="414" t="s">
        <v>777</v>
      </c>
      <c r="D604" s="409" t="s">
        <v>34</v>
      </c>
      <c r="E604" s="409" t="str">
        <f>'TO Filter Summary'!D307</f>
        <v>No</v>
      </c>
      <c r="F604" s="416">
        <f ca="1">IF($A604="","", VLOOKUP(CONCATENATE("Observatory", $A604), Type_DB, 4, 0))</f>
        <v>700</v>
      </c>
      <c r="G604" s="409" t="str">
        <f ca="1">IF($A604="","", VLOOKUP(CONCATENATE("Observatory", $A604), Type_DB, 5, 0))</f>
        <v>0x2BC</v>
      </c>
      <c r="H604" s="409" t="str">
        <f t="shared" ref="H604" ca="1" si="754">CONCATENATE("0x",DEC2HEX(F604+2048))</f>
        <v>0xABC</v>
      </c>
      <c r="I604" s="419">
        <f ca="1">IF($A604="","", VLOOKUP(CONCATENATE("Observatory", $A604), Type_DB, 12, 0))</f>
        <v>384</v>
      </c>
      <c r="J604" s="421">
        <f ca="1">IF($A604="","", VLOOKUP(CONCATENATE("Observatory", $A604), Type_DB, 15, 0))</f>
        <v>0.1</v>
      </c>
      <c r="K604" s="421" t="str">
        <f ca="1">IF($A604="","", VLOOKUP(CONCATENATE("Observatory", $A604), Type_DB, 8, 0))</f>
        <v>Sync</v>
      </c>
      <c r="L604" s="423">
        <f ca="1">IF($A604="","", VLOOKUP(CONCATENATE("Observatory", $A604), Type_DB, 16, 0))</f>
        <v>3840</v>
      </c>
      <c r="M604" s="348" t="s">
        <v>899</v>
      </c>
      <c r="N604" s="349">
        <v>1</v>
      </c>
      <c r="O604" s="349">
        <v>5</v>
      </c>
      <c r="P604" s="350">
        <f t="shared" ca="1" si="735"/>
        <v>0.5</v>
      </c>
      <c r="Q604" s="349">
        <v>0</v>
      </c>
      <c r="R604" s="349">
        <f t="shared" si="736"/>
        <v>2</v>
      </c>
      <c r="S604" s="349" t="s">
        <v>925</v>
      </c>
      <c r="T604" s="360">
        <f t="shared" ca="1" si="727"/>
        <v>768</v>
      </c>
      <c r="U604" s="348" t="s">
        <v>899</v>
      </c>
      <c r="V604" s="349">
        <v>0</v>
      </c>
      <c r="W604" s="349">
        <v>0</v>
      </c>
      <c r="X604" s="350">
        <f t="shared" ca="1" si="737"/>
        <v>0</v>
      </c>
      <c r="Y604" s="349">
        <v>0</v>
      </c>
      <c r="Z604" s="349">
        <f t="shared" si="738"/>
        <v>0</v>
      </c>
      <c r="AA604" s="349" t="s">
        <v>923</v>
      </c>
      <c r="AB604" s="360">
        <f t="shared" si="728"/>
        <v>0</v>
      </c>
      <c r="AC604" s="348" t="s">
        <v>899</v>
      </c>
      <c r="AD604" s="349">
        <v>0</v>
      </c>
      <c r="AE604" s="349">
        <v>0</v>
      </c>
      <c r="AF604" s="350">
        <f t="shared" ca="1" si="739"/>
        <v>0</v>
      </c>
      <c r="AG604" s="349">
        <v>0</v>
      </c>
      <c r="AH604" s="349">
        <f t="shared" si="740"/>
        <v>0</v>
      </c>
      <c r="AI604" s="349" t="s">
        <v>923</v>
      </c>
      <c r="AJ604" s="360">
        <f t="shared" si="729"/>
        <v>0</v>
      </c>
      <c r="AK604" s="348" t="s">
        <v>899</v>
      </c>
      <c r="AL604" s="349">
        <v>0</v>
      </c>
      <c r="AM604" s="349">
        <v>0</v>
      </c>
      <c r="AN604" s="350">
        <f t="shared" ca="1" si="741"/>
        <v>0</v>
      </c>
      <c r="AO604" s="349">
        <v>0</v>
      </c>
      <c r="AP604" s="349">
        <f t="shared" si="742"/>
        <v>0</v>
      </c>
      <c r="AQ604" s="349" t="s">
        <v>923</v>
      </c>
      <c r="AR604" s="360">
        <f t="shared" si="730"/>
        <v>0</v>
      </c>
    </row>
    <row r="605" spans="1:44" ht="13.5" thickBot="1" x14ac:dyDescent="0.25">
      <c r="A605" s="430"/>
      <c r="B605" s="430"/>
      <c r="C605" s="415"/>
      <c r="D605" s="413"/>
      <c r="E605" s="413"/>
      <c r="F605" s="417"/>
      <c r="G605" s="418"/>
      <c r="H605" s="418"/>
      <c r="I605" s="420"/>
      <c r="J605" s="422"/>
      <c r="K605" s="422"/>
      <c r="L605" s="424"/>
      <c r="M605" s="351" t="s">
        <v>31</v>
      </c>
      <c r="N605" s="352"/>
      <c r="O605" s="352"/>
      <c r="P605" s="352" t="str">
        <f t="shared" ca="1" si="735"/>
        <v/>
      </c>
      <c r="Q605" s="352"/>
      <c r="R605" s="352" t="str">
        <f t="shared" si="736"/>
        <v/>
      </c>
      <c r="S605" s="352"/>
      <c r="T605" s="361">
        <f t="shared" si="727"/>
        <v>0</v>
      </c>
      <c r="U605" s="351" t="s">
        <v>31</v>
      </c>
      <c r="V605" s="352"/>
      <c r="W605" s="352"/>
      <c r="X605" s="352" t="str">
        <f t="shared" ca="1" si="737"/>
        <v/>
      </c>
      <c r="Y605" s="352"/>
      <c r="Z605" s="352" t="str">
        <f t="shared" si="738"/>
        <v/>
      </c>
      <c r="AA605" s="352"/>
      <c r="AB605" s="361">
        <f t="shared" si="728"/>
        <v>0</v>
      </c>
      <c r="AC605" s="351" t="s">
        <v>31</v>
      </c>
      <c r="AD605" s="352"/>
      <c r="AE605" s="352"/>
      <c r="AF605" s="352" t="str">
        <f t="shared" ca="1" si="739"/>
        <v/>
      </c>
      <c r="AG605" s="352"/>
      <c r="AH605" s="352" t="str">
        <f t="shared" si="740"/>
        <v/>
      </c>
      <c r="AI605" s="352"/>
      <c r="AJ605" s="361">
        <f t="shared" si="729"/>
        <v>0</v>
      </c>
      <c r="AK605" s="351" t="s">
        <v>31</v>
      </c>
      <c r="AL605" s="352"/>
      <c r="AM605" s="352"/>
      <c r="AN605" s="352" t="str">
        <f t="shared" ca="1" si="741"/>
        <v/>
      </c>
      <c r="AO605" s="352"/>
      <c r="AP605" s="352" t="str">
        <f t="shared" si="742"/>
        <v/>
      </c>
      <c r="AQ605" s="352"/>
      <c r="AR605" s="361">
        <f t="shared" si="730"/>
        <v>0</v>
      </c>
    </row>
    <row r="606" spans="1:44" x14ac:dyDescent="0.2">
      <c r="A606" s="430">
        <f t="shared" ref="A606" si="755">IF(AND(A604&lt;&gt;A$10, A604&lt;&gt;""), A604+1, "")</f>
        <v>298</v>
      </c>
      <c r="B606" s="430" t="str">
        <f>'TO Filter Summary'!B308</f>
        <v>ACS</v>
      </c>
      <c r="C606" s="414" t="s">
        <v>1238</v>
      </c>
      <c r="D606" s="409" t="s">
        <v>34</v>
      </c>
      <c r="E606" s="409" t="str">
        <f>'TO Filter Summary'!D308</f>
        <v>No</v>
      </c>
      <c r="F606" s="416">
        <f ca="1">IF($A606="","", VLOOKUP(CONCATENATE("Observatory", $A606), Type_DB, 4, 0))</f>
        <v>703</v>
      </c>
      <c r="G606" s="409" t="str">
        <f ca="1">IF($A606="","", VLOOKUP(CONCATENATE("Observatory", $A606), Type_DB, 5, 0))</f>
        <v>0x2BF</v>
      </c>
      <c r="H606" s="409" t="str">
        <f t="shared" ref="H606" ca="1" si="756">CONCATENATE("0x",DEC2HEX(F606+2048))</f>
        <v>0xABF</v>
      </c>
      <c r="I606" s="419">
        <f ca="1">IF($A606="","", VLOOKUP(CONCATENATE("Observatory", $A606), Type_DB, 12, 0))</f>
        <v>1488</v>
      </c>
      <c r="J606" s="421">
        <f ca="1">IF($A606="","", VLOOKUP(CONCATENATE("Observatory", $A606), Type_DB, 15, 0))</f>
        <v>0.1</v>
      </c>
      <c r="K606" s="421" t="str">
        <f ca="1">IF($A606="","", VLOOKUP(CONCATENATE("Observatory", $A606), Type_DB, 8, 0))</f>
        <v>Sync</v>
      </c>
      <c r="L606" s="423">
        <f ca="1">IF($A606="","", VLOOKUP(CONCATENATE("Observatory", $A606), Type_DB, 16, 0))</f>
        <v>14880</v>
      </c>
      <c r="M606" s="348" t="s">
        <v>899</v>
      </c>
      <c r="N606" s="349">
        <v>1</v>
      </c>
      <c r="O606" s="349">
        <v>1</v>
      </c>
      <c r="P606" s="350">
        <f t="shared" ca="1" si="735"/>
        <v>0.1</v>
      </c>
      <c r="Q606" s="349">
        <v>0</v>
      </c>
      <c r="R606" s="349">
        <f t="shared" si="736"/>
        <v>2</v>
      </c>
      <c r="S606" s="349" t="s">
        <v>925</v>
      </c>
      <c r="T606" s="360">
        <f t="shared" ca="1" si="727"/>
        <v>14880</v>
      </c>
      <c r="U606" s="348" t="s">
        <v>899</v>
      </c>
      <c r="V606" s="349">
        <v>0</v>
      </c>
      <c r="W606" s="349">
        <v>0</v>
      </c>
      <c r="X606" s="350">
        <f t="shared" ca="1" si="737"/>
        <v>0</v>
      </c>
      <c r="Y606" s="349">
        <v>0</v>
      </c>
      <c r="Z606" s="349">
        <f t="shared" si="738"/>
        <v>0</v>
      </c>
      <c r="AA606" s="349" t="s">
        <v>923</v>
      </c>
      <c r="AB606" s="360">
        <f t="shared" si="728"/>
        <v>0</v>
      </c>
      <c r="AC606" s="348" t="s">
        <v>899</v>
      </c>
      <c r="AD606" s="349">
        <v>0</v>
      </c>
      <c r="AE606" s="349">
        <v>0</v>
      </c>
      <c r="AF606" s="350">
        <f t="shared" ca="1" si="739"/>
        <v>0</v>
      </c>
      <c r="AG606" s="349">
        <v>0</v>
      </c>
      <c r="AH606" s="349">
        <f t="shared" si="740"/>
        <v>0</v>
      </c>
      <c r="AI606" s="349" t="s">
        <v>923</v>
      </c>
      <c r="AJ606" s="360">
        <f t="shared" si="729"/>
        <v>0</v>
      </c>
      <c r="AK606" s="348" t="s">
        <v>899</v>
      </c>
      <c r="AL606" s="349">
        <v>0</v>
      </c>
      <c r="AM606" s="349">
        <v>0</v>
      </c>
      <c r="AN606" s="350">
        <f t="shared" ca="1" si="741"/>
        <v>0</v>
      </c>
      <c r="AO606" s="349">
        <v>0</v>
      </c>
      <c r="AP606" s="349">
        <f t="shared" si="742"/>
        <v>0</v>
      </c>
      <c r="AQ606" s="349" t="s">
        <v>923</v>
      </c>
      <c r="AR606" s="360">
        <f t="shared" si="730"/>
        <v>0</v>
      </c>
    </row>
    <row r="607" spans="1:44" ht="13.5" thickBot="1" x14ac:dyDescent="0.25">
      <c r="A607" s="430"/>
      <c r="B607" s="430"/>
      <c r="C607" s="415"/>
      <c r="D607" s="413"/>
      <c r="E607" s="413"/>
      <c r="F607" s="417"/>
      <c r="G607" s="418"/>
      <c r="H607" s="418"/>
      <c r="I607" s="420"/>
      <c r="J607" s="422"/>
      <c r="K607" s="422"/>
      <c r="L607" s="424"/>
      <c r="M607" s="351" t="s">
        <v>31</v>
      </c>
      <c r="N607" s="352"/>
      <c r="O607" s="352"/>
      <c r="P607" s="352" t="str">
        <f t="shared" ca="1" si="735"/>
        <v/>
      </c>
      <c r="Q607" s="352"/>
      <c r="R607" s="352" t="str">
        <f t="shared" si="736"/>
        <v/>
      </c>
      <c r="S607" s="352"/>
      <c r="T607" s="361">
        <f t="shared" si="727"/>
        <v>0</v>
      </c>
      <c r="U607" s="351" t="s">
        <v>31</v>
      </c>
      <c r="V607" s="352"/>
      <c r="W607" s="352"/>
      <c r="X607" s="352" t="str">
        <f t="shared" ca="1" si="737"/>
        <v/>
      </c>
      <c r="Y607" s="352"/>
      <c r="Z607" s="352" t="str">
        <f t="shared" si="738"/>
        <v/>
      </c>
      <c r="AA607" s="352"/>
      <c r="AB607" s="361">
        <f t="shared" si="728"/>
        <v>0</v>
      </c>
      <c r="AC607" s="351" t="s">
        <v>31</v>
      </c>
      <c r="AD607" s="352"/>
      <c r="AE607" s="352"/>
      <c r="AF607" s="352" t="str">
        <f t="shared" ca="1" si="739"/>
        <v/>
      </c>
      <c r="AG607" s="352"/>
      <c r="AH607" s="352" t="str">
        <f t="shared" si="740"/>
        <v/>
      </c>
      <c r="AI607" s="352"/>
      <c r="AJ607" s="361">
        <f t="shared" si="729"/>
        <v>0</v>
      </c>
      <c r="AK607" s="351" t="s">
        <v>31</v>
      </c>
      <c r="AL607" s="352"/>
      <c r="AM607" s="352"/>
      <c r="AN607" s="352" t="str">
        <f t="shared" ca="1" si="741"/>
        <v/>
      </c>
      <c r="AO607" s="352"/>
      <c r="AP607" s="352" t="str">
        <f t="shared" si="742"/>
        <v/>
      </c>
      <c r="AQ607" s="352"/>
      <c r="AR607" s="361">
        <f t="shared" si="730"/>
        <v>0</v>
      </c>
    </row>
    <row r="608" spans="1:44" x14ac:dyDescent="0.2">
      <c r="A608" s="430">
        <f t="shared" ref="A608" si="757">IF(AND(A606&lt;&gt;A$10, A606&lt;&gt;""), A606+1, "")</f>
        <v>299</v>
      </c>
      <c r="B608" s="430">
        <f>'TO Filter Summary'!B309</f>
        <v>0</v>
      </c>
      <c r="C608" s="414" t="s">
        <v>419</v>
      </c>
      <c r="D608" s="409" t="s">
        <v>27</v>
      </c>
      <c r="E608" s="409" t="str">
        <f>'TO Filter Summary'!D309</f>
        <v>B</v>
      </c>
      <c r="F608" s="416">
        <f ca="1">IF($A608="","", VLOOKUP(CONCATENATE("Observatory", $A608), Type_DB, 4, 0))</f>
        <v>704</v>
      </c>
      <c r="G608" s="409" t="str">
        <f ca="1">IF($A608="","", VLOOKUP(CONCATENATE("Observatory", $A608), Type_DB, 5, 0))</f>
        <v>0x2C0</v>
      </c>
      <c r="H608" s="409" t="str">
        <f t="shared" ref="H608" ca="1" si="758">CONCATENATE("0x",DEC2HEX(F608+2048))</f>
        <v>0xAC0</v>
      </c>
      <c r="I608" s="419" t="str">
        <f ca="1">IF($A608="","", VLOOKUP(CONCATENATE("Observatory", $A608), Type_DB, 12, 0))</f>
        <v/>
      </c>
      <c r="J608" s="421">
        <f ca="1">IF($A608="","", VLOOKUP(CONCATENATE("Observatory", $A608), Type_DB, 15, 0))</f>
        <v>0</v>
      </c>
      <c r="K608" s="421" t="str">
        <f ca="1">IF($A608="","", VLOOKUP(CONCATENATE("Observatory", $A608), Type_DB, 8, 0))</f>
        <v>N/A</v>
      </c>
      <c r="L608" s="423">
        <f ca="1">IF($A608="","", VLOOKUP(CONCATENATE("Observatory", $A608), Type_DB, 16, 0))</f>
        <v>0</v>
      </c>
      <c r="M608" s="348" t="s">
        <v>899</v>
      </c>
      <c r="N608" s="349">
        <v>0</v>
      </c>
      <c r="O608" s="349">
        <v>0</v>
      </c>
      <c r="P608" s="350">
        <f t="shared" ca="1" si="735"/>
        <v>0</v>
      </c>
      <c r="Q608" s="349">
        <v>0</v>
      </c>
      <c r="R608" s="349">
        <f t="shared" si="736"/>
        <v>0</v>
      </c>
      <c r="S608" s="349" t="s">
        <v>923</v>
      </c>
      <c r="T608" s="360">
        <f t="shared" si="727"/>
        <v>0</v>
      </c>
      <c r="U608" s="348" t="s">
        <v>899</v>
      </c>
      <c r="V608" s="349">
        <v>0</v>
      </c>
      <c r="W608" s="349">
        <v>0</v>
      </c>
      <c r="X608" s="350">
        <f t="shared" ca="1" si="737"/>
        <v>0</v>
      </c>
      <c r="Y608" s="349">
        <v>0</v>
      </c>
      <c r="Z608" s="349">
        <f t="shared" si="738"/>
        <v>0</v>
      </c>
      <c r="AA608" s="349" t="s">
        <v>923</v>
      </c>
      <c r="AB608" s="360">
        <f t="shared" si="728"/>
        <v>0</v>
      </c>
      <c r="AC608" s="348" t="s">
        <v>899</v>
      </c>
      <c r="AD608" s="349">
        <v>0</v>
      </c>
      <c r="AE608" s="349">
        <v>0</v>
      </c>
      <c r="AF608" s="350">
        <f t="shared" ca="1" si="739"/>
        <v>0</v>
      </c>
      <c r="AG608" s="349">
        <v>0</v>
      </c>
      <c r="AH608" s="349">
        <f t="shared" si="740"/>
        <v>0</v>
      </c>
      <c r="AI608" s="349" t="s">
        <v>923</v>
      </c>
      <c r="AJ608" s="360">
        <f t="shared" si="729"/>
        <v>0</v>
      </c>
      <c r="AK608" s="348" t="s">
        <v>899</v>
      </c>
      <c r="AL608" s="349">
        <v>0</v>
      </c>
      <c r="AM608" s="349">
        <v>0</v>
      </c>
      <c r="AN608" s="350">
        <f t="shared" ca="1" si="741"/>
        <v>0</v>
      </c>
      <c r="AO608" s="349">
        <v>0</v>
      </c>
      <c r="AP608" s="349">
        <f t="shared" si="742"/>
        <v>0</v>
      </c>
      <c r="AQ608" s="349" t="s">
        <v>923</v>
      </c>
      <c r="AR608" s="360">
        <f t="shared" si="730"/>
        <v>0</v>
      </c>
    </row>
    <row r="609" spans="1:44" ht="13.5" thickBot="1" x14ac:dyDescent="0.25">
      <c r="A609" s="430"/>
      <c r="B609" s="430"/>
      <c r="C609" s="415"/>
      <c r="D609" s="413"/>
      <c r="E609" s="413"/>
      <c r="F609" s="417"/>
      <c r="G609" s="418"/>
      <c r="H609" s="418"/>
      <c r="I609" s="420"/>
      <c r="J609" s="422"/>
      <c r="K609" s="422"/>
      <c r="L609" s="424"/>
      <c r="M609" s="351" t="s">
        <v>31</v>
      </c>
      <c r="N609" s="352"/>
      <c r="O609" s="352"/>
      <c r="P609" s="352" t="str">
        <f t="shared" ca="1" si="735"/>
        <v/>
      </c>
      <c r="Q609" s="352"/>
      <c r="R609" s="352" t="str">
        <f t="shared" si="736"/>
        <v/>
      </c>
      <c r="S609" s="352"/>
      <c r="T609" s="361">
        <f t="shared" si="727"/>
        <v>0</v>
      </c>
      <c r="U609" s="351" t="s">
        <v>31</v>
      </c>
      <c r="V609" s="352"/>
      <c r="W609" s="352"/>
      <c r="X609" s="352" t="str">
        <f t="shared" ca="1" si="737"/>
        <v/>
      </c>
      <c r="Y609" s="352"/>
      <c r="Z609" s="352" t="str">
        <f t="shared" si="738"/>
        <v/>
      </c>
      <c r="AA609" s="352"/>
      <c r="AB609" s="361">
        <f t="shared" si="728"/>
        <v>0</v>
      </c>
      <c r="AC609" s="351" t="s">
        <v>31</v>
      </c>
      <c r="AD609" s="352"/>
      <c r="AE609" s="352"/>
      <c r="AF609" s="352" t="str">
        <f t="shared" ca="1" si="739"/>
        <v/>
      </c>
      <c r="AG609" s="352"/>
      <c r="AH609" s="352" t="str">
        <f t="shared" si="740"/>
        <v/>
      </c>
      <c r="AI609" s="352"/>
      <c r="AJ609" s="361">
        <f t="shared" si="729"/>
        <v>0</v>
      </c>
      <c r="AK609" s="351" t="s">
        <v>31</v>
      </c>
      <c r="AL609" s="352"/>
      <c r="AM609" s="352"/>
      <c r="AN609" s="352" t="str">
        <f t="shared" ca="1" si="741"/>
        <v/>
      </c>
      <c r="AO609" s="352"/>
      <c r="AP609" s="352" t="str">
        <f t="shared" si="742"/>
        <v/>
      </c>
      <c r="AQ609" s="352"/>
      <c r="AR609" s="361">
        <f t="shared" si="730"/>
        <v>0</v>
      </c>
    </row>
    <row r="610" spans="1:44" x14ac:dyDescent="0.2">
      <c r="A610" s="430">
        <f t="shared" ref="A610" si="759">IF(AND(A608&lt;&gt;A$10, A608&lt;&gt;""), A608+1, "")</f>
        <v>300</v>
      </c>
      <c r="B610" s="430">
        <f>'TO Filter Summary'!B310</f>
        <v>0</v>
      </c>
      <c r="C610" s="414" t="s">
        <v>419</v>
      </c>
      <c r="D610" s="409" t="s">
        <v>27</v>
      </c>
      <c r="E610" s="409" t="str">
        <f>'TO Filter Summary'!D310</f>
        <v>B</v>
      </c>
      <c r="F610" s="416">
        <f ca="1">IF($A610="","", VLOOKUP(CONCATENATE("Observatory", $A610), Type_DB, 4, 0))</f>
        <v>705</v>
      </c>
      <c r="G610" s="409" t="str">
        <f ca="1">IF($A610="","", VLOOKUP(CONCATENATE("Observatory", $A610), Type_DB, 5, 0))</f>
        <v>0x2C1</v>
      </c>
      <c r="H610" s="409" t="str">
        <f t="shared" ref="H610" ca="1" si="760">CONCATENATE("0x",DEC2HEX(F610+2048))</f>
        <v>0xAC1</v>
      </c>
      <c r="I610" s="419" t="str">
        <f ca="1">IF($A610="","", VLOOKUP(CONCATENATE("Observatory", $A610), Type_DB, 12, 0))</f>
        <v/>
      </c>
      <c r="J610" s="421">
        <f ca="1">IF($A610="","", VLOOKUP(CONCATENATE("Observatory", $A610), Type_DB, 15, 0))</f>
        <v>0</v>
      </c>
      <c r="K610" s="421" t="str">
        <f ca="1">IF($A610="","", VLOOKUP(CONCATENATE("Observatory", $A610), Type_DB, 8, 0))</f>
        <v>N/A</v>
      </c>
      <c r="L610" s="423">
        <f ca="1">IF($A610="","", VLOOKUP(CONCATENATE("Observatory", $A610), Type_DB, 16, 0))</f>
        <v>0</v>
      </c>
      <c r="M610" s="348" t="s">
        <v>899</v>
      </c>
      <c r="N610" s="349">
        <v>0</v>
      </c>
      <c r="O610" s="349">
        <v>0</v>
      </c>
      <c r="P610" s="350">
        <f t="shared" ca="1" si="735"/>
        <v>0</v>
      </c>
      <c r="Q610" s="349">
        <v>0</v>
      </c>
      <c r="R610" s="349">
        <f t="shared" si="736"/>
        <v>0</v>
      </c>
      <c r="S610" s="349" t="s">
        <v>923</v>
      </c>
      <c r="T610" s="360">
        <f t="shared" si="727"/>
        <v>0</v>
      </c>
      <c r="U610" s="348" t="s">
        <v>899</v>
      </c>
      <c r="V610" s="349">
        <v>0</v>
      </c>
      <c r="W610" s="349">
        <v>0</v>
      </c>
      <c r="X610" s="350">
        <f t="shared" ca="1" si="737"/>
        <v>0</v>
      </c>
      <c r="Y610" s="349">
        <v>0</v>
      </c>
      <c r="Z610" s="349">
        <f t="shared" si="738"/>
        <v>0</v>
      </c>
      <c r="AA610" s="349" t="s">
        <v>923</v>
      </c>
      <c r="AB610" s="360">
        <f t="shared" si="728"/>
        <v>0</v>
      </c>
      <c r="AC610" s="348" t="s">
        <v>899</v>
      </c>
      <c r="AD610" s="349">
        <v>0</v>
      </c>
      <c r="AE610" s="349">
        <v>0</v>
      </c>
      <c r="AF610" s="350">
        <f t="shared" ca="1" si="739"/>
        <v>0</v>
      </c>
      <c r="AG610" s="349">
        <v>0</v>
      </c>
      <c r="AH610" s="349">
        <f t="shared" si="740"/>
        <v>0</v>
      </c>
      <c r="AI610" s="349" t="s">
        <v>923</v>
      </c>
      <c r="AJ610" s="360">
        <f t="shared" si="729"/>
        <v>0</v>
      </c>
      <c r="AK610" s="348" t="s">
        <v>899</v>
      </c>
      <c r="AL610" s="349">
        <v>0</v>
      </c>
      <c r="AM610" s="349">
        <v>0</v>
      </c>
      <c r="AN610" s="350">
        <f t="shared" ca="1" si="741"/>
        <v>0</v>
      </c>
      <c r="AO610" s="349">
        <v>0</v>
      </c>
      <c r="AP610" s="349">
        <f t="shared" si="742"/>
        <v>0</v>
      </c>
      <c r="AQ610" s="349" t="s">
        <v>923</v>
      </c>
      <c r="AR610" s="360">
        <f t="shared" si="730"/>
        <v>0</v>
      </c>
    </row>
    <row r="611" spans="1:44" ht="13.5" thickBot="1" x14ac:dyDescent="0.25">
      <c r="A611" s="430"/>
      <c r="B611" s="430"/>
      <c r="C611" s="415"/>
      <c r="D611" s="413"/>
      <c r="E611" s="413"/>
      <c r="F611" s="417"/>
      <c r="G611" s="418"/>
      <c r="H611" s="418"/>
      <c r="I611" s="420"/>
      <c r="J611" s="422"/>
      <c r="K611" s="422"/>
      <c r="L611" s="424"/>
      <c r="M611" s="351" t="s">
        <v>31</v>
      </c>
      <c r="N611" s="352"/>
      <c r="O611" s="352"/>
      <c r="P611" s="352" t="str">
        <f t="shared" ca="1" si="735"/>
        <v/>
      </c>
      <c r="Q611" s="352"/>
      <c r="R611" s="352" t="str">
        <f t="shared" si="736"/>
        <v/>
      </c>
      <c r="S611" s="352"/>
      <c r="T611" s="361">
        <f t="shared" si="727"/>
        <v>0</v>
      </c>
      <c r="U611" s="351" t="s">
        <v>31</v>
      </c>
      <c r="V611" s="352"/>
      <c r="W611" s="352"/>
      <c r="X611" s="352" t="str">
        <f t="shared" ca="1" si="737"/>
        <v/>
      </c>
      <c r="Y611" s="352"/>
      <c r="Z611" s="352" t="str">
        <f t="shared" si="738"/>
        <v/>
      </c>
      <c r="AA611" s="352"/>
      <c r="AB611" s="361">
        <f t="shared" si="728"/>
        <v>0</v>
      </c>
      <c r="AC611" s="351" t="s">
        <v>31</v>
      </c>
      <c r="AD611" s="352"/>
      <c r="AE611" s="352"/>
      <c r="AF611" s="352" t="str">
        <f t="shared" ca="1" si="739"/>
        <v/>
      </c>
      <c r="AG611" s="352"/>
      <c r="AH611" s="352" t="str">
        <f t="shared" si="740"/>
        <v/>
      </c>
      <c r="AI611" s="352"/>
      <c r="AJ611" s="361">
        <f t="shared" si="729"/>
        <v>0</v>
      </c>
      <c r="AK611" s="351" t="s">
        <v>31</v>
      </c>
      <c r="AL611" s="352"/>
      <c r="AM611" s="352"/>
      <c r="AN611" s="352" t="str">
        <f t="shared" ca="1" si="741"/>
        <v/>
      </c>
      <c r="AO611" s="352"/>
      <c r="AP611" s="352" t="str">
        <f t="shared" si="742"/>
        <v/>
      </c>
      <c r="AQ611" s="352"/>
      <c r="AR611" s="361">
        <f t="shared" si="730"/>
        <v>0</v>
      </c>
    </row>
    <row r="612" spans="1:44" x14ac:dyDescent="0.2">
      <c r="A612" s="430">
        <f t="shared" ref="A612" si="761">IF(AND(A610&lt;&gt;A$10, A610&lt;&gt;""), A610+1, "")</f>
        <v>301</v>
      </c>
      <c r="B612" s="430" t="str">
        <f>'TO Filter Summary'!B311</f>
        <v>GPS</v>
      </c>
      <c r="C612" s="414" t="s">
        <v>420</v>
      </c>
      <c r="D612" s="409" t="s">
        <v>27</v>
      </c>
      <c r="E612" s="409" t="str">
        <f>'TO Filter Summary'!D311</f>
        <v>B</v>
      </c>
      <c r="F612" s="416">
        <f ca="1">IF($A612="","", VLOOKUP(CONCATENATE("Observatory", $A612), Type_DB, 4, 0))</f>
        <v>706</v>
      </c>
      <c r="G612" s="409" t="str">
        <f ca="1">IF($A612="","", VLOOKUP(CONCATENATE("Observatory", $A612), Type_DB, 5, 0))</f>
        <v>0x2C2</v>
      </c>
      <c r="H612" s="409" t="str">
        <f t="shared" ref="H612" ca="1" si="762">CONCATENATE("0x",DEC2HEX(F612+2048))</f>
        <v>0xAC2</v>
      </c>
      <c r="I612" s="419">
        <f ca="1">IF($A612="","", VLOOKUP(CONCATENATE("Observatory", $A612), Type_DB, 12, 0))</f>
        <v>2000</v>
      </c>
      <c r="J612" s="421">
        <f ca="1">IF($A612="","", VLOOKUP(CONCATENATE("Observatory", $A612), Type_DB, 15, 0))</f>
        <v>5</v>
      </c>
      <c r="K612" s="421" t="str">
        <f ca="1">IF($A612="","", VLOOKUP(CONCATENATE("Observatory", $A612), Type_DB, 8, 0))</f>
        <v>Sync</v>
      </c>
      <c r="L612" s="423">
        <f ca="1">IF($A612="","", VLOOKUP(CONCATENATE("Observatory", $A612), Type_DB, 16, 0))</f>
        <v>400</v>
      </c>
      <c r="M612" s="348" t="s">
        <v>899</v>
      </c>
      <c r="N612" s="349">
        <v>1</v>
      </c>
      <c r="O612" s="349">
        <v>1</v>
      </c>
      <c r="P612" s="350">
        <f t="shared" ca="1" si="735"/>
        <v>5</v>
      </c>
      <c r="Q612" s="349">
        <v>0</v>
      </c>
      <c r="R612" s="349">
        <f t="shared" si="736"/>
        <v>0</v>
      </c>
      <c r="S612" s="349" t="s">
        <v>923</v>
      </c>
      <c r="T612" s="360">
        <f t="shared" si="727"/>
        <v>0</v>
      </c>
      <c r="U612" s="348" t="s">
        <v>899</v>
      </c>
      <c r="V612" s="349">
        <v>0</v>
      </c>
      <c r="W612" s="349">
        <v>0</v>
      </c>
      <c r="X612" s="350">
        <f t="shared" ca="1" si="737"/>
        <v>0</v>
      </c>
      <c r="Y612" s="349">
        <v>0</v>
      </c>
      <c r="Z612" s="349">
        <f t="shared" si="738"/>
        <v>0</v>
      </c>
      <c r="AA612" s="349" t="s">
        <v>923</v>
      </c>
      <c r="AB612" s="360">
        <f t="shared" si="728"/>
        <v>0</v>
      </c>
      <c r="AC612" s="348" t="s">
        <v>899</v>
      </c>
      <c r="AD612" s="349">
        <v>1</v>
      </c>
      <c r="AE612" s="349">
        <v>1</v>
      </c>
      <c r="AF612" s="350">
        <f t="shared" ca="1" si="739"/>
        <v>5</v>
      </c>
      <c r="AG612" s="349">
        <v>0</v>
      </c>
      <c r="AH612" s="349">
        <f t="shared" si="740"/>
        <v>0</v>
      </c>
      <c r="AI612" s="349" t="s">
        <v>923</v>
      </c>
      <c r="AJ612" s="360">
        <f t="shared" si="729"/>
        <v>0</v>
      </c>
      <c r="AK612" s="348" t="s">
        <v>899</v>
      </c>
      <c r="AL612" s="349">
        <v>1</v>
      </c>
      <c r="AM612" s="349">
        <v>1</v>
      </c>
      <c r="AN612" s="350">
        <f t="shared" ca="1" si="741"/>
        <v>5</v>
      </c>
      <c r="AO612" s="349">
        <v>0</v>
      </c>
      <c r="AP612" s="349">
        <f t="shared" si="742"/>
        <v>0</v>
      </c>
      <c r="AQ612" s="349" t="s">
        <v>923</v>
      </c>
      <c r="AR612" s="360">
        <f t="shared" si="730"/>
        <v>0</v>
      </c>
    </row>
    <row r="613" spans="1:44" ht="13.5" thickBot="1" x14ac:dyDescent="0.25">
      <c r="A613" s="430"/>
      <c r="B613" s="430"/>
      <c r="C613" s="415"/>
      <c r="D613" s="413"/>
      <c r="E613" s="413"/>
      <c r="F613" s="417"/>
      <c r="G613" s="418"/>
      <c r="H613" s="418"/>
      <c r="I613" s="420"/>
      <c r="J613" s="422"/>
      <c r="K613" s="422"/>
      <c r="L613" s="424"/>
      <c r="M613" s="351" t="s">
        <v>31</v>
      </c>
      <c r="N613" s="352"/>
      <c r="O613" s="352"/>
      <c r="P613" s="352" t="str">
        <f t="shared" ca="1" si="735"/>
        <v/>
      </c>
      <c r="Q613" s="352"/>
      <c r="R613" s="352" t="str">
        <f t="shared" si="736"/>
        <v/>
      </c>
      <c r="S613" s="352"/>
      <c r="T613" s="361">
        <f t="shared" si="727"/>
        <v>0</v>
      </c>
      <c r="U613" s="351" t="s">
        <v>31</v>
      </c>
      <c r="V613" s="352"/>
      <c r="W613" s="352"/>
      <c r="X613" s="352" t="str">
        <f t="shared" ca="1" si="737"/>
        <v/>
      </c>
      <c r="Y613" s="352"/>
      <c r="Z613" s="352" t="str">
        <f t="shared" si="738"/>
        <v/>
      </c>
      <c r="AA613" s="352"/>
      <c r="AB613" s="361">
        <f t="shared" si="728"/>
        <v>0</v>
      </c>
      <c r="AC613" s="351" t="s">
        <v>31</v>
      </c>
      <c r="AD613" s="352"/>
      <c r="AE613" s="352"/>
      <c r="AF613" s="352" t="str">
        <f t="shared" ca="1" si="739"/>
        <v/>
      </c>
      <c r="AG613" s="352"/>
      <c r="AH613" s="352" t="str">
        <f t="shared" si="740"/>
        <v/>
      </c>
      <c r="AI613" s="352"/>
      <c r="AJ613" s="361">
        <f t="shared" si="729"/>
        <v>0</v>
      </c>
      <c r="AK613" s="351" t="s">
        <v>31</v>
      </c>
      <c r="AL613" s="352"/>
      <c r="AM613" s="352"/>
      <c r="AN613" s="352" t="str">
        <f t="shared" ca="1" si="741"/>
        <v/>
      </c>
      <c r="AO613" s="352"/>
      <c r="AP613" s="352" t="str">
        <f t="shared" si="742"/>
        <v/>
      </c>
      <c r="AQ613" s="352"/>
      <c r="AR613" s="361">
        <f t="shared" si="730"/>
        <v>0</v>
      </c>
    </row>
    <row r="614" spans="1:44" x14ac:dyDescent="0.2">
      <c r="A614" s="430">
        <f t="shared" ref="A614" si="763">IF(AND(A612&lt;&gt;A$10, A612&lt;&gt;""), A612+1, "")</f>
        <v>302</v>
      </c>
      <c r="B614" s="430" t="str">
        <f>'TO Filter Summary'!B312</f>
        <v>GPS</v>
      </c>
      <c r="C614" s="414" t="s">
        <v>421</v>
      </c>
      <c r="D614" s="409" t="s">
        <v>27</v>
      </c>
      <c r="E614" s="409" t="str">
        <f>'TO Filter Summary'!D312</f>
        <v>B</v>
      </c>
      <c r="F614" s="416">
        <f ca="1">IF($A614="","", VLOOKUP(CONCATENATE("Observatory", $A614), Type_DB, 4, 0))</f>
        <v>707</v>
      </c>
      <c r="G614" s="409" t="str">
        <f ca="1">IF($A614="","", VLOOKUP(CONCATENATE("Observatory", $A614), Type_DB, 5, 0))</f>
        <v>0x2C3</v>
      </c>
      <c r="H614" s="409" t="str">
        <f t="shared" ref="H614" ca="1" si="764">CONCATENATE("0x",DEC2HEX(F614+2048))</f>
        <v>0xAC3</v>
      </c>
      <c r="I614" s="419">
        <f ca="1">IF($A614="","", VLOOKUP(CONCATENATE("Observatory", $A614), Type_DB, 12, 0))</f>
        <v>1776</v>
      </c>
      <c r="J614" s="421">
        <f ca="1">IF($A614="","", VLOOKUP(CONCATENATE("Observatory", $A614), Type_DB, 15, 0))</f>
        <v>30</v>
      </c>
      <c r="K614" s="421" t="str">
        <f ca="1">IF($A614="","", VLOOKUP(CONCATENATE("Observatory", $A614), Type_DB, 8, 0))</f>
        <v>Sync</v>
      </c>
      <c r="L614" s="423">
        <f ca="1">IF($A614="","", VLOOKUP(CONCATENATE("Observatory", $A614), Type_DB, 16, 0))</f>
        <v>59.2</v>
      </c>
      <c r="M614" s="348" t="s">
        <v>899</v>
      </c>
      <c r="N614" s="349">
        <v>1</v>
      </c>
      <c r="O614" s="349">
        <v>1</v>
      </c>
      <c r="P614" s="350">
        <f t="shared" ca="1" si="735"/>
        <v>30</v>
      </c>
      <c r="Q614" s="349">
        <v>0</v>
      </c>
      <c r="R614" s="349">
        <f t="shared" si="736"/>
        <v>0</v>
      </c>
      <c r="S614" s="349" t="s">
        <v>923</v>
      </c>
      <c r="T614" s="360">
        <f t="shared" si="727"/>
        <v>0</v>
      </c>
      <c r="U614" s="348" t="s">
        <v>899</v>
      </c>
      <c r="V614" s="349">
        <v>0</v>
      </c>
      <c r="W614" s="349">
        <v>0</v>
      </c>
      <c r="X614" s="350">
        <f t="shared" ca="1" si="737"/>
        <v>0</v>
      </c>
      <c r="Y614" s="349">
        <v>0</v>
      </c>
      <c r="Z614" s="349">
        <f t="shared" si="738"/>
        <v>0</v>
      </c>
      <c r="AA614" s="349" t="s">
        <v>923</v>
      </c>
      <c r="AB614" s="360">
        <f t="shared" si="728"/>
        <v>0</v>
      </c>
      <c r="AC614" s="348" t="s">
        <v>899</v>
      </c>
      <c r="AD614" s="349">
        <v>1</v>
      </c>
      <c r="AE614" s="349">
        <v>1</v>
      </c>
      <c r="AF614" s="350">
        <f t="shared" ca="1" si="739"/>
        <v>30</v>
      </c>
      <c r="AG614" s="349">
        <v>0</v>
      </c>
      <c r="AH614" s="349">
        <f t="shared" si="740"/>
        <v>0</v>
      </c>
      <c r="AI614" s="349" t="s">
        <v>923</v>
      </c>
      <c r="AJ614" s="360">
        <f t="shared" si="729"/>
        <v>0</v>
      </c>
      <c r="AK614" s="348" t="s">
        <v>899</v>
      </c>
      <c r="AL614" s="349">
        <v>1</v>
      </c>
      <c r="AM614" s="349">
        <v>1</v>
      </c>
      <c r="AN614" s="350">
        <f t="shared" ca="1" si="741"/>
        <v>30</v>
      </c>
      <c r="AO614" s="349">
        <v>0</v>
      </c>
      <c r="AP614" s="349">
        <f t="shared" si="742"/>
        <v>0</v>
      </c>
      <c r="AQ614" s="349" t="s">
        <v>923</v>
      </c>
      <c r="AR614" s="360">
        <f t="shared" si="730"/>
        <v>0</v>
      </c>
    </row>
    <row r="615" spans="1:44" ht="13.5" thickBot="1" x14ac:dyDescent="0.25">
      <c r="A615" s="430"/>
      <c r="B615" s="430"/>
      <c r="C615" s="415"/>
      <c r="D615" s="413"/>
      <c r="E615" s="413"/>
      <c r="F615" s="417"/>
      <c r="G615" s="418"/>
      <c r="H615" s="418"/>
      <c r="I615" s="420"/>
      <c r="J615" s="422"/>
      <c r="K615" s="422"/>
      <c r="L615" s="424"/>
      <c r="M615" s="351" t="s">
        <v>31</v>
      </c>
      <c r="N615" s="352"/>
      <c r="O615" s="352"/>
      <c r="P615" s="352" t="str">
        <f t="shared" ca="1" si="735"/>
        <v/>
      </c>
      <c r="Q615" s="352"/>
      <c r="R615" s="352" t="str">
        <f t="shared" si="736"/>
        <v/>
      </c>
      <c r="S615" s="352"/>
      <c r="T615" s="361">
        <f t="shared" si="727"/>
        <v>0</v>
      </c>
      <c r="U615" s="351" t="s">
        <v>31</v>
      </c>
      <c r="V615" s="352"/>
      <c r="W615" s="352"/>
      <c r="X615" s="352" t="str">
        <f t="shared" ca="1" si="737"/>
        <v/>
      </c>
      <c r="Y615" s="352"/>
      <c r="Z615" s="352" t="str">
        <f t="shared" si="738"/>
        <v/>
      </c>
      <c r="AA615" s="352"/>
      <c r="AB615" s="361">
        <f t="shared" si="728"/>
        <v>0</v>
      </c>
      <c r="AC615" s="351" t="s">
        <v>31</v>
      </c>
      <c r="AD615" s="352"/>
      <c r="AE615" s="352"/>
      <c r="AF615" s="352" t="str">
        <f t="shared" ca="1" si="739"/>
        <v/>
      </c>
      <c r="AG615" s="352"/>
      <c r="AH615" s="352" t="str">
        <f t="shared" si="740"/>
        <v/>
      </c>
      <c r="AI615" s="352"/>
      <c r="AJ615" s="361">
        <f t="shared" si="729"/>
        <v>0</v>
      </c>
      <c r="AK615" s="351" t="s">
        <v>31</v>
      </c>
      <c r="AL615" s="352"/>
      <c r="AM615" s="352"/>
      <c r="AN615" s="352" t="str">
        <f t="shared" ca="1" si="741"/>
        <v/>
      </c>
      <c r="AO615" s="352"/>
      <c r="AP615" s="352" t="str">
        <f t="shared" si="742"/>
        <v/>
      </c>
      <c r="AQ615" s="352"/>
      <c r="AR615" s="361">
        <f t="shared" si="730"/>
        <v>0</v>
      </c>
    </row>
    <row r="616" spans="1:44" x14ac:dyDescent="0.2">
      <c r="A616" s="430">
        <f t="shared" ref="A616" si="765">IF(AND(A614&lt;&gt;A$10, A614&lt;&gt;""), A614+1, "")</f>
        <v>303</v>
      </c>
      <c r="B616" s="430" t="str">
        <f>'TO Filter Summary'!B313</f>
        <v>GPS</v>
      </c>
      <c r="C616" s="414" t="s">
        <v>422</v>
      </c>
      <c r="D616" s="409" t="s">
        <v>27</v>
      </c>
      <c r="E616" s="409" t="str">
        <f>'TO Filter Summary'!D313</f>
        <v>B</v>
      </c>
      <c r="F616" s="416">
        <f ca="1">IF($A616="","", VLOOKUP(CONCATENATE("Observatory", $A616), Type_DB, 4, 0))</f>
        <v>708</v>
      </c>
      <c r="G616" s="409" t="str">
        <f ca="1">IF($A616="","", VLOOKUP(CONCATENATE("Observatory", $A616), Type_DB, 5, 0))</f>
        <v>0x2C4</v>
      </c>
      <c r="H616" s="409" t="str">
        <f t="shared" ref="H616" ca="1" si="766">CONCATENATE("0x",DEC2HEX(F616+2048))</f>
        <v>0xAC4</v>
      </c>
      <c r="I616" s="419">
        <f ca="1">IF($A616="","", VLOOKUP(CONCATENATE("Observatory", $A616), Type_DB, 12, 0))</f>
        <v>1712</v>
      </c>
      <c r="J616" s="421">
        <f ca="1">IF($A616="","", VLOOKUP(CONCATENATE("Observatory", $A616), Type_DB, 15, 0))</f>
        <v>5</v>
      </c>
      <c r="K616" s="421" t="str">
        <f ca="1">IF($A616="","", VLOOKUP(CONCATENATE("Observatory", $A616), Type_DB, 8, 0))</f>
        <v>Sync</v>
      </c>
      <c r="L616" s="423">
        <f ca="1">IF($A616="","", VLOOKUP(CONCATENATE("Observatory", $A616), Type_DB, 16, 0))</f>
        <v>342.4</v>
      </c>
      <c r="M616" s="348" t="s">
        <v>899</v>
      </c>
      <c r="N616" s="349">
        <v>1</v>
      </c>
      <c r="O616" s="349">
        <v>1</v>
      </c>
      <c r="P616" s="350">
        <f t="shared" ca="1" si="735"/>
        <v>5</v>
      </c>
      <c r="Q616" s="349">
        <v>0</v>
      </c>
      <c r="R616" s="349">
        <f t="shared" si="736"/>
        <v>0</v>
      </c>
      <c r="S616" s="349" t="s">
        <v>923</v>
      </c>
      <c r="T616" s="360">
        <f t="shared" si="727"/>
        <v>0</v>
      </c>
      <c r="U616" s="348" t="s">
        <v>899</v>
      </c>
      <c r="V616" s="349">
        <v>0</v>
      </c>
      <c r="W616" s="349">
        <v>0</v>
      </c>
      <c r="X616" s="350">
        <f t="shared" ca="1" si="737"/>
        <v>0</v>
      </c>
      <c r="Y616" s="349">
        <v>0</v>
      </c>
      <c r="Z616" s="349">
        <f t="shared" si="738"/>
        <v>0</v>
      </c>
      <c r="AA616" s="349" t="s">
        <v>923</v>
      </c>
      <c r="AB616" s="360">
        <f t="shared" si="728"/>
        <v>0</v>
      </c>
      <c r="AC616" s="348" t="s">
        <v>899</v>
      </c>
      <c r="AD616" s="349">
        <v>1</v>
      </c>
      <c r="AE616" s="349">
        <v>1</v>
      </c>
      <c r="AF616" s="350">
        <f t="shared" ca="1" si="739"/>
        <v>5</v>
      </c>
      <c r="AG616" s="349">
        <v>0</v>
      </c>
      <c r="AH616" s="349">
        <f t="shared" si="740"/>
        <v>0</v>
      </c>
      <c r="AI616" s="349" t="s">
        <v>923</v>
      </c>
      <c r="AJ616" s="360">
        <f t="shared" si="729"/>
        <v>0</v>
      </c>
      <c r="AK616" s="348" t="s">
        <v>899</v>
      </c>
      <c r="AL616" s="349">
        <v>1</v>
      </c>
      <c r="AM616" s="349">
        <v>1</v>
      </c>
      <c r="AN616" s="350">
        <f t="shared" ca="1" si="741"/>
        <v>5</v>
      </c>
      <c r="AO616" s="349">
        <v>0</v>
      </c>
      <c r="AP616" s="349">
        <f t="shared" si="742"/>
        <v>0</v>
      </c>
      <c r="AQ616" s="349" t="s">
        <v>923</v>
      </c>
      <c r="AR616" s="360">
        <f t="shared" si="730"/>
        <v>0</v>
      </c>
    </row>
    <row r="617" spans="1:44" ht="13.5" thickBot="1" x14ac:dyDescent="0.25">
      <c r="A617" s="430"/>
      <c r="B617" s="430"/>
      <c r="C617" s="415"/>
      <c r="D617" s="413"/>
      <c r="E617" s="413"/>
      <c r="F617" s="417"/>
      <c r="G617" s="418"/>
      <c r="H617" s="418"/>
      <c r="I617" s="420"/>
      <c r="J617" s="422"/>
      <c r="K617" s="422"/>
      <c r="L617" s="424"/>
      <c r="M617" s="351" t="s">
        <v>899</v>
      </c>
      <c r="N617" s="352">
        <v>1</v>
      </c>
      <c r="O617" s="352">
        <v>1</v>
      </c>
      <c r="P617" s="352">
        <f t="shared" ca="1" si="735"/>
        <v>0</v>
      </c>
      <c r="Q617" s="352">
        <v>0</v>
      </c>
      <c r="R617" s="352">
        <f t="shared" si="736"/>
        <v>2</v>
      </c>
      <c r="S617" s="352" t="s">
        <v>925</v>
      </c>
      <c r="T617" s="361">
        <f t="shared" si="727"/>
        <v>0</v>
      </c>
      <c r="U617" s="351" t="s">
        <v>31</v>
      </c>
      <c r="V617" s="352"/>
      <c r="W617" s="352"/>
      <c r="X617" s="352" t="str">
        <f t="shared" ca="1" si="737"/>
        <v/>
      </c>
      <c r="Y617" s="352"/>
      <c r="Z617" s="352" t="str">
        <f t="shared" si="738"/>
        <v/>
      </c>
      <c r="AA617" s="352"/>
      <c r="AB617" s="361">
        <f t="shared" si="728"/>
        <v>0</v>
      </c>
      <c r="AC617" s="351" t="s">
        <v>31</v>
      </c>
      <c r="AD617" s="352"/>
      <c r="AE617" s="352"/>
      <c r="AF617" s="352" t="str">
        <f t="shared" ca="1" si="739"/>
        <v/>
      </c>
      <c r="AG617" s="352"/>
      <c r="AH617" s="352" t="str">
        <f t="shared" si="740"/>
        <v/>
      </c>
      <c r="AI617" s="352"/>
      <c r="AJ617" s="361">
        <f t="shared" si="729"/>
        <v>0</v>
      </c>
      <c r="AK617" s="351" t="s">
        <v>31</v>
      </c>
      <c r="AL617" s="352"/>
      <c r="AM617" s="352"/>
      <c r="AN617" s="352" t="str">
        <f t="shared" ca="1" si="741"/>
        <v/>
      </c>
      <c r="AO617" s="352"/>
      <c r="AP617" s="352" t="str">
        <f t="shared" si="742"/>
        <v/>
      </c>
      <c r="AQ617" s="352"/>
      <c r="AR617" s="361">
        <f t="shared" si="730"/>
        <v>0</v>
      </c>
    </row>
    <row r="618" spans="1:44" x14ac:dyDescent="0.2">
      <c r="A618" s="430">
        <f t="shared" ref="A618" si="767">IF(AND(A616&lt;&gt;A$10, A616&lt;&gt;""), A616+1, "")</f>
        <v>304</v>
      </c>
      <c r="B618" s="430" t="str">
        <f>'TO Filter Summary'!B314</f>
        <v>GPS</v>
      </c>
      <c r="C618" s="414" t="s">
        <v>423</v>
      </c>
      <c r="D618" s="409" t="s">
        <v>27</v>
      </c>
      <c r="E618" s="409" t="str">
        <f>'TO Filter Summary'!D314</f>
        <v>B</v>
      </c>
      <c r="F618" s="416">
        <f ca="1">IF($A618="","", VLOOKUP(CONCATENATE("Observatory", $A618), Type_DB, 4, 0))</f>
        <v>709</v>
      </c>
      <c r="G618" s="409" t="str">
        <f ca="1">IF($A618="","", VLOOKUP(CONCATENATE("Observatory", $A618), Type_DB, 5, 0))</f>
        <v>0x2C5</v>
      </c>
      <c r="H618" s="409" t="str">
        <f t="shared" ref="H618" ca="1" si="768">CONCATENATE("0x",DEC2HEX(F618+2048))</f>
        <v>0xAC5</v>
      </c>
      <c r="I618" s="419">
        <f ca="1">IF($A618="","", VLOOKUP(CONCATENATE("Observatory", $A618), Type_DB, 12, 0))</f>
        <v>240</v>
      </c>
      <c r="J618" s="421">
        <f ca="1">IF($A618="","", VLOOKUP(CONCATENATE("Observatory", $A618), Type_DB, 15, 0))</f>
        <v>1</v>
      </c>
      <c r="K618" s="421" t="str">
        <f ca="1">IF($A618="","", VLOOKUP(CONCATENATE("Observatory", $A618), Type_DB, 8, 0))</f>
        <v>Sync</v>
      </c>
      <c r="L618" s="423">
        <f ca="1">IF($A618="","", VLOOKUP(CONCATENATE("Observatory", $A618), Type_DB, 16, 0))</f>
        <v>240</v>
      </c>
      <c r="M618" s="348" t="s">
        <v>899</v>
      </c>
      <c r="N618" s="325">
        <v>1</v>
      </c>
      <c r="O618" s="349">
        <v>1</v>
      </c>
      <c r="P618" s="350">
        <f t="shared" ca="1" si="735"/>
        <v>1</v>
      </c>
      <c r="Q618" s="349">
        <v>0</v>
      </c>
      <c r="R618" s="349">
        <f t="shared" si="736"/>
        <v>0</v>
      </c>
      <c r="S618" s="349" t="s">
        <v>923</v>
      </c>
      <c r="T618" s="360">
        <f t="shared" si="727"/>
        <v>0</v>
      </c>
      <c r="U618" s="348" t="s">
        <v>899</v>
      </c>
      <c r="V618" s="349">
        <v>0</v>
      </c>
      <c r="W618" s="349">
        <v>0</v>
      </c>
      <c r="X618" s="350">
        <f t="shared" ca="1" si="737"/>
        <v>0</v>
      </c>
      <c r="Y618" s="349">
        <v>0</v>
      </c>
      <c r="Z618" s="349">
        <f t="shared" si="738"/>
        <v>0</v>
      </c>
      <c r="AA618" s="349" t="s">
        <v>923</v>
      </c>
      <c r="AB618" s="360">
        <f t="shared" si="728"/>
        <v>0</v>
      </c>
      <c r="AC618" s="348" t="s">
        <v>899</v>
      </c>
      <c r="AD618" s="325">
        <v>0</v>
      </c>
      <c r="AE618" s="349">
        <v>0</v>
      </c>
      <c r="AF618" s="350">
        <f t="shared" ca="1" si="739"/>
        <v>0</v>
      </c>
      <c r="AG618" s="349">
        <v>0</v>
      </c>
      <c r="AH618" s="349">
        <f t="shared" si="740"/>
        <v>0</v>
      </c>
      <c r="AI618" s="349" t="s">
        <v>923</v>
      </c>
      <c r="AJ618" s="360">
        <f t="shared" si="729"/>
        <v>0</v>
      </c>
      <c r="AK618" s="348" t="s">
        <v>899</v>
      </c>
      <c r="AL618" s="325">
        <v>0</v>
      </c>
      <c r="AM618" s="349">
        <v>0</v>
      </c>
      <c r="AN618" s="350">
        <f t="shared" ca="1" si="741"/>
        <v>0</v>
      </c>
      <c r="AO618" s="349">
        <v>0</v>
      </c>
      <c r="AP618" s="349">
        <f t="shared" si="742"/>
        <v>0</v>
      </c>
      <c r="AQ618" s="349" t="s">
        <v>923</v>
      </c>
      <c r="AR618" s="360">
        <f t="shared" si="730"/>
        <v>0</v>
      </c>
    </row>
    <row r="619" spans="1:44" ht="13.5" thickBot="1" x14ac:dyDescent="0.25">
      <c r="A619" s="430"/>
      <c r="B619" s="430"/>
      <c r="C619" s="415"/>
      <c r="D619" s="413"/>
      <c r="E619" s="413"/>
      <c r="F619" s="417"/>
      <c r="G619" s="418"/>
      <c r="H619" s="418"/>
      <c r="I619" s="420"/>
      <c r="J619" s="422"/>
      <c r="K619" s="422"/>
      <c r="L619" s="424"/>
      <c r="M619" s="351" t="s">
        <v>31</v>
      </c>
      <c r="N619" s="352"/>
      <c r="O619" s="352"/>
      <c r="P619" s="352" t="str">
        <f t="shared" ca="1" si="735"/>
        <v/>
      </c>
      <c r="Q619" s="352"/>
      <c r="R619" s="352" t="str">
        <f t="shared" si="736"/>
        <v/>
      </c>
      <c r="S619" s="352"/>
      <c r="T619" s="361">
        <f t="shared" si="727"/>
        <v>0</v>
      </c>
      <c r="U619" s="351" t="s">
        <v>31</v>
      </c>
      <c r="V619" s="352"/>
      <c r="W619" s="352"/>
      <c r="X619" s="352" t="str">
        <f t="shared" ca="1" si="737"/>
        <v/>
      </c>
      <c r="Y619" s="352"/>
      <c r="Z619" s="352" t="str">
        <f t="shared" si="738"/>
        <v/>
      </c>
      <c r="AA619" s="352"/>
      <c r="AB619" s="361">
        <f t="shared" si="728"/>
        <v>0</v>
      </c>
      <c r="AC619" s="351" t="s">
        <v>31</v>
      </c>
      <c r="AD619" s="352"/>
      <c r="AE619" s="352"/>
      <c r="AF619" s="352" t="str">
        <f t="shared" ca="1" si="739"/>
        <v/>
      </c>
      <c r="AG619" s="352"/>
      <c r="AH619" s="352" t="str">
        <f t="shared" si="740"/>
        <v/>
      </c>
      <c r="AI619" s="352"/>
      <c r="AJ619" s="361">
        <f t="shared" si="729"/>
        <v>0</v>
      </c>
      <c r="AK619" s="351" t="s">
        <v>31</v>
      </c>
      <c r="AL619" s="352"/>
      <c r="AM619" s="352"/>
      <c r="AN619" s="352" t="str">
        <f t="shared" ca="1" si="741"/>
        <v/>
      </c>
      <c r="AO619" s="352"/>
      <c r="AP619" s="352" t="str">
        <f t="shared" si="742"/>
        <v/>
      </c>
      <c r="AQ619" s="352"/>
      <c r="AR619" s="361">
        <f t="shared" si="730"/>
        <v>0</v>
      </c>
    </row>
    <row r="620" spans="1:44" x14ac:dyDescent="0.2">
      <c r="A620" s="430">
        <f t="shared" ref="A620" si="769">IF(AND(A618&lt;&gt;A$10, A618&lt;&gt;""), A618+1, "")</f>
        <v>305</v>
      </c>
      <c r="B620" s="430">
        <f>'TO Filter Summary'!B515</f>
        <v>0</v>
      </c>
      <c r="C620" s="414" t="s">
        <v>424</v>
      </c>
      <c r="D620" s="409" t="s">
        <v>27</v>
      </c>
      <c r="E620" s="409" t="str">
        <f>'TO Filter Summary'!D315</f>
        <v>B</v>
      </c>
      <c r="F620" s="416">
        <f ca="1">IF($A620="","", VLOOKUP(CONCATENATE("Observatory", $A620), Type_DB, 4, 0))</f>
        <v>710</v>
      </c>
      <c r="G620" s="409" t="str">
        <f ca="1">IF($A620="","", VLOOKUP(CONCATENATE("Observatory", $A620), Type_DB, 5, 0))</f>
        <v>0x2C6</v>
      </c>
      <c r="H620" s="409" t="str">
        <f t="shared" ref="H620" ca="1" si="770">CONCATENATE("0x",DEC2HEX(F620+2048))</f>
        <v>0xAC6</v>
      </c>
      <c r="I620" s="419">
        <f ca="1">IF($A620="","", VLOOKUP(CONCATENATE("Observatory", $A620), Type_DB, 12, 0))</f>
        <v>560</v>
      </c>
      <c r="J620" s="421">
        <f ca="1">IF($A620="","", VLOOKUP(CONCATENATE("Observatory", $A620), Type_DB, 15, 0))</f>
        <v>30</v>
      </c>
      <c r="K620" s="421" t="str">
        <f ca="1">IF($A620="","", VLOOKUP(CONCATENATE("Observatory", $A620), Type_DB, 8, 0))</f>
        <v>Sync</v>
      </c>
      <c r="L620" s="423">
        <f ca="1">IF($A620="","", VLOOKUP(CONCATENATE("Observatory", $A620), Type_DB, 16, 0))</f>
        <v>18.666666666666668</v>
      </c>
      <c r="M620" s="348" t="s">
        <v>899</v>
      </c>
      <c r="N620" s="325">
        <v>1</v>
      </c>
      <c r="O620" s="349">
        <v>1</v>
      </c>
      <c r="P620" s="350">
        <f t="shared" ca="1" si="735"/>
        <v>30</v>
      </c>
      <c r="Q620" s="349">
        <v>0</v>
      </c>
      <c r="R620" s="349">
        <f t="shared" si="736"/>
        <v>0</v>
      </c>
      <c r="S620" s="349" t="s">
        <v>923</v>
      </c>
      <c r="T620" s="360">
        <f t="shared" si="727"/>
        <v>0</v>
      </c>
      <c r="U620" s="348" t="s">
        <v>899</v>
      </c>
      <c r="V620" s="349">
        <v>0</v>
      </c>
      <c r="W620" s="349">
        <v>0</v>
      </c>
      <c r="X620" s="350">
        <f t="shared" ca="1" si="737"/>
        <v>0</v>
      </c>
      <c r="Y620" s="349">
        <v>0</v>
      </c>
      <c r="Z620" s="349">
        <f t="shared" si="738"/>
        <v>0</v>
      </c>
      <c r="AA620" s="349" t="s">
        <v>923</v>
      </c>
      <c r="AB620" s="360">
        <f t="shared" si="728"/>
        <v>0</v>
      </c>
      <c r="AC620" s="348" t="s">
        <v>899</v>
      </c>
      <c r="AD620" s="325">
        <v>0</v>
      </c>
      <c r="AE620" s="349">
        <v>0</v>
      </c>
      <c r="AF620" s="350">
        <f t="shared" ca="1" si="739"/>
        <v>0</v>
      </c>
      <c r="AG620" s="349">
        <v>0</v>
      </c>
      <c r="AH620" s="349">
        <f t="shared" si="740"/>
        <v>0</v>
      </c>
      <c r="AI620" s="349" t="s">
        <v>923</v>
      </c>
      <c r="AJ620" s="360">
        <f t="shared" si="729"/>
        <v>0</v>
      </c>
      <c r="AK620" s="348" t="s">
        <v>899</v>
      </c>
      <c r="AL620" s="325">
        <v>0</v>
      </c>
      <c r="AM620" s="349">
        <v>0</v>
      </c>
      <c r="AN620" s="350">
        <f t="shared" ca="1" si="741"/>
        <v>0</v>
      </c>
      <c r="AO620" s="349">
        <v>0</v>
      </c>
      <c r="AP620" s="349">
        <f t="shared" si="742"/>
        <v>0</v>
      </c>
      <c r="AQ620" s="349" t="s">
        <v>923</v>
      </c>
      <c r="AR620" s="360">
        <f t="shared" si="730"/>
        <v>0</v>
      </c>
    </row>
    <row r="621" spans="1:44" ht="13.5" thickBot="1" x14ac:dyDescent="0.25">
      <c r="A621" s="430"/>
      <c r="B621" s="430"/>
      <c r="C621" s="415"/>
      <c r="D621" s="413"/>
      <c r="E621" s="413"/>
      <c r="F621" s="417"/>
      <c r="G621" s="418"/>
      <c r="H621" s="418"/>
      <c r="I621" s="420"/>
      <c r="J621" s="422"/>
      <c r="K621" s="422"/>
      <c r="L621" s="424"/>
      <c r="M621" s="351" t="s">
        <v>31</v>
      </c>
      <c r="N621" s="352"/>
      <c r="O621" s="352"/>
      <c r="P621" s="352" t="str">
        <f t="shared" ca="1" si="735"/>
        <v/>
      </c>
      <c r="Q621" s="352"/>
      <c r="R621" s="352" t="str">
        <f t="shared" si="736"/>
        <v/>
      </c>
      <c r="S621" s="352"/>
      <c r="T621" s="361">
        <f t="shared" si="727"/>
        <v>0</v>
      </c>
      <c r="U621" s="351" t="s">
        <v>31</v>
      </c>
      <c r="V621" s="352"/>
      <c r="W621" s="352"/>
      <c r="X621" s="352" t="str">
        <f t="shared" ca="1" si="737"/>
        <v/>
      </c>
      <c r="Y621" s="352"/>
      <c r="Z621" s="352" t="str">
        <f t="shared" si="738"/>
        <v/>
      </c>
      <c r="AA621" s="352"/>
      <c r="AB621" s="361">
        <f t="shared" si="728"/>
        <v>0</v>
      </c>
      <c r="AC621" s="351" t="s">
        <v>31</v>
      </c>
      <c r="AD621" s="352"/>
      <c r="AE621" s="352"/>
      <c r="AF621" s="352" t="str">
        <f t="shared" ca="1" si="739"/>
        <v/>
      </c>
      <c r="AG621" s="352"/>
      <c r="AH621" s="352" t="str">
        <f t="shared" si="740"/>
        <v/>
      </c>
      <c r="AI621" s="352"/>
      <c r="AJ621" s="361">
        <f t="shared" si="729"/>
        <v>0</v>
      </c>
      <c r="AK621" s="351" t="s">
        <v>31</v>
      </c>
      <c r="AL621" s="352"/>
      <c r="AM621" s="352"/>
      <c r="AN621" s="352" t="str">
        <f t="shared" ca="1" si="741"/>
        <v/>
      </c>
      <c r="AO621" s="352"/>
      <c r="AP621" s="352" t="str">
        <f t="shared" si="742"/>
        <v/>
      </c>
      <c r="AQ621" s="352"/>
      <c r="AR621" s="361">
        <f t="shared" si="730"/>
        <v>0</v>
      </c>
    </row>
    <row r="622" spans="1:44" x14ac:dyDescent="0.2">
      <c r="A622" s="430">
        <f t="shared" ref="A622" si="771">IF(AND(A620&lt;&gt;A$10, A620&lt;&gt;""), A620+1, "")</f>
        <v>306</v>
      </c>
      <c r="B622" s="430" t="str">
        <f>'TO Filter Summary'!B316</f>
        <v>GPS</v>
      </c>
      <c r="C622" s="414" t="s">
        <v>425</v>
      </c>
      <c r="D622" s="409" t="s">
        <v>27</v>
      </c>
      <c r="E622" s="409" t="str">
        <f>'TO Filter Summary'!D316</f>
        <v>B</v>
      </c>
      <c r="F622" s="416">
        <f ca="1">IF($A622="","", VLOOKUP(CONCATENATE("Observatory", $A622), Type_DB, 4, 0))</f>
        <v>711</v>
      </c>
      <c r="G622" s="409" t="str">
        <f ca="1">IF($A622="","", VLOOKUP(CONCATENATE("Observatory", $A622), Type_DB, 5, 0))</f>
        <v>0x2C7</v>
      </c>
      <c r="H622" s="409" t="str">
        <f t="shared" ref="H622" ca="1" si="772">CONCATENATE("0x",DEC2HEX(F622+2048))</f>
        <v>0xAC7</v>
      </c>
      <c r="I622" s="419">
        <f ca="1">IF($A622="","", VLOOKUP(CONCATENATE("Observatory", $A622), Type_DB, 12, 0))</f>
        <v>720</v>
      </c>
      <c r="J622" s="421">
        <f ca="1">IF($A622="","", VLOOKUP(CONCATENATE("Observatory", $A622), Type_DB, 15, 0))</f>
        <v>5</v>
      </c>
      <c r="K622" s="421" t="str">
        <f ca="1">IF($A622="","", VLOOKUP(CONCATENATE("Observatory", $A622), Type_DB, 8, 0))</f>
        <v>Sync</v>
      </c>
      <c r="L622" s="423">
        <f ca="1">IF($A622="","", VLOOKUP(CONCATENATE("Observatory", $A622), Type_DB, 16, 0))</f>
        <v>144</v>
      </c>
      <c r="M622" s="348" t="s">
        <v>899</v>
      </c>
      <c r="N622" s="325">
        <v>1</v>
      </c>
      <c r="O622" s="349">
        <v>1</v>
      </c>
      <c r="P622" s="350">
        <f t="shared" ca="1" si="735"/>
        <v>5</v>
      </c>
      <c r="Q622" s="349">
        <v>0</v>
      </c>
      <c r="R622" s="349">
        <f t="shared" si="736"/>
        <v>0</v>
      </c>
      <c r="S622" s="349" t="s">
        <v>923</v>
      </c>
      <c r="T622" s="360">
        <f t="shared" si="727"/>
        <v>0</v>
      </c>
      <c r="U622" s="348" t="s">
        <v>899</v>
      </c>
      <c r="V622" s="349">
        <v>0</v>
      </c>
      <c r="W622" s="349">
        <v>0</v>
      </c>
      <c r="X622" s="350">
        <f t="shared" ca="1" si="737"/>
        <v>0</v>
      </c>
      <c r="Y622" s="349">
        <v>0</v>
      </c>
      <c r="Z622" s="349">
        <f t="shared" si="738"/>
        <v>0</v>
      </c>
      <c r="AA622" s="349" t="s">
        <v>923</v>
      </c>
      <c r="AB622" s="360">
        <f t="shared" si="728"/>
        <v>0</v>
      </c>
      <c r="AC622" s="348" t="s">
        <v>899</v>
      </c>
      <c r="AD622" s="325">
        <v>0</v>
      </c>
      <c r="AE622" s="349">
        <v>0</v>
      </c>
      <c r="AF622" s="350">
        <f t="shared" ca="1" si="739"/>
        <v>0</v>
      </c>
      <c r="AG622" s="349">
        <v>0</v>
      </c>
      <c r="AH622" s="349">
        <f t="shared" si="740"/>
        <v>0</v>
      </c>
      <c r="AI622" s="349" t="s">
        <v>923</v>
      </c>
      <c r="AJ622" s="360">
        <f t="shared" si="729"/>
        <v>0</v>
      </c>
      <c r="AK622" s="348" t="s">
        <v>899</v>
      </c>
      <c r="AL622" s="325">
        <v>0</v>
      </c>
      <c r="AM622" s="349">
        <v>0</v>
      </c>
      <c r="AN622" s="350">
        <f t="shared" ca="1" si="741"/>
        <v>0</v>
      </c>
      <c r="AO622" s="349">
        <v>0</v>
      </c>
      <c r="AP622" s="349">
        <f t="shared" si="742"/>
        <v>0</v>
      </c>
      <c r="AQ622" s="349" t="s">
        <v>923</v>
      </c>
      <c r="AR622" s="360">
        <f t="shared" si="730"/>
        <v>0</v>
      </c>
    </row>
    <row r="623" spans="1:44" ht="13.5" thickBot="1" x14ac:dyDescent="0.25">
      <c r="A623" s="430"/>
      <c r="B623" s="430"/>
      <c r="C623" s="415"/>
      <c r="D623" s="413"/>
      <c r="E623" s="413"/>
      <c r="F623" s="417"/>
      <c r="G623" s="418"/>
      <c r="H623" s="418"/>
      <c r="I623" s="420"/>
      <c r="J623" s="422"/>
      <c r="K623" s="422"/>
      <c r="L623" s="424"/>
      <c r="M623" s="351" t="s">
        <v>31</v>
      </c>
      <c r="N623" s="352"/>
      <c r="O623" s="352"/>
      <c r="P623" s="352" t="str">
        <f t="shared" ca="1" si="735"/>
        <v/>
      </c>
      <c r="Q623" s="352"/>
      <c r="R623" s="352" t="str">
        <f t="shared" si="736"/>
        <v/>
      </c>
      <c r="S623" s="352"/>
      <c r="T623" s="361">
        <f t="shared" si="727"/>
        <v>0</v>
      </c>
      <c r="U623" s="351" t="s">
        <v>31</v>
      </c>
      <c r="V623" s="352"/>
      <c r="W623" s="352"/>
      <c r="X623" s="352" t="str">
        <f t="shared" ca="1" si="737"/>
        <v/>
      </c>
      <c r="Y623" s="352"/>
      <c r="Z623" s="352" t="str">
        <f t="shared" si="738"/>
        <v/>
      </c>
      <c r="AA623" s="352"/>
      <c r="AB623" s="361">
        <f t="shared" si="728"/>
        <v>0</v>
      </c>
      <c r="AC623" s="351" t="s">
        <v>31</v>
      </c>
      <c r="AD623" s="352"/>
      <c r="AE623" s="352"/>
      <c r="AF623" s="352" t="str">
        <f t="shared" ca="1" si="739"/>
        <v/>
      </c>
      <c r="AG623" s="352"/>
      <c r="AH623" s="352" t="str">
        <f t="shared" si="740"/>
        <v/>
      </c>
      <c r="AI623" s="352"/>
      <c r="AJ623" s="361">
        <f t="shared" si="729"/>
        <v>0</v>
      </c>
      <c r="AK623" s="351" t="s">
        <v>31</v>
      </c>
      <c r="AL623" s="352"/>
      <c r="AM623" s="352"/>
      <c r="AN623" s="352" t="str">
        <f t="shared" ca="1" si="741"/>
        <v/>
      </c>
      <c r="AO623" s="352"/>
      <c r="AP623" s="352" t="str">
        <f t="shared" si="742"/>
        <v/>
      </c>
      <c r="AQ623" s="352"/>
      <c r="AR623" s="361">
        <f t="shared" si="730"/>
        <v>0</v>
      </c>
    </row>
    <row r="624" spans="1:44" x14ac:dyDescent="0.2">
      <c r="A624" s="430">
        <f t="shared" ref="A624" si="773">IF(AND(A622&lt;&gt;A$10, A622&lt;&gt;""), A622+1, "")</f>
        <v>307</v>
      </c>
      <c r="B624" s="430" t="str">
        <f>'TO Filter Summary'!B317</f>
        <v>GPS</v>
      </c>
      <c r="C624" s="414" t="s">
        <v>426</v>
      </c>
      <c r="D624" s="409" t="s">
        <v>27</v>
      </c>
      <c r="E624" s="409" t="str">
        <f>'TO Filter Summary'!D317</f>
        <v>B</v>
      </c>
      <c r="F624" s="416">
        <f ca="1">IF($A624="","", VLOOKUP(CONCATENATE("Observatory", $A624), Type_DB, 4, 0))</f>
        <v>712</v>
      </c>
      <c r="G624" s="409" t="str">
        <f ca="1">IF($A624="","", VLOOKUP(CONCATENATE("Observatory", $A624), Type_DB, 5, 0))</f>
        <v>0x2C8</v>
      </c>
      <c r="H624" s="409" t="str">
        <f t="shared" ref="H624" ca="1" si="774">CONCATENATE("0x",DEC2HEX(F624+2048))</f>
        <v>0xAC8</v>
      </c>
      <c r="I624" s="419">
        <f ca="1">IF($A624="","", VLOOKUP(CONCATENATE("Observatory", $A624), Type_DB, 12, 0))</f>
        <v>2912</v>
      </c>
      <c r="J624" s="421">
        <f ca="1">IF($A624="","", VLOOKUP(CONCATENATE("Observatory", $A624), Type_DB, 15, 0))</f>
        <v>1</v>
      </c>
      <c r="K624" s="421" t="str">
        <f ca="1">IF($A624="","", VLOOKUP(CONCATENATE("Observatory", $A624), Type_DB, 8, 0))</f>
        <v>Sync</v>
      </c>
      <c r="L624" s="423">
        <f ca="1">IF($A624="","", VLOOKUP(CONCATENATE("Observatory", $A624), Type_DB, 16, 0))</f>
        <v>2912</v>
      </c>
      <c r="M624" s="348" t="s">
        <v>899</v>
      </c>
      <c r="N624" s="349">
        <v>0</v>
      </c>
      <c r="O624" s="349">
        <v>0</v>
      </c>
      <c r="P624" s="350">
        <f t="shared" ca="1" si="735"/>
        <v>0</v>
      </c>
      <c r="Q624" s="349">
        <v>0</v>
      </c>
      <c r="R624" s="349">
        <f t="shared" si="736"/>
        <v>0</v>
      </c>
      <c r="S624" s="349" t="s">
        <v>923</v>
      </c>
      <c r="T624" s="360">
        <f t="shared" si="727"/>
        <v>0</v>
      </c>
      <c r="U624" s="348" t="s">
        <v>899</v>
      </c>
      <c r="V624" s="349">
        <v>0</v>
      </c>
      <c r="W624" s="349">
        <v>0</v>
      </c>
      <c r="X624" s="350">
        <f t="shared" ca="1" si="737"/>
        <v>0</v>
      </c>
      <c r="Y624" s="349">
        <v>0</v>
      </c>
      <c r="Z624" s="349">
        <f t="shared" si="738"/>
        <v>0</v>
      </c>
      <c r="AA624" s="349" t="s">
        <v>923</v>
      </c>
      <c r="AB624" s="360">
        <f t="shared" si="728"/>
        <v>0</v>
      </c>
      <c r="AC624" s="348" t="s">
        <v>899</v>
      </c>
      <c r="AD624" s="349">
        <v>0</v>
      </c>
      <c r="AE624" s="349">
        <v>0</v>
      </c>
      <c r="AF624" s="350">
        <f t="shared" ca="1" si="739"/>
        <v>0</v>
      </c>
      <c r="AG624" s="349">
        <v>0</v>
      </c>
      <c r="AH624" s="349">
        <f t="shared" si="740"/>
        <v>0</v>
      </c>
      <c r="AI624" s="349" t="s">
        <v>923</v>
      </c>
      <c r="AJ624" s="360">
        <f t="shared" si="729"/>
        <v>0</v>
      </c>
      <c r="AK624" s="348" t="s">
        <v>899</v>
      </c>
      <c r="AL624" s="349">
        <v>0</v>
      </c>
      <c r="AM624" s="349">
        <v>0</v>
      </c>
      <c r="AN624" s="350">
        <f t="shared" ca="1" si="741"/>
        <v>0</v>
      </c>
      <c r="AO624" s="349">
        <v>0</v>
      </c>
      <c r="AP624" s="349">
        <f t="shared" si="742"/>
        <v>0</v>
      </c>
      <c r="AQ624" s="349" t="s">
        <v>923</v>
      </c>
      <c r="AR624" s="360">
        <f t="shared" si="730"/>
        <v>0</v>
      </c>
    </row>
    <row r="625" spans="1:44" ht="13.5" thickBot="1" x14ac:dyDescent="0.25">
      <c r="A625" s="430"/>
      <c r="B625" s="430"/>
      <c r="C625" s="415"/>
      <c r="D625" s="413"/>
      <c r="E625" s="413"/>
      <c r="F625" s="417"/>
      <c r="G625" s="418"/>
      <c r="H625" s="418"/>
      <c r="I625" s="420"/>
      <c r="J625" s="422"/>
      <c r="K625" s="422"/>
      <c r="L625" s="424"/>
      <c r="M625" s="351" t="s">
        <v>31</v>
      </c>
      <c r="N625" s="352"/>
      <c r="O625" s="352"/>
      <c r="P625" s="352" t="str">
        <f t="shared" ca="1" si="735"/>
        <v/>
      </c>
      <c r="Q625" s="352"/>
      <c r="R625" s="352" t="str">
        <f t="shared" si="736"/>
        <v/>
      </c>
      <c r="S625" s="352"/>
      <c r="T625" s="361">
        <f t="shared" si="727"/>
        <v>0</v>
      </c>
      <c r="U625" s="351" t="s">
        <v>31</v>
      </c>
      <c r="V625" s="352"/>
      <c r="W625" s="352"/>
      <c r="X625" s="352" t="str">
        <f t="shared" ca="1" si="737"/>
        <v/>
      </c>
      <c r="Y625" s="352"/>
      <c r="Z625" s="352" t="str">
        <f t="shared" si="738"/>
        <v/>
      </c>
      <c r="AA625" s="352"/>
      <c r="AB625" s="361">
        <f t="shared" si="728"/>
        <v>0</v>
      </c>
      <c r="AC625" s="351" t="s">
        <v>31</v>
      </c>
      <c r="AD625" s="352"/>
      <c r="AE625" s="352"/>
      <c r="AF625" s="352" t="str">
        <f t="shared" ca="1" si="739"/>
        <v/>
      </c>
      <c r="AG625" s="352"/>
      <c r="AH625" s="352" t="str">
        <f t="shared" si="740"/>
        <v/>
      </c>
      <c r="AI625" s="352"/>
      <c r="AJ625" s="361">
        <f t="shared" si="729"/>
        <v>0</v>
      </c>
      <c r="AK625" s="351" t="s">
        <v>31</v>
      </c>
      <c r="AL625" s="352"/>
      <c r="AM625" s="352"/>
      <c r="AN625" s="352" t="str">
        <f t="shared" ca="1" si="741"/>
        <v/>
      </c>
      <c r="AO625" s="352"/>
      <c r="AP625" s="352" t="str">
        <f t="shared" si="742"/>
        <v/>
      </c>
      <c r="AQ625" s="352"/>
      <c r="AR625" s="361">
        <f t="shared" si="730"/>
        <v>0</v>
      </c>
    </row>
    <row r="626" spans="1:44" x14ac:dyDescent="0.2">
      <c r="A626" s="430">
        <f t="shared" ref="A626" si="775">IF(AND(A624&lt;&gt;A$10, A624&lt;&gt;""), A624+1, "")</f>
        <v>308</v>
      </c>
      <c r="B626" s="430" t="str">
        <f>'TO Filter Summary'!B318</f>
        <v>GPS</v>
      </c>
      <c r="C626" s="414" t="s">
        <v>427</v>
      </c>
      <c r="D626" s="409" t="s">
        <v>27</v>
      </c>
      <c r="E626" s="409" t="str">
        <f>'TO Filter Summary'!D318</f>
        <v>B</v>
      </c>
      <c r="F626" s="416">
        <f ca="1">IF($A626="","", VLOOKUP(CONCATENATE("Observatory", $A626), Type_DB, 4, 0))</f>
        <v>713</v>
      </c>
      <c r="G626" s="409" t="str">
        <f ca="1">IF($A626="","", VLOOKUP(CONCATENATE("Observatory", $A626), Type_DB, 5, 0))</f>
        <v>0x2C9</v>
      </c>
      <c r="H626" s="409" t="str">
        <f t="shared" ref="H626" ca="1" si="776">CONCATENATE("0x",DEC2HEX(F626+2048))</f>
        <v>0xAC9</v>
      </c>
      <c r="I626" s="419">
        <f ca="1">IF($A626="","", VLOOKUP(CONCATENATE("Observatory", $A626), Type_DB, 12, 0))</f>
        <v>2864</v>
      </c>
      <c r="J626" s="421">
        <f ca="1">IF($A626="","", VLOOKUP(CONCATENATE("Observatory", $A626), Type_DB, 15, 0))</f>
        <v>5</v>
      </c>
      <c r="K626" s="421" t="str">
        <f ca="1">IF($A626="","", VLOOKUP(CONCATENATE("Observatory", $A626), Type_DB, 8, 0))</f>
        <v>Sync</v>
      </c>
      <c r="L626" s="423">
        <f ca="1">IF($A626="","", VLOOKUP(CONCATENATE("Observatory", $A626), Type_DB, 16, 0))</f>
        <v>572.79999999999995</v>
      </c>
      <c r="M626" s="348" t="s">
        <v>899</v>
      </c>
      <c r="N626" s="349">
        <v>0</v>
      </c>
      <c r="O626" s="349">
        <v>0</v>
      </c>
      <c r="P626" s="350">
        <f t="shared" ca="1" si="735"/>
        <v>0</v>
      </c>
      <c r="Q626" s="349">
        <v>0</v>
      </c>
      <c r="R626" s="349">
        <f t="shared" si="736"/>
        <v>0</v>
      </c>
      <c r="S626" s="349" t="s">
        <v>923</v>
      </c>
      <c r="T626" s="360">
        <f t="shared" si="727"/>
        <v>0</v>
      </c>
      <c r="U626" s="348" t="s">
        <v>899</v>
      </c>
      <c r="V626" s="349">
        <v>0</v>
      </c>
      <c r="W626" s="349">
        <v>0</v>
      </c>
      <c r="X626" s="350">
        <f t="shared" ca="1" si="737"/>
        <v>0</v>
      </c>
      <c r="Y626" s="349">
        <v>0</v>
      </c>
      <c r="Z626" s="349">
        <f t="shared" si="738"/>
        <v>0</v>
      </c>
      <c r="AA626" s="349" t="s">
        <v>923</v>
      </c>
      <c r="AB626" s="360">
        <f t="shared" si="728"/>
        <v>0</v>
      </c>
      <c r="AC626" s="348" t="s">
        <v>899</v>
      </c>
      <c r="AD626" s="349">
        <v>0</v>
      </c>
      <c r="AE626" s="349">
        <v>0</v>
      </c>
      <c r="AF626" s="350">
        <f t="shared" ca="1" si="739"/>
        <v>0</v>
      </c>
      <c r="AG626" s="349">
        <v>0</v>
      </c>
      <c r="AH626" s="349">
        <f t="shared" si="740"/>
        <v>0</v>
      </c>
      <c r="AI626" s="349" t="s">
        <v>923</v>
      </c>
      <c r="AJ626" s="360">
        <f t="shared" si="729"/>
        <v>0</v>
      </c>
      <c r="AK626" s="348" t="s">
        <v>899</v>
      </c>
      <c r="AL626" s="349">
        <v>0</v>
      </c>
      <c r="AM626" s="349">
        <v>0</v>
      </c>
      <c r="AN626" s="350">
        <f t="shared" ca="1" si="741"/>
        <v>0</v>
      </c>
      <c r="AO626" s="349">
        <v>0</v>
      </c>
      <c r="AP626" s="349">
        <f t="shared" si="742"/>
        <v>0</v>
      </c>
      <c r="AQ626" s="349" t="s">
        <v>923</v>
      </c>
      <c r="AR626" s="360">
        <f t="shared" si="730"/>
        <v>0</v>
      </c>
    </row>
    <row r="627" spans="1:44" ht="13.5" thickBot="1" x14ac:dyDescent="0.25">
      <c r="A627" s="430"/>
      <c r="B627" s="430"/>
      <c r="C627" s="415"/>
      <c r="D627" s="413"/>
      <c r="E627" s="413"/>
      <c r="F627" s="417"/>
      <c r="G627" s="418"/>
      <c r="H627" s="418"/>
      <c r="I627" s="420"/>
      <c r="J627" s="422"/>
      <c r="K627" s="422"/>
      <c r="L627" s="424"/>
      <c r="M627" s="351" t="s">
        <v>31</v>
      </c>
      <c r="N627" s="352"/>
      <c r="O627" s="352"/>
      <c r="P627" s="352" t="str">
        <f t="shared" ca="1" si="735"/>
        <v/>
      </c>
      <c r="Q627" s="352"/>
      <c r="R627" s="352" t="str">
        <f t="shared" si="736"/>
        <v/>
      </c>
      <c r="S627" s="352"/>
      <c r="T627" s="361">
        <f t="shared" si="727"/>
        <v>0</v>
      </c>
      <c r="U627" s="351" t="s">
        <v>31</v>
      </c>
      <c r="V627" s="352"/>
      <c r="W627" s="352"/>
      <c r="X627" s="352" t="str">
        <f t="shared" ca="1" si="737"/>
        <v/>
      </c>
      <c r="Y627" s="352"/>
      <c r="Z627" s="352" t="str">
        <f t="shared" si="738"/>
        <v/>
      </c>
      <c r="AA627" s="352"/>
      <c r="AB627" s="361">
        <f t="shared" si="728"/>
        <v>0</v>
      </c>
      <c r="AC627" s="351" t="s">
        <v>31</v>
      </c>
      <c r="AD627" s="352"/>
      <c r="AE627" s="352"/>
      <c r="AF627" s="352" t="str">
        <f t="shared" ca="1" si="739"/>
        <v/>
      </c>
      <c r="AG627" s="352"/>
      <c r="AH627" s="352" t="str">
        <f t="shared" si="740"/>
        <v/>
      </c>
      <c r="AI627" s="352"/>
      <c r="AJ627" s="361">
        <f t="shared" si="729"/>
        <v>0</v>
      </c>
      <c r="AK627" s="351" t="s">
        <v>31</v>
      </c>
      <c r="AL627" s="352"/>
      <c r="AM627" s="352"/>
      <c r="AN627" s="352" t="str">
        <f t="shared" ca="1" si="741"/>
        <v/>
      </c>
      <c r="AO627" s="352"/>
      <c r="AP627" s="352" t="str">
        <f t="shared" si="742"/>
        <v/>
      </c>
      <c r="AQ627" s="352"/>
      <c r="AR627" s="361">
        <f t="shared" si="730"/>
        <v>0</v>
      </c>
    </row>
    <row r="628" spans="1:44" x14ac:dyDescent="0.2">
      <c r="A628" s="430">
        <f t="shared" ref="A628" si="777">IF(AND(A626&lt;&gt;A$10, A626&lt;&gt;""), A626+1, "")</f>
        <v>309</v>
      </c>
      <c r="B628" s="430" t="str">
        <f>'TO Filter Summary'!B319</f>
        <v>GPS</v>
      </c>
      <c r="C628" s="414" t="s">
        <v>428</v>
      </c>
      <c r="D628" s="409" t="s">
        <v>27</v>
      </c>
      <c r="E628" s="409" t="str">
        <f>'TO Filter Summary'!D319</f>
        <v>B</v>
      </c>
      <c r="F628" s="416">
        <f ca="1">IF($A628="","", VLOOKUP(CONCATENATE("Observatory", $A628), Type_DB, 4, 0))</f>
        <v>714</v>
      </c>
      <c r="G628" s="409" t="str">
        <f ca="1">IF($A628="","", VLOOKUP(CONCATENATE("Observatory", $A628), Type_DB, 5, 0))</f>
        <v>0x2CA</v>
      </c>
      <c r="H628" s="409" t="str">
        <f t="shared" ref="H628" ca="1" si="778">CONCATENATE("0x",DEC2HEX(F628+2048))</f>
        <v>0xACA</v>
      </c>
      <c r="I628" s="419">
        <f ca="1">IF($A628="","", VLOOKUP(CONCATENATE("Observatory", $A628), Type_DB, 12, 0))</f>
        <v>3040</v>
      </c>
      <c r="J628" s="421">
        <f ca="1">IF($A628="","", VLOOKUP(CONCATENATE("Observatory", $A628), Type_DB, 15, 0))</f>
        <v>5</v>
      </c>
      <c r="K628" s="421" t="str">
        <f ca="1">IF($A628="","", VLOOKUP(CONCATENATE("Observatory", $A628), Type_DB, 8, 0))</f>
        <v>Sync</v>
      </c>
      <c r="L628" s="423">
        <f ca="1">IF($A628="","", VLOOKUP(CONCATENATE("Observatory", $A628), Type_DB, 16, 0))</f>
        <v>608</v>
      </c>
      <c r="M628" s="348" t="s">
        <v>899</v>
      </c>
      <c r="N628" s="349">
        <v>0</v>
      </c>
      <c r="O628" s="349">
        <v>0</v>
      </c>
      <c r="P628" s="350">
        <f t="shared" ca="1" si="735"/>
        <v>0</v>
      </c>
      <c r="Q628" s="349">
        <v>0</v>
      </c>
      <c r="R628" s="349">
        <f t="shared" si="736"/>
        <v>0</v>
      </c>
      <c r="S628" s="349" t="s">
        <v>923</v>
      </c>
      <c r="T628" s="360">
        <f t="shared" si="727"/>
        <v>0</v>
      </c>
      <c r="U628" s="348" t="s">
        <v>899</v>
      </c>
      <c r="V628" s="349">
        <v>0</v>
      </c>
      <c r="W628" s="349">
        <v>0</v>
      </c>
      <c r="X628" s="350">
        <f t="shared" ca="1" si="737"/>
        <v>0</v>
      </c>
      <c r="Y628" s="349">
        <v>0</v>
      </c>
      <c r="Z628" s="349">
        <f t="shared" si="738"/>
        <v>0</v>
      </c>
      <c r="AA628" s="349" t="s">
        <v>923</v>
      </c>
      <c r="AB628" s="360">
        <f t="shared" si="728"/>
        <v>0</v>
      </c>
      <c r="AC628" s="348" t="s">
        <v>899</v>
      </c>
      <c r="AD628" s="349">
        <v>0</v>
      </c>
      <c r="AE628" s="349">
        <v>0</v>
      </c>
      <c r="AF628" s="350">
        <f t="shared" ca="1" si="739"/>
        <v>0</v>
      </c>
      <c r="AG628" s="349">
        <v>0</v>
      </c>
      <c r="AH628" s="349">
        <f t="shared" si="740"/>
        <v>0</v>
      </c>
      <c r="AI628" s="349" t="s">
        <v>923</v>
      </c>
      <c r="AJ628" s="360">
        <f t="shared" si="729"/>
        <v>0</v>
      </c>
      <c r="AK628" s="348" t="s">
        <v>899</v>
      </c>
      <c r="AL628" s="349">
        <v>0</v>
      </c>
      <c r="AM628" s="349">
        <v>0</v>
      </c>
      <c r="AN628" s="350">
        <f t="shared" ca="1" si="741"/>
        <v>0</v>
      </c>
      <c r="AO628" s="349">
        <v>0</v>
      </c>
      <c r="AP628" s="349">
        <f t="shared" si="742"/>
        <v>0</v>
      </c>
      <c r="AQ628" s="349" t="s">
        <v>923</v>
      </c>
      <c r="AR628" s="360">
        <f t="shared" si="730"/>
        <v>0</v>
      </c>
    </row>
    <row r="629" spans="1:44" ht="13.5" thickBot="1" x14ac:dyDescent="0.25">
      <c r="A629" s="430"/>
      <c r="B629" s="430"/>
      <c r="C629" s="415"/>
      <c r="D629" s="413"/>
      <c r="E629" s="413"/>
      <c r="F629" s="417"/>
      <c r="G629" s="418"/>
      <c r="H629" s="418"/>
      <c r="I629" s="420"/>
      <c r="J629" s="422"/>
      <c r="K629" s="422"/>
      <c r="L629" s="424"/>
      <c r="M629" s="351" t="s">
        <v>31</v>
      </c>
      <c r="N629" s="352"/>
      <c r="O629" s="352"/>
      <c r="P629" s="352" t="str">
        <f t="shared" ca="1" si="735"/>
        <v/>
      </c>
      <c r="Q629" s="352"/>
      <c r="R629" s="352" t="str">
        <f t="shared" si="736"/>
        <v/>
      </c>
      <c r="S629" s="352"/>
      <c r="T629" s="361">
        <f t="shared" si="727"/>
        <v>0</v>
      </c>
      <c r="U629" s="351" t="s">
        <v>31</v>
      </c>
      <c r="V629" s="352"/>
      <c r="W629" s="352"/>
      <c r="X629" s="352" t="str">
        <f t="shared" ca="1" si="737"/>
        <v/>
      </c>
      <c r="Y629" s="352"/>
      <c r="Z629" s="352" t="str">
        <f t="shared" si="738"/>
        <v/>
      </c>
      <c r="AA629" s="352"/>
      <c r="AB629" s="361">
        <f t="shared" si="728"/>
        <v>0</v>
      </c>
      <c r="AC629" s="351" t="s">
        <v>31</v>
      </c>
      <c r="AD629" s="352"/>
      <c r="AE629" s="352"/>
      <c r="AF629" s="352" t="str">
        <f t="shared" ca="1" si="739"/>
        <v/>
      </c>
      <c r="AG629" s="352"/>
      <c r="AH629" s="352" t="str">
        <f t="shared" si="740"/>
        <v/>
      </c>
      <c r="AI629" s="352"/>
      <c r="AJ629" s="361">
        <f t="shared" si="729"/>
        <v>0</v>
      </c>
      <c r="AK629" s="351" t="s">
        <v>31</v>
      </c>
      <c r="AL629" s="352"/>
      <c r="AM629" s="352"/>
      <c r="AN629" s="352" t="str">
        <f t="shared" ca="1" si="741"/>
        <v/>
      </c>
      <c r="AO629" s="352"/>
      <c r="AP629" s="352" t="str">
        <f t="shared" si="742"/>
        <v/>
      </c>
      <c r="AQ629" s="352"/>
      <c r="AR629" s="361">
        <f t="shared" si="730"/>
        <v>0</v>
      </c>
    </row>
    <row r="630" spans="1:44" x14ac:dyDescent="0.2">
      <c r="A630" s="430">
        <f t="shared" ref="A630" si="779">IF(AND(A628&lt;&gt;A$10, A628&lt;&gt;""), A628+1, "")</f>
        <v>310</v>
      </c>
      <c r="B630" s="430" t="str">
        <f>'TO Filter Summary'!B320</f>
        <v>GPS</v>
      </c>
      <c r="C630" s="414" t="s">
        <v>429</v>
      </c>
      <c r="D630" s="409" t="s">
        <v>27</v>
      </c>
      <c r="E630" s="409" t="str">
        <f>'TO Filter Summary'!D320</f>
        <v>B</v>
      </c>
      <c r="F630" s="416">
        <f ca="1">IF($A630="","", VLOOKUP(CONCATENATE("Observatory", $A630), Type_DB, 4, 0))</f>
        <v>715</v>
      </c>
      <c r="G630" s="409" t="str">
        <f ca="1">IF($A630="","", VLOOKUP(CONCATENATE("Observatory", $A630), Type_DB, 5, 0))</f>
        <v>0x2CB</v>
      </c>
      <c r="H630" s="409" t="str">
        <f t="shared" ref="H630" ca="1" si="780">CONCATENATE("0x",DEC2HEX(F630+2048))</f>
        <v>0xACB</v>
      </c>
      <c r="I630" s="419">
        <f ca="1">IF($A630="","", VLOOKUP(CONCATENATE("Observatory", $A630), Type_DB, 12, 0))</f>
        <v>2928</v>
      </c>
      <c r="J630" s="421">
        <f ca="1">IF($A630="","", VLOOKUP(CONCATENATE("Observatory", $A630), Type_DB, 15, 0))</f>
        <v>5</v>
      </c>
      <c r="K630" s="421" t="str">
        <f ca="1">IF($A630="","", VLOOKUP(CONCATENATE("Observatory", $A630), Type_DB, 8, 0))</f>
        <v>Sync</v>
      </c>
      <c r="L630" s="423">
        <f ca="1">IF($A630="","", VLOOKUP(CONCATENATE("Observatory", $A630), Type_DB, 16, 0))</f>
        <v>585.6</v>
      </c>
      <c r="M630" s="348" t="s">
        <v>899</v>
      </c>
      <c r="N630" s="349">
        <v>0</v>
      </c>
      <c r="O630" s="349">
        <v>0</v>
      </c>
      <c r="P630" s="350">
        <f t="shared" ca="1" si="735"/>
        <v>0</v>
      </c>
      <c r="Q630" s="349">
        <v>0</v>
      </c>
      <c r="R630" s="349">
        <f t="shared" si="736"/>
        <v>0</v>
      </c>
      <c r="S630" s="349" t="s">
        <v>923</v>
      </c>
      <c r="T630" s="360">
        <f t="shared" si="727"/>
        <v>0</v>
      </c>
      <c r="U630" s="348" t="s">
        <v>899</v>
      </c>
      <c r="V630" s="349">
        <v>0</v>
      </c>
      <c r="W630" s="349">
        <v>0</v>
      </c>
      <c r="X630" s="350">
        <f t="shared" ca="1" si="737"/>
        <v>0</v>
      </c>
      <c r="Y630" s="349">
        <v>0</v>
      </c>
      <c r="Z630" s="349">
        <f t="shared" si="738"/>
        <v>0</v>
      </c>
      <c r="AA630" s="349" t="s">
        <v>923</v>
      </c>
      <c r="AB630" s="360">
        <f t="shared" si="728"/>
        <v>0</v>
      </c>
      <c r="AC630" s="348" t="s">
        <v>899</v>
      </c>
      <c r="AD630" s="349">
        <v>0</v>
      </c>
      <c r="AE630" s="349">
        <v>0</v>
      </c>
      <c r="AF630" s="350">
        <f t="shared" ca="1" si="739"/>
        <v>0</v>
      </c>
      <c r="AG630" s="349">
        <v>0</v>
      </c>
      <c r="AH630" s="349">
        <f t="shared" si="740"/>
        <v>0</v>
      </c>
      <c r="AI630" s="349" t="s">
        <v>923</v>
      </c>
      <c r="AJ630" s="360">
        <f t="shared" si="729"/>
        <v>0</v>
      </c>
      <c r="AK630" s="348" t="s">
        <v>899</v>
      </c>
      <c r="AL630" s="349">
        <v>0</v>
      </c>
      <c r="AM630" s="349">
        <v>0</v>
      </c>
      <c r="AN630" s="350">
        <f t="shared" ca="1" si="741"/>
        <v>0</v>
      </c>
      <c r="AO630" s="349">
        <v>0</v>
      </c>
      <c r="AP630" s="349">
        <f t="shared" si="742"/>
        <v>0</v>
      </c>
      <c r="AQ630" s="349" t="s">
        <v>923</v>
      </c>
      <c r="AR630" s="360">
        <f t="shared" si="730"/>
        <v>0</v>
      </c>
    </row>
    <row r="631" spans="1:44" ht="13.5" thickBot="1" x14ac:dyDescent="0.25">
      <c r="A631" s="430"/>
      <c r="B631" s="430"/>
      <c r="C631" s="415"/>
      <c r="D631" s="413"/>
      <c r="E631" s="413"/>
      <c r="F631" s="417"/>
      <c r="G631" s="418"/>
      <c r="H631" s="418"/>
      <c r="I631" s="420"/>
      <c r="J631" s="422"/>
      <c r="K631" s="422"/>
      <c r="L631" s="424"/>
      <c r="M631" s="351" t="s">
        <v>31</v>
      </c>
      <c r="N631" s="352"/>
      <c r="O631" s="352"/>
      <c r="P631" s="352" t="str">
        <f t="shared" ca="1" si="735"/>
        <v/>
      </c>
      <c r="Q631" s="352"/>
      <c r="R631" s="352" t="str">
        <f t="shared" si="736"/>
        <v/>
      </c>
      <c r="S631" s="352"/>
      <c r="T631" s="361">
        <f t="shared" si="727"/>
        <v>0</v>
      </c>
      <c r="U631" s="351" t="s">
        <v>31</v>
      </c>
      <c r="V631" s="352"/>
      <c r="W631" s="352"/>
      <c r="X631" s="352" t="str">
        <f t="shared" ca="1" si="737"/>
        <v/>
      </c>
      <c r="Y631" s="352"/>
      <c r="Z631" s="352" t="str">
        <f t="shared" si="738"/>
        <v/>
      </c>
      <c r="AA631" s="352"/>
      <c r="AB631" s="361">
        <f t="shared" si="728"/>
        <v>0</v>
      </c>
      <c r="AC631" s="351" t="s">
        <v>31</v>
      </c>
      <c r="AD631" s="352"/>
      <c r="AE631" s="352"/>
      <c r="AF631" s="352" t="str">
        <f t="shared" ca="1" si="739"/>
        <v/>
      </c>
      <c r="AG631" s="352"/>
      <c r="AH631" s="352" t="str">
        <f t="shared" si="740"/>
        <v/>
      </c>
      <c r="AI631" s="352"/>
      <c r="AJ631" s="361">
        <f t="shared" si="729"/>
        <v>0</v>
      </c>
      <c r="AK631" s="351" t="s">
        <v>31</v>
      </c>
      <c r="AL631" s="352"/>
      <c r="AM631" s="352"/>
      <c r="AN631" s="352" t="str">
        <f t="shared" ca="1" si="741"/>
        <v/>
      </c>
      <c r="AO631" s="352"/>
      <c r="AP631" s="352" t="str">
        <f t="shared" si="742"/>
        <v/>
      </c>
      <c r="AQ631" s="352"/>
      <c r="AR631" s="361">
        <f t="shared" si="730"/>
        <v>0</v>
      </c>
    </row>
    <row r="632" spans="1:44" x14ac:dyDescent="0.2">
      <c r="A632" s="430">
        <f t="shared" ref="A632" si="781">IF(AND(A630&lt;&gt;A$10, A630&lt;&gt;""), A630+1, "")</f>
        <v>311</v>
      </c>
      <c r="B632" s="430" t="str">
        <f>'TO Filter Summary'!B321</f>
        <v>GPS</v>
      </c>
      <c r="C632" s="414" t="s">
        <v>430</v>
      </c>
      <c r="D632" s="409" t="s">
        <v>27</v>
      </c>
      <c r="E632" s="409" t="str">
        <f>'TO Filter Summary'!D321</f>
        <v>B</v>
      </c>
      <c r="F632" s="416">
        <f ca="1">IF($A632="","", VLOOKUP(CONCATENATE("Observatory", $A632), Type_DB, 4, 0))</f>
        <v>716</v>
      </c>
      <c r="G632" s="409" t="str">
        <f ca="1">IF($A632="","", VLOOKUP(CONCATENATE("Observatory", $A632), Type_DB, 5, 0))</f>
        <v>0x2CC</v>
      </c>
      <c r="H632" s="409" t="str">
        <f t="shared" ref="H632" ca="1" si="782">CONCATENATE("0x",DEC2HEX(F632+2048))</f>
        <v>0xACC</v>
      </c>
      <c r="I632" s="419">
        <f ca="1">IF($A632="","", VLOOKUP(CONCATENATE("Observatory", $A632), Type_DB, 12, 0))</f>
        <v>816</v>
      </c>
      <c r="J632" s="421">
        <f ca="1">IF($A632="","", VLOOKUP(CONCATENATE("Observatory", $A632), Type_DB, 15, 0))</f>
        <v>1</v>
      </c>
      <c r="K632" s="421" t="str">
        <f ca="1">IF($A632="","", VLOOKUP(CONCATENATE("Observatory", $A632), Type_DB, 8, 0))</f>
        <v>Sync</v>
      </c>
      <c r="L632" s="423">
        <f ca="1">IF($A632="","", VLOOKUP(CONCATENATE("Observatory", $A632), Type_DB, 16, 0))</f>
        <v>816</v>
      </c>
      <c r="M632" s="348" t="s">
        <v>899</v>
      </c>
      <c r="N632" s="349">
        <v>0</v>
      </c>
      <c r="O632" s="349">
        <v>0</v>
      </c>
      <c r="P632" s="350">
        <f t="shared" ca="1" si="735"/>
        <v>0</v>
      </c>
      <c r="Q632" s="349">
        <v>0</v>
      </c>
      <c r="R632" s="349">
        <f t="shared" si="736"/>
        <v>0</v>
      </c>
      <c r="S632" s="349" t="s">
        <v>923</v>
      </c>
      <c r="T632" s="360">
        <f t="shared" si="727"/>
        <v>0</v>
      </c>
      <c r="U632" s="348" t="s">
        <v>899</v>
      </c>
      <c r="V632" s="349">
        <v>0</v>
      </c>
      <c r="W632" s="349">
        <v>0</v>
      </c>
      <c r="X632" s="350">
        <f t="shared" ca="1" si="737"/>
        <v>0</v>
      </c>
      <c r="Y632" s="349">
        <v>0</v>
      </c>
      <c r="Z632" s="349">
        <f t="shared" si="738"/>
        <v>0</v>
      </c>
      <c r="AA632" s="349" t="s">
        <v>923</v>
      </c>
      <c r="AB632" s="360">
        <f t="shared" si="728"/>
        <v>0</v>
      </c>
      <c r="AC632" s="348" t="s">
        <v>899</v>
      </c>
      <c r="AD632" s="349">
        <v>0</v>
      </c>
      <c r="AE632" s="349">
        <v>0</v>
      </c>
      <c r="AF632" s="350">
        <f t="shared" ca="1" si="739"/>
        <v>0</v>
      </c>
      <c r="AG632" s="349">
        <v>0</v>
      </c>
      <c r="AH632" s="349">
        <f t="shared" si="740"/>
        <v>0</v>
      </c>
      <c r="AI632" s="349" t="s">
        <v>923</v>
      </c>
      <c r="AJ632" s="360">
        <f t="shared" si="729"/>
        <v>0</v>
      </c>
      <c r="AK632" s="348" t="s">
        <v>899</v>
      </c>
      <c r="AL632" s="349">
        <v>0</v>
      </c>
      <c r="AM632" s="349">
        <v>0</v>
      </c>
      <c r="AN632" s="350">
        <f t="shared" ca="1" si="741"/>
        <v>0</v>
      </c>
      <c r="AO632" s="349">
        <v>0</v>
      </c>
      <c r="AP632" s="349">
        <f t="shared" si="742"/>
        <v>0</v>
      </c>
      <c r="AQ632" s="349" t="s">
        <v>923</v>
      </c>
      <c r="AR632" s="360">
        <f t="shared" si="730"/>
        <v>0</v>
      </c>
    </row>
    <row r="633" spans="1:44" ht="13.5" thickBot="1" x14ac:dyDescent="0.25">
      <c r="A633" s="430"/>
      <c r="B633" s="430"/>
      <c r="C633" s="415"/>
      <c r="D633" s="413"/>
      <c r="E633" s="413"/>
      <c r="F633" s="417"/>
      <c r="G633" s="418"/>
      <c r="H633" s="418"/>
      <c r="I633" s="420"/>
      <c r="J633" s="422"/>
      <c r="K633" s="422"/>
      <c r="L633" s="424"/>
      <c r="M633" s="351" t="s">
        <v>31</v>
      </c>
      <c r="N633" s="352"/>
      <c r="O633" s="352"/>
      <c r="P633" s="352" t="str">
        <f t="shared" ca="1" si="735"/>
        <v/>
      </c>
      <c r="Q633" s="352"/>
      <c r="R633" s="352" t="str">
        <f t="shared" si="736"/>
        <v/>
      </c>
      <c r="S633" s="352"/>
      <c r="T633" s="361">
        <f t="shared" si="727"/>
        <v>0</v>
      </c>
      <c r="U633" s="351" t="s">
        <v>31</v>
      </c>
      <c r="V633" s="352"/>
      <c r="W633" s="352"/>
      <c r="X633" s="352" t="str">
        <f t="shared" ca="1" si="737"/>
        <v/>
      </c>
      <c r="Y633" s="352"/>
      <c r="Z633" s="352" t="str">
        <f t="shared" si="738"/>
        <v/>
      </c>
      <c r="AA633" s="352"/>
      <c r="AB633" s="361">
        <f t="shared" si="728"/>
        <v>0</v>
      </c>
      <c r="AC633" s="351" t="s">
        <v>31</v>
      </c>
      <c r="AD633" s="352"/>
      <c r="AE633" s="352"/>
      <c r="AF633" s="352" t="str">
        <f t="shared" ca="1" si="739"/>
        <v/>
      </c>
      <c r="AG633" s="352"/>
      <c r="AH633" s="352" t="str">
        <f t="shared" si="740"/>
        <v/>
      </c>
      <c r="AI633" s="352"/>
      <c r="AJ633" s="361">
        <f t="shared" si="729"/>
        <v>0</v>
      </c>
      <c r="AK633" s="351" t="s">
        <v>31</v>
      </c>
      <c r="AL633" s="352"/>
      <c r="AM633" s="352"/>
      <c r="AN633" s="352" t="str">
        <f t="shared" ca="1" si="741"/>
        <v/>
      </c>
      <c r="AO633" s="352"/>
      <c r="AP633" s="352" t="str">
        <f t="shared" si="742"/>
        <v/>
      </c>
      <c r="AQ633" s="352"/>
      <c r="AR633" s="361">
        <f t="shared" si="730"/>
        <v>0</v>
      </c>
    </row>
    <row r="634" spans="1:44" x14ac:dyDescent="0.2">
      <c r="A634" s="430">
        <f t="shared" ref="A634" si="783">IF(AND(A632&lt;&gt;A$10, A632&lt;&gt;""), A632+1, "")</f>
        <v>312</v>
      </c>
      <c r="B634" s="430">
        <f>'TO Filter Summary'!B322</f>
        <v>0</v>
      </c>
      <c r="C634" s="414" t="s">
        <v>419</v>
      </c>
      <c r="D634" s="409" t="s">
        <v>27</v>
      </c>
      <c r="E634" s="409" t="str">
        <f>'TO Filter Summary'!D322</f>
        <v>B</v>
      </c>
      <c r="F634" s="416">
        <f ca="1">IF($A634="","", VLOOKUP(CONCATENATE("Observatory", $A634), Type_DB, 4, 0))</f>
        <v>717</v>
      </c>
      <c r="G634" s="409" t="str">
        <f ca="1">IF($A634="","", VLOOKUP(CONCATENATE("Observatory", $A634), Type_DB, 5, 0))</f>
        <v>0x2CD</v>
      </c>
      <c r="H634" s="409" t="str">
        <f t="shared" ref="H634" ca="1" si="784">CONCATENATE("0x",DEC2HEX(F634+2048))</f>
        <v>0xACD</v>
      </c>
      <c r="I634" s="419" t="str">
        <f ca="1">IF($A634="","", VLOOKUP(CONCATENATE("Observatory", $A634), Type_DB, 12, 0))</f>
        <v/>
      </c>
      <c r="J634" s="421">
        <f ca="1">IF($A634="","", VLOOKUP(CONCATENATE("Observatory", $A634), Type_DB, 15, 0))</f>
        <v>0</v>
      </c>
      <c r="K634" s="421" t="str">
        <f ca="1">IF($A634="","", VLOOKUP(CONCATENATE("Observatory", $A634), Type_DB, 8, 0))</f>
        <v>N/A</v>
      </c>
      <c r="L634" s="423">
        <f ca="1">IF($A634="","", VLOOKUP(CONCATENATE("Observatory", $A634), Type_DB, 16, 0))</f>
        <v>0</v>
      </c>
      <c r="M634" s="348" t="s">
        <v>899</v>
      </c>
      <c r="N634" s="349">
        <v>0</v>
      </c>
      <c r="O634" s="349">
        <v>0</v>
      </c>
      <c r="P634" s="350">
        <f t="shared" ca="1" si="735"/>
        <v>0</v>
      </c>
      <c r="Q634" s="349">
        <v>0</v>
      </c>
      <c r="R634" s="349">
        <f t="shared" si="736"/>
        <v>0</v>
      </c>
      <c r="S634" s="349" t="s">
        <v>923</v>
      </c>
      <c r="T634" s="360">
        <f t="shared" si="727"/>
        <v>0</v>
      </c>
      <c r="U634" s="348" t="s">
        <v>899</v>
      </c>
      <c r="V634" s="349">
        <v>0</v>
      </c>
      <c r="W634" s="349">
        <v>0</v>
      </c>
      <c r="X634" s="350">
        <f t="shared" ca="1" si="737"/>
        <v>0</v>
      </c>
      <c r="Y634" s="349">
        <v>0</v>
      </c>
      <c r="Z634" s="349">
        <f t="shared" si="738"/>
        <v>0</v>
      </c>
      <c r="AA634" s="349" t="s">
        <v>923</v>
      </c>
      <c r="AB634" s="360">
        <f t="shared" si="728"/>
        <v>0</v>
      </c>
      <c r="AC634" s="348" t="s">
        <v>899</v>
      </c>
      <c r="AD634" s="349">
        <v>0</v>
      </c>
      <c r="AE634" s="349">
        <v>0</v>
      </c>
      <c r="AF634" s="350">
        <f t="shared" ca="1" si="739"/>
        <v>0</v>
      </c>
      <c r="AG634" s="349">
        <v>0</v>
      </c>
      <c r="AH634" s="349">
        <f t="shared" si="740"/>
        <v>0</v>
      </c>
      <c r="AI634" s="349" t="s">
        <v>923</v>
      </c>
      <c r="AJ634" s="360">
        <f t="shared" si="729"/>
        <v>0</v>
      </c>
      <c r="AK634" s="348" t="s">
        <v>899</v>
      </c>
      <c r="AL634" s="349">
        <v>0</v>
      </c>
      <c r="AM634" s="349">
        <v>0</v>
      </c>
      <c r="AN634" s="350">
        <f t="shared" ca="1" si="741"/>
        <v>0</v>
      </c>
      <c r="AO634" s="349">
        <v>0</v>
      </c>
      <c r="AP634" s="349">
        <f t="shared" si="742"/>
        <v>0</v>
      </c>
      <c r="AQ634" s="349" t="s">
        <v>923</v>
      </c>
      <c r="AR634" s="360">
        <f t="shared" si="730"/>
        <v>0</v>
      </c>
    </row>
    <row r="635" spans="1:44" ht="13.5" thickBot="1" x14ac:dyDescent="0.25">
      <c r="A635" s="430"/>
      <c r="B635" s="430"/>
      <c r="C635" s="415"/>
      <c r="D635" s="413"/>
      <c r="E635" s="413"/>
      <c r="F635" s="417"/>
      <c r="G635" s="418"/>
      <c r="H635" s="418"/>
      <c r="I635" s="420"/>
      <c r="J635" s="422"/>
      <c r="K635" s="422"/>
      <c r="L635" s="424"/>
      <c r="M635" s="351" t="s">
        <v>31</v>
      </c>
      <c r="N635" s="352"/>
      <c r="O635" s="352"/>
      <c r="P635" s="352" t="str">
        <f t="shared" ca="1" si="735"/>
        <v/>
      </c>
      <c r="Q635" s="352"/>
      <c r="R635" s="352" t="str">
        <f t="shared" si="736"/>
        <v/>
      </c>
      <c r="S635" s="352"/>
      <c r="T635" s="361">
        <f t="shared" si="727"/>
        <v>0</v>
      </c>
      <c r="U635" s="351" t="s">
        <v>31</v>
      </c>
      <c r="V635" s="352"/>
      <c r="W635" s="352"/>
      <c r="X635" s="352" t="str">
        <f t="shared" ca="1" si="737"/>
        <v/>
      </c>
      <c r="Y635" s="352"/>
      <c r="Z635" s="352" t="str">
        <f t="shared" si="738"/>
        <v/>
      </c>
      <c r="AA635" s="352"/>
      <c r="AB635" s="361">
        <f t="shared" si="728"/>
        <v>0</v>
      </c>
      <c r="AC635" s="351" t="s">
        <v>31</v>
      </c>
      <c r="AD635" s="352"/>
      <c r="AE635" s="352"/>
      <c r="AF635" s="352" t="str">
        <f t="shared" ca="1" si="739"/>
        <v/>
      </c>
      <c r="AG635" s="352"/>
      <c r="AH635" s="352" t="str">
        <f t="shared" si="740"/>
        <v/>
      </c>
      <c r="AI635" s="352"/>
      <c r="AJ635" s="361">
        <f t="shared" si="729"/>
        <v>0</v>
      </c>
      <c r="AK635" s="351" t="s">
        <v>31</v>
      </c>
      <c r="AL635" s="352"/>
      <c r="AM635" s="352"/>
      <c r="AN635" s="352" t="str">
        <f t="shared" ca="1" si="741"/>
        <v/>
      </c>
      <c r="AO635" s="352"/>
      <c r="AP635" s="352" t="str">
        <f t="shared" si="742"/>
        <v/>
      </c>
      <c r="AQ635" s="352"/>
      <c r="AR635" s="361">
        <f t="shared" si="730"/>
        <v>0</v>
      </c>
    </row>
    <row r="636" spans="1:44" x14ac:dyDescent="0.2">
      <c r="A636" s="430">
        <f t="shared" ref="A636" si="785">IF(AND(A634&lt;&gt;A$10, A634&lt;&gt;""), A634+1, "")</f>
        <v>313</v>
      </c>
      <c r="B636" s="430" t="str">
        <f>'TO Filter Summary'!B323</f>
        <v>GPS</v>
      </c>
      <c r="C636" s="414" t="s">
        <v>1186</v>
      </c>
      <c r="D636" s="409" t="s">
        <v>27</v>
      </c>
      <c r="E636" s="409" t="str">
        <f>'TO Filter Summary'!D323</f>
        <v>B</v>
      </c>
      <c r="F636" s="416">
        <f ca="1">IF($A636="","", VLOOKUP(CONCATENATE("Observatory", $A636), Type_DB, 4, 0))</f>
        <v>718</v>
      </c>
      <c r="G636" s="409" t="str">
        <f ca="1">IF($A636="","", VLOOKUP(CONCATENATE("Observatory", $A636), Type_DB, 5, 0))</f>
        <v>0x2CE</v>
      </c>
      <c r="H636" s="409" t="str">
        <f t="shared" ref="H636" ca="1" si="786">CONCATENATE("0x",DEC2HEX(F636+2048))</f>
        <v>0xACE</v>
      </c>
      <c r="I636" s="419">
        <f ca="1">IF($A636="","", VLOOKUP(CONCATENATE("Observatory", $A636), Type_DB, 12, 0))</f>
        <v>1200</v>
      </c>
      <c r="J636" s="421">
        <f ca="1">IF($A636="","", VLOOKUP(CONCATENATE("Observatory", $A636), Type_DB, 15, 0))</f>
        <v>5</v>
      </c>
      <c r="K636" s="421" t="str">
        <f ca="1">IF($A636="","", VLOOKUP(CONCATENATE("Observatory", $A636), Type_DB, 8, 0))</f>
        <v>Sync</v>
      </c>
      <c r="L636" s="423">
        <f ca="1">IF($A636="","", VLOOKUP(CONCATENATE("Observatory", $A636), Type_DB, 16, 0))</f>
        <v>240</v>
      </c>
      <c r="M636" s="348" t="s">
        <v>899</v>
      </c>
      <c r="N636" s="349">
        <v>1</v>
      </c>
      <c r="O636" s="349">
        <v>1</v>
      </c>
      <c r="P636" s="350">
        <f t="shared" ca="1" si="735"/>
        <v>5</v>
      </c>
      <c r="Q636" s="349">
        <v>0</v>
      </c>
      <c r="R636" s="349">
        <f t="shared" si="736"/>
        <v>0</v>
      </c>
      <c r="S636" s="349" t="s">
        <v>923</v>
      </c>
      <c r="T636" s="360">
        <f t="shared" si="727"/>
        <v>0</v>
      </c>
      <c r="U636" s="348" t="s">
        <v>899</v>
      </c>
      <c r="V636" s="349">
        <v>0</v>
      </c>
      <c r="W636" s="349">
        <v>0</v>
      </c>
      <c r="X636" s="350">
        <f t="shared" ca="1" si="737"/>
        <v>0</v>
      </c>
      <c r="Y636" s="349">
        <v>0</v>
      </c>
      <c r="Z636" s="349">
        <f t="shared" si="738"/>
        <v>0</v>
      </c>
      <c r="AA636" s="349" t="s">
        <v>923</v>
      </c>
      <c r="AB636" s="360">
        <f t="shared" si="728"/>
        <v>0</v>
      </c>
      <c r="AC636" s="348" t="s">
        <v>899</v>
      </c>
      <c r="AD636" s="349">
        <v>0</v>
      </c>
      <c r="AE636" s="349">
        <v>1</v>
      </c>
      <c r="AF636" s="350">
        <f t="shared" ca="1" si="739"/>
        <v>5</v>
      </c>
      <c r="AG636" s="349">
        <v>0</v>
      </c>
      <c r="AH636" s="349">
        <f t="shared" si="740"/>
        <v>0</v>
      </c>
      <c r="AI636" s="349" t="s">
        <v>923</v>
      </c>
      <c r="AJ636" s="360">
        <f t="shared" si="729"/>
        <v>0</v>
      </c>
      <c r="AK636" s="348" t="s">
        <v>899</v>
      </c>
      <c r="AL636" s="349">
        <v>0</v>
      </c>
      <c r="AM636" s="349">
        <v>1</v>
      </c>
      <c r="AN636" s="350">
        <f t="shared" ca="1" si="741"/>
        <v>5</v>
      </c>
      <c r="AO636" s="349">
        <v>0</v>
      </c>
      <c r="AP636" s="349">
        <f t="shared" si="742"/>
        <v>0</v>
      </c>
      <c r="AQ636" s="349" t="s">
        <v>923</v>
      </c>
      <c r="AR636" s="360">
        <f t="shared" si="730"/>
        <v>0</v>
      </c>
    </row>
    <row r="637" spans="1:44" ht="13.5" thickBot="1" x14ac:dyDescent="0.25">
      <c r="A637" s="430"/>
      <c r="B637" s="430"/>
      <c r="C637" s="415"/>
      <c r="D637" s="413"/>
      <c r="E637" s="413"/>
      <c r="F637" s="417"/>
      <c r="G637" s="418"/>
      <c r="H637" s="418"/>
      <c r="I637" s="420"/>
      <c r="J637" s="422"/>
      <c r="K637" s="422"/>
      <c r="L637" s="424"/>
      <c r="M637" s="351" t="s">
        <v>899</v>
      </c>
      <c r="N637" s="352">
        <v>1</v>
      </c>
      <c r="O637" s="352">
        <v>6</v>
      </c>
      <c r="P637" s="352">
        <f t="shared" ca="1" si="735"/>
        <v>0</v>
      </c>
      <c r="Q637" s="352">
        <v>0</v>
      </c>
      <c r="R637" s="352">
        <f t="shared" si="736"/>
        <v>2</v>
      </c>
      <c r="S637" s="352" t="s">
        <v>925</v>
      </c>
      <c r="T637" s="361">
        <f t="shared" si="727"/>
        <v>0</v>
      </c>
      <c r="U637" s="351" t="s">
        <v>31</v>
      </c>
      <c r="V637" s="352"/>
      <c r="W637" s="352"/>
      <c r="X637" s="352" t="str">
        <f t="shared" ca="1" si="737"/>
        <v/>
      </c>
      <c r="Y637" s="352"/>
      <c r="Z637" s="352" t="str">
        <f t="shared" si="738"/>
        <v/>
      </c>
      <c r="AA637" s="352"/>
      <c r="AB637" s="361">
        <f t="shared" si="728"/>
        <v>0</v>
      </c>
      <c r="AC637" s="351" t="s">
        <v>31</v>
      </c>
      <c r="AD637" s="352"/>
      <c r="AE637" s="352"/>
      <c r="AF637" s="352" t="str">
        <f t="shared" ca="1" si="739"/>
        <v/>
      </c>
      <c r="AG637" s="352"/>
      <c r="AH637" s="352" t="str">
        <f t="shared" si="740"/>
        <v/>
      </c>
      <c r="AI637" s="352"/>
      <c r="AJ637" s="361">
        <f t="shared" si="729"/>
        <v>0</v>
      </c>
      <c r="AK637" s="351" t="s">
        <v>31</v>
      </c>
      <c r="AL637" s="352"/>
      <c r="AM637" s="352"/>
      <c r="AN637" s="352" t="str">
        <f t="shared" ca="1" si="741"/>
        <v/>
      </c>
      <c r="AO637" s="352"/>
      <c r="AP637" s="352" t="str">
        <f t="shared" si="742"/>
        <v/>
      </c>
      <c r="AQ637" s="352"/>
      <c r="AR637" s="361">
        <f t="shared" si="730"/>
        <v>0</v>
      </c>
    </row>
    <row r="638" spans="1:44" x14ac:dyDescent="0.2">
      <c r="A638" s="430">
        <f t="shared" ref="A638" si="787">IF(AND(A636&lt;&gt;A$10, A636&lt;&gt;""), A636+1, "")</f>
        <v>314</v>
      </c>
      <c r="B638" s="430" t="str">
        <f>'TO Filter Summary'!B324</f>
        <v>GPS</v>
      </c>
      <c r="C638" s="414" t="s">
        <v>431</v>
      </c>
      <c r="D638" s="409" t="s">
        <v>27</v>
      </c>
      <c r="E638" s="409" t="str">
        <f>'TO Filter Summary'!D324</f>
        <v>B</v>
      </c>
      <c r="F638" s="416">
        <f ca="1">IF($A638="","", VLOOKUP(CONCATENATE("Observatory", $A638), Type_DB, 4, 0))</f>
        <v>719</v>
      </c>
      <c r="G638" s="409" t="str">
        <f ca="1">IF($A638="","", VLOOKUP(CONCATENATE("Observatory", $A638), Type_DB, 5, 0))</f>
        <v>0x2CF</v>
      </c>
      <c r="H638" s="409" t="str">
        <f t="shared" ref="H638" ca="1" si="788">CONCATENATE("0x",DEC2HEX(F638+2048))</f>
        <v>0xACF</v>
      </c>
      <c r="I638" s="419">
        <f ca="1">IF($A638="","", VLOOKUP(CONCATENATE("Observatory", $A638), Type_DB, 12, 0))</f>
        <v>1008</v>
      </c>
      <c r="J638" s="421">
        <f ca="1">IF($A638="","", VLOOKUP(CONCATENATE("Observatory", $A638), Type_DB, 15, 0))</f>
        <v>30</v>
      </c>
      <c r="K638" s="421" t="str">
        <f ca="1">IF($A638="","", VLOOKUP(CONCATENATE("Observatory", $A638), Type_DB, 8, 0))</f>
        <v>Sync</v>
      </c>
      <c r="L638" s="423">
        <f ca="1">IF($A638="","", VLOOKUP(CONCATENATE("Observatory", $A638), Type_DB, 16, 0))</f>
        <v>33.6</v>
      </c>
      <c r="M638" s="348" t="s">
        <v>899</v>
      </c>
      <c r="N638" s="349">
        <v>1</v>
      </c>
      <c r="O638" s="349">
        <v>1</v>
      </c>
      <c r="P638" s="350">
        <f t="shared" ca="1" si="735"/>
        <v>30</v>
      </c>
      <c r="Q638" s="349">
        <v>0</v>
      </c>
      <c r="R638" s="349">
        <f t="shared" si="736"/>
        <v>0</v>
      </c>
      <c r="S638" s="349" t="s">
        <v>923</v>
      </c>
      <c r="T638" s="360">
        <f t="shared" si="727"/>
        <v>0</v>
      </c>
      <c r="U638" s="348" t="s">
        <v>899</v>
      </c>
      <c r="V638" s="349">
        <v>0</v>
      </c>
      <c r="W638" s="349">
        <v>0</v>
      </c>
      <c r="X638" s="350">
        <f t="shared" ca="1" si="737"/>
        <v>0</v>
      </c>
      <c r="Y638" s="349">
        <v>0</v>
      </c>
      <c r="Z638" s="349">
        <f t="shared" si="738"/>
        <v>0</v>
      </c>
      <c r="AA638" s="349" t="s">
        <v>923</v>
      </c>
      <c r="AB638" s="360">
        <f t="shared" si="728"/>
        <v>0</v>
      </c>
      <c r="AC638" s="348" t="s">
        <v>899</v>
      </c>
      <c r="AD638" s="349">
        <v>0</v>
      </c>
      <c r="AE638" s="349">
        <v>1</v>
      </c>
      <c r="AF638" s="350">
        <f t="shared" ca="1" si="739"/>
        <v>30</v>
      </c>
      <c r="AG638" s="349">
        <v>0</v>
      </c>
      <c r="AH638" s="349">
        <f t="shared" si="740"/>
        <v>0</v>
      </c>
      <c r="AI638" s="349" t="s">
        <v>923</v>
      </c>
      <c r="AJ638" s="360">
        <f t="shared" si="729"/>
        <v>0</v>
      </c>
      <c r="AK638" s="348" t="s">
        <v>899</v>
      </c>
      <c r="AL638" s="349">
        <v>0</v>
      </c>
      <c r="AM638" s="349">
        <v>1</v>
      </c>
      <c r="AN638" s="350">
        <f t="shared" ca="1" si="741"/>
        <v>30</v>
      </c>
      <c r="AO638" s="349">
        <v>0</v>
      </c>
      <c r="AP638" s="349">
        <f t="shared" si="742"/>
        <v>0</v>
      </c>
      <c r="AQ638" s="349" t="s">
        <v>923</v>
      </c>
      <c r="AR638" s="360">
        <f t="shared" si="730"/>
        <v>0</v>
      </c>
    </row>
    <row r="639" spans="1:44" ht="13.5" thickBot="1" x14ac:dyDescent="0.25">
      <c r="A639" s="430"/>
      <c r="B639" s="430"/>
      <c r="C639" s="415"/>
      <c r="D639" s="413"/>
      <c r="E639" s="413"/>
      <c r="F639" s="417"/>
      <c r="G639" s="418"/>
      <c r="H639" s="418"/>
      <c r="I639" s="420"/>
      <c r="J639" s="422"/>
      <c r="K639" s="422"/>
      <c r="L639" s="424"/>
      <c r="M639" s="351" t="s">
        <v>31</v>
      </c>
      <c r="N639" s="352"/>
      <c r="O639" s="352"/>
      <c r="P639" s="352" t="str">
        <f t="shared" ca="1" si="735"/>
        <v/>
      </c>
      <c r="Q639" s="352"/>
      <c r="R639" s="352" t="str">
        <f t="shared" si="736"/>
        <v/>
      </c>
      <c r="S639" s="352"/>
      <c r="T639" s="361">
        <f t="shared" si="727"/>
        <v>0</v>
      </c>
      <c r="U639" s="351" t="s">
        <v>31</v>
      </c>
      <c r="V639" s="352"/>
      <c r="W639" s="352"/>
      <c r="X639" s="352" t="str">
        <f t="shared" ca="1" si="737"/>
        <v/>
      </c>
      <c r="Y639" s="352"/>
      <c r="Z639" s="352" t="str">
        <f t="shared" si="738"/>
        <v/>
      </c>
      <c r="AA639" s="352"/>
      <c r="AB639" s="361">
        <f t="shared" si="728"/>
        <v>0</v>
      </c>
      <c r="AC639" s="351" t="s">
        <v>31</v>
      </c>
      <c r="AD639" s="352"/>
      <c r="AE639" s="352"/>
      <c r="AF639" s="352" t="str">
        <f t="shared" ca="1" si="739"/>
        <v/>
      </c>
      <c r="AG639" s="352"/>
      <c r="AH639" s="352" t="str">
        <f t="shared" si="740"/>
        <v/>
      </c>
      <c r="AI639" s="352"/>
      <c r="AJ639" s="361">
        <f t="shared" si="729"/>
        <v>0</v>
      </c>
      <c r="AK639" s="351" t="s">
        <v>31</v>
      </c>
      <c r="AL639" s="352"/>
      <c r="AM639" s="352"/>
      <c r="AN639" s="352" t="str">
        <f t="shared" ca="1" si="741"/>
        <v/>
      </c>
      <c r="AO639" s="352"/>
      <c r="AP639" s="352" t="str">
        <f t="shared" si="742"/>
        <v/>
      </c>
      <c r="AQ639" s="352"/>
      <c r="AR639" s="361">
        <f t="shared" si="730"/>
        <v>0</v>
      </c>
    </row>
    <row r="640" spans="1:44" x14ac:dyDescent="0.2">
      <c r="A640" s="430">
        <f t="shared" ref="A640" si="789">IF(AND(A638&lt;&gt;A$10, A638&lt;&gt;""), A638+1, "")</f>
        <v>315</v>
      </c>
      <c r="B640" s="430" t="str">
        <f>'TO Filter Summary'!B325</f>
        <v>GPS</v>
      </c>
      <c r="C640" s="414" t="s">
        <v>432</v>
      </c>
      <c r="D640" s="409" t="s">
        <v>27</v>
      </c>
      <c r="E640" s="409" t="str">
        <f>'TO Filter Summary'!D325</f>
        <v>B</v>
      </c>
      <c r="F640" s="416">
        <f ca="1">IF($A640="","", VLOOKUP(CONCATENATE("Observatory", $A640), Type_DB, 4, 0))</f>
        <v>720</v>
      </c>
      <c r="G640" s="409" t="str">
        <f ca="1">IF($A640="","", VLOOKUP(CONCATENATE("Observatory", $A640), Type_DB, 5, 0))</f>
        <v>0x2D0</v>
      </c>
      <c r="H640" s="409" t="str">
        <f t="shared" ref="H640" ca="1" si="790">CONCATENATE("0x",DEC2HEX(F640+2048))</f>
        <v>0xAD0</v>
      </c>
      <c r="I640" s="419">
        <f ca="1">IF($A640="","", VLOOKUP(CONCATENATE("Observatory", $A640), Type_DB, 12, 0))</f>
        <v>2432</v>
      </c>
      <c r="J640" s="421">
        <f ca="1">IF($A640="","", VLOOKUP(CONCATENATE("Observatory", $A640), Type_DB, 15, 0))</f>
        <v>30</v>
      </c>
      <c r="K640" s="421" t="str">
        <f ca="1">IF($A640="","", VLOOKUP(CONCATENATE("Observatory", $A640), Type_DB, 8, 0))</f>
        <v>Sync</v>
      </c>
      <c r="L640" s="423">
        <f ca="1">IF($A640="","", VLOOKUP(CONCATENATE("Observatory", $A640), Type_DB, 16, 0))</f>
        <v>81.066666666666663</v>
      </c>
      <c r="M640" s="348" t="s">
        <v>899</v>
      </c>
      <c r="N640" s="349">
        <v>1</v>
      </c>
      <c r="O640" s="349">
        <v>1</v>
      </c>
      <c r="P640" s="350">
        <f t="shared" ca="1" si="735"/>
        <v>30</v>
      </c>
      <c r="Q640" s="349">
        <v>0</v>
      </c>
      <c r="R640" s="349">
        <f t="shared" si="736"/>
        <v>0</v>
      </c>
      <c r="S640" s="349" t="s">
        <v>923</v>
      </c>
      <c r="T640" s="360">
        <f t="shared" si="727"/>
        <v>0</v>
      </c>
      <c r="U640" s="348" t="s">
        <v>899</v>
      </c>
      <c r="V640" s="349">
        <v>0</v>
      </c>
      <c r="W640" s="349">
        <v>0</v>
      </c>
      <c r="X640" s="350">
        <f t="shared" ca="1" si="737"/>
        <v>0</v>
      </c>
      <c r="Y640" s="349">
        <v>0</v>
      </c>
      <c r="Z640" s="349">
        <f t="shared" si="738"/>
        <v>0</v>
      </c>
      <c r="AA640" s="349" t="s">
        <v>923</v>
      </c>
      <c r="AB640" s="360">
        <f t="shared" si="728"/>
        <v>0</v>
      </c>
      <c r="AC640" s="348" t="s">
        <v>899</v>
      </c>
      <c r="AD640" s="349">
        <v>0</v>
      </c>
      <c r="AE640" s="349">
        <v>1</v>
      </c>
      <c r="AF640" s="350">
        <f t="shared" ca="1" si="739"/>
        <v>30</v>
      </c>
      <c r="AG640" s="349">
        <v>0</v>
      </c>
      <c r="AH640" s="349">
        <f t="shared" si="740"/>
        <v>0</v>
      </c>
      <c r="AI640" s="349" t="s">
        <v>923</v>
      </c>
      <c r="AJ640" s="360">
        <f t="shared" si="729"/>
        <v>0</v>
      </c>
      <c r="AK640" s="348" t="s">
        <v>899</v>
      </c>
      <c r="AL640" s="349">
        <v>0</v>
      </c>
      <c r="AM640" s="349">
        <v>1</v>
      </c>
      <c r="AN640" s="350">
        <f t="shared" ca="1" si="741"/>
        <v>30</v>
      </c>
      <c r="AO640" s="349">
        <v>0</v>
      </c>
      <c r="AP640" s="349">
        <f t="shared" si="742"/>
        <v>0</v>
      </c>
      <c r="AQ640" s="349" t="s">
        <v>923</v>
      </c>
      <c r="AR640" s="360">
        <f t="shared" si="730"/>
        <v>0</v>
      </c>
    </row>
    <row r="641" spans="1:44" ht="13.5" thickBot="1" x14ac:dyDescent="0.25">
      <c r="A641" s="430"/>
      <c r="B641" s="430"/>
      <c r="C641" s="415"/>
      <c r="D641" s="413"/>
      <c r="E641" s="413"/>
      <c r="F641" s="417"/>
      <c r="G641" s="418"/>
      <c r="H641" s="418"/>
      <c r="I641" s="420"/>
      <c r="J641" s="422"/>
      <c r="K641" s="422"/>
      <c r="L641" s="424"/>
      <c r="M641" s="351" t="s">
        <v>31</v>
      </c>
      <c r="N641" s="352"/>
      <c r="O641" s="352"/>
      <c r="P641" s="352" t="str">
        <f t="shared" ca="1" si="735"/>
        <v/>
      </c>
      <c r="Q641" s="352"/>
      <c r="R641" s="352" t="str">
        <f t="shared" si="736"/>
        <v/>
      </c>
      <c r="S641" s="352"/>
      <c r="T641" s="361">
        <f t="shared" si="727"/>
        <v>0</v>
      </c>
      <c r="U641" s="351" t="s">
        <v>31</v>
      </c>
      <c r="V641" s="352"/>
      <c r="W641" s="352"/>
      <c r="X641" s="352" t="str">
        <f t="shared" ca="1" si="737"/>
        <v/>
      </c>
      <c r="Y641" s="352"/>
      <c r="Z641" s="352" t="str">
        <f t="shared" si="738"/>
        <v/>
      </c>
      <c r="AA641" s="352"/>
      <c r="AB641" s="361">
        <f t="shared" si="728"/>
        <v>0</v>
      </c>
      <c r="AC641" s="351" t="s">
        <v>31</v>
      </c>
      <c r="AD641" s="352"/>
      <c r="AE641" s="352"/>
      <c r="AF641" s="352" t="str">
        <f t="shared" ca="1" si="739"/>
        <v/>
      </c>
      <c r="AG641" s="352"/>
      <c r="AH641" s="352" t="str">
        <f t="shared" si="740"/>
        <v/>
      </c>
      <c r="AI641" s="352"/>
      <c r="AJ641" s="361">
        <f t="shared" si="729"/>
        <v>0</v>
      </c>
      <c r="AK641" s="351" t="s">
        <v>31</v>
      </c>
      <c r="AL641" s="352"/>
      <c r="AM641" s="352"/>
      <c r="AN641" s="352" t="str">
        <f t="shared" ca="1" si="741"/>
        <v/>
      </c>
      <c r="AO641" s="352"/>
      <c r="AP641" s="352" t="str">
        <f t="shared" si="742"/>
        <v/>
      </c>
      <c r="AQ641" s="352"/>
      <c r="AR641" s="361">
        <f t="shared" si="730"/>
        <v>0</v>
      </c>
    </row>
    <row r="642" spans="1:44" x14ac:dyDescent="0.2">
      <c r="A642" s="430">
        <f t="shared" ref="A642" si="791">IF(AND(A640&lt;&gt;A$10, A640&lt;&gt;""), A640+1, "")</f>
        <v>316</v>
      </c>
      <c r="B642" s="430" t="str">
        <f>'TO Filter Summary'!B326</f>
        <v>GPS</v>
      </c>
      <c r="C642" s="414" t="s">
        <v>1185</v>
      </c>
      <c r="D642" s="409" t="s">
        <v>27</v>
      </c>
      <c r="E642" s="409" t="str">
        <f>'TO Filter Summary'!D326</f>
        <v>B</v>
      </c>
      <c r="F642" s="416">
        <f ca="1">IF($A642="","", VLOOKUP(CONCATENATE("Observatory", $A642), Type_DB, 4, 0))</f>
        <v>721</v>
      </c>
      <c r="G642" s="409" t="str">
        <f ca="1">IF($A642="","", VLOOKUP(CONCATENATE("Observatory", $A642), Type_DB, 5, 0))</f>
        <v>0x2D1</v>
      </c>
      <c r="H642" s="409" t="str">
        <f t="shared" ref="H642" ca="1" si="792">CONCATENATE("0x",DEC2HEX(F642+2048))</f>
        <v>0xAD1</v>
      </c>
      <c r="I642" s="419">
        <f ca="1">IF($A642="","", VLOOKUP(CONCATENATE("Observatory", $A642), Type_DB, 12, 0))</f>
        <v>1200</v>
      </c>
      <c r="J642" s="421">
        <f ca="1">IF($A642="","", VLOOKUP(CONCATENATE("Observatory", $A642), Type_DB, 15, 0))</f>
        <v>30</v>
      </c>
      <c r="K642" s="421" t="str">
        <f ca="1">IF($A642="","", VLOOKUP(CONCATENATE("Observatory", $A642), Type_DB, 8, 0))</f>
        <v>Sync</v>
      </c>
      <c r="L642" s="423">
        <f ca="1">IF($A642="","", VLOOKUP(CONCATENATE("Observatory", $A642), Type_DB, 16, 0))</f>
        <v>40</v>
      </c>
      <c r="M642" s="348" t="s">
        <v>899</v>
      </c>
      <c r="N642" s="349">
        <v>1</v>
      </c>
      <c r="O642" s="349">
        <v>1</v>
      </c>
      <c r="P642" s="350">
        <f t="shared" ca="1" si="735"/>
        <v>30</v>
      </c>
      <c r="Q642" s="349">
        <v>0</v>
      </c>
      <c r="R642" s="349">
        <f t="shared" si="736"/>
        <v>0</v>
      </c>
      <c r="S642" s="349" t="s">
        <v>923</v>
      </c>
      <c r="T642" s="360">
        <f t="shared" si="727"/>
        <v>0</v>
      </c>
      <c r="U642" s="348" t="s">
        <v>899</v>
      </c>
      <c r="V642" s="349">
        <v>0</v>
      </c>
      <c r="W642" s="349">
        <v>0</v>
      </c>
      <c r="X642" s="350">
        <f t="shared" ca="1" si="737"/>
        <v>0</v>
      </c>
      <c r="Y642" s="349">
        <v>0</v>
      </c>
      <c r="Z642" s="349">
        <f t="shared" si="738"/>
        <v>0</v>
      </c>
      <c r="AA642" s="349" t="s">
        <v>923</v>
      </c>
      <c r="AB642" s="360">
        <f t="shared" si="728"/>
        <v>0</v>
      </c>
      <c r="AC642" s="348" t="s">
        <v>899</v>
      </c>
      <c r="AD642" s="349">
        <v>1</v>
      </c>
      <c r="AE642" s="349">
        <v>1</v>
      </c>
      <c r="AF642" s="350">
        <f t="shared" ca="1" si="739"/>
        <v>30</v>
      </c>
      <c r="AG642" s="349">
        <v>0</v>
      </c>
      <c r="AH642" s="349">
        <f t="shared" si="740"/>
        <v>0</v>
      </c>
      <c r="AI642" s="349" t="s">
        <v>923</v>
      </c>
      <c r="AJ642" s="360">
        <f t="shared" si="729"/>
        <v>0</v>
      </c>
      <c r="AK642" s="348" t="s">
        <v>899</v>
      </c>
      <c r="AL642" s="349">
        <v>1</v>
      </c>
      <c r="AM642" s="349">
        <v>1</v>
      </c>
      <c r="AN642" s="350">
        <f t="shared" ca="1" si="741"/>
        <v>30</v>
      </c>
      <c r="AO642" s="349">
        <v>0</v>
      </c>
      <c r="AP642" s="349">
        <f t="shared" si="742"/>
        <v>0</v>
      </c>
      <c r="AQ642" s="349" t="s">
        <v>923</v>
      </c>
      <c r="AR642" s="360">
        <f t="shared" si="730"/>
        <v>0</v>
      </c>
    </row>
    <row r="643" spans="1:44" ht="13.5" thickBot="1" x14ac:dyDescent="0.25">
      <c r="A643" s="430"/>
      <c r="B643" s="430"/>
      <c r="C643" s="415"/>
      <c r="D643" s="413"/>
      <c r="E643" s="413"/>
      <c r="F643" s="417"/>
      <c r="G643" s="418"/>
      <c r="H643" s="418"/>
      <c r="I643" s="420"/>
      <c r="J643" s="422"/>
      <c r="K643" s="422"/>
      <c r="L643" s="424"/>
      <c r="M643" s="351" t="s">
        <v>31</v>
      </c>
      <c r="N643" s="352"/>
      <c r="O643" s="352"/>
      <c r="P643" s="352" t="str">
        <f t="shared" ca="1" si="735"/>
        <v/>
      </c>
      <c r="Q643" s="352"/>
      <c r="R643" s="352" t="str">
        <f t="shared" si="736"/>
        <v/>
      </c>
      <c r="S643" s="352"/>
      <c r="T643" s="361">
        <f t="shared" si="727"/>
        <v>0</v>
      </c>
      <c r="U643" s="351" t="s">
        <v>31</v>
      </c>
      <c r="V643" s="352"/>
      <c r="W643" s="352"/>
      <c r="X643" s="352" t="str">
        <f t="shared" ca="1" si="737"/>
        <v/>
      </c>
      <c r="Y643" s="352"/>
      <c r="Z643" s="352" t="str">
        <f t="shared" si="738"/>
        <v/>
      </c>
      <c r="AA643" s="352"/>
      <c r="AB643" s="361">
        <f t="shared" si="728"/>
        <v>0</v>
      </c>
      <c r="AC643" s="351" t="s">
        <v>31</v>
      </c>
      <c r="AD643" s="352"/>
      <c r="AE643" s="352"/>
      <c r="AF643" s="352" t="str">
        <f t="shared" ca="1" si="739"/>
        <v/>
      </c>
      <c r="AG643" s="352"/>
      <c r="AH643" s="352" t="str">
        <f t="shared" si="740"/>
        <v/>
      </c>
      <c r="AI643" s="352"/>
      <c r="AJ643" s="361">
        <f t="shared" si="729"/>
        <v>0</v>
      </c>
      <c r="AK643" s="351" t="s">
        <v>31</v>
      </c>
      <c r="AL643" s="352"/>
      <c r="AM643" s="352"/>
      <c r="AN643" s="352" t="str">
        <f t="shared" ca="1" si="741"/>
        <v/>
      </c>
      <c r="AO643" s="352"/>
      <c r="AP643" s="352" t="str">
        <f t="shared" si="742"/>
        <v/>
      </c>
      <c r="AQ643" s="352"/>
      <c r="AR643" s="361">
        <f t="shared" si="730"/>
        <v>0</v>
      </c>
    </row>
    <row r="644" spans="1:44" x14ac:dyDescent="0.2">
      <c r="A644" s="430">
        <f t="shared" ref="A644" si="793">IF(AND(A642&lt;&gt;A$10, A642&lt;&gt;""), A642+1, "")</f>
        <v>317</v>
      </c>
      <c r="B644" s="430">
        <f>'TO Filter Summary'!B327</f>
        <v>0</v>
      </c>
      <c r="C644" s="414" t="s">
        <v>433</v>
      </c>
      <c r="D644" s="409" t="s">
        <v>27</v>
      </c>
      <c r="E644" s="409" t="str">
        <f>'TO Filter Summary'!D327</f>
        <v>B</v>
      </c>
      <c r="F644" s="416">
        <f ca="1">IF($A644="","", VLOOKUP(CONCATENATE("Observatory", $A644), Type_DB, 4, 0))</f>
        <v>722</v>
      </c>
      <c r="G644" s="409" t="str">
        <f ca="1">IF($A644="","", VLOOKUP(CONCATENATE("Observatory", $A644), Type_DB, 5, 0))</f>
        <v>0x2D2</v>
      </c>
      <c r="H644" s="409" t="str">
        <f t="shared" ref="H644" ca="1" si="794">CONCATENATE("0x",DEC2HEX(F644+2048))</f>
        <v>0xAD2</v>
      </c>
      <c r="I644" s="419">
        <f ca="1">IF($A644="","", VLOOKUP(CONCATENATE("Observatory", $A644), Type_DB, 12, 0))</f>
        <v>272</v>
      </c>
      <c r="J644" s="421">
        <f ca="1">IF($A644="","", VLOOKUP(CONCATENATE("Observatory", $A644), Type_DB, 15, 0))</f>
        <v>0</v>
      </c>
      <c r="K644" s="421" t="str">
        <f ca="1">IF($A644="","", VLOOKUP(CONCATENATE("Observatory", $A644), Type_DB, 8, 0))</f>
        <v>Async</v>
      </c>
      <c r="L644" s="423">
        <f ca="1">IF($A644="","", VLOOKUP(CONCATENATE("Observatory", $A644), Type_DB, 16, 0))</f>
        <v>0</v>
      </c>
      <c r="M644" s="348" t="s">
        <v>899</v>
      </c>
      <c r="N644" s="349">
        <v>1</v>
      </c>
      <c r="O644" s="349">
        <v>1</v>
      </c>
      <c r="P644" s="350">
        <f t="shared" ca="1" si="735"/>
        <v>0</v>
      </c>
      <c r="Q644" s="349">
        <v>0</v>
      </c>
      <c r="R644" s="349">
        <f t="shared" si="736"/>
        <v>0</v>
      </c>
      <c r="S644" s="349" t="s">
        <v>923</v>
      </c>
      <c r="T644" s="360">
        <f t="shared" si="727"/>
        <v>0</v>
      </c>
      <c r="U644" s="348" t="s">
        <v>899</v>
      </c>
      <c r="V644" s="349">
        <v>0</v>
      </c>
      <c r="W644" s="349">
        <v>0</v>
      </c>
      <c r="X644" s="350">
        <f t="shared" ca="1" si="737"/>
        <v>0</v>
      </c>
      <c r="Y644" s="349">
        <v>0</v>
      </c>
      <c r="Z644" s="349">
        <f t="shared" si="738"/>
        <v>0</v>
      </c>
      <c r="AA644" s="349" t="s">
        <v>923</v>
      </c>
      <c r="AB644" s="360">
        <f t="shared" si="728"/>
        <v>0</v>
      </c>
      <c r="AC644" s="348" t="s">
        <v>899</v>
      </c>
      <c r="AD644" s="349">
        <v>1</v>
      </c>
      <c r="AE644" s="349">
        <v>1</v>
      </c>
      <c r="AF644" s="350">
        <f t="shared" ca="1" si="739"/>
        <v>0</v>
      </c>
      <c r="AG644" s="349">
        <v>0</v>
      </c>
      <c r="AH644" s="349">
        <f t="shared" si="740"/>
        <v>0</v>
      </c>
      <c r="AI644" s="349" t="s">
        <v>923</v>
      </c>
      <c r="AJ644" s="360">
        <f t="shared" si="729"/>
        <v>0</v>
      </c>
      <c r="AK644" s="348" t="s">
        <v>899</v>
      </c>
      <c r="AL644" s="349">
        <v>1</v>
      </c>
      <c r="AM644" s="349">
        <v>1</v>
      </c>
      <c r="AN644" s="350">
        <f t="shared" ca="1" si="741"/>
        <v>0</v>
      </c>
      <c r="AO644" s="349">
        <v>0</v>
      </c>
      <c r="AP644" s="349">
        <f t="shared" si="742"/>
        <v>0</v>
      </c>
      <c r="AQ644" s="349" t="s">
        <v>923</v>
      </c>
      <c r="AR644" s="360">
        <f t="shared" si="730"/>
        <v>0</v>
      </c>
    </row>
    <row r="645" spans="1:44" ht="13.5" thickBot="1" x14ac:dyDescent="0.25">
      <c r="A645" s="430"/>
      <c r="B645" s="430"/>
      <c r="C645" s="415"/>
      <c r="D645" s="413"/>
      <c r="E645" s="413"/>
      <c r="F645" s="417"/>
      <c r="G645" s="418"/>
      <c r="H645" s="418"/>
      <c r="I645" s="420"/>
      <c r="J645" s="422"/>
      <c r="K645" s="422"/>
      <c r="L645" s="424"/>
      <c r="M645" s="351" t="s">
        <v>31</v>
      </c>
      <c r="N645" s="352"/>
      <c r="O645" s="352"/>
      <c r="P645" s="352" t="str">
        <f t="shared" ca="1" si="735"/>
        <v/>
      </c>
      <c r="Q645" s="352"/>
      <c r="R645" s="352" t="str">
        <f t="shared" si="736"/>
        <v/>
      </c>
      <c r="S645" s="352"/>
      <c r="T645" s="361">
        <f t="shared" si="727"/>
        <v>0</v>
      </c>
      <c r="U645" s="351" t="s">
        <v>31</v>
      </c>
      <c r="V645" s="352"/>
      <c r="W645" s="352"/>
      <c r="X645" s="352" t="str">
        <f t="shared" ca="1" si="737"/>
        <v/>
      </c>
      <c r="Y645" s="352"/>
      <c r="Z645" s="352" t="str">
        <f t="shared" si="738"/>
        <v/>
      </c>
      <c r="AA645" s="352"/>
      <c r="AB645" s="361">
        <f t="shared" si="728"/>
        <v>0</v>
      </c>
      <c r="AC645" s="351" t="s">
        <v>31</v>
      </c>
      <c r="AD645" s="352"/>
      <c r="AE645" s="352"/>
      <c r="AF645" s="352" t="str">
        <f t="shared" ca="1" si="739"/>
        <v/>
      </c>
      <c r="AG645" s="352"/>
      <c r="AH645" s="352" t="str">
        <f t="shared" si="740"/>
        <v/>
      </c>
      <c r="AI645" s="352"/>
      <c r="AJ645" s="361">
        <f t="shared" si="729"/>
        <v>0</v>
      </c>
      <c r="AK645" s="351" t="s">
        <v>31</v>
      </c>
      <c r="AL645" s="352"/>
      <c r="AM645" s="352"/>
      <c r="AN645" s="352" t="str">
        <f t="shared" ca="1" si="741"/>
        <v/>
      </c>
      <c r="AO645" s="352"/>
      <c r="AP645" s="352" t="str">
        <f t="shared" si="742"/>
        <v/>
      </c>
      <c r="AQ645" s="352"/>
      <c r="AR645" s="361">
        <f t="shared" si="730"/>
        <v>0</v>
      </c>
    </row>
    <row r="646" spans="1:44" x14ac:dyDescent="0.2">
      <c r="A646" s="430">
        <f t="shared" ref="A646" si="795">IF(AND(A644&lt;&gt;A$10, A644&lt;&gt;""), A644+1, "")</f>
        <v>318</v>
      </c>
      <c r="B646" s="430">
        <f>'TO Filter Summary'!B328</f>
        <v>0</v>
      </c>
      <c r="C646" s="414" t="s">
        <v>434</v>
      </c>
      <c r="D646" s="409" t="s">
        <v>27</v>
      </c>
      <c r="E646" s="409" t="str">
        <f>'TO Filter Summary'!D328</f>
        <v>B</v>
      </c>
      <c r="F646" s="416">
        <f ca="1">IF($A646="","", VLOOKUP(CONCATENATE("Observatory", $A646), Type_DB, 4, 0))</f>
        <v>723</v>
      </c>
      <c r="G646" s="409" t="str">
        <f ca="1">IF($A646="","", VLOOKUP(CONCATENATE("Observatory", $A646), Type_DB, 5, 0))</f>
        <v>0x2D3</v>
      </c>
      <c r="H646" s="409" t="str">
        <f t="shared" ref="H646" ca="1" si="796">CONCATENATE("0x",DEC2HEX(F646+2048))</f>
        <v>0xAD3</v>
      </c>
      <c r="I646" s="419">
        <f ca="1">IF($A646="","", VLOOKUP(CONCATENATE("Observatory", $A646), Type_DB, 12, 0))</f>
        <v>2192</v>
      </c>
      <c r="J646" s="421">
        <f ca="1">IF($A646="","", VLOOKUP(CONCATENATE("Observatory", $A646), Type_DB, 15, 0))</f>
        <v>0</v>
      </c>
      <c r="K646" s="421" t="str">
        <f ca="1">IF($A646="","", VLOOKUP(CONCATENATE("Observatory", $A646), Type_DB, 8, 0))</f>
        <v>Async</v>
      </c>
      <c r="L646" s="423">
        <f ca="1">IF($A646="","", VLOOKUP(CONCATENATE("Observatory", $A646), Type_DB, 16, 0))</f>
        <v>0</v>
      </c>
      <c r="M646" s="348" t="s">
        <v>899</v>
      </c>
      <c r="N646" s="349">
        <v>1</v>
      </c>
      <c r="O646" s="349">
        <v>1</v>
      </c>
      <c r="P646" s="350">
        <f t="shared" ca="1" si="735"/>
        <v>0</v>
      </c>
      <c r="Q646" s="349">
        <v>0</v>
      </c>
      <c r="R646" s="349">
        <f t="shared" si="736"/>
        <v>0</v>
      </c>
      <c r="S646" s="349" t="s">
        <v>923</v>
      </c>
      <c r="T646" s="360">
        <f t="shared" si="727"/>
        <v>0</v>
      </c>
      <c r="U646" s="348" t="s">
        <v>899</v>
      </c>
      <c r="V646" s="349">
        <v>0</v>
      </c>
      <c r="W646" s="349">
        <v>0</v>
      </c>
      <c r="X646" s="350">
        <f t="shared" ca="1" si="737"/>
        <v>0</v>
      </c>
      <c r="Y646" s="349">
        <v>0</v>
      </c>
      <c r="Z646" s="349">
        <f t="shared" si="738"/>
        <v>0</v>
      </c>
      <c r="AA646" s="349" t="s">
        <v>923</v>
      </c>
      <c r="AB646" s="360">
        <f t="shared" si="728"/>
        <v>0</v>
      </c>
      <c r="AC646" s="348" t="s">
        <v>899</v>
      </c>
      <c r="AD646" s="349">
        <v>1</v>
      </c>
      <c r="AE646" s="349">
        <v>1</v>
      </c>
      <c r="AF646" s="350">
        <f t="shared" ca="1" si="739"/>
        <v>0</v>
      </c>
      <c r="AG646" s="349">
        <v>0</v>
      </c>
      <c r="AH646" s="349">
        <f t="shared" si="740"/>
        <v>0</v>
      </c>
      <c r="AI646" s="349" t="s">
        <v>923</v>
      </c>
      <c r="AJ646" s="360">
        <f t="shared" si="729"/>
        <v>0</v>
      </c>
      <c r="AK646" s="348" t="s">
        <v>899</v>
      </c>
      <c r="AL646" s="349">
        <v>1</v>
      </c>
      <c r="AM646" s="349">
        <v>1</v>
      </c>
      <c r="AN646" s="350">
        <f t="shared" ca="1" si="741"/>
        <v>0</v>
      </c>
      <c r="AO646" s="349">
        <v>0</v>
      </c>
      <c r="AP646" s="349">
        <f t="shared" si="742"/>
        <v>0</v>
      </c>
      <c r="AQ646" s="349" t="s">
        <v>923</v>
      </c>
      <c r="AR646" s="360">
        <f t="shared" si="730"/>
        <v>0</v>
      </c>
    </row>
    <row r="647" spans="1:44" ht="13.5" thickBot="1" x14ac:dyDescent="0.25">
      <c r="A647" s="430"/>
      <c r="B647" s="430"/>
      <c r="C647" s="415"/>
      <c r="D647" s="413"/>
      <c r="E647" s="413"/>
      <c r="F647" s="417"/>
      <c r="G647" s="418"/>
      <c r="H647" s="418"/>
      <c r="I647" s="420"/>
      <c r="J647" s="422"/>
      <c r="K647" s="422"/>
      <c r="L647" s="424"/>
      <c r="M647" s="351" t="s">
        <v>31</v>
      </c>
      <c r="N647" s="352"/>
      <c r="O647" s="352"/>
      <c r="P647" s="352" t="str">
        <f t="shared" ca="1" si="735"/>
        <v/>
      </c>
      <c r="Q647" s="352"/>
      <c r="R647" s="352" t="str">
        <f t="shared" si="736"/>
        <v/>
      </c>
      <c r="S647" s="352"/>
      <c r="T647" s="361">
        <f t="shared" si="727"/>
        <v>0</v>
      </c>
      <c r="U647" s="351" t="s">
        <v>31</v>
      </c>
      <c r="V647" s="352"/>
      <c r="W647" s="352"/>
      <c r="X647" s="352" t="str">
        <f t="shared" ca="1" si="737"/>
        <v/>
      </c>
      <c r="Y647" s="352"/>
      <c r="Z647" s="352" t="str">
        <f t="shared" si="738"/>
        <v/>
      </c>
      <c r="AA647" s="352"/>
      <c r="AB647" s="361">
        <f t="shared" si="728"/>
        <v>0</v>
      </c>
      <c r="AC647" s="351" t="s">
        <v>31</v>
      </c>
      <c r="AD647" s="352"/>
      <c r="AE647" s="352"/>
      <c r="AF647" s="352" t="str">
        <f t="shared" ca="1" si="739"/>
        <v/>
      </c>
      <c r="AG647" s="352"/>
      <c r="AH647" s="352" t="str">
        <f t="shared" si="740"/>
        <v/>
      </c>
      <c r="AI647" s="352"/>
      <c r="AJ647" s="361">
        <f t="shared" si="729"/>
        <v>0</v>
      </c>
      <c r="AK647" s="351" t="s">
        <v>31</v>
      </c>
      <c r="AL647" s="352"/>
      <c r="AM647" s="352"/>
      <c r="AN647" s="352" t="str">
        <f t="shared" ca="1" si="741"/>
        <v/>
      </c>
      <c r="AO647" s="352"/>
      <c r="AP647" s="352" t="str">
        <f t="shared" si="742"/>
        <v/>
      </c>
      <c r="AQ647" s="352"/>
      <c r="AR647" s="361">
        <f t="shared" si="730"/>
        <v>0</v>
      </c>
    </row>
    <row r="648" spans="1:44" x14ac:dyDescent="0.2">
      <c r="A648" s="430">
        <f t="shared" ref="A648" si="797">IF(AND(A646&lt;&gt;A$10, A646&lt;&gt;""), A646+1, "")</f>
        <v>319</v>
      </c>
      <c r="B648" s="430">
        <f>'TO Filter Summary'!B329</f>
        <v>0</v>
      </c>
      <c r="C648" s="414" t="s">
        <v>440</v>
      </c>
      <c r="D648" s="409" t="s">
        <v>27</v>
      </c>
      <c r="E648" s="409" t="str">
        <f>'TO Filter Summary'!D329</f>
        <v>B</v>
      </c>
      <c r="F648" s="416">
        <f ca="1">IF($A648="","", VLOOKUP(CONCATENATE("Observatory", $A648), Type_DB, 4, 0))</f>
        <v>724</v>
      </c>
      <c r="G648" s="409" t="str">
        <f ca="1">IF($A648="","", VLOOKUP(CONCATENATE("Observatory", $A648), Type_DB, 5, 0))</f>
        <v>0x2D4</v>
      </c>
      <c r="H648" s="409" t="str">
        <f t="shared" ref="H648" ca="1" si="798">CONCATENATE("0x",DEC2HEX(F648+2048))</f>
        <v>0xAD4</v>
      </c>
      <c r="I648" s="419">
        <f ca="1">IF($A648="","", VLOOKUP(CONCATENATE("Observatory", $A648), Type_DB, 12, 0))</f>
        <v>944</v>
      </c>
      <c r="J648" s="421">
        <f ca="1">IF($A648="","", VLOOKUP(CONCATENATE("Observatory", $A648), Type_DB, 15, 0))</f>
        <v>0</v>
      </c>
      <c r="K648" s="421" t="str">
        <f ca="1">IF($A648="","", VLOOKUP(CONCATENATE("Observatory", $A648), Type_DB, 8, 0))</f>
        <v>Async</v>
      </c>
      <c r="L648" s="423">
        <f ca="1">IF($A648="","", VLOOKUP(CONCATENATE("Observatory", $A648), Type_DB, 16, 0))</f>
        <v>0</v>
      </c>
      <c r="M648" s="348" t="s">
        <v>899</v>
      </c>
      <c r="N648" s="349">
        <v>1</v>
      </c>
      <c r="O648" s="349">
        <v>1</v>
      </c>
      <c r="P648" s="350">
        <f t="shared" ca="1" si="735"/>
        <v>0</v>
      </c>
      <c r="Q648" s="349">
        <v>0</v>
      </c>
      <c r="R648" s="349">
        <f t="shared" si="736"/>
        <v>0</v>
      </c>
      <c r="S648" s="349" t="s">
        <v>923</v>
      </c>
      <c r="T648" s="360">
        <f t="shared" si="727"/>
        <v>0</v>
      </c>
      <c r="U648" s="348" t="s">
        <v>899</v>
      </c>
      <c r="V648" s="349">
        <v>0</v>
      </c>
      <c r="W648" s="349">
        <v>0</v>
      </c>
      <c r="X648" s="350">
        <f t="shared" ca="1" si="737"/>
        <v>0</v>
      </c>
      <c r="Y648" s="349">
        <v>0</v>
      </c>
      <c r="Z648" s="349">
        <f t="shared" si="738"/>
        <v>0</v>
      </c>
      <c r="AA648" s="349" t="s">
        <v>923</v>
      </c>
      <c r="AB648" s="360">
        <f t="shared" si="728"/>
        <v>0</v>
      </c>
      <c r="AC648" s="348" t="s">
        <v>899</v>
      </c>
      <c r="AD648" s="349">
        <v>1</v>
      </c>
      <c r="AE648" s="349">
        <v>1</v>
      </c>
      <c r="AF648" s="350">
        <f t="shared" ca="1" si="739"/>
        <v>0</v>
      </c>
      <c r="AG648" s="349">
        <v>0</v>
      </c>
      <c r="AH648" s="349">
        <f t="shared" si="740"/>
        <v>0</v>
      </c>
      <c r="AI648" s="349" t="s">
        <v>923</v>
      </c>
      <c r="AJ648" s="360">
        <f t="shared" si="729"/>
        <v>0</v>
      </c>
      <c r="AK648" s="348" t="s">
        <v>899</v>
      </c>
      <c r="AL648" s="349">
        <v>1</v>
      </c>
      <c r="AM648" s="349">
        <v>1</v>
      </c>
      <c r="AN648" s="350">
        <f t="shared" ca="1" si="741"/>
        <v>0</v>
      </c>
      <c r="AO648" s="349">
        <v>0</v>
      </c>
      <c r="AP648" s="349">
        <f t="shared" si="742"/>
        <v>0</v>
      </c>
      <c r="AQ648" s="349" t="s">
        <v>923</v>
      </c>
      <c r="AR648" s="360">
        <f t="shared" si="730"/>
        <v>0</v>
      </c>
    </row>
    <row r="649" spans="1:44" ht="13.5" thickBot="1" x14ac:dyDescent="0.25">
      <c r="A649" s="430"/>
      <c r="B649" s="430"/>
      <c r="C649" s="415"/>
      <c r="D649" s="413"/>
      <c r="E649" s="413"/>
      <c r="F649" s="417"/>
      <c r="G649" s="418"/>
      <c r="H649" s="418"/>
      <c r="I649" s="420"/>
      <c r="J649" s="422"/>
      <c r="K649" s="422"/>
      <c r="L649" s="424"/>
      <c r="M649" s="351" t="s">
        <v>31</v>
      </c>
      <c r="N649" s="352"/>
      <c r="O649" s="352"/>
      <c r="P649" s="352" t="str">
        <f t="shared" ca="1" si="735"/>
        <v/>
      </c>
      <c r="Q649" s="352"/>
      <c r="R649" s="352" t="str">
        <f t="shared" si="736"/>
        <v/>
      </c>
      <c r="S649" s="352"/>
      <c r="T649" s="361">
        <f t="shared" si="727"/>
        <v>0</v>
      </c>
      <c r="U649" s="351" t="s">
        <v>31</v>
      </c>
      <c r="V649" s="352"/>
      <c r="W649" s="352"/>
      <c r="X649" s="352" t="str">
        <f t="shared" ca="1" si="737"/>
        <v/>
      </c>
      <c r="Y649" s="352"/>
      <c r="Z649" s="352" t="str">
        <f t="shared" si="738"/>
        <v/>
      </c>
      <c r="AA649" s="352"/>
      <c r="AB649" s="361">
        <f t="shared" si="728"/>
        <v>0</v>
      </c>
      <c r="AC649" s="351" t="s">
        <v>31</v>
      </c>
      <c r="AD649" s="352"/>
      <c r="AE649" s="352"/>
      <c r="AF649" s="352" t="str">
        <f t="shared" ca="1" si="739"/>
        <v/>
      </c>
      <c r="AG649" s="352"/>
      <c r="AH649" s="352" t="str">
        <f t="shared" si="740"/>
        <v/>
      </c>
      <c r="AI649" s="352"/>
      <c r="AJ649" s="361">
        <f t="shared" si="729"/>
        <v>0</v>
      </c>
      <c r="AK649" s="351" t="s">
        <v>31</v>
      </c>
      <c r="AL649" s="352"/>
      <c r="AM649" s="352"/>
      <c r="AN649" s="352" t="str">
        <f t="shared" ca="1" si="741"/>
        <v/>
      </c>
      <c r="AO649" s="352"/>
      <c r="AP649" s="352" t="str">
        <f t="shared" si="742"/>
        <v/>
      </c>
      <c r="AQ649" s="352"/>
      <c r="AR649" s="361">
        <f t="shared" si="730"/>
        <v>0</v>
      </c>
    </row>
    <row r="650" spans="1:44" x14ac:dyDescent="0.2">
      <c r="A650" s="430">
        <f t="shared" ref="A650" si="799">IF(AND(A648&lt;&gt;A$10, A648&lt;&gt;""), A648+1, "")</f>
        <v>320</v>
      </c>
      <c r="B650" s="430">
        <f>'TO Filter Summary'!B330</f>
        <v>0</v>
      </c>
      <c r="C650" s="414" t="s">
        <v>435</v>
      </c>
      <c r="D650" s="409" t="s">
        <v>27</v>
      </c>
      <c r="E650" s="409" t="str">
        <f>'TO Filter Summary'!D330</f>
        <v>B</v>
      </c>
      <c r="F650" s="416">
        <f ca="1">IF($A650="","", VLOOKUP(CONCATENATE("Observatory", $A650), Type_DB, 4, 0))</f>
        <v>725</v>
      </c>
      <c r="G650" s="409" t="str">
        <f ca="1">IF($A650="","", VLOOKUP(CONCATENATE("Observatory", $A650), Type_DB, 5, 0))</f>
        <v>0x2D5</v>
      </c>
      <c r="H650" s="409" t="str">
        <f t="shared" ref="H650" ca="1" si="800">CONCATENATE("0x",DEC2HEX(F650+2048))</f>
        <v>0xAD5</v>
      </c>
      <c r="I650" s="419">
        <f ca="1">IF($A650="","", VLOOKUP(CONCATENATE("Observatory", $A650), Type_DB, 12, 0))</f>
        <v>3248</v>
      </c>
      <c r="J650" s="421">
        <f ca="1">IF($A650="","", VLOOKUP(CONCATENATE("Observatory", $A650), Type_DB, 15, 0))</f>
        <v>0</v>
      </c>
      <c r="K650" s="421" t="str">
        <f ca="1">IF($A650="","", VLOOKUP(CONCATENATE("Observatory", $A650), Type_DB, 8, 0))</f>
        <v>Async</v>
      </c>
      <c r="L650" s="423">
        <f ca="1">IF($A650="","", VLOOKUP(CONCATENATE("Observatory", $A650), Type_DB, 16, 0))</f>
        <v>0</v>
      </c>
      <c r="M650" s="348" t="s">
        <v>899</v>
      </c>
      <c r="N650" s="349">
        <v>1</v>
      </c>
      <c r="O650" s="349">
        <v>1</v>
      </c>
      <c r="P650" s="350">
        <f t="shared" ca="1" si="735"/>
        <v>0</v>
      </c>
      <c r="Q650" s="349">
        <v>0</v>
      </c>
      <c r="R650" s="349">
        <f t="shared" si="736"/>
        <v>0</v>
      </c>
      <c r="S650" s="349" t="s">
        <v>923</v>
      </c>
      <c r="T650" s="360">
        <f t="shared" si="727"/>
        <v>0</v>
      </c>
      <c r="U650" s="348" t="s">
        <v>899</v>
      </c>
      <c r="V650" s="349">
        <v>0</v>
      </c>
      <c r="W650" s="349">
        <v>0</v>
      </c>
      <c r="X650" s="350">
        <f t="shared" ca="1" si="737"/>
        <v>0</v>
      </c>
      <c r="Y650" s="349">
        <v>0</v>
      </c>
      <c r="Z650" s="349">
        <f t="shared" si="738"/>
        <v>0</v>
      </c>
      <c r="AA650" s="349" t="s">
        <v>923</v>
      </c>
      <c r="AB650" s="360">
        <f t="shared" si="728"/>
        <v>0</v>
      </c>
      <c r="AC650" s="348" t="s">
        <v>899</v>
      </c>
      <c r="AD650" s="349">
        <v>1</v>
      </c>
      <c r="AE650" s="349">
        <v>1</v>
      </c>
      <c r="AF650" s="350">
        <f t="shared" ca="1" si="739"/>
        <v>0</v>
      </c>
      <c r="AG650" s="349">
        <v>0</v>
      </c>
      <c r="AH650" s="349">
        <f t="shared" si="740"/>
        <v>0</v>
      </c>
      <c r="AI650" s="349" t="s">
        <v>923</v>
      </c>
      <c r="AJ650" s="360">
        <f t="shared" si="729"/>
        <v>0</v>
      </c>
      <c r="AK650" s="348" t="s">
        <v>899</v>
      </c>
      <c r="AL650" s="349">
        <v>1</v>
      </c>
      <c r="AM650" s="349">
        <v>1</v>
      </c>
      <c r="AN650" s="350">
        <f t="shared" ca="1" si="741"/>
        <v>0</v>
      </c>
      <c r="AO650" s="349">
        <v>0</v>
      </c>
      <c r="AP650" s="349">
        <f t="shared" si="742"/>
        <v>0</v>
      </c>
      <c r="AQ650" s="349" t="s">
        <v>923</v>
      </c>
      <c r="AR650" s="360">
        <f t="shared" si="730"/>
        <v>0</v>
      </c>
    </row>
    <row r="651" spans="1:44" ht="13.5" thickBot="1" x14ac:dyDescent="0.25">
      <c r="A651" s="430"/>
      <c r="B651" s="430"/>
      <c r="C651" s="415"/>
      <c r="D651" s="413"/>
      <c r="E651" s="413"/>
      <c r="F651" s="417"/>
      <c r="G651" s="418"/>
      <c r="H651" s="418"/>
      <c r="I651" s="420"/>
      <c r="J651" s="422"/>
      <c r="K651" s="422"/>
      <c r="L651" s="424"/>
      <c r="M651" s="351" t="s">
        <v>31</v>
      </c>
      <c r="N651" s="352"/>
      <c r="O651" s="352"/>
      <c r="P651" s="352" t="str">
        <f t="shared" ca="1" si="735"/>
        <v/>
      </c>
      <c r="Q651" s="352"/>
      <c r="R651" s="352" t="str">
        <f t="shared" si="736"/>
        <v/>
      </c>
      <c r="S651" s="352"/>
      <c r="T651" s="361">
        <f t="shared" si="727"/>
        <v>0</v>
      </c>
      <c r="U651" s="351" t="s">
        <v>31</v>
      </c>
      <c r="V651" s="352"/>
      <c r="W651" s="352"/>
      <c r="X651" s="352" t="str">
        <f t="shared" ca="1" si="737"/>
        <v/>
      </c>
      <c r="Y651" s="352"/>
      <c r="Z651" s="352" t="str">
        <f t="shared" si="738"/>
        <v/>
      </c>
      <c r="AA651" s="352"/>
      <c r="AB651" s="361">
        <f t="shared" si="728"/>
        <v>0</v>
      </c>
      <c r="AC651" s="351" t="s">
        <v>31</v>
      </c>
      <c r="AD651" s="352"/>
      <c r="AE651" s="352"/>
      <c r="AF651" s="352" t="str">
        <f t="shared" ca="1" si="739"/>
        <v/>
      </c>
      <c r="AG651" s="352"/>
      <c r="AH651" s="352" t="str">
        <f t="shared" si="740"/>
        <v/>
      </c>
      <c r="AI651" s="352"/>
      <c r="AJ651" s="361">
        <f t="shared" si="729"/>
        <v>0</v>
      </c>
      <c r="AK651" s="351" t="s">
        <v>31</v>
      </c>
      <c r="AL651" s="352"/>
      <c r="AM651" s="352"/>
      <c r="AN651" s="352" t="str">
        <f t="shared" ca="1" si="741"/>
        <v/>
      </c>
      <c r="AO651" s="352"/>
      <c r="AP651" s="352" t="str">
        <f t="shared" si="742"/>
        <v/>
      </c>
      <c r="AQ651" s="352"/>
      <c r="AR651" s="361">
        <f t="shared" si="730"/>
        <v>0</v>
      </c>
    </row>
    <row r="652" spans="1:44" x14ac:dyDescent="0.2">
      <c r="A652" s="430">
        <f t="shared" ref="A652" si="801">IF(AND(A650&lt;&gt;A$10, A650&lt;&gt;""), A650+1, "")</f>
        <v>321</v>
      </c>
      <c r="B652" s="430">
        <f>'TO Filter Summary'!B331</f>
        <v>0</v>
      </c>
      <c r="C652" s="414" t="s">
        <v>441</v>
      </c>
      <c r="D652" s="409" t="s">
        <v>27</v>
      </c>
      <c r="E652" s="409" t="str">
        <f>'TO Filter Summary'!D331</f>
        <v>B</v>
      </c>
      <c r="F652" s="416">
        <f ca="1">IF($A652="","", VLOOKUP(CONCATENATE("Observatory", $A652), Type_DB, 4, 0))</f>
        <v>726</v>
      </c>
      <c r="G652" s="409" t="str">
        <f ca="1">IF($A652="","", VLOOKUP(CONCATENATE("Observatory", $A652), Type_DB, 5, 0))</f>
        <v>0x2D6</v>
      </c>
      <c r="H652" s="409" t="str">
        <f t="shared" ref="H652" ca="1" si="802">CONCATENATE("0x",DEC2HEX(F652+2048))</f>
        <v>0xAD6</v>
      </c>
      <c r="I652" s="419">
        <f ca="1">IF($A652="","", VLOOKUP(CONCATENATE("Observatory", $A652), Type_DB, 12, 0))</f>
        <v>1296</v>
      </c>
      <c r="J652" s="421">
        <f ca="1">IF($A652="","", VLOOKUP(CONCATENATE("Observatory", $A652), Type_DB, 15, 0))</f>
        <v>0</v>
      </c>
      <c r="K652" s="421" t="str">
        <f ca="1">IF($A652="","", VLOOKUP(CONCATENATE("Observatory", $A652), Type_DB, 8, 0))</f>
        <v>Async</v>
      </c>
      <c r="L652" s="423">
        <f ca="1">IF($A652="","", VLOOKUP(CONCATENATE("Observatory", $A652), Type_DB, 16, 0))</f>
        <v>0</v>
      </c>
      <c r="M652" s="348" t="s">
        <v>899</v>
      </c>
      <c r="N652" s="349">
        <v>1</v>
      </c>
      <c r="O652" s="349">
        <v>1</v>
      </c>
      <c r="P652" s="350">
        <f t="shared" ca="1" si="735"/>
        <v>0</v>
      </c>
      <c r="Q652" s="349">
        <v>0</v>
      </c>
      <c r="R652" s="349">
        <f t="shared" si="736"/>
        <v>0</v>
      </c>
      <c r="S652" s="349" t="s">
        <v>923</v>
      </c>
      <c r="T652" s="360">
        <f t="shared" si="727"/>
        <v>0</v>
      </c>
      <c r="U652" s="348" t="s">
        <v>899</v>
      </c>
      <c r="V652" s="349">
        <v>0</v>
      </c>
      <c r="W652" s="349">
        <v>0</v>
      </c>
      <c r="X652" s="350">
        <f t="shared" ca="1" si="737"/>
        <v>0</v>
      </c>
      <c r="Y652" s="349">
        <v>0</v>
      </c>
      <c r="Z652" s="349">
        <f t="shared" si="738"/>
        <v>0</v>
      </c>
      <c r="AA652" s="349" t="s">
        <v>923</v>
      </c>
      <c r="AB652" s="360">
        <f t="shared" si="728"/>
        <v>0</v>
      </c>
      <c r="AC652" s="348" t="s">
        <v>899</v>
      </c>
      <c r="AD652" s="349">
        <v>1</v>
      </c>
      <c r="AE652" s="349">
        <v>1</v>
      </c>
      <c r="AF652" s="350">
        <f t="shared" ca="1" si="739"/>
        <v>0</v>
      </c>
      <c r="AG652" s="349">
        <v>0</v>
      </c>
      <c r="AH652" s="349">
        <f t="shared" si="740"/>
        <v>0</v>
      </c>
      <c r="AI652" s="349" t="s">
        <v>923</v>
      </c>
      <c r="AJ652" s="360">
        <f t="shared" si="729"/>
        <v>0</v>
      </c>
      <c r="AK652" s="348" t="s">
        <v>899</v>
      </c>
      <c r="AL652" s="349">
        <v>1</v>
      </c>
      <c r="AM652" s="349">
        <v>1</v>
      </c>
      <c r="AN652" s="350">
        <f t="shared" ca="1" si="741"/>
        <v>0</v>
      </c>
      <c r="AO652" s="349">
        <v>0</v>
      </c>
      <c r="AP652" s="349">
        <f t="shared" si="742"/>
        <v>0</v>
      </c>
      <c r="AQ652" s="349" t="s">
        <v>923</v>
      </c>
      <c r="AR652" s="360">
        <f t="shared" si="730"/>
        <v>0</v>
      </c>
    </row>
    <row r="653" spans="1:44" ht="13.5" thickBot="1" x14ac:dyDescent="0.25">
      <c r="A653" s="430"/>
      <c r="B653" s="430"/>
      <c r="C653" s="415"/>
      <c r="D653" s="413"/>
      <c r="E653" s="413"/>
      <c r="F653" s="417"/>
      <c r="G653" s="418"/>
      <c r="H653" s="418"/>
      <c r="I653" s="420"/>
      <c r="J653" s="422"/>
      <c r="K653" s="422"/>
      <c r="L653" s="424"/>
      <c r="M653" s="351" t="s">
        <v>31</v>
      </c>
      <c r="N653" s="352"/>
      <c r="O653" s="352"/>
      <c r="P653" s="352" t="str">
        <f t="shared" ca="1" si="735"/>
        <v/>
      </c>
      <c r="Q653" s="352"/>
      <c r="R653" s="352" t="str">
        <f t="shared" si="736"/>
        <v/>
      </c>
      <c r="S653" s="352"/>
      <c r="T653" s="361">
        <f t="shared" ref="T653:T695" si="803">IF(AND(M653&lt;&gt;"N/A", O653&lt;&gt;0),IF($E653="B",0,$L653/O653), 0)</f>
        <v>0</v>
      </c>
      <c r="U653" s="351" t="s">
        <v>31</v>
      </c>
      <c r="V653" s="352"/>
      <c r="W653" s="352"/>
      <c r="X653" s="352" t="str">
        <f t="shared" ca="1" si="737"/>
        <v/>
      </c>
      <c r="Y653" s="352"/>
      <c r="Z653" s="352" t="str">
        <f t="shared" si="738"/>
        <v/>
      </c>
      <c r="AA653" s="352"/>
      <c r="AB653" s="361">
        <f t="shared" ref="AB653:AB695" si="804">IF(AND(U653&lt;&gt;"N/A", W653&lt;&gt;0),IF($E653="B",0,$L653/W653), 0)</f>
        <v>0</v>
      </c>
      <c r="AC653" s="351" t="s">
        <v>31</v>
      </c>
      <c r="AD653" s="352"/>
      <c r="AE653" s="352"/>
      <c r="AF653" s="352" t="str">
        <f t="shared" ca="1" si="739"/>
        <v/>
      </c>
      <c r="AG653" s="352"/>
      <c r="AH653" s="352" t="str">
        <f t="shared" si="740"/>
        <v/>
      </c>
      <c r="AI653" s="352"/>
      <c r="AJ653" s="361">
        <f t="shared" ref="AJ653:AJ695" si="805">IF(AND(AC653&lt;&gt;"N/A", AE653&lt;&gt;0),IF($E653="B",0,$L653/AE653), 0)</f>
        <v>0</v>
      </c>
      <c r="AK653" s="351" t="s">
        <v>31</v>
      </c>
      <c r="AL653" s="352"/>
      <c r="AM653" s="352"/>
      <c r="AN653" s="352" t="str">
        <f t="shared" ca="1" si="741"/>
        <v/>
      </c>
      <c r="AO653" s="352"/>
      <c r="AP653" s="352" t="str">
        <f t="shared" si="742"/>
        <v/>
      </c>
      <c r="AQ653" s="352"/>
      <c r="AR653" s="361">
        <f t="shared" ref="AR653:AR695" si="806">IF(AND(AK653&lt;&gt;"N/A", AM653&lt;&gt;0),IF($E653="B",0,$L653/AM653), 0)</f>
        <v>0</v>
      </c>
    </row>
    <row r="654" spans="1:44" x14ac:dyDescent="0.2">
      <c r="A654" s="430">
        <f t="shared" ref="A654" si="807">IF(AND(A652&lt;&gt;A$10, A652&lt;&gt;""), A652+1, "")</f>
        <v>322</v>
      </c>
      <c r="B654" s="430">
        <f>'TO Filter Summary'!B332</f>
        <v>0</v>
      </c>
      <c r="C654" s="414" t="s">
        <v>419</v>
      </c>
      <c r="D654" s="409" t="s">
        <v>27</v>
      </c>
      <c r="E654" s="409" t="str">
        <f>'TO Filter Summary'!D332</f>
        <v>B</v>
      </c>
      <c r="F654" s="416">
        <f ca="1">IF($A654="","", VLOOKUP(CONCATENATE("Observatory", $A654), Type_DB, 4, 0))</f>
        <v>727</v>
      </c>
      <c r="G654" s="409" t="str">
        <f ca="1">IF($A654="","", VLOOKUP(CONCATENATE("Observatory", $A654), Type_DB, 5, 0))</f>
        <v>0x2D7</v>
      </c>
      <c r="H654" s="409" t="str">
        <f t="shared" ref="H654" ca="1" si="808">CONCATENATE("0x",DEC2HEX(F654+2048))</f>
        <v>0xAD7</v>
      </c>
      <c r="I654" s="419" t="str">
        <f ca="1">IF($A654="","", VLOOKUP(CONCATENATE("Observatory", $A654), Type_DB, 12, 0))</f>
        <v/>
      </c>
      <c r="J654" s="421">
        <f ca="1">IF($A654="","", VLOOKUP(CONCATENATE("Observatory", $A654), Type_DB, 15, 0))</f>
        <v>0</v>
      </c>
      <c r="K654" s="421" t="str">
        <f ca="1">IF($A654="","", VLOOKUP(CONCATENATE("Observatory", $A654), Type_DB, 8, 0))</f>
        <v>N/A</v>
      </c>
      <c r="L654" s="423">
        <f ca="1">IF($A654="","", VLOOKUP(CONCATENATE("Observatory", $A654), Type_DB, 16, 0))</f>
        <v>0</v>
      </c>
      <c r="M654" s="348" t="s">
        <v>899</v>
      </c>
      <c r="N654" s="349">
        <v>0</v>
      </c>
      <c r="O654" s="349">
        <v>0</v>
      </c>
      <c r="P654" s="350">
        <f t="shared" ca="1" si="735"/>
        <v>0</v>
      </c>
      <c r="Q654" s="349">
        <v>0</v>
      </c>
      <c r="R654" s="349">
        <f t="shared" si="736"/>
        <v>0</v>
      </c>
      <c r="S654" s="349" t="s">
        <v>923</v>
      </c>
      <c r="T654" s="360">
        <f t="shared" si="803"/>
        <v>0</v>
      </c>
      <c r="U654" s="348" t="s">
        <v>899</v>
      </c>
      <c r="V654" s="349">
        <v>0</v>
      </c>
      <c r="W654" s="349">
        <v>0</v>
      </c>
      <c r="X654" s="350">
        <f t="shared" ca="1" si="737"/>
        <v>0</v>
      </c>
      <c r="Y654" s="349">
        <v>0</v>
      </c>
      <c r="Z654" s="349">
        <f t="shared" si="738"/>
        <v>0</v>
      </c>
      <c r="AA654" s="349" t="s">
        <v>923</v>
      </c>
      <c r="AB654" s="360">
        <f t="shared" si="804"/>
        <v>0</v>
      </c>
      <c r="AC654" s="348" t="s">
        <v>899</v>
      </c>
      <c r="AD654" s="349">
        <v>0</v>
      </c>
      <c r="AE654" s="349">
        <v>0</v>
      </c>
      <c r="AF654" s="350">
        <f t="shared" ca="1" si="739"/>
        <v>0</v>
      </c>
      <c r="AG654" s="349">
        <v>0</v>
      </c>
      <c r="AH654" s="349">
        <f t="shared" si="740"/>
        <v>0</v>
      </c>
      <c r="AI654" s="349" t="s">
        <v>923</v>
      </c>
      <c r="AJ654" s="360">
        <f t="shared" si="805"/>
        <v>0</v>
      </c>
      <c r="AK654" s="348" t="s">
        <v>899</v>
      </c>
      <c r="AL654" s="349">
        <v>0</v>
      </c>
      <c r="AM654" s="349">
        <v>0</v>
      </c>
      <c r="AN654" s="350">
        <f t="shared" ca="1" si="741"/>
        <v>0</v>
      </c>
      <c r="AO654" s="349">
        <v>0</v>
      </c>
      <c r="AP654" s="349">
        <f t="shared" si="742"/>
        <v>0</v>
      </c>
      <c r="AQ654" s="349" t="s">
        <v>923</v>
      </c>
      <c r="AR654" s="360">
        <f t="shared" si="806"/>
        <v>0</v>
      </c>
    </row>
    <row r="655" spans="1:44" ht="13.5" thickBot="1" x14ac:dyDescent="0.25">
      <c r="A655" s="430"/>
      <c r="B655" s="430"/>
      <c r="C655" s="415"/>
      <c r="D655" s="413"/>
      <c r="E655" s="413"/>
      <c r="F655" s="417"/>
      <c r="G655" s="418"/>
      <c r="H655" s="418"/>
      <c r="I655" s="420"/>
      <c r="J655" s="422"/>
      <c r="K655" s="422"/>
      <c r="L655" s="424"/>
      <c r="M655" s="351" t="s">
        <v>31</v>
      </c>
      <c r="N655" s="352"/>
      <c r="O655" s="352"/>
      <c r="P655" s="352" t="str">
        <f t="shared" ca="1" si="735"/>
        <v/>
      </c>
      <c r="Q655" s="352"/>
      <c r="R655" s="352" t="str">
        <f t="shared" si="736"/>
        <v/>
      </c>
      <c r="S655" s="352"/>
      <c r="T655" s="361">
        <f t="shared" si="803"/>
        <v>0</v>
      </c>
      <c r="U655" s="351" t="s">
        <v>31</v>
      </c>
      <c r="V655" s="352"/>
      <c r="W655" s="352"/>
      <c r="X655" s="352" t="str">
        <f t="shared" ca="1" si="737"/>
        <v/>
      </c>
      <c r="Y655" s="352"/>
      <c r="Z655" s="352" t="str">
        <f t="shared" si="738"/>
        <v/>
      </c>
      <c r="AA655" s="352"/>
      <c r="AB655" s="361">
        <f t="shared" si="804"/>
        <v>0</v>
      </c>
      <c r="AC655" s="351" t="s">
        <v>31</v>
      </c>
      <c r="AD655" s="352"/>
      <c r="AE655" s="352"/>
      <c r="AF655" s="352" t="str">
        <f t="shared" ca="1" si="739"/>
        <v/>
      </c>
      <c r="AG655" s="352"/>
      <c r="AH655" s="352" t="str">
        <f t="shared" si="740"/>
        <v/>
      </c>
      <c r="AI655" s="352"/>
      <c r="AJ655" s="361">
        <f t="shared" si="805"/>
        <v>0</v>
      </c>
      <c r="AK655" s="351" t="s">
        <v>31</v>
      </c>
      <c r="AL655" s="352"/>
      <c r="AM655" s="352"/>
      <c r="AN655" s="352" t="str">
        <f t="shared" ca="1" si="741"/>
        <v/>
      </c>
      <c r="AO655" s="352"/>
      <c r="AP655" s="352" t="str">
        <f t="shared" si="742"/>
        <v/>
      </c>
      <c r="AQ655" s="352"/>
      <c r="AR655" s="361">
        <f t="shared" si="806"/>
        <v>0</v>
      </c>
    </row>
    <row r="656" spans="1:44" x14ac:dyDescent="0.2">
      <c r="A656" s="430">
        <f t="shared" ref="A656" si="809">IF(AND(A654&lt;&gt;A$10, A654&lt;&gt;""), A654+1, "")</f>
        <v>323</v>
      </c>
      <c r="B656" s="430">
        <f>'TO Filter Summary'!B333</f>
        <v>0</v>
      </c>
      <c r="C656" s="414" t="s">
        <v>1175</v>
      </c>
      <c r="D656" s="409" t="s">
        <v>27</v>
      </c>
      <c r="E656" s="409" t="str">
        <f>'TO Filter Summary'!D333</f>
        <v>B</v>
      </c>
      <c r="F656" s="416">
        <f ca="1">IF($A656="","", VLOOKUP(CONCATENATE("Observatory", $A656), Type_DB, 4, 0))</f>
        <v>728</v>
      </c>
      <c r="G656" s="409" t="str">
        <f ca="1">IF($A656="","", VLOOKUP(CONCATENATE("Observatory", $A656), Type_DB, 5, 0))</f>
        <v>0x2D8</v>
      </c>
      <c r="H656" s="409" t="str">
        <f t="shared" ref="H656" ca="1" si="810">CONCATENATE("0x",DEC2HEX(F656+2048))</f>
        <v>0xAD8</v>
      </c>
      <c r="I656" s="419">
        <f ca="1">IF($A656="","", VLOOKUP(CONCATENATE("Observatory", $A656), Type_DB, 12, 0))</f>
        <v>240</v>
      </c>
      <c r="J656" s="421">
        <f ca="1">IF($A656="","", VLOOKUP(CONCATENATE("Observatory", $A656), Type_DB, 15, 0))</f>
        <v>0</v>
      </c>
      <c r="K656" s="421" t="str">
        <f ca="1">IF($A656="","", VLOOKUP(CONCATENATE("Observatory", $A656), Type_DB, 8, 0))</f>
        <v>Async</v>
      </c>
      <c r="L656" s="423">
        <f ca="1">IF($A656="","", VLOOKUP(CONCATENATE("Observatory", $A656), Type_DB, 16, 0))</f>
        <v>0</v>
      </c>
      <c r="M656" s="348" t="s">
        <v>899</v>
      </c>
      <c r="N656" s="349">
        <v>1</v>
      </c>
      <c r="O656" s="349">
        <v>1</v>
      </c>
      <c r="P656" s="350">
        <f t="shared" ref="P656:P695" ca="1" si="811">IF(M656="Count", INDIRECT(CONCATENATE("$J", ROW()))*O656, "")</f>
        <v>0</v>
      </c>
      <c r="Q656" s="349">
        <v>0</v>
      </c>
      <c r="R656" s="349">
        <f t="shared" ref="R656:R695" si="812">IF(S656="","",IF(S656="SCHK",0,(IF(S656="SCEV",1,(IF(S656="SCAD",2,IF(S656="SCHR",3,0)))))))</f>
        <v>0</v>
      </c>
      <c r="S656" s="349" t="s">
        <v>923</v>
      </c>
      <c r="T656" s="360">
        <f t="shared" si="803"/>
        <v>0</v>
      </c>
      <c r="U656" s="348" t="s">
        <v>899</v>
      </c>
      <c r="V656" s="349">
        <v>0</v>
      </c>
      <c r="W656" s="349">
        <v>0</v>
      </c>
      <c r="X656" s="350">
        <f t="shared" ref="X656:X695" ca="1" si="813">IF(U656="Count", INDIRECT(CONCATENATE("$J", ROW()))*W656, "")</f>
        <v>0</v>
      </c>
      <c r="Y656" s="349">
        <v>0</v>
      </c>
      <c r="Z656" s="349">
        <f t="shared" ref="Z656:Z695" si="814">IF(AA656="","",IF(AA656="SCHK",0,(IF(AA656="SCEV",1,(IF(AA656="SCAD",2,IF(AA656="SCHR",3,0)))))))</f>
        <v>0</v>
      </c>
      <c r="AA656" s="349" t="s">
        <v>923</v>
      </c>
      <c r="AB656" s="360">
        <f t="shared" si="804"/>
        <v>0</v>
      </c>
      <c r="AC656" s="348" t="s">
        <v>899</v>
      </c>
      <c r="AD656" s="349">
        <v>1</v>
      </c>
      <c r="AE656" s="349">
        <v>1</v>
      </c>
      <c r="AF656" s="350">
        <f t="shared" ref="AF656:AF695" ca="1" si="815">IF(AC656="Count", INDIRECT(CONCATENATE("$J", ROW()))*AE656, "")</f>
        <v>0</v>
      </c>
      <c r="AG656" s="349">
        <v>0</v>
      </c>
      <c r="AH656" s="349">
        <f t="shared" ref="AH656:AH695" si="816">IF(AI656="","",IF(AI656="SCHK",0,(IF(AI656="SCEV",1,(IF(AI656="SCAD",2,IF(AI656="SCHR",3,0)))))))</f>
        <v>0</v>
      </c>
      <c r="AI656" s="349" t="s">
        <v>923</v>
      </c>
      <c r="AJ656" s="360">
        <f t="shared" si="805"/>
        <v>0</v>
      </c>
      <c r="AK656" s="348" t="s">
        <v>899</v>
      </c>
      <c r="AL656" s="349">
        <v>1</v>
      </c>
      <c r="AM656" s="349">
        <v>1</v>
      </c>
      <c r="AN656" s="350">
        <f t="shared" ref="AN656:AN695" ca="1" si="817">IF(AK656="Count", INDIRECT(CONCATENATE("$J", ROW()))*AM656, "")</f>
        <v>0</v>
      </c>
      <c r="AO656" s="349">
        <v>0</v>
      </c>
      <c r="AP656" s="349">
        <f t="shared" ref="AP656:AP695" si="818">IF(AQ656="","",IF(AQ656="SCHK",0,(IF(AQ656="SCEV",1,(IF(AQ656="SCAD",2,IF(AQ656="SCHR",3,0)))))))</f>
        <v>0</v>
      </c>
      <c r="AQ656" s="349" t="s">
        <v>923</v>
      </c>
      <c r="AR656" s="360">
        <f t="shared" si="806"/>
        <v>0</v>
      </c>
    </row>
    <row r="657" spans="1:44" ht="13.5" thickBot="1" x14ac:dyDescent="0.25">
      <c r="A657" s="430"/>
      <c r="B657" s="430"/>
      <c r="C657" s="415"/>
      <c r="D657" s="413"/>
      <c r="E657" s="413"/>
      <c r="F657" s="417"/>
      <c r="G657" s="418"/>
      <c r="H657" s="418"/>
      <c r="I657" s="420"/>
      <c r="J657" s="422"/>
      <c r="K657" s="422"/>
      <c r="L657" s="424"/>
      <c r="M657" s="351" t="s">
        <v>31</v>
      </c>
      <c r="N657" s="352"/>
      <c r="O657" s="352"/>
      <c r="P657" s="352" t="str">
        <f t="shared" ca="1" si="811"/>
        <v/>
      </c>
      <c r="Q657" s="352"/>
      <c r="R657" s="352" t="str">
        <f t="shared" si="812"/>
        <v/>
      </c>
      <c r="S657" s="352"/>
      <c r="T657" s="361">
        <f t="shared" si="803"/>
        <v>0</v>
      </c>
      <c r="U657" s="351" t="s">
        <v>31</v>
      </c>
      <c r="V657" s="352"/>
      <c r="W657" s="352"/>
      <c r="X657" s="352" t="str">
        <f t="shared" ca="1" si="813"/>
        <v/>
      </c>
      <c r="Y657" s="352"/>
      <c r="Z657" s="352" t="str">
        <f t="shared" si="814"/>
        <v/>
      </c>
      <c r="AA657" s="352"/>
      <c r="AB657" s="361">
        <f t="shared" si="804"/>
        <v>0</v>
      </c>
      <c r="AC657" s="351" t="s">
        <v>31</v>
      </c>
      <c r="AD657" s="352"/>
      <c r="AE657" s="352"/>
      <c r="AF657" s="352" t="str">
        <f t="shared" ca="1" si="815"/>
        <v/>
      </c>
      <c r="AG657" s="352"/>
      <c r="AH657" s="352" t="str">
        <f t="shared" si="816"/>
        <v/>
      </c>
      <c r="AI657" s="352"/>
      <c r="AJ657" s="361">
        <f t="shared" si="805"/>
        <v>0</v>
      </c>
      <c r="AK657" s="351" t="s">
        <v>31</v>
      </c>
      <c r="AL657" s="352"/>
      <c r="AM657" s="352"/>
      <c r="AN657" s="352" t="str">
        <f t="shared" ca="1" si="817"/>
        <v/>
      </c>
      <c r="AO657" s="352"/>
      <c r="AP657" s="352" t="str">
        <f t="shared" si="818"/>
        <v/>
      </c>
      <c r="AQ657" s="352"/>
      <c r="AR657" s="361">
        <f t="shared" si="806"/>
        <v>0</v>
      </c>
    </row>
    <row r="658" spans="1:44" x14ac:dyDescent="0.2">
      <c r="A658" s="430">
        <f t="shared" ref="A658" si="819">IF(AND(A656&lt;&gt;A$10, A656&lt;&gt;""), A656+1, "")</f>
        <v>324</v>
      </c>
      <c r="B658" s="430">
        <f>'TO Filter Summary'!B334</f>
        <v>0</v>
      </c>
      <c r="C658" s="414" t="s">
        <v>436</v>
      </c>
      <c r="D658" s="409" t="s">
        <v>27</v>
      </c>
      <c r="E658" s="409" t="str">
        <f>'TO Filter Summary'!D334</f>
        <v>B</v>
      </c>
      <c r="F658" s="416">
        <f ca="1">IF($A658="","", VLOOKUP(CONCATENATE("Observatory", $A658), Type_DB, 4, 0))</f>
        <v>729</v>
      </c>
      <c r="G658" s="409" t="str">
        <f ca="1">IF($A658="","", VLOOKUP(CONCATENATE("Observatory", $A658), Type_DB, 5, 0))</f>
        <v>0x2D9</v>
      </c>
      <c r="H658" s="409" t="str">
        <f t="shared" ref="H658" ca="1" si="820">CONCATENATE("0x",DEC2HEX(F658+2048))</f>
        <v>0xAD9</v>
      </c>
      <c r="I658" s="419">
        <f ca="1">IF($A658="","", VLOOKUP(CONCATENATE("Observatory", $A658), Type_DB, 12, 0))</f>
        <v>2288</v>
      </c>
      <c r="J658" s="421">
        <f ca="1">IF($A658="","", VLOOKUP(CONCATENATE("Observatory", $A658), Type_DB, 15, 0))</f>
        <v>0</v>
      </c>
      <c r="K658" s="421" t="str">
        <f ca="1">IF($A658="","", VLOOKUP(CONCATENATE("Observatory", $A658), Type_DB, 8, 0))</f>
        <v>Async</v>
      </c>
      <c r="L658" s="423">
        <f ca="1">IF($A658="","", VLOOKUP(CONCATENATE("Observatory", $A658), Type_DB, 16, 0))</f>
        <v>0</v>
      </c>
      <c r="M658" s="348" t="s">
        <v>899</v>
      </c>
      <c r="N658" s="349">
        <v>1</v>
      </c>
      <c r="O658" s="349">
        <v>1</v>
      </c>
      <c r="P658" s="350">
        <f t="shared" ca="1" si="811"/>
        <v>0</v>
      </c>
      <c r="Q658" s="349">
        <v>0</v>
      </c>
      <c r="R658" s="349">
        <f t="shared" si="812"/>
        <v>0</v>
      </c>
      <c r="S658" s="349" t="s">
        <v>923</v>
      </c>
      <c r="T658" s="360">
        <f t="shared" si="803"/>
        <v>0</v>
      </c>
      <c r="U658" s="348" t="s">
        <v>899</v>
      </c>
      <c r="V658" s="349">
        <v>0</v>
      </c>
      <c r="W658" s="349">
        <v>0</v>
      </c>
      <c r="X658" s="350">
        <f t="shared" ca="1" si="813"/>
        <v>0</v>
      </c>
      <c r="Y658" s="349">
        <v>0</v>
      </c>
      <c r="Z658" s="349">
        <f t="shared" si="814"/>
        <v>0</v>
      </c>
      <c r="AA658" s="349" t="s">
        <v>923</v>
      </c>
      <c r="AB658" s="360">
        <f t="shared" si="804"/>
        <v>0</v>
      </c>
      <c r="AC658" s="348" t="s">
        <v>899</v>
      </c>
      <c r="AD658" s="349">
        <v>1</v>
      </c>
      <c r="AE658" s="349">
        <v>1</v>
      </c>
      <c r="AF658" s="350">
        <f t="shared" ca="1" si="815"/>
        <v>0</v>
      </c>
      <c r="AG658" s="349">
        <v>0</v>
      </c>
      <c r="AH658" s="349">
        <f t="shared" si="816"/>
        <v>0</v>
      </c>
      <c r="AI658" s="349" t="s">
        <v>923</v>
      </c>
      <c r="AJ658" s="360">
        <f t="shared" si="805"/>
        <v>0</v>
      </c>
      <c r="AK658" s="348" t="s">
        <v>899</v>
      </c>
      <c r="AL658" s="349">
        <v>1</v>
      </c>
      <c r="AM658" s="349">
        <v>1</v>
      </c>
      <c r="AN658" s="350">
        <f t="shared" ca="1" si="817"/>
        <v>0</v>
      </c>
      <c r="AO658" s="349">
        <v>0</v>
      </c>
      <c r="AP658" s="349">
        <f t="shared" si="818"/>
        <v>0</v>
      </c>
      <c r="AQ658" s="349" t="s">
        <v>923</v>
      </c>
      <c r="AR658" s="360">
        <f t="shared" si="806"/>
        <v>0</v>
      </c>
    </row>
    <row r="659" spans="1:44" ht="13.5" thickBot="1" x14ac:dyDescent="0.25">
      <c r="A659" s="430"/>
      <c r="B659" s="430"/>
      <c r="C659" s="415"/>
      <c r="D659" s="413"/>
      <c r="E659" s="413"/>
      <c r="F659" s="417"/>
      <c r="G659" s="418"/>
      <c r="H659" s="418"/>
      <c r="I659" s="420"/>
      <c r="J659" s="422"/>
      <c r="K659" s="422"/>
      <c r="L659" s="424"/>
      <c r="M659" s="351" t="s">
        <v>31</v>
      </c>
      <c r="N659" s="352"/>
      <c r="O659" s="352"/>
      <c r="P659" s="352" t="str">
        <f t="shared" ca="1" si="811"/>
        <v/>
      </c>
      <c r="Q659" s="352"/>
      <c r="R659" s="352" t="str">
        <f t="shared" si="812"/>
        <v/>
      </c>
      <c r="S659" s="352"/>
      <c r="T659" s="361">
        <f t="shared" si="803"/>
        <v>0</v>
      </c>
      <c r="U659" s="351" t="s">
        <v>31</v>
      </c>
      <c r="V659" s="352"/>
      <c r="W659" s="352"/>
      <c r="X659" s="352" t="str">
        <f t="shared" ca="1" si="813"/>
        <v/>
      </c>
      <c r="Y659" s="352"/>
      <c r="Z659" s="352" t="str">
        <f t="shared" si="814"/>
        <v/>
      </c>
      <c r="AA659" s="352"/>
      <c r="AB659" s="361">
        <f t="shared" si="804"/>
        <v>0</v>
      </c>
      <c r="AC659" s="351" t="s">
        <v>31</v>
      </c>
      <c r="AD659" s="352"/>
      <c r="AE659" s="352"/>
      <c r="AF659" s="352" t="str">
        <f t="shared" ca="1" si="815"/>
        <v/>
      </c>
      <c r="AG659" s="352"/>
      <c r="AH659" s="352" t="str">
        <f t="shared" si="816"/>
        <v/>
      </c>
      <c r="AI659" s="352"/>
      <c r="AJ659" s="361">
        <f t="shared" si="805"/>
        <v>0</v>
      </c>
      <c r="AK659" s="351" t="s">
        <v>31</v>
      </c>
      <c r="AL659" s="352"/>
      <c r="AM659" s="352"/>
      <c r="AN659" s="352" t="str">
        <f t="shared" ca="1" si="817"/>
        <v/>
      </c>
      <c r="AO659" s="352"/>
      <c r="AP659" s="352" t="str">
        <f t="shared" si="818"/>
        <v/>
      </c>
      <c r="AQ659" s="352"/>
      <c r="AR659" s="361">
        <f t="shared" si="806"/>
        <v>0</v>
      </c>
    </row>
    <row r="660" spans="1:44" x14ac:dyDescent="0.2">
      <c r="A660" s="430">
        <f t="shared" ref="A660" si="821">IF(AND(A658&lt;&gt;A$10, A658&lt;&gt;""), A658+1, "")</f>
        <v>325</v>
      </c>
      <c r="B660" s="430">
        <f>'TO Filter Summary'!B335</f>
        <v>0</v>
      </c>
      <c r="C660" s="414" t="s">
        <v>442</v>
      </c>
      <c r="D660" s="409" t="s">
        <v>27</v>
      </c>
      <c r="E660" s="409" t="str">
        <f>'TO Filter Summary'!D335</f>
        <v>B</v>
      </c>
      <c r="F660" s="416">
        <f ca="1">IF($A660="","", VLOOKUP(CONCATENATE("Observatory", $A660), Type_DB, 4, 0))</f>
        <v>730</v>
      </c>
      <c r="G660" s="409" t="str">
        <f ca="1">IF($A660="","", VLOOKUP(CONCATENATE("Observatory", $A660), Type_DB, 5, 0))</f>
        <v>0x2DA</v>
      </c>
      <c r="H660" s="409" t="str">
        <f t="shared" ref="H660" ca="1" si="822">CONCATENATE("0x",DEC2HEX(F660+2048))</f>
        <v>0xADA</v>
      </c>
      <c r="I660" s="419">
        <f ca="1">IF($A660="","", VLOOKUP(CONCATENATE("Observatory", $A660), Type_DB, 12, 0))</f>
        <v>272</v>
      </c>
      <c r="J660" s="421">
        <f ca="1">IF($A660="","", VLOOKUP(CONCATENATE("Observatory", $A660), Type_DB, 15, 0))</f>
        <v>0</v>
      </c>
      <c r="K660" s="421" t="str">
        <f ca="1">IF($A660="","", VLOOKUP(CONCATENATE("Observatory", $A660), Type_DB, 8, 0))</f>
        <v>Async</v>
      </c>
      <c r="L660" s="423">
        <f ca="1">IF($A660="","", VLOOKUP(CONCATENATE("Observatory", $A660), Type_DB, 16, 0))</f>
        <v>0</v>
      </c>
      <c r="M660" s="348" t="s">
        <v>899</v>
      </c>
      <c r="N660" s="349">
        <v>1</v>
      </c>
      <c r="O660" s="349">
        <v>1</v>
      </c>
      <c r="P660" s="350">
        <f t="shared" ca="1" si="811"/>
        <v>0</v>
      </c>
      <c r="Q660" s="349">
        <v>0</v>
      </c>
      <c r="R660" s="349">
        <f t="shared" si="812"/>
        <v>0</v>
      </c>
      <c r="S660" s="349" t="s">
        <v>923</v>
      </c>
      <c r="T660" s="360">
        <f t="shared" si="803"/>
        <v>0</v>
      </c>
      <c r="U660" s="348" t="s">
        <v>899</v>
      </c>
      <c r="V660" s="349">
        <v>0</v>
      </c>
      <c r="W660" s="349">
        <v>0</v>
      </c>
      <c r="X660" s="350">
        <f t="shared" ca="1" si="813"/>
        <v>0</v>
      </c>
      <c r="Y660" s="349">
        <v>0</v>
      </c>
      <c r="Z660" s="349">
        <f t="shared" si="814"/>
        <v>0</v>
      </c>
      <c r="AA660" s="349" t="s">
        <v>923</v>
      </c>
      <c r="AB660" s="360">
        <f t="shared" si="804"/>
        <v>0</v>
      </c>
      <c r="AC660" s="348" t="s">
        <v>899</v>
      </c>
      <c r="AD660" s="349">
        <v>1</v>
      </c>
      <c r="AE660" s="349">
        <v>1</v>
      </c>
      <c r="AF660" s="350">
        <f t="shared" ca="1" si="815"/>
        <v>0</v>
      </c>
      <c r="AG660" s="349">
        <v>0</v>
      </c>
      <c r="AH660" s="349">
        <f t="shared" si="816"/>
        <v>0</v>
      </c>
      <c r="AI660" s="349" t="s">
        <v>923</v>
      </c>
      <c r="AJ660" s="360">
        <f t="shared" si="805"/>
        <v>0</v>
      </c>
      <c r="AK660" s="348" t="s">
        <v>899</v>
      </c>
      <c r="AL660" s="349">
        <v>1</v>
      </c>
      <c r="AM660" s="349">
        <v>1</v>
      </c>
      <c r="AN660" s="350">
        <f t="shared" ca="1" si="817"/>
        <v>0</v>
      </c>
      <c r="AO660" s="349">
        <v>0</v>
      </c>
      <c r="AP660" s="349">
        <f t="shared" si="818"/>
        <v>0</v>
      </c>
      <c r="AQ660" s="349" t="s">
        <v>923</v>
      </c>
      <c r="AR660" s="360">
        <f t="shared" si="806"/>
        <v>0</v>
      </c>
    </row>
    <row r="661" spans="1:44" ht="13.5" thickBot="1" x14ac:dyDescent="0.25">
      <c r="A661" s="430"/>
      <c r="B661" s="430"/>
      <c r="C661" s="415"/>
      <c r="D661" s="413"/>
      <c r="E661" s="413"/>
      <c r="F661" s="417"/>
      <c r="G661" s="418"/>
      <c r="H661" s="418"/>
      <c r="I661" s="420"/>
      <c r="J661" s="422"/>
      <c r="K661" s="422"/>
      <c r="L661" s="424"/>
      <c r="M661" s="351" t="s">
        <v>31</v>
      </c>
      <c r="N661" s="352"/>
      <c r="O661" s="352"/>
      <c r="P661" s="352" t="str">
        <f t="shared" ca="1" si="811"/>
        <v/>
      </c>
      <c r="Q661" s="352"/>
      <c r="R661" s="352" t="str">
        <f t="shared" si="812"/>
        <v/>
      </c>
      <c r="S661" s="352"/>
      <c r="T661" s="361">
        <f t="shared" si="803"/>
        <v>0</v>
      </c>
      <c r="U661" s="351" t="s">
        <v>31</v>
      </c>
      <c r="V661" s="352"/>
      <c r="W661" s="352"/>
      <c r="X661" s="352" t="str">
        <f t="shared" ca="1" si="813"/>
        <v/>
      </c>
      <c r="Y661" s="352"/>
      <c r="Z661" s="352" t="str">
        <f t="shared" si="814"/>
        <v/>
      </c>
      <c r="AA661" s="352"/>
      <c r="AB661" s="361">
        <f t="shared" si="804"/>
        <v>0</v>
      </c>
      <c r="AC661" s="351" t="s">
        <v>31</v>
      </c>
      <c r="AD661" s="352"/>
      <c r="AE661" s="352"/>
      <c r="AF661" s="352" t="str">
        <f t="shared" ca="1" si="815"/>
        <v/>
      </c>
      <c r="AG661" s="352"/>
      <c r="AH661" s="352" t="str">
        <f t="shared" si="816"/>
        <v/>
      </c>
      <c r="AI661" s="352"/>
      <c r="AJ661" s="361">
        <f t="shared" si="805"/>
        <v>0</v>
      </c>
      <c r="AK661" s="351" t="s">
        <v>31</v>
      </c>
      <c r="AL661" s="352"/>
      <c r="AM661" s="352"/>
      <c r="AN661" s="352" t="str">
        <f t="shared" ca="1" si="817"/>
        <v/>
      </c>
      <c r="AO661" s="352"/>
      <c r="AP661" s="352" t="str">
        <f t="shared" si="818"/>
        <v/>
      </c>
      <c r="AQ661" s="352"/>
      <c r="AR661" s="361">
        <f t="shared" si="806"/>
        <v>0</v>
      </c>
    </row>
    <row r="662" spans="1:44" x14ac:dyDescent="0.2">
      <c r="A662" s="430">
        <f t="shared" ref="A662" si="823">IF(AND(A660&lt;&gt;A$10, A660&lt;&gt;""), A660+1, "")</f>
        <v>326</v>
      </c>
      <c r="B662" s="430">
        <f>'TO Filter Summary'!B336</f>
        <v>0</v>
      </c>
      <c r="C662" s="414" t="s">
        <v>1010</v>
      </c>
      <c r="D662" s="409" t="s">
        <v>27</v>
      </c>
      <c r="E662" s="409" t="str">
        <f>'TO Filter Summary'!D336</f>
        <v>B</v>
      </c>
      <c r="F662" s="416">
        <f ca="1">IF($A662="","", VLOOKUP(CONCATENATE("Observatory", $A662), Type_DB, 4, 0))</f>
        <v>731</v>
      </c>
      <c r="G662" s="409" t="str">
        <f ca="1">IF($A662="","", VLOOKUP(CONCATENATE("Observatory", $A662), Type_DB, 5, 0))</f>
        <v>0x2DB</v>
      </c>
      <c r="H662" s="409" t="str">
        <f t="shared" ref="H662" ca="1" si="824">CONCATENATE("0x",DEC2HEX(F662+2048))</f>
        <v>0xADB</v>
      </c>
      <c r="I662" s="419">
        <f ca="1">IF($A662="","", VLOOKUP(CONCATENATE("Observatory", $A662), Type_DB, 12, 0))</f>
        <v>912</v>
      </c>
      <c r="J662" s="421">
        <f ca="1">IF($A662="","", VLOOKUP(CONCATENATE("Observatory", $A662), Type_DB, 15, 0))</f>
        <v>0</v>
      </c>
      <c r="K662" s="421" t="str">
        <f ca="1">IF($A662="","", VLOOKUP(CONCATENATE("Observatory", $A662), Type_DB, 8, 0))</f>
        <v>Async</v>
      </c>
      <c r="L662" s="423">
        <f ca="1">IF($A662="","", VLOOKUP(CONCATENATE("Observatory", $A662), Type_DB, 16, 0))</f>
        <v>0</v>
      </c>
      <c r="M662" s="348" t="s">
        <v>899</v>
      </c>
      <c r="N662" s="349">
        <v>1</v>
      </c>
      <c r="O662" s="349">
        <v>1</v>
      </c>
      <c r="P662" s="350">
        <f t="shared" ca="1" si="811"/>
        <v>0</v>
      </c>
      <c r="Q662" s="349">
        <v>0</v>
      </c>
      <c r="R662" s="349">
        <f t="shared" si="812"/>
        <v>0</v>
      </c>
      <c r="S662" s="349" t="s">
        <v>923</v>
      </c>
      <c r="T662" s="360">
        <f t="shared" si="803"/>
        <v>0</v>
      </c>
      <c r="U662" s="348" t="s">
        <v>899</v>
      </c>
      <c r="V662" s="349">
        <v>0</v>
      </c>
      <c r="W662" s="349">
        <v>0</v>
      </c>
      <c r="X662" s="350">
        <f t="shared" ca="1" si="813"/>
        <v>0</v>
      </c>
      <c r="Y662" s="349">
        <v>0</v>
      </c>
      <c r="Z662" s="349">
        <f t="shared" si="814"/>
        <v>0</v>
      </c>
      <c r="AA662" s="349" t="s">
        <v>923</v>
      </c>
      <c r="AB662" s="360">
        <f t="shared" si="804"/>
        <v>0</v>
      </c>
      <c r="AC662" s="348" t="s">
        <v>899</v>
      </c>
      <c r="AD662" s="349">
        <v>1</v>
      </c>
      <c r="AE662" s="349">
        <v>1</v>
      </c>
      <c r="AF662" s="350">
        <f t="shared" ca="1" si="815"/>
        <v>0</v>
      </c>
      <c r="AG662" s="349">
        <v>0</v>
      </c>
      <c r="AH662" s="349">
        <f t="shared" si="816"/>
        <v>0</v>
      </c>
      <c r="AI662" s="349" t="s">
        <v>923</v>
      </c>
      <c r="AJ662" s="360">
        <f t="shared" si="805"/>
        <v>0</v>
      </c>
      <c r="AK662" s="348" t="s">
        <v>899</v>
      </c>
      <c r="AL662" s="349">
        <v>1</v>
      </c>
      <c r="AM662" s="349">
        <v>1</v>
      </c>
      <c r="AN662" s="350">
        <f t="shared" ca="1" si="817"/>
        <v>0</v>
      </c>
      <c r="AO662" s="349">
        <v>0</v>
      </c>
      <c r="AP662" s="349">
        <f t="shared" si="818"/>
        <v>0</v>
      </c>
      <c r="AQ662" s="349" t="s">
        <v>923</v>
      </c>
      <c r="AR662" s="360">
        <f t="shared" si="806"/>
        <v>0</v>
      </c>
    </row>
    <row r="663" spans="1:44" ht="13.5" thickBot="1" x14ac:dyDescent="0.25">
      <c r="A663" s="430"/>
      <c r="B663" s="430"/>
      <c r="C663" s="415"/>
      <c r="D663" s="413"/>
      <c r="E663" s="413"/>
      <c r="F663" s="417"/>
      <c r="G663" s="418"/>
      <c r="H663" s="418"/>
      <c r="I663" s="420"/>
      <c r="J663" s="422"/>
      <c r="K663" s="422"/>
      <c r="L663" s="424"/>
      <c r="M663" s="351" t="s">
        <v>31</v>
      </c>
      <c r="N663" s="352"/>
      <c r="O663" s="352"/>
      <c r="P663" s="352" t="str">
        <f t="shared" ca="1" si="811"/>
        <v/>
      </c>
      <c r="Q663" s="352"/>
      <c r="R663" s="352" t="str">
        <f t="shared" si="812"/>
        <v/>
      </c>
      <c r="S663" s="352"/>
      <c r="T663" s="361">
        <f t="shared" si="803"/>
        <v>0</v>
      </c>
      <c r="U663" s="351" t="s">
        <v>31</v>
      </c>
      <c r="V663" s="352"/>
      <c r="W663" s="352"/>
      <c r="X663" s="352" t="str">
        <f t="shared" ca="1" si="813"/>
        <v/>
      </c>
      <c r="Y663" s="352"/>
      <c r="Z663" s="352" t="str">
        <f t="shared" si="814"/>
        <v/>
      </c>
      <c r="AA663" s="352"/>
      <c r="AB663" s="361">
        <f t="shared" si="804"/>
        <v>0</v>
      </c>
      <c r="AC663" s="351" t="s">
        <v>31</v>
      </c>
      <c r="AD663" s="352"/>
      <c r="AE663" s="352"/>
      <c r="AF663" s="352" t="str">
        <f t="shared" ca="1" si="815"/>
        <v/>
      </c>
      <c r="AG663" s="352"/>
      <c r="AH663" s="352" t="str">
        <f t="shared" si="816"/>
        <v/>
      </c>
      <c r="AI663" s="352"/>
      <c r="AJ663" s="361">
        <f t="shared" si="805"/>
        <v>0</v>
      </c>
      <c r="AK663" s="351" t="s">
        <v>31</v>
      </c>
      <c r="AL663" s="352"/>
      <c r="AM663" s="352"/>
      <c r="AN663" s="352" t="str">
        <f t="shared" ca="1" si="817"/>
        <v/>
      </c>
      <c r="AO663" s="352"/>
      <c r="AP663" s="352" t="str">
        <f t="shared" si="818"/>
        <v/>
      </c>
      <c r="AQ663" s="352"/>
      <c r="AR663" s="361">
        <f t="shared" si="806"/>
        <v>0</v>
      </c>
    </row>
    <row r="664" spans="1:44" x14ac:dyDescent="0.2">
      <c r="A664" s="430">
        <f t="shared" ref="A664" si="825">IF(AND(A662&lt;&gt;A$10, A662&lt;&gt;""), A662+1, "")</f>
        <v>327</v>
      </c>
      <c r="B664" s="430">
        <f>'TO Filter Summary'!B337</f>
        <v>0</v>
      </c>
      <c r="C664" s="414" t="s">
        <v>1011</v>
      </c>
      <c r="D664" s="409" t="s">
        <v>27</v>
      </c>
      <c r="E664" s="409" t="str">
        <f>'TO Filter Summary'!D337</f>
        <v>B</v>
      </c>
      <c r="F664" s="416">
        <f ca="1">IF($A664="","", VLOOKUP(CONCATENATE("Observatory", $A664), Type_DB, 4, 0))</f>
        <v>732</v>
      </c>
      <c r="G664" s="409" t="str">
        <f ca="1">IF($A664="","", VLOOKUP(CONCATENATE("Observatory", $A664), Type_DB, 5, 0))</f>
        <v>0x2DC</v>
      </c>
      <c r="H664" s="409" t="str">
        <f t="shared" ref="H664" ca="1" si="826">CONCATENATE("0x",DEC2HEX(F664+2048))</f>
        <v>0xADC</v>
      </c>
      <c r="I664" s="419">
        <f ca="1">IF($A664="","", VLOOKUP(CONCATENATE("Observatory", $A664), Type_DB, 12, 0))</f>
        <v>944</v>
      </c>
      <c r="J664" s="421">
        <f ca="1">IF($A664="","", VLOOKUP(CONCATENATE("Observatory", $A664), Type_DB, 15, 0))</f>
        <v>0</v>
      </c>
      <c r="K664" s="421" t="str">
        <f ca="1">IF($A664="","", VLOOKUP(CONCATENATE("Observatory", $A664), Type_DB, 8, 0))</f>
        <v>Async</v>
      </c>
      <c r="L664" s="423">
        <f ca="1">IF($A664="","", VLOOKUP(CONCATENATE("Observatory", $A664), Type_DB, 16, 0))</f>
        <v>0</v>
      </c>
      <c r="M664" s="348" t="s">
        <v>899</v>
      </c>
      <c r="N664" s="349">
        <v>1</v>
      </c>
      <c r="O664" s="349">
        <v>1</v>
      </c>
      <c r="P664" s="350">
        <f t="shared" ca="1" si="811"/>
        <v>0</v>
      </c>
      <c r="Q664" s="349">
        <v>0</v>
      </c>
      <c r="R664" s="349">
        <f t="shared" si="812"/>
        <v>0</v>
      </c>
      <c r="S664" s="349" t="s">
        <v>923</v>
      </c>
      <c r="T664" s="360">
        <f t="shared" si="803"/>
        <v>0</v>
      </c>
      <c r="U664" s="348" t="s">
        <v>899</v>
      </c>
      <c r="V664" s="349">
        <v>0</v>
      </c>
      <c r="W664" s="349">
        <v>0</v>
      </c>
      <c r="X664" s="350">
        <f t="shared" ca="1" si="813"/>
        <v>0</v>
      </c>
      <c r="Y664" s="349">
        <v>0</v>
      </c>
      <c r="Z664" s="349">
        <f t="shared" si="814"/>
        <v>0</v>
      </c>
      <c r="AA664" s="349" t="s">
        <v>923</v>
      </c>
      <c r="AB664" s="360">
        <f t="shared" si="804"/>
        <v>0</v>
      </c>
      <c r="AC664" s="348" t="s">
        <v>899</v>
      </c>
      <c r="AD664" s="349">
        <v>0</v>
      </c>
      <c r="AE664" s="349">
        <v>1</v>
      </c>
      <c r="AF664" s="350">
        <f t="shared" ca="1" si="815"/>
        <v>0</v>
      </c>
      <c r="AG664" s="349">
        <v>0</v>
      </c>
      <c r="AH664" s="349">
        <f t="shared" si="816"/>
        <v>0</v>
      </c>
      <c r="AI664" s="349" t="s">
        <v>923</v>
      </c>
      <c r="AJ664" s="360">
        <f t="shared" si="805"/>
        <v>0</v>
      </c>
      <c r="AK664" s="348" t="s">
        <v>899</v>
      </c>
      <c r="AL664" s="349">
        <v>0</v>
      </c>
      <c r="AM664" s="349">
        <v>1</v>
      </c>
      <c r="AN664" s="350">
        <f t="shared" ca="1" si="817"/>
        <v>0</v>
      </c>
      <c r="AO664" s="349">
        <v>0</v>
      </c>
      <c r="AP664" s="349">
        <f t="shared" si="818"/>
        <v>0</v>
      </c>
      <c r="AQ664" s="349" t="s">
        <v>923</v>
      </c>
      <c r="AR664" s="360">
        <f t="shared" si="806"/>
        <v>0</v>
      </c>
    </row>
    <row r="665" spans="1:44" ht="13.5" thickBot="1" x14ac:dyDescent="0.25">
      <c r="A665" s="430"/>
      <c r="B665" s="430"/>
      <c r="C665" s="415"/>
      <c r="D665" s="413"/>
      <c r="E665" s="413"/>
      <c r="F665" s="417"/>
      <c r="G665" s="418"/>
      <c r="H665" s="418"/>
      <c r="I665" s="420"/>
      <c r="J665" s="422"/>
      <c r="K665" s="422"/>
      <c r="L665" s="424"/>
      <c r="M665" s="351" t="s">
        <v>31</v>
      </c>
      <c r="N665" s="352"/>
      <c r="O665" s="352"/>
      <c r="P665" s="352" t="str">
        <f t="shared" ca="1" si="811"/>
        <v/>
      </c>
      <c r="Q665" s="352"/>
      <c r="R665" s="352" t="str">
        <f t="shared" si="812"/>
        <v/>
      </c>
      <c r="S665" s="352"/>
      <c r="T665" s="361">
        <f t="shared" si="803"/>
        <v>0</v>
      </c>
      <c r="U665" s="351" t="s">
        <v>31</v>
      </c>
      <c r="V665" s="352"/>
      <c r="W665" s="352"/>
      <c r="X665" s="352" t="str">
        <f t="shared" ca="1" si="813"/>
        <v/>
      </c>
      <c r="Y665" s="352"/>
      <c r="Z665" s="352" t="str">
        <f t="shared" si="814"/>
        <v/>
      </c>
      <c r="AA665" s="352"/>
      <c r="AB665" s="361">
        <f t="shared" si="804"/>
        <v>0</v>
      </c>
      <c r="AC665" s="351" t="s">
        <v>31</v>
      </c>
      <c r="AD665" s="352"/>
      <c r="AE665" s="352"/>
      <c r="AF665" s="352" t="str">
        <f t="shared" ca="1" si="815"/>
        <v/>
      </c>
      <c r="AG665" s="352"/>
      <c r="AH665" s="352" t="str">
        <f t="shared" si="816"/>
        <v/>
      </c>
      <c r="AI665" s="352"/>
      <c r="AJ665" s="361">
        <f t="shared" si="805"/>
        <v>0</v>
      </c>
      <c r="AK665" s="351" t="s">
        <v>31</v>
      </c>
      <c r="AL665" s="352"/>
      <c r="AM665" s="352"/>
      <c r="AN665" s="352" t="str">
        <f t="shared" ca="1" si="817"/>
        <v/>
      </c>
      <c r="AO665" s="352"/>
      <c r="AP665" s="352" t="str">
        <f t="shared" si="818"/>
        <v/>
      </c>
      <c r="AQ665" s="352"/>
      <c r="AR665" s="361">
        <f t="shared" si="806"/>
        <v>0</v>
      </c>
    </row>
    <row r="666" spans="1:44" x14ac:dyDescent="0.2">
      <c r="A666" s="430">
        <f t="shared" ref="A666" si="827">IF(AND(A664&lt;&gt;A$10, A664&lt;&gt;""), A664+1, "")</f>
        <v>328</v>
      </c>
      <c r="B666" s="430" t="str">
        <f>'TO Filter Summary'!B338</f>
        <v>GPS</v>
      </c>
      <c r="C666" s="414" t="s">
        <v>437</v>
      </c>
      <c r="D666" s="409" t="s">
        <v>27</v>
      </c>
      <c r="E666" s="409" t="str">
        <f>'TO Filter Summary'!D338</f>
        <v>B</v>
      </c>
      <c r="F666" s="416">
        <f ca="1">IF($A666="","", VLOOKUP(CONCATENATE("Observatory", $A666), Type_DB, 4, 0))</f>
        <v>733</v>
      </c>
      <c r="G666" s="409" t="str">
        <f ca="1">IF($A666="","", VLOOKUP(CONCATENATE("Observatory", $A666), Type_DB, 5, 0))</f>
        <v>0x2DD</v>
      </c>
      <c r="H666" s="409" t="str">
        <f t="shared" ref="H666" ca="1" si="828">CONCATENATE("0x",DEC2HEX(F666+2048))</f>
        <v>0xADD</v>
      </c>
      <c r="I666" s="419">
        <f ca="1">IF($A666="","", VLOOKUP(CONCATENATE("Observatory", $A666), Type_DB, 12, 0))</f>
        <v>1456</v>
      </c>
      <c r="J666" s="421">
        <f ca="1">IF($A666="","", VLOOKUP(CONCATENATE("Observatory", $A666), Type_DB, 15, 0))</f>
        <v>30</v>
      </c>
      <c r="K666" s="421" t="str">
        <f ca="1">IF($A666="","", VLOOKUP(CONCATENATE("Observatory", $A666), Type_DB, 8, 0))</f>
        <v>Sync</v>
      </c>
      <c r="L666" s="423">
        <f ca="1">IF($A666="","", VLOOKUP(CONCATENATE("Observatory", $A666), Type_DB, 16, 0))</f>
        <v>48.533333333333331</v>
      </c>
      <c r="M666" s="348" t="s">
        <v>899</v>
      </c>
      <c r="N666" s="349">
        <v>0</v>
      </c>
      <c r="O666" s="349">
        <v>0</v>
      </c>
      <c r="P666" s="350">
        <f t="shared" ca="1" si="811"/>
        <v>0</v>
      </c>
      <c r="Q666" s="349">
        <v>0</v>
      </c>
      <c r="R666" s="349">
        <f t="shared" si="812"/>
        <v>0</v>
      </c>
      <c r="S666" s="349" t="s">
        <v>923</v>
      </c>
      <c r="T666" s="360">
        <f t="shared" si="803"/>
        <v>0</v>
      </c>
      <c r="U666" s="348" t="s">
        <v>899</v>
      </c>
      <c r="V666" s="349">
        <v>0</v>
      </c>
      <c r="W666" s="349">
        <v>0</v>
      </c>
      <c r="X666" s="350">
        <f t="shared" ca="1" si="813"/>
        <v>0</v>
      </c>
      <c r="Y666" s="349">
        <v>0</v>
      </c>
      <c r="Z666" s="349">
        <f t="shared" si="814"/>
        <v>0</v>
      </c>
      <c r="AA666" s="349" t="s">
        <v>923</v>
      </c>
      <c r="AB666" s="360">
        <f t="shared" si="804"/>
        <v>0</v>
      </c>
      <c r="AC666" s="348" t="s">
        <v>899</v>
      </c>
      <c r="AD666" s="349">
        <v>0</v>
      </c>
      <c r="AE666" s="349">
        <v>0</v>
      </c>
      <c r="AF666" s="350">
        <f t="shared" ca="1" si="815"/>
        <v>0</v>
      </c>
      <c r="AG666" s="349">
        <v>0</v>
      </c>
      <c r="AH666" s="349">
        <f t="shared" si="816"/>
        <v>0</v>
      </c>
      <c r="AI666" s="349" t="s">
        <v>923</v>
      </c>
      <c r="AJ666" s="360">
        <f t="shared" si="805"/>
        <v>0</v>
      </c>
      <c r="AK666" s="348" t="s">
        <v>899</v>
      </c>
      <c r="AL666" s="349">
        <v>0</v>
      </c>
      <c r="AM666" s="349">
        <v>0</v>
      </c>
      <c r="AN666" s="350">
        <f t="shared" ca="1" si="817"/>
        <v>0</v>
      </c>
      <c r="AO666" s="349">
        <v>0</v>
      </c>
      <c r="AP666" s="349">
        <f t="shared" si="818"/>
        <v>0</v>
      </c>
      <c r="AQ666" s="349" t="s">
        <v>923</v>
      </c>
      <c r="AR666" s="360">
        <f t="shared" si="806"/>
        <v>0</v>
      </c>
    </row>
    <row r="667" spans="1:44" ht="13.5" thickBot="1" x14ac:dyDescent="0.25">
      <c r="A667" s="430"/>
      <c r="B667" s="430"/>
      <c r="C667" s="415"/>
      <c r="D667" s="413"/>
      <c r="E667" s="413"/>
      <c r="F667" s="417"/>
      <c r="G667" s="418"/>
      <c r="H667" s="418"/>
      <c r="I667" s="420"/>
      <c r="J667" s="422"/>
      <c r="K667" s="422"/>
      <c r="L667" s="424"/>
      <c r="M667" s="351" t="s">
        <v>31</v>
      </c>
      <c r="N667" s="352"/>
      <c r="O667" s="352"/>
      <c r="P667" s="352" t="str">
        <f t="shared" ca="1" si="811"/>
        <v/>
      </c>
      <c r="Q667" s="352"/>
      <c r="R667" s="352" t="str">
        <f t="shared" si="812"/>
        <v/>
      </c>
      <c r="S667" s="352"/>
      <c r="T667" s="361">
        <f t="shared" si="803"/>
        <v>0</v>
      </c>
      <c r="U667" s="351" t="s">
        <v>31</v>
      </c>
      <c r="V667" s="352"/>
      <c r="W667" s="352"/>
      <c r="X667" s="352" t="str">
        <f t="shared" ca="1" si="813"/>
        <v/>
      </c>
      <c r="Y667" s="352"/>
      <c r="Z667" s="352" t="str">
        <f t="shared" si="814"/>
        <v/>
      </c>
      <c r="AA667" s="352"/>
      <c r="AB667" s="361">
        <f t="shared" si="804"/>
        <v>0</v>
      </c>
      <c r="AC667" s="351" t="s">
        <v>31</v>
      </c>
      <c r="AD667" s="352"/>
      <c r="AE667" s="352"/>
      <c r="AF667" s="352" t="str">
        <f t="shared" ca="1" si="815"/>
        <v/>
      </c>
      <c r="AG667" s="352"/>
      <c r="AH667" s="352" t="str">
        <f t="shared" si="816"/>
        <v/>
      </c>
      <c r="AI667" s="352"/>
      <c r="AJ667" s="361">
        <f t="shared" si="805"/>
        <v>0</v>
      </c>
      <c r="AK667" s="351" t="s">
        <v>31</v>
      </c>
      <c r="AL667" s="352"/>
      <c r="AM667" s="352"/>
      <c r="AN667" s="352" t="str">
        <f t="shared" ca="1" si="817"/>
        <v/>
      </c>
      <c r="AO667" s="352"/>
      <c r="AP667" s="352" t="str">
        <f t="shared" si="818"/>
        <v/>
      </c>
      <c r="AQ667" s="352"/>
      <c r="AR667" s="361">
        <f t="shared" si="806"/>
        <v>0</v>
      </c>
    </row>
    <row r="668" spans="1:44" x14ac:dyDescent="0.2">
      <c r="A668" s="430">
        <f t="shared" ref="A668" si="829">IF(AND(A666&lt;&gt;A$10, A666&lt;&gt;""), A666+1, "")</f>
        <v>329</v>
      </c>
      <c r="B668" s="430" t="str">
        <f>'TO Filter Summary'!B339</f>
        <v>GPS</v>
      </c>
      <c r="C668" s="414" t="s">
        <v>1012</v>
      </c>
      <c r="D668" s="409" t="s">
        <v>27</v>
      </c>
      <c r="E668" s="409" t="str">
        <f>'TO Filter Summary'!D339</f>
        <v>B</v>
      </c>
      <c r="F668" s="416">
        <f ca="1">IF($A668="","", VLOOKUP(CONCATENATE("Observatory", $A668), Type_DB, 4, 0))</f>
        <v>734</v>
      </c>
      <c r="G668" s="409" t="str">
        <f ca="1">IF($A668="","", VLOOKUP(CONCATENATE("Observatory", $A668), Type_DB, 5, 0))</f>
        <v>0x2DE</v>
      </c>
      <c r="H668" s="409" t="str">
        <f t="shared" ref="H668" ca="1" si="830">CONCATENATE("0x",DEC2HEX(F668+2048))</f>
        <v>0xADE</v>
      </c>
      <c r="I668" s="419">
        <f ca="1">IF($A668="","", VLOOKUP(CONCATENATE("Observatory", $A668), Type_DB, 12, 0))</f>
        <v>880</v>
      </c>
      <c r="J668" s="421">
        <f ca="1">IF($A668="","", VLOOKUP(CONCATENATE("Observatory", $A668), Type_DB, 15, 0))</f>
        <v>0.5</v>
      </c>
      <c r="K668" s="421" t="str">
        <f ca="1">IF($A668="","", VLOOKUP(CONCATENATE("Observatory", $A668), Type_DB, 8, 0))</f>
        <v>Sync</v>
      </c>
      <c r="L668" s="423">
        <f ca="1">IF($A668="","", VLOOKUP(CONCATENATE("Observatory", $A668), Type_DB, 16, 0))</f>
        <v>1760</v>
      </c>
      <c r="M668" s="348" t="s">
        <v>899</v>
      </c>
      <c r="N668" s="349">
        <v>1</v>
      </c>
      <c r="O668" s="349">
        <v>20</v>
      </c>
      <c r="P668" s="350">
        <f t="shared" ca="1" si="811"/>
        <v>10</v>
      </c>
      <c r="Q668" s="349">
        <v>0</v>
      </c>
      <c r="R668" s="349">
        <f t="shared" si="812"/>
        <v>0</v>
      </c>
      <c r="S668" s="349" t="s">
        <v>923</v>
      </c>
      <c r="T668" s="360">
        <f t="shared" si="803"/>
        <v>0</v>
      </c>
      <c r="U668" s="348" t="s">
        <v>899</v>
      </c>
      <c r="V668" s="349">
        <v>0</v>
      </c>
      <c r="W668" s="349">
        <v>0</v>
      </c>
      <c r="X668" s="350">
        <f t="shared" ca="1" si="813"/>
        <v>0</v>
      </c>
      <c r="Y668" s="349">
        <v>0</v>
      </c>
      <c r="Z668" s="349">
        <f t="shared" si="814"/>
        <v>0</v>
      </c>
      <c r="AA668" s="349" t="s">
        <v>923</v>
      </c>
      <c r="AB668" s="360">
        <f t="shared" si="804"/>
        <v>0</v>
      </c>
      <c r="AC668" s="348" t="s">
        <v>899</v>
      </c>
      <c r="AD668" s="349">
        <v>1</v>
      </c>
      <c r="AE668" s="349">
        <v>20</v>
      </c>
      <c r="AF668" s="350">
        <f t="shared" ca="1" si="815"/>
        <v>10</v>
      </c>
      <c r="AG668" s="349">
        <v>0</v>
      </c>
      <c r="AH668" s="349">
        <f t="shared" si="816"/>
        <v>0</v>
      </c>
      <c r="AI668" s="349" t="s">
        <v>923</v>
      </c>
      <c r="AJ668" s="360">
        <f t="shared" si="805"/>
        <v>0</v>
      </c>
      <c r="AK668" s="348" t="s">
        <v>899</v>
      </c>
      <c r="AL668" s="349">
        <v>1</v>
      </c>
      <c r="AM668" s="349">
        <v>20</v>
      </c>
      <c r="AN668" s="350">
        <f t="shared" ca="1" si="817"/>
        <v>10</v>
      </c>
      <c r="AO668" s="349">
        <v>0</v>
      </c>
      <c r="AP668" s="349">
        <f t="shared" si="818"/>
        <v>0</v>
      </c>
      <c r="AQ668" s="349" t="s">
        <v>923</v>
      </c>
      <c r="AR668" s="360">
        <f t="shared" si="806"/>
        <v>0</v>
      </c>
    </row>
    <row r="669" spans="1:44" ht="13.5" thickBot="1" x14ac:dyDescent="0.25">
      <c r="A669" s="430"/>
      <c r="B669" s="430"/>
      <c r="C669" s="415"/>
      <c r="D669" s="413"/>
      <c r="E669" s="413"/>
      <c r="F669" s="417"/>
      <c r="G669" s="418"/>
      <c r="H669" s="418"/>
      <c r="I669" s="420"/>
      <c r="J669" s="422"/>
      <c r="K669" s="422"/>
      <c r="L669" s="424"/>
      <c r="M669" s="351" t="s">
        <v>31</v>
      </c>
      <c r="N669" s="352"/>
      <c r="O669" s="352"/>
      <c r="P669" s="352" t="str">
        <f t="shared" ca="1" si="811"/>
        <v/>
      </c>
      <c r="Q669" s="352"/>
      <c r="R669" s="352" t="str">
        <f t="shared" si="812"/>
        <v/>
      </c>
      <c r="S669" s="352"/>
      <c r="T669" s="361">
        <f t="shared" si="803"/>
        <v>0</v>
      </c>
      <c r="U669" s="351" t="s">
        <v>31</v>
      </c>
      <c r="V669" s="352"/>
      <c r="W669" s="352"/>
      <c r="X669" s="352" t="str">
        <f t="shared" ca="1" si="813"/>
        <v/>
      </c>
      <c r="Y669" s="352"/>
      <c r="Z669" s="352" t="str">
        <f t="shared" si="814"/>
        <v/>
      </c>
      <c r="AA669" s="352"/>
      <c r="AB669" s="361">
        <f t="shared" si="804"/>
        <v>0</v>
      </c>
      <c r="AC669" s="351" t="s">
        <v>31</v>
      </c>
      <c r="AD669" s="352"/>
      <c r="AE669" s="352"/>
      <c r="AF669" s="352" t="str">
        <f t="shared" ca="1" si="815"/>
        <v/>
      </c>
      <c r="AG669" s="352"/>
      <c r="AH669" s="352" t="str">
        <f t="shared" si="816"/>
        <v/>
      </c>
      <c r="AI669" s="352"/>
      <c r="AJ669" s="361">
        <f t="shared" si="805"/>
        <v>0</v>
      </c>
      <c r="AK669" s="351" t="s">
        <v>31</v>
      </c>
      <c r="AL669" s="352"/>
      <c r="AM669" s="352"/>
      <c r="AN669" s="352" t="str">
        <f t="shared" ca="1" si="817"/>
        <v/>
      </c>
      <c r="AO669" s="352"/>
      <c r="AP669" s="352" t="str">
        <f t="shared" si="818"/>
        <v/>
      </c>
      <c r="AQ669" s="352"/>
      <c r="AR669" s="361">
        <f t="shared" si="806"/>
        <v>0</v>
      </c>
    </row>
    <row r="670" spans="1:44" x14ac:dyDescent="0.2">
      <c r="A670" s="430">
        <f t="shared" ref="A670" si="831">IF(AND(A668&lt;&gt;A$10, A668&lt;&gt;""), A668+1, "")</f>
        <v>330</v>
      </c>
      <c r="B670" s="430" t="str">
        <f>'TO Filter Summary'!B340</f>
        <v>GPS PPBL</v>
      </c>
      <c r="C670" s="414" t="s">
        <v>1013</v>
      </c>
      <c r="D670" s="409" t="s">
        <v>27</v>
      </c>
      <c r="E670" s="409" t="str">
        <f>'TO Filter Summary'!D340</f>
        <v>B</v>
      </c>
      <c r="F670" s="416">
        <f ca="1">IF($A670="","", VLOOKUP(CONCATENATE("Observatory", $A670), Type_DB, 4, 0))</f>
        <v>735</v>
      </c>
      <c r="G670" s="409" t="str">
        <f ca="1">IF($A670="","", VLOOKUP(CONCATENATE("Observatory", $A670), Type_DB, 5, 0))</f>
        <v>0x2DF</v>
      </c>
      <c r="H670" s="409" t="str">
        <f t="shared" ref="H670" ca="1" si="832">CONCATENATE("0x",DEC2HEX(F670+2048))</f>
        <v>0xADF</v>
      </c>
      <c r="I670" s="419">
        <f ca="1">IF($A670="","", VLOOKUP(CONCATENATE("Observatory", $A670), Type_DB, 12, 0))</f>
        <v>2000</v>
      </c>
      <c r="J670" s="421">
        <f ca="1">IF($A670="","", VLOOKUP(CONCATENATE("Observatory", $A670), Type_DB, 15, 0))</f>
        <v>1</v>
      </c>
      <c r="K670" s="421" t="str">
        <f ca="1">IF($A670="","", VLOOKUP(CONCATENATE("Observatory", $A670), Type_DB, 8, 0))</f>
        <v>Sync</v>
      </c>
      <c r="L670" s="423">
        <f ca="1">IF($A670="","", VLOOKUP(CONCATENATE("Observatory", $A670), Type_DB, 16, 0))</f>
        <v>2000</v>
      </c>
      <c r="M670" s="348" t="s">
        <v>899</v>
      </c>
      <c r="N670" s="349">
        <v>0</v>
      </c>
      <c r="O670" s="349">
        <v>0</v>
      </c>
      <c r="P670" s="350">
        <f t="shared" ca="1" si="811"/>
        <v>0</v>
      </c>
      <c r="Q670" s="349">
        <v>0</v>
      </c>
      <c r="R670" s="349">
        <f t="shared" si="812"/>
        <v>0</v>
      </c>
      <c r="S670" s="349" t="s">
        <v>923</v>
      </c>
      <c r="T670" s="360">
        <f t="shared" si="803"/>
        <v>0</v>
      </c>
      <c r="U670" s="348" t="s">
        <v>899</v>
      </c>
      <c r="V670" s="349">
        <v>0</v>
      </c>
      <c r="W670" s="349">
        <v>0</v>
      </c>
      <c r="X670" s="350">
        <f t="shared" ca="1" si="813"/>
        <v>0</v>
      </c>
      <c r="Y670" s="349">
        <v>0</v>
      </c>
      <c r="Z670" s="349">
        <f t="shared" si="814"/>
        <v>0</v>
      </c>
      <c r="AA670" s="349" t="s">
        <v>923</v>
      </c>
      <c r="AB670" s="360">
        <f t="shared" si="804"/>
        <v>0</v>
      </c>
      <c r="AC670" s="348" t="s">
        <v>899</v>
      </c>
      <c r="AD670" s="349">
        <v>0</v>
      </c>
      <c r="AE670" s="349">
        <v>0</v>
      </c>
      <c r="AF670" s="350">
        <f t="shared" ca="1" si="815"/>
        <v>0</v>
      </c>
      <c r="AG670" s="349">
        <v>0</v>
      </c>
      <c r="AH670" s="349">
        <f t="shared" si="816"/>
        <v>0</v>
      </c>
      <c r="AI670" s="349" t="s">
        <v>923</v>
      </c>
      <c r="AJ670" s="360">
        <f t="shared" si="805"/>
        <v>0</v>
      </c>
      <c r="AK670" s="348" t="s">
        <v>899</v>
      </c>
      <c r="AL670" s="349">
        <v>0</v>
      </c>
      <c r="AM670" s="349">
        <v>0</v>
      </c>
      <c r="AN670" s="350">
        <f t="shared" ca="1" si="817"/>
        <v>0</v>
      </c>
      <c r="AO670" s="349">
        <v>0</v>
      </c>
      <c r="AP670" s="349">
        <f t="shared" si="818"/>
        <v>0</v>
      </c>
      <c r="AQ670" s="349" t="s">
        <v>923</v>
      </c>
      <c r="AR670" s="360">
        <f t="shared" si="806"/>
        <v>0</v>
      </c>
    </row>
    <row r="671" spans="1:44" ht="13.5" thickBot="1" x14ac:dyDescent="0.25">
      <c r="A671" s="430"/>
      <c r="B671" s="430"/>
      <c r="C671" s="415"/>
      <c r="D671" s="413"/>
      <c r="E671" s="413"/>
      <c r="F671" s="417"/>
      <c r="G671" s="418"/>
      <c r="H671" s="418"/>
      <c r="I671" s="420"/>
      <c r="J671" s="422"/>
      <c r="K671" s="422"/>
      <c r="L671" s="424"/>
      <c r="M671" s="351" t="s">
        <v>31</v>
      </c>
      <c r="N671" s="352"/>
      <c r="O671" s="352"/>
      <c r="P671" s="352" t="str">
        <f t="shared" ca="1" si="811"/>
        <v/>
      </c>
      <c r="Q671" s="352"/>
      <c r="R671" s="352" t="str">
        <f t="shared" si="812"/>
        <v/>
      </c>
      <c r="S671" s="352"/>
      <c r="T671" s="361">
        <f t="shared" si="803"/>
        <v>0</v>
      </c>
      <c r="U671" s="351" t="s">
        <v>31</v>
      </c>
      <c r="V671" s="352"/>
      <c r="W671" s="352"/>
      <c r="X671" s="352" t="str">
        <f t="shared" ca="1" si="813"/>
        <v/>
      </c>
      <c r="Y671" s="352"/>
      <c r="Z671" s="352" t="str">
        <f t="shared" si="814"/>
        <v/>
      </c>
      <c r="AA671" s="352"/>
      <c r="AB671" s="361">
        <f t="shared" si="804"/>
        <v>0</v>
      </c>
      <c r="AC671" s="351" t="s">
        <v>31</v>
      </c>
      <c r="AD671" s="352"/>
      <c r="AE671" s="352"/>
      <c r="AF671" s="352" t="str">
        <f t="shared" ca="1" si="815"/>
        <v/>
      </c>
      <c r="AG671" s="352"/>
      <c r="AH671" s="352" t="str">
        <f t="shared" si="816"/>
        <v/>
      </c>
      <c r="AI671" s="352"/>
      <c r="AJ671" s="361">
        <f t="shared" si="805"/>
        <v>0</v>
      </c>
      <c r="AK671" s="351" t="s">
        <v>31</v>
      </c>
      <c r="AL671" s="352"/>
      <c r="AM671" s="352"/>
      <c r="AN671" s="352" t="str">
        <f t="shared" ca="1" si="817"/>
        <v/>
      </c>
      <c r="AO671" s="352"/>
      <c r="AP671" s="352" t="str">
        <f t="shared" si="818"/>
        <v/>
      </c>
      <c r="AQ671" s="352"/>
      <c r="AR671" s="361">
        <f t="shared" si="806"/>
        <v>0</v>
      </c>
    </row>
    <row r="672" spans="1:44" x14ac:dyDescent="0.2">
      <c r="A672" s="430">
        <f t="shared" ref="A672" si="833">IF(AND(A670&lt;&gt;A$10, A670&lt;&gt;""), A670+1, "")</f>
        <v>331</v>
      </c>
      <c r="B672" s="430" t="str">
        <f>'TO Filter Summary'!B341</f>
        <v>GPS</v>
      </c>
      <c r="C672" s="414" t="s">
        <v>739</v>
      </c>
      <c r="D672" s="409" t="s">
        <v>27</v>
      </c>
      <c r="E672" s="409" t="str">
        <f>'TO Filter Summary'!D341</f>
        <v>B</v>
      </c>
      <c r="F672" s="416">
        <f ca="1">IF($A672="","", VLOOKUP(CONCATENATE("Observatory", $A672), Type_DB, 4, 0))</f>
        <v>736</v>
      </c>
      <c r="G672" s="409" t="str">
        <f ca="1">IF($A672="","", VLOOKUP(CONCATENATE("Observatory", $A672), Type_DB, 5, 0))</f>
        <v>0x2E0</v>
      </c>
      <c r="H672" s="409" t="str">
        <f t="shared" ref="H672" ca="1" si="834">CONCATENATE("0x",DEC2HEX(F672+2048))</f>
        <v>0xAE0</v>
      </c>
      <c r="I672" s="419">
        <f ca="1">IF($A672="","", VLOOKUP(CONCATENATE("Observatory", $A672), Type_DB, 12, 0))</f>
        <v>2256</v>
      </c>
      <c r="J672" s="421">
        <f ca="1">IF($A672="","", VLOOKUP(CONCATENATE("Observatory", $A672), Type_DB, 15, 0))</f>
        <v>60</v>
      </c>
      <c r="K672" s="421" t="str">
        <f ca="1">IF($A672="","", VLOOKUP(CONCATENATE("Observatory", $A672), Type_DB, 8, 0))</f>
        <v>Sync</v>
      </c>
      <c r="L672" s="423">
        <f ca="1">IF($A672="","", VLOOKUP(CONCATENATE("Observatory", $A672), Type_DB, 16, 0))</f>
        <v>37.6</v>
      </c>
      <c r="M672" s="348" t="s">
        <v>899</v>
      </c>
      <c r="N672" s="349">
        <v>1</v>
      </c>
      <c r="O672" s="349">
        <v>1</v>
      </c>
      <c r="P672" s="350">
        <f t="shared" ca="1" si="811"/>
        <v>60</v>
      </c>
      <c r="Q672" s="349">
        <v>0</v>
      </c>
      <c r="R672" s="349">
        <f t="shared" si="812"/>
        <v>0</v>
      </c>
      <c r="S672" s="349" t="s">
        <v>923</v>
      </c>
      <c r="T672" s="360">
        <f t="shared" si="803"/>
        <v>0</v>
      </c>
      <c r="U672" s="348" t="s">
        <v>899</v>
      </c>
      <c r="V672" s="349">
        <v>0</v>
      </c>
      <c r="W672" s="349">
        <v>0</v>
      </c>
      <c r="X672" s="350">
        <f t="shared" ca="1" si="813"/>
        <v>0</v>
      </c>
      <c r="Y672" s="349">
        <v>0</v>
      </c>
      <c r="Z672" s="349">
        <f t="shared" si="814"/>
        <v>0</v>
      </c>
      <c r="AA672" s="349" t="s">
        <v>923</v>
      </c>
      <c r="AB672" s="360">
        <f t="shared" si="804"/>
        <v>0</v>
      </c>
      <c r="AC672" s="348" t="s">
        <v>899</v>
      </c>
      <c r="AD672" s="349">
        <v>1</v>
      </c>
      <c r="AE672" s="349">
        <v>1</v>
      </c>
      <c r="AF672" s="350">
        <f t="shared" ca="1" si="815"/>
        <v>60</v>
      </c>
      <c r="AG672" s="349">
        <v>0</v>
      </c>
      <c r="AH672" s="349">
        <f t="shared" si="816"/>
        <v>0</v>
      </c>
      <c r="AI672" s="349" t="s">
        <v>923</v>
      </c>
      <c r="AJ672" s="360">
        <f t="shared" si="805"/>
        <v>0</v>
      </c>
      <c r="AK672" s="348" t="s">
        <v>899</v>
      </c>
      <c r="AL672" s="349">
        <v>1</v>
      </c>
      <c r="AM672" s="349">
        <v>1</v>
      </c>
      <c r="AN672" s="350">
        <f t="shared" ca="1" si="817"/>
        <v>60</v>
      </c>
      <c r="AO672" s="349">
        <v>0</v>
      </c>
      <c r="AP672" s="349">
        <f t="shared" si="818"/>
        <v>0</v>
      </c>
      <c r="AQ672" s="349" t="s">
        <v>923</v>
      </c>
      <c r="AR672" s="360">
        <f t="shared" si="806"/>
        <v>0</v>
      </c>
    </row>
    <row r="673" spans="1:44" ht="13.5" thickBot="1" x14ac:dyDescent="0.25">
      <c r="A673" s="430"/>
      <c r="B673" s="430"/>
      <c r="C673" s="415"/>
      <c r="D673" s="413"/>
      <c r="E673" s="413"/>
      <c r="F673" s="417"/>
      <c r="G673" s="418"/>
      <c r="H673" s="418"/>
      <c r="I673" s="420"/>
      <c r="J673" s="422"/>
      <c r="K673" s="422"/>
      <c r="L673" s="424"/>
      <c r="M673" s="351" t="s">
        <v>31</v>
      </c>
      <c r="N673" s="352"/>
      <c r="O673" s="352"/>
      <c r="P673" s="352" t="str">
        <f t="shared" ca="1" si="811"/>
        <v/>
      </c>
      <c r="Q673" s="352"/>
      <c r="R673" s="352" t="str">
        <f t="shared" si="812"/>
        <v/>
      </c>
      <c r="S673" s="352"/>
      <c r="T673" s="361">
        <f t="shared" si="803"/>
        <v>0</v>
      </c>
      <c r="U673" s="351" t="s">
        <v>31</v>
      </c>
      <c r="V673" s="352"/>
      <c r="W673" s="352"/>
      <c r="X673" s="352" t="str">
        <f t="shared" ca="1" si="813"/>
        <v/>
      </c>
      <c r="Y673" s="352"/>
      <c r="Z673" s="352" t="str">
        <f t="shared" si="814"/>
        <v/>
      </c>
      <c r="AA673" s="352"/>
      <c r="AB673" s="361">
        <f t="shared" si="804"/>
        <v>0</v>
      </c>
      <c r="AC673" s="351" t="s">
        <v>31</v>
      </c>
      <c r="AD673" s="352"/>
      <c r="AE673" s="352"/>
      <c r="AF673" s="352" t="str">
        <f t="shared" ca="1" si="815"/>
        <v/>
      </c>
      <c r="AG673" s="352"/>
      <c r="AH673" s="352" t="str">
        <f t="shared" si="816"/>
        <v/>
      </c>
      <c r="AI673" s="352"/>
      <c r="AJ673" s="361">
        <f t="shared" si="805"/>
        <v>0</v>
      </c>
      <c r="AK673" s="351" t="s">
        <v>31</v>
      </c>
      <c r="AL673" s="352"/>
      <c r="AM673" s="352"/>
      <c r="AN673" s="352" t="str">
        <f t="shared" ca="1" si="817"/>
        <v/>
      </c>
      <c r="AO673" s="352"/>
      <c r="AP673" s="352" t="str">
        <f t="shared" si="818"/>
        <v/>
      </c>
      <c r="AQ673" s="352"/>
      <c r="AR673" s="361">
        <f t="shared" si="806"/>
        <v>0</v>
      </c>
    </row>
    <row r="674" spans="1:44" x14ac:dyDescent="0.2">
      <c r="A674" s="430">
        <f t="shared" ref="A674" si="835">IF(AND(A672&lt;&gt;A$10, A672&lt;&gt;""), A672+1, "")</f>
        <v>332</v>
      </c>
      <c r="B674" s="430" t="str">
        <f>'TO Filter Summary'!B342</f>
        <v>GPS</v>
      </c>
      <c r="C674" s="414" t="s">
        <v>1014</v>
      </c>
      <c r="D674" s="409" t="s">
        <v>27</v>
      </c>
      <c r="E674" s="409" t="str">
        <f>'TO Filter Summary'!D342</f>
        <v>B</v>
      </c>
      <c r="F674" s="416">
        <f ca="1">IF($A674="","", VLOOKUP(CONCATENATE("Observatory", $A674), Type_DB, 4, 0))</f>
        <v>737</v>
      </c>
      <c r="G674" s="409" t="str">
        <f ca="1">IF($A674="","", VLOOKUP(CONCATENATE("Observatory", $A674), Type_DB, 5, 0))</f>
        <v>0x2E1</v>
      </c>
      <c r="H674" s="409" t="str">
        <f t="shared" ref="H674" ca="1" si="836">CONCATENATE("0x",DEC2HEX(F674+2048))</f>
        <v>0xAE1</v>
      </c>
      <c r="I674" s="419">
        <f ca="1">IF($A674="","", VLOOKUP(CONCATENATE("Observatory", $A674), Type_DB, 12, 0))</f>
        <v>880</v>
      </c>
      <c r="J674" s="421">
        <f ca="1">IF($A674="","", VLOOKUP(CONCATENATE("Observatory", $A674), Type_DB, 15, 0))</f>
        <v>30</v>
      </c>
      <c r="K674" s="421" t="str">
        <f ca="1">IF($A674="","", VLOOKUP(CONCATENATE("Observatory", $A674), Type_DB, 8, 0))</f>
        <v>Sync</v>
      </c>
      <c r="L674" s="423">
        <f ca="1">IF($A674="","", VLOOKUP(CONCATENATE("Observatory", $A674), Type_DB, 16, 0))</f>
        <v>29.333333333333332</v>
      </c>
      <c r="M674" s="348" t="s">
        <v>899</v>
      </c>
      <c r="N674" s="349">
        <v>1</v>
      </c>
      <c r="O674" s="349">
        <v>1</v>
      </c>
      <c r="P674" s="350">
        <f t="shared" ca="1" si="811"/>
        <v>30</v>
      </c>
      <c r="Q674" s="349">
        <v>0</v>
      </c>
      <c r="R674" s="349">
        <f t="shared" si="812"/>
        <v>0</v>
      </c>
      <c r="S674" s="349" t="s">
        <v>923</v>
      </c>
      <c r="T674" s="360">
        <f t="shared" si="803"/>
        <v>0</v>
      </c>
      <c r="U674" s="348" t="s">
        <v>899</v>
      </c>
      <c r="V674" s="349">
        <v>0</v>
      </c>
      <c r="W674" s="349">
        <v>0</v>
      </c>
      <c r="X674" s="350">
        <f t="shared" ca="1" si="813"/>
        <v>0</v>
      </c>
      <c r="Y674" s="349">
        <v>0</v>
      </c>
      <c r="Z674" s="349">
        <f t="shared" si="814"/>
        <v>0</v>
      </c>
      <c r="AA674" s="349" t="s">
        <v>923</v>
      </c>
      <c r="AB674" s="360">
        <f t="shared" si="804"/>
        <v>0</v>
      </c>
      <c r="AC674" s="348" t="s">
        <v>899</v>
      </c>
      <c r="AD674" s="349">
        <v>1</v>
      </c>
      <c r="AE674" s="349">
        <v>1</v>
      </c>
      <c r="AF674" s="350">
        <f t="shared" ca="1" si="815"/>
        <v>30</v>
      </c>
      <c r="AG674" s="349">
        <v>0</v>
      </c>
      <c r="AH674" s="349">
        <f t="shared" si="816"/>
        <v>0</v>
      </c>
      <c r="AI674" s="349" t="s">
        <v>923</v>
      </c>
      <c r="AJ674" s="360">
        <f t="shared" si="805"/>
        <v>0</v>
      </c>
      <c r="AK674" s="348" t="s">
        <v>899</v>
      </c>
      <c r="AL674" s="349">
        <v>1</v>
      </c>
      <c r="AM674" s="349">
        <v>1</v>
      </c>
      <c r="AN674" s="350">
        <f t="shared" ca="1" si="817"/>
        <v>30</v>
      </c>
      <c r="AO674" s="349">
        <v>0</v>
      </c>
      <c r="AP674" s="349">
        <f t="shared" si="818"/>
        <v>0</v>
      </c>
      <c r="AQ674" s="349" t="s">
        <v>923</v>
      </c>
      <c r="AR674" s="360">
        <f t="shared" si="806"/>
        <v>0</v>
      </c>
    </row>
    <row r="675" spans="1:44" ht="13.5" thickBot="1" x14ac:dyDescent="0.25">
      <c r="A675" s="430"/>
      <c r="B675" s="430"/>
      <c r="C675" s="415"/>
      <c r="D675" s="413"/>
      <c r="E675" s="413"/>
      <c r="F675" s="417"/>
      <c r="G675" s="418"/>
      <c r="H675" s="418"/>
      <c r="I675" s="420"/>
      <c r="J675" s="422"/>
      <c r="K675" s="422"/>
      <c r="L675" s="424"/>
      <c r="M675" s="351" t="s">
        <v>31</v>
      </c>
      <c r="N675" s="352"/>
      <c r="O675" s="352"/>
      <c r="P675" s="352" t="str">
        <f t="shared" ca="1" si="811"/>
        <v/>
      </c>
      <c r="Q675" s="352"/>
      <c r="R675" s="352" t="str">
        <f t="shared" si="812"/>
        <v/>
      </c>
      <c r="S675" s="352"/>
      <c r="T675" s="361">
        <f t="shared" si="803"/>
        <v>0</v>
      </c>
      <c r="U675" s="351" t="s">
        <v>31</v>
      </c>
      <c r="V675" s="352"/>
      <c r="W675" s="352"/>
      <c r="X675" s="352" t="str">
        <f t="shared" ca="1" si="813"/>
        <v/>
      </c>
      <c r="Y675" s="352"/>
      <c r="Z675" s="352" t="str">
        <f t="shared" si="814"/>
        <v/>
      </c>
      <c r="AA675" s="352"/>
      <c r="AB675" s="361">
        <f t="shared" si="804"/>
        <v>0</v>
      </c>
      <c r="AC675" s="351" t="s">
        <v>31</v>
      </c>
      <c r="AD675" s="352"/>
      <c r="AE675" s="352"/>
      <c r="AF675" s="352" t="str">
        <f t="shared" ca="1" si="815"/>
        <v/>
      </c>
      <c r="AG675" s="352"/>
      <c r="AH675" s="352" t="str">
        <f t="shared" si="816"/>
        <v/>
      </c>
      <c r="AI675" s="352"/>
      <c r="AJ675" s="361">
        <f t="shared" si="805"/>
        <v>0</v>
      </c>
      <c r="AK675" s="351" t="s">
        <v>31</v>
      </c>
      <c r="AL675" s="352"/>
      <c r="AM675" s="352"/>
      <c r="AN675" s="352" t="str">
        <f t="shared" ca="1" si="817"/>
        <v/>
      </c>
      <c r="AO675" s="352"/>
      <c r="AP675" s="352" t="str">
        <f t="shared" si="818"/>
        <v/>
      </c>
      <c r="AQ675" s="352"/>
      <c r="AR675" s="361">
        <f t="shared" si="806"/>
        <v>0</v>
      </c>
    </row>
    <row r="676" spans="1:44" x14ac:dyDescent="0.2">
      <c r="A676" s="430">
        <f t="shared" ref="A676" si="837">IF(AND(A674&lt;&gt;A$10, A674&lt;&gt;""), A674+1, "")</f>
        <v>333</v>
      </c>
      <c r="B676" s="430">
        <f>'TO Filter Summary'!B343</f>
        <v>0</v>
      </c>
      <c r="C676" s="414" t="s">
        <v>1015</v>
      </c>
      <c r="D676" s="409" t="s">
        <v>27</v>
      </c>
      <c r="E676" s="409" t="str">
        <f>'TO Filter Summary'!D343</f>
        <v>B</v>
      </c>
      <c r="F676" s="416">
        <f ca="1">IF($A676="","", VLOOKUP(CONCATENATE("Observatory", $A676), Type_DB, 4, 0))</f>
        <v>738</v>
      </c>
      <c r="G676" s="409" t="str">
        <f ca="1">IF($A676="","", VLOOKUP(CONCATENATE("Observatory", $A676), Type_DB, 5, 0))</f>
        <v>0x2E2</v>
      </c>
      <c r="H676" s="409" t="str">
        <f t="shared" ref="H676" ca="1" si="838">CONCATENATE("0x",DEC2HEX(F676+2048))</f>
        <v>0xAE2</v>
      </c>
      <c r="I676" s="419">
        <f ca="1">IF($A676="","", VLOOKUP(CONCATENATE("Observatory", $A676), Type_DB, 12, 0))</f>
        <v>976</v>
      </c>
      <c r="J676" s="421">
        <f ca="1">IF($A676="","", VLOOKUP(CONCATENATE("Observatory", $A676), Type_DB, 15, 0))</f>
        <v>0</v>
      </c>
      <c r="K676" s="421" t="str">
        <f ca="1">IF($A676="","", VLOOKUP(CONCATENATE("Observatory", $A676), Type_DB, 8, 0))</f>
        <v>Async</v>
      </c>
      <c r="L676" s="423">
        <f ca="1">IF($A676="","", VLOOKUP(CONCATENATE("Observatory", $A676), Type_DB, 16, 0))</f>
        <v>0</v>
      </c>
      <c r="M676" s="348" t="s">
        <v>899</v>
      </c>
      <c r="N676" s="349">
        <v>1</v>
      </c>
      <c r="O676" s="349">
        <v>1</v>
      </c>
      <c r="P676" s="350">
        <f t="shared" ca="1" si="811"/>
        <v>0</v>
      </c>
      <c r="Q676" s="349">
        <v>0</v>
      </c>
      <c r="R676" s="349">
        <f t="shared" si="812"/>
        <v>0</v>
      </c>
      <c r="S676" s="349" t="s">
        <v>923</v>
      </c>
      <c r="T676" s="360">
        <f t="shared" si="803"/>
        <v>0</v>
      </c>
      <c r="U676" s="348" t="s">
        <v>899</v>
      </c>
      <c r="V676" s="349">
        <v>0</v>
      </c>
      <c r="W676" s="349">
        <v>0</v>
      </c>
      <c r="X676" s="350">
        <f t="shared" ca="1" si="813"/>
        <v>0</v>
      </c>
      <c r="Y676" s="349">
        <v>0</v>
      </c>
      <c r="Z676" s="349">
        <f t="shared" si="814"/>
        <v>0</v>
      </c>
      <c r="AA676" s="349" t="s">
        <v>923</v>
      </c>
      <c r="AB676" s="360">
        <f t="shared" si="804"/>
        <v>0</v>
      </c>
      <c r="AC676" s="348" t="s">
        <v>899</v>
      </c>
      <c r="AD676" s="349">
        <v>1</v>
      </c>
      <c r="AE676" s="349">
        <v>1</v>
      </c>
      <c r="AF676" s="350">
        <f t="shared" ca="1" si="815"/>
        <v>0</v>
      </c>
      <c r="AG676" s="349">
        <v>0</v>
      </c>
      <c r="AH676" s="349">
        <f t="shared" si="816"/>
        <v>0</v>
      </c>
      <c r="AI676" s="349" t="s">
        <v>923</v>
      </c>
      <c r="AJ676" s="360">
        <f t="shared" si="805"/>
        <v>0</v>
      </c>
      <c r="AK676" s="348" t="s">
        <v>899</v>
      </c>
      <c r="AL676" s="349">
        <v>1</v>
      </c>
      <c r="AM676" s="349">
        <v>1</v>
      </c>
      <c r="AN676" s="350">
        <f t="shared" ca="1" si="817"/>
        <v>0</v>
      </c>
      <c r="AO676" s="349">
        <v>0</v>
      </c>
      <c r="AP676" s="349">
        <f t="shared" si="818"/>
        <v>0</v>
      </c>
      <c r="AQ676" s="349" t="s">
        <v>923</v>
      </c>
      <c r="AR676" s="360">
        <f t="shared" si="806"/>
        <v>0</v>
      </c>
    </row>
    <row r="677" spans="1:44" ht="13.5" thickBot="1" x14ac:dyDescent="0.25">
      <c r="A677" s="430"/>
      <c r="B677" s="430"/>
      <c r="C677" s="415"/>
      <c r="D677" s="413"/>
      <c r="E677" s="413"/>
      <c r="F677" s="417"/>
      <c r="G677" s="418"/>
      <c r="H677" s="418"/>
      <c r="I677" s="420"/>
      <c r="J677" s="422"/>
      <c r="K677" s="422"/>
      <c r="L677" s="424"/>
      <c r="M677" s="351" t="s">
        <v>31</v>
      </c>
      <c r="N677" s="352"/>
      <c r="O677" s="352"/>
      <c r="P677" s="352" t="str">
        <f t="shared" ca="1" si="811"/>
        <v/>
      </c>
      <c r="Q677" s="352"/>
      <c r="R677" s="352" t="str">
        <f t="shared" si="812"/>
        <v/>
      </c>
      <c r="S677" s="352"/>
      <c r="T677" s="361">
        <f t="shared" si="803"/>
        <v>0</v>
      </c>
      <c r="U677" s="351" t="s">
        <v>31</v>
      </c>
      <c r="V677" s="352"/>
      <c r="W677" s="352"/>
      <c r="X677" s="352" t="str">
        <f t="shared" ca="1" si="813"/>
        <v/>
      </c>
      <c r="Y677" s="352"/>
      <c r="Z677" s="352" t="str">
        <f t="shared" si="814"/>
        <v/>
      </c>
      <c r="AA677" s="352"/>
      <c r="AB677" s="361">
        <f t="shared" si="804"/>
        <v>0</v>
      </c>
      <c r="AC677" s="351" t="s">
        <v>31</v>
      </c>
      <c r="AD677" s="352"/>
      <c r="AE677" s="352"/>
      <c r="AF677" s="352" t="str">
        <f t="shared" ca="1" si="815"/>
        <v/>
      </c>
      <c r="AG677" s="352"/>
      <c r="AH677" s="352" t="str">
        <f t="shared" si="816"/>
        <v/>
      </c>
      <c r="AI677" s="352"/>
      <c r="AJ677" s="361">
        <f t="shared" si="805"/>
        <v>0</v>
      </c>
      <c r="AK677" s="351" t="s">
        <v>31</v>
      </c>
      <c r="AL677" s="352"/>
      <c r="AM677" s="352"/>
      <c r="AN677" s="352" t="str">
        <f t="shared" ca="1" si="817"/>
        <v/>
      </c>
      <c r="AO677" s="352"/>
      <c r="AP677" s="352" t="str">
        <f t="shared" si="818"/>
        <v/>
      </c>
      <c r="AQ677" s="352"/>
      <c r="AR677" s="361">
        <f t="shared" si="806"/>
        <v>0</v>
      </c>
    </row>
    <row r="678" spans="1:44" x14ac:dyDescent="0.2">
      <c r="A678" s="430">
        <f t="shared" ref="A678" si="839">IF(AND(A676&lt;&gt;A$10, A676&lt;&gt;""), A676+1, "")</f>
        <v>334</v>
      </c>
      <c r="B678" s="430">
        <f>'TO Filter Summary'!B344</f>
        <v>0</v>
      </c>
      <c r="C678" s="414" t="s">
        <v>1016</v>
      </c>
      <c r="D678" s="409" t="s">
        <v>27</v>
      </c>
      <c r="E678" s="409" t="str">
        <f>'TO Filter Summary'!D344</f>
        <v>B</v>
      </c>
      <c r="F678" s="416">
        <f ca="1">IF($A678="","", VLOOKUP(CONCATENATE("Observatory", $A678), Type_DB, 4, 0))</f>
        <v>739</v>
      </c>
      <c r="G678" s="409" t="str">
        <f ca="1">IF($A678="","", VLOOKUP(CONCATENATE("Observatory", $A678), Type_DB, 5, 0))</f>
        <v>0x2E3</v>
      </c>
      <c r="H678" s="409" t="str">
        <f t="shared" ref="H678" ca="1" si="840">CONCATENATE("0x",DEC2HEX(F678+2048))</f>
        <v>0xAE3</v>
      </c>
      <c r="I678" s="419">
        <f ca="1">IF($A678="","", VLOOKUP(CONCATENATE("Observatory", $A678), Type_DB, 12, 0))</f>
        <v>1488</v>
      </c>
      <c r="J678" s="421">
        <f ca="1">IF($A678="","", VLOOKUP(CONCATENATE("Observatory", $A678), Type_DB, 15, 0))</f>
        <v>0</v>
      </c>
      <c r="K678" s="421" t="str">
        <f ca="1">IF($A678="","", VLOOKUP(CONCATENATE("Observatory", $A678), Type_DB, 8, 0))</f>
        <v>Async</v>
      </c>
      <c r="L678" s="423">
        <f ca="1">IF($A678="","", VLOOKUP(CONCATENATE("Observatory", $A678), Type_DB, 16, 0))</f>
        <v>0</v>
      </c>
      <c r="M678" s="348" t="s">
        <v>899</v>
      </c>
      <c r="N678" s="349">
        <v>1</v>
      </c>
      <c r="O678" s="349">
        <v>1</v>
      </c>
      <c r="P678" s="350">
        <f t="shared" ca="1" si="811"/>
        <v>0</v>
      </c>
      <c r="Q678" s="349">
        <v>0</v>
      </c>
      <c r="R678" s="349">
        <f t="shared" si="812"/>
        <v>0</v>
      </c>
      <c r="S678" s="349" t="s">
        <v>923</v>
      </c>
      <c r="T678" s="360">
        <f t="shared" si="803"/>
        <v>0</v>
      </c>
      <c r="U678" s="348" t="s">
        <v>899</v>
      </c>
      <c r="V678" s="349">
        <v>0</v>
      </c>
      <c r="W678" s="349">
        <v>0</v>
      </c>
      <c r="X678" s="350">
        <f t="shared" ca="1" si="813"/>
        <v>0</v>
      </c>
      <c r="Y678" s="349">
        <v>0</v>
      </c>
      <c r="Z678" s="349">
        <f t="shared" si="814"/>
        <v>0</v>
      </c>
      <c r="AA678" s="349" t="s">
        <v>923</v>
      </c>
      <c r="AB678" s="360">
        <f t="shared" si="804"/>
        <v>0</v>
      </c>
      <c r="AC678" s="348" t="s">
        <v>899</v>
      </c>
      <c r="AD678" s="349">
        <v>1</v>
      </c>
      <c r="AE678" s="349">
        <v>1</v>
      </c>
      <c r="AF678" s="350">
        <f t="shared" ca="1" si="815"/>
        <v>0</v>
      </c>
      <c r="AG678" s="349">
        <v>0</v>
      </c>
      <c r="AH678" s="349">
        <f t="shared" si="816"/>
        <v>0</v>
      </c>
      <c r="AI678" s="349" t="s">
        <v>923</v>
      </c>
      <c r="AJ678" s="360">
        <f t="shared" si="805"/>
        <v>0</v>
      </c>
      <c r="AK678" s="348" t="s">
        <v>899</v>
      </c>
      <c r="AL678" s="349">
        <v>1</v>
      </c>
      <c r="AM678" s="349">
        <v>1</v>
      </c>
      <c r="AN678" s="350">
        <f t="shared" ca="1" si="817"/>
        <v>0</v>
      </c>
      <c r="AO678" s="349">
        <v>0</v>
      </c>
      <c r="AP678" s="349">
        <f t="shared" si="818"/>
        <v>0</v>
      </c>
      <c r="AQ678" s="349" t="s">
        <v>923</v>
      </c>
      <c r="AR678" s="360">
        <f t="shared" si="806"/>
        <v>0</v>
      </c>
    </row>
    <row r="679" spans="1:44" ht="13.5" thickBot="1" x14ac:dyDescent="0.25">
      <c r="A679" s="430"/>
      <c r="B679" s="430"/>
      <c r="C679" s="415"/>
      <c r="D679" s="413"/>
      <c r="E679" s="413"/>
      <c r="F679" s="417"/>
      <c r="G679" s="418"/>
      <c r="H679" s="418"/>
      <c r="I679" s="420"/>
      <c r="J679" s="422"/>
      <c r="K679" s="422"/>
      <c r="L679" s="424"/>
      <c r="M679" s="351" t="s">
        <v>31</v>
      </c>
      <c r="N679" s="352"/>
      <c r="O679" s="352"/>
      <c r="P679" s="352" t="str">
        <f t="shared" ca="1" si="811"/>
        <v/>
      </c>
      <c r="Q679" s="352"/>
      <c r="R679" s="352" t="str">
        <f t="shared" si="812"/>
        <v/>
      </c>
      <c r="S679" s="352"/>
      <c r="T679" s="361">
        <f t="shared" si="803"/>
        <v>0</v>
      </c>
      <c r="U679" s="351" t="s">
        <v>31</v>
      </c>
      <c r="V679" s="352"/>
      <c r="W679" s="352"/>
      <c r="X679" s="352" t="str">
        <f t="shared" ca="1" si="813"/>
        <v/>
      </c>
      <c r="Y679" s="352"/>
      <c r="Z679" s="352" t="str">
        <f t="shared" si="814"/>
        <v/>
      </c>
      <c r="AA679" s="352"/>
      <c r="AB679" s="361">
        <f t="shared" si="804"/>
        <v>0</v>
      </c>
      <c r="AC679" s="351" t="s">
        <v>31</v>
      </c>
      <c r="AD679" s="352"/>
      <c r="AE679" s="352"/>
      <c r="AF679" s="352" t="str">
        <f t="shared" ca="1" si="815"/>
        <v/>
      </c>
      <c r="AG679" s="352"/>
      <c r="AH679" s="352" t="str">
        <f t="shared" si="816"/>
        <v/>
      </c>
      <c r="AI679" s="352"/>
      <c r="AJ679" s="361">
        <f t="shared" si="805"/>
        <v>0</v>
      </c>
      <c r="AK679" s="351" t="s">
        <v>31</v>
      </c>
      <c r="AL679" s="352"/>
      <c r="AM679" s="352"/>
      <c r="AN679" s="352" t="str">
        <f t="shared" ca="1" si="817"/>
        <v/>
      </c>
      <c r="AO679" s="352"/>
      <c r="AP679" s="352" t="str">
        <f t="shared" si="818"/>
        <v/>
      </c>
      <c r="AQ679" s="352"/>
      <c r="AR679" s="361">
        <f t="shared" si="806"/>
        <v>0</v>
      </c>
    </row>
    <row r="680" spans="1:44" x14ac:dyDescent="0.2">
      <c r="A680" s="430">
        <f t="shared" ref="A680" si="841">IF(AND(A678&lt;&gt;A$10, A678&lt;&gt;""), A678+1, "")</f>
        <v>335</v>
      </c>
      <c r="B680" s="430">
        <f>'TO Filter Summary'!B345</f>
        <v>0</v>
      </c>
      <c r="C680" s="414" t="s">
        <v>1017</v>
      </c>
      <c r="D680" s="409" t="s">
        <v>27</v>
      </c>
      <c r="E680" s="409" t="str">
        <f>'TO Filter Summary'!D345</f>
        <v>B</v>
      </c>
      <c r="F680" s="416">
        <f ca="1">IF($A680="","", VLOOKUP(CONCATENATE("Observatory", $A680), Type_DB, 4, 0))</f>
        <v>740</v>
      </c>
      <c r="G680" s="409" t="str">
        <f ca="1">IF($A680="","", VLOOKUP(CONCATENATE("Observatory", $A680), Type_DB, 5, 0))</f>
        <v>0x2E4</v>
      </c>
      <c r="H680" s="409" t="str">
        <f t="shared" ref="H680" ca="1" si="842">CONCATENATE("0x",DEC2HEX(F680+2048))</f>
        <v>0xAE4</v>
      </c>
      <c r="I680" s="419">
        <f ca="1">IF($A680="","", VLOOKUP(CONCATENATE("Observatory", $A680), Type_DB, 12, 0))</f>
        <v>620</v>
      </c>
      <c r="J680" s="421">
        <f ca="1">IF($A680="","", VLOOKUP(CONCATENATE("Observatory", $A680), Type_DB, 15, 0))</f>
        <v>0</v>
      </c>
      <c r="K680" s="421" t="str">
        <f ca="1">IF($A680="","", VLOOKUP(CONCATENATE("Observatory", $A680), Type_DB, 8, 0))</f>
        <v>Async</v>
      </c>
      <c r="L680" s="423">
        <f ca="1">IF($A680="","", VLOOKUP(CONCATENATE("Observatory", $A680), Type_DB, 16, 0))</f>
        <v>0</v>
      </c>
      <c r="M680" s="348" t="s">
        <v>899</v>
      </c>
      <c r="N680" s="349">
        <v>1</v>
      </c>
      <c r="O680" s="349">
        <v>1</v>
      </c>
      <c r="P680" s="350">
        <f t="shared" ca="1" si="811"/>
        <v>0</v>
      </c>
      <c r="Q680" s="349">
        <v>0</v>
      </c>
      <c r="R680" s="349">
        <f t="shared" si="812"/>
        <v>0</v>
      </c>
      <c r="S680" s="349" t="s">
        <v>923</v>
      </c>
      <c r="T680" s="360">
        <f t="shared" si="803"/>
        <v>0</v>
      </c>
      <c r="U680" s="348" t="s">
        <v>899</v>
      </c>
      <c r="V680" s="349">
        <v>0</v>
      </c>
      <c r="W680" s="349">
        <v>0</v>
      </c>
      <c r="X680" s="350">
        <f t="shared" ca="1" si="813"/>
        <v>0</v>
      </c>
      <c r="Y680" s="349">
        <v>0</v>
      </c>
      <c r="Z680" s="349">
        <f t="shared" si="814"/>
        <v>0</v>
      </c>
      <c r="AA680" s="349" t="s">
        <v>923</v>
      </c>
      <c r="AB680" s="360">
        <f t="shared" si="804"/>
        <v>0</v>
      </c>
      <c r="AC680" s="348" t="s">
        <v>899</v>
      </c>
      <c r="AD680" s="349">
        <v>1</v>
      </c>
      <c r="AE680" s="349">
        <v>1</v>
      </c>
      <c r="AF680" s="350">
        <f t="shared" ca="1" si="815"/>
        <v>0</v>
      </c>
      <c r="AG680" s="349">
        <v>0</v>
      </c>
      <c r="AH680" s="349">
        <f t="shared" si="816"/>
        <v>0</v>
      </c>
      <c r="AI680" s="349" t="s">
        <v>923</v>
      </c>
      <c r="AJ680" s="360">
        <f t="shared" si="805"/>
        <v>0</v>
      </c>
      <c r="AK680" s="348" t="s">
        <v>899</v>
      </c>
      <c r="AL680" s="349">
        <v>1</v>
      </c>
      <c r="AM680" s="349">
        <v>1</v>
      </c>
      <c r="AN680" s="350">
        <f t="shared" ca="1" si="817"/>
        <v>0</v>
      </c>
      <c r="AO680" s="349">
        <v>0</v>
      </c>
      <c r="AP680" s="349">
        <f t="shared" si="818"/>
        <v>0</v>
      </c>
      <c r="AQ680" s="349" t="s">
        <v>923</v>
      </c>
      <c r="AR680" s="360">
        <f t="shared" si="806"/>
        <v>0</v>
      </c>
    </row>
    <row r="681" spans="1:44" ht="13.5" thickBot="1" x14ac:dyDescent="0.25">
      <c r="A681" s="430"/>
      <c r="B681" s="430"/>
      <c r="C681" s="415"/>
      <c r="D681" s="413"/>
      <c r="E681" s="413"/>
      <c r="F681" s="417"/>
      <c r="G681" s="418"/>
      <c r="H681" s="418"/>
      <c r="I681" s="420"/>
      <c r="J681" s="422"/>
      <c r="K681" s="422"/>
      <c r="L681" s="424"/>
      <c r="M681" s="351" t="s">
        <v>31</v>
      </c>
      <c r="N681" s="352"/>
      <c r="O681" s="352"/>
      <c r="P681" s="352" t="str">
        <f t="shared" ca="1" si="811"/>
        <v/>
      </c>
      <c r="Q681" s="352"/>
      <c r="R681" s="352" t="str">
        <f t="shared" si="812"/>
        <v/>
      </c>
      <c r="S681" s="352"/>
      <c r="T681" s="361">
        <f t="shared" si="803"/>
        <v>0</v>
      </c>
      <c r="U681" s="351" t="s">
        <v>31</v>
      </c>
      <c r="V681" s="352"/>
      <c r="W681" s="352"/>
      <c r="X681" s="352" t="str">
        <f t="shared" ca="1" si="813"/>
        <v/>
      </c>
      <c r="Y681" s="352"/>
      <c r="Z681" s="352" t="str">
        <f t="shared" si="814"/>
        <v/>
      </c>
      <c r="AA681" s="352"/>
      <c r="AB681" s="361">
        <f t="shared" si="804"/>
        <v>0</v>
      </c>
      <c r="AC681" s="351" t="s">
        <v>31</v>
      </c>
      <c r="AD681" s="352"/>
      <c r="AE681" s="352"/>
      <c r="AF681" s="352" t="str">
        <f t="shared" ca="1" si="815"/>
        <v/>
      </c>
      <c r="AG681" s="352"/>
      <c r="AH681" s="352" t="str">
        <f t="shared" si="816"/>
        <v/>
      </c>
      <c r="AI681" s="352"/>
      <c r="AJ681" s="361">
        <f t="shared" si="805"/>
        <v>0</v>
      </c>
      <c r="AK681" s="351" t="s">
        <v>31</v>
      </c>
      <c r="AL681" s="352"/>
      <c r="AM681" s="352"/>
      <c r="AN681" s="352" t="str">
        <f t="shared" ca="1" si="817"/>
        <v/>
      </c>
      <c r="AO681" s="352"/>
      <c r="AP681" s="352" t="str">
        <f t="shared" si="818"/>
        <v/>
      </c>
      <c r="AQ681" s="352"/>
      <c r="AR681" s="361">
        <f t="shared" si="806"/>
        <v>0</v>
      </c>
    </row>
    <row r="682" spans="1:44" x14ac:dyDescent="0.2">
      <c r="A682" s="430">
        <f t="shared" ref="A682" si="843">IF(AND(A680&lt;&gt;A$10, A680&lt;&gt;""), A680+1, "")</f>
        <v>336</v>
      </c>
      <c r="B682" s="430">
        <f>'TO Filter Summary'!B346</f>
        <v>0</v>
      </c>
      <c r="C682" s="414" t="s">
        <v>1018</v>
      </c>
      <c r="D682" s="409" t="s">
        <v>27</v>
      </c>
      <c r="E682" s="409" t="str">
        <f>'TO Filter Summary'!D346</f>
        <v>B</v>
      </c>
      <c r="F682" s="416">
        <f ca="1">IF($A682="","", VLOOKUP(CONCATENATE("Observatory", $A682), Type_DB, 4, 0))</f>
        <v>741</v>
      </c>
      <c r="G682" s="409" t="str">
        <f ca="1">IF($A682="","", VLOOKUP(CONCATENATE("Observatory", $A682), Type_DB, 5, 0))</f>
        <v>0x2E5</v>
      </c>
      <c r="H682" s="409" t="str">
        <f t="shared" ref="H682" ca="1" si="844">CONCATENATE("0x",DEC2HEX(F682+2048))</f>
        <v>0xAE5</v>
      </c>
      <c r="I682" s="419">
        <f ca="1">IF($A682="","", VLOOKUP(CONCATENATE("Observatory", $A682), Type_DB, 12, 0))</f>
        <v>1424</v>
      </c>
      <c r="J682" s="421">
        <f ca="1">IF($A682="","", VLOOKUP(CONCATENATE("Observatory", $A682), Type_DB, 15, 0))</f>
        <v>0</v>
      </c>
      <c r="K682" s="421" t="str">
        <f ca="1">IF($A682="","", VLOOKUP(CONCATENATE("Observatory", $A682), Type_DB, 8, 0))</f>
        <v>Async</v>
      </c>
      <c r="L682" s="423">
        <f ca="1">IF($A682="","", VLOOKUP(CONCATENATE("Observatory", $A682), Type_DB, 16, 0))</f>
        <v>0</v>
      </c>
      <c r="M682" s="348" t="s">
        <v>899</v>
      </c>
      <c r="N682" s="349">
        <v>1</v>
      </c>
      <c r="O682" s="349">
        <v>1</v>
      </c>
      <c r="P682" s="350">
        <f t="shared" ca="1" si="811"/>
        <v>0</v>
      </c>
      <c r="Q682" s="349">
        <v>0</v>
      </c>
      <c r="R682" s="349">
        <f t="shared" si="812"/>
        <v>0</v>
      </c>
      <c r="S682" s="349" t="s">
        <v>923</v>
      </c>
      <c r="T682" s="360">
        <f t="shared" si="803"/>
        <v>0</v>
      </c>
      <c r="U682" s="348" t="s">
        <v>899</v>
      </c>
      <c r="V682" s="349">
        <v>0</v>
      </c>
      <c r="W682" s="349">
        <v>0</v>
      </c>
      <c r="X682" s="350">
        <f t="shared" ca="1" si="813"/>
        <v>0</v>
      </c>
      <c r="Y682" s="349">
        <v>0</v>
      </c>
      <c r="Z682" s="349">
        <f t="shared" si="814"/>
        <v>0</v>
      </c>
      <c r="AA682" s="349" t="s">
        <v>923</v>
      </c>
      <c r="AB682" s="360">
        <f t="shared" si="804"/>
        <v>0</v>
      </c>
      <c r="AC682" s="348" t="s">
        <v>899</v>
      </c>
      <c r="AD682" s="349">
        <v>1</v>
      </c>
      <c r="AE682" s="349">
        <v>1</v>
      </c>
      <c r="AF682" s="350">
        <f t="shared" ca="1" si="815"/>
        <v>0</v>
      </c>
      <c r="AG682" s="349">
        <v>0</v>
      </c>
      <c r="AH682" s="349">
        <f t="shared" si="816"/>
        <v>0</v>
      </c>
      <c r="AI682" s="349" t="s">
        <v>923</v>
      </c>
      <c r="AJ682" s="360">
        <f t="shared" si="805"/>
        <v>0</v>
      </c>
      <c r="AK682" s="348" t="s">
        <v>899</v>
      </c>
      <c r="AL682" s="349">
        <v>1</v>
      </c>
      <c r="AM682" s="349">
        <v>1</v>
      </c>
      <c r="AN682" s="350">
        <f t="shared" ca="1" si="817"/>
        <v>0</v>
      </c>
      <c r="AO682" s="349">
        <v>0</v>
      </c>
      <c r="AP682" s="349">
        <f t="shared" si="818"/>
        <v>0</v>
      </c>
      <c r="AQ682" s="349" t="s">
        <v>923</v>
      </c>
      <c r="AR682" s="360">
        <f t="shared" si="806"/>
        <v>0</v>
      </c>
    </row>
    <row r="683" spans="1:44" ht="13.5" thickBot="1" x14ac:dyDescent="0.25">
      <c r="A683" s="430"/>
      <c r="B683" s="430"/>
      <c r="C683" s="415"/>
      <c r="D683" s="413"/>
      <c r="E683" s="413"/>
      <c r="F683" s="417"/>
      <c r="G683" s="418"/>
      <c r="H683" s="418"/>
      <c r="I683" s="420"/>
      <c r="J683" s="422"/>
      <c r="K683" s="422"/>
      <c r="L683" s="424"/>
      <c r="M683" s="351" t="s">
        <v>31</v>
      </c>
      <c r="N683" s="352"/>
      <c r="O683" s="352"/>
      <c r="P683" s="352" t="str">
        <f t="shared" ca="1" si="811"/>
        <v/>
      </c>
      <c r="Q683" s="352"/>
      <c r="R683" s="352" t="str">
        <f t="shared" si="812"/>
        <v/>
      </c>
      <c r="S683" s="352"/>
      <c r="T683" s="361">
        <f t="shared" si="803"/>
        <v>0</v>
      </c>
      <c r="U683" s="351" t="s">
        <v>31</v>
      </c>
      <c r="V683" s="352"/>
      <c r="W683" s="352"/>
      <c r="X683" s="352" t="str">
        <f t="shared" ca="1" si="813"/>
        <v/>
      </c>
      <c r="Y683" s="352"/>
      <c r="Z683" s="352" t="str">
        <f t="shared" si="814"/>
        <v/>
      </c>
      <c r="AA683" s="352"/>
      <c r="AB683" s="361">
        <f t="shared" si="804"/>
        <v>0</v>
      </c>
      <c r="AC683" s="351" t="s">
        <v>31</v>
      </c>
      <c r="AD683" s="352"/>
      <c r="AE683" s="352"/>
      <c r="AF683" s="352" t="str">
        <f t="shared" ca="1" si="815"/>
        <v/>
      </c>
      <c r="AG683" s="352"/>
      <c r="AH683" s="352" t="str">
        <f t="shared" si="816"/>
        <v/>
      </c>
      <c r="AI683" s="352"/>
      <c r="AJ683" s="361">
        <f t="shared" si="805"/>
        <v>0</v>
      </c>
      <c r="AK683" s="351" t="s">
        <v>31</v>
      </c>
      <c r="AL683" s="352"/>
      <c r="AM683" s="352"/>
      <c r="AN683" s="352" t="str">
        <f t="shared" ca="1" si="817"/>
        <v/>
      </c>
      <c r="AO683" s="352"/>
      <c r="AP683" s="352" t="str">
        <f t="shared" si="818"/>
        <v/>
      </c>
      <c r="AQ683" s="352"/>
      <c r="AR683" s="361">
        <f t="shared" si="806"/>
        <v>0</v>
      </c>
    </row>
    <row r="684" spans="1:44" x14ac:dyDescent="0.2">
      <c r="A684" s="430">
        <f t="shared" ref="A684" si="845">IF(AND(A682&lt;&gt;A$10, A682&lt;&gt;""), A682+1, "")</f>
        <v>337</v>
      </c>
      <c r="B684" s="430">
        <f>'TO Filter Summary'!B347</f>
        <v>0</v>
      </c>
      <c r="C684" s="414" t="s">
        <v>1019</v>
      </c>
      <c r="D684" s="409" t="s">
        <v>27</v>
      </c>
      <c r="E684" s="409" t="str">
        <f>'TO Filter Summary'!D347</f>
        <v>B</v>
      </c>
      <c r="F684" s="416">
        <f ca="1">IF($A684="","", VLOOKUP(CONCATENATE("Observatory", $A684), Type_DB, 4, 0))</f>
        <v>742</v>
      </c>
      <c r="G684" s="409" t="str">
        <f ca="1">IF($A684="","", VLOOKUP(CONCATENATE("Observatory", $A684), Type_DB, 5, 0))</f>
        <v>0x2E6</v>
      </c>
      <c r="H684" s="409" t="str">
        <f t="shared" ref="H684" ca="1" si="846">CONCATENATE("0x",DEC2HEX(F684+2048))</f>
        <v>0xAE6</v>
      </c>
      <c r="I684" s="419">
        <f ca="1">IF($A684="","", VLOOKUP(CONCATENATE("Observatory", $A684), Type_DB, 12, 0))</f>
        <v>368</v>
      </c>
      <c r="J684" s="421">
        <f ca="1">IF($A684="","", VLOOKUP(CONCATENATE("Observatory", $A684), Type_DB, 15, 0))</f>
        <v>0</v>
      </c>
      <c r="K684" s="421" t="str">
        <f ca="1">IF($A684="","", VLOOKUP(CONCATENATE("Observatory", $A684), Type_DB, 8, 0))</f>
        <v>Async</v>
      </c>
      <c r="L684" s="423">
        <f ca="1">IF($A684="","", VLOOKUP(CONCATENATE("Observatory", $A684), Type_DB, 16, 0))</f>
        <v>0</v>
      </c>
      <c r="M684" s="348" t="s">
        <v>899</v>
      </c>
      <c r="N684" s="349">
        <v>1</v>
      </c>
      <c r="O684" s="349">
        <v>1</v>
      </c>
      <c r="P684" s="350">
        <f t="shared" ca="1" si="811"/>
        <v>0</v>
      </c>
      <c r="Q684" s="349">
        <v>0</v>
      </c>
      <c r="R684" s="349">
        <f t="shared" si="812"/>
        <v>0</v>
      </c>
      <c r="S684" s="349" t="s">
        <v>923</v>
      </c>
      <c r="T684" s="360">
        <f t="shared" si="803"/>
        <v>0</v>
      </c>
      <c r="U684" s="348" t="s">
        <v>899</v>
      </c>
      <c r="V684" s="349">
        <v>0</v>
      </c>
      <c r="W684" s="349">
        <v>0</v>
      </c>
      <c r="X684" s="350">
        <f t="shared" ca="1" si="813"/>
        <v>0</v>
      </c>
      <c r="Y684" s="349">
        <v>0</v>
      </c>
      <c r="Z684" s="349">
        <f t="shared" si="814"/>
        <v>0</v>
      </c>
      <c r="AA684" s="349" t="s">
        <v>923</v>
      </c>
      <c r="AB684" s="360">
        <f t="shared" si="804"/>
        <v>0</v>
      </c>
      <c r="AC684" s="348" t="s">
        <v>899</v>
      </c>
      <c r="AD684" s="349">
        <v>1</v>
      </c>
      <c r="AE684" s="349">
        <v>1</v>
      </c>
      <c r="AF684" s="350">
        <f t="shared" ca="1" si="815"/>
        <v>0</v>
      </c>
      <c r="AG684" s="349">
        <v>0</v>
      </c>
      <c r="AH684" s="349">
        <f t="shared" si="816"/>
        <v>0</v>
      </c>
      <c r="AI684" s="349" t="s">
        <v>923</v>
      </c>
      <c r="AJ684" s="360">
        <f t="shared" si="805"/>
        <v>0</v>
      </c>
      <c r="AK684" s="348" t="s">
        <v>899</v>
      </c>
      <c r="AL684" s="349">
        <v>1</v>
      </c>
      <c r="AM684" s="349">
        <v>1</v>
      </c>
      <c r="AN684" s="350">
        <f t="shared" ca="1" si="817"/>
        <v>0</v>
      </c>
      <c r="AO684" s="349">
        <v>0</v>
      </c>
      <c r="AP684" s="349">
        <f t="shared" si="818"/>
        <v>0</v>
      </c>
      <c r="AQ684" s="349" t="s">
        <v>923</v>
      </c>
      <c r="AR684" s="360">
        <f t="shared" si="806"/>
        <v>0</v>
      </c>
    </row>
    <row r="685" spans="1:44" ht="13.5" thickBot="1" x14ac:dyDescent="0.25">
      <c r="A685" s="430"/>
      <c r="B685" s="430"/>
      <c r="C685" s="415"/>
      <c r="D685" s="413"/>
      <c r="E685" s="413"/>
      <c r="F685" s="417"/>
      <c r="G685" s="418"/>
      <c r="H685" s="418"/>
      <c r="I685" s="420"/>
      <c r="J685" s="422"/>
      <c r="K685" s="422"/>
      <c r="L685" s="424"/>
      <c r="M685" s="351" t="s">
        <v>31</v>
      </c>
      <c r="N685" s="352"/>
      <c r="O685" s="352"/>
      <c r="P685" s="352" t="str">
        <f t="shared" ca="1" si="811"/>
        <v/>
      </c>
      <c r="Q685" s="352"/>
      <c r="R685" s="352" t="str">
        <f t="shared" si="812"/>
        <v/>
      </c>
      <c r="S685" s="352"/>
      <c r="T685" s="361">
        <f t="shared" si="803"/>
        <v>0</v>
      </c>
      <c r="U685" s="351" t="s">
        <v>31</v>
      </c>
      <c r="V685" s="352"/>
      <c r="W685" s="352"/>
      <c r="X685" s="352" t="str">
        <f t="shared" ca="1" si="813"/>
        <v/>
      </c>
      <c r="Y685" s="352"/>
      <c r="Z685" s="352" t="str">
        <f t="shared" si="814"/>
        <v/>
      </c>
      <c r="AA685" s="352"/>
      <c r="AB685" s="361">
        <f t="shared" si="804"/>
        <v>0</v>
      </c>
      <c r="AC685" s="351" t="s">
        <v>31</v>
      </c>
      <c r="AD685" s="352"/>
      <c r="AE685" s="352"/>
      <c r="AF685" s="352" t="str">
        <f t="shared" ca="1" si="815"/>
        <v/>
      </c>
      <c r="AG685" s="352"/>
      <c r="AH685" s="352" t="str">
        <f t="shared" si="816"/>
        <v/>
      </c>
      <c r="AI685" s="352"/>
      <c r="AJ685" s="361">
        <f t="shared" si="805"/>
        <v>0</v>
      </c>
      <c r="AK685" s="351" t="s">
        <v>31</v>
      </c>
      <c r="AL685" s="352"/>
      <c r="AM685" s="352"/>
      <c r="AN685" s="352" t="str">
        <f t="shared" ca="1" si="817"/>
        <v/>
      </c>
      <c r="AO685" s="352"/>
      <c r="AP685" s="352" t="str">
        <f t="shared" si="818"/>
        <v/>
      </c>
      <c r="AQ685" s="352"/>
      <c r="AR685" s="361">
        <f t="shared" si="806"/>
        <v>0</v>
      </c>
    </row>
    <row r="686" spans="1:44" x14ac:dyDescent="0.2">
      <c r="A686" s="430">
        <f t="shared" ref="A686" si="847">IF(AND(A684&lt;&gt;A$10, A684&lt;&gt;""), A684+1, "")</f>
        <v>338</v>
      </c>
      <c r="B686" s="430">
        <f>'TO Filter Summary'!B348</f>
        <v>0</v>
      </c>
      <c r="C686" s="414" t="s">
        <v>1020</v>
      </c>
      <c r="D686" s="409" t="s">
        <v>27</v>
      </c>
      <c r="E686" s="409" t="str">
        <f>'TO Filter Summary'!D348</f>
        <v>B</v>
      </c>
      <c r="F686" s="416">
        <f ca="1">IF($A686="","", VLOOKUP(CONCATENATE("Observatory", $A686), Type_DB, 4, 0))</f>
        <v>743</v>
      </c>
      <c r="G686" s="409" t="str">
        <f ca="1">IF($A686="","", VLOOKUP(CONCATENATE("Observatory", $A686), Type_DB, 5, 0))</f>
        <v>0x2E7</v>
      </c>
      <c r="H686" s="409" t="str">
        <f t="shared" ref="H686" ca="1" si="848">CONCATENATE("0x",DEC2HEX(F686+2048))</f>
        <v>0xAE7</v>
      </c>
      <c r="I686" s="419">
        <f ca="1">IF($A686="","", VLOOKUP(CONCATENATE("Observatory", $A686), Type_DB, 12, 0))</f>
        <v>2576</v>
      </c>
      <c r="J686" s="421">
        <f ca="1">IF($A686="","", VLOOKUP(CONCATENATE("Observatory", $A686), Type_DB, 15, 0))</f>
        <v>0</v>
      </c>
      <c r="K686" s="421" t="str">
        <f ca="1">IF($A686="","", VLOOKUP(CONCATENATE("Observatory", $A686), Type_DB, 8, 0))</f>
        <v>Async</v>
      </c>
      <c r="L686" s="423">
        <f ca="1">IF($A686="","", VLOOKUP(CONCATENATE("Observatory", $A686), Type_DB, 16, 0))</f>
        <v>0</v>
      </c>
      <c r="M686" s="348" t="s">
        <v>899</v>
      </c>
      <c r="N686" s="349">
        <v>1</v>
      </c>
      <c r="O686" s="349">
        <v>1</v>
      </c>
      <c r="P686" s="350">
        <f t="shared" ca="1" si="811"/>
        <v>0</v>
      </c>
      <c r="Q686" s="349">
        <v>0</v>
      </c>
      <c r="R686" s="349">
        <f t="shared" si="812"/>
        <v>0</v>
      </c>
      <c r="S686" s="349" t="s">
        <v>923</v>
      </c>
      <c r="T686" s="360">
        <f t="shared" si="803"/>
        <v>0</v>
      </c>
      <c r="U686" s="348" t="s">
        <v>899</v>
      </c>
      <c r="V686" s="349">
        <v>0</v>
      </c>
      <c r="W686" s="349">
        <v>0</v>
      </c>
      <c r="X686" s="350">
        <f t="shared" ca="1" si="813"/>
        <v>0</v>
      </c>
      <c r="Y686" s="349">
        <v>0</v>
      </c>
      <c r="Z686" s="349">
        <f t="shared" si="814"/>
        <v>0</v>
      </c>
      <c r="AA686" s="349" t="s">
        <v>923</v>
      </c>
      <c r="AB686" s="360">
        <f t="shared" si="804"/>
        <v>0</v>
      </c>
      <c r="AC686" s="348" t="s">
        <v>899</v>
      </c>
      <c r="AD686" s="349">
        <v>1</v>
      </c>
      <c r="AE686" s="349">
        <v>1</v>
      </c>
      <c r="AF686" s="350">
        <f t="shared" ca="1" si="815"/>
        <v>0</v>
      </c>
      <c r="AG686" s="349">
        <v>0</v>
      </c>
      <c r="AH686" s="349">
        <f t="shared" si="816"/>
        <v>0</v>
      </c>
      <c r="AI686" s="349" t="s">
        <v>923</v>
      </c>
      <c r="AJ686" s="360">
        <f t="shared" si="805"/>
        <v>0</v>
      </c>
      <c r="AK686" s="348" t="s">
        <v>899</v>
      </c>
      <c r="AL686" s="349">
        <v>1</v>
      </c>
      <c r="AM686" s="349">
        <v>1</v>
      </c>
      <c r="AN686" s="350">
        <f t="shared" ca="1" si="817"/>
        <v>0</v>
      </c>
      <c r="AO686" s="349">
        <v>0</v>
      </c>
      <c r="AP686" s="349">
        <f t="shared" si="818"/>
        <v>0</v>
      </c>
      <c r="AQ686" s="349" t="s">
        <v>923</v>
      </c>
      <c r="AR686" s="360">
        <f t="shared" si="806"/>
        <v>0</v>
      </c>
    </row>
    <row r="687" spans="1:44" ht="13.5" thickBot="1" x14ac:dyDescent="0.25">
      <c r="A687" s="430"/>
      <c r="B687" s="430"/>
      <c r="C687" s="415"/>
      <c r="D687" s="413"/>
      <c r="E687" s="413"/>
      <c r="F687" s="417"/>
      <c r="G687" s="418"/>
      <c r="H687" s="418"/>
      <c r="I687" s="420"/>
      <c r="J687" s="422"/>
      <c r="K687" s="422"/>
      <c r="L687" s="424"/>
      <c r="M687" s="351" t="s">
        <v>31</v>
      </c>
      <c r="N687" s="352"/>
      <c r="O687" s="352"/>
      <c r="P687" s="352" t="str">
        <f t="shared" ca="1" si="811"/>
        <v/>
      </c>
      <c r="Q687" s="352"/>
      <c r="R687" s="352" t="str">
        <f t="shared" si="812"/>
        <v/>
      </c>
      <c r="S687" s="352"/>
      <c r="T687" s="361">
        <f t="shared" si="803"/>
        <v>0</v>
      </c>
      <c r="U687" s="351" t="s">
        <v>31</v>
      </c>
      <c r="V687" s="352"/>
      <c r="W687" s="352"/>
      <c r="X687" s="352" t="str">
        <f t="shared" ca="1" si="813"/>
        <v/>
      </c>
      <c r="Y687" s="352"/>
      <c r="Z687" s="352" t="str">
        <f t="shared" si="814"/>
        <v/>
      </c>
      <c r="AA687" s="352"/>
      <c r="AB687" s="361">
        <f t="shared" si="804"/>
        <v>0</v>
      </c>
      <c r="AC687" s="351" t="s">
        <v>31</v>
      </c>
      <c r="AD687" s="352"/>
      <c r="AE687" s="352"/>
      <c r="AF687" s="352" t="str">
        <f t="shared" ca="1" si="815"/>
        <v/>
      </c>
      <c r="AG687" s="352"/>
      <c r="AH687" s="352" t="str">
        <f t="shared" si="816"/>
        <v/>
      </c>
      <c r="AI687" s="352"/>
      <c r="AJ687" s="361">
        <f t="shared" si="805"/>
        <v>0</v>
      </c>
      <c r="AK687" s="351" t="s">
        <v>31</v>
      </c>
      <c r="AL687" s="352"/>
      <c r="AM687" s="352"/>
      <c r="AN687" s="352" t="str">
        <f t="shared" ca="1" si="817"/>
        <v/>
      </c>
      <c r="AO687" s="352"/>
      <c r="AP687" s="352" t="str">
        <f t="shared" si="818"/>
        <v/>
      </c>
      <c r="AQ687" s="352"/>
      <c r="AR687" s="361">
        <f t="shared" si="806"/>
        <v>0</v>
      </c>
    </row>
    <row r="688" spans="1:44" x14ac:dyDescent="0.2">
      <c r="A688" s="430">
        <f t="shared" ref="A688" si="849">IF(AND(A686&lt;&gt;A$10, A686&lt;&gt;""), A686+1, "")</f>
        <v>339</v>
      </c>
      <c r="B688" s="430">
        <f>'TO Filter Summary'!B349</f>
        <v>0</v>
      </c>
      <c r="C688" s="414" t="s">
        <v>1021</v>
      </c>
      <c r="D688" s="409" t="s">
        <v>27</v>
      </c>
      <c r="E688" s="409" t="str">
        <f>'TO Filter Summary'!D349</f>
        <v>B</v>
      </c>
      <c r="F688" s="416">
        <f ca="1">IF($A688="","", VLOOKUP(CONCATENATE("Observatory", $A688), Type_DB, 4, 0))</f>
        <v>744</v>
      </c>
      <c r="G688" s="409" t="str">
        <f ca="1">IF($A688="","", VLOOKUP(CONCATENATE("Observatory", $A688), Type_DB, 5, 0))</f>
        <v>0x2E8</v>
      </c>
      <c r="H688" s="409" t="str">
        <f t="shared" ref="H688" ca="1" si="850">CONCATENATE("0x",DEC2HEX(F688+2048))</f>
        <v>0xAE8</v>
      </c>
      <c r="I688" s="419">
        <f ca="1">IF($A688="","", VLOOKUP(CONCATENATE("Observatory", $A688), Type_DB, 12, 0))</f>
        <v>688</v>
      </c>
      <c r="J688" s="421">
        <f ca="1">IF($A688="","", VLOOKUP(CONCATENATE("Observatory", $A688), Type_DB, 15, 0))</f>
        <v>0</v>
      </c>
      <c r="K688" s="421" t="str">
        <f ca="1">IF($A688="","", VLOOKUP(CONCATENATE("Observatory", $A688), Type_DB, 8, 0))</f>
        <v>Async</v>
      </c>
      <c r="L688" s="423">
        <f ca="1">IF($A688="","", VLOOKUP(CONCATENATE("Observatory", $A688), Type_DB, 16, 0))</f>
        <v>0</v>
      </c>
      <c r="M688" s="348" t="s">
        <v>899</v>
      </c>
      <c r="N688" s="349">
        <v>1</v>
      </c>
      <c r="O688" s="349">
        <v>1</v>
      </c>
      <c r="P688" s="350">
        <f t="shared" ca="1" si="811"/>
        <v>0</v>
      </c>
      <c r="Q688" s="349">
        <v>0</v>
      </c>
      <c r="R688" s="349">
        <f t="shared" si="812"/>
        <v>0</v>
      </c>
      <c r="S688" s="349" t="s">
        <v>923</v>
      </c>
      <c r="T688" s="360">
        <f t="shared" si="803"/>
        <v>0</v>
      </c>
      <c r="U688" s="348" t="s">
        <v>899</v>
      </c>
      <c r="V688" s="349">
        <v>0</v>
      </c>
      <c r="W688" s="349">
        <v>0</v>
      </c>
      <c r="X688" s="350">
        <f t="shared" ca="1" si="813"/>
        <v>0</v>
      </c>
      <c r="Y688" s="349">
        <v>0</v>
      </c>
      <c r="Z688" s="349">
        <f t="shared" si="814"/>
        <v>0</v>
      </c>
      <c r="AA688" s="349" t="s">
        <v>923</v>
      </c>
      <c r="AB688" s="360">
        <f t="shared" si="804"/>
        <v>0</v>
      </c>
      <c r="AC688" s="348" t="s">
        <v>899</v>
      </c>
      <c r="AD688" s="349">
        <v>1</v>
      </c>
      <c r="AE688" s="349">
        <v>1</v>
      </c>
      <c r="AF688" s="350">
        <f t="shared" ca="1" si="815"/>
        <v>0</v>
      </c>
      <c r="AG688" s="349">
        <v>0</v>
      </c>
      <c r="AH688" s="349">
        <f t="shared" si="816"/>
        <v>0</v>
      </c>
      <c r="AI688" s="349" t="s">
        <v>923</v>
      </c>
      <c r="AJ688" s="360">
        <f t="shared" si="805"/>
        <v>0</v>
      </c>
      <c r="AK688" s="348" t="s">
        <v>899</v>
      </c>
      <c r="AL688" s="349">
        <v>1</v>
      </c>
      <c r="AM688" s="349">
        <v>1</v>
      </c>
      <c r="AN688" s="350">
        <f t="shared" ca="1" si="817"/>
        <v>0</v>
      </c>
      <c r="AO688" s="349">
        <v>0</v>
      </c>
      <c r="AP688" s="349">
        <f t="shared" si="818"/>
        <v>0</v>
      </c>
      <c r="AQ688" s="349" t="s">
        <v>923</v>
      </c>
      <c r="AR688" s="360">
        <f t="shared" si="806"/>
        <v>0</v>
      </c>
    </row>
    <row r="689" spans="1:44" ht="13.5" thickBot="1" x14ac:dyDescent="0.25">
      <c r="A689" s="430"/>
      <c r="B689" s="430"/>
      <c r="C689" s="415"/>
      <c r="D689" s="413"/>
      <c r="E689" s="413"/>
      <c r="F689" s="417"/>
      <c r="G689" s="418"/>
      <c r="H689" s="418"/>
      <c r="I689" s="420"/>
      <c r="J689" s="422"/>
      <c r="K689" s="422"/>
      <c r="L689" s="424"/>
      <c r="M689" s="351" t="s">
        <v>31</v>
      </c>
      <c r="N689" s="352"/>
      <c r="O689" s="352"/>
      <c r="P689" s="352" t="str">
        <f t="shared" ca="1" si="811"/>
        <v/>
      </c>
      <c r="Q689" s="352"/>
      <c r="R689" s="352" t="str">
        <f t="shared" si="812"/>
        <v/>
      </c>
      <c r="S689" s="352"/>
      <c r="T689" s="361">
        <f t="shared" si="803"/>
        <v>0</v>
      </c>
      <c r="U689" s="351" t="s">
        <v>31</v>
      </c>
      <c r="V689" s="352"/>
      <c r="W689" s="352"/>
      <c r="X689" s="352" t="str">
        <f t="shared" ca="1" si="813"/>
        <v/>
      </c>
      <c r="Y689" s="352"/>
      <c r="Z689" s="352" t="str">
        <f t="shared" si="814"/>
        <v/>
      </c>
      <c r="AA689" s="352"/>
      <c r="AB689" s="361">
        <f t="shared" si="804"/>
        <v>0</v>
      </c>
      <c r="AC689" s="351" t="s">
        <v>31</v>
      </c>
      <c r="AD689" s="352"/>
      <c r="AE689" s="352"/>
      <c r="AF689" s="352" t="str">
        <f t="shared" ca="1" si="815"/>
        <v/>
      </c>
      <c r="AG689" s="352"/>
      <c r="AH689" s="352" t="str">
        <f t="shared" si="816"/>
        <v/>
      </c>
      <c r="AI689" s="352"/>
      <c r="AJ689" s="361">
        <f t="shared" si="805"/>
        <v>0</v>
      </c>
      <c r="AK689" s="351" t="s">
        <v>31</v>
      </c>
      <c r="AL689" s="352"/>
      <c r="AM689" s="352"/>
      <c r="AN689" s="352" t="str">
        <f t="shared" ca="1" si="817"/>
        <v/>
      </c>
      <c r="AO689" s="352"/>
      <c r="AP689" s="352" t="str">
        <f t="shared" si="818"/>
        <v/>
      </c>
      <c r="AQ689" s="352"/>
      <c r="AR689" s="361">
        <f t="shared" si="806"/>
        <v>0</v>
      </c>
    </row>
    <row r="690" spans="1:44" x14ac:dyDescent="0.2">
      <c r="A690" s="430">
        <f t="shared" ref="A690" si="851">IF(AND(A688&lt;&gt;A$10, A688&lt;&gt;""), A688+1, "")</f>
        <v>340</v>
      </c>
      <c r="B690" s="430">
        <f>'TO Filter Summary'!B350</f>
        <v>0</v>
      </c>
      <c r="C690" s="414" t="s">
        <v>1022</v>
      </c>
      <c r="D690" s="409" t="s">
        <v>27</v>
      </c>
      <c r="E690" s="409" t="str">
        <f>'TO Filter Summary'!D350</f>
        <v>B</v>
      </c>
      <c r="F690" s="416">
        <f ca="1">IF($A690="","", VLOOKUP(CONCATENATE("Observatory", $A690), Type_DB, 4, 0))</f>
        <v>745</v>
      </c>
      <c r="G690" s="409" t="str">
        <f ca="1">IF($A690="","", VLOOKUP(CONCATENATE("Observatory", $A690), Type_DB, 5, 0))</f>
        <v>0x2E9</v>
      </c>
      <c r="H690" s="409" t="str">
        <f t="shared" ref="H690" ca="1" si="852">CONCATENATE("0x",DEC2HEX(F690+2048))</f>
        <v>0xAE9</v>
      </c>
      <c r="I690" s="419">
        <f ca="1">IF($A690="","", VLOOKUP(CONCATENATE("Observatory", $A690), Type_DB, 12, 0))</f>
        <v>2288</v>
      </c>
      <c r="J690" s="421">
        <f ca="1">IF($A690="","", VLOOKUP(CONCATENATE("Observatory", $A690), Type_DB, 15, 0))</f>
        <v>0</v>
      </c>
      <c r="K690" s="421" t="str">
        <f ca="1">IF($A690="","", VLOOKUP(CONCATENATE("Observatory", $A690), Type_DB, 8, 0))</f>
        <v>Async</v>
      </c>
      <c r="L690" s="423">
        <f ca="1">IF($A690="","", VLOOKUP(CONCATENATE("Observatory", $A690), Type_DB, 16, 0))</f>
        <v>0</v>
      </c>
      <c r="M690" s="348" t="s">
        <v>899</v>
      </c>
      <c r="N690" s="349">
        <v>1</v>
      </c>
      <c r="O690" s="349">
        <v>1</v>
      </c>
      <c r="P690" s="350">
        <f t="shared" ca="1" si="811"/>
        <v>0</v>
      </c>
      <c r="Q690" s="349">
        <v>0</v>
      </c>
      <c r="R690" s="349">
        <f t="shared" si="812"/>
        <v>0</v>
      </c>
      <c r="S690" s="349" t="s">
        <v>923</v>
      </c>
      <c r="T690" s="360">
        <f t="shared" si="803"/>
        <v>0</v>
      </c>
      <c r="U690" s="348" t="s">
        <v>899</v>
      </c>
      <c r="V690" s="349">
        <v>0</v>
      </c>
      <c r="W690" s="349">
        <v>0</v>
      </c>
      <c r="X690" s="350">
        <f t="shared" ca="1" si="813"/>
        <v>0</v>
      </c>
      <c r="Y690" s="349">
        <v>0</v>
      </c>
      <c r="Z690" s="349">
        <f t="shared" si="814"/>
        <v>0</v>
      </c>
      <c r="AA690" s="349" t="s">
        <v>923</v>
      </c>
      <c r="AB690" s="360">
        <f t="shared" si="804"/>
        <v>0</v>
      </c>
      <c r="AC690" s="348" t="s">
        <v>899</v>
      </c>
      <c r="AD690" s="349">
        <v>1</v>
      </c>
      <c r="AE690" s="349">
        <v>1</v>
      </c>
      <c r="AF690" s="350">
        <f t="shared" ca="1" si="815"/>
        <v>0</v>
      </c>
      <c r="AG690" s="349">
        <v>0</v>
      </c>
      <c r="AH690" s="349">
        <f t="shared" si="816"/>
        <v>0</v>
      </c>
      <c r="AI690" s="349" t="s">
        <v>923</v>
      </c>
      <c r="AJ690" s="360">
        <f t="shared" si="805"/>
        <v>0</v>
      </c>
      <c r="AK690" s="348" t="s">
        <v>899</v>
      </c>
      <c r="AL690" s="349">
        <v>1</v>
      </c>
      <c r="AM690" s="349">
        <v>1</v>
      </c>
      <c r="AN690" s="350">
        <f t="shared" ca="1" si="817"/>
        <v>0</v>
      </c>
      <c r="AO690" s="349">
        <v>0</v>
      </c>
      <c r="AP690" s="349">
        <f t="shared" si="818"/>
        <v>0</v>
      </c>
      <c r="AQ690" s="349" t="s">
        <v>923</v>
      </c>
      <c r="AR690" s="360">
        <f t="shared" si="806"/>
        <v>0</v>
      </c>
    </row>
    <row r="691" spans="1:44" ht="13.5" thickBot="1" x14ac:dyDescent="0.25">
      <c r="A691" s="430"/>
      <c r="B691" s="430"/>
      <c r="C691" s="415"/>
      <c r="D691" s="413"/>
      <c r="E691" s="413"/>
      <c r="F691" s="417"/>
      <c r="G691" s="418"/>
      <c r="H691" s="418"/>
      <c r="I691" s="420"/>
      <c r="J691" s="422"/>
      <c r="K691" s="422"/>
      <c r="L691" s="424"/>
      <c r="M691" s="351" t="s">
        <v>31</v>
      </c>
      <c r="N691" s="352"/>
      <c r="O691" s="352"/>
      <c r="P691" s="352" t="str">
        <f t="shared" ca="1" si="811"/>
        <v/>
      </c>
      <c r="Q691" s="352"/>
      <c r="R691" s="352" t="str">
        <f t="shared" si="812"/>
        <v/>
      </c>
      <c r="S691" s="352"/>
      <c r="T691" s="361">
        <f t="shared" si="803"/>
        <v>0</v>
      </c>
      <c r="U691" s="351" t="s">
        <v>31</v>
      </c>
      <c r="V691" s="352"/>
      <c r="W691" s="352"/>
      <c r="X691" s="352" t="str">
        <f t="shared" ca="1" si="813"/>
        <v/>
      </c>
      <c r="Y691" s="352"/>
      <c r="Z691" s="352" t="str">
        <f t="shared" si="814"/>
        <v/>
      </c>
      <c r="AA691" s="352"/>
      <c r="AB691" s="361">
        <f t="shared" si="804"/>
        <v>0</v>
      </c>
      <c r="AC691" s="351" t="s">
        <v>31</v>
      </c>
      <c r="AD691" s="352"/>
      <c r="AE691" s="352"/>
      <c r="AF691" s="352" t="str">
        <f t="shared" ca="1" si="815"/>
        <v/>
      </c>
      <c r="AG691" s="352"/>
      <c r="AH691" s="352" t="str">
        <f t="shared" si="816"/>
        <v/>
      </c>
      <c r="AI691" s="352"/>
      <c r="AJ691" s="361">
        <f t="shared" si="805"/>
        <v>0</v>
      </c>
      <c r="AK691" s="351" t="s">
        <v>31</v>
      </c>
      <c r="AL691" s="352"/>
      <c r="AM691" s="352"/>
      <c r="AN691" s="352" t="str">
        <f t="shared" ca="1" si="817"/>
        <v/>
      </c>
      <c r="AO691" s="352"/>
      <c r="AP691" s="352" t="str">
        <f t="shared" si="818"/>
        <v/>
      </c>
      <c r="AQ691" s="352"/>
      <c r="AR691" s="361">
        <f t="shared" si="806"/>
        <v>0</v>
      </c>
    </row>
    <row r="692" spans="1:44" x14ac:dyDescent="0.2">
      <c r="A692" s="430">
        <f t="shared" ref="A692" si="853">IF(AND(A690&lt;&gt;A$10, A690&lt;&gt;""), A690+1, "")</f>
        <v>341</v>
      </c>
      <c r="B692" s="430">
        <f>'TO Filter Summary'!B351</f>
        <v>0</v>
      </c>
      <c r="C692" s="414" t="s">
        <v>438</v>
      </c>
      <c r="D692" s="409" t="s">
        <v>27</v>
      </c>
      <c r="E692" s="409">
        <f>'TO Filter Summary'!D360</f>
        <v>0</v>
      </c>
      <c r="F692" s="416">
        <f ca="1">IF($A692="","", VLOOKUP(CONCATENATE("Observatory", $A692), Type_DB, 4, 0))</f>
        <v>746</v>
      </c>
      <c r="G692" s="409" t="str">
        <f ca="1">IF($A692="","", VLOOKUP(CONCATENATE("Observatory", $A692), Type_DB, 5, 0))</f>
        <v>0x2EA</v>
      </c>
      <c r="H692" s="409" t="str">
        <f t="shared" ref="H692" ca="1" si="854">CONCATENATE("0x",DEC2HEX(F692+2048))</f>
        <v>0xAEA</v>
      </c>
      <c r="I692" s="419">
        <f ca="1">IF($A692="","", VLOOKUP(CONCATENATE("Observatory", $A692), Type_DB, 12, 0))</f>
        <v>2064</v>
      </c>
      <c r="J692" s="421">
        <f ca="1">IF($A692="","", VLOOKUP(CONCATENATE("Observatory", $A692), Type_DB, 15, 0))</f>
        <v>0</v>
      </c>
      <c r="K692" s="421" t="str">
        <f ca="1">IF($A692="","", VLOOKUP(CONCATENATE("Observatory", $A692), Type_DB, 8, 0))</f>
        <v>Async</v>
      </c>
      <c r="L692" s="423">
        <f ca="1">IF($A692="","", VLOOKUP(CONCATENATE("Observatory", $A692), Type_DB, 16, 0))</f>
        <v>0</v>
      </c>
      <c r="M692" s="348" t="s">
        <v>899</v>
      </c>
      <c r="N692" s="349">
        <v>1</v>
      </c>
      <c r="O692" s="349">
        <v>1</v>
      </c>
      <c r="P692" s="350">
        <f t="shared" ca="1" si="811"/>
        <v>0</v>
      </c>
      <c r="Q692" s="349">
        <v>0</v>
      </c>
      <c r="R692" s="349">
        <f t="shared" si="812"/>
        <v>0</v>
      </c>
      <c r="S692" s="349" t="s">
        <v>923</v>
      </c>
      <c r="T692" s="360">
        <f t="shared" ca="1" si="803"/>
        <v>0</v>
      </c>
      <c r="U692" s="348" t="s">
        <v>899</v>
      </c>
      <c r="V692" s="349">
        <v>0</v>
      </c>
      <c r="W692" s="349">
        <v>0</v>
      </c>
      <c r="X692" s="350">
        <f t="shared" ca="1" si="813"/>
        <v>0</v>
      </c>
      <c r="Y692" s="349">
        <v>0</v>
      </c>
      <c r="Z692" s="349">
        <f t="shared" si="814"/>
        <v>0</v>
      </c>
      <c r="AA692" s="349" t="s">
        <v>923</v>
      </c>
      <c r="AB692" s="360">
        <f t="shared" si="804"/>
        <v>0</v>
      </c>
      <c r="AC692" s="348" t="s">
        <v>899</v>
      </c>
      <c r="AD692" s="349">
        <v>1</v>
      </c>
      <c r="AE692" s="349">
        <v>1</v>
      </c>
      <c r="AF692" s="350">
        <f t="shared" ca="1" si="815"/>
        <v>0</v>
      </c>
      <c r="AG692" s="349">
        <v>0</v>
      </c>
      <c r="AH692" s="349">
        <f t="shared" si="816"/>
        <v>0</v>
      </c>
      <c r="AI692" s="349" t="s">
        <v>923</v>
      </c>
      <c r="AJ692" s="360">
        <f t="shared" ca="1" si="805"/>
        <v>0</v>
      </c>
      <c r="AK692" s="348" t="s">
        <v>899</v>
      </c>
      <c r="AL692" s="349">
        <v>1</v>
      </c>
      <c r="AM692" s="349">
        <v>1</v>
      </c>
      <c r="AN692" s="350">
        <f t="shared" ca="1" si="817"/>
        <v>0</v>
      </c>
      <c r="AO692" s="349">
        <v>0</v>
      </c>
      <c r="AP692" s="349">
        <f t="shared" si="818"/>
        <v>0</v>
      </c>
      <c r="AQ692" s="349" t="s">
        <v>923</v>
      </c>
      <c r="AR692" s="360">
        <f t="shared" ca="1" si="806"/>
        <v>0</v>
      </c>
    </row>
    <row r="693" spans="1:44" ht="13.5" thickBot="1" x14ac:dyDescent="0.25">
      <c r="A693" s="430"/>
      <c r="B693" s="430"/>
      <c r="C693" s="415"/>
      <c r="D693" s="413"/>
      <c r="E693" s="413"/>
      <c r="F693" s="417"/>
      <c r="G693" s="418"/>
      <c r="H693" s="418"/>
      <c r="I693" s="420"/>
      <c r="J693" s="422"/>
      <c r="K693" s="422"/>
      <c r="L693" s="424"/>
      <c r="M693" s="351" t="s">
        <v>31</v>
      </c>
      <c r="N693" s="352"/>
      <c r="O693" s="352"/>
      <c r="P693" s="352" t="str">
        <f t="shared" ca="1" si="811"/>
        <v/>
      </c>
      <c r="Q693" s="352"/>
      <c r="R693" s="352" t="str">
        <f t="shared" si="812"/>
        <v/>
      </c>
      <c r="S693" s="352"/>
      <c r="T693" s="359">
        <f t="shared" si="803"/>
        <v>0</v>
      </c>
      <c r="U693" s="351" t="s">
        <v>31</v>
      </c>
      <c r="V693" s="352"/>
      <c r="W693" s="352"/>
      <c r="X693" s="352" t="str">
        <f t="shared" ca="1" si="813"/>
        <v/>
      </c>
      <c r="Y693" s="352"/>
      <c r="Z693" s="352" t="str">
        <f t="shared" si="814"/>
        <v/>
      </c>
      <c r="AA693" s="352"/>
      <c r="AB693" s="361">
        <f t="shared" si="804"/>
        <v>0</v>
      </c>
      <c r="AC693" s="351" t="s">
        <v>31</v>
      </c>
      <c r="AD693" s="352"/>
      <c r="AE693" s="352"/>
      <c r="AF693" s="352" t="str">
        <f t="shared" ca="1" si="815"/>
        <v/>
      </c>
      <c r="AG693" s="352"/>
      <c r="AH693" s="352" t="str">
        <f t="shared" si="816"/>
        <v/>
      </c>
      <c r="AI693" s="352"/>
      <c r="AJ693" s="359">
        <f t="shared" si="805"/>
        <v>0</v>
      </c>
      <c r="AK693" s="351" t="s">
        <v>31</v>
      </c>
      <c r="AL693" s="352"/>
      <c r="AM693" s="352"/>
      <c r="AN693" s="352" t="str">
        <f t="shared" ca="1" si="817"/>
        <v/>
      </c>
      <c r="AO693" s="352"/>
      <c r="AP693" s="352" t="str">
        <f t="shared" si="818"/>
        <v/>
      </c>
      <c r="AQ693" s="352"/>
      <c r="AR693" s="359">
        <f t="shared" si="806"/>
        <v>0</v>
      </c>
    </row>
    <row r="694" spans="1:44" x14ac:dyDescent="0.2">
      <c r="A694" s="430">
        <f t="shared" ref="A694" si="855">IF(AND(A692&lt;&gt;A$10, A692&lt;&gt;""), A692+1, "")</f>
        <v>342</v>
      </c>
      <c r="B694" s="430">
        <f>'TO Filter Summary'!B352</f>
        <v>0</v>
      </c>
      <c r="C694" s="414" t="s">
        <v>439</v>
      </c>
      <c r="D694" s="409" t="s">
        <v>27</v>
      </c>
      <c r="E694" s="409">
        <f>'TO Filter Summary'!D370</f>
        <v>0</v>
      </c>
      <c r="F694" s="416">
        <f ca="1">IF($A694="","", VLOOKUP(CONCATENATE("Observatory", $A694), Type_DB, 4, 0))</f>
        <v>747</v>
      </c>
      <c r="G694" s="409" t="str">
        <f ca="1">IF($A694="","", VLOOKUP(CONCATENATE("Observatory", $A694), Type_DB, 5, 0))</f>
        <v>0x2EB</v>
      </c>
      <c r="H694" s="419" t="str">
        <f t="shared" ref="H694" ca="1" si="856">CONCATENATE("0x",DEC2HEX(F694+2048))</f>
        <v>0xAEB</v>
      </c>
      <c r="I694" s="419">
        <f ca="1">IF($A694="","", VLOOKUP(CONCATENATE("Observatory", $A694), Type_DB, 12, 0))</f>
        <v>1200</v>
      </c>
      <c r="J694" s="421">
        <f ca="1">IF($A694="","", VLOOKUP(CONCATENATE("Observatory", $A694), Type_DB, 15, 0))</f>
        <v>0</v>
      </c>
      <c r="K694" s="419" t="str">
        <f ca="1">IF($A694="","", VLOOKUP(CONCATENATE("Observatory", $A694), Type_DB, 8, 0))</f>
        <v>Async</v>
      </c>
      <c r="L694" s="423">
        <f ca="1">IF($A694="","", VLOOKUP(CONCATENATE("Observatory", $A694), Type_DB, 16, 0))</f>
        <v>0</v>
      </c>
      <c r="M694" s="348" t="s">
        <v>899</v>
      </c>
      <c r="N694" s="349">
        <v>1</v>
      </c>
      <c r="O694" s="349">
        <v>1</v>
      </c>
      <c r="P694" s="350">
        <f t="shared" ca="1" si="811"/>
        <v>0</v>
      </c>
      <c r="Q694" s="349">
        <v>0</v>
      </c>
      <c r="R694" s="349">
        <f t="shared" si="812"/>
        <v>0</v>
      </c>
      <c r="S694" s="349" t="s">
        <v>923</v>
      </c>
      <c r="T694" s="360">
        <f t="shared" ca="1" si="803"/>
        <v>0</v>
      </c>
      <c r="U694" s="348" t="s">
        <v>899</v>
      </c>
      <c r="V694" s="349">
        <v>0</v>
      </c>
      <c r="W694" s="349">
        <v>0</v>
      </c>
      <c r="X694" s="350">
        <f t="shared" ca="1" si="813"/>
        <v>0</v>
      </c>
      <c r="Y694" s="349">
        <v>0</v>
      </c>
      <c r="Z694" s="349">
        <f t="shared" si="814"/>
        <v>0</v>
      </c>
      <c r="AA694" s="349" t="s">
        <v>923</v>
      </c>
      <c r="AB694" s="360">
        <f t="shared" si="804"/>
        <v>0</v>
      </c>
      <c r="AC694" s="348" t="s">
        <v>899</v>
      </c>
      <c r="AD694" s="349">
        <v>1</v>
      </c>
      <c r="AE694" s="349">
        <v>1</v>
      </c>
      <c r="AF694" s="350">
        <f t="shared" ca="1" si="815"/>
        <v>0</v>
      </c>
      <c r="AG694" s="349">
        <v>0</v>
      </c>
      <c r="AH694" s="349">
        <f t="shared" si="816"/>
        <v>0</v>
      </c>
      <c r="AI694" s="349" t="s">
        <v>923</v>
      </c>
      <c r="AJ694" s="360">
        <f t="shared" ca="1" si="805"/>
        <v>0</v>
      </c>
      <c r="AK694" s="348" t="s">
        <v>899</v>
      </c>
      <c r="AL694" s="349">
        <v>1</v>
      </c>
      <c r="AM694" s="349">
        <v>1</v>
      </c>
      <c r="AN694" s="350">
        <f t="shared" ca="1" si="817"/>
        <v>0</v>
      </c>
      <c r="AO694" s="349">
        <v>0</v>
      </c>
      <c r="AP694" s="349">
        <f t="shared" si="818"/>
        <v>0</v>
      </c>
      <c r="AQ694" s="349" t="s">
        <v>923</v>
      </c>
      <c r="AR694" s="360">
        <f t="shared" ca="1" si="806"/>
        <v>0</v>
      </c>
    </row>
    <row r="695" spans="1:44" ht="13.5" thickBot="1" x14ac:dyDescent="0.25">
      <c r="A695" s="430"/>
      <c r="B695" s="430"/>
      <c r="C695" s="444"/>
      <c r="D695" s="410"/>
      <c r="E695" s="410"/>
      <c r="F695" s="439"/>
      <c r="G695" s="440"/>
      <c r="H695" s="441"/>
      <c r="I695" s="441"/>
      <c r="J695" s="442"/>
      <c r="K695" s="441"/>
      <c r="L695" s="443"/>
      <c r="M695" s="314" t="s">
        <v>31</v>
      </c>
      <c r="N695" s="315"/>
      <c r="O695" s="315"/>
      <c r="P695" s="315" t="str">
        <f t="shared" ca="1" si="811"/>
        <v/>
      </c>
      <c r="Q695" s="315"/>
      <c r="R695" s="315" t="str">
        <f t="shared" si="812"/>
        <v/>
      </c>
      <c r="S695" s="315"/>
      <c r="T695" s="358">
        <f t="shared" si="803"/>
        <v>0</v>
      </c>
      <c r="U695" s="351" t="s">
        <v>31</v>
      </c>
      <c r="V695" s="352"/>
      <c r="W695" s="352"/>
      <c r="X695" s="352" t="str">
        <f t="shared" ca="1" si="813"/>
        <v/>
      </c>
      <c r="Y695" s="352"/>
      <c r="Z695" s="352" t="str">
        <f t="shared" si="814"/>
        <v/>
      </c>
      <c r="AA695" s="352"/>
      <c r="AB695" s="361">
        <f t="shared" si="804"/>
        <v>0</v>
      </c>
      <c r="AC695" s="314" t="s">
        <v>31</v>
      </c>
      <c r="AD695" s="315"/>
      <c r="AE695" s="315"/>
      <c r="AF695" s="315" t="str">
        <f t="shared" ca="1" si="815"/>
        <v/>
      </c>
      <c r="AG695" s="315"/>
      <c r="AH695" s="315" t="str">
        <f t="shared" si="816"/>
        <v/>
      </c>
      <c r="AI695" s="315"/>
      <c r="AJ695" s="358">
        <f t="shared" si="805"/>
        <v>0</v>
      </c>
      <c r="AK695" s="314" t="s">
        <v>31</v>
      </c>
      <c r="AL695" s="315"/>
      <c r="AM695" s="315"/>
      <c r="AN695" s="315" t="str">
        <f t="shared" ca="1" si="817"/>
        <v/>
      </c>
      <c r="AO695" s="315"/>
      <c r="AP695" s="315" t="str">
        <f t="shared" si="818"/>
        <v/>
      </c>
      <c r="AQ695" s="315"/>
      <c r="AR695" s="358">
        <f t="shared" si="806"/>
        <v>0</v>
      </c>
    </row>
    <row r="696" spans="1:44" ht="13.5" thickTop="1" x14ac:dyDescent="0.2">
      <c r="A696" s="300"/>
      <c r="C696" s="300"/>
      <c r="D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c r="AA696" s="300"/>
      <c r="AB696" s="300"/>
      <c r="AC696" s="300"/>
      <c r="AD696" s="300"/>
      <c r="AE696" s="300"/>
      <c r="AF696" s="300"/>
      <c r="AG696" s="300"/>
      <c r="AH696" s="300"/>
      <c r="AI696" s="300"/>
      <c r="AJ696" s="300"/>
      <c r="AK696" s="300"/>
      <c r="AL696" s="300"/>
      <c r="AM696" s="300"/>
      <c r="AN696" s="300"/>
      <c r="AO696" s="300"/>
      <c r="AP696" s="300"/>
      <c r="AQ696" s="300"/>
      <c r="AR696" s="300"/>
    </row>
  </sheetData>
  <mergeCells count="4122">
    <mergeCell ref="B584:B585"/>
    <mergeCell ref="B586:B587"/>
    <mergeCell ref="B588:B589"/>
    <mergeCell ref="B590:B591"/>
    <mergeCell ref="B592:B593"/>
    <mergeCell ref="B594:B595"/>
    <mergeCell ref="B596:B597"/>
    <mergeCell ref="B598:B599"/>
    <mergeCell ref="B600:B601"/>
    <mergeCell ref="B602:B603"/>
    <mergeCell ref="B604:B605"/>
    <mergeCell ref="B606:B607"/>
    <mergeCell ref="B608:B609"/>
    <mergeCell ref="B688:B689"/>
    <mergeCell ref="B690:B691"/>
    <mergeCell ref="B692:B693"/>
    <mergeCell ref="B694:B695"/>
    <mergeCell ref="B628:B629"/>
    <mergeCell ref="B630:B631"/>
    <mergeCell ref="B632:B633"/>
    <mergeCell ref="B634:B635"/>
    <mergeCell ref="B636:B637"/>
    <mergeCell ref="B638:B639"/>
    <mergeCell ref="B640:B641"/>
    <mergeCell ref="B642:B643"/>
    <mergeCell ref="B644:B645"/>
    <mergeCell ref="B646:B647"/>
    <mergeCell ref="B648:B649"/>
    <mergeCell ref="B650:B651"/>
    <mergeCell ref="B652:B653"/>
    <mergeCell ref="B654:B655"/>
    <mergeCell ref="B656:B657"/>
    <mergeCell ref="B684:B685"/>
    <mergeCell ref="B686:B687"/>
    <mergeCell ref="B658:B659"/>
    <mergeCell ref="B660:B661"/>
    <mergeCell ref="B662:B663"/>
    <mergeCell ref="B664:B665"/>
    <mergeCell ref="B666:B667"/>
    <mergeCell ref="B668:B669"/>
    <mergeCell ref="B670:B671"/>
    <mergeCell ref="B672:B673"/>
    <mergeCell ref="B674:B675"/>
    <mergeCell ref="B676:B677"/>
    <mergeCell ref="B678:B679"/>
    <mergeCell ref="B680:B681"/>
    <mergeCell ref="B682:B683"/>
    <mergeCell ref="B528:B529"/>
    <mergeCell ref="B530:B531"/>
    <mergeCell ref="B532:B533"/>
    <mergeCell ref="B534:B535"/>
    <mergeCell ref="B536:B537"/>
    <mergeCell ref="B538:B539"/>
    <mergeCell ref="B540:B541"/>
    <mergeCell ref="B542:B543"/>
    <mergeCell ref="B544:B545"/>
    <mergeCell ref="B546:B547"/>
    <mergeCell ref="B548:B549"/>
    <mergeCell ref="B550:B551"/>
    <mergeCell ref="B552:B553"/>
    <mergeCell ref="B576:B577"/>
    <mergeCell ref="B578:B579"/>
    <mergeCell ref="B580:B581"/>
    <mergeCell ref="B582:B583"/>
    <mergeCell ref="B572:B573"/>
    <mergeCell ref="B574:B575"/>
    <mergeCell ref="B570:B571"/>
    <mergeCell ref="B558:B559"/>
    <mergeCell ref="B560:B561"/>
    <mergeCell ref="B554:B555"/>
    <mergeCell ref="B556:B557"/>
    <mergeCell ref="B566:B567"/>
    <mergeCell ref="B568:B569"/>
    <mergeCell ref="B562:B563"/>
    <mergeCell ref="B564:B565"/>
    <mergeCell ref="B480:B481"/>
    <mergeCell ref="B482:B483"/>
    <mergeCell ref="B484:B485"/>
    <mergeCell ref="B486:B487"/>
    <mergeCell ref="B488:B489"/>
    <mergeCell ref="B490:B491"/>
    <mergeCell ref="B492:B493"/>
    <mergeCell ref="B494:B495"/>
    <mergeCell ref="B496:B497"/>
    <mergeCell ref="B498:B499"/>
    <mergeCell ref="B500:B501"/>
    <mergeCell ref="B502:B503"/>
    <mergeCell ref="B504:B505"/>
    <mergeCell ref="B520:B521"/>
    <mergeCell ref="B522:B523"/>
    <mergeCell ref="B524:B525"/>
    <mergeCell ref="B526:B527"/>
    <mergeCell ref="B508:B509"/>
    <mergeCell ref="B510:B511"/>
    <mergeCell ref="B512:B513"/>
    <mergeCell ref="B506:B507"/>
    <mergeCell ref="B438:B439"/>
    <mergeCell ref="B440:B441"/>
    <mergeCell ref="B442:B443"/>
    <mergeCell ref="B444:B445"/>
    <mergeCell ref="B446:B447"/>
    <mergeCell ref="B448:B449"/>
    <mergeCell ref="B450:B451"/>
    <mergeCell ref="B452:B453"/>
    <mergeCell ref="B454:B455"/>
    <mergeCell ref="B456:B457"/>
    <mergeCell ref="B458:B459"/>
    <mergeCell ref="B460:B461"/>
    <mergeCell ref="B462:B463"/>
    <mergeCell ref="B472:B473"/>
    <mergeCell ref="B474:B475"/>
    <mergeCell ref="B476:B477"/>
    <mergeCell ref="B478:B479"/>
    <mergeCell ref="B464:B465"/>
    <mergeCell ref="B400:B401"/>
    <mergeCell ref="B402:B403"/>
    <mergeCell ref="B404:B405"/>
    <mergeCell ref="B406:B407"/>
    <mergeCell ref="B408:B409"/>
    <mergeCell ref="B410:B411"/>
    <mergeCell ref="B412:B413"/>
    <mergeCell ref="B414:B415"/>
    <mergeCell ref="B416:B417"/>
    <mergeCell ref="B418:B419"/>
    <mergeCell ref="B420:B421"/>
    <mergeCell ref="B422:B423"/>
    <mergeCell ref="B424:B425"/>
    <mergeCell ref="B430:B431"/>
    <mergeCell ref="B432:B433"/>
    <mergeCell ref="B434:B435"/>
    <mergeCell ref="B436:B437"/>
    <mergeCell ref="B426:B427"/>
    <mergeCell ref="B428:B429"/>
    <mergeCell ref="B352:B353"/>
    <mergeCell ref="B354:B355"/>
    <mergeCell ref="B356:B357"/>
    <mergeCell ref="B358:B359"/>
    <mergeCell ref="B360:B361"/>
    <mergeCell ref="B362:B363"/>
    <mergeCell ref="B364:B365"/>
    <mergeCell ref="B366:B367"/>
    <mergeCell ref="B368:B369"/>
    <mergeCell ref="B370:B371"/>
    <mergeCell ref="B372:B373"/>
    <mergeCell ref="B374:B375"/>
    <mergeCell ref="B376:B377"/>
    <mergeCell ref="B392:B393"/>
    <mergeCell ref="B394:B395"/>
    <mergeCell ref="B396:B397"/>
    <mergeCell ref="B398:B399"/>
    <mergeCell ref="B388:B389"/>
    <mergeCell ref="B390:B391"/>
    <mergeCell ref="B380:B381"/>
    <mergeCell ref="B382:B383"/>
    <mergeCell ref="B384:B385"/>
    <mergeCell ref="B378:B379"/>
    <mergeCell ref="B310:B311"/>
    <mergeCell ref="B312:B313"/>
    <mergeCell ref="B314:B315"/>
    <mergeCell ref="B316:B317"/>
    <mergeCell ref="B318:B319"/>
    <mergeCell ref="B320:B321"/>
    <mergeCell ref="B322:B323"/>
    <mergeCell ref="B324:B325"/>
    <mergeCell ref="B326:B327"/>
    <mergeCell ref="B328:B329"/>
    <mergeCell ref="B330:B331"/>
    <mergeCell ref="B332:B333"/>
    <mergeCell ref="B334:B335"/>
    <mergeCell ref="B344:B345"/>
    <mergeCell ref="B346:B347"/>
    <mergeCell ref="B348:B349"/>
    <mergeCell ref="B350:B351"/>
    <mergeCell ref="B336:B337"/>
    <mergeCell ref="B272:B273"/>
    <mergeCell ref="B274:B275"/>
    <mergeCell ref="B276:B277"/>
    <mergeCell ref="B278:B279"/>
    <mergeCell ref="B280:B281"/>
    <mergeCell ref="B282:B283"/>
    <mergeCell ref="B284:B285"/>
    <mergeCell ref="B286:B287"/>
    <mergeCell ref="B288:B289"/>
    <mergeCell ref="B290:B291"/>
    <mergeCell ref="B292:B293"/>
    <mergeCell ref="B294:B295"/>
    <mergeCell ref="B296:B297"/>
    <mergeCell ref="B302:B303"/>
    <mergeCell ref="B304:B305"/>
    <mergeCell ref="B306:B307"/>
    <mergeCell ref="B308:B309"/>
    <mergeCell ref="B298:B299"/>
    <mergeCell ref="B300:B301"/>
    <mergeCell ref="B224:B225"/>
    <mergeCell ref="B226:B227"/>
    <mergeCell ref="B228:B229"/>
    <mergeCell ref="B230:B231"/>
    <mergeCell ref="B232:B233"/>
    <mergeCell ref="B234:B235"/>
    <mergeCell ref="B236:B237"/>
    <mergeCell ref="B238:B239"/>
    <mergeCell ref="B240:B241"/>
    <mergeCell ref="B242:B243"/>
    <mergeCell ref="B244:B245"/>
    <mergeCell ref="B246:B247"/>
    <mergeCell ref="B248:B249"/>
    <mergeCell ref="B264:B265"/>
    <mergeCell ref="B266:B267"/>
    <mergeCell ref="B268:B269"/>
    <mergeCell ref="B270:B271"/>
    <mergeCell ref="B260:B261"/>
    <mergeCell ref="B262:B263"/>
    <mergeCell ref="B252:B253"/>
    <mergeCell ref="B254:B255"/>
    <mergeCell ref="B256:B257"/>
    <mergeCell ref="B250:B251"/>
    <mergeCell ref="B258:B259"/>
    <mergeCell ref="B182:B183"/>
    <mergeCell ref="B184:B185"/>
    <mergeCell ref="B186:B187"/>
    <mergeCell ref="B188:B189"/>
    <mergeCell ref="B190:B191"/>
    <mergeCell ref="B192:B193"/>
    <mergeCell ref="B194:B195"/>
    <mergeCell ref="B196:B197"/>
    <mergeCell ref="B198:B199"/>
    <mergeCell ref="B200:B201"/>
    <mergeCell ref="B202:B203"/>
    <mergeCell ref="B204:B205"/>
    <mergeCell ref="B206:B207"/>
    <mergeCell ref="B216:B217"/>
    <mergeCell ref="B218:B219"/>
    <mergeCell ref="B220:B221"/>
    <mergeCell ref="B222:B223"/>
    <mergeCell ref="B208:B209"/>
    <mergeCell ref="B144:B145"/>
    <mergeCell ref="B146:B147"/>
    <mergeCell ref="B148:B149"/>
    <mergeCell ref="B150:B151"/>
    <mergeCell ref="B152:B153"/>
    <mergeCell ref="B154:B155"/>
    <mergeCell ref="B156:B157"/>
    <mergeCell ref="B158:B159"/>
    <mergeCell ref="B160:B161"/>
    <mergeCell ref="B162:B163"/>
    <mergeCell ref="B164:B165"/>
    <mergeCell ref="B166:B167"/>
    <mergeCell ref="B168:B169"/>
    <mergeCell ref="B174:B175"/>
    <mergeCell ref="B176:B177"/>
    <mergeCell ref="B178:B179"/>
    <mergeCell ref="B180:B181"/>
    <mergeCell ref="B170:B171"/>
    <mergeCell ref="B172:B173"/>
    <mergeCell ref="B96:B97"/>
    <mergeCell ref="B98:B99"/>
    <mergeCell ref="B100:B101"/>
    <mergeCell ref="B102:B103"/>
    <mergeCell ref="B104:B105"/>
    <mergeCell ref="B106:B107"/>
    <mergeCell ref="B108:B109"/>
    <mergeCell ref="B110:B111"/>
    <mergeCell ref="B112:B113"/>
    <mergeCell ref="B114:B115"/>
    <mergeCell ref="B116:B117"/>
    <mergeCell ref="B118:B119"/>
    <mergeCell ref="B120:B121"/>
    <mergeCell ref="B136:B137"/>
    <mergeCell ref="B138:B139"/>
    <mergeCell ref="B140:B141"/>
    <mergeCell ref="B142:B143"/>
    <mergeCell ref="B132:B133"/>
    <mergeCell ref="B134:B135"/>
    <mergeCell ref="B124:B125"/>
    <mergeCell ref="B126:B127"/>
    <mergeCell ref="B128:B129"/>
    <mergeCell ref="B122:B123"/>
    <mergeCell ref="B46:B47"/>
    <mergeCell ref="B48:B49"/>
    <mergeCell ref="B50:B51"/>
    <mergeCell ref="B52:B53"/>
    <mergeCell ref="B54:B55"/>
    <mergeCell ref="B56:B57"/>
    <mergeCell ref="B58:B59"/>
    <mergeCell ref="B60:B61"/>
    <mergeCell ref="B62:B63"/>
    <mergeCell ref="B64:B65"/>
    <mergeCell ref="B66:B67"/>
    <mergeCell ref="B68:B69"/>
    <mergeCell ref="B70:B71"/>
    <mergeCell ref="B88:B89"/>
    <mergeCell ref="B90:B91"/>
    <mergeCell ref="B92:B93"/>
    <mergeCell ref="B94:B95"/>
    <mergeCell ref="B76:B77"/>
    <mergeCell ref="B78:B79"/>
    <mergeCell ref="B80:B81"/>
    <mergeCell ref="B72:B73"/>
    <mergeCell ref="B74:B75"/>
    <mergeCell ref="A666:A667"/>
    <mergeCell ref="A668:A669"/>
    <mergeCell ref="A670:A671"/>
    <mergeCell ref="A672:A673"/>
    <mergeCell ref="A674:A675"/>
    <mergeCell ref="A676:A677"/>
    <mergeCell ref="A678:A679"/>
    <mergeCell ref="A680:A681"/>
    <mergeCell ref="A682:A683"/>
    <mergeCell ref="A684:A685"/>
    <mergeCell ref="A686:A687"/>
    <mergeCell ref="A688:A689"/>
    <mergeCell ref="A690:A691"/>
    <mergeCell ref="A692:A693"/>
    <mergeCell ref="A694:A695"/>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A632:A633"/>
    <mergeCell ref="A634:A635"/>
    <mergeCell ref="A636:A637"/>
    <mergeCell ref="A638:A639"/>
    <mergeCell ref="A640:A641"/>
    <mergeCell ref="A642:A643"/>
    <mergeCell ref="A644:A645"/>
    <mergeCell ref="A646:A647"/>
    <mergeCell ref="A648:A649"/>
    <mergeCell ref="A650:A651"/>
    <mergeCell ref="A652:A653"/>
    <mergeCell ref="A654:A655"/>
    <mergeCell ref="A656:A657"/>
    <mergeCell ref="A658:A659"/>
    <mergeCell ref="A660:A661"/>
    <mergeCell ref="A662:A663"/>
    <mergeCell ref="A664:A665"/>
    <mergeCell ref="A598:A599"/>
    <mergeCell ref="A600:A601"/>
    <mergeCell ref="A602:A603"/>
    <mergeCell ref="A604:A605"/>
    <mergeCell ref="A606:A607"/>
    <mergeCell ref="A608:A609"/>
    <mergeCell ref="A610:A611"/>
    <mergeCell ref="A612:A613"/>
    <mergeCell ref="A614:A615"/>
    <mergeCell ref="A616:A617"/>
    <mergeCell ref="A618:A619"/>
    <mergeCell ref="A620:A621"/>
    <mergeCell ref="A622:A623"/>
    <mergeCell ref="A624:A625"/>
    <mergeCell ref="A626:A627"/>
    <mergeCell ref="A628:A629"/>
    <mergeCell ref="A630:A631"/>
    <mergeCell ref="A564:A565"/>
    <mergeCell ref="A566:A567"/>
    <mergeCell ref="A568:A569"/>
    <mergeCell ref="A570:A571"/>
    <mergeCell ref="A572:A573"/>
    <mergeCell ref="A574:A575"/>
    <mergeCell ref="A576:A577"/>
    <mergeCell ref="A578:A579"/>
    <mergeCell ref="A580:A581"/>
    <mergeCell ref="A582:A583"/>
    <mergeCell ref="A584:A585"/>
    <mergeCell ref="A586:A587"/>
    <mergeCell ref="A588:A589"/>
    <mergeCell ref="A590:A591"/>
    <mergeCell ref="A592:A593"/>
    <mergeCell ref="A594:A595"/>
    <mergeCell ref="A596:A597"/>
    <mergeCell ref="A530:A531"/>
    <mergeCell ref="A532:A533"/>
    <mergeCell ref="A534:A535"/>
    <mergeCell ref="A536:A537"/>
    <mergeCell ref="A538:A539"/>
    <mergeCell ref="A540:A541"/>
    <mergeCell ref="A542:A543"/>
    <mergeCell ref="A544:A545"/>
    <mergeCell ref="A546:A547"/>
    <mergeCell ref="A548:A549"/>
    <mergeCell ref="A550:A551"/>
    <mergeCell ref="A552:A553"/>
    <mergeCell ref="A554:A555"/>
    <mergeCell ref="A556:A557"/>
    <mergeCell ref="A558:A559"/>
    <mergeCell ref="A560:A561"/>
    <mergeCell ref="A562:A563"/>
    <mergeCell ref="A496:A497"/>
    <mergeCell ref="A498:A499"/>
    <mergeCell ref="A500:A501"/>
    <mergeCell ref="A502:A503"/>
    <mergeCell ref="A504:A505"/>
    <mergeCell ref="A506:A507"/>
    <mergeCell ref="A508:A509"/>
    <mergeCell ref="A510:A511"/>
    <mergeCell ref="A512:A513"/>
    <mergeCell ref="A514:A515"/>
    <mergeCell ref="A516:A517"/>
    <mergeCell ref="A518:A519"/>
    <mergeCell ref="A520:A521"/>
    <mergeCell ref="A522:A523"/>
    <mergeCell ref="A524:A525"/>
    <mergeCell ref="A526:A527"/>
    <mergeCell ref="A528:A529"/>
    <mergeCell ref="A462:A463"/>
    <mergeCell ref="A464:A465"/>
    <mergeCell ref="A466:A467"/>
    <mergeCell ref="A468:A469"/>
    <mergeCell ref="A470:A471"/>
    <mergeCell ref="A472:A473"/>
    <mergeCell ref="A474:A475"/>
    <mergeCell ref="A476:A477"/>
    <mergeCell ref="A478:A479"/>
    <mergeCell ref="A480:A481"/>
    <mergeCell ref="A482:A483"/>
    <mergeCell ref="A484:A485"/>
    <mergeCell ref="A486:A487"/>
    <mergeCell ref="A488:A489"/>
    <mergeCell ref="A490:A491"/>
    <mergeCell ref="A492:A493"/>
    <mergeCell ref="A494:A495"/>
    <mergeCell ref="A428:A429"/>
    <mergeCell ref="A430:A431"/>
    <mergeCell ref="A432:A433"/>
    <mergeCell ref="A434:A435"/>
    <mergeCell ref="A436:A437"/>
    <mergeCell ref="A438:A439"/>
    <mergeCell ref="A440:A441"/>
    <mergeCell ref="A442:A443"/>
    <mergeCell ref="A444:A445"/>
    <mergeCell ref="A446:A447"/>
    <mergeCell ref="A448:A449"/>
    <mergeCell ref="A450:A451"/>
    <mergeCell ref="A452:A453"/>
    <mergeCell ref="A454:A455"/>
    <mergeCell ref="A456:A457"/>
    <mergeCell ref="A458:A459"/>
    <mergeCell ref="A460:A461"/>
    <mergeCell ref="A394:A395"/>
    <mergeCell ref="A396:A397"/>
    <mergeCell ref="A398:A399"/>
    <mergeCell ref="A400:A401"/>
    <mergeCell ref="A402:A403"/>
    <mergeCell ref="A404:A405"/>
    <mergeCell ref="A406:A407"/>
    <mergeCell ref="A408:A409"/>
    <mergeCell ref="A410:A411"/>
    <mergeCell ref="A412:A413"/>
    <mergeCell ref="A414:A415"/>
    <mergeCell ref="A416:A417"/>
    <mergeCell ref="A418:A419"/>
    <mergeCell ref="A420:A421"/>
    <mergeCell ref="A422:A423"/>
    <mergeCell ref="A424:A425"/>
    <mergeCell ref="A426:A427"/>
    <mergeCell ref="A360:A361"/>
    <mergeCell ref="A362:A363"/>
    <mergeCell ref="A364:A365"/>
    <mergeCell ref="A366:A367"/>
    <mergeCell ref="A368:A369"/>
    <mergeCell ref="A370:A371"/>
    <mergeCell ref="A372:A373"/>
    <mergeCell ref="A374:A375"/>
    <mergeCell ref="A376:A377"/>
    <mergeCell ref="A378:A379"/>
    <mergeCell ref="A380:A381"/>
    <mergeCell ref="A382:A383"/>
    <mergeCell ref="A384:A385"/>
    <mergeCell ref="A386:A387"/>
    <mergeCell ref="A388:A389"/>
    <mergeCell ref="A390:A391"/>
    <mergeCell ref="A392:A393"/>
    <mergeCell ref="A326:A327"/>
    <mergeCell ref="A328:A329"/>
    <mergeCell ref="A330:A331"/>
    <mergeCell ref="A332:A333"/>
    <mergeCell ref="A334:A335"/>
    <mergeCell ref="A336:A337"/>
    <mergeCell ref="A338:A339"/>
    <mergeCell ref="A340:A341"/>
    <mergeCell ref="A342:A343"/>
    <mergeCell ref="A344:A345"/>
    <mergeCell ref="A346:A347"/>
    <mergeCell ref="A348:A349"/>
    <mergeCell ref="A350:A351"/>
    <mergeCell ref="A352:A353"/>
    <mergeCell ref="A354:A355"/>
    <mergeCell ref="A356:A357"/>
    <mergeCell ref="A358:A359"/>
    <mergeCell ref="A292:A293"/>
    <mergeCell ref="A294:A295"/>
    <mergeCell ref="A296:A297"/>
    <mergeCell ref="A298:A299"/>
    <mergeCell ref="A300:A301"/>
    <mergeCell ref="A302:A303"/>
    <mergeCell ref="A304:A305"/>
    <mergeCell ref="A306:A307"/>
    <mergeCell ref="A308:A309"/>
    <mergeCell ref="A310:A311"/>
    <mergeCell ref="A312:A313"/>
    <mergeCell ref="A314:A315"/>
    <mergeCell ref="A316:A317"/>
    <mergeCell ref="A318:A319"/>
    <mergeCell ref="A320:A321"/>
    <mergeCell ref="A322:A323"/>
    <mergeCell ref="A324:A325"/>
    <mergeCell ref="A258:A259"/>
    <mergeCell ref="A260:A261"/>
    <mergeCell ref="A262:A263"/>
    <mergeCell ref="A264:A265"/>
    <mergeCell ref="A266:A267"/>
    <mergeCell ref="A268:A269"/>
    <mergeCell ref="A270:A271"/>
    <mergeCell ref="A272:A273"/>
    <mergeCell ref="A274:A275"/>
    <mergeCell ref="A276:A277"/>
    <mergeCell ref="A278:A279"/>
    <mergeCell ref="A280:A281"/>
    <mergeCell ref="A282:A283"/>
    <mergeCell ref="A284:A285"/>
    <mergeCell ref="A286:A287"/>
    <mergeCell ref="A288:A289"/>
    <mergeCell ref="A290:A291"/>
    <mergeCell ref="A224:A225"/>
    <mergeCell ref="A226:A227"/>
    <mergeCell ref="A228:A229"/>
    <mergeCell ref="A230:A231"/>
    <mergeCell ref="A232:A233"/>
    <mergeCell ref="A234:A235"/>
    <mergeCell ref="A236:A237"/>
    <mergeCell ref="A238:A239"/>
    <mergeCell ref="A240:A241"/>
    <mergeCell ref="A242:A243"/>
    <mergeCell ref="A244:A245"/>
    <mergeCell ref="A246:A247"/>
    <mergeCell ref="A248:A249"/>
    <mergeCell ref="A250:A251"/>
    <mergeCell ref="A252:A253"/>
    <mergeCell ref="A254:A255"/>
    <mergeCell ref="A256:A257"/>
    <mergeCell ref="A190:A191"/>
    <mergeCell ref="A192:A193"/>
    <mergeCell ref="A194:A195"/>
    <mergeCell ref="A196:A197"/>
    <mergeCell ref="A198:A199"/>
    <mergeCell ref="A200:A201"/>
    <mergeCell ref="A202:A203"/>
    <mergeCell ref="A204:A205"/>
    <mergeCell ref="A206:A207"/>
    <mergeCell ref="A208:A209"/>
    <mergeCell ref="A210:A211"/>
    <mergeCell ref="A212:A213"/>
    <mergeCell ref="A214:A215"/>
    <mergeCell ref="A216:A217"/>
    <mergeCell ref="A218:A219"/>
    <mergeCell ref="A220:A221"/>
    <mergeCell ref="A222:A223"/>
    <mergeCell ref="A156:A157"/>
    <mergeCell ref="A158:A159"/>
    <mergeCell ref="A160:A161"/>
    <mergeCell ref="A162:A163"/>
    <mergeCell ref="A164:A165"/>
    <mergeCell ref="A166:A167"/>
    <mergeCell ref="A168:A169"/>
    <mergeCell ref="A170:A171"/>
    <mergeCell ref="A172:A173"/>
    <mergeCell ref="A174:A175"/>
    <mergeCell ref="A176:A177"/>
    <mergeCell ref="A178:A179"/>
    <mergeCell ref="A180:A181"/>
    <mergeCell ref="A182:A183"/>
    <mergeCell ref="A184:A185"/>
    <mergeCell ref="A186:A187"/>
    <mergeCell ref="A188:A189"/>
    <mergeCell ref="A122:A123"/>
    <mergeCell ref="A124:A125"/>
    <mergeCell ref="A126:A127"/>
    <mergeCell ref="A128:A129"/>
    <mergeCell ref="A130:A131"/>
    <mergeCell ref="A132:A133"/>
    <mergeCell ref="A134:A135"/>
    <mergeCell ref="A136:A137"/>
    <mergeCell ref="A138:A139"/>
    <mergeCell ref="A140:A141"/>
    <mergeCell ref="A142:A143"/>
    <mergeCell ref="A144:A145"/>
    <mergeCell ref="A146:A147"/>
    <mergeCell ref="A148:A149"/>
    <mergeCell ref="A150:A151"/>
    <mergeCell ref="A152:A153"/>
    <mergeCell ref="A154:A155"/>
    <mergeCell ref="A88:A89"/>
    <mergeCell ref="A90:A91"/>
    <mergeCell ref="A92:A93"/>
    <mergeCell ref="A94:A95"/>
    <mergeCell ref="A96:A97"/>
    <mergeCell ref="A98:A99"/>
    <mergeCell ref="A100:A101"/>
    <mergeCell ref="A102:A103"/>
    <mergeCell ref="A104:A105"/>
    <mergeCell ref="A106:A107"/>
    <mergeCell ref="A108:A109"/>
    <mergeCell ref="A110:A111"/>
    <mergeCell ref="A112:A113"/>
    <mergeCell ref="A114:A115"/>
    <mergeCell ref="A116:A117"/>
    <mergeCell ref="A118:A119"/>
    <mergeCell ref="A120:A121"/>
    <mergeCell ref="A54:A55"/>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5"/>
    <mergeCell ref="A86:A87"/>
    <mergeCell ref="A24:A25"/>
    <mergeCell ref="A26:A27"/>
    <mergeCell ref="A28:A29"/>
    <mergeCell ref="A30:A31"/>
    <mergeCell ref="A32:A33"/>
    <mergeCell ref="A34:A35"/>
    <mergeCell ref="A36:A37"/>
    <mergeCell ref="A38:A39"/>
    <mergeCell ref="A40:A41"/>
    <mergeCell ref="A42:A43"/>
    <mergeCell ref="A44:A45"/>
    <mergeCell ref="C694:C695"/>
    <mergeCell ref="D694:D695"/>
    <mergeCell ref="C624:C625"/>
    <mergeCell ref="D624:D625"/>
    <mergeCell ref="C620:C621"/>
    <mergeCell ref="D620:D621"/>
    <mergeCell ref="C616:C617"/>
    <mergeCell ref="D616:D617"/>
    <mergeCell ref="C612:C613"/>
    <mergeCell ref="D612:D613"/>
    <mergeCell ref="C608:C609"/>
    <mergeCell ref="D608:D609"/>
    <mergeCell ref="C604:C605"/>
    <mergeCell ref="D604:D605"/>
    <mergeCell ref="C596:C597"/>
    <mergeCell ref="D596:D597"/>
    <mergeCell ref="C588:C589"/>
    <mergeCell ref="A46:A47"/>
    <mergeCell ref="A48:A49"/>
    <mergeCell ref="A50:A51"/>
    <mergeCell ref="A52:A53"/>
    <mergeCell ref="F694:F695"/>
    <mergeCell ref="G694:G695"/>
    <mergeCell ref="H694:H695"/>
    <mergeCell ref="I694:I695"/>
    <mergeCell ref="J694:J695"/>
    <mergeCell ref="K694:K695"/>
    <mergeCell ref="L694:L695"/>
    <mergeCell ref="C628:C629"/>
    <mergeCell ref="D628:D629"/>
    <mergeCell ref="F628:F629"/>
    <mergeCell ref="G628:G629"/>
    <mergeCell ref="H628:H629"/>
    <mergeCell ref="I628:I629"/>
    <mergeCell ref="J628:J629"/>
    <mergeCell ref="K628:K629"/>
    <mergeCell ref="L628:L629"/>
    <mergeCell ref="C630:C631"/>
    <mergeCell ref="D630:D631"/>
    <mergeCell ref="F630:F631"/>
    <mergeCell ref="G630:G631"/>
    <mergeCell ref="H630:H631"/>
    <mergeCell ref="I630:I631"/>
    <mergeCell ref="J630:J631"/>
    <mergeCell ref="K630:K631"/>
    <mergeCell ref="L630:L631"/>
    <mergeCell ref="C632:C633"/>
    <mergeCell ref="C634:C635"/>
    <mergeCell ref="D634:D635"/>
    <mergeCell ref="F634:F635"/>
    <mergeCell ref="G634:G635"/>
    <mergeCell ref="H634:H635"/>
    <mergeCell ref="I634:I635"/>
    <mergeCell ref="F624:F625"/>
    <mergeCell ref="G624:G625"/>
    <mergeCell ref="H624:H625"/>
    <mergeCell ref="I624:I625"/>
    <mergeCell ref="J624:J625"/>
    <mergeCell ref="K624:K625"/>
    <mergeCell ref="L624:L625"/>
    <mergeCell ref="C626:C627"/>
    <mergeCell ref="D626:D627"/>
    <mergeCell ref="F626:F627"/>
    <mergeCell ref="G626:G627"/>
    <mergeCell ref="H626:H627"/>
    <mergeCell ref="I626:I627"/>
    <mergeCell ref="J626:J627"/>
    <mergeCell ref="K626:K627"/>
    <mergeCell ref="L626:L627"/>
    <mergeCell ref="B624:B625"/>
    <mergeCell ref="B626:B627"/>
    <mergeCell ref="E626:E627"/>
    <mergeCell ref="E624:E625"/>
    <mergeCell ref="F620:F621"/>
    <mergeCell ref="G620:G621"/>
    <mergeCell ref="H620:H621"/>
    <mergeCell ref="I620:I621"/>
    <mergeCell ref="J620:J621"/>
    <mergeCell ref="K620:K621"/>
    <mergeCell ref="L620:L621"/>
    <mergeCell ref="C622:C623"/>
    <mergeCell ref="D622:D623"/>
    <mergeCell ref="F622:F623"/>
    <mergeCell ref="G622:G623"/>
    <mergeCell ref="H622:H623"/>
    <mergeCell ref="I622:I623"/>
    <mergeCell ref="J622:J623"/>
    <mergeCell ref="K622:K623"/>
    <mergeCell ref="L622:L623"/>
    <mergeCell ref="B620:B621"/>
    <mergeCell ref="B622:B623"/>
    <mergeCell ref="E620:E621"/>
    <mergeCell ref="E622:E623"/>
    <mergeCell ref="F616:F617"/>
    <mergeCell ref="G616:G617"/>
    <mergeCell ref="H616:H617"/>
    <mergeCell ref="I616:I617"/>
    <mergeCell ref="J616:J617"/>
    <mergeCell ref="K616:K617"/>
    <mergeCell ref="L616:L617"/>
    <mergeCell ref="C618:C619"/>
    <mergeCell ref="D618:D619"/>
    <mergeCell ref="F618:F619"/>
    <mergeCell ref="G618:G619"/>
    <mergeCell ref="H618:H619"/>
    <mergeCell ref="I618:I619"/>
    <mergeCell ref="J618:J619"/>
    <mergeCell ref="K618:K619"/>
    <mergeCell ref="L618:L619"/>
    <mergeCell ref="B616:B617"/>
    <mergeCell ref="B618:B619"/>
    <mergeCell ref="E618:E619"/>
    <mergeCell ref="F612:F613"/>
    <mergeCell ref="G612:G613"/>
    <mergeCell ref="H612:H613"/>
    <mergeCell ref="I612:I613"/>
    <mergeCell ref="J612:J613"/>
    <mergeCell ref="K612:K613"/>
    <mergeCell ref="L612:L613"/>
    <mergeCell ref="C614:C615"/>
    <mergeCell ref="D614:D615"/>
    <mergeCell ref="F614:F615"/>
    <mergeCell ref="G614:G615"/>
    <mergeCell ref="H614:H615"/>
    <mergeCell ref="I614:I615"/>
    <mergeCell ref="J614:J615"/>
    <mergeCell ref="K614:K615"/>
    <mergeCell ref="L614:L615"/>
    <mergeCell ref="B612:B613"/>
    <mergeCell ref="B614:B615"/>
    <mergeCell ref="F608:F609"/>
    <mergeCell ref="G608:G609"/>
    <mergeCell ref="H608:H609"/>
    <mergeCell ref="I608:I609"/>
    <mergeCell ref="J608:J609"/>
    <mergeCell ref="K608:K609"/>
    <mergeCell ref="L608:L609"/>
    <mergeCell ref="C610:C611"/>
    <mergeCell ref="D610:D611"/>
    <mergeCell ref="F610:F611"/>
    <mergeCell ref="G610:G611"/>
    <mergeCell ref="H610:H611"/>
    <mergeCell ref="I610:I611"/>
    <mergeCell ref="J610:J611"/>
    <mergeCell ref="K610:K611"/>
    <mergeCell ref="L610:L611"/>
    <mergeCell ref="B610:B611"/>
    <mergeCell ref="F604:F605"/>
    <mergeCell ref="G604:G605"/>
    <mergeCell ref="H604:H605"/>
    <mergeCell ref="I604:I605"/>
    <mergeCell ref="J604:J605"/>
    <mergeCell ref="K604:K605"/>
    <mergeCell ref="L604:L605"/>
    <mergeCell ref="C606:C607"/>
    <mergeCell ref="D606:D607"/>
    <mergeCell ref="F606:F607"/>
    <mergeCell ref="G606:G607"/>
    <mergeCell ref="H606:H607"/>
    <mergeCell ref="I606:I607"/>
    <mergeCell ref="J606:J607"/>
    <mergeCell ref="K606:K607"/>
    <mergeCell ref="L606:L607"/>
    <mergeCell ref="C600:C601"/>
    <mergeCell ref="D600:D601"/>
    <mergeCell ref="F600:F601"/>
    <mergeCell ref="G600:G601"/>
    <mergeCell ref="H600:H601"/>
    <mergeCell ref="I600:I601"/>
    <mergeCell ref="J600:J601"/>
    <mergeCell ref="K600:K601"/>
    <mergeCell ref="L600:L601"/>
    <mergeCell ref="C602:C603"/>
    <mergeCell ref="D602:D603"/>
    <mergeCell ref="F602:F603"/>
    <mergeCell ref="G602:G603"/>
    <mergeCell ref="H602:H603"/>
    <mergeCell ref="I602:I603"/>
    <mergeCell ref="J602:J603"/>
    <mergeCell ref="L602:L603"/>
    <mergeCell ref="H496:H497"/>
    <mergeCell ref="H498:H499"/>
    <mergeCell ref="H500:H501"/>
    <mergeCell ref="H502:H503"/>
    <mergeCell ref="H508:H509"/>
    <mergeCell ref="H510:H511"/>
    <mergeCell ref="H512:H513"/>
    <mergeCell ref="H514:H515"/>
    <mergeCell ref="H516:H517"/>
    <mergeCell ref="H518:H519"/>
    <mergeCell ref="H524:H525"/>
    <mergeCell ref="H526:H527"/>
    <mergeCell ref="H528:H529"/>
    <mergeCell ref="H530:H531"/>
    <mergeCell ref="H532:H533"/>
    <mergeCell ref="H534:H535"/>
    <mergeCell ref="H538:H539"/>
    <mergeCell ref="H594:H595"/>
    <mergeCell ref="H592:H593"/>
    <mergeCell ref="K524:K525"/>
    <mergeCell ref="L524:L525"/>
    <mergeCell ref="L510:L511"/>
    <mergeCell ref="J498:J499"/>
    <mergeCell ref="K498:K499"/>
    <mergeCell ref="L498:L499"/>
    <mergeCell ref="L502:L503"/>
    <mergeCell ref="J578:J579"/>
    <mergeCell ref="K578:K579"/>
    <mergeCell ref="L578:L579"/>
    <mergeCell ref="J576:J577"/>
    <mergeCell ref="K576:K577"/>
    <mergeCell ref="H434:H435"/>
    <mergeCell ref="H436:H437"/>
    <mergeCell ref="H438:H439"/>
    <mergeCell ref="H444:H445"/>
    <mergeCell ref="H446:H447"/>
    <mergeCell ref="H448:H449"/>
    <mergeCell ref="H450:H451"/>
    <mergeCell ref="H452:H453"/>
    <mergeCell ref="H454:H455"/>
    <mergeCell ref="H460:H461"/>
    <mergeCell ref="H462:H463"/>
    <mergeCell ref="H464:H465"/>
    <mergeCell ref="H466:H467"/>
    <mergeCell ref="H468:H469"/>
    <mergeCell ref="H470:H471"/>
    <mergeCell ref="H476:H477"/>
    <mergeCell ref="K602:K603"/>
    <mergeCell ref="I506:I507"/>
    <mergeCell ref="J506:J507"/>
    <mergeCell ref="K506:K507"/>
    <mergeCell ref="H492:H493"/>
    <mergeCell ref="H494:H495"/>
    <mergeCell ref="J482:J483"/>
    <mergeCell ref="K482:K483"/>
    <mergeCell ref="I478:I479"/>
    <mergeCell ref="J478:J479"/>
    <mergeCell ref="K478:K479"/>
    <mergeCell ref="H478:H479"/>
    <mergeCell ref="H480:H481"/>
    <mergeCell ref="H472:H473"/>
    <mergeCell ref="J472:J473"/>
    <mergeCell ref="K472:K473"/>
    <mergeCell ref="H370:H371"/>
    <mergeCell ref="H372:H373"/>
    <mergeCell ref="H374:H375"/>
    <mergeCell ref="H380:H381"/>
    <mergeCell ref="H382:H383"/>
    <mergeCell ref="H384:H385"/>
    <mergeCell ref="H386:H387"/>
    <mergeCell ref="H388:H389"/>
    <mergeCell ref="H390:H391"/>
    <mergeCell ref="H396:H397"/>
    <mergeCell ref="H398:H399"/>
    <mergeCell ref="H400:H401"/>
    <mergeCell ref="H402:H403"/>
    <mergeCell ref="H404:H405"/>
    <mergeCell ref="H406:H407"/>
    <mergeCell ref="H412:H413"/>
    <mergeCell ref="H432:H433"/>
    <mergeCell ref="H306:H307"/>
    <mergeCell ref="H308:H309"/>
    <mergeCell ref="H310:H311"/>
    <mergeCell ref="H316:H317"/>
    <mergeCell ref="H318:H319"/>
    <mergeCell ref="H320:H321"/>
    <mergeCell ref="H322:H323"/>
    <mergeCell ref="H324:H325"/>
    <mergeCell ref="H326:H327"/>
    <mergeCell ref="H332:H333"/>
    <mergeCell ref="H334:H335"/>
    <mergeCell ref="H336:H337"/>
    <mergeCell ref="H338:H339"/>
    <mergeCell ref="H340:H341"/>
    <mergeCell ref="H342:H343"/>
    <mergeCell ref="H348:H349"/>
    <mergeCell ref="H368:H369"/>
    <mergeCell ref="H242:H243"/>
    <mergeCell ref="H244:H245"/>
    <mergeCell ref="H246:H247"/>
    <mergeCell ref="H252:H253"/>
    <mergeCell ref="H254:H255"/>
    <mergeCell ref="H256:H257"/>
    <mergeCell ref="H258:H259"/>
    <mergeCell ref="H260:H261"/>
    <mergeCell ref="H262:H263"/>
    <mergeCell ref="H268:H269"/>
    <mergeCell ref="H270:H271"/>
    <mergeCell ref="H272:H273"/>
    <mergeCell ref="H274:H275"/>
    <mergeCell ref="H276:H277"/>
    <mergeCell ref="H278:H279"/>
    <mergeCell ref="H284:H285"/>
    <mergeCell ref="H304:H305"/>
    <mergeCell ref="H178:H179"/>
    <mergeCell ref="H180:H181"/>
    <mergeCell ref="H182:H183"/>
    <mergeCell ref="H188:H189"/>
    <mergeCell ref="H190:H191"/>
    <mergeCell ref="H192:H193"/>
    <mergeCell ref="H194:H195"/>
    <mergeCell ref="H196:H197"/>
    <mergeCell ref="H198:H199"/>
    <mergeCell ref="H204:H205"/>
    <mergeCell ref="H206:H207"/>
    <mergeCell ref="H208:H209"/>
    <mergeCell ref="H210:H211"/>
    <mergeCell ref="H212:H213"/>
    <mergeCell ref="H214:H215"/>
    <mergeCell ref="H220:H221"/>
    <mergeCell ref="H240:H241"/>
    <mergeCell ref="H114:H115"/>
    <mergeCell ref="H116:H117"/>
    <mergeCell ref="H118:H119"/>
    <mergeCell ref="H124:H125"/>
    <mergeCell ref="H126:H127"/>
    <mergeCell ref="H128:H129"/>
    <mergeCell ref="H130:H131"/>
    <mergeCell ref="H132:H133"/>
    <mergeCell ref="H134:H135"/>
    <mergeCell ref="H140:H141"/>
    <mergeCell ref="H142:H143"/>
    <mergeCell ref="H144:H145"/>
    <mergeCell ref="H146:H147"/>
    <mergeCell ref="H148:H149"/>
    <mergeCell ref="H150:H151"/>
    <mergeCell ref="H156:H157"/>
    <mergeCell ref="H176:H177"/>
    <mergeCell ref="H50:H51"/>
    <mergeCell ref="H52:H53"/>
    <mergeCell ref="H54:H55"/>
    <mergeCell ref="H60:H61"/>
    <mergeCell ref="H62:H63"/>
    <mergeCell ref="H64:H65"/>
    <mergeCell ref="H66:H67"/>
    <mergeCell ref="H68:H69"/>
    <mergeCell ref="H70:H71"/>
    <mergeCell ref="H76:H77"/>
    <mergeCell ref="H78:H79"/>
    <mergeCell ref="H80:H81"/>
    <mergeCell ref="H82:H83"/>
    <mergeCell ref="H84:H85"/>
    <mergeCell ref="H86:H87"/>
    <mergeCell ref="H92:H93"/>
    <mergeCell ref="H112:H113"/>
    <mergeCell ref="AK5:AQ5"/>
    <mergeCell ref="M5:S5"/>
    <mergeCell ref="M8:S8"/>
    <mergeCell ref="U8:AA8"/>
    <mergeCell ref="AC8:AI8"/>
    <mergeCell ref="AK8:AQ8"/>
    <mergeCell ref="AC5:AI5"/>
    <mergeCell ref="U9:AA9"/>
    <mergeCell ref="AC9:AI9"/>
    <mergeCell ref="AK9:AQ9"/>
    <mergeCell ref="M9:S9"/>
    <mergeCell ref="H12:H13"/>
    <mergeCell ref="H14:H15"/>
    <mergeCell ref="J14:J15"/>
    <mergeCell ref="K14:K15"/>
    <mergeCell ref="L14:L15"/>
    <mergeCell ref="I14:I15"/>
    <mergeCell ref="K12:K13"/>
    <mergeCell ref="L12:L13"/>
    <mergeCell ref="F596:F597"/>
    <mergeCell ref="G596:G597"/>
    <mergeCell ref="I596:I597"/>
    <mergeCell ref="J596:J597"/>
    <mergeCell ref="K596:K597"/>
    <mergeCell ref="L596:L597"/>
    <mergeCell ref="J598:J599"/>
    <mergeCell ref="K598:K599"/>
    <mergeCell ref="L598:L599"/>
    <mergeCell ref="C598:C599"/>
    <mergeCell ref="D598:D599"/>
    <mergeCell ref="F598:F599"/>
    <mergeCell ref="G598:G599"/>
    <mergeCell ref="I598:I599"/>
    <mergeCell ref="H596:H597"/>
    <mergeCell ref="H598:H599"/>
    <mergeCell ref="C592:C593"/>
    <mergeCell ref="D592:D593"/>
    <mergeCell ref="F592:F593"/>
    <mergeCell ref="G592:G593"/>
    <mergeCell ref="I592:I593"/>
    <mergeCell ref="J592:J593"/>
    <mergeCell ref="K592:K593"/>
    <mergeCell ref="L592:L593"/>
    <mergeCell ref="C594:C595"/>
    <mergeCell ref="D594:D595"/>
    <mergeCell ref="F594:F595"/>
    <mergeCell ref="G594:G595"/>
    <mergeCell ref="I594:I595"/>
    <mergeCell ref="J594:J595"/>
    <mergeCell ref="K594:K595"/>
    <mergeCell ref="L594:L595"/>
    <mergeCell ref="D588:D589"/>
    <mergeCell ref="F588:F589"/>
    <mergeCell ref="G588:G589"/>
    <mergeCell ref="I588:I589"/>
    <mergeCell ref="J588:J589"/>
    <mergeCell ref="K588:K589"/>
    <mergeCell ref="L588:L589"/>
    <mergeCell ref="C590:C591"/>
    <mergeCell ref="D590:D591"/>
    <mergeCell ref="F590:F591"/>
    <mergeCell ref="G590:G591"/>
    <mergeCell ref="I590:I591"/>
    <mergeCell ref="J590:J591"/>
    <mergeCell ref="K590:K591"/>
    <mergeCell ref="L590:L591"/>
    <mergeCell ref="H588:H589"/>
    <mergeCell ref="H590:H591"/>
    <mergeCell ref="E588:E589"/>
    <mergeCell ref="E590:E591"/>
    <mergeCell ref="C584:C585"/>
    <mergeCell ref="D584:D585"/>
    <mergeCell ref="F584:F585"/>
    <mergeCell ref="G584:G585"/>
    <mergeCell ref="I584:I585"/>
    <mergeCell ref="J584:J585"/>
    <mergeCell ref="K584:K585"/>
    <mergeCell ref="L584:L585"/>
    <mergeCell ref="C586:C587"/>
    <mergeCell ref="D586:D587"/>
    <mergeCell ref="F586:F587"/>
    <mergeCell ref="G586:G587"/>
    <mergeCell ref="I586:I587"/>
    <mergeCell ref="J586:J587"/>
    <mergeCell ref="K586:K587"/>
    <mergeCell ref="L586:L587"/>
    <mergeCell ref="H584:H585"/>
    <mergeCell ref="H586:H587"/>
    <mergeCell ref="E584:E585"/>
    <mergeCell ref="E586:E587"/>
    <mergeCell ref="C580:C581"/>
    <mergeCell ref="D580:D581"/>
    <mergeCell ref="F580:F581"/>
    <mergeCell ref="G580:G581"/>
    <mergeCell ref="I580:I581"/>
    <mergeCell ref="J580:J581"/>
    <mergeCell ref="K580:K581"/>
    <mergeCell ref="L580:L581"/>
    <mergeCell ref="C582:C583"/>
    <mergeCell ref="D582:D583"/>
    <mergeCell ref="F582:F583"/>
    <mergeCell ref="G582:G583"/>
    <mergeCell ref="I582:I583"/>
    <mergeCell ref="J582:J583"/>
    <mergeCell ref="K582:K583"/>
    <mergeCell ref="L582:L583"/>
    <mergeCell ref="H580:H581"/>
    <mergeCell ref="H582:H583"/>
    <mergeCell ref="E580:E581"/>
    <mergeCell ref="E582:E583"/>
    <mergeCell ref="L576:L577"/>
    <mergeCell ref="C576:C577"/>
    <mergeCell ref="C578:C579"/>
    <mergeCell ref="D578:D579"/>
    <mergeCell ref="F578:F579"/>
    <mergeCell ref="D576:D577"/>
    <mergeCell ref="F576:F577"/>
    <mergeCell ref="G578:G579"/>
    <mergeCell ref="I578:I579"/>
    <mergeCell ref="H574:H575"/>
    <mergeCell ref="H576:H577"/>
    <mergeCell ref="H578:H579"/>
    <mergeCell ref="E576:E577"/>
    <mergeCell ref="E578:E579"/>
    <mergeCell ref="K574:K575"/>
    <mergeCell ref="L574:L575"/>
    <mergeCell ref="K570:K571"/>
    <mergeCell ref="L570:L571"/>
    <mergeCell ref="J572:J573"/>
    <mergeCell ref="K572:K573"/>
    <mergeCell ref="H570:H571"/>
    <mergeCell ref="E570:E571"/>
    <mergeCell ref="E572:E573"/>
    <mergeCell ref="E574:E575"/>
    <mergeCell ref="G576:G577"/>
    <mergeCell ref="I576:I577"/>
    <mergeCell ref="L572:L573"/>
    <mergeCell ref="C574:C575"/>
    <mergeCell ref="D574:D575"/>
    <mergeCell ref="F574:F575"/>
    <mergeCell ref="G574:G575"/>
    <mergeCell ref="I574:I575"/>
    <mergeCell ref="J574:J575"/>
    <mergeCell ref="H572:H573"/>
    <mergeCell ref="F568:F569"/>
    <mergeCell ref="G568:G569"/>
    <mergeCell ref="I568:I569"/>
    <mergeCell ref="J568:J569"/>
    <mergeCell ref="K568:K569"/>
    <mergeCell ref="L568:L569"/>
    <mergeCell ref="H566:H567"/>
    <mergeCell ref="H568:H569"/>
    <mergeCell ref="E566:E567"/>
    <mergeCell ref="E568:E569"/>
    <mergeCell ref="C570:C571"/>
    <mergeCell ref="D570:D571"/>
    <mergeCell ref="F570:F571"/>
    <mergeCell ref="G570:G571"/>
    <mergeCell ref="I570:I571"/>
    <mergeCell ref="J570:J571"/>
    <mergeCell ref="C572:C573"/>
    <mergeCell ref="D572:D573"/>
    <mergeCell ref="F572:F573"/>
    <mergeCell ref="G572:G573"/>
    <mergeCell ref="I572:I573"/>
    <mergeCell ref="C566:C567"/>
    <mergeCell ref="D566:D567"/>
    <mergeCell ref="F566:F567"/>
    <mergeCell ref="G566:G567"/>
    <mergeCell ref="I566:I567"/>
    <mergeCell ref="J566:J567"/>
    <mergeCell ref="K566:K567"/>
    <mergeCell ref="L566:L567"/>
    <mergeCell ref="C568:C569"/>
    <mergeCell ref="C562:C563"/>
    <mergeCell ref="D562:D563"/>
    <mergeCell ref="F562:F563"/>
    <mergeCell ref="G562:G563"/>
    <mergeCell ref="I562:I563"/>
    <mergeCell ref="J562:J563"/>
    <mergeCell ref="K562:K563"/>
    <mergeCell ref="L562:L563"/>
    <mergeCell ref="C564:C565"/>
    <mergeCell ref="D564:D565"/>
    <mergeCell ref="F564:F565"/>
    <mergeCell ref="G564:G565"/>
    <mergeCell ref="I564:I565"/>
    <mergeCell ref="J564:J565"/>
    <mergeCell ref="K564:K565"/>
    <mergeCell ref="L564:L565"/>
    <mergeCell ref="H562:H563"/>
    <mergeCell ref="H564:H565"/>
    <mergeCell ref="E562:E563"/>
    <mergeCell ref="E564:E565"/>
    <mergeCell ref="D568:D569"/>
    <mergeCell ref="I554:I555"/>
    <mergeCell ref="J554:J555"/>
    <mergeCell ref="K554:K555"/>
    <mergeCell ref="L554:L555"/>
    <mergeCell ref="C556:C557"/>
    <mergeCell ref="D556:D557"/>
    <mergeCell ref="F556:F557"/>
    <mergeCell ref="G556:G557"/>
    <mergeCell ref="I556:I557"/>
    <mergeCell ref="J556:J557"/>
    <mergeCell ref="K556:K557"/>
    <mergeCell ref="L556:L557"/>
    <mergeCell ref="H554:H555"/>
    <mergeCell ref="H556:H557"/>
    <mergeCell ref="C560:C561"/>
    <mergeCell ref="D560:D561"/>
    <mergeCell ref="F560:F561"/>
    <mergeCell ref="G560:G561"/>
    <mergeCell ref="I560:I561"/>
    <mergeCell ref="H560:H561"/>
    <mergeCell ref="J560:J561"/>
    <mergeCell ref="K560:K561"/>
    <mergeCell ref="L560:L561"/>
    <mergeCell ref="H558:H559"/>
    <mergeCell ref="E558:E559"/>
    <mergeCell ref="E560:E561"/>
    <mergeCell ref="C558:C559"/>
    <mergeCell ref="D558:D559"/>
    <mergeCell ref="F558:F559"/>
    <mergeCell ref="G558:G559"/>
    <mergeCell ref="I558:I559"/>
    <mergeCell ref="J558:J559"/>
    <mergeCell ref="K558:K559"/>
    <mergeCell ref="L558:L559"/>
    <mergeCell ref="C550:C551"/>
    <mergeCell ref="D550:D551"/>
    <mergeCell ref="F550:F551"/>
    <mergeCell ref="G550:G551"/>
    <mergeCell ref="I550:I551"/>
    <mergeCell ref="J550:J551"/>
    <mergeCell ref="K550:K551"/>
    <mergeCell ref="L550:L551"/>
    <mergeCell ref="C552:C553"/>
    <mergeCell ref="D552:D553"/>
    <mergeCell ref="F552:F553"/>
    <mergeCell ref="G552:G553"/>
    <mergeCell ref="I552:I553"/>
    <mergeCell ref="J552:J553"/>
    <mergeCell ref="K552:K553"/>
    <mergeCell ref="L552:L553"/>
    <mergeCell ref="H550:H551"/>
    <mergeCell ref="H552:H553"/>
    <mergeCell ref="C554:C555"/>
    <mergeCell ref="D554:D555"/>
    <mergeCell ref="F554:F555"/>
    <mergeCell ref="G554:G555"/>
    <mergeCell ref="C546:C547"/>
    <mergeCell ref="D546:D547"/>
    <mergeCell ref="F546:F547"/>
    <mergeCell ref="G546:G547"/>
    <mergeCell ref="I546:I547"/>
    <mergeCell ref="J546:J547"/>
    <mergeCell ref="K546:K547"/>
    <mergeCell ref="L546:L547"/>
    <mergeCell ref="C548:C549"/>
    <mergeCell ref="D548:D549"/>
    <mergeCell ref="F548:F549"/>
    <mergeCell ref="G548:G549"/>
    <mergeCell ref="I548:I549"/>
    <mergeCell ref="J548:J549"/>
    <mergeCell ref="K548:K549"/>
    <mergeCell ref="L548:L549"/>
    <mergeCell ref="H546:H547"/>
    <mergeCell ref="H548:H549"/>
    <mergeCell ref="C542:C543"/>
    <mergeCell ref="D542:D543"/>
    <mergeCell ref="F542:F543"/>
    <mergeCell ref="G542:G543"/>
    <mergeCell ref="I542:I543"/>
    <mergeCell ref="J542:J543"/>
    <mergeCell ref="K542:K543"/>
    <mergeCell ref="L542:L543"/>
    <mergeCell ref="C544:C545"/>
    <mergeCell ref="D544:D545"/>
    <mergeCell ref="F544:F545"/>
    <mergeCell ref="G544:G545"/>
    <mergeCell ref="I544:I545"/>
    <mergeCell ref="J544:J545"/>
    <mergeCell ref="K544:K545"/>
    <mergeCell ref="L544:L545"/>
    <mergeCell ref="H542:H543"/>
    <mergeCell ref="H544:H545"/>
    <mergeCell ref="C538:C539"/>
    <mergeCell ref="D538:D539"/>
    <mergeCell ref="F538:F539"/>
    <mergeCell ref="G538:G539"/>
    <mergeCell ref="I538:I539"/>
    <mergeCell ref="J538:J539"/>
    <mergeCell ref="K538:K539"/>
    <mergeCell ref="L538:L539"/>
    <mergeCell ref="C540:C541"/>
    <mergeCell ref="D540:D541"/>
    <mergeCell ref="F540:F541"/>
    <mergeCell ref="G540:G541"/>
    <mergeCell ref="I540:I541"/>
    <mergeCell ref="J540:J541"/>
    <mergeCell ref="K540:K541"/>
    <mergeCell ref="L540:L541"/>
    <mergeCell ref="H540:H541"/>
    <mergeCell ref="C534:C535"/>
    <mergeCell ref="D534:D535"/>
    <mergeCell ref="F534:F535"/>
    <mergeCell ref="G534:G535"/>
    <mergeCell ref="I534:I535"/>
    <mergeCell ref="J534:J535"/>
    <mergeCell ref="K534:K535"/>
    <mergeCell ref="L534:L535"/>
    <mergeCell ref="C536:C537"/>
    <mergeCell ref="D536:D537"/>
    <mergeCell ref="F536:F537"/>
    <mergeCell ref="G536:G537"/>
    <mergeCell ref="I536:I537"/>
    <mergeCell ref="H536:H537"/>
    <mergeCell ref="J536:J537"/>
    <mergeCell ref="K536:K537"/>
    <mergeCell ref="L536:L537"/>
    <mergeCell ref="C530:C531"/>
    <mergeCell ref="D530:D531"/>
    <mergeCell ref="F530:F531"/>
    <mergeCell ref="G530:G531"/>
    <mergeCell ref="I530:I531"/>
    <mergeCell ref="J530:J531"/>
    <mergeCell ref="K530:K531"/>
    <mergeCell ref="L530:L531"/>
    <mergeCell ref="C532:C533"/>
    <mergeCell ref="D532:D533"/>
    <mergeCell ref="F532:F533"/>
    <mergeCell ref="G532:G533"/>
    <mergeCell ref="I532:I533"/>
    <mergeCell ref="J532:J533"/>
    <mergeCell ref="K532:K533"/>
    <mergeCell ref="L532:L533"/>
    <mergeCell ref="L526:L527"/>
    <mergeCell ref="C528:C529"/>
    <mergeCell ref="D528:D529"/>
    <mergeCell ref="F528:F529"/>
    <mergeCell ref="G528:G529"/>
    <mergeCell ref="I528:I529"/>
    <mergeCell ref="J528:J529"/>
    <mergeCell ref="K528:K529"/>
    <mergeCell ref="L528:L529"/>
    <mergeCell ref="C526:C527"/>
    <mergeCell ref="D526:D527"/>
    <mergeCell ref="F526:F527"/>
    <mergeCell ref="G526:G527"/>
    <mergeCell ref="I526:I527"/>
    <mergeCell ref="J526:J527"/>
    <mergeCell ref="K526:K527"/>
    <mergeCell ref="C524:C525"/>
    <mergeCell ref="D524:D525"/>
    <mergeCell ref="F524:F525"/>
    <mergeCell ref="G524:G525"/>
    <mergeCell ref="I524:I525"/>
    <mergeCell ref="J524:J525"/>
    <mergeCell ref="I522:I523"/>
    <mergeCell ref="J522:J523"/>
    <mergeCell ref="K522:K523"/>
    <mergeCell ref="C522:C523"/>
    <mergeCell ref="D522:D523"/>
    <mergeCell ref="F522:F523"/>
    <mergeCell ref="H522:H523"/>
    <mergeCell ref="K516:K517"/>
    <mergeCell ref="L516:L517"/>
    <mergeCell ref="C518:C519"/>
    <mergeCell ref="D518:D519"/>
    <mergeCell ref="F518:F519"/>
    <mergeCell ref="G518:G519"/>
    <mergeCell ref="I518:I519"/>
    <mergeCell ref="J518:J519"/>
    <mergeCell ref="K518:K519"/>
    <mergeCell ref="C520:C521"/>
    <mergeCell ref="D520:D521"/>
    <mergeCell ref="F520:F521"/>
    <mergeCell ref="G520:G521"/>
    <mergeCell ref="I520:I521"/>
    <mergeCell ref="H520:H521"/>
    <mergeCell ref="J520:J521"/>
    <mergeCell ref="K520:K521"/>
    <mergeCell ref="L520:L521"/>
    <mergeCell ref="L522:L523"/>
    <mergeCell ref="G522:G523"/>
    <mergeCell ref="B516:B517"/>
    <mergeCell ref="B518:B519"/>
    <mergeCell ref="J514:J515"/>
    <mergeCell ref="K514:K515"/>
    <mergeCell ref="L514:L515"/>
    <mergeCell ref="J516:J517"/>
    <mergeCell ref="L518:L519"/>
    <mergeCell ref="C516:C517"/>
    <mergeCell ref="D516:D517"/>
    <mergeCell ref="F516:F517"/>
    <mergeCell ref="G516:G517"/>
    <mergeCell ref="I516:I517"/>
    <mergeCell ref="C514:C515"/>
    <mergeCell ref="D514:D515"/>
    <mergeCell ref="F514:F515"/>
    <mergeCell ref="G514:G515"/>
    <mergeCell ref="I514:I515"/>
    <mergeCell ref="B514:B515"/>
    <mergeCell ref="E514:E515"/>
    <mergeCell ref="E516:E517"/>
    <mergeCell ref="E518:E519"/>
    <mergeCell ref="E520:E521"/>
    <mergeCell ref="E522:E523"/>
    <mergeCell ref="C512:C513"/>
    <mergeCell ref="D512:D513"/>
    <mergeCell ref="F512:F513"/>
    <mergeCell ref="G512:G513"/>
    <mergeCell ref="I512:I513"/>
    <mergeCell ref="J512:J513"/>
    <mergeCell ref="K512:K513"/>
    <mergeCell ref="L512:L513"/>
    <mergeCell ref="K508:K509"/>
    <mergeCell ref="L508:L509"/>
    <mergeCell ref="C510:C511"/>
    <mergeCell ref="D510:D511"/>
    <mergeCell ref="F510:F511"/>
    <mergeCell ref="G510:G511"/>
    <mergeCell ref="I510:I511"/>
    <mergeCell ref="J510:J511"/>
    <mergeCell ref="K510:K511"/>
    <mergeCell ref="C508:C509"/>
    <mergeCell ref="D508:D509"/>
    <mergeCell ref="F508:F509"/>
    <mergeCell ref="G508:G509"/>
    <mergeCell ref="I508:I509"/>
    <mergeCell ref="J508:J509"/>
    <mergeCell ref="E512:E513"/>
    <mergeCell ref="E508:E509"/>
    <mergeCell ref="E510:E511"/>
    <mergeCell ref="C506:C507"/>
    <mergeCell ref="D506:D507"/>
    <mergeCell ref="F506:F507"/>
    <mergeCell ref="H506:H507"/>
    <mergeCell ref="K500:K501"/>
    <mergeCell ref="L500:L501"/>
    <mergeCell ref="C502:C503"/>
    <mergeCell ref="D502:D503"/>
    <mergeCell ref="F502:F503"/>
    <mergeCell ref="G502:G503"/>
    <mergeCell ref="I502:I503"/>
    <mergeCell ref="J502:J503"/>
    <mergeCell ref="K502:K503"/>
    <mergeCell ref="C504:C505"/>
    <mergeCell ref="D504:D505"/>
    <mergeCell ref="F504:F505"/>
    <mergeCell ref="G504:G505"/>
    <mergeCell ref="I504:I505"/>
    <mergeCell ref="H504:H505"/>
    <mergeCell ref="J504:J505"/>
    <mergeCell ref="K504:K505"/>
    <mergeCell ref="L504:L505"/>
    <mergeCell ref="L506:L507"/>
    <mergeCell ref="G506:G507"/>
    <mergeCell ref="J500:J501"/>
    <mergeCell ref="C500:C501"/>
    <mergeCell ref="D500:D501"/>
    <mergeCell ref="F500:F501"/>
    <mergeCell ref="G500:G501"/>
    <mergeCell ref="I500:I501"/>
    <mergeCell ref="E504:E505"/>
    <mergeCell ref="E506:E507"/>
    <mergeCell ref="C498:C499"/>
    <mergeCell ref="D498:D499"/>
    <mergeCell ref="F498:F499"/>
    <mergeCell ref="G498:G499"/>
    <mergeCell ref="I498:I499"/>
    <mergeCell ref="C488:C489"/>
    <mergeCell ref="D488:D489"/>
    <mergeCell ref="F488:F489"/>
    <mergeCell ref="G488:G489"/>
    <mergeCell ref="I488:I489"/>
    <mergeCell ref="H488:H489"/>
    <mergeCell ref="J488:J489"/>
    <mergeCell ref="K488:K489"/>
    <mergeCell ref="L488:L489"/>
    <mergeCell ref="L494:L495"/>
    <mergeCell ref="C496:C497"/>
    <mergeCell ref="D496:D497"/>
    <mergeCell ref="F496:F497"/>
    <mergeCell ref="G496:G497"/>
    <mergeCell ref="I496:I497"/>
    <mergeCell ref="J496:J497"/>
    <mergeCell ref="K496:K497"/>
    <mergeCell ref="L496:L497"/>
    <mergeCell ref="K492:K493"/>
    <mergeCell ref="L492:L493"/>
    <mergeCell ref="C494:C495"/>
    <mergeCell ref="D494:D495"/>
    <mergeCell ref="F494:F495"/>
    <mergeCell ref="G494:G495"/>
    <mergeCell ref="I494:I495"/>
    <mergeCell ref="J494:J495"/>
    <mergeCell ref="K494:K495"/>
    <mergeCell ref="L490:L491"/>
    <mergeCell ref="C492:C493"/>
    <mergeCell ref="D492:D493"/>
    <mergeCell ref="F492:F493"/>
    <mergeCell ref="G492:G493"/>
    <mergeCell ref="I492:I493"/>
    <mergeCell ref="J492:J493"/>
    <mergeCell ref="G490:G491"/>
    <mergeCell ref="I490:I491"/>
    <mergeCell ref="J490:J491"/>
    <mergeCell ref="K490:K491"/>
    <mergeCell ref="C490:C491"/>
    <mergeCell ref="D490:D491"/>
    <mergeCell ref="F490:F491"/>
    <mergeCell ref="H490:H491"/>
    <mergeCell ref="K484:K485"/>
    <mergeCell ref="L484:L485"/>
    <mergeCell ref="C486:C487"/>
    <mergeCell ref="D486:D487"/>
    <mergeCell ref="F486:F487"/>
    <mergeCell ref="G486:G487"/>
    <mergeCell ref="I486:I487"/>
    <mergeCell ref="J486:J487"/>
    <mergeCell ref="K486:K487"/>
    <mergeCell ref="E488:E489"/>
    <mergeCell ref="E490:E491"/>
    <mergeCell ref="E492:E493"/>
    <mergeCell ref="L482:L483"/>
    <mergeCell ref="J484:J485"/>
    <mergeCell ref="L486:L487"/>
    <mergeCell ref="C484:C485"/>
    <mergeCell ref="D484:D485"/>
    <mergeCell ref="F484:F485"/>
    <mergeCell ref="G484:G485"/>
    <mergeCell ref="I484:I485"/>
    <mergeCell ref="C482:C483"/>
    <mergeCell ref="D482:D483"/>
    <mergeCell ref="F482:F483"/>
    <mergeCell ref="G482:G483"/>
    <mergeCell ref="I482:I483"/>
    <mergeCell ref="H482:H483"/>
    <mergeCell ref="H484:H485"/>
    <mergeCell ref="H486:H487"/>
    <mergeCell ref="L472:L473"/>
    <mergeCell ref="L478:L479"/>
    <mergeCell ref="C480:C481"/>
    <mergeCell ref="D480:D481"/>
    <mergeCell ref="F480:F481"/>
    <mergeCell ref="G480:G481"/>
    <mergeCell ref="I480:I481"/>
    <mergeCell ref="J480:J481"/>
    <mergeCell ref="K480:K481"/>
    <mergeCell ref="L480:L481"/>
    <mergeCell ref="K476:K477"/>
    <mergeCell ref="L476:L477"/>
    <mergeCell ref="C478:C479"/>
    <mergeCell ref="D478:D479"/>
    <mergeCell ref="F478:F479"/>
    <mergeCell ref="G478:G479"/>
    <mergeCell ref="L474:L475"/>
    <mergeCell ref="C476:C477"/>
    <mergeCell ref="D476:D477"/>
    <mergeCell ref="F476:F477"/>
    <mergeCell ref="G476:G477"/>
    <mergeCell ref="I476:I477"/>
    <mergeCell ref="J476:J477"/>
    <mergeCell ref="G474:G475"/>
    <mergeCell ref="I474:I475"/>
    <mergeCell ref="J474:J475"/>
    <mergeCell ref="K474:K475"/>
    <mergeCell ref="C474:C475"/>
    <mergeCell ref="D474:D475"/>
    <mergeCell ref="F474:F475"/>
    <mergeCell ref="H474:H475"/>
    <mergeCell ref="K468:K469"/>
    <mergeCell ref="L468:L469"/>
    <mergeCell ref="C470:C471"/>
    <mergeCell ref="D470:D471"/>
    <mergeCell ref="F470:F471"/>
    <mergeCell ref="G470:G471"/>
    <mergeCell ref="I470:I471"/>
    <mergeCell ref="J470:J471"/>
    <mergeCell ref="K470:K471"/>
    <mergeCell ref="E472:E473"/>
    <mergeCell ref="E474:E475"/>
    <mergeCell ref="E476:E477"/>
    <mergeCell ref="C472:C473"/>
    <mergeCell ref="D472:D473"/>
    <mergeCell ref="F472:F473"/>
    <mergeCell ref="G472:G473"/>
    <mergeCell ref="I472:I473"/>
    <mergeCell ref="J466:J467"/>
    <mergeCell ref="K466:K467"/>
    <mergeCell ref="L466:L467"/>
    <mergeCell ref="J468:J469"/>
    <mergeCell ref="L470:L471"/>
    <mergeCell ref="C468:C469"/>
    <mergeCell ref="D468:D469"/>
    <mergeCell ref="F468:F469"/>
    <mergeCell ref="G468:G469"/>
    <mergeCell ref="I468:I469"/>
    <mergeCell ref="C466:C467"/>
    <mergeCell ref="D466:D467"/>
    <mergeCell ref="F466:F467"/>
    <mergeCell ref="G466:G467"/>
    <mergeCell ref="I466:I467"/>
    <mergeCell ref="B466:B467"/>
    <mergeCell ref="B468:B469"/>
    <mergeCell ref="B470:B471"/>
    <mergeCell ref="E466:E467"/>
    <mergeCell ref="E468:E469"/>
    <mergeCell ref="E470:E471"/>
    <mergeCell ref="L462:L463"/>
    <mergeCell ref="C464:C465"/>
    <mergeCell ref="D464:D465"/>
    <mergeCell ref="F464:F465"/>
    <mergeCell ref="G464:G465"/>
    <mergeCell ref="I464:I465"/>
    <mergeCell ref="J464:J465"/>
    <mergeCell ref="K464:K465"/>
    <mergeCell ref="L464:L465"/>
    <mergeCell ref="K460:K461"/>
    <mergeCell ref="L460:L461"/>
    <mergeCell ref="C462:C463"/>
    <mergeCell ref="D462:D463"/>
    <mergeCell ref="F462:F463"/>
    <mergeCell ref="G462:G463"/>
    <mergeCell ref="I462:I463"/>
    <mergeCell ref="J462:J463"/>
    <mergeCell ref="K462:K463"/>
    <mergeCell ref="C460:C461"/>
    <mergeCell ref="D460:D461"/>
    <mergeCell ref="F460:F461"/>
    <mergeCell ref="G460:G461"/>
    <mergeCell ref="I460:I461"/>
    <mergeCell ref="J460:J461"/>
    <mergeCell ref="E464:E465"/>
    <mergeCell ref="E460:E461"/>
    <mergeCell ref="E462:E463"/>
    <mergeCell ref="I458:I459"/>
    <mergeCell ref="J458:J459"/>
    <mergeCell ref="K458:K459"/>
    <mergeCell ref="C458:C459"/>
    <mergeCell ref="D458:D459"/>
    <mergeCell ref="F458:F459"/>
    <mergeCell ref="H458:H459"/>
    <mergeCell ref="K452:K453"/>
    <mergeCell ref="L452:L453"/>
    <mergeCell ref="C454:C455"/>
    <mergeCell ref="D454:D455"/>
    <mergeCell ref="F454:F455"/>
    <mergeCell ref="G454:G455"/>
    <mergeCell ref="I454:I455"/>
    <mergeCell ref="J454:J455"/>
    <mergeCell ref="K454:K455"/>
    <mergeCell ref="C456:C457"/>
    <mergeCell ref="D456:D457"/>
    <mergeCell ref="F456:F457"/>
    <mergeCell ref="G456:G457"/>
    <mergeCell ref="I456:I457"/>
    <mergeCell ref="H456:H457"/>
    <mergeCell ref="J456:J457"/>
    <mergeCell ref="K456:K457"/>
    <mergeCell ref="L456:L457"/>
    <mergeCell ref="L458:L459"/>
    <mergeCell ref="G458:G459"/>
    <mergeCell ref="E456:E457"/>
    <mergeCell ref="E458:E459"/>
    <mergeCell ref="J450:J451"/>
    <mergeCell ref="K450:K451"/>
    <mergeCell ref="L450:L451"/>
    <mergeCell ref="J452:J453"/>
    <mergeCell ref="L454:L455"/>
    <mergeCell ref="C452:C453"/>
    <mergeCell ref="D452:D453"/>
    <mergeCell ref="F452:F453"/>
    <mergeCell ref="G452:G453"/>
    <mergeCell ref="I452:I453"/>
    <mergeCell ref="C450:C451"/>
    <mergeCell ref="D450:D451"/>
    <mergeCell ref="F450:F451"/>
    <mergeCell ref="G450:G451"/>
    <mergeCell ref="I450:I451"/>
    <mergeCell ref="L446:L447"/>
    <mergeCell ref="C448:C449"/>
    <mergeCell ref="D448:D449"/>
    <mergeCell ref="F448:F449"/>
    <mergeCell ref="G448:G449"/>
    <mergeCell ref="I448:I449"/>
    <mergeCell ref="J448:J449"/>
    <mergeCell ref="K448:K449"/>
    <mergeCell ref="L448:L449"/>
    <mergeCell ref="E448:E449"/>
    <mergeCell ref="E450:E451"/>
    <mergeCell ref="E452:E453"/>
    <mergeCell ref="E454:E455"/>
    <mergeCell ref="K444:K445"/>
    <mergeCell ref="L444:L445"/>
    <mergeCell ref="C446:C447"/>
    <mergeCell ref="D446:D447"/>
    <mergeCell ref="F446:F447"/>
    <mergeCell ref="G446:G447"/>
    <mergeCell ref="I446:I447"/>
    <mergeCell ref="J446:J447"/>
    <mergeCell ref="K446:K447"/>
    <mergeCell ref="C444:C445"/>
    <mergeCell ref="D444:D445"/>
    <mergeCell ref="F444:F445"/>
    <mergeCell ref="G444:G445"/>
    <mergeCell ref="I444:I445"/>
    <mergeCell ref="J444:J445"/>
    <mergeCell ref="I442:I443"/>
    <mergeCell ref="J442:J443"/>
    <mergeCell ref="K442:K443"/>
    <mergeCell ref="C442:C443"/>
    <mergeCell ref="D442:D443"/>
    <mergeCell ref="F442:F443"/>
    <mergeCell ref="H442:H443"/>
    <mergeCell ref="L442:L443"/>
    <mergeCell ref="G442:G443"/>
    <mergeCell ref="K436:K437"/>
    <mergeCell ref="L436:L437"/>
    <mergeCell ref="C438:C439"/>
    <mergeCell ref="D438:D439"/>
    <mergeCell ref="F438:F439"/>
    <mergeCell ref="G438:G439"/>
    <mergeCell ref="I438:I439"/>
    <mergeCell ref="J438:J439"/>
    <mergeCell ref="K438:K439"/>
    <mergeCell ref="C440:C441"/>
    <mergeCell ref="D440:D441"/>
    <mergeCell ref="F440:F441"/>
    <mergeCell ref="G440:G441"/>
    <mergeCell ref="I440:I441"/>
    <mergeCell ref="H440:H441"/>
    <mergeCell ref="J440:J441"/>
    <mergeCell ref="K440:K441"/>
    <mergeCell ref="L440:L441"/>
    <mergeCell ref="J434:J435"/>
    <mergeCell ref="K434:K435"/>
    <mergeCell ref="L434:L435"/>
    <mergeCell ref="J436:J437"/>
    <mergeCell ref="L438:L439"/>
    <mergeCell ref="C436:C437"/>
    <mergeCell ref="D436:D437"/>
    <mergeCell ref="F436:F437"/>
    <mergeCell ref="G436:G437"/>
    <mergeCell ref="I436:I437"/>
    <mergeCell ref="C434:C435"/>
    <mergeCell ref="D434:D435"/>
    <mergeCell ref="F434:F435"/>
    <mergeCell ref="G434:G435"/>
    <mergeCell ref="I434:I435"/>
    <mergeCell ref="C424:C425"/>
    <mergeCell ref="D424:D425"/>
    <mergeCell ref="F424:F425"/>
    <mergeCell ref="G424:G425"/>
    <mergeCell ref="I424:I425"/>
    <mergeCell ref="H424:H425"/>
    <mergeCell ref="J424:J425"/>
    <mergeCell ref="K424:K425"/>
    <mergeCell ref="L424:L425"/>
    <mergeCell ref="L430:L431"/>
    <mergeCell ref="C432:C433"/>
    <mergeCell ref="D432:D433"/>
    <mergeCell ref="F432:F433"/>
    <mergeCell ref="G432:G433"/>
    <mergeCell ref="I432:I433"/>
    <mergeCell ref="J432:J433"/>
    <mergeCell ref="K432:K433"/>
    <mergeCell ref="L432:L433"/>
    <mergeCell ref="K428:K429"/>
    <mergeCell ref="L428:L429"/>
    <mergeCell ref="C430:C431"/>
    <mergeCell ref="D430:D431"/>
    <mergeCell ref="F430:F431"/>
    <mergeCell ref="G430:G431"/>
    <mergeCell ref="I430:I431"/>
    <mergeCell ref="J430:J431"/>
    <mergeCell ref="K430:K431"/>
    <mergeCell ref="H428:H429"/>
    <mergeCell ref="H430:H431"/>
    <mergeCell ref="L426:L427"/>
    <mergeCell ref="C428:C429"/>
    <mergeCell ref="D428:D429"/>
    <mergeCell ref="F428:F429"/>
    <mergeCell ref="G428:G429"/>
    <mergeCell ref="I428:I429"/>
    <mergeCell ref="J428:J429"/>
    <mergeCell ref="G426:G427"/>
    <mergeCell ref="I426:I427"/>
    <mergeCell ref="J426:J427"/>
    <mergeCell ref="K426:K427"/>
    <mergeCell ref="C426:C427"/>
    <mergeCell ref="D426:D427"/>
    <mergeCell ref="F426:F427"/>
    <mergeCell ref="H426:H427"/>
    <mergeCell ref="E432:E433"/>
    <mergeCell ref="K420:K421"/>
    <mergeCell ref="L420:L421"/>
    <mergeCell ref="C422:C423"/>
    <mergeCell ref="D422:D423"/>
    <mergeCell ref="F422:F423"/>
    <mergeCell ref="G422:G423"/>
    <mergeCell ref="I422:I423"/>
    <mergeCell ref="J422:J423"/>
    <mergeCell ref="K422:K423"/>
    <mergeCell ref="J418:J419"/>
    <mergeCell ref="K418:K419"/>
    <mergeCell ref="L418:L419"/>
    <mergeCell ref="J420:J421"/>
    <mergeCell ref="L422:L423"/>
    <mergeCell ref="C420:C421"/>
    <mergeCell ref="D420:D421"/>
    <mergeCell ref="F420:F421"/>
    <mergeCell ref="G420:G421"/>
    <mergeCell ref="I420:I421"/>
    <mergeCell ref="C418:C419"/>
    <mergeCell ref="D418:D419"/>
    <mergeCell ref="F418:F419"/>
    <mergeCell ref="G418:G419"/>
    <mergeCell ref="I418:I419"/>
    <mergeCell ref="H418:H419"/>
    <mergeCell ref="H420:H421"/>
    <mergeCell ref="H422:H423"/>
    <mergeCell ref="L414:L415"/>
    <mergeCell ref="C416:C417"/>
    <mergeCell ref="D416:D417"/>
    <mergeCell ref="F416:F417"/>
    <mergeCell ref="G416:G417"/>
    <mergeCell ref="I416:I417"/>
    <mergeCell ref="J416:J417"/>
    <mergeCell ref="K416:K417"/>
    <mergeCell ref="L416:L417"/>
    <mergeCell ref="K412:K413"/>
    <mergeCell ref="L412:L413"/>
    <mergeCell ref="C414:C415"/>
    <mergeCell ref="D414:D415"/>
    <mergeCell ref="F414:F415"/>
    <mergeCell ref="G414:G415"/>
    <mergeCell ref="I414:I415"/>
    <mergeCell ref="J414:J415"/>
    <mergeCell ref="K414:K415"/>
    <mergeCell ref="H414:H415"/>
    <mergeCell ref="H416:H417"/>
    <mergeCell ref="C412:C413"/>
    <mergeCell ref="D412:D413"/>
    <mergeCell ref="F412:F413"/>
    <mergeCell ref="G412:G413"/>
    <mergeCell ref="I412:I413"/>
    <mergeCell ref="J412:J413"/>
    <mergeCell ref="C410:C411"/>
    <mergeCell ref="D410:D411"/>
    <mergeCell ref="F410:F411"/>
    <mergeCell ref="H410:H411"/>
    <mergeCell ref="K404:K405"/>
    <mergeCell ref="L404:L405"/>
    <mergeCell ref="C406:C407"/>
    <mergeCell ref="D406:D407"/>
    <mergeCell ref="F406:F407"/>
    <mergeCell ref="G406:G407"/>
    <mergeCell ref="I406:I407"/>
    <mergeCell ref="J406:J407"/>
    <mergeCell ref="K406:K407"/>
    <mergeCell ref="E408:E409"/>
    <mergeCell ref="E410:E411"/>
    <mergeCell ref="E412:E413"/>
    <mergeCell ref="C408:C409"/>
    <mergeCell ref="D408:D409"/>
    <mergeCell ref="F408:F409"/>
    <mergeCell ref="G408:G409"/>
    <mergeCell ref="I408:I409"/>
    <mergeCell ref="H408:H409"/>
    <mergeCell ref="J408:J409"/>
    <mergeCell ref="K408:K409"/>
    <mergeCell ref="L408:L409"/>
    <mergeCell ref="L410:L411"/>
    <mergeCell ref="G410:G411"/>
    <mergeCell ref="I410:I411"/>
    <mergeCell ref="J410:J411"/>
    <mergeCell ref="K410:K411"/>
    <mergeCell ref="L394:L395"/>
    <mergeCell ref="G394:G395"/>
    <mergeCell ref="E394:E395"/>
    <mergeCell ref="E396:E397"/>
    <mergeCell ref="E398:E399"/>
    <mergeCell ref="J402:J403"/>
    <mergeCell ref="K402:K403"/>
    <mergeCell ref="L402:L403"/>
    <mergeCell ref="J404:J405"/>
    <mergeCell ref="L406:L407"/>
    <mergeCell ref="C404:C405"/>
    <mergeCell ref="D404:D405"/>
    <mergeCell ref="F404:F405"/>
    <mergeCell ref="G404:G405"/>
    <mergeCell ref="I404:I405"/>
    <mergeCell ref="C402:C403"/>
    <mergeCell ref="D402:D403"/>
    <mergeCell ref="F402:F403"/>
    <mergeCell ref="G402:G403"/>
    <mergeCell ref="I402:I403"/>
    <mergeCell ref="L398:L399"/>
    <mergeCell ref="C400:C401"/>
    <mergeCell ref="D400:D401"/>
    <mergeCell ref="F400:F401"/>
    <mergeCell ref="G400:G401"/>
    <mergeCell ref="I400:I401"/>
    <mergeCell ref="J400:J401"/>
    <mergeCell ref="K400:K401"/>
    <mergeCell ref="L400:L401"/>
    <mergeCell ref="E400:E401"/>
    <mergeCell ref="E402:E403"/>
    <mergeCell ref="E404:E405"/>
    <mergeCell ref="C392:C393"/>
    <mergeCell ref="D392:D393"/>
    <mergeCell ref="F392:F393"/>
    <mergeCell ref="G392:G393"/>
    <mergeCell ref="I392:I393"/>
    <mergeCell ref="H392:H393"/>
    <mergeCell ref="J392:J393"/>
    <mergeCell ref="K392:K393"/>
    <mergeCell ref="L392:L393"/>
    <mergeCell ref="E392:E393"/>
    <mergeCell ref="K396:K397"/>
    <mergeCell ref="L396:L397"/>
    <mergeCell ref="C398:C399"/>
    <mergeCell ref="D398:D399"/>
    <mergeCell ref="F398:F399"/>
    <mergeCell ref="G398:G399"/>
    <mergeCell ref="I398:I399"/>
    <mergeCell ref="J398:J399"/>
    <mergeCell ref="K398:K399"/>
    <mergeCell ref="C396:C397"/>
    <mergeCell ref="D396:D397"/>
    <mergeCell ref="F396:F397"/>
    <mergeCell ref="G396:G397"/>
    <mergeCell ref="I396:I397"/>
    <mergeCell ref="J396:J397"/>
    <mergeCell ref="I394:I395"/>
    <mergeCell ref="J394:J395"/>
    <mergeCell ref="K394:K395"/>
    <mergeCell ref="C394:C395"/>
    <mergeCell ref="D394:D395"/>
    <mergeCell ref="F394:F395"/>
    <mergeCell ref="H394:H395"/>
    <mergeCell ref="J386:J387"/>
    <mergeCell ref="K386:K387"/>
    <mergeCell ref="L386:L387"/>
    <mergeCell ref="J388:J389"/>
    <mergeCell ref="L390:L391"/>
    <mergeCell ref="C388:C389"/>
    <mergeCell ref="D388:D389"/>
    <mergeCell ref="F388:F389"/>
    <mergeCell ref="G388:G389"/>
    <mergeCell ref="I388:I389"/>
    <mergeCell ref="C386:C387"/>
    <mergeCell ref="D386:D387"/>
    <mergeCell ref="F386:F387"/>
    <mergeCell ref="G386:G387"/>
    <mergeCell ref="I386:I387"/>
    <mergeCell ref="B386:B387"/>
    <mergeCell ref="E386:E387"/>
    <mergeCell ref="E388:E389"/>
    <mergeCell ref="E390:E391"/>
    <mergeCell ref="K388:K389"/>
    <mergeCell ref="L388:L389"/>
    <mergeCell ref="C390:C391"/>
    <mergeCell ref="D390:D391"/>
    <mergeCell ref="F390:F391"/>
    <mergeCell ref="G390:G391"/>
    <mergeCell ref="I390:I391"/>
    <mergeCell ref="J390:J391"/>
    <mergeCell ref="K390:K391"/>
    <mergeCell ref="L382:L383"/>
    <mergeCell ref="C384:C385"/>
    <mergeCell ref="D384:D385"/>
    <mergeCell ref="F384:F385"/>
    <mergeCell ref="G384:G385"/>
    <mergeCell ref="I384:I385"/>
    <mergeCell ref="J384:J385"/>
    <mergeCell ref="K384:K385"/>
    <mergeCell ref="L384:L385"/>
    <mergeCell ref="K380:K381"/>
    <mergeCell ref="L380:L381"/>
    <mergeCell ref="C382:C383"/>
    <mergeCell ref="D382:D383"/>
    <mergeCell ref="F382:F383"/>
    <mergeCell ref="G382:G383"/>
    <mergeCell ref="I382:I383"/>
    <mergeCell ref="J382:J383"/>
    <mergeCell ref="K382:K383"/>
    <mergeCell ref="C380:C381"/>
    <mergeCell ref="D380:D381"/>
    <mergeCell ref="F380:F381"/>
    <mergeCell ref="G380:G381"/>
    <mergeCell ref="I380:I381"/>
    <mergeCell ref="J380:J381"/>
    <mergeCell ref="E384:E385"/>
    <mergeCell ref="I378:I379"/>
    <mergeCell ref="J378:J379"/>
    <mergeCell ref="K378:K379"/>
    <mergeCell ref="C378:C379"/>
    <mergeCell ref="D378:D379"/>
    <mergeCell ref="F378:F379"/>
    <mergeCell ref="H378:H379"/>
    <mergeCell ref="K372:K373"/>
    <mergeCell ref="L372:L373"/>
    <mergeCell ref="C374:C375"/>
    <mergeCell ref="D374:D375"/>
    <mergeCell ref="F374:F375"/>
    <mergeCell ref="G374:G375"/>
    <mergeCell ref="I374:I375"/>
    <mergeCell ref="J374:J375"/>
    <mergeCell ref="K374:K375"/>
    <mergeCell ref="C376:C377"/>
    <mergeCell ref="D376:D377"/>
    <mergeCell ref="F376:F377"/>
    <mergeCell ref="G376:G377"/>
    <mergeCell ref="I376:I377"/>
    <mergeCell ref="H376:H377"/>
    <mergeCell ref="J376:J377"/>
    <mergeCell ref="K376:K377"/>
    <mergeCell ref="L376:L377"/>
    <mergeCell ref="L378:L379"/>
    <mergeCell ref="G378:G379"/>
    <mergeCell ref="J370:J371"/>
    <mergeCell ref="K370:K371"/>
    <mergeCell ref="L370:L371"/>
    <mergeCell ref="J372:J373"/>
    <mergeCell ref="L374:L375"/>
    <mergeCell ref="C372:C373"/>
    <mergeCell ref="D372:D373"/>
    <mergeCell ref="F372:F373"/>
    <mergeCell ref="G372:G373"/>
    <mergeCell ref="I372:I373"/>
    <mergeCell ref="C370:C371"/>
    <mergeCell ref="D370:D371"/>
    <mergeCell ref="F370:F371"/>
    <mergeCell ref="G370:G371"/>
    <mergeCell ref="I370:I371"/>
    <mergeCell ref="C360:C361"/>
    <mergeCell ref="D360:D361"/>
    <mergeCell ref="F360:F361"/>
    <mergeCell ref="G360:G361"/>
    <mergeCell ref="I360:I361"/>
    <mergeCell ref="H360:H361"/>
    <mergeCell ref="J360:J361"/>
    <mergeCell ref="K360:K361"/>
    <mergeCell ref="L360:L361"/>
    <mergeCell ref="L366:L367"/>
    <mergeCell ref="C368:C369"/>
    <mergeCell ref="D368:D369"/>
    <mergeCell ref="F368:F369"/>
    <mergeCell ref="G368:G369"/>
    <mergeCell ref="I368:I369"/>
    <mergeCell ref="J368:J369"/>
    <mergeCell ref="K368:K369"/>
    <mergeCell ref="L368:L369"/>
    <mergeCell ref="K364:K365"/>
    <mergeCell ref="L364:L365"/>
    <mergeCell ref="C366:C367"/>
    <mergeCell ref="D366:D367"/>
    <mergeCell ref="F366:F367"/>
    <mergeCell ref="G366:G367"/>
    <mergeCell ref="I366:I367"/>
    <mergeCell ref="J366:J367"/>
    <mergeCell ref="K366:K367"/>
    <mergeCell ref="H364:H365"/>
    <mergeCell ref="H366:H367"/>
    <mergeCell ref="L362:L363"/>
    <mergeCell ref="C364:C365"/>
    <mergeCell ref="D364:D365"/>
    <mergeCell ref="F364:F365"/>
    <mergeCell ref="G364:G365"/>
    <mergeCell ref="I364:I365"/>
    <mergeCell ref="J364:J365"/>
    <mergeCell ref="G362:G363"/>
    <mergeCell ref="I362:I363"/>
    <mergeCell ref="J362:J363"/>
    <mergeCell ref="K362:K363"/>
    <mergeCell ref="C362:C363"/>
    <mergeCell ref="D362:D363"/>
    <mergeCell ref="F362:F363"/>
    <mergeCell ref="H362:H363"/>
    <mergeCell ref="K356:K357"/>
    <mergeCell ref="L356:L357"/>
    <mergeCell ref="C358:C359"/>
    <mergeCell ref="D358:D359"/>
    <mergeCell ref="F358:F359"/>
    <mergeCell ref="G358:G359"/>
    <mergeCell ref="I358:I359"/>
    <mergeCell ref="J358:J359"/>
    <mergeCell ref="K358:K359"/>
    <mergeCell ref="J354:J355"/>
    <mergeCell ref="K354:K355"/>
    <mergeCell ref="L354:L355"/>
    <mergeCell ref="J356:J357"/>
    <mergeCell ref="L358:L359"/>
    <mergeCell ref="C356:C357"/>
    <mergeCell ref="D356:D357"/>
    <mergeCell ref="F356:F357"/>
    <mergeCell ref="G356:G357"/>
    <mergeCell ref="I356:I357"/>
    <mergeCell ref="C354:C355"/>
    <mergeCell ref="D354:D355"/>
    <mergeCell ref="F354:F355"/>
    <mergeCell ref="G354:G355"/>
    <mergeCell ref="I354:I355"/>
    <mergeCell ref="H354:H355"/>
    <mergeCell ref="H356:H357"/>
    <mergeCell ref="H358:H359"/>
    <mergeCell ref="L350:L351"/>
    <mergeCell ref="C352:C353"/>
    <mergeCell ref="D352:D353"/>
    <mergeCell ref="F352:F353"/>
    <mergeCell ref="G352:G353"/>
    <mergeCell ref="I352:I353"/>
    <mergeCell ref="J352:J353"/>
    <mergeCell ref="K352:K353"/>
    <mergeCell ref="L352:L353"/>
    <mergeCell ref="K348:K349"/>
    <mergeCell ref="L348:L349"/>
    <mergeCell ref="C350:C351"/>
    <mergeCell ref="D350:D351"/>
    <mergeCell ref="F350:F351"/>
    <mergeCell ref="G350:G351"/>
    <mergeCell ref="I350:I351"/>
    <mergeCell ref="J350:J351"/>
    <mergeCell ref="K350:K351"/>
    <mergeCell ref="H350:H351"/>
    <mergeCell ref="H352:H353"/>
    <mergeCell ref="C348:C349"/>
    <mergeCell ref="D348:D349"/>
    <mergeCell ref="F348:F349"/>
    <mergeCell ref="G348:G349"/>
    <mergeCell ref="I348:I349"/>
    <mergeCell ref="J348:J349"/>
    <mergeCell ref="C346:C347"/>
    <mergeCell ref="D346:D347"/>
    <mergeCell ref="F346:F347"/>
    <mergeCell ref="H346:H347"/>
    <mergeCell ref="K340:K341"/>
    <mergeCell ref="L340:L341"/>
    <mergeCell ref="C342:C343"/>
    <mergeCell ref="D342:D343"/>
    <mergeCell ref="F342:F343"/>
    <mergeCell ref="G342:G343"/>
    <mergeCell ref="I342:I343"/>
    <mergeCell ref="J342:J343"/>
    <mergeCell ref="K342:K343"/>
    <mergeCell ref="E344:E345"/>
    <mergeCell ref="E346:E347"/>
    <mergeCell ref="E348:E349"/>
    <mergeCell ref="C344:C345"/>
    <mergeCell ref="D344:D345"/>
    <mergeCell ref="F344:F345"/>
    <mergeCell ref="G344:G345"/>
    <mergeCell ref="I344:I345"/>
    <mergeCell ref="H344:H345"/>
    <mergeCell ref="J344:J345"/>
    <mergeCell ref="K344:K345"/>
    <mergeCell ref="L344:L345"/>
    <mergeCell ref="L346:L347"/>
    <mergeCell ref="G346:G347"/>
    <mergeCell ref="I346:I347"/>
    <mergeCell ref="J346:J347"/>
    <mergeCell ref="K346:K347"/>
    <mergeCell ref="J338:J339"/>
    <mergeCell ref="K338:K339"/>
    <mergeCell ref="L338:L339"/>
    <mergeCell ref="J340:J341"/>
    <mergeCell ref="L342:L343"/>
    <mergeCell ref="C340:C341"/>
    <mergeCell ref="D340:D341"/>
    <mergeCell ref="F340:F341"/>
    <mergeCell ref="G340:G341"/>
    <mergeCell ref="I340:I341"/>
    <mergeCell ref="C338:C339"/>
    <mergeCell ref="D338:D339"/>
    <mergeCell ref="F338:F339"/>
    <mergeCell ref="G338:G339"/>
    <mergeCell ref="I338:I339"/>
    <mergeCell ref="B338:B339"/>
    <mergeCell ref="B340:B341"/>
    <mergeCell ref="B342:B343"/>
    <mergeCell ref="E338:E339"/>
    <mergeCell ref="E340:E341"/>
    <mergeCell ref="E342:E343"/>
    <mergeCell ref="L334:L335"/>
    <mergeCell ref="C336:C337"/>
    <mergeCell ref="D336:D337"/>
    <mergeCell ref="F336:F337"/>
    <mergeCell ref="G336:G337"/>
    <mergeCell ref="I336:I337"/>
    <mergeCell ref="J336:J337"/>
    <mergeCell ref="K336:K337"/>
    <mergeCell ref="L336:L337"/>
    <mergeCell ref="K332:K333"/>
    <mergeCell ref="L332:L333"/>
    <mergeCell ref="C334:C335"/>
    <mergeCell ref="D334:D335"/>
    <mergeCell ref="F334:F335"/>
    <mergeCell ref="G334:G335"/>
    <mergeCell ref="I334:I335"/>
    <mergeCell ref="J334:J335"/>
    <mergeCell ref="K334:K335"/>
    <mergeCell ref="C332:C333"/>
    <mergeCell ref="D332:D333"/>
    <mergeCell ref="F332:F333"/>
    <mergeCell ref="G332:G333"/>
    <mergeCell ref="I332:I333"/>
    <mergeCell ref="J332:J333"/>
    <mergeCell ref="E336:E337"/>
    <mergeCell ref="E332:E333"/>
    <mergeCell ref="E334:E335"/>
    <mergeCell ref="I330:I331"/>
    <mergeCell ref="J330:J331"/>
    <mergeCell ref="K330:K331"/>
    <mergeCell ref="C330:C331"/>
    <mergeCell ref="D330:D331"/>
    <mergeCell ref="F330:F331"/>
    <mergeCell ref="H330:H331"/>
    <mergeCell ref="K324:K325"/>
    <mergeCell ref="L324:L325"/>
    <mergeCell ref="C326:C327"/>
    <mergeCell ref="D326:D327"/>
    <mergeCell ref="F326:F327"/>
    <mergeCell ref="G326:G327"/>
    <mergeCell ref="I326:I327"/>
    <mergeCell ref="J326:J327"/>
    <mergeCell ref="K326:K327"/>
    <mergeCell ref="C328:C329"/>
    <mergeCell ref="D328:D329"/>
    <mergeCell ref="F328:F329"/>
    <mergeCell ref="G328:G329"/>
    <mergeCell ref="I328:I329"/>
    <mergeCell ref="H328:H329"/>
    <mergeCell ref="J328:J329"/>
    <mergeCell ref="K328:K329"/>
    <mergeCell ref="L328:L329"/>
    <mergeCell ref="L330:L331"/>
    <mergeCell ref="G330:G331"/>
    <mergeCell ref="E328:E329"/>
    <mergeCell ref="E330:E331"/>
    <mergeCell ref="J322:J323"/>
    <mergeCell ref="K322:K323"/>
    <mergeCell ref="L322:L323"/>
    <mergeCell ref="J324:J325"/>
    <mergeCell ref="L326:L327"/>
    <mergeCell ref="C324:C325"/>
    <mergeCell ref="D324:D325"/>
    <mergeCell ref="F324:F325"/>
    <mergeCell ref="G324:G325"/>
    <mergeCell ref="I324:I325"/>
    <mergeCell ref="C322:C323"/>
    <mergeCell ref="D322:D323"/>
    <mergeCell ref="F322:F323"/>
    <mergeCell ref="G322:G323"/>
    <mergeCell ref="I322:I323"/>
    <mergeCell ref="L318:L319"/>
    <mergeCell ref="C320:C321"/>
    <mergeCell ref="D320:D321"/>
    <mergeCell ref="F320:F321"/>
    <mergeCell ref="G320:G321"/>
    <mergeCell ref="I320:I321"/>
    <mergeCell ref="J320:J321"/>
    <mergeCell ref="K320:K321"/>
    <mergeCell ref="L320:L321"/>
    <mergeCell ref="E320:E321"/>
    <mergeCell ref="E322:E323"/>
    <mergeCell ref="E324:E325"/>
    <mergeCell ref="E326:E327"/>
    <mergeCell ref="K316:K317"/>
    <mergeCell ref="L316:L317"/>
    <mergeCell ref="C318:C319"/>
    <mergeCell ref="D318:D319"/>
    <mergeCell ref="F318:F319"/>
    <mergeCell ref="G318:G319"/>
    <mergeCell ref="I318:I319"/>
    <mergeCell ref="J318:J319"/>
    <mergeCell ref="K318:K319"/>
    <mergeCell ref="C316:C317"/>
    <mergeCell ref="D316:D317"/>
    <mergeCell ref="F316:F317"/>
    <mergeCell ref="G316:G317"/>
    <mergeCell ref="I316:I317"/>
    <mergeCell ref="J316:J317"/>
    <mergeCell ref="I314:I315"/>
    <mergeCell ref="J314:J315"/>
    <mergeCell ref="K314:K315"/>
    <mergeCell ref="C314:C315"/>
    <mergeCell ref="D314:D315"/>
    <mergeCell ref="F314:F315"/>
    <mergeCell ref="H314:H315"/>
    <mergeCell ref="L314:L315"/>
    <mergeCell ref="G314:G315"/>
    <mergeCell ref="K308:K309"/>
    <mergeCell ref="L308:L309"/>
    <mergeCell ref="C310:C311"/>
    <mergeCell ref="D310:D311"/>
    <mergeCell ref="F310:F311"/>
    <mergeCell ref="G310:G311"/>
    <mergeCell ref="I310:I311"/>
    <mergeCell ref="J310:J311"/>
    <mergeCell ref="K310:K311"/>
    <mergeCell ref="C312:C313"/>
    <mergeCell ref="D312:D313"/>
    <mergeCell ref="F312:F313"/>
    <mergeCell ref="G312:G313"/>
    <mergeCell ref="I312:I313"/>
    <mergeCell ref="H312:H313"/>
    <mergeCell ref="J312:J313"/>
    <mergeCell ref="K312:K313"/>
    <mergeCell ref="L312:L313"/>
    <mergeCell ref="J306:J307"/>
    <mergeCell ref="K306:K307"/>
    <mergeCell ref="L306:L307"/>
    <mergeCell ref="J308:J309"/>
    <mergeCell ref="L310:L311"/>
    <mergeCell ref="C308:C309"/>
    <mergeCell ref="D308:D309"/>
    <mergeCell ref="F308:F309"/>
    <mergeCell ref="G308:G309"/>
    <mergeCell ref="I308:I309"/>
    <mergeCell ref="C306:C307"/>
    <mergeCell ref="D306:D307"/>
    <mergeCell ref="F306:F307"/>
    <mergeCell ref="G306:G307"/>
    <mergeCell ref="I306:I307"/>
    <mergeCell ref="C296:C297"/>
    <mergeCell ref="D296:D297"/>
    <mergeCell ref="F296:F297"/>
    <mergeCell ref="G296:G297"/>
    <mergeCell ref="I296:I297"/>
    <mergeCell ref="H296:H297"/>
    <mergeCell ref="J296:J297"/>
    <mergeCell ref="K296:K297"/>
    <mergeCell ref="L296:L297"/>
    <mergeCell ref="L302:L303"/>
    <mergeCell ref="C304:C305"/>
    <mergeCell ref="D304:D305"/>
    <mergeCell ref="F304:F305"/>
    <mergeCell ref="G304:G305"/>
    <mergeCell ref="I304:I305"/>
    <mergeCell ref="J304:J305"/>
    <mergeCell ref="K304:K305"/>
    <mergeCell ref="L304:L305"/>
    <mergeCell ref="K300:K301"/>
    <mergeCell ref="L300:L301"/>
    <mergeCell ref="C302:C303"/>
    <mergeCell ref="D302:D303"/>
    <mergeCell ref="F302:F303"/>
    <mergeCell ref="G302:G303"/>
    <mergeCell ref="I302:I303"/>
    <mergeCell ref="J302:J303"/>
    <mergeCell ref="K302:K303"/>
    <mergeCell ref="H300:H301"/>
    <mergeCell ref="H302:H303"/>
    <mergeCell ref="L298:L299"/>
    <mergeCell ref="C300:C301"/>
    <mergeCell ref="D300:D301"/>
    <mergeCell ref="F300:F301"/>
    <mergeCell ref="G300:G301"/>
    <mergeCell ref="I300:I301"/>
    <mergeCell ref="J300:J301"/>
    <mergeCell ref="G298:G299"/>
    <mergeCell ref="I298:I299"/>
    <mergeCell ref="J298:J299"/>
    <mergeCell ref="K298:K299"/>
    <mergeCell ref="C298:C299"/>
    <mergeCell ref="D298:D299"/>
    <mergeCell ref="F298:F299"/>
    <mergeCell ref="H298:H299"/>
    <mergeCell ref="K292:K293"/>
    <mergeCell ref="L292:L293"/>
    <mergeCell ref="C294:C295"/>
    <mergeCell ref="D294:D295"/>
    <mergeCell ref="F294:F295"/>
    <mergeCell ref="G294:G295"/>
    <mergeCell ref="I294:I295"/>
    <mergeCell ref="J294:J295"/>
    <mergeCell ref="K294:K295"/>
    <mergeCell ref="J290:J291"/>
    <mergeCell ref="K290:K291"/>
    <mergeCell ref="L290:L291"/>
    <mergeCell ref="J292:J293"/>
    <mergeCell ref="L294:L295"/>
    <mergeCell ref="C292:C293"/>
    <mergeCell ref="D292:D293"/>
    <mergeCell ref="F292:F293"/>
    <mergeCell ref="G292:G293"/>
    <mergeCell ref="I292:I293"/>
    <mergeCell ref="C290:C291"/>
    <mergeCell ref="D290:D291"/>
    <mergeCell ref="F290:F291"/>
    <mergeCell ref="G290:G291"/>
    <mergeCell ref="I290:I291"/>
    <mergeCell ref="H290:H291"/>
    <mergeCell ref="H292:H293"/>
    <mergeCell ref="H294:H295"/>
    <mergeCell ref="E290:E291"/>
    <mergeCell ref="E292:E293"/>
    <mergeCell ref="E294:E295"/>
    <mergeCell ref="L286:L287"/>
    <mergeCell ref="C288:C289"/>
    <mergeCell ref="D288:D289"/>
    <mergeCell ref="F288:F289"/>
    <mergeCell ref="G288:G289"/>
    <mergeCell ref="I288:I289"/>
    <mergeCell ref="J288:J289"/>
    <mergeCell ref="K288:K289"/>
    <mergeCell ref="L288:L289"/>
    <mergeCell ref="K284:K285"/>
    <mergeCell ref="L284:L285"/>
    <mergeCell ref="C286:C287"/>
    <mergeCell ref="D286:D287"/>
    <mergeCell ref="F286:F287"/>
    <mergeCell ref="G286:G287"/>
    <mergeCell ref="I286:I287"/>
    <mergeCell ref="J286:J287"/>
    <mergeCell ref="K286:K287"/>
    <mergeCell ref="H286:H287"/>
    <mergeCell ref="H288:H289"/>
    <mergeCell ref="C284:C285"/>
    <mergeCell ref="D284:D285"/>
    <mergeCell ref="E286:E287"/>
    <mergeCell ref="E288:E289"/>
    <mergeCell ref="F284:F285"/>
    <mergeCell ref="G284:G285"/>
    <mergeCell ref="I284:I285"/>
    <mergeCell ref="J284:J285"/>
    <mergeCell ref="J282:J283"/>
    <mergeCell ref="K282:K283"/>
    <mergeCell ref="C282:C283"/>
    <mergeCell ref="D282:D283"/>
    <mergeCell ref="F282:F283"/>
    <mergeCell ref="H282:H283"/>
    <mergeCell ref="K276:K277"/>
    <mergeCell ref="L276:L277"/>
    <mergeCell ref="C278:C279"/>
    <mergeCell ref="D278:D279"/>
    <mergeCell ref="F278:F279"/>
    <mergeCell ref="G278:G279"/>
    <mergeCell ref="I278:I279"/>
    <mergeCell ref="J278:J279"/>
    <mergeCell ref="K278:K279"/>
    <mergeCell ref="E280:E281"/>
    <mergeCell ref="E282:E283"/>
    <mergeCell ref="L280:L281"/>
    <mergeCell ref="L282:L283"/>
    <mergeCell ref="G282:G283"/>
    <mergeCell ref="I282:I283"/>
    <mergeCell ref="C280:C281"/>
    <mergeCell ref="D280:D281"/>
    <mergeCell ref="F280:F281"/>
    <mergeCell ref="G280:G281"/>
    <mergeCell ref="I280:I281"/>
    <mergeCell ref="H280:H281"/>
    <mergeCell ref="J280:J281"/>
    <mergeCell ref="K280:K281"/>
    <mergeCell ref="L266:L267"/>
    <mergeCell ref="G266:G267"/>
    <mergeCell ref="E266:E267"/>
    <mergeCell ref="E268:E269"/>
    <mergeCell ref="E270:E271"/>
    <mergeCell ref="J274:J275"/>
    <mergeCell ref="K274:K275"/>
    <mergeCell ref="L274:L275"/>
    <mergeCell ref="J276:J277"/>
    <mergeCell ref="L278:L279"/>
    <mergeCell ref="C276:C277"/>
    <mergeCell ref="D276:D277"/>
    <mergeCell ref="F276:F277"/>
    <mergeCell ref="G276:G277"/>
    <mergeCell ref="I276:I277"/>
    <mergeCell ref="C274:C275"/>
    <mergeCell ref="D274:D275"/>
    <mergeCell ref="F274:F275"/>
    <mergeCell ref="G274:G275"/>
    <mergeCell ref="I274:I275"/>
    <mergeCell ref="L270:L271"/>
    <mergeCell ref="C272:C273"/>
    <mergeCell ref="D272:D273"/>
    <mergeCell ref="F272:F273"/>
    <mergeCell ref="G272:G273"/>
    <mergeCell ref="I272:I273"/>
    <mergeCell ref="J272:J273"/>
    <mergeCell ref="K272:K273"/>
    <mergeCell ref="L272:L273"/>
    <mergeCell ref="E272:E273"/>
    <mergeCell ref="E274:E275"/>
    <mergeCell ref="E276:E277"/>
    <mergeCell ref="C264:C265"/>
    <mergeCell ref="D264:D265"/>
    <mergeCell ref="F264:F265"/>
    <mergeCell ref="G264:G265"/>
    <mergeCell ref="I264:I265"/>
    <mergeCell ref="H264:H265"/>
    <mergeCell ref="J264:J265"/>
    <mergeCell ref="K264:K265"/>
    <mergeCell ref="L264:L265"/>
    <mergeCell ref="E264:E265"/>
    <mergeCell ref="K268:K269"/>
    <mergeCell ref="L268:L269"/>
    <mergeCell ref="C270:C271"/>
    <mergeCell ref="D270:D271"/>
    <mergeCell ref="F270:F271"/>
    <mergeCell ref="G270:G271"/>
    <mergeCell ref="I270:I271"/>
    <mergeCell ref="J270:J271"/>
    <mergeCell ref="K270:K271"/>
    <mergeCell ref="C268:C269"/>
    <mergeCell ref="D268:D269"/>
    <mergeCell ref="F268:F269"/>
    <mergeCell ref="G268:G269"/>
    <mergeCell ref="I268:I269"/>
    <mergeCell ref="J268:J269"/>
    <mergeCell ref="I266:I267"/>
    <mergeCell ref="J266:J267"/>
    <mergeCell ref="K266:K267"/>
    <mergeCell ref="C266:C267"/>
    <mergeCell ref="D266:D267"/>
    <mergeCell ref="F266:F267"/>
    <mergeCell ref="H266:H267"/>
    <mergeCell ref="J258:J259"/>
    <mergeCell ref="K258:K259"/>
    <mergeCell ref="L258:L259"/>
    <mergeCell ref="J260:J261"/>
    <mergeCell ref="L262:L263"/>
    <mergeCell ref="C260:C261"/>
    <mergeCell ref="D260:D261"/>
    <mergeCell ref="F260:F261"/>
    <mergeCell ref="G260:G261"/>
    <mergeCell ref="I260:I261"/>
    <mergeCell ref="C258:C259"/>
    <mergeCell ref="D258:D259"/>
    <mergeCell ref="F258:F259"/>
    <mergeCell ref="G258:G259"/>
    <mergeCell ref="I258:I259"/>
    <mergeCell ref="E258:E259"/>
    <mergeCell ref="E260:E261"/>
    <mergeCell ref="E262:E263"/>
    <mergeCell ref="K260:K261"/>
    <mergeCell ref="L260:L261"/>
    <mergeCell ref="C262:C263"/>
    <mergeCell ref="D262:D263"/>
    <mergeCell ref="F262:F263"/>
    <mergeCell ref="G262:G263"/>
    <mergeCell ref="I262:I263"/>
    <mergeCell ref="J262:J263"/>
    <mergeCell ref="K262:K263"/>
    <mergeCell ref="L254:L255"/>
    <mergeCell ref="C256:C257"/>
    <mergeCell ref="D256:D257"/>
    <mergeCell ref="F256:F257"/>
    <mergeCell ref="G256:G257"/>
    <mergeCell ref="I256:I257"/>
    <mergeCell ref="J256:J257"/>
    <mergeCell ref="K256:K257"/>
    <mergeCell ref="L256:L257"/>
    <mergeCell ref="K252:K253"/>
    <mergeCell ref="L252:L253"/>
    <mergeCell ref="C254:C255"/>
    <mergeCell ref="D254:D255"/>
    <mergeCell ref="F254:F255"/>
    <mergeCell ref="G254:G255"/>
    <mergeCell ref="I254:I255"/>
    <mergeCell ref="J254:J255"/>
    <mergeCell ref="K254:K255"/>
    <mergeCell ref="C252:C253"/>
    <mergeCell ref="D252:D253"/>
    <mergeCell ref="F252:F253"/>
    <mergeCell ref="G252:G253"/>
    <mergeCell ref="I252:I253"/>
    <mergeCell ref="J252:J253"/>
    <mergeCell ref="E256:E257"/>
    <mergeCell ref="I250:I251"/>
    <mergeCell ref="J250:J251"/>
    <mergeCell ref="K250:K251"/>
    <mergeCell ref="C250:C251"/>
    <mergeCell ref="D250:D251"/>
    <mergeCell ref="F250:F251"/>
    <mergeCell ref="H250:H251"/>
    <mergeCell ref="K244:K245"/>
    <mergeCell ref="L244:L245"/>
    <mergeCell ref="C246:C247"/>
    <mergeCell ref="D246:D247"/>
    <mergeCell ref="F246:F247"/>
    <mergeCell ref="G246:G247"/>
    <mergeCell ref="I246:I247"/>
    <mergeCell ref="J246:J247"/>
    <mergeCell ref="K246:K247"/>
    <mergeCell ref="C248:C249"/>
    <mergeCell ref="D248:D249"/>
    <mergeCell ref="F248:F249"/>
    <mergeCell ref="G248:G249"/>
    <mergeCell ref="I248:I249"/>
    <mergeCell ref="H248:H249"/>
    <mergeCell ref="J248:J249"/>
    <mergeCell ref="K248:K249"/>
    <mergeCell ref="L248:L249"/>
    <mergeCell ref="L250:L251"/>
    <mergeCell ref="G250:G251"/>
    <mergeCell ref="J242:J243"/>
    <mergeCell ref="K242:K243"/>
    <mergeCell ref="L242:L243"/>
    <mergeCell ref="J244:J245"/>
    <mergeCell ref="L246:L247"/>
    <mergeCell ref="C244:C245"/>
    <mergeCell ref="D244:D245"/>
    <mergeCell ref="F244:F245"/>
    <mergeCell ref="G244:G245"/>
    <mergeCell ref="I244:I245"/>
    <mergeCell ref="C242:C243"/>
    <mergeCell ref="D242:D243"/>
    <mergeCell ref="F242:F243"/>
    <mergeCell ref="G242:G243"/>
    <mergeCell ref="I242:I243"/>
    <mergeCell ref="C232:C233"/>
    <mergeCell ref="D232:D233"/>
    <mergeCell ref="F232:F233"/>
    <mergeCell ref="G232:G233"/>
    <mergeCell ref="I232:I233"/>
    <mergeCell ref="H232:H233"/>
    <mergeCell ref="J232:J233"/>
    <mergeCell ref="K232:K233"/>
    <mergeCell ref="L232:L233"/>
    <mergeCell ref="L238:L239"/>
    <mergeCell ref="C240:C241"/>
    <mergeCell ref="D240:D241"/>
    <mergeCell ref="F240:F241"/>
    <mergeCell ref="G240:G241"/>
    <mergeCell ref="I240:I241"/>
    <mergeCell ref="J240:J241"/>
    <mergeCell ref="K240:K241"/>
    <mergeCell ref="L240:L241"/>
    <mergeCell ref="K236:K237"/>
    <mergeCell ref="L236:L237"/>
    <mergeCell ref="C238:C239"/>
    <mergeCell ref="D238:D239"/>
    <mergeCell ref="F238:F239"/>
    <mergeCell ref="G238:G239"/>
    <mergeCell ref="I238:I239"/>
    <mergeCell ref="J238:J239"/>
    <mergeCell ref="K238:K239"/>
    <mergeCell ref="H236:H237"/>
    <mergeCell ref="H238:H239"/>
    <mergeCell ref="L234:L235"/>
    <mergeCell ref="C236:C237"/>
    <mergeCell ref="D236:D237"/>
    <mergeCell ref="F236:F237"/>
    <mergeCell ref="G236:G237"/>
    <mergeCell ref="I236:I237"/>
    <mergeCell ref="J236:J237"/>
    <mergeCell ref="G234:G235"/>
    <mergeCell ref="I234:I235"/>
    <mergeCell ref="J234:J235"/>
    <mergeCell ref="K234:K235"/>
    <mergeCell ref="C234:C235"/>
    <mergeCell ref="D234:D235"/>
    <mergeCell ref="F234:F235"/>
    <mergeCell ref="H234:H235"/>
    <mergeCell ref="K228:K229"/>
    <mergeCell ref="L228:L229"/>
    <mergeCell ref="C230:C231"/>
    <mergeCell ref="D230:D231"/>
    <mergeCell ref="F230:F231"/>
    <mergeCell ref="G230:G231"/>
    <mergeCell ref="I230:I231"/>
    <mergeCell ref="J230:J231"/>
    <mergeCell ref="K230:K231"/>
    <mergeCell ref="J226:J227"/>
    <mergeCell ref="K226:K227"/>
    <mergeCell ref="L226:L227"/>
    <mergeCell ref="J228:J229"/>
    <mergeCell ref="L230:L231"/>
    <mergeCell ref="C228:C229"/>
    <mergeCell ref="D228:D229"/>
    <mergeCell ref="F228:F229"/>
    <mergeCell ref="G228:G229"/>
    <mergeCell ref="I228:I229"/>
    <mergeCell ref="C226:C227"/>
    <mergeCell ref="D226:D227"/>
    <mergeCell ref="F226:F227"/>
    <mergeCell ref="G226:G227"/>
    <mergeCell ref="I226:I227"/>
    <mergeCell ref="H226:H227"/>
    <mergeCell ref="H228:H229"/>
    <mergeCell ref="H230:H231"/>
    <mergeCell ref="L222:L223"/>
    <mergeCell ref="C224:C225"/>
    <mergeCell ref="D224:D225"/>
    <mergeCell ref="F224:F225"/>
    <mergeCell ref="G224:G225"/>
    <mergeCell ref="I224:I225"/>
    <mergeCell ref="J224:J225"/>
    <mergeCell ref="K224:K225"/>
    <mergeCell ref="L224:L225"/>
    <mergeCell ref="K220:K221"/>
    <mergeCell ref="L220:L221"/>
    <mergeCell ref="C222:C223"/>
    <mergeCell ref="D222:D223"/>
    <mergeCell ref="F222:F223"/>
    <mergeCell ref="G222:G223"/>
    <mergeCell ref="I222:I223"/>
    <mergeCell ref="J222:J223"/>
    <mergeCell ref="K222:K223"/>
    <mergeCell ref="H222:H223"/>
    <mergeCell ref="H224:H225"/>
    <mergeCell ref="C220:C221"/>
    <mergeCell ref="D220:D221"/>
    <mergeCell ref="F220:F221"/>
    <mergeCell ref="G220:G221"/>
    <mergeCell ref="I220:I221"/>
    <mergeCell ref="J220:J221"/>
    <mergeCell ref="C218:C219"/>
    <mergeCell ref="D218:D219"/>
    <mergeCell ref="F218:F219"/>
    <mergeCell ref="H218:H219"/>
    <mergeCell ref="K212:K213"/>
    <mergeCell ref="L212:L213"/>
    <mergeCell ref="C214:C215"/>
    <mergeCell ref="D214:D215"/>
    <mergeCell ref="F214:F215"/>
    <mergeCell ref="G214:G215"/>
    <mergeCell ref="I214:I215"/>
    <mergeCell ref="J214:J215"/>
    <mergeCell ref="K214:K215"/>
    <mergeCell ref="E216:E217"/>
    <mergeCell ref="E218:E219"/>
    <mergeCell ref="E220:E221"/>
    <mergeCell ref="C216:C217"/>
    <mergeCell ref="D216:D217"/>
    <mergeCell ref="F216:F217"/>
    <mergeCell ref="G216:G217"/>
    <mergeCell ref="I216:I217"/>
    <mergeCell ref="H216:H217"/>
    <mergeCell ref="J216:J217"/>
    <mergeCell ref="K216:K217"/>
    <mergeCell ref="L216:L217"/>
    <mergeCell ref="L218:L219"/>
    <mergeCell ref="G218:G219"/>
    <mergeCell ref="I218:I219"/>
    <mergeCell ref="J218:J219"/>
    <mergeCell ref="K218:K219"/>
    <mergeCell ref="J210:J211"/>
    <mergeCell ref="K210:K211"/>
    <mergeCell ref="L210:L211"/>
    <mergeCell ref="J212:J213"/>
    <mergeCell ref="L214:L215"/>
    <mergeCell ref="C212:C213"/>
    <mergeCell ref="D212:D213"/>
    <mergeCell ref="F212:F213"/>
    <mergeCell ref="G212:G213"/>
    <mergeCell ref="I212:I213"/>
    <mergeCell ref="C210:C211"/>
    <mergeCell ref="D210:D211"/>
    <mergeCell ref="F210:F211"/>
    <mergeCell ref="G210:G211"/>
    <mergeCell ref="I210:I211"/>
    <mergeCell ref="B210:B211"/>
    <mergeCell ref="B212:B213"/>
    <mergeCell ref="B214:B215"/>
    <mergeCell ref="E210:E211"/>
    <mergeCell ref="E212:E213"/>
    <mergeCell ref="E214:E215"/>
    <mergeCell ref="L206:L207"/>
    <mergeCell ref="C208:C209"/>
    <mergeCell ref="D208:D209"/>
    <mergeCell ref="F208:F209"/>
    <mergeCell ref="G208:G209"/>
    <mergeCell ref="I208:I209"/>
    <mergeCell ref="J208:J209"/>
    <mergeCell ref="K208:K209"/>
    <mergeCell ref="L208:L209"/>
    <mergeCell ref="K204:K205"/>
    <mergeCell ref="L204:L205"/>
    <mergeCell ref="C206:C207"/>
    <mergeCell ref="D206:D207"/>
    <mergeCell ref="F206:F207"/>
    <mergeCell ref="G206:G207"/>
    <mergeCell ref="I206:I207"/>
    <mergeCell ref="J206:J207"/>
    <mergeCell ref="K206:K207"/>
    <mergeCell ref="C204:C205"/>
    <mergeCell ref="D204:D205"/>
    <mergeCell ref="F204:F205"/>
    <mergeCell ref="G204:G205"/>
    <mergeCell ref="I204:I205"/>
    <mergeCell ref="J204:J205"/>
    <mergeCell ref="E208:E209"/>
    <mergeCell ref="E204:E205"/>
    <mergeCell ref="E206:E207"/>
    <mergeCell ref="I202:I203"/>
    <mergeCell ref="J202:J203"/>
    <mergeCell ref="K202:K203"/>
    <mergeCell ref="C202:C203"/>
    <mergeCell ref="D202:D203"/>
    <mergeCell ref="F202:F203"/>
    <mergeCell ref="H202:H203"/>
    <mergeCell ref="K196:K197"/>
    <mergeCell ref="L196:L197"/>
    <mergeCell ref="C198:C199"/>
    <mergeCell ref="D198:D199"/>
    <mergeCell ref="F198:F199"/>
    <mergeCell ref="G198:G199"/>
    <mergeCell ref="I198:I199"/>
    <mergeCell ref="J198:J199"/>
    <mergeCell ref="K198:K199"/>
    <mergeCell ref="C200:C201"/>
    <mergeCell ref="D200:D201"/>
    <mergeCell ref="F200:F201"/>
    <mergeCell ref="G200:G201"/>
    <mergeCell ref="I200:I201"/>
    <mergeCell ref="H200:H201"/>
    <mergeCell ref="J200:J201"/>
    <mergeCell ref="K200:K201"/>
    <mergeCell ref="L200:L201"/>
    <mergeCell ref="L202:L203"/>
    <mergeCell ref="G202:G203"/>
    <mergeCell ref="E200:E201"/>
    <mergeCell ref="E202:E203"/>
    <mergeCell ref="J194:J195"/>
    <mergeCell ref="K194:K195"/>
    <mergeCell ref="L194:L195"/>
    <mergeCell ref="J196:J197"/>
    <mergeCell ref="L198:L199"/>
    <mergeCell ref="C196:C197"/>
    <mergeCell ref="D196:D197"/>
    <mergeCell ref="F196:F197"/>
    <mergeCell ref="G196:G197"/>
    <mergeCell ref="I196:I197"/>
    <mergeCell ref="C194:C195"/>
    <mergeCell ref="D194:D195"/>
    <mergeCell ref="F194:F195"/>
    <mergeCell ref="G194:G195"/>
    <mergeCell ref="I194:I195"/>
    <mergeCell ref="L190:L191"/>
    <mergeCell ref="C192:C193"/>
    <mergeCell ref="D192:D193"/>
    <mergeCell ref="F192:F193"/>
    <mergeCell ref="G192:G193"/>
    <mergeCell ref="I192:I193"/>
    <mergeCell ref="J192:J193"/>
    <mergeCell ref="K192:K193"/>
    <mergeCell ref="L192:L193"/>
    <mergeCell ref="E192:E193"/>
    <mergeCell ref="E194:E195"/>
    <mergeCell ref="E196:E197"/>
    <mergeCell ref="E198:E199"/>
    <mergeCell ref="K188:K189"/>
    <mergeCell ref="L188:L189"/>
    <mergeCell ref="C190:C191"/>
    <mergeCell ref="D190:D191"/>
    <mergeCell ref="F190:F191"/>
    <mergeCell ref="G190:G191"/>
    <mergeCell ref="I190:I191"/>
    <mergeCell ref="J190:J191"/>
    <mergeCell ref="K190:K191"/>
    <mergeCell ref="C188:C189"/>
    <mergeCell ref="D188:D189"/>
    <mergeCell ref="F188:F189"/>
    <mergeCell ref="G188:G189"/>
    <mergeCell ref="I188:I189"/>
    <mergeCell ref="J188:J189"/>
    <mergeCell ref="I186:I187"/>
    <mergeCell ref="J186:J187"/>
    <mergeCell ref="K186:K187"/>
    <mergeCell ref="C186:C187"/>
    <mergeCell ref="D186:D187"/>
    <mergeCell ref="F186:F187"/>
    <mergeCell ref="H186:H187"/>
    <mergeCell ref="L186:L187"/>
    <mergeCell ref="G186:G187"/>
    <mergeCell ref="K180:K181"/>
    <mergeCell ref="L180:L181"/>
    <mergeCell ref="C182:C183"/>
    <mergeCell ref="D182:D183"/>
    <mergeCell ref="F182:F183"/>
    <mergeCell ref="G182:G183"/>
    <mergeCell ref="I182:I183"/>
    <mergeCell ref="J182:J183"/>
    <mergeCell ref="K182:K183"/>
    <mergeCell ref="C184:C185"/>
    <mergeCell ref="D184:D185"/>
    <mergeCell ref="F184:F185"/>
    <mergeCell ref="G184:G185"/>
    <mergeCell ref="I184:I185"/>
    <mergeCell ref="H184:H185"/>
    <mergeCell ref="J184:J185"/>
    <mergeCell ref="K184:K185"/>
    <mergeCell ref="L184:L185"/>
    <mergeCell ref="J178:J179"/>
    <mergeCell ref="K178:K179"/>
    <mergeCell ref="L178:L179"/>
    <mergeCell ref="J180:J181"/>
    <mergeCell ref="L182:L183"/>
    <mergeCell ref="C180:C181"/>
    <mergeCell ref="D180:D181"/>
    <mergeCell ref="F180:F181"/>
    <mergeCell ref="G180:G181"/>
    <mergeCell ref="I180:I181"/>
    <mergeCell ref="C178:C179"/>
    <mergeCell ref="D178:D179"/>
    <mergeCell ref="F178:F179"/>
    <mergeCell ref="G178:G179"/>
    <mergeCell ref="I178:I179"/>
    <mergeCell ref="C168:C169"/>
    <mergeCell ref="D168:D169"/>
    <mergeCell ref="F168:F169"/>
    <mergeCell ref="G168:G169"/>
    <mergeCell ref="I168:I169"/>
    <mergeCell ref="H168:H169"/>
    <mergeCell ref="J168:J169"/>
    <mergeCell ref="K168:K169"/>
    <mergeCell ref="L168:L169"/>
    <mergeCell ref="L174:L175"/>
    <mergeCell ref="C176:C177"/>
    <mergeCell ref="D176:D177"/>
    <mergeCell ref="F176:F177"/>
    <mergeCell ref="G176:G177"/>
    <mergeCell ref="I176:I177"/>
    <mergeCell ref="J176:J177"/>
    <mergeCell ref="K176:K177"/>
    <mergeCell ref="L176:L177"/>
    <mergeCell ref="K172:K173"/>
    <mergeCell ref="L172:L173"/>
    <mergeCell ref="C174:C175"/>
    <mergeCell ref="D174:D175"/>
    <mergeCell ref="F174:F175"/>
    <mergeCell ref="G174:G175"/>
    <mergeCell ref="I174:I175"/>
    <mergeCell ref="J174:J175"/>
    <mergeCell ref="K174:K175"/>
    <mergeCell ref="H172:H173"/>
    <mergeCell ref="H174:H175"/>
    <mergeCell ref="L170:L171"/>
    <mergeCell ref="C172:C173"/>
    <mergeCell ref="D172:D173"/>
    <mergeCell ref="F172:F173"/>
    <mergeCell ref="G172:G173"/>
    <mergeCell ref="I172:I173"/>
    <mergeCell ref="J172:J173"/>
    <mergeCell ref="G170:G171"/>
    <mergeCell ref="I170:I171"/>
    <mergeCell ref="J170:J171"/>
    <mergeCell ref="K170:K171"/>
    <mergeCell ref="C170:C171"/>
    <mergeCell ref="D170:D171"/>
    <mergeCell ref="F170:F171"/>
    <mergeCell ref="H170:H171"/>
    <mergeCell ref="K164:K165"/>
    <mergeCell ref="L164:L165"/>
    <mergeCell ref="C166:C167"/>
    <mergeCell ref="D166:D167"/>
    <mergeCell ref="F166:F167"/>
    <mergeCell ref="G166:G167"/>
    <mergeCell ref="I166:I167"/>
    <mergeCell ref="J166:J167"/>
    <mergeCell ref="K166:K167"/>
    <mergeCell ref="J162:J163"/>
    <mergeCell ref="K162:K163"/>
    <mergeCell ref="L162:L163"/>
    <mergeCell ref="J164:J165"/>
    <mergeCell ref="L166:L167"/>
    <mergeCell ref="C164:C165"/>
    <mergeCell ref="D164:D165"/>
    <mergeCell ref="F164:F165"/>
    <mergeCell ref="G164:G165"/>
    <mergeCell ref="I164:I165"/>
    <mergeCell ref="C162:C163"/>
    <mergeCell ref="D162:D163"/>
    <mergeCell ref="F162:F163"/>
    <mergeCell ref="G162:G163"/>
    <mergeCell ref="I162:I163"/>
    <mergeCell ref="H162:H163"/>
    <mergeCell ref="H164:H165"/>
    <mergeCell ref="H166:H167"/>
    <mergeCell ref="E162:E163"/>
    <mergeCell ref="E164:E165"/>
    <mergeCell ref="E166:E167"/>
    <mergeCell ref="L158:L159"/>
    <mergeCell ref="C160:C161"/>
    <mergeCell ref="D160:D161"/>
    <mergeCell ref="F160:F161"/>
    <mergeCell ref="G160:G161"/>
    <mergeCell ref="I160:I161"/>
    <mergeCell ref="J160:J161"/>
    <mergeCell ref="K160:K161"/>
    <mergeCell ref="L160:L161"/>
    <mergeCell ref="K156:K157"/>
    <mergeCell ref="L156:L157"/>
    <mergeCell ref="C158:C159"/>
    <mergeCell ref="D158:D159"/>
    <mergeCell ref="F158:F159"/>
    <mergeCell ref="G158:G159"/>
    <mergeCell ref="I158:I159"/>
    <mergeCell ref="J158:J159"/>
    <mergeCell ref="K158:K159"/>
    <mergeCell ref="H158:H159"/>
    <mergeCell ref="H160:H161"/>
    <mergeCell ref="C156:C157"/>
    <mergeCell ref="D156:D157"/>
    <mergeCell ref="F156:F157"/>
    <mergeCell ref="G156:G157"/>
    <mergeCell ref="I156:I157"/>
    <mergeCell ref="J156:J157"/>
    <mergeCell ref="E158:E159"/>
    <mergeCell ref="E160:E161"/>
    <mergeCell ref="C154:C155"/>
    <mergeCell ref="D154:D155"/>
    <mergeCell ref="F154:F155"/>
    <mergeCell ref="H154:H155"/>
    <mergeCell ref="K148:K149"/>
    <mergeCell ref="L148:L149"/>
    <mergeCell ref="C150:C151"/>
    <mergeCell ref="D150:D151"/>
    <mergeCell ref="F150:F151"/>
    <mergeCell ref="G150:G151"/>
    <mergeCell ref="I150:I151"/>
    <mergeCell ref="J150:J151"/>
    <mergeCell ref="K150:K151"/>
    <mergeCell ref="E152:E153"/>
    <mergeCell ref="E154:E155"/>
    <mergeCell ref="E156:E157"/>
    <mergeCell ref="C152:C153"/>
    <mergeCell ref="D152:D153"/>
    <mergeCell ref="F152:F153"/>
    <mergeCell ref="G152:G153"/>
    <mergeCell ref="I152:I153"/>
    <mergeCell ref="H152:H153"/>
    <mergeCell ref="J152:J153"/>
    <mergeCell ref="K152:K153"/>
    <mergeCell ref="L152:L153"/>
    <mergeCell ref="L154:L155"/>
    <mergeCell ref="G154:G155"/>
    <mergeCell ref="I154:I155"/>
    <mergeCell ref="J154:J155"/>
    <mergeCell ref="K154:K155"/>
    <mergeCell ref="G138:G139"/>
    <mergeCell ref="J146:J147"/>
    <mergeCell ref="K146:K147"/>
    <mergeCell ref="L146:L147"/>
    <mergeCell ref="J148:J149"/>
    <mergeCell ref="L150:L151"/>
    <mergeCell ref="C148:C149"/>
    <mergeCell ref="D148:D149"/>
    <mergeCell ref="F148:F149"/>
    <mergeCell ref="G148:G149"/>
    <mergeCell ref="I148:I149"/>
    <mergeCell ref="C146:C147"/>
    <mergeCell ref="D146:D147"/>
    <mergeCell ref="F146:F147"/>
    <mergeCell ref="G146:G147"/>
    <mergeCell ref="I146:I147"/>
    <mergeCell ref="L142:L143"/>
    <mergeCell ref="C144:C145"/>
    <mergeCell ref="D144:D145"/>
    <mergeCell ref="F144:F145"/>
    <mergeCell ref="G144:G145"/>
    <mergeCell ref="I144:I145"/>
    <mergeCell ref="J144:J145"/>
    <mergeCell ref="K144:K145"/>
    <mergeCell ref="L144:L145"/>
    <mergeCell ref="E148:E149"/>
    <mergeCell ref="E150:E151"/>
    <mergeCell ref="E144:E145"/>
    <mergeCell ref="E146:E147"/>
    <mergeCell ref="C136:C137"/>
    <mergeCell ref="D136:D137"/>
    <mergeCell ref="F136:F137"/>
    <mergeCell ref="G136:G137"/>
    <mergeCell ref="I136:I137"/>
    <mergeCell ref="H136:H137"/>
    <mergeCell ref="J136:J137"/>
    <mergeCell ref="K136:K137"/>
    <mergeCell ref="L136:L137"/>
    <mergeCell ref="K140:K141"/>
    <mergeCell ref="L140:L141"/>
    <mergeCell ref="C142:C143"/>
    <mergeCell ref="D142:D143"/>
    <mergeCell ref="F142:F143"/>
    <mergeCell ref="G142:G143"/>
    <mergeCell ref="I142:I143"/>
    <mergeCell ref="J142:J143"/>
    <mergeCell ref="K142:K143"/>
    <mergeCell ref="C140:C141"/>
    <mergeCell ref="D140:D141"/>
    <mergeCell ref="F140:F141"/>
    <mergeCell ref="G140:G141"/>
    <mergeCell ref="I140:I141"/>
    <mergeCell ref="J140:J141"/>
    <mergeCell ref="I138:I139"/>
    <mergeCell ref="J138:J139"/>
    <mergeCell ref="K138:K139"/>
    <mergeCell ref="C138:C139"/>
    <mergeCell ref="D138:D139"/>
    <mergeCell ref="F138:F139"/>
    <mergeCell ref="H138:H139"/>
    <mergeCell ref="L138:L139"/>
    <mergeCell ref="J130:J131"/>
    <mergeCell ref="K130:K131"/>
    <mergeCell ref="L130:L131"/>
    <mergeCell ref="J132:J133"/>
    <mergeCell ref="L134:L135"/>
    <mergeCell ref="C132:C133"/>
    <mergeCell ref="D132:D133"/>
    <mergeCell ref="F132:F133"/>
    <mergeCell ref="G132:G133"/>
    <mergeCell ref="I132:I133"/>
    <mergeCell ref="C130:C131"/>
    <mergeCell ref="D130:D131"/>
    <mergeCell ref="F130:F131"/>
    <mergeCell ref="G130:G131"/>
    <mergeCell ref="I130:I131"/>
    <mergeCell ref="B130:B131"/>
    <mergeCell ref="K132:K133"/>
    <mergeCell ref="L132:L133"/>
    <mergeCell ref="C134:C135"/>
    <mergeCell ref="D134:D135"/>
    <mergeCell ref="F134:F135"/>
    <mergeCell ref="G134:G135"/>
    <mergeCell ref="I134:I135"/>
    <mergeCell ref="J134:J135"/>
    <mergeCell ref="K134:K135"/>
    <mergeCell ref="C128:C129"/>
    <mergeCell ref="D128:D129"/>
    <mergeCell ref="F128:F129"/>
    <mergeCell ref="G128:G129"/>
    <mergeCell ref="I128:I129"/>
    <mergeCell ref="J128:J129"/>
    <mergeCell ref="K128:K129"/>
    <mergeCell ref="L128:L129"/>
    <mergeCell ref="K124:K125"/>
    <mergeCell ref="L124:L125"/>
    <mergeCell ref="C126:C127"/>
    <mergeCell ref="D126:D127"/>
    <mergeCell ref="F126:F127"/>
    <mergeCell ref="G126:G127"/>
    <mergeCell ref="I126:I127"/>
    <mergeCell ref="J126:J127"/>
    <mergeCell ref="K126:K127"/>
    <mergeCell ref="C124:C125"/>
    <mergeCell ref="D124:D125"/>
    <mergeCell ref="F124:F125"/>
    <mergeCell ref="G124:G125"/>
    <mergeCell ref="I124:I125"/>
    <mergeCell ref="J124:J125"/>
    <mergeCell ref="L126:L127"/>
    <mergeCell ref="I122:I123"/>
    <mergeCell ref="J122:J123"/>
    <mergeCell ref="K122:K123"/>
    <mergeCell ref="C122:C123"/>
    <mergeCell ref="D122:D123"/>
    <mergeCell ref="F122:F123"/>
    <mergeCell ref="H122:H123"/>
    <mergeCell ref="K116:K117"/>
    <mergeCell ref="L116:L117"/>
    <mergeCell ref="C118:C119"/>
    <mergeCell ref="D118:D119"/>
    <mergeCell ref="F118:F119"/>
    <mergeCell ref="G118:G119"/>
    <mergeCell ref="I118:I119"/>
    <mergeCell ref="J118:J119"/>
    <mergeCell ref="K118:K119"/>
    <mergeCell ref="C120:C121"/>
    <mergeCell ref="D120:D121"/>
    <mergeCell ref="F120:F121"/>
    <mergeCell ref="G120:G121"/>
    <mergeCell ref="I120:I121"/>
    <mergeCell ref="H120:H121"/>
    <mergeCell ref="J120:J121"/>
    <mergeCell ref="K120:K121"/>
    <mergeCell ref="L120:L121"/>
    <mergeCell ref="L122:L123"/>
    <mergeCell ref="G122:G123"/>
    <mergeCell ref="J114:J115"/>
    <mergeCell ref="K114:K115"/>
    <mergeCell ref="L114:L115"/>
    <mergeCell ref="J116:J117"/>
    <mergeCell ref="L118:L119"/>
    <mergeCell ref="C116:C117"/>
    <mergeCell ref="D116:D117"/>
    <mergeCell ref="F116:F117"/>
    <mergeCell ref="G116:G117"/>
    <mergeCell ref="I116:I117"/>
    <mergeCell ref="C114:C115"/>
    <mergeCell ref="D114:D115"/>
    <mergeCell ref="F114:F115"/>
    <mergeCell ref="G114:G115"/>
    <mergeCell ref="I114:I115"/>
    <mergeCell ref="C104:C105"/>
    <mergeCell ref="D104:D105"/>
    <mergeCell ref="F104:F105"/>
    <mergeCell ref="G104:G105"/>
    <mergeCell ref="I104:I105"/>
    <mergeCell ref="H104:H105"/>
    <mergeCell ref="J104:J105"/>
    <mergeCell ref="K104:K105"/>
    <mergeCell ref="L104:L105"/>
    <mergeCell ref="L110:L111"/>
    <mergeCell ref="C112:C113"/>
    <mergeCell ref="D112:D113"/>
    <mergeCell ref="F112:F113"/>
    <mergeCell ref="G112:G113"/>
    <mergeCell ref="I112:I113"/>
    <mergeCell ref="J112:J113"/>
    <mergeCell ref="K112:K113"/>
    <mergeCell ref="L112:L113"/>
    <mergeCell ref="K108:K109"/>
    <mergeCell ref="L108:L109"/>
    <mergeCell ref="C110:C111"/>
    <mergeCell ref="D110:D111"/>
    <mergeCell ref="F110:F111"/>
    <mergeCell ref="G110:G111"/>
    <mergeCell ref="I110:I111"/>
    <mergeCell ref="J110:J111"/>
    <mergeCell ref="K110:K111"/>
    <mergeCell ref="H108:H109"/>
    <mergeCell ref="H110:H111"/>
    <mergeCell ref="L106:L107"/>
    <mergeCell ref="C108:C109"/>
    <mergeCell ref="D108:D109"/>
    <mergeCell ref="F108:F109"/>
    <mergeCell ref="G108:G109"/>
    <mergeCell ref="I108:I109"/>
    <mergeCell ref="J108:J109"/>
    <mergeCell ref="G106:G107"/>
    <mergeCell ref="I106:I107"/>
    <mergeCell ref="J106:J107"/>
    <mergeCell ref="K106:K107"/>
    <mergeCell ref="C106:C107"/>
    <mergeCell ref="D106:D107"/>
    <mergeCell ref="F106:F107"/>
    <mergeCell ref="H106:H107"/>
    <mergeCell ref="E108:E109"/>
    <mergeCell ref="E110:E111"/>
    <mergeCell ref="E112:E113"/>
    <mergeCell ref="K100:K101"/>
    <mergeCell ref="L100:L101"/>
    <mergeCell ref="C102:C103"/>
    <mergeCell ref="D102:D103"/>
    <mergeCell ref="F102:F103"/>
    <mergeCell ref="G102:G103"/>
    <mergeCell ref="I102:I103"/>
    <mergeCell ref="J102:J103"/>
    <mergeCell ref="K102:K103"/>
    <mergeCell ref="J98:J99"/>
    <mergeCell ref="K98:K99"/>
    <mergeCell ref="L98:L99"/>
    <mergeCell ref="J100:J101"/>
    <mergeCell ref="L102:L103"/>
    <mergeCell ref="C100:C101"/>
    <mergeCell ref="D100:D101"/>
    <mergeCell ref="F100:F101"/>
    <mergeCell ref="G100:G101"/>
    <mergeCell ref="I100:I101"/>
    <mergeCell ref="C98:C99"/>
    <mergeCell ref="D98:D99"/>
    <mergeCell ref="F98:F99"/>
    <mergeCell ref="G98:G99"/>
    <mergeCell ref="I98:I99"/>
    <mergeCell ref="H98:H99"/>
    <mergeCell ref="H100:H101"/>
    <mergeCell ref="H102:H103"/>
    <mergeCell ref="E98:E99"/>
    <mergeCell ref="E100:E101"/>
    <mergeCell ref="E102:E103"/>
    <mergeCell ref="L94:L95"/>
    <mergeCell ref="C96:C97"/>
    <mergeCell ref="D96:D97"/>
    <mergeCell ref="F96:F97"/>
    <mergeCell ref="G96:G97"/>
    <mergeCell ref="I96:I97"/>
    <mergeCell ref="J96:J97"/>
    <mergeCell ref="K96:K97"/>
    <mergeCell ref="L96:L97"/>
    <mergeCell ref="K92:K93"/>
    <mergeCell ref="L92:L93"/>
    <mergeCell ref="C94:C95"/>
    <mergeCell ref="D94:D95"/>
    <mergeCell ref="F94:F95"/>
    <mergeCell ref="G94:G95"/>
    <mergeCell ref="I94:I95"/>
    <mergeCell ref="J94:J95"/>
    <mergeCell ref="K94:K95"/>
    <mergeCell ref="H94:H95"/>
    <mergeCell ref="H96:H97"/>
    <mergeCell ref="C92:C93"/>
    <mergeCell ref="D92:D93"/>
    <mergeCell ref="F92:F93"/>
    <mergeCell ref="G92:G93"/>
    <mergeCell ref="I92:I93"/>
    <mergeCell ref="J92:J93"/>
    <mergeCell ref="E92:E93"/>
    <mergeCell ref="E94:E95"/>
    <mergeCell ref="E96:E97"/>
    <mergeCell ref="G90:G91"/>
    <mergeCell ref="I90:I91"/>
    <mergeCell ref="J90:J91"/>
    <mergeCell ref="K90:K91"/>
    <mergeCell ref="C90:C91"/>
    <mergeCell ref="D90:D91"/>
    <mergeCell ref="F90:F91"/>
    <mergeCell ref="H90:H91"/>
    <mergeCell ref="K84:K85"/>
    <mergeCell ref="L84:L85"/>
    <mergeCell ref="C86:C87"/>
    <mergeCell ref="D86:D87"/>
    <mergeCell ref="F86:F87"/>
    <mergeCell ref="G86:G87"/>
    <mergeCell ref="I86:I87"/>
    <mergeCell ref="J86:J87"/>
    <mergeCell ref="K86:K87"/>
    <mergeCell ref="C88:C89"/>
    <mergeCell ref="D88:D89"/>
    <mergeCell ref="F88:F89"/>
    <mergeCell ref="G88:G89"/>
    <mergeCell ref="I88:I89"/>
    <mergeCell ref="H88:H89"/>
    <mergeCell ref="J88:J89"/>
    <mergeCell ref="K88:K89"/>
    <mergeCell ref="L88:L89"/>
    <mergeCell ref="L90:L91"/>
    <mergeCell ref="E88:E89"/>
    <mergeCell ref="E90:E91"/>
    <mergeCell ref="J82:J83"/>
    <mergeCell ref="K82:K83"/>
    <mergeCell ref="L82:L83"/>
    <mergeCell ref="J84:J85"/>
    <mergeCell ref="L86:L87"/>
    <mergeCell ref="C84:C85"/>
    <mergeCell ref="D84:D85"/>
    <mergeCell ref="F84:F85"/>
    <mergeCell ref="G84:G85"/>
    <mergeCell ref="I84:I85"/>
    <mergeCell ref="C82:C83"/>
    <mergeCell ref="D82:D83"/>
    <mergeCell ref="F82:F83"/>
    <mergeCell ref="G82:G83"/>
    <mergeCell ref="I82:I83"/>
    <mergeCell ref="B82:B83"/>
    <mergeCell ref="B84:B85"/>
    <mergeCell ref="B86:B87"/>
    <mergeCell ref="E82:E83"/>
    <mergeCell ref="E84:E85"/>
    <mergeCell ref="E86:E87"/>
    <mergeCell ref="L78:L79"/>
    <mergeCell ref="C80:C81"/>
    <mergeCell ref="D80:D81"/>
    <mergeCell ref="F80:F81"/>
    <mergeCell ref="G80:G81"/>
    <mergeCell ref="I80:I81"/>
    <mergeCell ref="J80:J81"/>
    <mergeCell ref="K80:K81"/>
    <mergeCell ref="L80:L81"/>
    <mergeCell ref="K76:K77"/>
    <mergeCell ref="L76:L77"/>
    <mergeCell ref="C78:C79"/>
    <mergeCell ref="D78:D79"/>
    <mergeCell ref="F78:F79"/>
    <mergeCell ref="G78:G79"/>
    <mergeCell ref="I78:I79"/>
    <mergeCell ref="J78:J79"/>
    <mergeCell ref="K78:K79"/>
    <mergeCell ref="C76:C77"/>
    <mergeCell ref="D76:D77"/>
    <mergeCell ref="F76:F77"/>
    <mergeCell ref="G76:G77"/>
    <mergeCell ref="I76:I77"/>
    <mergeCell ref="J76:J77"/>
    <mergeCell ref="E76:E77"/>
    <mergeCell ref="E78:E79"/>
    <mergeCell ref="E80:E81"/>
    <mergeCell ref="I74:I75"/>
    <mergeCell ref="J74:J75"/>
    <mergeCell ref="K74:K75"/>
    <mergeCell ref="C74:C75"/>
    <mergeCell ref="D74:D75"/>
    <mergeCell ref="F74:F75"/>
    <mergeCell ref="H74:H75"/>
    <mergeCell ref="K68:K69"/>
    <mergeCell ref="L68:L69"/>
    <mergeCell ref="C70:C71"/>
    <mergeCell ref="D70:D71"/>
    <mergeCell ref="F70:F71"/>
    <mergeCell ref="G70:G71"/>
    <mergeCell ref="I70:I71"/>
    <mergeCell ref="J70:J71"/>
    <mergeCell ref="K70:K71"/>
    <mergeCell ref="C72:C73"/>
    <mergeCell ref="D72:D73"/>
    <mergeCell ref="F72:F73"/>
    <mergeCell ref="G72:G73"/>
    <mergeCell ref="I72:I73"/>
    <mergeCell ref="H72:H73"/>
    <mergeCell ref="J72:J73"/>
    <mergeCell ref="K72:K73"/>
    <mergeCell ref="L72:L73"/>
    <mergeCell ref="L74:L75"/>
    <mergeCell ref="G74:G75"/>
    <mergeCell ref="E74:E75"/>
    <mergeCell ref="J66:J67"/>
    <mergeCell ref="K66:K67"/>
    <mergeCell ref="L66:L67"/>
    <mergeCell ref="J68:J69"/>
    <mergeCell ref="L70:L71"/>
    <mergeCell ref="C68:C69"/>
    <mergeCell ref="D68:D69"/>
    <mergeCell ref="F68:F69"/>
    <mergeCell ref="G68:G69"/>
    <mergeCell ref="I68:I69"/>
    <mergeCell ref="C66:C67"/>
    <mergeCell ref="D66:D67"/>
    <mergeCell ref="F66:F67"/>
    <mergeCell ref="G66:G67"/>
    <mergeCell ref="I66:I67"/>
    <mergeCell ref="L62:L63"/>
    <mergeCell ref="C64:C65"/>
    <mergeCell ref="D64:D65"/>
    <mergeCell ref="F64:F65"/>
    <mergeCell ref="G64:G65"/>
    <mergeCell ref="I64:I65"/>
    <mergeCell ref="J64:J65"/>
    <mergeCell ref="K64:K65"/>
    <mergeCell ref="L64:L65"/>
    <mergeCell ref="K60:K61"/>
    <mergeCell ref="L60:L61"/>
    <mergeCell ref="C62:C63"/>
    <mergeCell ref="D62:D63"/>
    <mergeCell ref="F62:F63"/>
    <mergeCell ref="G62:G63"/>
    <mergeCell ref="I62:I63"/>
    <mergeCell ref="J62:J63"/>
    <mergeCell ref="K62:K63"/>
    <mergeCell ref="C60:C61"/>
    <mergeCell ref="D60:D61"/>
    <mergeCell ref="F60:F61"/>
    <mergeCell ref="G60:G61"/>
    <mergeCell ref="I60:I61"/>
    <mergeCell ref="J60:J61"/>
    <mergeCell ref="I58:I59"/>
    <mergeCell ref="J58:J59"/>
    <mergeCell ref="K58:K59"/>
    <mergeCell ref="C58:C59"/>
    <mergeCell ref="D58:D59"/>
    <mergeCell ref="F58:F59"/>
    <mergeCell ref="H58:H59"/>
    <mergeCell ref="L58:L59"/>
    <mergeCell ref="G58:G59"/>
    <mergeCell ref="K52:K53"/>
    <mergeCell ref="L52:L53"/>
    <mergeCell ref="C54:C55"/>
    <mergeCell ref="D54:D55"/>
    <mergeCell ref="F54:F55"/>
    <mergeCell ref="G54:G55"/>
    <mergeCell ref="I54:I55"/>
    <mergeCell ref="J54:J55"/>
    <mergeCell ref="K54:K55"/>
    <mergeCell ref="C56:C57"/>
    <mergeCell ref="D56:D57"/>
    <mergeCell ref="F56:F57"/>
    <mergeCell ref="G56:G57"/>
    <mergeCell ref="I56:I57"/>
    <mergeCell ref="H56:H57"/>
    <mergeCell ref="J56:J57"/>
    <mergeCell ref="K56:K57"/>
    <mergeCell ref="L56:L57"/>
    <mergeCell ref="J50:J51"/>
    <mergeCell ref="K50:K51"/>
    <mergeCell ref="L50:L51"/>
    <mergeCell ref="J52:J53"/>
    <mergeCell ref="L54:L55"/>
    <mergeCell ref="C52:C53"/>
    <mergeCell ref="D52:D53"/>
    <mergeCell ref="F52:F53"/>
    <mergeCell ref="G52:G53"/>
    <mergeCell ref="I52:I53"/>
    <mergeCell ref="C50:C51"/>
    <mergeCell ref="D50:D51"/>
    <mergeCell ref="F50:F51"/>
    <mergeCell ref="G50:G51"/>
    <mergeCell ref="I50:I51"/>
    <mergeCell ref="C40:C41"/>
    <mergeCell ref="D40:D41"/>
    <mergeCell ref="F40:F41"/>
    <mergeCell ref="G40:G41"/>
    <mergeCell ref="I40:I41"/>
    <mergeCell ref="H40:H41"/>
    <mergeCell ref="J40:J41"/>
    <mergeCell ref="K40:K41"/>
    <mergeCell ref="L40:L41"/>
    <mergeCell ref="L46:L47"/>
    <mergeCell ref="C48:C49"/>
    <mergeCell ref="D48:D49"/>
    <mergeCell ref="F48:F49"/>
    <mergeCell ref="G48:G49"/>
    <mergeCell ref="I48:I49"/>
    <mergeCell ref="J48:J49"/>
    <mergeCell ref="K48:K49"/>
    <mergeCell ref="L48:L49"/>
    <mergeCell ref="K44:K45"/>
    <mergeCell ref="L44:L45"/>
    <mergeCell ref="C46:C47"/>
    <mergeCell ref="D46:D47"/>
    <mergeCell ref="F46:F47"/>
    <mergeCell ref="G46:G47"/>
    <mergeCell ref="I46:I47"/>
    <mergeCell ref="J46:J47"/>
    <mergeCell ref="K46:K47"/>
    <mergeCell ref="H44:H45"/>
    <mergeCell ref="H46:H47"/>
    <mergeCell ref="L42:L43"/>
    <mergeCell ref="C44:C45"/>
    <mergeCell ref="D44:D45"/>
    <mergeCell ref="F44:F45"/>
    <mergeCell ref="G44:G45"/>
    <mergeCell ref="I44:I45"/>
    <mergeCell ref="J44:J45"/>
    <mergeCell ref="G42:G43"/>
    <mergeCell ref="I42:I43"/>
    <mergeCell ref="J42:J43"/>
    <mergeCell ref="K42:K43"/>
    <mergeCell ref="C42:C43"/>
    <mergeCell ref="D42:D43"/>
    <mergeCell ref="F42:F43"/>
    <mergeCell ref="H42:H43"/>
    <mergeCell ref="H48:H49"/>
    <mergeCell ref="H30:H31"/>
    <mergeCell ref="H32:H33"/>
    <mergeCell ref="K36:K37"/>
    <mergeCell ref="L36:L37"/>
    <mergeCell ref="C38:C39"/>
    <mergeCell ref="D38:D39"/>
    <mergeCell ref="F38:F39"/>
    <mergeCell ref="G38:G39"/>
    <mergeCell ref="I38:I39"/>
    <mergeCell ref="J38:J39"/>
    <mergeCell ref="K38:K39"/>
    <mergeCell ref="J34:J35"/>
    <mergeCell ref="K34:K35"/>
    <mergeCell ref="L34:L35"/>
    <mergeCell ref="J36:J37"/>
    <mergeCell ref="L38:L39"/>
    <mergeCell ref="C36:C37"/>
    <mergeCell ref="D36:D37"/>
    <mergeCell ref="F36:F37"/>
    <mergeCell ref="G36:G37"/>
    <mergeCell ref="I36:I37"/>
    <mergeCell ref="C34:C35"/>
    <mergeCell ref="D34:D35"/>
    <mergeCell ref="F34:F35"/>
    <mergeCell ref="G34:G35"/>
    <mergeCell ref="I34:I35"/>
    <mergeCell ref="H34:H35"/>
    <mergeCell ref="H36:H37"/>
    <mergeCell ref="H38:H39"/>
    <mergeCell ref="C24:C25"/>
    <mergeCell ref="D24:D25"/>
    <mergeCell ref="F24:F25"/>
    <mergeCell ref="G24:G25"/>
    <mergeCell ref="I24:I25"/>
    <mergeCell ref="H24:H25"/>
    <mergeCell ref="J24:J25"/>
    <mergeCell ref="K24:K25"/>
    <mergeCell ref="L24:L25"/>
    <mergeCell ref="H22:H23"/>
    <mergeCell ref="L30:L31"/>
    <mergeCell ref="C32:C33"/>
    <mergeCell ref="D32:D33"/>
    <mergeCell ref="F32:F33"/>
    <mergeCell ref="G32:G33"/>
    <mergeCell ref="I32:I33"/>
    <mergeCell ref="J32:J33"/>
    <mergeCell ref="K32:K33"/>
    <mergeCell ref="L32:L33"/>
    <mergeCell ref="K28:K29"/>
    <mergeCell ref="L28:L29"/>
    <mergeCell ref="C30:C31"/>
    <mergeCell ref="D30:D31"/>
    <mergeCell ref="F30:F31"/>
    <mergeCell ref="G30:G31"/>
    <mergeCell ref="I30:I31"/>
    <mergeCell ref="J30:J31"/>
    <mergeCell ref="K30:K31"/>
    <mergeCell ref="H28:H29"/>
    <mergeCell ref="L26:L27"/>
    <mergeCell ref="C28:C29"/>
    <mergeCell ref="D28:D29"/>
    <mergeCell ref="F28:F29"/>
    <mergeCell ref="G28:G29"/>
    <mergeCell ref="I28:I29"/>
    <mergeCell ref="J28:J29"/>
    <mergeCell ref="G26:G27"/>
    <mergeCell ref="I26:I27"/>
    <mergeCell ref="J26:J27"/>
    <mergeCell ref="K26:K27"/>
    <mergeCell ref="C26:C27"/>
    <mergeCell ref="D26:D27"/>
    <mergeCell ref="F26:F27"/>
    <mergeCell ref="H26:H27"/>
    <mergeCell ref="A1:AR1"/>
    <mergeCell ref="A2:AR2"/>
    <mergeCell ref="M4:T4"/>
    <mergeCell ref="U4:AB4"/>
    <mergeCell ref="AC4:AJ4"/>
    <mergeCell ref="AK4:AR4"/>
    <mergeCell ref="U5:AA5"/>
    <mergeCell ref="I16:I17"/>
    <mergeCell ref="H16:H17"/>
    <mergeCell ref="C22:C23"/>
    <mergeCell ref="D22:D23"/>
    <mergeCell ref="F22:F23"/>
    <mergeCell ref="G22:G23"/>
    <mergeCell ref="G20:G21"/>
    <mergeCell ref="I20:I21"/>
    <mergeCell ref="H20:H21"/>
    <mergeCell ref="A14:A15"/>
    <mergeCell ref="C14:C15"/>
    <mergeCell ref="D14:D15"/>
    <mergeCell ref="F14:F15"/>
    <mergeCell ref="G14:G15"/>
    <mergeCell ref="I22:I23"/>
    <mergeCell ref="C20:C21"/>
    <mergeCell ref="D20:D21"/>
    <mergeCell ref="F20:F21"/>
    <mergeCell ref="J22:J23"/>
    <mergeCell ref="K22:K23"/>
    <mergeCell ref="J18:J19"/>
    <mergeCell ref="K18:K19"/>
    <mergeCell ref="G12:G13"/>
    <mergeCell ref="I12:I13"/>
    <mergeCell ref="J12:J13"/>
    <mergeCell ref="A12:A13"/>
    <mergeCell ref="C12:C13"/>
    <mergeCell ref="D12:D13"/>
    <mergeCell ref="J16:J17"/>
    <mergeCell ref="C16:C17"/>
    <mergeCell ref="D16:D17"/>
    <mergeCell ref="F16:F17"/>
    <mergeCell ref="G16:G17"/>
    <mergeCell ref="K16:K17"/>
    <mergeCell ref="E12:E13"/>
    <mergeCell ref="E14:E15"/>
    <mergeCell ref="A16:A17"/>
    <mergeCell ref="A18:A19"/>
    <mergeCell ref="A20:A21"/>
    <mergeCell ref="A22:A23"/>
    <mergeCell ref="L16:L17"/>
    <mergeCell ref="L18:L19"/>
    <mergeCell ref="J20:J21"/>
    <mergeCell ref="L22:L23"/>
    <mergeCell ref="K20:K21"/>
    <mergeCell ref="L20:L21"/>
    <mergeCell ref="C18:C19"/>
    <mergeCell ref="D18:D19"/>
    <mergeCell ref="F18:F19"/>
    <mergeCell ref="G18:G19"/>
    <mergeCell ref="I18:I19"/>
    <mergeCell ref="H18:H19"/>
    <mergeCell ref="D632:D633"/>
    <mergeCell ref="F632:F633"/>
    <mergeCell ref="G632:G633"/>
    <mergeCell ref="H632:H633"/>
    <mergeCell ref="I632:I633"/>
    <mergeCell ref="J632:J633"/>
    <mergeCell ref="K632:K633"/>
    <mergeCell ref="L632:L633"/>
    <mergeCell ref="E16:E17"/>
    <mergeCell ref="E18:E19"/>
    <mergeCell ref="E20:E21"/>
    <mergeCell ref="E22:E23"/>
    <mergeCell ref="E24:E25"/>
    <mergeCell ref="E26:E27"/>
    <mergeCell ref="E28:E29"/>
    <mergeCell ref="E30:E31"/>
    <mergeCell ref="E32:E33"/>
    <mergeCell ref="E34:E35"/>
    <mergeCell ref="E36:E37"/>
    <mergeCell ref="E38:E39"/>
    <mergeCell ref="J634:J635"/>
    <mergeCell ref="K634:K635"/>
    <mergeCell ref="L634:L635"/>
    <mergeCell ref="C636:C637"/>
    <mergeCell ref="D636:D637"/>
    <mergeCell ref="F636:F637"/>
    <mergeCell ref="G636:G637"/>
    <mergeCell ref="H636:H637"/>
    <mergeCell ref="I636:I637"/>
    <mergeCell ref="J636:J637"/>
    <mergeCell ref="K636:K637"/>
    <mergeCell ref="L636:L637"/>
    <mergeCell ref="C638:C639"/>
    <mergeCell ref="D638:D639"/>
    <mergeCell ref="F638:F639"/>
    <mergeCell ref="G638:G639"/>
    <mergeCell ref="H638:H639"/>
    <mergeCell ref="I638:I639"/>
    <mergeCell ref="J638:J639"/>
    <mergeCell ref="K638:K639"/>
    <mergeCell ref="L638:L639"/>
    <mergeCell ref="C640:C641"/>
    <mergeCell ref="D640:D641"/>
    <mergeCell ref="F640:F641"/>
    <mergeCell ref="G640:G641"/>
    <mergeCell ref="H640:H641"/>
    <mergeCell ref="I640:I641"/>
    <mergeCell ref="J640:J641"/>
    <mergeCell ref="K640:K641"/>
    <mergeCell ref="L640:L641"/>
    <mergeCell ref="C642:C643"/>
    <mergeCell ref="D642:D643"/>
    <mergeCell ref="F642:F643"/>
    <mergeCell ref="G642:G643"/>
    <mergeCell ref="H642:H643"/>
    <mergeCell ref="I642:I643"/>
    <mergeCell ref="J642:J643"/>
    <mergeCell ref="K642:K643"/>
    <mergeCell ref="L642:L643"/>
    <mergeCell ref="C644:C645"/>
    <mergeCell ref="D644:D645"/>
    <mergeCell ref="F644:F645"/>
    <mergeCell ref="G644:G645"/>
    <mergeCell ref="H644:H645"/>
    <mergeCell ref="I644:I645"/>
    <mergeCell ref="J644:J645"/>
    <mergeCell ref="K644:K645"/>
    <mergeCell ref="L644:L645"/>
    <mergeCell ref="C646:C647"/>
    <mergeCell ref="D646:D647"/>
    <mergeCell ref="F646:F647"/>
    <mergeCell ref="G646:G647"/>
    <mergeCell ref="H646:H647"/>
    <mergeCell ref="I646:I647"/>
    <mergeCell ref="J646:J647"/>
    <mergeCell ref="K646:K647"/>
    <mergeCell ref="L646:L647"/>
    <mergeCell ref="C648:C649"/>
    <mergeCell ref="D648:D649"/>
    <mergeCell ref="F648:F649"/>
    <mergeCell ref="G648:G649"/>
    <mergeCell ref="H648:H649"/>
    <mergeCell ref="I648:I649"/>
    <mergeCell ref="J648:J649"/>
    <mergeCell ref="K648:K649"/>
    <mergeCell ref="L648:L649"/>
    <mergeCell ref="C650:C651"/>
    <mergeCell ref="D650:D651"/>
    <mergeCell ref="F650:F651"/>
    <mergeCell ref="G650:G651"/>
    <mergeCell ref="H650:H651"/>
    <mergeCell ref="I650:I651"/>
    <mergeCell ref="J650:J651"/>
    <mergeCell ref="K650:K651"/>
    <mergeCell ref="L650:L651"/>
    <mergeCell ref="C652:C653"/>
    <mergeCell ref="D652:D653"/>
    <mergeCell ref="F652:F653"/>
    <mergeCell ref="G652:G653"/>
    <mergeCell ref="H652:H653"/>
    <mergeCell ref="I652:I653"/>
    <mergeCell ref="J652:J653"/>
    <mergeCell ref="K652:K653"/>
    <mergeCell ref="L652:L653"/>
    <mergeCell ref="C654:C655"/>
    <mergeCell ref="D654:D655"/>
    <mergeCell ref="F654:F655"/>
    <mergeCell ref="G654:G655"/>
    <mergeCell ref="H654:H655"/>
    <mergeCell ref="I654:I655"/>
    <mergeCell ref="J654:J655"/>
    <mergeCell ref="K654:K655"/>
    <mergeCell ref="L654:L655"/>
    <mergeCell ref="C656:C657"/>
    <mergeCell ref="D656:D657"/>
    <mergeCell ref="F656:F657"/>
    <mergeCell ref="G656:G657"/>
    <mergeCell ref="H656:H657"/>
    <mergeCell ref="I656:I657"/>
    <mergeCell ref="J656:J657"/>
    <mergeCell ref="K656:K657"/>
    <mergeCell ref="L656:L657"/>
    <mergeCell ref="C658:C659"/>
    <mergeCell ref="D658:D659"/>
    <mergeCell ref="F658:F659"/>
    <mergeCell ref="G658:G659"/>
    <mergeCell ref="H658:H659"/>
    <mergeCell ref="I658:I659"/>
    <mergeCell ref="J658:J659"/>
    <mergeCell ref="K658:K659"/>
    <mergeCell ref="L658:L659"/>
    <mergeCell ref="C660:C661"/>
    <mergeCell ref="D660:D661"/>
    <mergeCell ref="F660:F661"/>
    <mergeCell ref="G660:G661"/>
    <mergeCell ref="H660:H661"/>
    <mergeCell ref="I660:I661"/>
    <mergeCell ref="J660:J661"/>
    <mergeCell ref="K660:K661"/>
    <mergeCell ref="L660:L661"/>
    <mergeCell ref="C662:C663"/>
    <mergeCell ref="D662:D663"/>
    <mergeCell ref="F662:F663"/>
    <mergeCell ref="G662:G663"/>
    <mergeCell ref="H662:H663"/>
    <mergeCell ref="I662:I663"/>
    <mergeCell ref="J662:J663"/>
    <mergeCell ref="K662:K663"/>
    <mergeCell ref="L662:L663"/>
    <mergeCell ref="E662:E663"/>
    <mergeCell ref="C664:C665"/>
    <mergeCell ref="D664:D665"/>
    <mergeCell ref="F664:F665"/>
    <mergeCell ref="G664:G665"/>
    <mergeCell ref="H664:H665"/>
    <mergeCell ref="I664:I665"/>
    <mergeCell ref="J664:J665"/>
    <mergeCell ref="K664:K665"/>
    <mergeCell ref="L664:L665"/>
    <mergeCell ref="C666:C667"/>
    <mergeCell ref="D666:D667"/>
    <mergeCell ref="F666:F667"/>
    <mergeCell ref="G666:G667"/>
    <mergeCell ref="H666:H667"/>
    <mergeCell ref="I666:I667"/>
    <mergeCell ref="J666:J667"/>
    <mergeCell ref="K666:K667"/>
    <mergeCell ref="L666:L667"/>
    <mergeCell ref="E664:E665"/>
    <mergeCell ref="E666:E667"/>
    <mergeCell ref="C668:C669"/>
    <mergeCell ref="D668:D669"/>
    <mergeCell ref="F668:F669"/>
    <mergeCell ref="G668:G669"/>
    <mergeCell ref="H668:H669"/>
    <mergeCell ref="I668:I669"/>
    <mergeCell ref="J668:J669"/>
    <mergeCell ref="K668:K669"/>
    <mergeCell ref="L668:L669"/>
    <mergeCell ref="C670:C671"/>
    <mergeCell ref="D670:D671"/>
    <mergeCell ref="F670:F671"/>
    <mergeCell ref="G670:G671"/>
    <mergeCell ref="H670:H671"/>
    <mergeCell ref="I670:I671"/>
    <mergeCell ref="J670:J671"/>
    <mergeCell ref="K670:K671"/>
    <mergeCell ref="L670:L671"/>
    <mergeCell ref="E668:E669"/>
    <mergeCell ref="E670:E671"/>
    <mergeCell ref="C672:C673"/>
    <mergeCell ref="D672:D673"/>
    <mergeCell ref="F672:F673"/>
    <mergeCell ref="G672:G673"/>
    <mergeCell ref="H672:H673"/>
    <mergeCell ref="I672:I673"/>
    <mergeCell ref="J672:J673"/>
    <mergeCell ref="K672:K673"/>
    <mergeCell ref="L672:L673"/>
    <mergeCell ref="C674:C675"/>
    <mergeCell ref="D674:D675"/>
    <mergeCell ref="F674:F675"/>
    <mergeCell ref="G674:G675"/>
    <mergeCell ref="H674:H675"/>
    <mergeCell ref="I674:I675"/>
    <mergeCell ref="J674:J675"/>
    <mergeCell ref="K674:K675"/>
    <mergeCell ref="L674:L675"/>
    <mergeCell ref="E672:E673"/>
    <mergeCell ref="E674:E675"/>
    <mergeCell ref="C676:C677"/>
    <mergeCell ref="D676:D677"/>
    <mergeCell ref="F676:F677"/>
    <mergeCell ref="G676:G677"/>
    <mergeCell ref="H676:H677"/>
    <mergeCell ref="I676:I677"/>
    <mergeCell ref="J676:J677"/>
    <mergeCell ref="K676:K677"/>
    <mergeCell ref="L676:L677"/>
    <mergeCell ref="C678:C679"/>
    <mergeCell ref="D678:D679"/>
    <mergeCell ref="F678:F679"/>
    <mergeCell ref="G678:G679"/>
    <mergeCell ref="H678:H679"/>
    <mergeCell ref="I678:I679"/>
    <mergeCell ref="J678:J679"/>
    <mergeCell ref="K678:K679"/>
    <mergeCell ref="L678:L679"/>
    <mergeCell ref="E676:E677"/>
    <mergeCell ref="E678:E679"/>
    <mergeCell ref="C680:C681"/>
    <mergeCell ref="D680:D681"/>
    <mergeCell ref="F680:F681"/>
    <mergeCell ref="G680:G681"/>
    <mergeCell ref="H680:H681"/>
    <mergeCell ref="I680:I681"/>
    <mergeCell ref="J680:J681"/>
    <mergeCell ref="K680:K681"/>
    <mergeCell ref="L680:L681"/>
    <mergeCell ref="C682:C683"/>
    <mergeCell ref="D682:D683"/>
    <mergeCell ref="F682:F683"/>
    <mergeCell ref="G682:G683"/>
    <mergeCell ref="H682:H683"/>
    <mergeCell ref="I682:I683"/>
    <mergeCell ref="J682:J683"/>
    <mergeCell ref="K682:K683"/>
    <mergeCell ref="L682:L683"/>
    <mergeCell ref="E680:E681"/>
    <mergeCell ref="E682:E683"/>
    <mergeCell ref="K688:K689"/>
    <mergeCell ref="L688:L689"/>
    <mergeCell ref="C684:C685"/>
    <mergeCell ref="D684:D685"/>
    <mergeCell ref="F684:F685"/>
    <mergeCell ref="G684:G685"/>
    <mergeCell ref="H684:H685"/>
    <mergeCell ref="I684:I685"/>
    <mergeCell ref="J684:J685"/>
    <mergeCell ref="K684:K685"/>
    <mergeCell ref="L684:L685"/>
    <mergeCell ref="C686:C687"/>
    <mergeCell ref="D686:D687"/>
    <mergeCell ref="F686:F687"/>
    <mergeCell ref="G686:G687"/>
    <mergeCell ref="H686:H687"/>
    <mergeCell ref="I686:I687"/>
    <mergeCell ref="J686:J687"/>
    <mergeCell ref="K686:K687"/>
    <mergeCell ref="L686:L687"/>
    <mergeCell ref="E684:E685"/>
    <mergeCell ref="E686:E687"/>
    <mergeCell ref="E688:E689"/>
    <mergeCell ref="C688:C689"/>
    <mergeCell ref="D688:D689"/>
    <mergeCell ref="F688:F689"/>
    <mergeCell ref="G688:G689"/>
    <mergeCell ref="H688:H689"/>
    <mergeCell ref="I688:I689"/>
    <mergeCell ref="J688:J689"/>
    <mergeCell ref="C692:C693"/>
    <mergeCell ref="D692:D693"/>
    <mergeCell ref="F692:F693"/>
    <mergeCell ref="G692:G693"/>
    <mergeCell ref="H692:H693"/>
    <mergeCell ref="I692:I693"/>
    <mergeCell ref="J692:J693"/>
    <mergeCell ref="K692:K693"/>
    <mergeCell ref="L692:L693"/>
    <mergeCell ref="C690:C691"/>
    <mergeCell ref="D690:D691"/>
    <mergeCell ref="F690:F691"/>
    <mergeCell ref="G690:G691"/>
    <mergeCell ref="H690:H691"/>
    <mergeCell ref="I690:I691"/>
    <mergeCell ref="J690:J691"/>
    <mergeCell ref="K690:K691"/>
    <mergeCell ref="L690:L691"/>
    <mergeCell ref="E690:E691"/>
    <mergeCell ref="E692:E693"/>
    <mergeCell ref="E40:E41"/>
    <mergeCell ref="E42:E43"/>
    <mergeCell ref="E44:E45"/>
    <mergeCell ref="E46:E47"/>
    <mergeCell ref="E48:E49"/>
    <mergeCell ref="E50:E51"/>
    <mergeCell ref="E52:E53"/>
    <mergeCell ref="E54:E55"/>
    <mergeCell ref="E56:E57"/>
    <mergeCell ref="E58:E59"/>
    <mergeCell ref="E60:E61"/>
    <mergeCell ref="E62:E63"/>
    <mergeCell ref="E64:E65"/>
    <mergeCell ref="E66:E67"/>
    <mergeCell ref="E68:E69"/>
    <mergeCell ref="E70:E71"/>
    <mergeCell ref="E72:E73"/>
    <mergeCell ref="E104:E105"/>
    <mergeCell ref="E106:E107"/>
    <mergeCell ref="E114:E115"/>
    <mergeCell ref="E116:E117"/>
    <mergeCell ref="E118:E119"/>
    <mergeCell ref="E120:E121"/>
    <mergeCell ref="E122:E123"/>
    <mergeCell ref="E124:E125"/>
    <mergeCell ref="E126:E127"/>
    <mergeCell ref="E128:E129"/>
    <mergeCell ref="E130:E131"/>
    <mergeCell ref="E132:E133"/>
    <mergeCell ref="E134:E135"/>
    <mergeCell ref="E136:E137"/>
    <mergeCell ref="E138:E139"/>
    <mergeCell ref="E140:E141"/>
    <mergeCell ref="E142:E143"/>
    <mergeCell ref="E168:E169"/>
    <mergeCell ref="E170:E171"/>
    <mergeCell ref="E172:E173"/>
    <mergeCell ref="E174:E175"/>
    <mergeCell ref="E176:E177"/>
    <mergeCell ref="E178:E179"/>
    <mergeCell ref="E180:E181"/>
    <mergeCell ref="E182:E183"/>
    <mergeCell ref="E184:E185"/>
    <mergeCell ref="E186:E187"/>
    <mergeCell ref="E188:E189"/>
    <mergeCell ref="E190:E191"/>
    <mergeCell ref="E222:E223"/>
    <mergeCell ref="E224:E225"/>
    <mergeCell ref="E226:E227"/>
    <mergeCell ref="E228:E229"/>
    <mergeCell ref="E230:E231"/>
    <mergeCell ref="E232:E233"/>
    <mergeCell ref="E234:E235"/>
    <mergeCell ref="E236:E237"/>
    <mergeCell ref="E238:E239"/>
    <mergeCell ref="E240:E241"/>
    <mergeCell ref="E242:E243"/>
    <mergeCell ref="E244:E245"/>
    <mergeCell ref="E246:E247"/>
    <mergeCell ref="E248:E249"/>
    <mergeCell ref="E250:E251"/>
    <mergeCell ref="E252:E253"/>
    <mergeCell ref="E254:E255"/>
    <mergeCell ref="E296:E297"/>
    <mergeCell ref="E298:E299"/>
    <mergeCell ref="E300:E301"/>
    <mergeCell ref="E302:E303"/>
    <mergeCell ref="E304:E305"/>
    <mergeCell ref="E278:E279"/>
    <mergeCell ref="E284:E285"/>
    <mergeCell ref="E306:E307"/>
    <mergeCell ref="E308:E309"/>
    <mergeCell ref="E310:E311"/>
    <mergeCell ref="E312:E313"/>
    <mergeCell ref="E314:E315"/>
    <mergeCell ref="E316:E317"/>
    <mergeCell ref="E318:E319"/>
    <mergeCell ref="E350:E351"/>
    <mergeCell ref="E352:E353"/>
    <mergeCell ref="E354:E355"/>
    <mergeCell ref="E356:E357"/>
    <mergeCell ref="E358:E359"/>
    <mergeCell ref="E360:E361"/>
    <mergeCell ref="E362:E363"/>
    <mergeCell ref="E364:E365"/>
    <mergeCell ref="E366:E367"/>
    <mergeCell ref="E368:E369"/>
    <mergeCell ref="E370:E371"/>
    <mergeCell ref="E372:E373"/>
    <mergeCell ref="E374:E375"/>
    <mergeCell ref="E376:E377"/>
    <mergeCell ref="E378:E379"/>
    <mergeCell ref="E380:E381"/>
    <mergeCell ref="E382:E383"/>
    <mergeCell ref="E414:E415"/>
    <mergeCell ref="E416:E417"/>
    <mergeCell ref="E418:E419"/>
    <mergeCell ref="E420:E421"/>
    <mergeCell ref="E422:E423"/>
    <mergeCell ref="E406:E407"/>
    <mergeCell ref="E424:E425"/>
    <mergeCell ref="E426:E427"/>
    <mergeCell ref="E428:E429"/>
    <mergeCell ref="E430:E431"/>
    <mergeCell ref="E434:E435"/>
    <mergeCell ref="E436:E437"/>
    <mergeCell ref="E438:E439"/>
    <mergeCell ref="E440:E441"/>
    <mergeCell ref="E442:E443"/>
    <mergeCell ref="E444:E445"/>
    <mergeCell ref="E446:E447"/>
    <mergeCell ref="E478:E479"/>
    <mergeCell ref="E480:E481"/>
    <mergeCell ref="E482:E483"/>
    <mergeCell ref="E484:E485"/>
    <mergeCell ref="E486:E487"/>
    <mergeCell ref="E494:E495"/>
    <mergeCell ref="E496:E497"/>
    <mergeCell ref="E498:E499"/>
    <mergeCell ref="E500:E501"/>
    <mergeCell ref="E502:E503"/>
    <mergeCell ref="E524:E525"/>
    <mergeCell ref="E526:E527"/>
    <mergeCell ref="E528:E529"/>
    <mergeCell ref="E530:E531"/>
    <mergeCell ref="E532:E533"/>
    <mergeCell ref="E534:E535"/>
    <mergeCell ref="E536:E537"/>
    <mergeCell ref="E538:E539"/>
    <mergeCell ref="E540:E541"/>
    <mergeCell ref="E542:E543"/>
    <mergeCell ref="E544:E545"/>
    <mergeCell ref="E546:E547"/>
    <mergeCell ref="E548:E549"/>
    <mergeCell ref="E550:E551"/>
    <mergeCell ref="E552:E553"/>
    <mergeCell ref="E554:E555"/>
    <mergeCell ref="E556:E557"/>
    <mergeCell ref="E694:E695"/>
    <mergeCell ref="F12:F13"/>
    <mergeCell ref="E628:E629"/>
    <mergeCell ref="E630:E631"/>
    <mergeCell ref="E632:E633"/>
    <mergeCell ref="E634:E635"/>
    <mergeCell ref="E636:E637"/>
    <mergeCell ref="E638:E639"/>
    <mergeCell ref="E640:E641"/>
    <mergeCell ref="E642:E643"/>
    <mergeCell ref="E644:E645"/>
    <mergeCell ref="E646:E647"/>
    <mergeCell ref="E648:E649"/>
    <mergeCell ref="E650:E651"/>
    <mergeCell ref="E652:E653"/>
    <mergeCell ref="E654:E655"/>
    <mergeCell ref="E656:E657"/>
    <mergeCell ref="E658:E659"/>
    <mergeCell ref="E660:E661"/>
    <mergeCell ref="E592:E593"/>
    <mergeCell ref="E594:E595"/>
    <mergeCell ref="E596:E597"/>
    <mergeCell ref="E598:E599"/>
    <mergeCell ref="E600:E601"/>
    <mergeCell ref="E602:E603"/>
    <mergeCell ref="E604:E605"/>
    <mergeCell ref="E606:E607"/>
    <mergeCell ref="E608:E609"/>
    <mergeCell ref="E610:E611"/>
    <mergeCell ref="E612:E613"/>
    <mergeCell ref="E614:E615"/>
    <mergeCell ref="E616:E617"/>
  </mergeCells>
  <phoneticPr fontId="7" type="noConversion"/>
  <dataValidations count="1">
    <dataValidation type="list" allowBlank="1" showInputMessage="1" showErrorMessage="1" sqref="AC654:AC655 U604:U695 M654:M655 U12:U353 U356:U359 U364:U367 U396:U405 U418:U421 U448:U581 M12:M353 M356:M359 M364:M367 M396:M399 M402:M405 M442:M447 M450:M459 M482:M483 M502:M503 M544:M561 M564:M581 M608:M611 M634:M635 AC12:AC353 AC356:AC359 AC364:AC367 AC374:AC377 AC396:AC399 AC402:AC405 AC418:AC421 AC442:AC453 AC456:AC459 AC482:AC483 AC502:AC503 AC544:AC581 AC584:AC585 AC604:AC611 AC634:AC635 AK654:AK655 AK356:AK359 AK364:AK367 AK374:AK377 AK396:AK399 AK402:AK405 AK418:AK421 AK448:AK459 AK482:AK483 AK502:AK503 AK544:AK581 AK584:AK585 AK604:AK611 AK634:AK635 AK12:AK353">
      <formula1>"Time, Count, N/A"</formula1>
    </dataValidation>
  </dataValidations>
  <pageMargins left="0.75" right="0.75" top="1" bottom="1" header="0.5" footer="0.5"/>
  <pageSetup paperSize="3" scale="96" fitToHeight="60" orientation="landscape" r:id="rId1"/>
  <headerFooter alignWithMargins="0">
    <oddFooter>&amp;RPage &amp;P of &amp;N</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TO Filter Summary</vt:lpstr>
      <vt:lpstr>TO Filter Summary Change</vt:lpstr>
      <vt:lpstr>TO BPS Summary</vt:lpstr>
      <vt:lpstr>Wrap-up</vt:lpstr>
      <vt:lpstr>Change History (Filter)</vt:lpstr>
      <vt:lpstr>Command ApIDs</vt:lpstr>
      <vt:lpstr>Telemetry ApIDs</vt:lpstr>
      <vt:lpstr>TO Filter Tables</vt:lpstr>
      <vt:lpstr>DS Filter Tables</vt:lpstr>
      <vt:lpstr>Data_Details</vt:lpstr>
      <vt:lpstr>'Telemetry ApIDs'!Print_Area</vt:lpstr>
      <vt:lpstr>'DS Filter Tables'!Print_Titles</vt:lpstr>
      <vt:lpstr>'Telemetry ApIDs'!Print_Titles</vt:lpstr>
      <vt:lpstr>'TO BPS Summary'!Print_Titles</vt:lpstr>
      <vt:lpstr>'TO Filter Summary'!Print_Titles</vt:lpstr>
      <vt:lpstr>'TO Filter Tables'!Print_Titles</vt:lpstr>
      <vt:lpstr>Type_DB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Rick Saylor</dc:creator>
  <cp:lastModifiedBy>DDUSTERW</cp:lastModifiedBy>
  <dcterms:created xsi:type="dcterms:W3CDTF">2008-01-28T17:10:08Z</dcterms:created>
  <dcterms:modified xsi:type="dcterms:W3CDTF">2013-08-26T13:29:22Z</dcterms:modified>
</cp:coreProperties>
</file>